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513AEFC-0E2F-48EA-89E0-51CE60160EF8}"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6" s="1"/>
  <c r="EC207" i="46"/>
  <c r="EB207" i="46"/>
  <c r="BM207" i="46" s="1"/>
  <c r="EA207" i="46"/>
  <c r="BL207" i="46" s="1"/>
  <c r="DZ207" i="46"/>
  <c r="DY207" i="46"/>
  <c r="DX207" i="46"/>
  <c r="BI207" i="46" s="1"/>
  <c r="DW207" i="46"/>
  <c r="DV207" i="46"/>
  <c r="BG207" i="46" s="1"/>
  <c r="DU207" i="46"/>
  <c r="DT207" i="46"/>
  <c r="BE207" i="46" s="1"/>
  <c r="DS207" i="46"/>
  <c r="BD207" i="46" s="1"/>
  <c r="DR207" i="46"/>
  <c r="BC207" i="46" s="1"/>
  <c r="DQ207" i="46"/>
  <c r="DP207" i="46"/>
  <c r="BA207" i="46" s="1"/>
  <c r="DO207" i="46"/>
  <c r="AZ207" i="46" s="1"/>
  <c r="DN207" i="46"/>
  <c r="AY207" i="46" s="1"/>
  <c r="DM207" i="46"/>
  <c r="AX207" i="46" s="1"/>
  <c r="DL207" i="46"/>
  <c r="AW207" i="46" s="1"/>
  <c r="DK207" i="46"/>
  <c r="AV207" i="46" s="1"/>
  <c r="DJ207" i="46"/>
  <c r="DI207" i="46"/>
  <c r="DH207" i="46"/>
  <c r="AS207" i="46" s="1"/>
  <c r="DG207" i="46"/>
  <c r="AR207" i="46" s="1"/>
  <c r="DF207" i="46"/>
  <c r="AQ207" i="46" s="1"/>
  <c r="DE207" i="46"/>
  <c r="AP207" i="46" s="1"/>
  <c r="DD207" i="46"/>
  <c r="AO207" i="46" s="1"/>
  <c r="DC207" i="46"/>
  <c r="AN207" i="46" s="1"/>
  <c r="DB207" i="46"/>
  <c r="AM207" i="46" s="1"/>
  <c r="DA207" i="46"/>
  <c r="CZ207" i="46"/>
  <c r="AK207" i="46" s="1"/>
  <c r="CY207" i="46"/>
  <c r="CX207" i="46"/>
  <c r="AI207" i="46" s="1"/>
  <c r="CW207" i="46"/>
  <c r="CV207" i="46"/>
  <c r="AG207" i="46" s="1"/>
  <c r="CU207" i="46"/>
  <c r="AF207" i="46" s="1"/>
  <c r="CT207" i="46"/>
  <c r="AE207" i="46" s="1"/>
  <c r="CS207" i="46"/>
  <c r="CR207" i="46"/>
  <c r="AC207" i="46" s="1"/>
  <c r="CQ207" i="46"/>
  <c r="AB207" i="46" s="1"/>
  <c r="CP207" i="46"/>
  <c r="CO207" i="46"/>
  <c r="CN207" i="46"/>
  <c r="Y207" i="46" s="1"/>
  <c r="CM207" i="46"/>
  <c r="X207" i="46" s="1"/>
  <c r="CL207" i="46"/>
  <c r="CK207" i="46"/>
  <c r="CJ207" i="46"/>
  <c r="U207" i="46" s="1"/>
  <c r="CI207" i="46"/>
  <c r="CH207" i="46"/>
  <c r="CG207" i="46"/>
  <c r="R207" i="46" s="1"/>
  <c r="CF207" i="46"/>
  <c r="Q207" i="46" s="1"/>
  <c r="CE207" i="46"/>
  <c r="P207" i="46" s="1"/>
  <c r="CD207" i="46"/>
  <c r="CC207" i="46"/>
  <c r="CB207" i="46"/>
  <c r="M207" i="46" s="1"/>
  <c r="CA207" i="46"/>
  <c r="L207" i="46" s="1"/>
  <c r="BZ207" i="46"/>
  <c r="BY207" i="46"/>
  <c r="J207" i="46" s="1"/>
  <c r="BX207" i="46"/>
  <c r="I207" i="46" s="1"/>
  <c r="BW207" i="46"/>
  <c r="H207" i="46" s="1"/>
  <c r="BV207" i="46"/>
  <c r="G207" i="46" s="1"/>
  <c r="BU207" i="46"/>
  <c r="BT207" i="46"/>
  <c r="E207" i="46" s="1"/>
  <c r="BS207" i="46"/>
  <c r="D207" i="46" s="1"/>
  <c r="B207" i="46"/>
  <c r="B207" i="44" s="1"/>
  <c r="A207" i="46"/>
  <c r="C207" i="46" s="1"/>
  <c r="C207" i="44" s="1"/>
  <c r="EF206" i="46"/>
  <c r="EE206" i="46"/>
  <c r="BP206" i="46" s="1"/>
  <c r="ED206" i="46"/>
  <c r="BO206" i="46" s="1"/>
  <c r="EC206" i="46"/>
  <c r="EB206" i="46"/>
  <c r="BM206" i="44" s="1"/>
  <c r="EA206" i="46"/>
  <c r="DZ206" i="46"/>
  <c r="BK206" i="46" s="1"/>
  <c r="DY206" i="46"/>
  <c r="BJ206" i="44" s="1"/>
  <c r="DX206" i="46"/>
  <c r="BI206" i="46" s="1"/>
  <c r="DW206" i="46"/>
  <c r="BH206" i="46" s="1"/>
  <c r="DV206" i="46"/>
  <c r="DU206" i="46"/>
  <c r="BF206" i="46" s="1"/>
  <c r="DT206" i="46"/>
  <c r="BE206" i="46" s="1"/>
  <c r="DS206" i="46"/>
  <c r="BD206" i="46" s="1"/>
  <c r="DR206" i="46"/>
  <c r="BC206" i="46" s="1"/>
  <c r="DQ206" i="46"/>
  <c r="DP206" i="46"/>
  <c r="DO206" i="46"/>
  <c r="DN206" i="46"/>
  <c r="DM206" i="46"/>
  <c r="DL206" i="46"/>
  <c r="AW206" i="46" s="1"/>
  <c r="DK206" i="46"/>
  <c r="DJ206" i="46"/>
  <c r="DI206" i="46"/>
  <c r="DH206" i="46"/>
  <c r="AS206" i="46" s="1"/>
  <c r="DG206" i="46"/>
  <c r="AR206" i="46" s="1"/>
  <c r="DF206" i="46"/>
  <c r="AQ206" i="46" s="1"/>
  <c r="DE206" i="46"/>
  <c r="DD206" i="46"/>
  <c r="DC206" i="46"/>
  <c r="AN206" i="46" s="1"/>
  <c r="DB206" i="46"/>
  <c r="DA206" i="46"/>
  <c r="CZ206" i="46"/>
  <c r="AK206" i="46" s="1"/>
  <c r="CY206" i="46"/>
  <c r="AJ206" i="46" s="1"/>
  <c r="CX206" i="46"/>
  <c r="CW206" i="46"/>
  <c r="AH206" i="46" s="1"/>
  <c r="CV206" i="46"/>
  <c r="AG206" i="46" s="1"/>
  <c r="CU206" i="46"/>
  <c r="CT206" i="46"/>
  <c r="AE206" i="46" s="1"/>
  <c r="CS206" i="46"/>
  <c r="CR206" i="46"/>
  <c r="CQ206" i="46"/>
  <c r="AB206" i="46" s="1"/>
  <c r="CP206" i="46"/>
  <c r="CO206" i="46"/>
  <c r="CN206" i="46"/>
  <c r="CM206" i="46"/>
  <c r="X206" i="46" s="1"/>
  <c r="CL206" i="46"/>
  <c r="CK206" i="46"/>
  <c r="CJ206" i="46"/>
  <c r="U206" i="46" s="1"/>
  <c r="CI206" i="46"/>
  <c r="T206" i="46" s="1"/>
  <c r="CH206" i="46"/>
  <c r="S206" i="46" s="1"/>
  <c r="CG206" i="46"/>
  <c r="R206" i="46" s="1"/>
  <c r="CF206" i="46"/>
  <c r="CE206" i="46"/>
  <c r="CD206" i="46"/>
  <c r="CC206" i="46"/>
  <c r="CB206" i="46"/>
  <c r="M206" i="46" s="1"/>
  <c r="CA206" i="46"/>
  <c r="BZ206" i="46"/>
  <c r="BY206" i="46"/>
  <c r="BX206" i="46"/>
  <c r="I206" i="46" s="1"/>
  <c r="BW206" i="46"/>
  <c r="H206" i="46" s="1"/>
  <c r="BV206" i="46"/>
  <c r="BU206" i="46"/>
  <c r="BT206" i="46"/>
  <c r="E206" i="46" s="1"/>
  <c r="BS206" i="46"/>
  <c r="D206" i="46" s="1"/>
  <c r="B206" i="46"/>
  <c r="B206" i="44" s="1"/>
  <c r="A206" i="46"/>
  <c r="A206" i="44" s="1"/>
  <c r="EF205" i="46"/>
  <c r="EE205" i="46"/>
  <c r="ED205" i="46"/>
  <c r="EC205" i="46"/>
  <c r="EB205" i="46"/>
  <c r="BM205" i="46" s="1"/>
  <c r="EA205" i="46"/>
  <c r="BL205" i="46" s="1"/>
  <c r="DZ205" i="46"/>
  <c r="DY205" i="46"/>
  <c r="BJ205" i="46" s="1"/>
  <c r="DX205" i="46"/>
  <c r="BI205" i="46" s="1"/>
  <c r="DW205" i="46"/>
  <c r="DV205" i="46"/>
  <c r="DU205" i="46"/>
  <c r="BF205" i="46" s="1"/>
  <c r="DT205" i="46"/>
  <c r="DS205" i="46"/>
  <c r="BD205" i="46" s="1"/>
  <c r="DR205" i="46"/>
  <c r="BC205" i="46" s="1"/>
  <c r="DQ205" i="46"/>
  <c r="BB205" i="46" s="1"/>
  <c r="DP205" i="46"/>
  <c r="BA205" i="46" s="1"/>
  <c r="DO205" i="46"/>
  <c r="DN205" i="46"/>
  <c r="DM205" i="46"/>
  <c r="AX205" i="46" s="1"/>
  <c r="DL205" i="46"/>
  <c r="AW205" i="46" s="1"/>
  <c r="DK205" i="46"/>
  <c r="DJ205" i="46"/>
  <c r="AU205" i="46" s="1"/>
  <c r="DI205" i="46"/>
  <c r="DH205" i="46"/>
  <c r="AS205" i="46" s="1"/>
  <c r="DG205" i="46"/>
  <c r="AR205" i="46" s="1"/>
  <c r="DF205" i="46"/>
  <c r="DE205" i="46"/>
  <c r="AP205" i="46" s="1"/>
  <c r="DD205" i="46"/>
  <c r="DC205" i="46"/>
  <c r="AN205" i="46" s="1"/>
  <c r="DB205" i="46"/>
  <c r="DA205" i="46"/>
  <c r="AL205" i="46" s="1"/>
  <c r="CZ205" i="46"/>
  <c r="CY205" i="46"/>
  <c r="CX205" i="46"/>
  <c r="CW205" i="46"/>
  <c r="AH205" i="46" s="1"/>
  <c r="CV205" i="46"/>
  <c r="AG205" i="46" s="1"/>
  <c r="CU205" i="46"/>
  <c r="CT205" i="46"/>
  <c r="AE205" i="46" s="1"/>
  <c r="CS205" i="46"/>
  <c r="CR205" i="46"/>
  <c r="AC205" i="46" s="1"/>
  <c r="CQ205" i="46"/>
  <c r="AB205" i="46" s="1"/>
  <c r="CP205" i="46"/>
  <c r="CO205" i="46"/>
  <c r="Z205" i="46" s="1"/>
  <c r="CN205" i="46"/>
  <c r="Y205" i="46" s="1"/>
  <c r="CM205" i="46"/>
  <c r="X205" i="46" s="1"/>
  <c r="CL205" i="46"/>
  <c r="W205" i="46" s="1"/>
  <c r="CK205" i="46"/>
  <c r="V205" i="46" s="1"/>
  <c r="CJ205" i="46"/>
  <c r="U205" i="46" s="1"/>
  <c r="CI205" i="46"/>
  <c r="CH205" i="46"/>
  <c r="CG205" i="46"/>
  <c r="CF205" i="46"/>
  <c r="Q205" i="46" s="1"/>
  <c r="CE205" i="46"/>
  <c r="P205" i="46" s="1"/>
  <c r="CD205" i="46"/>
  <c r="CC205" i="46"/>
  <c r="CB205" i="46"/>
  <c r="M205" i="46" s="1"/>
  <c r="CA205" i="46"/>
  <c r="BZ205" i="46"/>
  <c r="BY205" i="46"/>
  <c r="J205" i="46" s="1"/>
  <c r="BX205" i="46"/>
  <c r="BW205" i="46"/>
  <c r="H205" i="46" s="1"/>
  <c r="BV205" i="46"/>
  <c r="BU205" i="46"/>
  <c r="BT205" i="46"/>
  <c r="E205" i="46" s="1"/>
  <c r="BS205" i="46"/>
  <c r="B205" i="46"/>
  <c r="B205" i="44" s="1"/>
  <c r="A205" i="46"/>
  <c r="A205" i="44" s="1"/>
  <c r="EF204" i="46"/>
  <c r="EE204" i="46"/>
  <c r="ED204" i="46"/>
  <c r="BO204" i="46" s="1"/>
  <c r="EC204" i="46"/>
  <c r="BN204" i="46" s="1"/>
  <c r="EB204" i="46"/>
  <c r="BM204" i="46" s="1"/>
  <c r="EA204" i="46"/>
  <c r="DZ204" i="46"/>
  <c r="BK204" i="46" s="1"/>
  <c r="DY204" i="46"/>
  <c r="BJ204" i="46" s="1"/>
  <c r="DX204" i="46"/>
  <c r="DW204" i="46"/>
  <c r="BH204" i="46" s="1"/>
  <c r="DV204" i="46"/>
  <c r="DU204" i="46"/>
  <c r="BF204" i="46" s="1"/>
  <c r="DT204" i="46"/>
  <c r="BE204" i="46" s="1"/>
  <c r="DS204" i="46"/>
  <c r="DR204" i="46"/>
  <c r="BC204" i="46" s="1"/>
  <c r="DQ204" i="46"/>
  <c r="DP204" i="46"/>
  <c r="DO204" i="46"/>
  <c r="DN204" i="46"/>
  <c r="DM204" i="46"/>
  <c r="DL204" i="46"/>
  <c r="AW204" i="46" s="1"/>
  <c r="DK204" i="46"/>
  <c r="DJ204" i="46"/>
  <c r="DI204" i="46"/>
  <c r="AT204" i="46" s="1"/>
  <c r="DH204" i="46"/>
  <c r="DG204" i="46"/>
  <c r="AR204" i="46" s="1"/>
  <c r="DF204" i="46"/>
  <c r="AQ204" i="46" s="1"/>
  <c r="DE204" i="46"/>
  <c r="DD204" i="46"/>
  <c r="AO204" i="46" s="1"/>
  <c r="DC204" i="46"/>
  <c r="AN204" i="46" s="1"/>
  <c r="DB204" i="46"/>
  <c r="DA204" i="46"/>
  <c r="AL204" i="46" s="1"/>
  <c r="CZ204" i="46"/>
  <c r="CY204" i="46"/>
  <c r="CX204" i="46"/>
  <c r="CW204" i="46"/>
  <c r="AH204" i="46" s="1"/>
  <c r="CV204" i="46"/>
  <c r="AG204" i="46" s="1"/>
  <c r="CU204" i="46"/>
  <c r="CT204" i="46"/>
  <c r="AE204" i="46" s="1"/>
  <c r="CS204" i="46"/>
  <c r="AD204" i="46" s="1"/>
  <c r="CR204" i="46"/>
  <c r="CQ204" i="46"/>
  <c r="CP204" i="46"/>
  <c r="CO204" i="46"/>
  <c r="Z204" i="46" s="1"/>
  <c r="CN204" i="46"/>
  <c r="Y204" i="46" s="1"/>
  <c r="CM204" i="46"/>
  <c r="X204" i="46" s="1"/>
  <c r="CL204" i="46"/>
  <c r="CK204" i="46"/>
  <c r="V204" i="46" s="1"/>
  <c r="CJ204" i="46"/>
  <c r="CI204" i="46"/>
  <c r="CH204" i="46"/>
  <c r="S204" i="46" s="1"/>
  <c r="CG204" i="46"/>
  <c r="CF204" i="46"/>
  <c r="Q204" i="46" s="1"/>
  <c r="CE204" i="46"/>
  <c r="CD204" i="46"/>
  <c r="CC204" i="46"/>
  <c r="N204" i="46" s="1"/>
  <c r="CB204" i="46"/>
  <c r="M204" i="46" s="1"/>
  <c r="CA204" i="46"/>
  <c r="BZ204" i="46"/>
  <c r="K204" i="46" s="1"/>
  <c r="BY204" i="46"/>
  <c r="J204" i="46" s="1"/>
  <c r="BX204" i="46"/>
  <c r="I204" i="46" s="1"/>
  <c r="BW204" i="46"/>
  <c r="BV204" i="46"/>
  <c r="BU204" i="46"/>
  <c r="BT204" i="46"/>
  <c r="E204" i="46" s="1"/>
  <c r="BS204" i="46"/>
  <c r="B204" i="46"/>
  <c r="B204" i="44" s="1"/>
  <c r="A204" i="46"/>
  <c r="C204" i="46" s="1"/>
  <c r="C204" i="44" s="1"/>
  <c r="EF203" i="46"/>
  <c r="BQ203" i="46" s="1"/>
  <c r="EE203" i="46"/>
  <c r="ED203" i="46"/>
  <c r="BO203" i="46" s="1"/>
  <c r="EC203" i="46"/>
  <c r="BN203" i="46" s="1"/>
  <c r="EB203" i="46"/>
  <c r="BM203" i="46" s="1"/>
  <c r="EA203" i="46"/>
  <c r="DZ203" i="46"/>
  <c r="BK203" i="46" s="1"/>
  <c r="DY203" i="46"/>
  <c r="DX203" i="46"/>
  <c r="BI203" i="46" s="1"/>
  <c r="DW203" i="46"/>
  <c r="DV203" i="46"/>
  <c r="DU203" i="46"/>
  <c r="BF203" i="46" s="1"/>
  <c r="DT203" i="46"/>
  <c r="BE203" i="46" s="1"/>
  <c r="DS203" i="46"/>
  <c r="DR203" i="46"/>
  <c r="BC203" i="46" s="1"/>
  <c r="DQ203" i="46"/>
  <c r="BB203" i="46" s="1"/>
  <c r="DP203" i="46"/>
  <c r="BA203" i="46" s="1"/>
  <c r="DO203" i="46"/>
  <c r="AZ203" i="46" s="1"/>
  <c r="DN203" i="46"/>
  <c r="DM203" i="46"/>
  <c r="AX203" i="46" s="1"/>
  <c r="DL203" i="46"/>
  <c r="AW203" i="46" s="1"/>
  <c r="DK203" i="46"/>
  <c r="DJ203" i="46"/>
  <c r="AU203" i="46" s="1"/>
  <c r="DI203" i="46"/>
  <c r="DH203" i="46"/>
  <c r="DG203" i="46"/>
  <c r="DF203" i="46"/>
  <c r="DE203" i="46"/>
  <c r="AP203" i="46" s="1"/>
  <c r="DD203" i="46"/>
  <c r="AO203" i="46" s="1"/>
  <c r="DC203" i="46"/>
  <c r="DB203" i="46"/>
  <c r="AM203" i="46" s="1"/>
  <c r="DA203" i="46"/>
  <c r="CZ203" i="46"/>
  <c r="AK203" i="46" s="1"/>
  <c r="CY203" i="46"/>
  <c r="CX203" i="46"/>
  <c r="AI203" i="46" s="1"/>
  <c r="CW203" i="46"/>
  <c r="AH203" i="46" s="1"/>
  <c r="CV203" i="46"/>
  <c r="AG203" i="46" s="1"/>
  <c r="CU203" i="46"/>
  <c r="CT203" i="46"/>
  <c r="AE203" i="46" s="1"/>
  <c r="CS203" i="46"/>
  <c r="CR203" i="46"/>
  <c r="AC203" i="46" s="1"/>
  <c r="CQ203" i="46"/>
  <c r="AB203" i="46" s="1"/>
  <c r="CP203" i="46"/>
  <c r="AA203" i="46" s="1"/>
  <c r="CO203" i="46"/>
  <c r="Z203" i="46" s="1"/>
  <c r="CN203" i="46"/>
  <c r="Y203" i="46" s="1"/>
  <c r="CM203" i="46"/>
  <c r="CL203" i="46"/>
  <c r="W203" i="46" s="1"/>
  <c r="CK203" i="46"/>
  <c r="CJ203" i="46"/>
  <c r="U203" i="46" s="1"/>
  <c r="CI203" i="46"/>
  <c r="T203" i="46" s="1"/>
  <c r="CH203" i="46"/>
  <c r="S203" i="46" s="1"/>
  <c r="CG203" i="46"/>
  <c r="R203" i="46" s="1"/>
  <c r="CF203" i="46"/>
  <c r="Q203" i="46" s="1"/>
  <c r="CE203" i="46"/>
  <c r="CD203" i="46"/>
  <c r="CC203" i="46"/>
  <c r="N203" i="46" s="1"/>
  <c r="CB203" i="46"/>
  <c r="M203" i="46" s="1"/>
  <c r="CA203" i="46"/>
  <c r="BZ203" i="46"/>
  <c r="BY203" i="46"/>
  <c r="J203" i="46" s="1"/>
  <c r="BX203" i="46"/>
  <c r="I203" i="46" s="1"/>
  <c r="BW203" i="46"/>
  <c r="BV203" i="46"/>
  <c r="BU203" i="46"/>
  <c r="F203" i="46" s="1"/>
  <c r="BT203" i="46"/>
  <c r="BS203" i="46"/>
  <c r="D203" i="46" s="1"/>
  <c r="B203" i="46"/>
  <c r="B203" i="44" s="1"/>
  <c r="A203" i="46"/>
  <c r="C203" i="46" s="1"/>
  <c r="C203" i="44" s="1"/>
  <c r="EF202" i="46"/>
  <c r="BQ202" i="46" s="1"/>
  <c r="EE202" i="46"/>
  <c r="BP202" i="46" s="1"/>
  <c r="ED202" i="46"/>
  <c r="BO202" i="46" s="1"/>
  <c r="EC202" i="46"/>
  <c r="EB202" i="46"/>
  <c r="EA202" i="46"/>
  <c r="DZ202" i="46"/>
  <c r="BK202" i="46" s="1"/>
  <c r="DY202" i="46"/>
  <c r="BJ202" i="46" s="1"/>
  <c r="DX202" i="46"/>
  <c r="BI202" i="46" s="1"/>
  <c r="DW202" i="46"/>
  <c r="BH202" i="46" s="1"/>
  <c r="DV202" i="46"/>
  <c r="BG202" i="46" s="1"/>
  <c r="DU202" i="46"/>
  <c r="DT202" i="46"/>
  <c r="DS202" i="46"/>
  <c r="DR202" i="46"/>
  <c r="BC202" i="46" s="1"/>
  <c r="DQ202" i="46"/>
  <c r="BB202" i="46" s="1"/>
  <c r="DP202" i="46"/>
  <c r="BA202" i="46" s="1"/>
  <c r="DO202" i="46"/>
  <c r="DN202" i="46"/>
  <c r="AY202" i="46" s="1"/>
  <c r="DM202" i="46"/>
  <c r="DL202" i="46"/>
  <c r="DK202" i="46"/>
  <c r="AV202" i="46" s="1"/>
  <c r="DJ202" i="46"/>
  <c r="DI202" i="46"/>
  <c r="AT202" i="46" s="1"/>
  <c r="DH202" i="46"/>
  <c r="AS202" i="46" s="1"/>
  <c r="DG202" i="46"/>
  <c r="AR202" i="46" s="1"/>
  <c r="DF202" i="46"/>
  <c r="DE202" i="46"/>
  <c r="AP202" i="46" s="1"/>
  <c r="DD202" i="46"/>
  <c r="DC202" i="46"/>
  <c r="DB202" i="46"/>
  <c r="DA202" i="46"/>
  <c r="AL202" i="46" s="1"/>
  <c r="CZ202" i="46"/>
  <c r="AK202" i="46" s="1"/>
  <c r="CY202" i="46"/>
  <c r="AJ202" i="46" s="1"/>
  <c r="CX202" i="46"/>
  <c r="AI202" i="46" s="1"/>
  <c r="CW202" i="46"/>
  <c r="CV202" i="46"/>
  <c r="CU202" i="46"/>
  <c r="CT202" i="46"/>
  <c r="CS202" i="46"/>
  <c r="AD202" i="46" s="1"/>
  <c r="CR202" i="46"/>
  <c r="CQ202" i="46"/>
  <c r="CP202" i="46"/>
  <c r="AA202" i="46" s="1"/>
  <c r="CO202" i="46"/>
  <c r="CN202" i="46"/>
  <c r="CM202" i="46"/>
  <c r="CL202" i="46"/>
  <c r="W202" i="46" s="1"/>
  <c r="CK202" i="46"/>
  <c r="V202" i="46" s="1"/>
  <c r="CJ202" i="46"/>
  <c r="U202" i="46" s="1"/>
  <c r="CI202" i="46"/>
  <c r="T202" i="46" s="1"/>
  <c r="CH202" i="46"/>
  <c r="CG202" i="46"/>
  <c r="CF202" i="46"/>
  <c r="CE202" i="46"/>
  <c r="CD202" i="46"/>
  <c r="O202" i="46" s="1"/>
  <c r="CC202" i="46"/>
  <c r="N202" i="46" s="1"/>
  <c r="CB202" i="46"/>
  <c r="M202" i="46" s="1"/>
  <c r="CA202" i="46"/>
  <c r="L202" i="46" s="1"/>
  <c r="BZ202" i="46"/>
  <c r="K202" i="46" s="1"/>
  <c r="BY202" i="46"/>
  <c r="BX202" i="46"/>
  <c r="BW202" i="46"/>
  <c r="BV202" i="46"/>
  <c r="BU202" i="46"/>
  <c r="F202" i="46" s="1"/>
  <c r="BT202" i="46"/>
  <c r="E202" i="46" s="1"/>
  <c r="BS202" i="46"/>
  <c r="D202" i="46" s="1"/>
  <c r="B202" i="46"/>
  <c r="B202" i="44" s="1"/>
  <c r="A202" i="46"/>
  <c r="C202" i="46" s="1"/>
  <c r="C202" i="44" s="1"/>
  <c r="EF201" i="46"/>
  <c r="EE201" i="46"/>
  <c r="ED201" i="46"/>
  <c r="EC201" i="46"/>
  <c r="EB201" i="46"/>
  <c r="BM201" i="46" s="1"/>
  <c r="EA201" i="46"/>
  <c r="BL201" i="46" s="1"/>
  <c r="DZ201" i="46"/>
  <c r="DY201" i="46"/>
  <c r="DX201" i="46"/>
  <c r="BI201" i="46" s="1"/>
  <c r="DW201" i="46"/>
  <c r="BH201" i="46" s="1"/>
  <c r="DV201" i="46"/>
  <c r="BG201" i="46" s="1"/>
  <c r="DU201" i="46"/>
  <c r="DT201" i="46"/>
  <c r="BE201" i="46" s="1"/>
  <c r="DS201" i="46"/>
  <c r="BD201" i="46" s="1"/>
  <c r="DR201" i="46"/>
  <c r="BC201" i="46" s="1"/>
  <c r="DQ201" i="46"/>
  <c r="BB201" i="46" s="1"/>
  <c r="DP201" i="46"/>
  <c r="BA201" i="46" s="1"/>
  <c r="DO201" i="46"/>
  <c r="AZ201" i="46" s="1"/>
  <c r="DN201" i="46"/>
  <c r="AY201" i="46" s="1"/>
  <c r="DM201" i="46"/>
  <c r="DL201" i="46"/>
  <c r="AW201" i="46" s="1"/>
  <c r="DK201" i="46"/>
  <c r="AV201" i="46" s="1"/>
  <c r="DJ201" i="46"/>
  <c r="DI201" i="46"/>
  <c r="AT201" i="46" s="1"/>
  <c r="DH201" i="46"/>
  <c r="AS201" i="46" s="1"/>
  <c r="DG201" i="46"/>
  <c r="DF201" i="46"/>
  <c r="DE201" i="46"/>
  <c r="DD201" i="46"/>
  <c r="AO201" i="46" s="1"/>
  <c r="DC201" i="46"/>
  <c r="AN201" i="46" s="1"/>
  <c r="DB201" i="46"/>
  <c r="DA201" i="46"/>
  <c r="CZ201" i="46"/>
  <c r="CY201" i="46"/>
  <c r="CX201" i="46"/>
  <c r="CW201" i="46"/>
  <c r="CV201" i="46"/>
  <c r="AG201" i="46" s="1"/>
  <c r="CU201" i="46"/>
  <c r="AF201" i="46" s="1"/>
  <c r="CT201" i="46"/>
  <c r="AE201" i="46" s="1"/>
  <c r="CS201" i="46"/>
  <c r="AD201" i="46" s="1"/>
  <c r="CR201" i="46"/>
  <c r="CQ201" i="46"/>
  <c r="CP201" i="46"/>
  <c r="AA201" i="46" s="1"/>
  <c r="CO201" i="46"/>
  <c r="CN201" i="46"/>
  <c r="Y201" i="46" s="1"/>
  <c r="CM201" i="46"/>
  <c r="CL201" i="46"/>
  <c r="W201" i="46" s="1"/>
  <c r="CK201" i="46"/>
  <c r="CJ201" i="46"/>
  <c r="U201" i="46" s="1"/>
  <c r="CI201" i="46"/>
  <c r="T201" i="46" s="1"/>
  <c r="CH201" i="46"/>
  <c r="CG201" i="46"/>
  <c r="CF201" i="46"/>
  <c r="Q201" i="46" s="1"/>
  <c r="CE201" i="46"/>
  <c r="P201" i="46" s="1"/>
  <c r="CD201" i="46"/>
  <c r="O201" i="46" s="1"/>
  <c r="CC201" i="46"/>
  <c r="CB201" i="46"/>
  <c r="CA201" i="46"/>
  <c r="BZ201" i="46"/>
  <c r="BY201" i="46"/>
  <c r="BX201" i="46"/>
  <c r="I201" i="46" s="1"/>
  <c r="BW201" i="46"/>
  <c r="H201" i="46" s="1"/>
  <c r="BV201" i="46"/>
  <c r="G201" i="46" s="1"/>
  <c r="BU201" i="46"/>
  <c r="BT201" i="46"/>
  <c r="BS201" i="46"/>
  <c r="B201" i="46"/>
  <c r="B201" i="44" s="1"/>
  <c r="A201" i="46"/>
  <c r="A201" i="44" s="1"/>
  <c r="EF200" i="46"/>
  <c r="BQ200" i="46" s="1"/>
  <c r="EE200" i="46"/>
  <c r="BP200" i="46" s="1"/>
  <c r="ED200" i="46"/>
  <c r="EC200" i="46"/>
  <c r="EB200" i="46"/>
  <c r="EA200" i="46"/>
  <c r="BL200" i="46" s="1"/>
  <c r="DZ200" i="46"/>
  <c r="DY200" i="46"/>
  <c r="BJ200" i="46" s="1"/>
  <c r="DX200" i="46"/>
  <c r="BI200" i="46" s="1"/>
  <c r="DW200" i="46"/>
  <c r="DV200" i="46"/>
  <c r="DU200" i="46"/>
  <c r="DT200" i="46"/>
  <c r="BE200" i="46" s="1"/>
  <c r="DS200" i="46"/>
  <c r="DR200" i="46"/>
  <c r="BC200" i="46" s="1"/>
  <c r="DQ200" i="46"/>
  <c r="BB200" i="46" s="1"/>
  <c r="DP200" i="46"/>
  <c r="DO200" i="46"/>
  <c r="AZ200" i="46" s="1"/>
  <c r="DN200" i="46"/>
  <c r="AY200" i="46" s="1"/>
  <c r="DM200" i="46"/>
  <c r="DL200" i="46"/>
  <c r="AW200" i="46" s="1"/>
  <c r="DK200" i="46"/>
  <c r="AV200" i="46" s="1"/>
  <c r="DJ200" i="46"/>
  <c r="AU200" i="46" s="1"/>
  <c r="DI200" i="46"/>
  <c r="AT200" i="46" s="1"/>
  <c r="DH200" i="46"/>
  <c r="AS200" i="46" s="1"/>
  <c r="DG200" i="46"/>
  <c r="AR200" i="46" s="1"/>
  <c r="DF200" i="46"/>
  <c r="DE200" i="46"/>
  <c r="DD200" i="46"/>
  <c r="AO200" i="46" s="1"/>
  <c r="DC200" i="46"/>
  <c r="DB200" i="46"/>
  <c r="DA200" i="46"/>
  <c r="AL200" i="46" s="1"/>
  <c r="CZ200" i="46"/>
  <c r="AK200" i="46" s="1"/>
  <c r="CY200" i="46"/>
  <c r="AJ200" i="46" s="1"/>
  <c r="CX200" i="46"/>
  <c r="CW200" i="46"/>
  <c r="CV200" i="46"/>
  <c r="AG200" i="46" s="1"/>
  <c r="CU200" i="46"/>
  <c r="AF200" i="46" s="1"/>
  <c r="CT200" i="46"/>
  <c r="CS200" i="46"/>
  <c r="AD200" i="46" s="1"/>
  <c r="CR200" i="46"/>
  <c r="AC200" i="46" s="1"/>
  <c r="CQ200" i="46"/>
  <c r="CP200" i="46"/>
  <c r="CO200" i="46"/>
  <c r="CN200" i="46"/>
  <c r="CM200" i="46"/>
  <c r="CL200" i="46"/>
  <c r="CK200" i="46"/>
  <c r="V200" i="46" s="1"/>
  <c r="CJ200" i="46"/>
  <c r="U200" i="46" s="1"/>
  <c r="CI200" i="46"/>
  <c r="T200" i="46" s="1"/>
  <c r="CH200" i="46"/>
  <c r="CG200" i="46"/>
  <c r="CF200" i="46"/>
  <c r="Q200" i="46" s="1"/>
  <c r="CE200" i="46"/>
  <c r="CD200" i="46"/>
  <c r="CC200" i="46"/>
  <c r="N200" i="46" s="1"/>
  <c r="CB200" i="46"/>
  <c r="M200" i="46" s="1"/>
  <c r="CA200" i="46"/>
  <c r="L200" i="46" s="1"/>
  <c r="BZ200" i="46"/>
  <c r="BY200" i="46"/>
  <c r="BX200" i="46"/>
  <c r="I200" i="46" s="1"/>
  <c r="BW200" i="46"/>
  <c r="BV200" i="46"/>
  <c r="G200" i="46" s="1"/>
  <c r="BU200" i="46"/>
  <c r="F200" i="46" s="1"/>
  <c r="BT200" i="46"/>
  <c r="E200" i="46" s="1"/>
  <c r="BS200" i="46"/>
  <c r="D200" i="46" s="1"/>
  <c r="B200" i="46"/>
  <c r="B200" i="44" s="1"/>
  <c r="A200" i="46"/>
  <c r="A200" i="44" s="1"/>
  <c r="EF199" i="46"/>
  <c r="BQ199" i="46" s="1"/>
  <c r="EE199" i="46"/>
  <c r="BP199" i="46" s="1"/>
  <c r="ED199" i="46"/>
  <c r="BO199" i="46" s="1"/>
  <c r="EC199" i="46"/>
  <c r="BN199" i="46" s="1"/>
  <c r="EB199" i="46"/>
  <c r="BM199" i="46" s="1"/>
  <c r="EA199" i="46"/>
  <c r="DZ199" i="46"/>
  <c r="BK199" i="46" s="1"/>
  <c r="DY199" i="46"/>
  <c r="DX199" i="46"/>
  <c r="BI199" i="46" s="1"/>
  <c r="DW199" i="46"/>
  <c r="DV199" i="46"/>
  <c r="DU199" i="46"/>
  <c r="BF199" i="46" s="1"/>
  <c r="DT199" i="46"/>
  <c r="BE199" i="46" s="1"/>
  <c r="DS199" i="46"/>
  <c r="DR199" i="46"/>
  <c r="BC199" i="46" s="1"/>
  <c r="DQ199" i="46"/>
  <c r="BB199" i="46" s="1"/>
  <c r="DP199" i="46"/>
  <c r="BA199" i="46" s="1"/>
  <c r="DO199" i="46"/>
  <c r="AZ199" i="46" s="1"/>
  <c r="DN199" i="46"/>
  <c r="DM199" i="46"/>
  <c r="AX199" i="46" s="1"/>
  <c r="DL199" i="46"/>
  <c r="AW199" i="46" s="1"/>
  <c r="DK199" i="46"/>
  <c r="DJ199" i="46"/>
  <c r="AU199" i="46" s="1"/>
  <c r="DI199" i="46"/>
  <c r="DH199" i="46"/>
  <c r="AS199" i="46" s="1"/>
  <c r="DG199" i="46"/>
  <c r="DF199" i="46"/>
  <c r="DE199" i="46"/>
  <c r="AP199" i="46" s="1"/>
  <c r="DD199" i="46"/>
  <c r="AO199" i="46" s="1"/>
  <c r="DC199" i="46"/>
  <c r="DB199" i="46"/>
  <c r="DA199" i="46"/>
  <c r="CZ199" i="46"/>
  <c r="AK199" i="46" s="1"/>
  <c r="CY199" i="46"/>
  <c r="AJ199" i="46" s="1"/>
  <c r="CX199" i="46"/>
  <c r="AI199" i="44" s="1"/>
  <c r="CW199" i="46"/>
  <c r="AH199" i="46" s="1"/>
  <c r="CV199" i="46"/>
  <c r="AG199" i="46" s="1"/>
  <c r="CU199" i="46"/>
  <c r="CT199" i="46"/>
  <c r="AE199" i="46" s="1"/>
  <c r="CS199" i="46"/>
  <c r="AD199" i="46" s="1"/>
  <c r="CR199" i="46"/>
  <c r="AC199" i="46" s="1"/>
  <c r="CQ199" i="46"/>
  <c r="AB199" i="46" s="1"/>
  <c r="CP199" i="46"/>
  <c r="AA199" i="46" s="1"/>
  <c r="CO199" i="46"/>
  <c r="Z199" i="46" s="1"/>
  <c r="CN199" i="46"/>
  <c r="Y199" i="46" s="1"/>
  <c r="CM199" i="46"/>
  <c r="CL199" i="46"/>
  <c r="CK199" i="46"/>
  <c r="CJ199" i="46"/>
  <c r="U199" i="46" s="1"/>
  <c r="CI199" i="46"/>
  <c r="CH199" i="46"/>
  <c r="S199" i="46" s="1"/>
  <c r="CG199" i="46"/>
  <c r="R199" i="46" s="1"/>
  <c r="CF199" i="46"/>
  <c r="CE199" i="46"/>
  <c r="CD199" i="46"/>
  <c r="O199" i="46" s="1"/>
  <c r="CC199" i="46"/>
  <c r="CB199" i="46"/>
  <c r="M199" i="46" s="1"/>
  <c r="CA199" i="46"/>
  <c r="L199" i="46" s="1"/>
  <c r="BZ199" i="46"/>
  <c r="BY199" i="46"/>
  <c r="J199" i="46" s="1"/>
  <c r="BX199" i="46"/>
  <c r="I199" i="46" s="1"/>
  <c r="BW199" i="46"/>
  <c r="BV199" i="46"/>
  <c r="G199" i="46" s="1"/>
  <c r="BU199" i="46"/>
  <c r="F199" i="46" s="1"/>
  <c r="BT199" i="46"/>
  <c r="E199" i="46" s="1"/>
  <c r="BS199" i="46"/>
  <c r="AI199" i="46"/>
  <c r="B199" i="46"/>
  <c r="B199" i="44" s="1"/>
  <c r="A199" i="46"/>
  <c r="A199" i="44" s="1"/>
  <c r="EF198" i="46"/>
  <c r="BQ198" i="46" s="1"/>
  <c r="EE198" i="46"/>
  <c r="BP198" i="46" s="1"/>
  <c r="ED198" i="46"/>
  <c r="EC198" i="46"/>
  <c r="EB198" i="46"/>
  <c r="EA198" i="46"/>
  <c r="BL198" i="46" s="1"/>
  <c r="DZ198" i="46"/>
  <c r="BK198" i="46" s="1"/>
  <c r="DY198" i="46"/>
  <c r="BJ198" i="46" s="1"/>
  <c r="DX198" i="46"/>
  <c r="BI198" i="46" s="1"/>
  <c r="DW198" i="46"/>
  <c r="DV198" i="46"/>
  <c r="BG198" i="46" s="1"/>
  <c r="DU198" i="46"/>
  <c r="DT198" i="46"/>
  <c r="BE198" i="46" s="1"/>
  <c r="DS198" i="46"/>
  <c r="BD198" i="46" s="1"/>
  <c r="DR198" i="46"/>
  <c r="BC198" i="46" s="1"/>
  <c r="DQ198" i="46"/>
  <c r="BB198" i="46" s="1"/>
  <c r="DP198" i="46"/>
  <c r="DO198" i="46"/>
  <c r="AZ198" i="46" s="1"/>
  <c r="DN198" i="46"/>
  <c r="DM198" i="46"/>
  <c r="DL198" i="46"/>
  <c r="DK198" i="46"/>
  <c r="DJ198" i="46"/>
  <c r="AU198" i="46" s="1"/>
  <c r="DI198" i="46"/>
  <c r="AT198" i="46" s="1"/>
  <c r="DH198" i="46"/>
  <c r="AS198" i="46" s="1"/>
  <c r="DG198" i="46"/>
  <c r="AR198" i="46" s="1"/>
  <c r="DF198" i="46"/>
  <c r="DE198" i="46"/>
  <c r="DD198" i="46"/>
  <c r="DC198" i="46"/>
  <c r="DB198" i="46"/>
  <c r="AM198" i="46" s="1"/>
  <c r="DA198" i="46"/>
  <c r="AL198" i="46" s="1"/>
  <c r="CZ198" i="46"/>
  <c r="AK198" i="46" s="1"/>
  <c r="CY198" i="46"/>
  <c r="AJ198" i="46" s="1"/>
  <c r="CX198" i="46"/>
  <c r="AI198" i="46" s="1"/>
  <c r="CW198" i="46"/>
  <c r="CV198" i="46"/>
  <c r="AG198" i="46" s="1"/>
  <c r="CU198" i="46"/>
  <c r="AF198" i="46" s="1"/>
  <c r="CT198" i="46"/>
  <c r="AE198" i="46" s="1"/>
  <c r="CS198" i="46"/>
  <c r="AD198" i="46" s="1"/>
  <c r="CR198" i="46"/>
  <c r="CQ198" i="46"/>
  <c r="CP198" i="46"/>
  <c r="AA198" i="46" s="1"/>
  <c r="CO198" i="46"/>
  <c r="CN198" i="46"/>
  <c r="CM198" i="46"/>
  <c r="X198" i="46" s="1"/>
  <c r="CL198" i="46"/>
  <c r="W198" i="46" s="1"/>
  <c r="CK198" i="46"/>
  <c r="V198" i="46" s="1"/>
  <c r="CJ198" i="46"/>
  <c r="U198" i="46" s="1"/>
  <c r="CI198" i="46"/>
  <c r="T198" i="46" s="1"/>
  <c r="CH198" i="46"/>
  <c r="CG198" i="46"/>
  <c r="CF198" i="46"/>
  <c r="CE198" i="46"/>
  <c r="P198" i="46" s="1"/>
  <c r="CD198" i="46"/>
  <c r="O198" i="46" s="1"/>
  <c r="CC198" i="46"/>
  <c r="CB198" i="46"/>
  <c r="M198" i="46" s="1"/>
  <c r="CA198" i="46"/>
  <c r="L198" i="46" s="1"/>
  <c r="BZ198" i="46"/>
  <c r="K198" i="46" s="1"/>
  <c r="BY198" i="46"/>
  <c r="BX198" i="46"/>
  <c r="I198" i="46" s="1"/>
  <c r="BW198" i="46"/>
  <c r="BV198" i="46"/>
  <c r="G198" i="46" s="1"/>
  <c r="BU198" i="46"/>
  <c r="F198" i="46" s="1"/>
  <c r="BT198" i="46"/>
  <c r="E198" i="46" s="1"/>
  <c r="BS198" i="46"/>
  <c r="D198" i="46" s="1"/>
  <c r="B198" i="46"/>
  <c r="B198" i="44" s="1"/>
  <c r="A198" i="46"/>
  <c r="A198" i="44" s="1"/>
  <c r="EF197" i="46"/>
  <c r="EE197" i="46"/>
  <c r="BP197" i="46" s="1"/>
  <c r="ED197" i="46"/>
  <c r="BO197" i="44" s="1"/>
  <c r="EC197" i="46"/>
  <c r="BN197" i="46" s="1"/>
  <c r="EB197" i="46"/>
  <c r="EA197" i="46"/>
  <c r="BL197" i="46" s="1"/>
  <c r="DZ197" i="46"/>
  <c r="BK197" i="46" s="1"/>
  <c r="DY197" i="46"/>
  <c r="BJ197" i="46" s="1"/>
  <c r="DX197" i="46"/>
  <c r="DW197" i="46"/>
  <c r="DV197" i="46"/>
  <c r="BG197" i="46" s="1"/>
  <c r="DU197" i="46"/>
  <c r="BF197" i="46" s="1"/>
  <c r="DT197" i="46"/>
  <c r="DS197" i="46"/>
  <c r="BD197" i="46" s="1"/>
  <c r="DR197" i="46"/>
  <c r="DQ197" i="46"/>
  <c r="BB197" i="46" s="1"/>
  <c r="DP197" i="46"/>
  <c r="BA197" i="46" s="1"/>
  <c r="DO197" i="46"/>
  <c r="AZ197" i="46" s="1"/>
  <c r="DN197" i="46"/>
  <c r="AY197" i="46" s="1"/>
  <c r="DM197" i="46"/>
  <c r="AX197" i="46" s="1"/>
  <c r="DL197" i="46"/>
  <c r="DK197" i="46"/>
  <c r="DJ197" i="46"/>
  <c r="AU197" i="46" s="1"/>
  <c r="DI197" i="46"/>
  <c r="AT197" i="46" s="1"/>
  <c r="DH197" i="46"/>
  <c r="DG197" i="46"/>
  <c r="DF197" i="46"/>
  <c r="AQ197" i="46" s="1"/>
  <c r="DE197" i="46"/>
  <c r="DD197" i="46"/>
  <c r="DC197" i="46"/>
  <c r="DB197" i="46"/>
  <c r="AM197" i="46" s="1"/>
  <c r="DA197" i="46"/>
  <c r="AL197" i="46" s="1"/>
  <c r="CZ197" i="46"/>
  <c r="AK197" i="46" s="1"/>
  <c r="CY197" i="46"/>
  <c r="CX197" i="46"/>
  <c r="AI197" i="46" s="1"/>
  <c r="CW197" i="46"/>
  <c r="AH197" i="46" s="1"/>
  <c r="CV197" i="46"/>
  <c r="CU197" i="46"/>
  <c r="AF197" i="46" s="1"/>
  <c r="CT197" i="46"/>
  <c r="CS197" i="46"/>
  <c r="AD197" i="46" s="1"/>
  <c r="CR197" i="46"/>
  <c r="CQ197" i="46"/>
  <c r="AB197" i="46" s="1"/>
  <c r="CP197" i="46"/>
  <c r="AA197" i="46" s="1"/>
  <c r="CO197" i="46"/>
  <c r="Z197" i="46" s="1"/>
  <c r="CN197" i="46"/>
  <c r="CM197" i="46"/>
  <c r="X197" i="46" s="1"/>
  <c r="CL197" i="46"/>
  <c r="W197" i="46" s="1"/>
  <c r="CK197" i="46"/>
  <c r="V197" i="46" s="1"/>
  <c r="CJ197" i="46"/>
  <c r="CI197" i="46"/>
  <c r="T197" i="46" s="1"/>
  <c r="CH197" i="46"/>
  <c r="S197" i="46" s="1"/>
  <c r="CG197" i="46"/>
  <c r="R197" i="46" s="1"/>
  <c r="CF197" i="46"/>
  <c r="CE197" i="46"/>
  <c r="P197" i="46" s="1"/>
  <c r="CD197" i="46"/>
  <c r="CC197" i="46"/>
  <c r="CB197" i="46"/>
  <c r="M197" i="46" s="1"/>
  <c r="CA197" i="46"/>
  <c r="L197" i="46" s="1"/>
  <c r="BZ197" i="46"/>
  <c r="K197" i="46" s="1"/>
  <c r="BY197" i="46"/>
  <c r="J197" i="46" s="1"/>
  <c r="BX197" i="46"/>
  <c r="BW197" i="46"/>
  <c r="BV197" i="46"/>
  <c r="BU197" i="46"/>
  <c r="F197" i="46" s="1"/>
  <c r="BT197" i="46"/>
  <c r="BS197" i="46"/>
  <c r="D197" i="46" s="1"/>
  <c r="BO197" i="46"/>
  <c r="B197" i="46"/>
  <c r="B197" i="44" s="1"/>
  <c r="A197" i="46"/>
  <c r="C197" i="46" s="1"/>
  <c r="C197" i="44" s="1"/>
  <c r="EF196" i="46"/>
  <c r="BQ196" i="46" s="1"/>
  <c r="EE196" i="46"/>
  <c r="BP196" i="46" s="1"/>
  <c r="ED196" i="46"/>
  <c r="BO196" i="46" s="1"/>
  <c r="EC196" i="46"/>
  <c r="BN196" i="46" s="1"/>
  <c r="EB196" i="46"/>
  <c r="EA196" i="46"/>
  <c r="BL196" i="46" s="1"/>
  <c r="DZ196" i="46"/>
  <c r="DY196" i="46"/>
  <c r="DX196" i="46"/>
  <c r="BI196" i="46" s="1"/>
  <c r="DW196" i="46"/>
  <c r="DV196" i="46"/>
  <c r="BG196" i="46" s="1"/>
  <c r="DU196" i="46"/>
  <c r="DT196" i="46"/>
  <c r="BE196" i="46" s="1"/>
  <c r="DS196" i="46"/>
  <c r="BD196" i="46" s="1"/>
  <c r="DR196" i="46"/>
  <c r="BC196" i="46" s="1"/>
  <c r="DQ196" i="46"/>
  <c r="DP196" i="46"/>
  <c r="DO196" i="46"/>
  <c r="DN196" i="46"/>
  <c r="AY196" i="46" s="1"/>
  <c r="DM196" i="46"/>
  <c r="AX196" i="46" s="1"/>
  <c r="DL196" i="46"/>
  <c r="AW196" i="46" s="1"/>
  <c r="DK196" i="46"/>
  <c r="AV196" i="46" s="1"/>
  <c r="DJ196" i="46"/>
  <c r="AU196" i="46" s="1"/>
  <c r="DI196" i="46"/>
  <c r="DH196" i="46"/>
  <c r="AS196" i="46" s="1"/>
  <c r="DG196" i="46"/>
  <c r="DF196" i="46"/>
  <c r="AQ196" i="46" s="1"/>
  <c r="DE196" i="46"/>
  <c r="DD196" i="46"/>
  <c r="AO196" i="46" s="1"/>
  <c r="DC196" i="46"/>
  <c r="AN196" i="46" s="1"/>
  <c r="DB196" i="46"/>
  <c r="AM196" i="46" s="1"/>
  <c r="DA196" i="46"/>
  <c r="CZ196" i="46"/>
  <c r="AK196" i="46" s="1"/>
  <c r="CY196" i="46"/>
  <c r="AJ196" i="46" s="1"/>
  <c r="CX196" i="46"/>
  <c r="AI196" i="46" s="1"/>
  <c r="CW196" i="46"/>
  <c r="AH196" i="46" s="1"/>
  <c r="CV196" i="46"/>
  <c r="AG196" i="46" s="1"/>
  <c r="CU196" i="46"/>
  <c r="AF196" i="46" s="1"/>
  <c r="CT196" i="46"/>
  <c r="AE196" i="46" s="1"/>
  <c r="CS196" i="46"/>
  <c r="CR196" i="46"/>
  <c r="AC196" i="46" s="1"/>
  <c r="CQ196" i="46"/>
  <c r="CP196" i="46"/>
  <c r="CO196" i="46"/>
  <c r="CN196" i="46"/>
  <c r="CM196" i="46"/>
  <c r="X196" i="46" s="1"/>
  <c r="CL196" i="46"/>
  <c r="W196" i="46" s="1"/>
  <c r="CK196" i="46"/>
  <c r="CJ196" i="46"/>
  <c r="U196" i="46" s="1"/>
  <c r="CI196" i="46"/>
  <c r="T196" i="46" s="1"/>
  <c r="CH196" i="46"/>
  <c r="S196" i="46" s="1"/>
  <c r="CG196" i="46"/>
  <c r="CF196" i="46"/>
  <c r="CE196" i="46"/>
  <c r="P196" i="46" s="1"/>
  <c r="CD196" i="46"/>
  <c r="O196" i="46" s="1"/>
  <c r="CC196" i="46"/>
  <c r="CB196" i="46"/>
  <c r="M196" i="46" s="1"/>
  <c r="CA196" i="46"/>
  <c r="L196" i="46" s="1"/>
  <c r="BZ196" i="46"/>
  <c r="K196" i="46" s="1"/>
  <c r="BY196" i="46"/>
  <c r="BX196" i="46"/>
  <c r="I196" i="46" s="1"/>
  <c r="BW196" i="46"/>
  <c r="H196" i="46" s="1"/>
  <c r="BV196" i="46"/>
  <c r="BU196" i="46"/>
  <c r="BT196" i="46"/>
  <c r="BS196" i="46"/>
  <c r="B196" i="46"/>
  <c r="B196" i="44" s="1"/>
  <c r="A196" i="46"/>
  <c r="C196" i="46" s="1"/>
  <c r="C196" i="44" s="1"/>
  <c r="EF195" i="46"/>
  <c r="EE195" i="46"/>
  <c r="ED195" i="46"/>
  <c r="BO195" i="46" s="1"/>
  <c r="EC195" i="46"/>
  <c r="BN195" i="46" s="1"/>
  <c r="EB195" i="46"/>
  <c r="EA195" i="46"/>
  <c r="DZ195" i="46"/>
  <c r="BK195" i="46" s="1"/>
  <c r="DY195" i="46"/>
  <c r="DX195" i="46"/>
  <c r="DW195" i="46"/>
  <c r="BH195" i="46" s="1"/>
  <c r="DV195" i="46"/>
  <c r="BG195" i="46" s="1"/>
  <c r="DU195" i="46"/>
  <c r="DT195" i="46"/>
  <c r="DS195" i="46"/>
  <c r="DR195" i="46"/>
  <c r="BC195" i="46" s="1"/>
  <c r="DQ195" i="46"/>
  <c r="DP195" i="46"/>
  <c r="BA195" i="46" s="1"/>
  <c r="DO195" i="46"/>
  <c r="AZ195" i="46" s="1"/>
  <c r="DN195" i="46"/>
  <c r="DM195" i="46"/>
  <c r="AX195" i="46" s="1"/>
  <c r="DL195" i="46"/>
  <c r="DK195" i="46"/>
  <c r="AV195" i="46" s="1"/>
  <c r="DJ195" i="46"/>
  <c r="AU195" i="46" s="1"/>
  <c r="DI195" i="46"/>
  <c r="DH195" i="46"/>
  <c r="DG195" i="46"/>
  <c r="AR195" i="46" s="1"/>
  <c r="DF195" i="46"/>
  <c r="AQ195" i="46" s="1"/>
  <c r="DE195" i="46"/>
  <c r="AP195" i="46" s="1"/>
  <c r="DD195" i="46"/>
  <c r="DC195" i="46"/>
  <c r="DB195" i="46"/>
  <c r="AM195" i="46" s="1"/>
  <c r="DA195" i="46"/>
  <c r="CZ195" i="46"/>
  <c r="CY195" i="46"/>
  <c r="CX195" i="46"/>
  <c r="AI195" i="46" s="1"/>
  <c r="CW195" i="46"/>
  <c r="AH195" i="46" s="1"/>
  <c r="CV195" i="46"/>
  <c r="CU195" i="46"/>
  <c r="CT195" i="46"/>
  <c r="AE195" i="46" s="1"/>
  <c r="CS195" i="46"/>
  <c r="CR195" i="46"/>
  <c r="AC195" i="46" s="1"/>
  <c r="CQ195" i="46"/>
  <c r="AB195" i="46" s="1"/>
  <c r="CP195" i="46"/>
  <c r="AA195" i="46" s="1"/>
  <c r="CO195" i="46"/>
  <c r="Z195" i="46" s="1"/>
  <c r="CN195" i="46"/>
  <c r="CM195" i="46"/>
  <c r="X195" i="46" s="1"/>
  <c r="CL195" i="46"/>
  <c r="CK195" i="46"/>
  <c r="V195" i="46" s="1"/>
  <c r="CJ195" i="46"/>
  <c r="CI195" i="46"/>
  <c r="T195" i="46" s="1"/>
  <c r="CH195" i="46"/>
  <c r="CG195" i="46"/>
  <c r="R195" i="46" s="1"/>
  <c r="CF195" i="46"/>
  <c r="CE195" i="46"/>
  <c r="CD195" i="46"/>
  <c r="O195" i="46" s="1"/>
  <c r="CC195" i="46"/>
  <c r="CB195" i="46"/>
  <c r="CA195" i="46"/>
  <c r="BZ195" i="46"/>
  <c r="K195" i="46" s="1"/>
  <c r="BY195" i="46"/>
  <c r="J195" i="46" s="1"/>
  <c r="BX195" i="46"/>
  <c r="BW195" i="46"/>
  <c r="BV195" i="46"/>
  <c r="G195" i="46" s="1"/>
  <c r="BU195" i="46"/>
  <c r="F195" i="46" s="1"/>
  <c r="BT195" i="46"/>
  <c r="E195" i="46" s="1"/>
  <c r="BS195" i="46"/>
  <c r="D195" i="46" s="1"/>
  <c r="B195" i="46"/>
  <c r="B195" i="44" s="1"/>
  <c r="A195" i="46"/>
  <c r="A195" i="44" s="1"/>
  <c r="EF194" i="46"/>
  <c r="EE194" i="46"/>
  <c r="BP194" i="46" s="1"/>
  <c r="ED194" i="46"/>
  <c r="BO194" i="44" s="1"/>
  <c r="EC194" i="46"/>
  <c r="EB194" i="46"/>
  <c r="BM194" i="46" s="1"/>
  <c r="EA194" i="46"/>
  <c r="BL194" i="46" s="1"/>
  <c r="DZ194" i="46"/>
  <c r="DY194" i="46"/>
  <c r="BJ194" i="46" s="1"/>
  <c r="DX194" i="46"/>
  <c r="DW194" i="46"/>
  <c r="DV194" i="46"/>
  <c r="BG194" i="46" s="1"/>
  <c r="DU194" i="46"/>
  <c r="BF194" i="46" s="1"/>
  <c r="DT194" i="46"/>
  <c r="DS194" i="46"/>
  <c r="BD194" i="46" s="1"/>
  <c r="DR194" i="46"/>
  <c r="BC194" i="46" s="1"/>
  <c r="DQ194" i="46"/>
  <c r="BB194" i="46" s="1"/>
  <c r="DP194" i="46"/>
  <c r="BA194" i="46" s="1"/>
  <c r="DO194" i="46"/>
  <c r="DN194" i="46"/>
  <c r="AY194" i="46" s="1"/>
  <c r="DM194" i="46"/>
  <c r="DL194" i="46"/>
  <c r="AW194" i="46" s="1"/>
  <c r="DK194" i="46"/>
  <c r="DJ194" i="46"/>
  <c r="AU194" i="46" s="1"/>
  <c r="DI194" i="46"/>
  <c r="AT194" i="46" s="1"/>
  <c r="DH194" i="46"/>
  <c r="DG194" i="46"/>
  <c r="DF194" i="46"/>
  <c r="AQ194" i="46" s="1"/>
  <c r="DE194" i="46"/>
  <c r="DD194" i="46"/>
  <c r="DC194" i="46"/>
  <c r="AN194" i="46" s="1"/>
  <c r="DB194" i="46"/>
  <c r="AM194" i="46" s="1"/>
  <c r="DA194" i="46"/>
  <c r="AL194" i="46" s="1"/>
  <c r="CZ194" i="46"/>
  <c r="AK194" i="46" s="1"/>
  <c r="CY194" i="46"/>
  <c r="CX194" i="46"/>
  <c r="AI194" i="46" s="1"/>
  <c r="CW194" i="46"/>
  <c r="CV194" i="46"/>
  <c r="CU194" i="46"/>
  <c r="AF194" i="46" s="1"/>
  <c r="CT194" i="46"/>
  <c r="AE194" i="46" s="1"/>
  <c r="CS194" i="46"/>
  <c r="AD194" i="46" s="1"/>
  <c r="CR194" i="46"/>
  <c r="AC194" i="46" s="1"/>
  <c r="CQ194" i="46"/>
  <c r="CP194" i="46"/>
  <c r="AA194" i="46" s="1"/>
  <c r="CO194" i="46"/>
  <c r="Z194" i="46" s="1"/>
  <c r="CN194" i="46"/>
  <c r="Y194" i="46" s="1"/>
  <c r="CM194" i="46"/>
  <c r="CL194" i="46"/>
  <c r="W194" i="46" s="1"/>
  <c r="CK194" i="46"/>
  <c r="CJ194" i="46"/>
  <c r="U194" i="46" s="1"/>
  <c r="CI194" i="46"/>
  <c r="CH194" i="46"/>
  <c r="S194" i="46" s="1"/>
  <c r="CG194" i="46"/>
  <c r="CF194" i="46"/>
  <c r="Q194" i="46" s="1"/>
  <c r="CE194" i="46"/>
  <c r="P194" i="46" s="1"/>
  <c r="CD194" i="46"/>
  <c r="O194" i="46" s="1"/>
  <c r="CC194" i="46"/>
  <c r="N194" i="46" s="1"/>
  <c r="CB194" i="46"/>
  <c r="CA194" i="46"/>
  <c r="BZ194" i="46"/>
  <c r="K194" i="46" s="1"/>
  <c r="BY194" i="46"/>
  <c r="J194" i="46" s="1"/>
  <c r="BX194" i="46"/>
  <c r="I194" i="46" s="1"/>
  <c r="BW194" i="46"/>
  <c r="H194" i="46" s="1"/>
  <c r="BV194" i="46"/>
  <c r="G194" i="46" s="1"/>
  <c r="BU194" i="46"/>
  <c r="BT194" i="46"/>
  <c r="BS194" i="46"/>
  <c r="BO194" i="46"/>
  <c r="B194" i="46"/>
  <c r="B194" i="44" s="1"/>
  <c r="A194" i="46"/>
  <c r="A194" i="44" s="1"/>
  <c r="EF193" i="46"/>
  <c r="BQ193" i="46" s="1"/>
  <c r="EE193" i="46"/>
  <c r="BP193" i="46" s="1"/>
  <c r="ED193" i="46"/>
  <c r="BO193" i="46" s="1"/>
  <c r="EC193" i="46"/>
  <c r="BN193" i="46" s="1"/>
  <c r="EB193" i="46"/>
  <c r="EA193" i="46"/>
  <c r="DZ193" i="46"/>
  <c r="DY193" i="46"/>
  <c r="DX193" i="46"/>
  <c r="BI193" i="46" s="1"/>
  <c r="DW193" i="46"/>
  <c r="DV193" i="46"/>
  <c r="BG193" i="46" s="1"/>
  <c r="DU193" i="46"/>
  <c r="DT193" i="46"/>
  <c r="DS193" i="46"/>
  <c r="DR193" i="46"/>
  <c r="DQ193" i="46"/>
  <c r="DP193" i="46"/>
  <c r="BA193" i="46" s="1"/>
  <c r="DO193" i="46"/>
  <c r="AZ193" i="46" s="1"/>
  <c r="DN193" i="46"/>
  <c r="AY193" i="46" s="1"/>
  <c r="DM193" i="46"/>
  <c r="DL193" i="46"/>
  <c r="DK193" i="46"/>
  <c r="AV193" i="44" s="1"/>
  <c r="DJ193" i="46"/>
  <c r="DI193" i="46"/>
  <c r="DH193" i="46"/>
  <c r="AS193" i="46" s="1"/>
  <c r="DG193" i="46"/>
  <c r="AR193" i="46" s="1"/>
  <c r="DF193" i="46"/>
  <c r="AQ193" i="46" s="1"/>
  <c r="DE193" i="46"/>
  <c r="AP193" i="46" s="1"/>
  <c r="DD193" i="46"/>
  <c r="AO193" i="46" s="1"/>
  <c r="DC193" i="46"/>
  <c r="DB193" i="46"/>
  <c r="AM193" i="46" s="1"/>
  <c r="DA193" i="46"/>
  <c r="CZ193" i="46"/>
  <c r="AK193" i="46" s="1"/>
  <c r="CY193" i="46"/>
  <c r="AJ193" i="46" s="1"/>
  <c r="CX193" i="46"/>
  <c r="AI193" i="46" s="1"/>
  <c r="CW193" i="46"/>
  <c r="AH193" i="46" s="1"/>
  <c r="CV193" i="46"/>
  <c r="CU193" i="46"/>
  <c r="CT193" i="46"/>
  <c r="CS193" i="46"/>
  <c r="CR193" i="46"/>
  <c r="AC193" i="46" s="1"/>
  <c r="CQ193" i="46"/>
  <c r="CP193" i="46"/>
  <c r="AA193" i="46" s="1"/>
  <c r="CO193" i="46"/>
  <c r="Z193" i="46" s="1"/>
  <c r="CN193" i="46"/>
  <c r="CM193" i="46"/>
  <c r="X193" i="46" s="1"/>
  <c r="CL193" i="46"/>
  <c r="W193" i="46" s="1"/>
  <c r="CK193" i="46"/>
  <c r="CJ193" i="46"/>
  <c r="U193" i="46" s="1"/>
  <c r="CI193" i="46"/>
  <c r="T193" i="46" s="1"/>
  <c r="CH193" i="46"/>
  <c r="CG193" i="46"/>
  <c r="R193" i="46" s="1"/>
  <c r="CF193" i="46"/>
  <c r="CE193" i="46"/>
  <c r="P193" i="46" s="1"/>
  <c r="CD193" i="46"/>
  <c r="CC193" i="46"/>
  <c r="CB193" i="46"/>
  <c r="M193" i="46" s="1"/>
  <c r="CA193" i="46"/>
  <c r="L193" i="46" s="1"/>
  <c r="BZ193" i="46"/>
  <c r="K193" i="46" s="1"/>
  <c r="BY193" i="46"/>
  <c r="BX193" i="46"/>
  <c r="BW193" i="46"/>
  <c r="H193" i="46" s="1"/>
  <c r="BV193" i="46"/>
  <c r="G193" i="46" s="1"/>
  <c r="BU193" i="46"/>
  <c r="BT193" i="46"/>
  <c r="E193" i="46" s="1"/>
  <c r="BS193" i="46"/>
  <c r="D193" i="46" s="1"/>
  <c r="B193" i="46"/>
  <c r="B193" i="44" s="1"/>
  <c r="A193" i="46"/>
  <c r="A193" i="44" s="1"/>
  <c r="EF192" i="46"/>
  <c r="BQ192" i="46" s="1"/>
  <c r="EE192" i="46"/>
  <c r="BP192" i="46" s="1"/>
  <c r="ED192" i="46"/>
  <c r="EC192" i="46"/>
  <c r="EB192" i="46"/>
  <c r="BM192" i="46" s="1"/>
  <c r="EA192" i="46"/>
  <c r="BL192" i="46" s="1"/>
  <c r="DZ192" i="46"/>
  <c r="BK192" i="46" s="1"/>
  <c r="DY192" i="46"/>
  <c r="BJ192" i="46" s="1"/>
  <c r="DX192" i="46"/>
  <c r="BI192" i="46" s="1"/>
  <c r="DW192" i="46"/>
  <c r="BH192" i="46" s="1"/>
  <c r="DV192" i="46"/>
  <c r="BG192" i="46" s="1"/>
  <c r="DU192" i="46"/>
  <c r="DT192" i="46"/>
  <c r="BE192" i="46" s="1"/>
  <c r="DS192" i="46"/>
  <c r="BD192" i="46" s="1"/>
  <c r="DR192" i="46"/>
  <c r="DQ192" i="46"/>
  <c r="DP192" i="46"/>
  <c r="DO192" i="46"/>
  <c r="AZ192" i="46" s="1"/>
  <c r="DN192" i="46"/>
  <c r="DM192" i="46"/>
  <c r="DL192" i="46"/>
  <c r="AW192" i="46" s="1"/>
  <c r="DK192" i="46"/>
  <c r="DJ192" i="46"/>
  <c r="AU192" i="46" s="1"/>
  <c r="DI192" i="46"/>
  <c r="DH192" i="46"/>
  <c r="DG192" i="46"/>
  <c r="AR192" i="46" s="1"/>
  <c r="DF192" i="46"/>
  <c r="AQ192" i="46" s="1"/>
  <c r="DE192" i="46"/>
  <c r="DD192" i="46"/>
  <c r="AO192" i="46" s="1"/>
  <c r="DC192" i="46"/>
  <c r="AN192" i="46" s="1"/>
  <c r="DB192" i="46"/>
  <c r="DA192" i="46"/>
  <c r="AL192" i="46" s="1"/>
  <c r="CZ192" i="46"/>
  <c r="AK192" i="46" s="1"/>
  <c r="CY192" i="46"/>
  <c r="AJ192" i="46" s="1"/>
  <c r="CX192" i="46"/>
  <c r="CW192" i="46"/>
  <c r="CV192" i="46"/>
  <c r="AG192" i="46" s="1"/>
  <c r="CU192" i="46"/>
  <c r="AF192" i="46" s="1"/>
  <c r="CT192" i="46"/>
  <c r="AE192" i="46" s="1"/>
  <c r="CS192" i="46"/>
  <c r="CR192" i="46"/>
  <c r="CQ192" i="46"/>
  <c r="AB192" i="46" s="1"/>
  <c r="CP192" i="46"/>
  <c r="AA192" i="46" s="1"/>
  <c r="CO192" i="46"/>
  <c r="CN192" i="46"/>
  <c r="Y192" i="46" s="1"/>
  <c r="CM192" i="46"/>
  <c r="CL192" i="46"/>
  <c r="W192" i="46" s="1"/>
  <c r="CK192" i="46"/>
  <c r="CJ192" i="46"/>
  <c r="CI192" i="46"/>
  <c r="T192" i="46" s="1"/>
  <c r="CH192" i="46"/>
  <c r="CG192" i="46"/>
  <c r="CF192" i="46"/>
  <c r="Q192" i="46" s="1"/>
  <c r="CE192" i="46"/>
  <c r="P192" i="46" s="1"/>
  <c r="CD192" i="46"/>
  <c r="O192" i="46" s="1"/>
  <c r="CC192" i="46"/>
  <c r="N192" i="46" s="1"/>
  <c r="CB192" i="46"/>
  <c r="M192" i="46" s="1"/>
  <c r="CA192" i="46"/>
  <c r="BZ192" i="46"/>
  <c r="BY192" i="46"/>
  <c r="BX192" i="46"/>
  <c r="I192" i="46" s="1"/>
  <c r="BW192" i="46"/>
  <c r="H192" i="46" s="1"/>
  <c r="BV192" i="46"/>
  <c r="BU192" i="46"/>
  <c r="BT192" i="46"/>
  <c r="BS192" i="46"/>
  <c r="D192" i="46" s="1"/>
  <c r="B192" i="46"/>
  <c r="B192" i="44" s="1"/>
  <c r="A192" i="46"/>
  <c r="A192" i="44" s="1"/>
  <c r="EF191" i="46"/>
  <c r="BQ191" i="46" s="1"/>
  <c r="EE191" i="46"/>
  <c r="BP191" i="46" s="1"/>
  <c r="ED191" i="46"/>
  <c r="BO191" i="46" s="1"/>
  <c r="EC191" i="46"/>
  <c r="EB191" i="46"/>
  <c r="EA191" i="46"/>
  <c r="BL191" i="46" s="1"/>
  <c r="DZ191" i="46"/>
  <c r="BK191" i="46" s="1"/>
  <c r="DY191" i="46"/>
  <c r="DX191" i="46"/>
  <c r="BI191" i="46" s="1"/>
  <c r="DW191" i="46"/>
  <c r="DV191" i="46"/>
  <c r="BG191" i="46" s="1"/>
  <c r="DU191" i="46"/>
  <c r="BF191" i="46" s="1"/>
  <c r="DT191" i="46"/>
  <c r="DS191" i="46"/>
  <c r="BD191" i="46" s="1"/>
  <c r="DR191" i="46"/>
  <c r="DQ191" i="46"/>
  <c r="DP191" i="46"/>
  <c r="BA191" i="46" s="1"/>
  <c r="DO191" i="46"/>
  <c r="DN191" i="46"/>
  <c r="AY191" i="46" s="1"/>
  <c r="DM191" i="46"/>
  <c r="AX191" i="46" s="1"/>
  <c r="DL191" i="46"/>
  <c r="DK191" i="46"/>
  <c r="AV191" i="46" s="1"/>
  <c r="DJ191" i="46"/>
  <c r="AU191" i="46" s="1"/>
  <c r="DI191" i="46"/>
  <c r="AT191" i="46" s="1"/>
  <c r="DH191" i="46"/>
  <c r="AS191" i="46" s="1"/>
  <c r="DG191" i="46"/>
  <c r="AR191" i="46" s="1"/>
  <c r="DF191" i="46"/>
  <c r="AQ191" i="46" s="1"/>
  <c r="DE191" i="46"/>
  <c r="DD191" i="46"/>
  <c r="AO191" i="46" s="1"/>
  <c r="DC191" i="46"/>
  <c r="AN191" i="46" s="1"/>
  <c r="DB191" i="46"/>
  <c r="DA191" i="46"/>
  <c r="AL191" i="46" s="1"/>
  <c r="CZ191" i="46"/>
  <c r="AK191" i="46" s="1"/>
  <c r="CY191" i="46"/>
  <c r="CX191" i="46"/>
  <c r="AI191" i="46" s="1"/>
  <c r="CW191" i="46"/>
  <c r="AH191" i="46" s="1"/>
  <c r="CV191" i="46"/>
  <c r="CU191" i="46"/>
  <c r="CT191" i="46"/>
  <c r="CS191" i="46"/>
  <c r="CR191" i="46"/>
  <c r="AC191" i="46" s="1"/>
  <c r="CQ191" i="46"/>
  <c r="CP191" i="46"/>
  <c r="AA191" i="46" s="1"/>
  <c r="CO191" i="46"/>
  <c r="CN191" i="46"/>
  <c r="CM191" i="46"/>
  <c r="X191" i="46" s="1"/>
  <c r="CL191" i="46"/>
  <c r="CK191" i="46"/>
  <c r="V191" i="46" s="1"/>
  <c r="CJ191" i="46"/>
  <c r="U191" i="46" s="1"/>
  <c r="CI191" i="46"/>
  <c r="T191" i="46" s="1"/>
  <c r="CH191" i="46"/>
  <c r="S191" i="46" s="1"/>
  <c r="CG191" i="46"/>
  <c r="R191" i="46" s="1"/>
  <c r="CF191" i="46"/>
  <c r="Q191" i="46" s="1"/>
  <c r="CE191" i="46"/>
  <c r="P191" i="46" s="1"/>
  <c r="CD191" i="46"/>
  <c r="O191" i="46" s="1"/>
  <c r="CC191" i="46"/>
  <c r="N191" i="46" s="1"/>
  <c r="CB191" i="46"/>
  <c r="M191" i="46" s="1"/>
  <c r="CA191" i="46"/>
  <c r="BZ191" i="46"/>
  <c r="K191" i="46" s="1"/>
  <c r="BY191" i="46"/>
  <c r="BX191" i="46"/>
  <c r="I191" i="46" s="1"/>
  <c r="BW191" i="46"/>
  <c r="H191" i="46" s="1"/>
  <c r="BV191" i="46"/>
  <c r="BU191" i="46"/>
  <c r="BT191" i="46"/>
  <c r="E191" i="46" s="1"/>
  <c r="BS191" i="46"/>
  <c r="B191" i="46"/>
  <c r="B191" i="44" s="1"/>
  <c r="A191" i="46"/>
  <c r="C191" i="46" s="1"/>
  <c r="C191" i="44" s="1"/>
  <c r="EF190" i="46"/>
  <c r="EE190" i="46"/>
  <c r="BP190" i="46" s="1"/>
  <c r="ED190" i="46"/>
  <c r="BO190" i="46" s="1"/>
  <c r="EC190" i="46"/>
  <c r="BN190" i="46" s="1"/>
  <c r="EB190" i="46"/>
  <c r="BM190" i="46" s="1"/>
  <c r="EA190" i="46"/>
  <c r="DZ190" i="46"/>
  <c r="BK190" i="46" s="1"/>
  <c r="DY190" i="46"/>
  <c r="DX190" i="46"/>
  <c r="DW190" i="46"/>
  <c r="DV190" i="46"/>
  <c r="DU190" i="46"/>
  <c r="BF190" i="46" s="1"/>
  <c r="DT190" i="46"/>
  <c r="BE190" i="46" s="1"/>
  <c r="DS190" i="46"/>
  <c r="BD190" i="46" s="1"/>
  <c r="DR190" i="46"/>
  <c r="DQ190" i="46"/>
  <c r="DP190" i="46"/>
  <c r="DO190" i="46"/>
  <c r="AZ190" i="46" s="1"/>
  <c r="DN190" i="46"/>
  <c r="DM190" i="46"/>
  <c r="DL190" i="46"/>
  <c r="AW190" i="46" s="1"/>
  <c r="DK190" i="46"/>
  <c r="AV190" i="46" s="1"/>
  <c r="DJ190" i="46"/>
  <c r="AU190" i="46" s="1"/>
  <c r="DI190" i="46"/>
  <c r="AT190" i="46" s="1"/>
  <c r="DH190" i="46"/>
  <c r="DG190" i="46"/>
  <c r="AR190" i="46" s="1"/>
  <c r="DF190" i="46"/>
  <c r="DE190" i="46"/>
  <c r="DD190" i="46"/>
  <c r="AO190" i="46" s="1"/>
  <c r="DC190" i="46"/>
  <c r="AN190" i="46" s="1"/>
  <c r="DB190" i="46"/>
  <c r="DA190" i="46"/>
  <c r="AL190" i="46" s="1"/>
  <c r="CZ190" i="46"/>
  <c r="CY190" i="46"/>
  <c r="CX190" i="46"/>
  <c r="CW190" i="46"/>
  <c r="AH190" i="46" s="1"/>
  <c r="CV190" i="46"/>
  <c r="AG190" i="46" s="1"/>
  <c r="CU190" i="46"/>
  <c r="AF190" i="46" s="1"/>
  <c r="CT190" i="46"/>
  <c r="AE190" i="46" s="1"/>
  <c r="CS190" i="46"/>
  <c r="CR190" i="46"/>
  <c r="AC190" i="46" s="1"/>
  <c r="CQ190" i="46"/>
  <c r="AB190" i="46" s="1"/>
  <c r="CP190" i="46"/>
  <c r="CO190" i="46"/>
  <c r="Z190" i="46" s="1"/>
  <c r="CN190" i="46"/>
  <c r="Y190" i="46" s="1"/>
  <c r="CM190" i="46"/>
  <c r="CL190" i="46"/>
  <c r="W190" i="46" s="1"/>
  <c r="CK190" i="46"/>
  <c r="V190" i="46" s="1"/>
  <c r="CJ190" i="46"/>
  <c r="U190" i="46" s="1"/>
  <c r="CI190" i="46"/>
  <c r="T190" i="46" s="1"/>
  <c r="CH190" i="46"/>
  <c r="S190" i="46" s="1"/>
  <c r="CG190" i="46"/>
  <c r="R190" i="46" s="1"/>
  <c r="CF190" i="46"/>
  <c r="Q190" i="46" s="1"/>
  <c r="CE190" i="46"/>
  <c r="CD190" i="46"/>
  <c r="O190" i="46" s="1"/>
  <c r="CC190" i="46"/>
  <c r="CB190" i="46"/>
  <c r="CA190" i="46"/>
  <c r="L190" i="46" s="1"/>
  <c r="BZ190" i="46"/>
  <c r="BY190" i="46"/>
  <c r="J190" i="46" s="1"/>
  <c r="BX190" i="46"/>
  <c r="I190" i="46" s="1"/>
  <c r="BW190" i="46"/>
  <c r="BV190" i="46"/>
  <c r="G190" i="46" s="1"/>
  <c r="BU190" i="46"/>
  <c r="F190" i="46" s="1"/>
  <c r="BT190" i="46"/>
  <c r="E190" i="46" s="1"/>
  <c r="BS190" i="46"/>
  <c r="D190" i="46" s="1"/>
  <c r="B190" i="46"/>
  <c r="B190" i="44" s="1"/>
  <c r="A190" i="46"/>
  <c r="C190" i="46" s="1"/>
  <c r="C190" i="44" s="1"/>
  <c r="EF189" i="46"/>
  <c r="BQ189" i="46" s="1"/>
  <c r="EE189" i="46"/>
  <c r="BP189" i="46" s="1"/>
  <c r="ED189" i="46"/>
  <c r="BO189" i="46" s="1"/>
  <c r="EC189" i="46"/>
  <c r="BN189" i="46" s="1"/>
  <c r="EB189" i="46"/>
  <c r="EA189" i="46"/>
  <c r="BL189" i="46" s="1"/>
  <c r="DZ189" i="46"/>
  <c r="DY189" i="46"/>
  <c r="DX189" i="46"/>
  <c r="DW189" i="46"/>
  <c r="DV189" i="46"/>
  <c r="DU189" i="46"/>
  <c r="DT189" i="46"/>
  <c r="DS189" i="46"/>
  <c r="BD189" i="46" s="1"/>
  <c r="DR189" i="46"/>
  <c r="DQ189" i="46"/>
  <c r="BB189" i="46" s="1"/>
  <c r="DP189" i="46"/>
  <c r="BA189" i="46" s="1"/>
  <c r="DO189" i="46"/>
  <c r="AZ189" i="46" s="1"/>
  <c r="DN189" i="46"/>
  <c r="AY189" i="46" s="1"/>
  <c r="DM189" i="46"/>
  <c r="AX189" i="46" s="1"/>
  <c r="DL189" i="46"/>
  <c r="AW189" i="46" s="1"/>
  <c r="DK189" i="46"/>
  <c r="AV189" i="46" s="1"/>
  <c r="DJ189" i="46"/>
  <c r="DI189" i="46"/>
  <c r="AT189" i="46" s="1"/>
  <c r="DH189" i="46"/>
  <c r="AS189" i="46" s="1"/>
  <c r="DG189" i="46"/>
  <c r="AR189" i="46" s="1"/>
  <c r="DF189" i="46"/>
  <c r="AQ189" i="44" s="1"/>
  <c r="DE189" i="46"/>
  <c r="AP189" i="46" s="1"/>
  <c r="DD189" i="46"/>
  <c r="DC189" i="46"/>
  <c r="AN189" i="46" s="1"/>
  <c r="DB189" i="46"/>
  <c r="DA189" i="46"/>
  <c r="AL189" i="46" s="1"/>
  <c r="CZ189" i="46"/>
  <c r="AK189" i="46" s="1"/>
  <c r="CY189" i="46"/>
  <c r="AJ189" i="46" s="1"/>
  <c r="CX189" i="46"/>
  <c r="AI189" i="46" s="1"/>
  <c r="CW189" i="46"/>
  <c r="CV189" i="46"/>
  <c r="CU189" i="46"/>
  <c r="CT189" i="46"/>
  <c r="CS189" i="46"/>
  <c r="CR189" i="46"/>
  <c r="AC189" i="46" s="1"/>
  <c r="CQ189" i="46"/>
  <c r="CP189" i="46"/>
  <c r="AA189" i="46" s="1"/>
  <c r="CO189" i="46"/>
  <c r="Z189" i="46" s="1"/>
  <c r="CN189" i="46"/>
  <c r="Y189" i="46" s="1"/>
  <c r="CM189" i="46"/>
  <c r="X189" i="46" s="1"/>
  <c r="CL189" i="46"/>
  <c r="CK189" i="46"/>
  <c r="CJ189" i="46"/>
  <c r="CI189" i="46"/>
  <c r="T189" i="46" s="1"/>
  <c r="CH189" i="46"/>
  <c r="S189" i="46" s="1"/>
  <c r="CG189" i="46"/>
  <c r="CF189" i="46"/>
  <c r="CE189" i="46"/>
  <c r="P189" i="46" s="1"/>
  <c r="CD189" i="46"/>
  <c r="CC189" i="46"/>
  <c r="CB189" i="46"/>
  <c r="M189" i="46" s="1"/>
  <c r="CA189" i="46"/>
  <c r="BZ189" i="46"/>
  <c r="K189" i="46" s="1"/>
  <c r="BY189" i="46"/>
  <c r="J189" i="46" s="1"/>
  <c r="BX189" i="46"/>
  <c r="BW189" i="46"/>
  <c r="H189" i="46" s="1"/>
  <c r="BV189" i="46"/>
  <c r="BU189" i="46"/>
  <c r="BT189" i="46"/>
  <c r="E189" i="46" s="1"/>
  <c r="BS189" i="46"/>
  <c r="AQ189" i="46"/>
  <c r="B189" i="46"/>
  <c r="B189" i="44" s="1"/>
  <c r="A189" i="46"/>
  <c r="A189" i="44" s="1"/>
  <c r="EF188" i="46"/>
  <c r="EE188" i="46"/>
  <c r="ED188" i="46"/>
  <c r="BO188" i="46" s="1"/>
  <c r="EC188" i="46"/>
  <c r="BN188" i="46" s="1"/>
  <c r="EB188" i="46"/>
  <c r="BM188" i="46" s="1"/>
  <c r="EA188" i="46"/>
  <c r="DZ188" i="46"/>
  <c r="DY188" i="46"/>
  <c r="DX188" i="46"/>
  <c r="BI188" i="46" s="1"/>
  <c r="DW188" i="46"/>
  <c r="DV188" i="46"/>
  <c r="BG188" i="46" s="1"/>
  <c r="DU188" i="46"/>
  <c r="BF188" i="46" s="1"/>
  <c r="DT188" i="46"/>
  <c r="BE188" i="46" s="1"/>
  <c r="DS188" i="46"/>
  <c r="DR188" i="46"/>
  <c r="DQ188" i="46"/>
  <c r="BB188" i="46" s="1"/>
  <c r="DP188" i="46"/>
  <c r="BA188" i="46" s="1"/>
  <c r="DO188" i="46"/>
  <c r="DN188" i="46"/>
  <c r="DM188" i="46"/>
  <c r="AX188" i="46" s="1"/>
  <c r="DL188" i="46"/>
  <c r="DK188" i="46"/>
  <c r="DJ188" i="46"/>
  <c r="AU188" i="46" s="1"/>
  <c r="DI188" i="46"/>
  <c r="DH188" i="46"/>
  <c r="DG188" i="46"/>
  <c r="DF188" i="46"/>
  <c r="AQ188" i="46" s="1"/>
  <c r="DE188" i="46"/>
  <c r="AP188" i="46" s="1"/>
  <c r="DD188" i="46"/>
  <c r="AO188" i="46" s="1"/>
  <c r="DC188" i="46"/>
  <c r="DB188" i="46"/>
  <c r="DA188" i="46"/>
  <c r="CZ188" i="46"/>
  <c r="AK188" i="46" s="1"/>
  <c r="CY188" i="46"/>
  <c r="AJ188" i="46" s="1"/>
  <c r="CX188" i="46"/>
  <c r="AI188" i="46" s="1"/>
  <c r="CW188" i="46"/>
  <c r="AH188" i="46" s="1"/>
  <c r="CV188" i="46"/>
  <c r="CU188" i="46"/>
  <c r="CT188" i="46"/>
  <c r="AE188" i="46" s="1"/>
  <c r="CS188" i="46"/>
  <c r="AD188" i="46" s="1"/>
  <c r="CR188" i="46"/>
  <c r="AC188" i="46" s="1"/>
  <c r="CQ188" i="46"/>
  <c r="CP188" i="46"/>
  <c r="CO188" i="46"/>
  <c r="Z188" i="46" s="1"/>
  <c r="CN188" i="46"/>
  <c r="CM188" i="46"/>
  <c r="CL188" i="46"/>
  <c r="W188" i="46" s="1"/>
  <c r="CK188" i="46"/>
  <c r="CJ188" i="46"/>
  <c r="U188" i="46" s="1"/>
  <c r="CI188" i="46"/>
  <c r="T188" i="46" s="1"/>
  <c r="CH188" i="46"/>
  <c r="CG188" i="46"/>
  <c r="R188" i="46" s="1"/>
  <c r="CF188" i="46"/>
  <c r="Q188" i="46" s="1"/>
  <c r="CE188" i="46"/>
  <c r="CD188" i="46"/>
  <c r="CC188" i="46"/>
  <c r="CB188" i="46"/>
  <c r="M188" i="46" s="1"/>
  <c r="CA188" i="46"/>
  <c r="BZ188" i="46"/>
  <c r="BY188" i="46"/>
  <c r="J188" i="46" s="1"/>
  <c r="BX188" i="46"/>
  <c r="I188" i="46" s="1"/>
  <c r="BW188" i="46"/>
  <c r="BV188" i="46"/>
  <c r="G188" i="46" s="1"/>
  <c r="BU188" i="46"/>
  <c r="BT188" i="46"/>
  <c r="E188" i="46" s="1"/>
  <c r="BS188" i="46"/>
  <c r="B188" i="46"/>
  <c r="B188" i="44" s="1"/>
  <c r="A188" i="46"/>
  <c r="A188" i="44" s="1"/>
  <c r="EF187" i="46"/>
  <c r="EE187" i="46"/>
  <c r="BP187" i="46" s="1"/>
  <c r="ED187" i="46"/>
  <c r="EC187" i="46"/>
  <c r="BN187" i="46" s="1"/>
  <c r="EB187" i="46"/>
  <c r="EA187" i="46"/>
  <c r="DZ187" i="46"/>
  <c r="DY187" i="46"/>
  <c r="BJ187" i="46" s="1"/>
  <c r="DX187" i="46"/>
  <c r="DW187" i="46"/>
  <c r="BH187" i="46" s="1"/>
  <c r="DV187" i="46"/>
  <c r="DU187" i="46"/>
  <c r="DT187" i="46"/>
  <c r="BE187" i="46" s="1"/>
  <c r="DS187" i="46"/>
  <c r="BD187" i="46" s="1"/>
  <c r="DR187" i="46"/>
  <c r="DQ187" i="46"/>
  <c r="BB187" i="46" s="1"/>
  <c r="DP187" i="46"/>
  <c r="DO187" i="46"/>
  <c r="AZ187" i="46" s="1"/>
  <c r="DN187" i="46"/>
  <c r="AY187" i="46" s="1"/>
  <c r="DM187" i="46"/>
  <c r="DL187" i="46"/>
  <c r="AW187" i="46" s="1"/>
  <c r="DK187" i="46"/>
  <c r="DJ187" i="46"/>
  <c r="DI187" i="46"/>
  <c r="AT187" i="46" s="1"/>
  <c r="DH187" i="46"/>
  <c r="DG187" i="46"/>
  <c r="AR187" i="46" s="1"/>
  <c r="DF187" i="46"/>
  <c r="AQ187" i="46" s="1"/>
  <c r="DE187" i="46"/>
  <c r="AP187" i="46" s="1"/>
  <c r="DD187" i="46"/>
  <c r="AO187" i="46" s="1"/>
  <c r="DC187" i="46"/>
  <c r="DB187" i="46"/>
  <c r="DA187" i="46"/>
  <c r="AL187" i="46" s="1"/>
  <c r="CZ187" i="46"/>
  <c r="CY187" i="46"/>
  <c r="AJ187" i="46" s="1"/>
  <c r="CX187" i="46"/>
  <c r="AI187" i="46" s="1"/>
  <c r="CW187" i="46"/>
  <c r="CV187" i="46"/>
  <c r="CU187" i="46"/>
  <c r="AF187" i="46" s="1"/>
  <c r="CT187" i="46"/>
  <c r="AE187" i="46" s="1"/>
  <c r="CS187" i="46"/>
  <c r="AD187" i="46" s="1"/>
  <c r="CR187" i="46"/>
  <c r="CQ187" i="46"/>
  <c r="AB187" i="46" s="1"/>
  <c r="CP187" i="46"/>
  <c r="CO187" i="46"/>
  <c r="CN187" i="46"/>
  <c r="Y187" i="46" s="1"/>
  <c r="CM187" i="46"/>
  <c r="CL187" i="46"/>
  <c r="W187" i="46" s="1"/>
  <c r="CK187" i="46"/>
  <c r="V187" i="46" s="1"/>
  <c r="CJ187" i="46"/>
  <c r="CI187" i="46"/>
  <c r="T187" i="46" s="1"/>
  <c r="CH187" i="46"/>
  <c r="S187" i="46" s="1"/>
  <c r="CG187" i="46"/>
  <c r="R187" i="46" s="1"/>
  <c r="CF187" i="46"/>
  <c r="Q187" i="46" s="1"/>
  <c r="CE187" i="46"/>
  <c r="CD187" i="46"/>
  <c r="O187" i="46" s="1"/>
  <c r="CC187" i="46"/>
  <c r="N187" i="46" s="1"/>
  <c r="CB187" i="46"/>
  <c r="CA187" i="46"/>
  <c r="L187" i="46" s="1"/>
  <c r="BZ187" i="46"/>
  <c r="K187" i="46" s="1"/>
  <c r="BY187" i="46"/>
  <c r="BX187" i="46"/>
  <c r="I187" i="46" s="1"/>
  <c r="BW187" i="46"/>
  <c r="BV187" i="46"/>
  <c r="G187" i="46" s="1"/>
  <c r="BU187" i="46"/>
  <c r="F187" i="46" s="1"/>
  <c r="BT187" i="46"/>
  <c r="BS187" i="46"/>
  <c r="D187" i="46" s="1"/>
  <c r="B187" i="46"/>
  <c r="B187" i="44" s="1"/>
  <c r="A187" i="46"/>
  <c r="C187" i="46" s="1"/>
  <c r="C187" i="44" s="1"/>
  <c r="EF186" i="46"/>
  <c r="BQ186" i="46" s="1"/>
  <c r="EE186" i="46"/>
  <c r="BP186" i="46" s="1"/>
  <c r="ED186" i="46"/>
  <c r="EC186" i="46"/>
  <c r="BN186" i="46" s="1"/>
  <c r="EB186" i="46"/>
  <c r="EA186" i="46"/>
  <c r="DZ186" i="46"/>
  <c r="BK186" i="46" s="1"/>
  <c r="DY186" i="46"/>
  <c r="BJ186" i="46" s="1"/>
  <c r="DX186" i="46"/>
  <c r="BI186" i="46" s="1"/>
  <c r="DW186" i="46"/>
  <c r="DV186" i="46"/>
  <c r="DU186" i="46"/>
  <c r="BF186" i="46" s="1"/>
  <c r="DT186" i="46"/>
  <c r="BE186" i="46" s="1"/>
  <c r="DS186" i="46"/>
  <c r="DR186" i="46"/>
  <c r="BC186" i="46" s="1"/>
  <c r="DQ186" i="46"/>
  <c r="DP186" i="46"/>
  <c r="DO186" i="46"/>
  <c r="AZ186" i="46" s="1"/>
  <c r="DN186" i="46"/>
  <c r="AY186" i="46" s="1"/>
  <c r="DM186" i="46"/>
  <c r="AX186" i="46" s="1"/>
  <c r="DL186" i="46"/>
  <c r="AW186" i="46" s="1"/>
  <c r="DK186" i="46"/>
  <c r="DJ186" i="46"/>
  <c r="AU186" i="46" s="1"/>
  <c r="DI186" i="46"/>
  <c r="DH186" i="46"/>
  <c r="AS186" i="46" s="1"/>
  <c r="DG186" i="46"/>
  <c r="DF186" i="46"/>
  <c r="DE186" i="46"/>
  <c r="AP186" i="46" s="1"/>
  <c r="DD186" i="46"/>
  <c r="AO186" i="46" s="1"/>
  <c r="DC186" i="46"/>
  <c r="DB186" i="46"/>
  <c r="DA186" i="46"/>
  <c r="CZ186" i="46"/>
  <c r="CY186" i="46"/>
  <c r="AJ186" i="46" s="1"/>
  <c r="CX186" i="46"/>
  <c r="AI186" i="46" s="1"/>
  <c r="CW186" i="46"/>
  <c r="AH186" i="46" s="1"/>
  <c r="CV186" i="46"/>
  <c r="AG186" i="46" s="1"/>
  <c r="CU186" i="46"/>
  <c r="CT186" i="46"/>
  <c r="AE186" i="46" s="1"/>
  <c r="CS186" i="46"/>
  <c r="AD186" i="46" s="1"/>
  <c r="CR186" i="46"/>
  <c r="AC186" i="46" s="1"/>
  <c r="CQ186" i="46"/>
  <c r="CP186" i="46"/>
  <c r="CO186" i="46"/>
  <c r="Z186" i="46" s="1"/>
  <c r="CN186" i="46"/>
  <c r="CM186" i="46"/>
  <c r="CL186" i="46"/>
  <c r="CK186" i="46"/>
  <c r="V186" i="46" s="1"/>
  <c r="CJ186" i="46"/>
  <c r="U186" i="46" s="1"/>
  <c r="CI186" i="46"/>
  <c r="T186" i="46" s="1"/>
  <c r="CH186" i="46"/>
  <c r="CG186" i="46"/>
  <c r="R186" i="46" s="1"/>
  <c r="CF186" i="46"/>
  <c r="Q186" i="46" s="1"/>
  <c r="CE186" i="46"/>
  <c r="CD186" i="46"/>
  <c r="O186" i="46" s="1"/>
  <c r="CC186" i="46"/>
  <c r="CB186" i="46"/>
  <c r="CA186" i="46"/>
  <c r="BZ186" i="46"/>
  <c r="K186" i="46" s="1"/>
  <c r="BY186" i="46"/>
  <c r="J186" i="46" s="1"/>
  <c r="BX186" i="46"/>
  <c r="I186" i="46" s="1"/>
  <c r="BW186" i="46"/>
  <c r="BV186" i="46"/>
  <c r="G186" i="46" s="1"/>
  <c r="BU186" i="46"/>
  <c r="BT186" i="46"/>
  <c r="E186" i="46" s="1"/>
  <c r="BS186" i="46"/>
  <c r="D186" i="46" s="1"/>
  <c r="B186" i="46"/>
  <c r="B186" i="44" s="1"/>
  <c r="A186" i="46"/>
  <c r="C186" i="46" s="1"/>
  <c r="C186" i="44" s="1"/>
  <c r="EF185" i="46"/>
  <c r="EE185" i="46"/>
  <c r="BP185" i="46" s="1"/>
  <c r="ED185" i="46"/>
  <c r="EC185" i="46"/>
  <c r="BN185" i="46" s="1"/>
  <c r="EB185" i="46"/>
  <c r="BM185" i="46" s="1"/>
  <c r="EA185" i="46"/>
  <c r="DZ185" i="46"/>
  <c r="DY185" i="46"/>
  <c r="BJ185" i="46" s="1"/>
  <c r="DX185" i="46"/>
  <c r="DW185" i="46"/>
  <c r="BH185" i="46" s="1"/>
  <c r="DV185" i="46"/>
  <c r="BG185" i="46" s="1"/>
  <c r="DU185" i="46"/>
  <c r="BF185" i="46" s="1"/>
  <c r="DT185" i="46"/>
  <c r="DS185" i="46"/>
  <c r="DR185" i="46"/>
  <c r="DQ185" i="46"/>
  <c r="BB185" i="46" s="1"/>
  <c r="DP185" i="46"/>
  <c r="BA185" i="46" s="1"/>
  <c r="DO185" i="46"/>
  <c r="DN185" i="46"/>
  <c r="AY185" i="46" s="1"/>
  <c r="DM185" i="46"/>
  <c r="DL185" i="46"/>
  <c r="AW185" i="46" s="1"/>
  <c r="DK185" i="46"/>
  <c r="AV185" i="46" s="1"/>
  <c r="DJ185" i="46"/>
  <c r="DI185" i="46"/>
  <c r="AT185" i="46" s="1"/>
  <c r="DH185" i="46"/>
  <c r="DG185" i="46"/>
  <c r="AR185" i="46" s="1"/>
  <c r="DF185" i="46"/>
  <c r="AQ185" i="46" s="1"/>
  <c r="DE185" i="46"/>
  <c r="DD185" i="46"/>
  <c r="AO185" i="46" s="1"/>
  <c r="DC185" i="46"/>
  <c r="DB185" i="46"/>
  <c r="DA185" i="46"/>
  <c r="AL185" i="46" s="1"/>
  <c r="CZ185" i="46"/>
  <c r="AK185" i="46" s="1"/>
  <c r="CY185" i="46"/>
  <c r="AJ185" i="46" s="1"/>
  <c r="CX185" i="46"/>
  <c r="AI185" i="46" s="1"/>
  <c r="CW185" i="46"/>
  <c r="AH185" i="46" s="1"/>
  <c r="CV185" i="46"/>
  <c r="AG185" i="46" s="1"/>
  <c r="CU185" i="46"/>
  <c r="AF185" i="46" s="1"/>
  <c r="CT185" i="46"/>
  <c r="CS185" i="46"/>
  <c r="AD185" i="46" s="1"/>
  <c r="CR185" i="46"/>
  <c r="AC185" i="46" s="1"/>
  <c r="CQ185" i="46"/>
  <c r="AB185" i="46" s="1"/>
  <c r="CP185" i="46"/>
  <c r="CO185" i="46"/>
  <c r="CN185" i="46"/>
  <c r="Y185" i="46" s="1"/>
  <c r="CM185" i="46"/>
  <c r="CL185" i="46"/>
  <c r="CK185" i="46"/>
  <c r="V185" i="46" s="1"/>
  <c r="CJ185" i="46"/>
  <c r="U185" i="46" s="1"/>
  <c r="CI185" i="46"/>
  <c r="CH185" i="46"/>
  <c r="S185" i="46" s="1"/>
  <c r="CG185" i="46"/>
  <c r="R185" i="46" s="1"/>
  <c r="CF185" i="46"/>
  <c r="Q185" i="46" s="1"/>
  <c r="CE185" i="46"/>
  <c r="CD185" i="46"/>
  <c r="CC185" i="46"/>
  <c r="N185" i="46" s="1"/>
  <c r="CB185" i="46"/>
  <c r="CA185" i="46"/>
  <c r="L185" i="46" s="1"/>
  <c r="BZ185" i="46"/>
  <c r="K185" i="46" s="1"/>
  <c r="BY185" i="46"/>
  <c r="BX185" i="46"/>
  <c r="I185" i="46" s="1"/>
  <c r="BW185" i="46"/>
  <c r="BV185" i="46"/>
  <c r="BU185" i="46"/>
  <c r="F185" i="46" s="1"/>
  <c r="BT185" i="46"/>
  <c r="E185" i="46" s="1"/>
  <c r="BS185" i="46"/>
  <c r="D185" i="46" s="1"/>
  <c r="B185" i="46"/>
  <c r="B185" i="44" s="1"/>
  <c r="A185" i="46"/>
  <c r="C185" i="46" s="1"/>
  <c r="C185" i="44" s="1"/>
  <c r="EF184" i="46"/>
  <c r="BQ184" i="46" s="1"/>
  <c r="EE184" i="46"/>
  <c r="BP184" i="46" s="1"/>
  <c r="ED184" i="46"/>
  <c r="BO184" i="46" s="1"/>
  <c r="EC184" i="46"/>
  <c r="BN184" i="46" s="1"/>
  <c r="EB184" i="46"/>
  <c r="EA184" i="46"/>
  <c r="BL184" i="46" s="1"/>
  <c r="DZ184" i="46"/>
  <c r="DY184" i="46"/>
  <c r="BJ184" i="46" s="1"/>
  <c r="DX184" i="46"/>
  <c r="BI184" i="46" s="1"/>
  <c r="DW184" i="46"/>
  <c r="DV184" i="46"/>
  <c r="BG184" i="46" s="1"/>
  <c r="DU184" i="46"/>
  <c r="BF184" i="46" s="1"/>
  <c r="DT184" i="46"/>
  <c r="DS184" i="46"/>
  <c r="BD184" i="46" s="1"/>
  <c r="DR184" i="46"/>
  <c r="BC184" i="46" s="1"/>
  <c r="DQ184" i="46"/>
  <c r="DP184" i="46"/>
  <c r="BA184" i="46" s="1"/>
  <c r="DO184" i="46"/>
  <c r="DN184" i="46"/>
  <c r="DM184" i="46"/>
  <c r="AX184" i="46" s="1"/>
  <c r="DL184" i="46"/>
  <c r="DK184" i="46"/>
  <c r="AV184" i="46" s="1"/>
  <c r="DJ184" i="46"/>
  <c r="DI184" i="46"/>
  <c r="DH184" i="46"/>
  <c r="AS184" i="46" s="1"/>
  <c r="DG184" i="46"/>
  <c r="AR184" i="46" s="1"/>
  <c r="DF184" i="46"/>
  <c r="DE184" i="46"/>
  <c r="AP184" i="46" s="1"/>
  <c r="DD184" i="46"/>
  <c r="DC184" i="46"/>
  <c r="AN184" i="46" s="1"/>
  <c r="DB184" i="46"/>
  <c r="AM184" i="46" s="1"/>
  <c r="DA184" i="46"/>
  <c r="AL184" i="46" s="1"/>
  <c r="CZ184" i="46"/>
  <c r="AK184" i="46" s="1"/>
  <c r="CY184" i="46"/>
  <c r="CX184" i="46"/>
  <c r="CW184" i="46"/>
  <c r="AH184" i="46" s="1"/>
  <c r="CV184" i="46"/>
  <c r="CU184" i="46"/>
  <c r="AF184" i="46" s="1"/>
  <c r="CT184" i="46"/>
  <c r="AE184" i="46" s="1"/>
  <c r="CS184" i="46"/>
  <c r="CR184" i="46"/>
  <c r="AC184" i="46" s="1"/>
  <c r="CQ184" i="46"/>
  <c r="AB184" i="46" s="1"/>
  <c r="CP184" i="46"/>
  <c r="CO184" i="46"/>
  <c r="Z184" i="46" s="1"/>
  <c r="CN184" i="46"/>
  <c r="CM184" i="46"/>
  <c r="X184" i="46" s="1"/>
  <c r="CL184" i="46"/>
  <c r="W184" i="46" s="1"/>
  <c r="CK184" i="46"/>
  <c r="CJ184" i="46"/>
  <c r="U184" i="46" s="1"/>
  <c r="CI184" i="46"/>
  <c r="CH184" i="46"/>
  <c r="S184" i="46" s="1"/>
  <c r="CG184" i="46"/>
  <c r="R184" i="46" s="1"/>
  <c r="CF184" i="46"/>
  <c r="CE184" i="46"/>
  <c r="P184" i="46" s="1"/>
  <c r="CD184" i="46"/>
  <c r="CC184" i="46"/>
  <c r="N184" i="46" s="1"/>
  <c r="CB184" i="46"/>
  <c r="M184" i="46" s="1"/>
  <c r="CA184" i="46"/>
  <c r="BZ184" i="46"/>
  <c r="K184" i="46" s="1"/>
  <c r="BY184" i="46"/>
  <c r="J184" i="46" s="1"/>
  <c r="BX184" i="46"/>
  <c r="BW184" i="46"/>
  <c r="H184" i="46" s="1"/>
  <c r="BV184" i="46"/>
  <c r="G184" i="46" s="1"/>
  <c r="BU184" i="46"/>
  <c r="BT184" i="46"/>
  <c r="BS184" i="46"/>
  <c r="D184" i="46" s="1"/>
  <c r="B184" i="46"/>
  <c r="B184" i="44" s="1"/>
  <c r="A184" i="46"/>
  <c r="A184" i="44" s="1"/>
  <c r="EF183" i="46"/>
  <c r="EE183" i="46"/>
  <c r="ED183" i="46"/>
  <c r="EC183" i="46"/>
  <c r="EB183" i="46"/>
  <c r="BM183" i="46" s="1"/>
  <c r="EA183" i="46"/>
  <c r="BL183" i="46" s="1"/>
  <c r="DZ183" i="46"/>
  <c r="DY183" i="46"/>
  <c r="BJ183" i="46" s="1"/>
  <c r="DX183" i="46"/>
  <c r="BI183" i="46" s="1"/>
  <c r="DW183" i="46"/>
  <c r="BH183" i="46" s="1"/>
  <c r="DV183" i="46"/>
  <c r="DU183" i="46"/>
  <c r="BF183" i="46" s="1"/>
  <c r="DT183" i="46"/>
  <c r="DS183" i="46"/>
  <c r="DR183" i="46"/>
  <c r="BC183" i="46" s="1"/>
  <c r="DQ183" i="46"/>
  <c r="BB183" i="46" s="1"/>
  <c r="DP183" i="46"/>
  <c r="BA183" i="46" s="1"/>
  <c r="DO183" i="46"/>
  <c r="DN183" i="46"/>
  <c r="DM183" i="46"/>
  <c r="DL183" i="46"/>
  <c r="AW183" i="46" s="1"/>
  <c r="DK183" i="46"/>
  <c r="DJ183" i="46"/>
  <c r="DI183" i="46"/>
  <c r="AT183" i="46" s="1"/>
  <c r="DH183" i="46"/>
  <c r="DG183" i="46"/>
  <c r="AR183" i="46" s="1"/>
  <c r="DF183" i="46"/>
  <c r="DE183" i="46"/>
  <c r="DD183" i="46"/>
  <c r="AO183" i="46" s="1"/>
  <c r="DC183" i="46"/>
  <c r="DB183" i="46"/>
  <c r="DA183" i="46"/>
  <c r="AL183" i="46" s="1"/>
  <c r="CZ183" i="46"/>
  <c r="AK183" i="46" s="1"/>
  <c r="CY183" i="46"/>
  <c r="AJ183" i="46" s="1"/>
  <c r="CX183" i="46"/>
  <c r="CW183" i="46"/>
  <c r="CV183" i="46"/>
  <c r="AG183" i="46" s="1"/>
  <c r="CU183" i="46"/>
  <c r="AF183" i="46" s="1"/>
  <c r="CT183" i="46"/>
  <c r="AE183" i="46" s="1"/>
  <c r="CS183" i="46"/>
  <c r="AD183" i="46" s="1"/>
  <c r="CR183" i="46"/>
  <c r="AC183" i="46" s="1"/>
  <c r="CQ183" i="46"/>
  <c r="AB183" i="46" s="1"/>
  <c r="CP183" i="46"/>
  <c r="CO183" i="46"/>
  <c r="Z183" i="46" s="1"/>
  <c r="CN183" i="46"/>
  <c r="Y183" i="46" s="1"/>
  <c r="CM183" i="46"/>
  <c r="CL183" i="46"/>
  <c r="CK183" i="46"/>
  <c r="V183" i="46" s="1"/>
  <c r="CJ183" i="46"/>
  <c r="CI183" i="46"/>
  <c r="T183" i="46" s="1"/>
  <c r="CH183" i="46"/>
  <c r="CG183" i="46"/>
  <c r="CF183" i="46"/>
  <c r="Q183" i="46" s="1"/>
  <c r="CE183" i="46"/>
  <c r="CD183" i="46"/>
  <c r="CC183" i="46"/>
  <c r="CB183" i="46"/>
  <c r="CA183" i="46"/>
  <c r="BZ183" i="46"/>
  <c r="BY183" i="46"/>
  <c r="BX183" i="46"/>
  <c r="I183" i="46" s="1"/>
  <c r="BW183" i="46"/>
  <c r="BV183" i="46"/>
  <c r="G183" i="46" s="1"/>
  <c r="BU183" i="46"/>
  <c r="F183" i="46" s="1"/>
  <c r="BT183" i="46"/>
  <c r="E183" i="46" s="1"/>
  <c r="BS183" i="46"/>
  <c r="D183" i="46" s="1"/>
  <c r="B183" i="46"/>
  <c r="B183" i="44" s="1"/>
  <c r="A183" i="46"/>
  <c r="EF182" i="46"/>
  <c r="EE182" i="46"/>
  <c r="ED182" i="46"/>
  <c r="EC182" i="46"/>
  <c r="BN182" i="46" s="1"/>
  <c r="EB182" i="46"/>
  <c r="EA182" i="46"/>
  <c r="BL182" i="46" s="1"/>
  <c r="DZ182" i="46"/>
  <c r="BK182" i="46" s="1"/>
  <c r="DY182" i="46"/>
  <c r="BJ182" i="46" s="1"/>
  <c r="DX182" i="46"/>
  <c r="BI182" i="46" s="1"/>
  <c r="DW182" i="46"/>
  <c r="DV182" i="46"/>
  <c r="BG182" i="46" s="1"/>
  <c r="DU182" i="46"/>
  <c r="BF182" i="46" s="1"/>
  <c r="DT182" i="46"/>
  <c r="BE182" i="46" s="1"/>
  <c r="DS182" i="46"/>
  <c r="BD182" i="46" s="1"/>
  <c r="DR182" i="46"/>
  <c r="BC182" i="46" s="1"/>
  <c r="DQ182" i="46"/>
  <c r="DP182" i="46"/>
  <c r="BA182" i="46" s="1"/>
  <c r="DO182" i="46"/>
  <c r="DN182" i="46"/>
  <c r="DM182" i="46"/>
  <c r="AX182" i="46" s="1"/>
  <c r="DL182" i="46"/>
  <c r="DK182" i="46"/>
  <c r="DJ182" i="46"/>
  <c r="AU182" i="46" s="1"/>
  <c r="DI182" i="46"/>
  <c r="DH182" i="46"/>
  <c r="AS182" i="46" s="1"/>
  <c r="DG182" i="46"/>
  <c r="DF182" i="46"/>
  <c r="DE182" i="46"/>
  <c r="AP182" i="46" s="1"/>
  <c r="DD182" i="46"/>
  <c r="DC182" i="46"/>
  <c r="AN182" i="46" s="1"/>
  <c r="DB182" i="46"/>
  <c r="DA182" i="46"/>
  <c r="AL182" i="46" s="1"/>
  <c r="CZ182" i="46"/>
  <c r="AK182" i="46" s="1"/>
  <c r="CY182" i="46"/>
  <c r="CX182" i="46"/>
  <c r="AI182" i="46" s="1"/>
  <c r="CW182" i="46"/>
  <c r="AH182" i="46" s="1"/>
  <c r="CV182" i="46"/>
  <c r="CU182" i="46"/>
  <c r="CT182" i="46"/>
  <c r="AE182" i="46" s="1"/>
  <c r="CS182" i="46"/>
  <c r="CR182" i="46"/>
  <c r="AC182" i="46" s="1"/>
  <c r="CQ182" i="46"/>
  <c r="CP182" i="46"/>
  <c r="CO182" i="46"/>
  <c r="CN182" i="46"/>
  <c r="CM182" i="46"/>
  <c r="X182" i="46" s="1"/>
  <c r="CL182" i="46"/>
  <c r="CK182" i="46"/>
  <c r="CJ182" i="46"/>
  <c r="CI182" i="46"/>
  <c r="CH182" i="46"/>
  <c r="S182" i="46" s="1"/>
  <c r="CG182" i="46"/>
  <c r="R182" i="46" s="1"/>
  <c r="CF182" i="46"/>
  <c r="CE182" i="46"/>
  <c r="P182" i="46" s="1"/>
  <c r="CD182" i="46"/>
  <c r="O182" i="46" s="1"/>
  <c r="CC182" i="46"/>
  <c r="CB182" i="46"/>
  <c r="CA182" i="46"/>
  <c r="BZ182" i="46"/>
  <c r="BY182" i="46"/>
  <c r="J182" i="46" s="1"/>
  <c r="BX182" i="46"/>
  <c r="I182" i="46" s="1"/>
  <c r="BW182" i="46"/>
  <c r="H182" i="46" s="1"/>
  <c r="BV182" i="46"/>
  <c r="G182" i="46" s="1"/>
  <c r="BU182" i="46"/>
  <c r="F182" i="46" s="1"/>
  <c r="BT182" i="46"/>
  <c r="BS182" i="46"/>
  <c r="B182" i="46"/>
  <c r="B182" i="44" s="1"/>
  <c r="A182" i="46"/>
  <c r="C182" i="46" s="1"/>
  <c r="C182" i="44" s="1"/>
  <c r="EF181" i="46"/>
  <c r="BQ181" i="46" s="1"/>
  <c r="EE181" i="46"/>
  <c r="BP181" i="46" s="1"/>
  <c r="ED181" i="46"/>
  <c r="BO181" i="44" s="1"/>
  <c r="EC181" i="46"/>
  <c r="EB181" i="46"/>
  <c r="BM181" i="46" s="1"/>
  <c r="EA181" i="46"/>
  <c r="DZ181" i="46"/>
  <c r="BK181" i="46" s="1"/>
  <c r="DY181" i="46"/>
  <c r="DX181" i="46"/>
  <c r="DW181" i="46"/>
  <c r="BH181" i="46" s="1"/>
  <c r="DV181" i="46"/>
  <c r="BG181" i="46" s="1"/>
  <c r="DU181" i="46"/>
  <c r="BF181" i="46" s="1"/>
  <c r="DT181" i="46"/>
  <c r="BE181" i="46" s="1"/>
  <c r="DS181" i="46"/>
  <c r="DR181" i="46"/>
  <c r="DQ181" i="46"/>
  <c r="DP181" i="46"/>
  <c r="BA181" i="46" s="1"/>
  <c r="DO181" i="46"/>
  <c r="AZ181" i="46" s="1"/>
  <c r="DN181" i="46"/>
  <c r="AY181" i="46" s="1"/>
  <c r="DM181" i="46"/>
  <c r="DL181" i="46"/>
  <c r="AW181" i="46" s="1"/>
  <c r="DK181" i="46"/>
  <c r="AV181" i="46" s="1"/>
  <c r="DJ181" i="46"/>
  <c r="DI181" i="46"/>
  <c r="DH181" i="46"/>
  <c r="DG181" i="46"/>
  <c r="AR181" i="46" s="1"/>
  <c r="DF181" i="46"/>
  <c r="DE181" i="46"/>
  <c r="DD181" i="46"/>
  <c r="AO181" i="46" s="1"/>
  <c r="DC181" i="46"/>
  <c r="DB181" i="46"/>
  <c r="DA181" i="46"/>
  <c r="CZ181" i="46"/>
  <c r="AK181" i="46" s="1"/>
  <c r="CY181" i="46"/>
  <c r="AJ181" i="46" s="1"/>
  <c r="CX181" i="46"/>
  <c r="AI181" i="46" s="1"/>
  <c r="CW181" i="46"/>
  <c r="CV181" i="46"/>
  <c r="AG181" i="46" s="1"/>
  <c r="CU181" i="46"/>
  <c r="AF181" i="46" s="1"/>
  <c r="CT181" i="46"/>
  <c r="AE181" i="46" s="1"/>
  <c r="CS181" i="46"/>
  <c r="CR181" i="46"/>
  <c r="CQ181" i="46"/>
  <c r="AB181" i="46" s="1"/>
  <c r="CP181" i="46"/>
  <c r="CO181" i="46"/>
  <c r="Z181" i="46" s="1"/>
  <c r="CN181" i="46"/>
  <c r="Y181" i="46" s="1"/>
  <c r="CM181" i="46"/>
  <c r="X181" i="46" s="1"/>
  <c r="CL181" i="46"/>
  <c r="CK181" i="46"/>
  <c r="CJ181" i="46"/>
  <c r="CI181" i="46"/>
  <c r="T181" i="46" s="1"/>
  <c r="CH181" i="46"/>
  <c r="S181" i="46" s="1"/>
  <c r="CG181" i="46"/>
  <c r="R181" i="46" s="1"/>
  <c r="CF181" i="46"/>
  <c r="Q181" i="46" s="1"/>
  <c r="CE181" i="46"/>
  <c r="CD181" i="46"/>
  <c r="CC181" i="46"/>
  <c r="CB181" i="46"/>
  <c r="M181" i="46" s="1"/>
  <c r="CA181" i="46"/>
  <c r="L181" i="46" s="1"/>
  <c r="BZ181" i="46"/>
  <c r="BY181" i="46"/>
  <c r="BX181" i="46"/>
  <c r="BW181" i="46"/>
  <c r="BV181" i="46"/>
  <c r="G181" i="46" s="1"/>
  <c r="BU181" i="46"/>
  <c r="BT181" i="46"/>
  <c r="BS181" i="46"/>
  <c r="D181" i="46" s="1"/>
  <c r="BO181" i="46"/>
  <c r="B181" i="46"/>
  <c r="B181" i="44" s="1"/>
  <c r="A181" i="46"/>
  <c r="EF180" i="46"/>
  <c r="BQ180" i="46" s="1"/>
  <c r="EE180" i="46"/>
  <c r="BP180" i="46" s="1"/>
  <c r="ED180" i="46"/>
  <c r="EC180" i="46"/>
  <c r="BN180" i="46" s="1"/>
  <c r="EB180" i="46"/>
  <c r="EA180" i="46"/>
  <c r="BL180" i="46" s="1"/>
  <c r="DZ180" i="46"/>
  <c r="DY180" i="46"/>
  <c r="DX180" i="46"/>
  <c r="BI180" i="46" s="1"/>
  <c r="DW180" i="46"/>
  <c r="BH180" i="46" s="1"/>
  <c r="DV180" i="46"/>
  <c r="DU180" i="46"/>
  <c r="BF180" i="46" s="1"/>
  <c r="DT180" i="46"/>
  <c r="BE180" i="46" s="1"/>
  <c r="DS180" i="46"/>
  <c r="BD180" i="46" s="1"/>
  <c r="DR180" i="46"/>
  <c r="BC180" i="46" s="1"/>
  <c r="DQ180" i="46"/>
  <c r="BB180" i="46" s="1"/>
  <c r="DP180" i="46"/>
  <c r="BA180" i="46" s="1"/>
  <c r="DO180" i="46"/>
  <c r="DN180" i="46"/>
  <c r="DM180" i="46"/>
  <c r="DL180" i="46"/>
  <c r="AW180" i="46" s="1"/>
  <c r="DK180" i="46"/>
  <c r="AV180" i="46" s="1"/>
  <c r="DJ180" i="46"/>
  <c r="DI180" i="46"/>
  <c r="AT180" i="46" s="1"/>
  <c r="DH180" i="46"/>
  <c r="DG180" i="46"/>
  <c r="DF180" i="46"/>
  <c r="DE180" i="46"/>
  <c r="DD180" i="46"/>
  <c r="AO180" i="46" s="1"/>
  <c r="DC180" i="46"/>
  <c r="AN180" i="46" s="1"/>
  <c r="DB180" i="46"/>
  <c r="DA180" i="46"/>
  <c r="AL180" i="46" s="1"/>
  <c r="CZ180" i="46"/>
  <c r="AK180" i="46" s="1"/>
  <c r="CY180" i="46"/>
  <c r="AJ180" i="46" s="1"/>
  <c r="CX180" i="46"/>
  <c r="CW180" i="46"/>
  <c r="CV180" i="46"/>
  <c r="CU180" i="46"/>
  <c r="AF180" i="46" s="1"/>
  <c r="CT180" i="46"/>
  <c r="AE180" i="46" s="1"/>
  <c r="CS180" i="46"/>
  <c r="AD180" i="46" s="1"/>
  <c r="CR180" i="46"/>
  <c r="AC180" i="46" s="1"/>
  <c r="CQ180" i="46"/>
  <c r="CP180" i="46"/>
  <c r="CO180" i="46"/>
  <c r="CN180" i="46"/>
  <c r="CM180" i="46"/>
  <c r="CL180" i="46"/>
  <c r="W180" i="46" s="1"/>
  <c r="CK180" i="46"/>
  <c r="CJ180" i="46"/>
  <c r="U180" i="46" s="1"/>
  <c r="CI180" i="46"/>
  <c r="CH180" i="46"/>
  <c r="CG180" i="46"/>
  <c r="R180" i="46" s="1"/>
  <c r="CF180" i="46"/>
  <c r="CE180" i="46"/>
  <c r="CD180" i="46"/>
  <c r="CC180" i="46"/>
  <c r="CB180" i="46"/>
  <c r="CA180" i="46"/>
  <c r="BZ180" i="46"/>
  <c r="BY180" i="46"/>
  <c r="BX180" i="46"/>
  <c r="I180" i="46" s="1"/>
  <c r="BW180" i="46"/>
  <c r="H180" i="46" s="1"/>
  <c r="BV180" i="46"/>
  <c r="BU180" i="46"/>
  <c r="BT180" i="46"/>
  <c r="E180" i="46" s="1"/>
  <c r="BS180" i="46"/>
  <c r="B180" i="46"/>
  <c r="B180" i="44" s="1"/>
  <c r="A180" i="46"/>
  <c r="A180" i="44" s="1"/>
  <c r="EF179" i="46"/>
  <c r="BQ179" i="46" s="1"/>
  <c r="EE179" i="46"/>
  <c r="BP179" i="46" s="1"/>
  <c r="ED179" i="46"/>
  <c r="BO179" i="46" s="1"/>
  <c r="EC179" i="46"/>
  <c r="EB179" i="46"/>
  <c r="EA179" i="46"/>
  <c r="DZ179" i="46"/>
  <c r="BK179" i="46" s="1"/>
  <c r="DY179" i="46"/>
  <c r="DX179" i="46"/>
  <c r="DW179" i="46"/>
  <c r="DV179" i="46"/>
  <c r="BG179" i="46" s="1"/>
  <c r="DU179" i="46"/>
  <c r="DT179" i="46"/>
  <c r="DS179" i="46"/>
  <c r="DR179" i="46"/>
  <c r="BC179" i="46" s="1"/>
  <c r="DQ179" i="46"/>
  <c r="DP179" i="46"/>
  <c r="BA179" i="46" s="1"/>
  <c r="DO179" i="46"/>
  <c r="AZ179" i="46" s="1"/>
  <c r="DN179" i="46"/>
  <c r="AY179" i="46" s="1"/>
  <c r="DM179" i="46"/>
  <c r="AX179" i="46" s="1"/>
  <c r="DL179" i="46"/>
  <c r="DK179" i="46"/>
  <c r="DJ179" i="46"/>
  <c r="DI179" i="46"/>
  <c r="AT179" i="46" s="1"/>
  <c r="DH179" i="46"/>
  <c r="AS179" i="46" s="1"/>
  <c r="DG179" i="46"/>
  <c r="AR179" i="46" s="1"/>
  <c r="DF179" i="46"/>
  <c r="DE179" i="46"/>
  <c r="AP179" i="46" s="1"/>
  <c r="DD179" i="46"/>
  <c r="DC179" i="46"/>
  <c r="DB179" i="46"/>
  <c r="AM179" i="46" s="1"/>
  <c r="DA179" i="46"/>
  <c r="AL179" i="46" s="1"/>
  <c r="CZ179" i="46"/>
  <c r="CY179" i="46"/>
  <c r="AJ179" i="46" s="1"/>
  <c r="CX179" i="46"/>
  <c r="AI179" i="46" s="1"/>
  <c r="CW179" i="46"/>
  <c r="CV179" i="46"/>
  <c r="CU179" i="46"/>
  <c r="AF179" i="46" s="1"/>
  <c r="CT179" i="46"/>
  <c r="AE179" i="46" s="1"/>
  <c r="CS179" i="46"/>
  <c r="CR179" i="46"/>
  <c r="AC179" i="46" s="1"/>
  <c r="CQ179" i="46"/>
  <c r="AB179" i="46" s="1"/>
  <c r="CP179" i="46"/>
  <c r="AA179" i="46" s="1"/>
  <c r="CO179" i="46"/>
  <c r="CN179" i="46"/>
  <c r="CM179" i="46"/>
  <c r="CL179" i="46"/>
  <c r="W179" i="46" s="1"/>
  <c r="CK179" i="46"/>
  <c r="V179" i="46" s="1"/>
  <c r="CJ179" i="46"/>
  <c r="CI179" i="46"/>
  <c r="T179" i="46" s="1"/>
  <c r="CH179" i="46"/>
  <c r="CG179" i="46"/>
  <c r="CF179" i="46"/>
  <c r="CE179" i="46"/>
  <c r="P179" i="46" s="1"/>
  <c r="CD179" i="46"/>
  <c r="O179" i="46" s="1"/>
  <c r="CC179" i="46"/>
  <c r="N179" i="46" s="1"/>
  <c r="CB179" i="46"/>
  <c r="M179" i="46" s="1"/>
  <c r="CA179" i="46"/>
  <c r="L179" i="46" s="1"/>
  <c r="BZ179" i="46"/>
  <c r="BY179" i="46"/>
  <c r="BX179" i="46"/>
  <c r="BW179" i="46"/>
  <c r="H179" i="46" s="1"/>
  <c r="BV179" i="46"/>
  <c r="BU179" i="46"/>
  <c r="F179" i="46" s="1"/>
  <c r="BT179" i="46"/>
  <c r="BS179" i="46"/>
  <c r="B179" i="46"/>
  <c r="B179" i="44" s="1"/>
  <c r="A179" i="46"/>
  <c r="A179" i="44" s="1"/>
  <c r="EF178" i="46"/>
  <c r="EE178" i="46"/>
  <c r="ED178" i="46"/>
  <c r="BO178" i="46" s="1"/>
  <c r="EC178" i="46"/>
  <c r="BN178" i="46" s="1"/>
  <c r="EB178" i="46"/>
  <c r="EA178" i="46"/>
  <c r="BL178" i="46" s="1"/>
  <c r="DZ178" i="46"/>
  <c r="DY178" i="46"/>
  <c r="BJ178" i="46" s="1"/>
  <c r="DX178" i="46"/>
  <c r="BI178" i="46" s="1"/>
  <c r="DW178" i="46"/>
  <c r="BH178" i="46" s="1"/>
  <c r="DV178" i="46"/>
  <c r="BG178" i="46" s="1"/>
  <c r="DU178" i="46"/>
  <c r="DT178" i="46"/>
  <c r="DS178" i="46"/>
  <c r="BD178" i="46" s="1"/>
  <c r="DR178" i="46"/>
  <c r="DQ178" i="46"/>
  <c r="BB178" i="46" s="1"/>
  <c r="DP178" i="46"/>
  <c r="BA178" i="46" s="1"/>
  <c r="DO178" i="46"/>
  <c r="AZ178" i="46" s="1"/>
  <c r="DN178" i="46"/>
  <c r="AY178" i="46" s="1"/>
  <c r="DM178" i="46"/>
  <c r="AX178" i="46" s="1"/>
  <c r="DL178" i="46"/>
  <c r="AW178" i="46" s="1"/>
  <c r="DK178" i="46"/>
  <c r="AV178" i="46" s="1"/>
  <c r="DJ178" i="46"/>
  <c r="DI178" i="46"/>
  <c r="DH178" i="46"/>
  <c r="AS178" i="46" s="1"/>
  <c r="DG178" i="46"/>
  <c r="AR178" i="46" s="1"/>
  <c r="DF178" i="46"/>
  <c r="AQ178" i="46" s="1"/>
  <c r="DE178" i="46"/>
  <c r="DD178" i="46"/>
  <c r="AO178" i="46" s="1"/>
  <c r="DC178" i="46"/>
  <c r="DB178" i="46"/>
  <c r="DA178" i="46"/>
  <c r="AL178" i="46" s="1"/>
  <c r="CZ178" i="46"/>
  <c r="CY178" i="46"/>
  <c r="AJ178" i="46" s="1"/>
  <c r="CX178" i="46"/>
  <c r="CW178" i="46"/>
  <c r="AH178" i="46" s="1"/>
  <c r="CV178" i="46"/>
  <c r="CU178" i="46"/>
  <c r="AF178" i="46" s="1"/>
  <c r="CT178" i="46"/>
  <c r="CS178" i="46"/>
  <c r="CR178" i="46"/>
  <c r="CQ178" i="46"/>
  <c r="CP178" i="46"/>
  <c r="AA178" i="46" s="1"/>
  <c r="CO178" i="46"/>
  <c r="CN178" i="46"/>
  <c r="CM178" i="46"/>
  <c r="X178" i="46" s="1"/>
  <c r="CL178" i="46"/>
  <c r="CK178" i="46"/>
  <c r="CJ178" i="46"/>
  <c r="U178" i="46" s="1"/>
  <c r="CI178" i="46"/>
  <c r="T178" i="46" s="1"/>
  <c r="CH178" i="46"/>
  <c r="S178" i="46" s="1"/>
  <c r="CG178" i="46"/>
  <c r="R178" i="46" s="1"/>
  <c r="CF178" i="46"/>
  <c r="Q178" i="46" s="1"/>
  <c r="CE178" i="46"/>
  <c r="P178" i="46" s="1"/>
  <c r="CD178" i="46"/>
  <c r="CC178" i="46"/>
  <c r="CB178" i="46"/>
  <c r="M178" i="46" s="1"/>
  <c r="CA178" i="46"/>
  <c r="L178" i="46" s="1"/>
  <c r="BZ178" i="46"/>
  <c r="BY178" i="46"/>
  <c r="BX178" i="46"/>
  <c r="BW178" i="46"/>
  <c r="H178" i="46" s="1"/>
  <c r="BV178" i="46"/>
  <c r="BU178" i="46"/>
  <c r="BT178" i="46"/>
  <c r="BS178" i="46"/>
  <c r="B178" i="46"/>
  <c r="B178" i="44" s="1"/>
  <c r="A178" i="46"/>
  <c r="C178" i="46" s="1"/>
  <c r="C178" i="44" s="1"/>
  <c r="EF177" i="46"/>
  <c r="BQ177" i="46" s="1"/>
  <c r="EE177" i="46"/>
  <c r="BP177" i="46" s="1"/>
  <c r="ED177" i="46"/>
  <c r="BO177" i="46" s="1"/>
  <c r="EC177" i="46"/>
  <c r="EB177" i="46"/>
  <c r="BM177" i="46" s="1"/>
  <c r="EA177" i="46"/>
  <c r="BL177" i="46" s="1"/>
  <c r="DZ177" i="46"/>
  <c r="BK177" i="46" s="1"/>
  <c r="DY177" i="46"/>
  <c r="DX177" i="46"/>
  <c r="DW177" i="46"/>
  <c r="DV177" i="46"/>
  <c r="BG177" i="46" s="1"/>
  <c r="DU177" i="46"/>
  <c r="BF177" i="46" s="1"/>
  <c r="DT177" i="46"/>
  <c r="DS177" i="46"/>
  <c r="BD177" i="46" s="1"/>
  <c r="DR177" i="46"/>
  <c r="BC177" i="46" s="1"/>
  <c r="DQ177" i="46"/>
  <c r="BB177" i="46" s="1"/>
  <c r="DP177" i="46"/>
  <c r="BA177" i="46" s="1"/>
  <c r="DO177" i="46"/>
  <c r="AZ177" i="46" s="1"/>
  <c r="DN177" i="46"/>
  <c r="AY177" i="46" s="1"/>
  <c r="DM177" i="46"/>
  <c r="AX177" i="46" s="1"/>
  <c r="DL177" i="46"/>
  <c r="DK177" i="46"/>
  <c r="DJ177" i="46"/>
  <c r="DI177" i="46"/>
  <c r="AT177" i="46" s="1"/>
  <c r="DH177" i="46"/>
  <c r="DG177" i="46"/>
  <c r="DF177" i="46"/>
  <c r="AQ177" i="46" s="1"/>
  <c r="DE177" i="46"/>
  <c r="AP177" i="46" s="1"/>
  <c r="DD177" i="46"/>
  <c r="AO177" i="46" s="1"/>
  <c r="DC177" i="46"/>
  <c r="DB177" i="46"/>
  <c r="AM177" i="46" s="1"/>
  <c r="DA177" i="46"/>
  <c r="AL177" i="46" s="1"/>
  <c r="CZ177" i="46"/>
  <c r="CY177" i="46"/>
  <c r="AJ177" i="46" s="1"/>
  <c r="CX177" i="46"/>
  <c r="AI177" i="46" s="1"/>
  <c r="CW177" i="46"/>
  <c r="CV177" i="46"/>
  <c r="AG177" i="46" s="1"/>
  <c r="CU177" i="46"/>
  <c r="AF177" i="46" s="1"/>
  <c r="CT177" i="46"/>
  <c r="AE177" i="46" s="1"/>
  <c r="CS177" i="46"/>
  <c r="AD177" i="46" s="1"/>
  <c r="CR177" i="46"/>
  <c r="AC177" i="46" s="1"/>
  <c r="CQ177" i="46"/>
  <c r="CP177" i="46"/>
  <c r="AA177" i="46" s="1"/>
  <c r="CO177" i="46"/>
  <c r="Z177" i="46" s="1"/>
  <c r="CN177" i="46"/>
  <c r="CM177" i="46"/>
  <c r="CL177" i="46"/>
  <c r="W177" i="46" s="1"/>
  <c r="CK177" i="46"/>
  <c r="V177" i="46" s="1"/>
  <c r="CJ177" i="46"/>
  <c r="CI177" i="46"/>
  <c r="T177" i="46" s="1"/>
  <c r="CH177" i="46"/>
  <c r="S177" i="46" s="1"/>
  <c r="CG177" i="46"/>
  <c r="CF177" i="46"/>
  <c r="Q177" i="46" s="1"/>
  <c r="CE177" i="46"/>
  <c r="P177" i="46" s="1"/>
  <c r="CD177" i="46"/>
  <c r="O177" i="46" s="1"/>
  <c r="CC177" i="46"/>
  <c r="N177" i="46" s="1"/>
  <c r="CB177" i="46"/>
  <c r="CA177" i="46"/>
  <c r="L177" i="46" s="1"/>
  <c r="BZ177" i="46"/>
  <c r="K177" i="46" s="1"/>
  <c r="BY177" i="46"/>
  <c r="J177" i="46" s="1"/>
  <c r="BX177" i="46"/>
  <c r="BW177" i="46"/>
  <c r="H177" i="46" s="1"/>
  <c r="BV177" i="46"/>
  <c r="G177" i="46" s="1"/>
  <c r="BU177" i="46"/>
  <c r="F177" i="46" s="1"/>
  <c r="BT177" i="46"/>
  <c r="BS177" i="46"/>
  <c r="B177" i="46"/>
  <c r="B177" i="44" s="1"/>
  <c r="A177" i="46"/>
  <c r="C177" i="46" s="1"/>
  <c r="C177" i="44" s="1"/>
  <c r="EF176" i="46"/>
  <c r="BQ176" i="46" s="1"/>
  <c r="EE176" i="46"/>
  <c r="BP176" i="46" s="1"/>
  <c r="ED176" i="46"/>
  <c r="BO176" i="46" s="1"/>
  <c r="EC176" i="46"/>
  <c r="BN176" i="46" s="1"/>
  <c r="EB176" i="46"/>
  <c r="EA176" i="46"/>
  <c r="BL176" i="46" s="1"/>
  <c r="DZ176" i="46"/>
  <c r="DY176" i="46"/>
  <c r="BJ176" i="46" s="1"/>
  <c r="DX176" i="46"/>
  <c r="BI176" i="46" s="1"/>
  <c r="DW176" i="46"/>
  <c r="DV176" i="46"/>
  <c r="DU176" i="46"/>
  <c r="BF176" i="46" s="1"/>
  <c r="DT176" i="46"/>
  <c r="DS176" i="46"/>
  <c r="BD176" i="46" s="1"/>
  <c r="DR176" i="46"/>
  <c r="DQ176" i="46"/>
  <c r="DP176" i="46"/>
  <c r="BA176" i="46" s="1"/>
  <c r="DO176" i="46"/>
  <c r="DN176" i="46"/>
  <c r="AY176" i="46" s="1"/>
  <c r="DM176" i="46"/>
  <c r="AX176" i="46" s="1"/>
  <c r="DL176" i="46"/>
  <c r="DK176" i="46"/>
  <c r="AV176" i="46" s="1"/>
  <c r="DJ176" i="46"/>
  <c r="AU176" i="46" s="1"/>
  <c r="DI176" i="46"/>
  <c r="AT176" i="46" s="1"/>
  <c r="DH176" i="46"/>
  <c r="AS176" i="46" s="1"/>
  <c r="DG176" i="46"/>
  <c r="DF176" i="46"/>
  <c r="AQ176" i="46" s="1"/>
  <c r="DE176" i="46"/>
  <c r="DD176" i="46"/>
  <c r="AO176" i="46" s="1"/>
  <c r="DC176" i="46"/>
  <c r="AN176" i="46" s="1"/>
  <c r="DB176" i="46"/>
  <c r="AM176" i="46" s="1"/>
  <c r="DA176" i="46"/>
  <c r="CZ176" i="46"/>
  <c r="AK176" i="46" s="1"/>
  <c r="CY176" i="46"/>
  <c r="AJ176" i="46" s="1"/>
  <c r="CX176" i="46"/>
  <c r="AI176" i="46" s="1"/>
  <c r="CW176" i="46"/>
  <c r="AH176" i="46" s="1"/>
  <c r="CV176" i="46"/>
  <c r="AG176" i="46" s="1"/>
  <c r="CU176" i="46"/>
  <c r="CT176" i="46"/>
  <c r="CS176" i="46"/>
  <c r="AD176" i="46" s="1"/>
  <c r="CR176" i="46"/>
  <c r="AC176" i="46" s="1"/>
  <c r="CQ176" i="46"/>
  <c r="CP176" i="46"/>
  <c r="AA176" i="46" s="1"/>
  <c r="CO176" i="46"/>
  <c r="CN176" i="46"/>
  <c r="Y176" i="46" s="1"/>
  <c r="CM176" i="46"/>
  <c r="CL176" i="46"/>
  <c r="W176" i="46" s="1"/>
  <c r="CK176" i="46"/>
  <c r="V176" i="46" s="1"/>
  <c r="CJ176" i="46"/>
  <c r="U176" i="46" s="1"/>
  <c r="CI176" i="46"/>
  <c r="T176" i="46" s="1"/>
  <c r="CH176" i="46"/>
  <c r="S176" i="46" s="1"/>
  <c r="CG176" i="46"/>
  <c r="R176" i="46" s="1"/>
  <c r="CF176" i="46"/>
  <c r="CE176" i="46"/>
  <c r="P176" i="46" s="1"/>
  <c r="CD176" i="46"/>
  <c r="O176" i="46" s="1"/>
  <c r="CC176" i="46"/>
  <c r="CB176" i="46"/>
  <c r="M176" i="46" s="1"/>
  <c r="CA176" i="46"/>
  <c r="L176" i="46" s="1"/>
  <c r="BZ176" i="46"/>
  <c r="BY176" i="46"/>
  <c r="BX176" i="46"/>
  <c r="I176" i="46" s="1"/>
  <c r="BW176" i="46"/>
  <c r="H176" i="46" s="1"/>
  <c r="BV176" i="46"/>
  <c r="G176" i="46" s="1"/>
  <c r="BU176" i="46"/>
  <c r="F176" i="46" s="1"/>
  <c r="BT176" i="46"/>
  <c r="E176" i="46" s="1"/>
  <c r="BS176" i="46"/>
  <c r="B176" i="46"/>
  <c r="B176" i="44" s="1"/>
  <c r="A176" i="46"/>
  <c r="C176" i="46" s="1"/>
  <c r="C176" i="44" s="1"/>
  <c r="EF175" i="46"/>
  <c r="EE175" i="46"/>
  <c r="BP175" i="46" s="1"/>
  <c r="ED175" i="46"/>
  <c r="BO175" i="44" s="1"/>
  <c r="EC175" i="46"/>
  <c r="EB175" i="46"/>
  <c r="BM175" i="46" s="1"/>
  <c r="EA175" i="46"/>
  <c r="DZ175" i="46"/>
  <c r="BK175" i="46" s="1"/>
  <c r="DY175" i="46"/>
  <c r="BJ175" i="46" s="1"/>
  <c r="DX175" i="46"/>
  <c r="BI175" i="46" s="1"/>
  <c r="DW175" i="46"/>
  <c r="DV175" i="46"/>
  <c r="BG175" i="46" s="1"/>
  <c r="DU175" i="46"/>
  <c r="DT175" i="46"/>
  <c r="BE175" i="46" s="1"/>
  <c r="DS175" i="46"/>
  <c r="BD175" i="46" s="1"/>
  <c r="DR175" i="46"/>
  <c r="DQ175" i="46"/>
  <c r="DP175" i="46"/>
  <c r="DO175" i="46"/>
  <c r="DN175" i="46"/>
  <c r="AY175" i="46" s="1"/>
  <c r="DM175" i="46"/>
  <c r="AX175" i="46" s="1"/>
  <c r="DL175" i="46"/>
  <c r="AW175" i="46" s="1"/>
  <c r="DK175" i="46"/>
  <c r="DJ175" i="46"/>
  <c r="AU175" i="46" s="1"/>
  <c r="DI175" i="46"/>
  <c r="AT175" i="46" s="1"/>
  <c r="DH175" i="46"/>
  <c r="AS175" i="46" s="1"/>
  <c r="DG175" i="46"/>
  <c r="AR175" i="46" s="1"/>
  <c r="DF175" i="46"/>
  <c r="AQ175" i="46" s="1"/>
  <c r="DE175" i="46"/>
  <c r="AP175" i="46" s="1"/>
  <c r="DD175" i="46"/>
  <c r="AO175" i="46" s="1"/>
  <c r="DC175" i="46"/>
  <c r="AN175" i="46" s="1"/>
  <c r="DB175" i="46"/>
  <c r="AM175" i="46" s="1"/>
  <c r="DA175" i="46"/>
  <c r="AL175" i="46" s="1"/>
  <c r="CZ175" i="46"/>
  <c r="CY175" i="46"/>
  <c r="AJ175" i="46" s="1"/>
  <c r="CX175" i="46"/>
  <c r="CW175" i="46"/>
  <c r="CV175" i="46"/>
  <c r="AG175" i="46" s="1"/>
  <c r="CU175" i="46"/>
  <c r="AF175" i="46" s="1"/>
  <c r="CT175" i="46"/>
  <c r="CS175" i="46"/>
  <c r="AD175" i="46" s="1"/>
  <c r="CR175" i="46"/>
  <c r="AC175" i="46" s="1"/>
  <c r="CQ175" i="46"/>
  <c r="CP175" i="46"/>
  <c r="AA175" i="46" s="1"/>
  <c r="CO175" i="46"/>
  <c r="Z175" i="46" s="1"/>
  <c r="CN175" i="46"/>
  <c r="Y175" i="46" s="1"/>
  <c r="CM175" i="46"/>
  <c r="CL175" i="46"/>
  <c r="W175" i="46" s="1"/>
  <c r="CK175" i="46"/>
  <c r="V175" i="46" s="1"/>
  <c r="CJ175" i="46"/>
  <c r="CI175" i="46"/>
  <c r="T175" i="46" s="1"/>
  <c r="CH175" i="46"/>
  <c r="S175" i="46" s="1"/>
  <c r="CG175" i="46"/>
  <c r="CF175" i="46"/>
  <c r="Q175" i="46" s="1"/>
  <c r="CE175" i="46"/>
  <c r="P175" i="46" s="1"/>
  <c r="CD175" i="46"/>
  <c r="O175" i="46" s="1"/>
  <c r="CC175" i="46"/>
  <c r="CB175" i="46"/>
  <c r="M175" i="46" s="1"/>
  <c r="CA175" i="46"/>
  <c r="L175" i="46" s="1"/>
  <c r="BZ175" i="46"/>
  <c r="BY175" i="46"/>
  <c r="J175" i="46" s="1"/>
  <c r="BX175" i="46"/>
  <c r="I175" i="46" s="1"/>
  <c r="BW175" i="46"/>
  <c r="H175" i="46" s="1"/>
  <c r="BV175" i="46"/>
  <c r="G175" i="46" s="1"/>
  <c r="BU175" i="46"/>
  <c r="BT175" i="46"/>
  <c r="E175" i="46" s="1"/>
  <c r="BS175" i="46"/>
  <c r="D175" i="46" s="1"/>
  <c r="BO175" i="46"/>
  <c r="B175" i="46"/>
  <c r="B175" i="44" s="1"/>
  <c r="A175" i="46"/>
  <c r="A175" i="44" s="1"/>
  <c r="EF174" i="46"/>
  <c r="EE174" i="46"/>
  <c r="ED174" i="46"/>
  <c r="BO174" i="46" s="1"/>
  <c r="EC174" i="46"/>
  <c r="BN174" i="46" s="1"/>
  <c r="EB174" i="46"/>
  <c r="BM174" i="46" s="1"/>
  <c r="EA174" i="46"/>
  <c r="BL174" i="46" s="1"/>
  <c r="DZ174" i="46"/>
  <c r="BK174" i="46" s="1"/>
  <c r="DY174" i="46"/>
  <c r="BJ174" i="46" s="1"/>
  <c r="DX174" i="46"/>
  <c r="BI174" i="46" s="1"/>
  <c r="DW174" i="46"/>
  <c r="BH174" i="46" s="1"/>
  <c r="DV174" i="46"/>
  <c r="DU174" i="46"/>
  <c r="DT174" i="46"/>
  <c r="BE174" i="46" s="1"/>
  <c r="DS174" i="46"/>
  <c r="BD174" i="46" s="1"/>
  <c r="DR174" i="46"/>
  <c r="DQ174" i="46"/>
  <c r="BB174" i="46" s="1"/>
  <c r="DP174" i="46"/>
  <c r="DO174" i="46"/>
  <c r="AZ174" i="46" s="1"/>
  <c r="DN174" i="46"/>
  <c r="DM174" i="46"/>
  <c r="AX174" i="46" s="1"/>
  <c r="DL174" i="46"/>
  <c r="AW174" i="46" s="1"/>
  <c r="DK174" i="46"/>
  <c r="DJ174" i="46"/>
  <c r="AU174" i="46" s="1"/>
  <c r="DI174" i="46"/>
  <c r="AT174" i="46" s="1"/>
  <c r="DH174" i="46"/>
  <c r="AS174" i="46" s="1"/>
  <c r="DG174" i="46"/>
  <c r="AR174" i="46" s="1"/>
  <c r="DF174" i="46"/>
  <c r="AQ174" i="46" s="1"/>
  <c r="DE174" i="46"/>
  <c r="DD174" i="46"/>
  <c r="AO174" i="46" s="1"/>
  <c r="DC174" i="46"/>
  <c r="AN174" i="46" s="1"/>
  <c r="DB174" i="46"/>
  <c r="DA174" i="46"/>
  <c r="AL174" i="46" s="1"/>
  <c r="CZ174" i="46"/>
  <c r="AK174" i="46" s="1"/>
  <c r="CY174" i="46"/>
  <c r="AJ174" i="46" s="1"/>
  <c r="CX174" i="46"/>
  <c r="AI174" i="46" s="1"/>
  <c r="CW174" i="46"/>
  <c r="CV174" i="46"/>
  <c r="AG174" i="46" s="1"/>
  <c r="CU174" i="46"/>
  <c r="AF174" i="46" s="1"/>
  <c r="CT174" i="46"/>
  <c r="AE174" i="46" s="1"/>
  <c r="CS174" i="46"/>
  <c r="AD174" i="46" s="1"/>
  <c r="CR174" i="46"/>
  <c r="AC174" i="46" s="1"/>
  <c r="CQ174" i="46"/>
  <c r="AB174" i="46" s="1"/>
  <c r="CP174" i="46"/>
  <c r="AA174" i="46" s="1"/>
  <c r="CO174" i="46"/>
  <c r="CN174" i="46"/>
  <c r="Y174" i="46" s="1"/>
  <c r="CM174" i="46"/>
  <c r="X174" i="46" s="1"/>
  <c r="CL174" i="46"/>
  <c r="CK174" i="46"/>
  <c r="CJ174" i="46"/>
  <c r="U174" i="46" s="1"/>
  <c r="CI174" i="46"/>
  <c r="CH174" i="46"/>
  <c r="CG174" i="46"/>
  <c r="CF174" i="46"/>
  <c r="Q174" i="46" s="1"/>
  <c r="CE174" i="46"/>
  <c r="CD174" i="46"/>
  <c r="CC174" i="46"/>
  <c r="N174" i="46" s="1"/>
  <c r="CB174" i="46"/>
  <c r="M174" i="46" s="1"/>
  <c r="CA174" i="46"/>
  <c r="L174" i="46" s="1"/>
  <c r="BZ174" i="46"/>
  <c r="BY174" i="46"/>
  <c r="J174" i="46" s="1"/>
  <c r="BX174" i="46"/>
  <c r="I174" i="46" s="1"/>
  <c r="BW174" i="46"/>
  <c r="BV174" i="46"/>
  <c r="BU174" i="46"/>
  <c r="F174" i="46" s="1"/>
  <c r="BT174" i="46"/>
  <c r="BS174" i="46"/>
  <c r="D174" i="46" s="1"/>
  <c r="B174" i="46"/>
  <c r="B174" i="44" s="1"/>
  <c r="A174" i="46"/>
  <c r="A174" i="44" s="1"/>
  <c r="EF173" i="46"/>
  <c r="BQ173" i="46" s="1"/>
  <c r="EE173" i="46"/>
  <c r="ED173" i="46"/>
  <c r="EC173" i="46"/>
  <c r="EB173" i="46"/>
  <c r="BM173" i="46" s="1"/>
  <c r="EA173" i="46"/>
  <c r="DZ173" i="46"/>
  <c r="BK173" i="46" s="1"/>
  <c r="DY173" i="46"/>
  <c r="BJ173" i="46" s="1"/>
  <c r="DX173" i="46"/>
  <c r="DW173" i="46"/>
  <c r="BH173" i="46" s="1"/>
  <c r="DV173" i="46"/>
  <c r="DU173" i="46"/>
  <c r="BF173" i="46" s="1"/>
  <c r="DT173" i="46"/>
  <c r="BE173" i="46" s="1"/>
  <c r="DS173" i="46"/>
  <c r="DR173" i="46"/>
  <c r="DQ173" i="46"/>
  <c r="BB173" i="46" s="1"/>
  <c r="DP173" i="46"/>
  <c r="BA173" i="46" s="1"/>
  <c r="DO173" i="46"/>
  <c r="AZ173" i="46" s="1"/>
  <c r="DN173" i="46"/>
  <c r="AY173" i="46" s="1"/>
  <c r="DM173" i="46"/>
  <c r="DL173" i="46"/>
  <c r="DK173" i="46"/>
  <c r="DJ173" i="46"/>
  <c r="DI173" i="46"/>
  <c r="AT173" i="46" s="1"/>
  <c r="DH173" i="46"/>
  <c r="DG173" i="46"/>
  <c r="AR173" i="46" s="1"/>
  <c r="DF173" i="46"/>
  <c r="AQ173" i="46" s="1"/>
  <c r="DE173" i="46"/>
  <c r="DD173" i="46"/>
  <c r="AO173" i="46" s="1"/>
  <c r="DC173" i="46"/>
  <c r="DB173" i="46"/>
  <c r="AM173" i="46" s="1"/>
  <c r="DA173" i="46"/>
  <c r="AL173" i="46" s="1"/>
  <c r="CZ173" i="46"/>
  <c r="AK173" i="46" s="1"/>
  <c r="CY173" i="46"/>
  <c r="AJ173" i="46" s="1"/>
  <c r="CX173" i="46"/>
  <c r="CW173" i="46"/>
  <c r="CV173" i="46"/>
  <c r="AG173" i="46" s="1"/>
  <c r="CU173" i="46"/>
  <c r="CT173" i="46"/>
  <c r="CS173" i="46"/>
  <c r="AD173" i="46" s="1"/>
  <c r="CR173" i="46"/>
  <c r="AC173" i="46" s="1"/>
  <c r="CQ173" i="46"/>
  <c r="AB173" i="46" s="1"/>
  <c r="CP173" i="46"/>
  <c r="CO173" i="46"/>
  <c r="Z173" i="46" s="1"/>
  <c r="CN173" i="46"/>
  <c r="Y173" i="46" s="1"/>
  <c r="CM173" i="46"/>
  <c r="CL173" i="46"/>
  <c r="W173" i="46" s="1"/>
  <c r="CK173" i="46"/>
  <c r="V173" i="46" s="1"/>
  <c r="CJ173" i="46"/>
  <c r="CI173" i="46"/>
  <c r="CH173" i="46"/>
  <c r="S173" i="46" s="1"/>
  <c r="CG173" i="46"/>
  <c r="CF173" i="46"/>
  <c r="CE173" i="46"/>
  <c r="CD173" i="46"/>
  <c r="O173" i="46" s="1"/>
  <c r="CC173" i="46"/>
  <c r="N173" i="46" s="1"/>
  <c r="CB173" i="46"/>
  <c r="M173" i="46" s="1"/>
  <c r="CA173" i="46"/>
  <c r="BZ173" i="46"/>
  <c r="BY173" i="46"/>
  <c r="J173" i="46" s="1"/>
  <c r="BX173" i="46"/>
  <c r="BW173" i="46"/>
  <c r="BV173" i="46"/>
  <c r="BU173" i="46"/>
  <c r="F173" i="46" s="1"/>
  <c r="BT173" i="46"/>
  <c r="E173" i="46" s="1"/>
  <c r="BS173" i="46"/>
  <c r="D173" i="46" s="1"/>
  <c r="B173" i="46"/>
  <c r="B173" i="44" s="1"/>
  <c r="A173" i="46"/>
  <c r="A173" i="44" s="1"/>
  <c r="EF172" i="46"/>
  <c r="BQ172" i="46" s="1"/>
  <c r="EE172" i="46"/>
  <c r="BP172" i="46" s="1"/>
  <c r="ED172" i="46"/>
  <c r="BO172" i="46" s="1"/>
  <c r="EC172" i="46"/>
  <c r="BN172" i="46" s="1"/>
  <c r="EB172" i="46"/>
  <c r="BM172" i="46" s="1"/>
  <c r="EA172" i="46"/>
  <c r="BL172" i="46" s="1"/>
  <c r="DZ172" i="46"/>
  <c r="DY172" i="46"/>
  <c r="BJ172" i="46" s="1"/>
  <c r="DX172" i="46"/>
  <c r="DW172" i="46"/>
  <c r="BH172" i="46" s="1"/>
  <c r="DV172" i="46"/>
  <c r="BG172" i="46" s="1"/>
  <c r="DU172" i="46"/>
  <c r="DT172" i="46"/>
  <c r="BE172" i="46" s="1"/>
  <c r="DS172" i="46"/>
  <c r="BD172" i="46" s="1"/>
  <c r="DR172" i="46"/>
  <c r="DQ172" i="46"/>
  <c r="BB172" i="46" s="1"/>
  <c r="DP172" i="46"/>
  <c r="DO172" i="46"/>
  <c r="AZ172" i="46" s="1"/>
  <c r="DN172" i="46"/>
  <c r="DM172" i="46"/>
  <c r="AX172" i="46" s="1"/>
  <c r="DL172" i="46"/>
  <c r="DK172" i="46"/>
  <c r="AV172" i="46" s="1"/>
  <c r="DJ172" i="46"/>
  <c r="AU172" i="46" s="1"/>
  <c r="DI172" i="46"/>
  <c r="DH172" i="46"/>
  <c r="AS172" i="46" s="1"/>
  <c r="DG172" i="46"/>
  <c r="AR172" i="46" s="1"/>
  <c r="DF172" i="46"/>
  <c r="DE172" i="46"/>
  <c r="DD172" i="46"/>
  <c r="AO172" i="46" s="1"/>
  <c r="DC172" i="46"/>
  <c r="AN172" i="46" s="1"/>
  <c r="DB172" i="46"/>
  <c r="AM172" i="46" s="1"/>
  <c r="DA172" i="46"/>
  <c r="CZ172" i="46"/>
  <c r="AK172" i="46" s="1"/>
  <c r="CY172" i="46"/>
  <c r="AJ172" i="46" s="1"/>
  <c r="CX172" i="46"/>
  <c r="AI172" i="46" s="1"/>
  <c r="CW172" i="46"/>
  <c r="AH172" i="46" s="1"/>
  <c r="CV172" i="46"/>
  <c r="CU172" i="46"/>
  <c r="AF172" i="46" s="1"/>
  <c r="CT172" i="46"/>
  <c r="CS172" i="46"/>
  <c r="AD172" i="46" s="1"/>
  <c r="CR172" i="46"/>
  <c r="AC172" i="46" s="1"/>
  <c r="CQ172" i="46"/>
  <c r="AB172" i="46" s="1"/>
  <c r="CP172" i="46"/>
  <c r="CO172" i="46"/>
  <c r="CN172" i="46"/>
  <c r="Y172" i="46" s="1"/>
  <c r="CM172" i="46"/>
  <c r="X172" i="46" s="1"/>
  <c r="CL172" i="46"/>
  <c r="CK172" i="46"/>
  <c r="V172" i="46" s="1"/>
  <c r="CJ172" i="46"/>
  <c r="U172" i="46" s="1"/>
  <c r="CI172" i="46"/>
  <c r="CH172" i="46"/>
  <c r="S172" i="46" s="1"/>
  <c r="CG172" i="46"/>
  <c r="CF172" i="46"/>
  <c r="Q172" i="46" s="1"/>
  <c r="CE172" i="46"/>
  <c r="P172" i="46" s="1"/>
  <c r="CD172" i="46"/>
  <c r="O172" i="46" s="1"/>
  <c r="CC172" i="46"/>
  <c r="CB172" i="46"/>
  <c r="CA172" i="46"/>
  <c r="L172" i="46" s="1"/>
  <c r="BZ172" i="46"/>
  <c r="K172" i="46" s="1"/>
  <c r="BY172" i="46"/>
  <c r="J172" i="46" s="1"/>
  <c r="BX172" i="46"/>
  <c r="I172" i="46" s="1"/>
  <c r="BW172" i="46"/>
  <c r="H172" i="46" s="1"/>
  <c r="BV172" i="46"/>
  <c r="BU172" i="46"/>
  <c r="F172" i="46" s="1"/>
  <c r="BT172" i="46"/>
  <c r="BS172" i="46"/>
  <c r="D172" i="46" s="1"/>
  <c r="B172" i="46"/>
  <c r="B172" i="44" s="1"/>
  <c r="A172" i="46"/>
  <c r="C172" i="46" s="1"/>
  <c r="C172" i="44" s="1"/>
  <c r="EF171" i="46"/>
  <c r="EE171" i="46"/>
  <c r="ED171" i="46"/>
  <c r="BO171" i="44" s="1"/>
  <c r="EC171" i="46"/>
  <c r="BN171" i="46" s="1"/>
  <c r="EB171" i="46"/>
  <c r="BM171" i="46" s="1"/>
  <c r="EA171" i="46"/>
  <c r="DZ171" i="46"/>
  <c r="BK171" i="46" s="1"/>
  <c r="DY171" i="46"/>
  <c r="DX171" i="46"/>
  <c r="BI171" i="46" s="1"/>
  <c r="DW171" i="46"/>
  <c r="DV171" i="46"/>
  <c r="DU171" i="46"/>
  <c r="DT171" i="46"/>
  <c r="BE171" i="46" s="1"/>
  <c r="DS171" i="46"/>
  <c r="DR171" i="46"/>
  <c r="DQ171" i="46"/>
  <c r="BB171" i="46" s="1"/>
  <c r="DP171" i="46"/>
  <c r="BA171" i="46" s="1"/>
  <c r="DO171" i="46"/>
  <c r="AZ171" i="46" s="1"/>
  <c r="DN171" i="46"/>
  <c r="DM171" i="46"/>
  <c r="AX171" i="46" s="1"/>
  <c r="DL171" i="46"/>
  <c r="AW171" i="46" s="1"/>
  <c r="DK171" i="46"/>
  <c r="DJ171" i="46"/>
  <c r="AU171" i="46" s="1"/>
  <c r="DI171" i="46"/>
  <c r="DH171" i="46"/>
  <c r="DG171" i="46"/>
  <c r="AR171" i="46" s="1"/>
  <c r="DF171" i="46"/>
  <c r="AQ171" i="46" s="1"/>
  <c r="DE171" i="46"/>
  <c r="AP171" i="46" s="1"/>
  <c r="DD171" i="46"/>
  <c r="DC171" i="46"/>
  <c r="DB171" i="46"/>
  <c r="DA171" i="46"/>
  <c r="CZ171" i="46"/>
  <c r="AK171" i="46" s="1"/>
  <c r="CY171" i="46"/>
  <c r="CX171" i="46"/>
  <c r="CW171" i="46"/>
  <c r="AH171" i="46" s="1"/>
  <c r="CV171" i="46"/>
  <c r="AG171" i="46" s="1"/>
  <c r="CU171" i="46"/>
  <c r="CT171" i="46"/>
  <c r="AE171" i="46" s="1"/>
  <c r="CS171" i="46"/>
  <c r="CR171" i="46"/>
  <c r="AC171" i="46" s="1"/>
  <c r="CQ171" i="46"/>
  <c r="AB171" i="46" s="1"/>
  <c r="CP171" i="46"/>
  <c r="CO171" i="46"/>
  <c r="CN171" i="46"/>
  <c r="Y171" i="46" s="1"/>
  <c r="CM171" i="46"/>
  <c r="CL171" i="46"/>
  <c r="CK171" i="46"/>
  <c r="CJ171" i="46"/>
  <c r="U171" i="46" s="1"/>
  <c r="CI171" i="46"/>
  <c r="T171" i="46" s="1"/>
  <c r="CH171" i="46"/>
  <c r="CG171" i="46"/>
  <c r="CF171" i="46"/>
  <c r="Q171" i="46" s="1"/>
  <c r="CE171" i="46"/>
  <c r="CD171" i="46"/>
  <c r="O171" i="46" s="1"/>
  <c r="CC171" i="46"/>
  <c r="CB171" i="46"/>
  <c r="CA171" i="46"/>
  <c r="L171" i="46" s="1"/>
  <c r="BZ171" i="46"/>
  <c r="K171" i="46" s="1"/>
  <c r="BY171" i="46"/>
  <c r="J171" i="46" s="1"/>
  <c r="BX171" i="46"/>
  <c r="I171" i="46" s="1"/>
  <c r="BW171" i="46"/>
  <c r="BV171" i="46"/>
  <c r="G171" i="46" s="1"/>
  <c r="BU171" i="46"/>
  <c r="BT171" i="46"/>
  <c r="E171" i="46" s="1"/>
  <c r="BS171" i="46"/>
  <c r="D171" i="46" s="1"/>
  <c r="B171" i="46"/>
  <c r="B171" i="44" s="1"/>
  <c r="A171" i="46"/>
  <c r="C171" i="46" s="1"/>
  <c r="C171" i="44" s="1"/>
  <c r="EF170" i="46"/>
  <c r="BQ170" i="46" s="1"/>
  <c r="EE170" i="46"/>
  <c r="BP170" i="46" s="1"/>
  <c r="ED170" i="46"/>
  <c r="BO170" i="46" s="1"/>
  <c r="EC170" i="46"/>
  <c r="BN170" i="46" s="1"/>
  <c r="EB170" i="46"/>
  <c r="BM170" i="46" s="1"/>
  <c r="EA170" i="46"/>
  <c r="DZ170" i="46"/>
  <c r="BK170" i="46" s="1"/>
  <c r="DY170" i="46"/>
  <c r="DX170" i="46"/>
  <c r="BI170" i="46" s="1"/>
  <c r="DW170" i="46"/>
  <c r="BH170" i="46" s="1"/>
  <c r="DV170" i="46"/>
  <c r="DU170" i="46"/>
  <c r="DT170" i="46"/>
  <c r="BE170" i="46" s="1"/>
  <c r="DS170" i="46"/>
  <c r="BD170" i="46" s="1"/>
  <c r="DR170" i="46"/>
  <c r="DQ170" i="46"/>
  <c r="BB170" i="46" s="1"/>
  <c r="DP170" i="46"/>
  <c r="BA170" i="46" s="1"/>
  <c r="DO170" i="46"/>
  <c r="DN170" i="46"/>
  <c r="AY170" i="46" s="1"/>
  <c r="DM170" i="46"/>
  <c r="AX170" i="46" s="1"/>
  <c r="DL170" i="46"/>
  <c r="AW170" i="46" s="1"/>
  <c r="DK170" i="46"/>
  <c r="DJ170" i="46"/>
  <c r="AU170" i="46" s="1"/>
  <c r="DI170" i="46"/>
  <c r="AT170" i="46" s="1"/>
  <c r="DH170" i="46"/>
  <c r="AS170" i="46" s="1"/>
  <c r="DG170" i="46"/>
  <c r="AR170" i="46" s="1"/>
  <c r="DF170" i="46"/>
  <c r="DE170" i="46"/>
  <c r="DD170" i="46"/>
  <c r="AO170" i="46" s="1"/>
  <c r="DC170" i="46"/>
  <c r="AN170" i="46" s="1"/>
  <c r="DB170" i="46"/>
  <c r="AM170" i="46" s="1"/>
  <c r="DA170" i="46"/>
  <c r="CZ170" i="46"/>
  <c r="AK170" i="46" s="1"/>
  <c r="CY170" i="46"/>
  <c r="AJ170" i="46" s="1"/>
  <c r="CX170" i="46"/>
  <c r="AI170" i="46" s="1"/>
  <c r="CW170" i="46"/>
  <c r="AH170" i="46" s="1"/>
  <c r="CV170" i="46"/>
  <c r="AG170" i="46" s="1"/>
  <c r="CU170" i="46"/>
  <c r="CT170" i="46"/>
  <c r="CS170" i="46"/>
  <c r="CR170" i="46"/>
  <c r="AC170" i="46" s="1"/>
  <c r="CQ170" i="46"/>
  <c r="CP170" i="46"/>
  <c r="AA170" i="46" s="1"/>
  <c r="CO170" i="46"/>
  <c r="Z170" i="46" s="1"/>
  <c r="CN170" i="46"/>
  <c r="Y170" i="46" s="1"/>
  <c r="CM170" i="46"/>
  <c r="X170" i="46" s="1"/>
  <c r="CL170" i="46"/>
  <c r="W170" i="46" s="1"/>
  <c r="CK170" i="46"/>
  <c r="V170" i="46" s="1"/>
  <c r="CJ170" i="46"/>
  <c r="U170" i="46" s="1"/>
  <c r="CI170" i="46"/>
  <c r="T170" i="46" s="1"/>
  <c r="CH170" i="46"/>
  <c r="CG170" i="46"/>
  <c r="R170" i="46" s="1"/>
  <c r="CF170" i="46"/>
  <c r="Q170" i="46" s="1"/>
  <c r="CE170" i="46"/>
  <c r="P170" i="46" s="1"/>
  <c r="CD170" i="46"/>
  <c r="O170" i="46" s="1"/>
  <c r="CC170" i="46"/>
  <c r="N170" i="46" s="1"/>
  <c r="CB170" i="46"/>
  <c r="M170" i="46" s="1"/>
  <c r="CA170" i="46"/>
  <c r="BZ170" i="46"/>
  <c r="K170" i="46" s="1"/>
  <c r="BY170" i="46"/>
  <c r="J170" i="46" s="1"/>
  <c r="BX170" i="46"/>
  <c r="I170" i="46" s="1"/>
  <c r="BW170" i="46"/>
  <c r="H170" i="46" s="1"/>
  <c r="BV170" i="46"/>
  <c r="BU170" i="46"/>
  <c r="BT170" i="46"/>
  <c r="E170" i="46" s="1"/>
  <c r="BS170" i="46"/>
  <c r="B170" i="46"/>
  <c r="B170" i="44" s="1"/>
  <c r="A170" i="46"/>
  <c r="C170" i="46" s="1"/>
  <c r="C170" i="44" s="1"/>
  <c r="EF169" i="46"/>
  <c r="BQ169" i="46" s="1"/>
  <c r="EE169" i="46"/>
  <c r="ED169" i="46"/>
  <c r="BO169" i="46" s="1"/>
  <c r="EC169" i="46"/>
  <c r="BN169" i="46" s="1"/>
  <c r="EB169" i="46"/>
  <c r="BM169" i="46" s="1"/>
  <c r="EA169" i="46"/>
  <c r="DZ169" i="46"/>
  <c r="BK169" i="46" s="1"/>
  <c r="DY169" i="46"/>
  <c r="BJ169" i="46" s="1"/>
  <c r="DX169" i="46"/>
  <c r="BI169" i="46" s="1"/>
  <c r="DW169" i="46"/>
  <c r="DV169" i="46"/>
  <c r="DU169" i="46"/>
  <c r="DT169" i="46"/>
  <c r="BE169" i="46" s="1"/>
  <c r="DS169" i="46"/>
  <c r="BD169" i="46" s="1"/>
  <c r="DR169" i="46"/>
  <c r="BC169" i="46" s="1"/>
  <c r="DQ169" i="46"/>
  <c r="BB169" i="46" s="1"/>
  <c r="DP169" i="46"/>
  <c r="DO169" i="46"/>
  <c r="DN169" i="46"/>
  <c r="AY169" i="46" s="1"/>
  <c r="DM169" i="46"/>
  <c r="AX169" i="46" s="1"/>
  <c r="DL169" i="46"/>
  <c r="AW169" i="46" s="1"/>
  <c r="DK169" i="46"/>
  <c r="DJ169" i="46"/>
  <c r="AU169" i="46" s="1"/>
  <c r="DI169" i="46"/>
  <c r="AT169" i="46" s="1"/>
  <c r="DH169" i="46"/>
  <c r="AS169" i="46" s="1"/>
  <c r="DG169" i="46"/>
  <c r="DF169" i="46"/>
  <c r="AQ169" i="46" s="1"/>
  <c r="DE169" i="46"/>
  <c r="AP169" i="46" s="1"/>
  <c r="DD169" i="46"/>
  <c r="DC169" i="46"/>
  <c r="AN169" i="46" s="1"/>
  <c r="DB169" i="46"/>
  <c r="AM169" i="46" s="1"/>
  <c r="DA169" i="46"/>
  <c r="AL169" i="46" s="1"/>
  <c r="CZ169" i="46"/>
  <c r="AK169" i="46" s="1"/>
  <c r="CY169" i="46"/>
  <c r="CX169" i="46"/>
  <c r="CW169" i="46"/>
  <c r="AH169" i="46" s="1"/>
  <c r="CV169" i="46"/>
  <c r="AG169" i="46" s="1"/>
  <c r="CU169" i="46"/>
  <c r="CT169" i="46"/>
  <c r="CS169" i="46"/>
  <c r="AD169" i="46" s="1"/>
  <c r="CR169" i="46"/>
  <c r="AC169" i="46" s="1"/>
  <c r="CQ169" i="46"/>
  <c r="CP169" i="46"/>
  <c r="AA169" i="46" s="1"/>
  <c r="CO169" i="46"/>
  <c r="CN169" i="46"/>
  <c r="Y169" i="46" s="1"/>
  <c r="CM169" i="46"/>
  <c r="X169" i="46" s="1"/>
  <c r="CL169" i="46"/>
  <c r="CK169" i="46"/>
  <c r="V169" i="46" s="1"/>
  <c r="CJ169" i="46"/>
  <c r="U169" i="46" s="1"/>
  <c r="CI169" i="46"/>
  <c r="CH169" i="46"/>
  <c r="CG169" i="46"/>
  <c r="CF169" i="46"/>
  <c r="Q169" i="46" s="1"/>
  <c r="CE169" i="46"/>
  <c r="CD169" i="46"/>
  <c r="CC169" i="46"/>
  <c r="N169" i="46" s="1"/>
  <c r="CB169" i="46"/>
  <c r="CA169" i="46"/>
  <c r="BZ169" i="46"/>
  <c r="BY169" i="46"/>
  <c r="J169" i="46" s="1"/>
  <c r="BX169" i="46"/>
  <c r="I169" i="46" s="1"/>
  <c r="BW169" i="46"/>
  <c r="H169" i="46" s="1"/>
  <c r="BV169" i="46"/>
  <c r="BU169" i="46"/>
  <c r="F169" i="46" s="1"/>
  <c r="BT169" i="46"/>
  <c r="BS169" i="46"/>
  <c r="B169" i="46"/>
  <c r="B169" i="44" s="1"/>
  <c r="A169" i="46"/>
  <c r="A169" i="44" s="1"/>
  <c r="EF168" i="46"/>
  <c r="BQ168" i="46" s="1"/>
  <c r="EE168" i="46"/>
  <c r="ED168" i="46"/>
  <c r="BO168" i="46" s="1"/>
  <c r="EC168" i="46"/>
  <c r="BN168" i="46" s="1"/>
  <c r="EB168" i="46"/>
  <c r="BM168" i="46" s="1"/>
  <c r="EA168" i="46"/>
  <c r="BL168" i="46" s="1"/>
  <c r="DZ168" i="46"/>
  <c r="DY168" i="46"/>
  <c r="BJ168" i="46" s="1"/>
  <c r="DX168" i="46"/>
  <c r="BI168" i="46" s="1"/>
  <c r="DW168" i="46"/>
  <c r="BH168" i="46" s="1"/>
  <c r="DV168" i="46"/>
  <c r="DU168" i="46"/>
  <c r="BF168" i="46" s="1"/>
  <c r="DT168" i="46"/>
  <c r="BE168" i="46" s="1"/>
  <c r="DS168" i="46"/>
  <c r="DR168" i="46"/>
  <c r="BC168" i="46" s="1"/>
  <c r="DQ168" i="46"/>
  <c r="DP168" i="46"/>
  <c r="BA168" i="46" s="1"/>
  <c r="DO168" i="46"/>
  <c r="AZ168" i="46" s="1"/>
  <c r="DN168" i="46"/>
  <c r="DM168" i="46"/>
  <c r="AX168" i="46" s="1"/>
  <c r="DL168" i="46"/>
  <c r="AW168" i="46" s="1"/>
  <c r="DK168" i="46"/>
  <c r="AV168" i="46" s="1"/>
  <c r="DJ168" i="46"/>
  <c r="DI168" i="46"/>
  <c r="DH168" i="46"/>
  <c r="AS168" i="46" s="1"/>
  <c r="DG168" i="46"/>
  <c r="DF168" i="46"/>
  <c r="AQ168" i="46" s="1"/>
  <c r="DE168" i="46"/>
  <c r="AP168" i="46" s="1"/>
  <c r="DD168" i="46"/>
  <c r="AO168" i="46" s="1"/>
  <c r="DC168" i="46"/>
  <c r="AN168" i="46" s="1"/>
  <c r="DB168" i="46"/>
  <c r="AM168" i="46" s="1"/>
  <c r="DA168" i="46"/>
  <c r="CZ168" i="46"/>
  <c r="CY168" i="46"/>
  <c r="CX168" i="46"/>
  <c r="AI168" i="46" s="1"/>
  <c r="CW168" i="46"/>
  <c r="AH168" i="46" s="1"/>
  <c r="CV168" i="46"/>
  <c r="AG168" i="46" s="1"/>
  <c r="CU168" i="46"/>
  <c r="AF168" i="46" s="1"/>
  <c r="CT168" i="46"/>
  <c r="AE168" i="46" s="1"/>
  <c r="CS168" i="46"/>
  <c r="CR168" i="46"/>
  <c r="AC168" i="46" s="1"/>
  <c r="CQ168" i="46"/>
  <c r="AB168" i="46" s="1"/>
  <c r="CP168" i="46"/>
  <c r="AA168" i="44" s="1"/>
  <c r="CO168" i="46"/>
  <c r="Z168" i="46" s="1"/>
  <c r="CN168" i="46"/>
  <c r="Y168" i="46" s="1"/>
  <c r="CM168" i="46"/>
  <c r="X168" i="46" s="1"/>
  <c r="CL168" i="46"/>
  <c r="CK168" i="46"/>
  <c r="V168" i="46" s="1"/>
  <c r="CJ168" i="46"/>
  <c r="U168" i="46" s="1"/>
  <c r="CI168" i="46"/>
  <c r="CH168" i="46"/>
  <c r="S168" i="46" s="1"/>
  <c r="CG168" i="46"/>
  <c r="R168" i="46" s="1"/>
  <c r="CF168" i="46"/>
  <c r="CE168" i="46"/>
  <c r="CD168" i="46"/>
  <c r="O168" i="46" s="1"/>
  <c r="CC168" i="46"/>
  <c r="CB168" i="46"/>
  <c r="M168" i="46" s="1"/>
  <c r="CA168" i="46"/>
  <c r="BZ168" i="46"/>
  <c r="K168" i="46" s="1"/>
  <c r="BY168" i="46"/>
  <c r="J168" i="46" s="1"/>
  <c r="BX168" i="46"/>
  <c r="BW168" i="46"/>
  <c r="H168" i="46" s="1"/>
  <c r="BV168" i="46"/>
  <c r="G168" i="46" s="1"/>
  <c r="BU168" i="46"/>
  <c r="BT168" i="46"/>
  <c r="E168" i="46" s="1"/>
  <c r="BS168" i="46"/>
  <c r="B168" i="46"/>
  <c r="B168" i="44" s="1"/>
  <c r="A168" i="46"/>
  <c r="C168" i="46" s="1"/>
  <c r="C168" i="44" s="1"/>
  <c r="EF167" i="46"/>
  <c r="EE167" i="46"/>
  <c r="BP167" i="46" s="1"/>
  <c r="ED167" i="46"/>
  <c r="BO167" i="46" s="1"/>
  <c r="EC167" i="46"/>
  <c r="BN167" i="46" s="1"/>
  <c r="EB167" i="46"/>
  <c r="EA167" i="46"/>
  <c r="BL167" i="46" s="1"/>
  <c r="DZ167" i="46"/>
  <c r="BK167" i="46" s="1"/>
  <c r="DY167" i="46"/>
  <c r="BJ167" i="46" s="1"/>
  <c r="DX167" i="46"/>
  <c r="DW167" i="46"/>
  <c r="BH167" i="46" s="1"/>
  <c r="DV167" i="46"/>
  <c r="BG167" i="46" s="1"/>
  <c r="DU167" i="46"/>
  <c r="BF167" i="46" s="1"/>
  <c r="DT167" i="46"/>
  <c r="BE167" i="46" s="1"/>
  <c r="DS167" i="46"/>
  <c r="BD167" i="46" s="1"/>
  <c r="DR167" i="46"/>
  <c r="DQ167" i="46"/>
  <c r="BB167" i="46" s="1"/>
  <c r="DP167" i="46"/>
  <c r="DO167" i="46"/>
  <c r="AZ167" i="46" s="1"/>
  <c r="DN167" i="46"/>
  <c r="AY167" i="44" s="1"/>
  <c r="DM167" i="46"/>
  <c r="AX167" i="46" s="1"/>
  <c r="DL167" i="46"/>
  <c r="AW167" i="46" s="1"/>
  <c r="DK167" i="46"/>
  <c r="AV167" i="46" s="1"/>
  <c r="DJ167" i="46"/>
  <c r="AU167" i="46" s="1"/>
  <c r="DI167" i="46"/>
  <c r="DH167" i="46"/>
  <c r="DG167" i="46"/>
  <c r="AR167" i="46" s="1"/>
  <c r="DF167" i="46"/>
  <c r="DE167" i="46"/>
  <c r="DD167" i="46"/>
  <c r="DC167" i="46"/>
  <c r="DB167" i="46"/>
  <c r="AM167" i="46" s="1"/>
  <c r="DA167" i="46"/>
  <c r="AL167" i="46" s="1"/>
  <c r="CZ167" i="46"/>
  <c r="CY167" i="46"/>
  <c r="CX167" i="46"/>
  <c r="CW167" i="46"/>
  <c r="AH167" i="46" s="1"/>
  <c r="CV167" i="46"/>
  <c r="CU167" i="46"/>
  <c r="CT167" i="46"/>
  <c r="AE167" i="46" s="1"/>
  <c r="CS167" i="46"/>
  <c r="CR167" i="46"/>
  <c r="CQ167" i="46"/>
  <c r="AB167" i="46" s="1"/>
  <c r="CP167" i="46"/>
  <c r="CO167" i="46"/>
  <c r="CN167" i="46"/>
  <c r="CM167" i="46"/>
  <c r="X167" i="46" s="1"/>
  <c r="CL167" i="46"/>
  <c r="W167" i="46" s="1"/>
  <c r="CK167" i="46"/>
  <c r="V167" i="46" s="1"/>
  <c r="CJ167" i="46"/>
  <c r="CI167" i="46"/>
  <c r="T167" i="46" s="1"/>
  <c r="CH167" i="46"/>
  <c r="CG167" i="46"/>
  <c r="R167" i="46" s="1"/>
  <c r="CF167" i="46"/>
  <c r="Q167" i="46" s="1"/>
  <c r="CE167" i="46"/>
  <c r="CD167" i="46"/>
  <c r="O167" i="46" s="1"/>
  <c r="CC167" i="46"/>
  <c r="CB167" i="46"/>
  <c r="CA167" i="46"/>
  <c r="L167" i="46" s="1"/>
  <c r="BZ167" i="46"/>
  <c r="BY167" i="46"/>
  <c r="J167" i="46" s="1"/>
  <c r="BX167" i="46"/>
  <c r="BW167" i="46"/>
  <c r="H167" i="46" s="1"/>
  <c r="BV167" i="46"/>
  <c r="BU167" i="46"/>
  <c r="BT167" i="46"/>
  <c r="BS167" i="46"/>
  <c r="D167" i="46" s="1"/>
  <c r="AY167" i="46"/>
  <c r="B167" i="46"/>
  <c r="B167" i="44" s="1"/>
  <c r="A167" i="46"/>
  <c r="C167" i="46" s="1"/>
  <c r="C167" i="44" s="1"/>
  <c r="EF166" i="46"/>
  <c r="EE166" i="46"/>
  <c r="BP166" i="46" s="1"/>
  <c r="ED166" i="46"/>
  <c r="BO166" i="46" s="1"/>
  <c r="EC166" i="46"/>
  <c r="EB166" i="46"/>
  <c r="BM166" i="46" s="1"/>
  <c r="EA166" i="46"/>
  <c r="DZ166" i="46"/>
  <c r="BK166" i="46" s="1"/>
  <c r="DY166" i="46"/>
  <c r="DX166" i="46"/>
  <c r="BI166" i="46" s="1"/>
  <c r="DW166" i="46"/>
  <c r="BH166" i="46" s="1"/>
  <c r="DV166" i="46"/>
  <c r="BG166" i="46" s="1"/>
  <c r="DU166" i="46"/>
  <c r="BF166" i="46" s="1"/>
  <c r="DT166" i="46"/>
  <c r="BE166" i="46" s="1"/>
  <c r="DS166" i="46"/>
  <c r="DR166" i="46"/>
  <c r="BC166" i="46" s="1"/>
  <c r="DQ166" i="46"/>
  <c r="DP166" i="46"/>
  <c r="BA166" i="46" s="1"/>
  <c r="DO166" i="46"/>
  <c r="AZ166" i="46" s="1"/>
  <c r="DN166" i="46"/>
  <c r="AY166" i="46" s="1"/>
  <c r="DM166" i="46"/>
  <c r="DL166" i="46"/>
  <c r="AW166" i="46" s="1"/>
  <c r="DK166" i="46"/>
  <c r="DJ166" i="46"/>
  <c r="AU166" i="46" s="1"/>
  <c r="DI166" i="46"/>
  <c r="DH166" i="46"/>
  <c r="AS166" i="46" s="1"/>
  <c r="DG166" i="46"/>
  <c r="DF166" i="46"/>
  <c r="AQ166" i="46" s="1"/>
  <c r="DE166" i="46"/>
  <c r="AP166" i="46" s="1"/>
  <c r="DD166" i="46"/>
  <c r="DC166" i="46"/>
  <c r="DB166" i="46"/>
  <c r="AM166" i="46" s="1"/>
  <c r="DA166" i="46"/>
  <c r="CZ166" i="46"/>
  <c r="AK166" i="46" s="1"/>
  <c r="CY166" i="46"/>
  <c r="AJ166" i="46" s="1"/>
  <c r="CX166" i="46"/>
  <c r="CW166" i="46"/>
  <c r="AH166" i="46" s="1"/>
  <c r="CV166" i="46"/>
  <c r="AG166" i="46" s="1"/>
  <c r="CU166" i="46"/>
  <c r="CT166" i="46"/>
  <c r="AE166" i="46" s="1"/>
  <c r="CS166" i="46"/>
  <c r="CR166" i="46"/>
  <c r="CQ166" i="46"/>
  <c r="AB166" i="46" s="1"/>
  <c r="CP166" i="46"/>
  <c r="AA166" i="46" s="1"/>
  <c r="CO166" i="46"/>
  <c r="Z166" i="46" s="1"/>
  <c r="CN166" i="46"/>
  <c r="Y166" i="46" s="1"/>
  <c r="CM166" i="46"/>
  <c r="X166" i="46" s="1"/>
  <c r="CL166" i="46"/>
  <c r="W166" i="46" s="1"/>
  <c r="CK166" i="46"/>
  <c r="CJ166" i="46"/>
  <c r="U166" i="46" s="1"/>
  <c r="CI166" i="46"/>
  <c r="T166" i="46" s="1"/>
  <c r="CH166" i="46"/>
  <c r="CG166" i="46"/>
  <c r="CF166" i="46"/>
  <c r="CE166" i="46"/>
  <c r="P166" i="46" s="1"/>
  <c r="CD166" i="46"/>
  <c r="O166" i="46" s="1"/>
  <c r="CC166" i="46"/>
  <c r="CB166" i="46"/>
  <c r="CA166" i="46"/>
  <c r="L166" i="46" s="1"/>
  <c r="BZ166" i="46"/>
  <c r="K166" i="46" s="1"/>
  <c r="BY166" i="46"/>
  <c r="J166" i="46" s="1"/>
  <c r="BX166" i="46"/>
  <c r="I166" i="46" s="1"/>
  <c r="BW166" i="46"/>
  <c r="H166" i="46" s="1"/>
  <c r="BV166" i="46"/>
  <c r="BU166" i="46"/>
  <c r="BT166" i="46"/>
  <c r="BS166" i="46"/>
  <c r="D166" i="46" s="1"/>
  <c r="B166" i="46"/>
  <c r="B166" i="44" s="1"/>
  <c r="A166" i="46"/>
  <c r="C166" i="46" s="1"/>
  <c r="C166" i="44" s="1"/>
  <c r="EF165" i="46"/>
  <c r="BQ165" i="46" s="1"/>
  <c r="EE165" i="46"/>
  <c r="BP165" i="46" s="1"/>
  <c r="ED165" i="46"/>
  <c r="EC165" i="46"/>
  <c r="EB165" i="46"/>
  <c r="BM165" i="46" s="1"/>
  <c r="EA165" i="46"/>
  <c r="BL165" i="46" s="1"/>
  <c r="DZ165" i="46"/>
  <c r="DY165" i="46"/>
  <c r="DX165" i="46"/>
  <c r="BI165" i="46" s="1"/>
  <c r="DW165" i="46"/>
  <c r="DV165" i="46"/>
  <c r="DU165" i="46"/>
  <c r="BF165" i="46" s="1"/>
  <c r="DT165" i="46"/>
  <c r="DS165" i="46"/>
  <c r="BD165" i="46" s="1"/>
  <c r="DR165" i="46"/>
  <c r="DQ165" i="46"/>
  <c r="BB165" i="46" s="1"/>
  <c r="DP165" i="46"/>
  <c r="DO165" i="46"/>
  <c r="DN165" i="46"/>
  <c r="DM165" i="46"/>
  <c r="AX165" i="46" s="1"/>
  <c r="DL165" i="46"/>
  <c r="AW165" i="46" s="1"/>
  <c r="DK165" i="46"/>
  <c r="DJ165" i="46"/>
  <c r="AU165" i="46" s="1"/>
  <c r="DI165" i="46"/>
  <c r="AT165" i="46" s="1"/>
  <c r="DH165" i="46"/>
  <c r="AS165" i="46" s="1"/>
  <c r="DG165" i="46"/>
  <c r="AR165" i="46" s="1"/>
  <c r="DF165" i="46"/>
  <c r="DE165" i="46"/>
  <c r="AP165" i="46" s="1"/>
  <c r="DD165" i="46"/>
  <c r="AO165" i="46" s="1"/>
  <c r="DC165" i="46"/>
  <c r="AN165" i="46" s="1"/>
  <c r="DB165" i="46"/>
  <c r="AM165" i="46" s="1"/>
  <c r="DA165" i="46"/>
  <c r="AL165" i="46" s="1"/>
  <c r="CZ165" i="46"/>
  <c r="CY165" i="46"/>
  <c r="AJ165" i="46" s="1"/>
  <c r="CX165" i="46"/>
  <c r="CW165" i="46"/>
  <c r="AH165" i="46" s="1"/>
  <c r="CV165" i="46"/>
  <c r="CU165" i="46"/>
  <c r="AF165" i="46" s="1"/>
  <c r="CT165" i="46"/>
  <c r="AE165" i="46" s="1"/>
  <c r="CS165" i="46"/>
  <c r="AD165" i="46" s="1"/>
  <c r="CR165" i="46"/>
  <c r="AC165" i="46" s="1"/>
  <c r="CQ165" i="46"/>
  <c r="CP165" i="46"/>
  <c r="CO165" i="46"/>
  <c r="CN165" i="46"/>
  <c r="CM165" i="46"/>
  <c r="X165" i="46" s="1"/>
  <c r="CL165" i="46"/>
  <c r="CK165" i="46"/>
  <c r="CJ165" i="46"/>
  <c r="U165" i="46" s="1"/>
  <c r="CI165" i="46"/>
  <c r="T165" i="46" s="1"/>
  <c r="CH165" i="46"/>
  <c r="CG165" i="46"/>
  <c r="CF165" i="46"/>
  <c r="Q165" i="46" s="1"/>
  <c r="CE165" i="46"/>
  <c r="CD165" i="46"/>
  <c r="CC165" i="46"/>
  <c r="N165" i="46" s="1"/>
  <c r="CB165" i="46"/>
  <c r="CA165" i="46"/>
  <c r="L165" i="46" s="1"/>
  <c r="BZ165" i="46"/>
  <c r="BY165" i="46"/>
  <c r="BX165" i="46"/>
  <c r="I165" i="46" s="1"/>
  <c r="BW165" i="46"/>
  <c r="H165" i="46" s="1"/>
  <c r="BV165" i="46"/>
  <c r="G165" i="46" s="1"/>
  <c r="BU165" i="46"/>
  <c r="BT165" i="46"/>
  <c r="E165" i="46" s="1"/>
  <c r="BS165" i="46"/>
  <c r="D165" i="46" s="1"/>
  <c r="B165" i="46"/>
  <c r="B165" i="44" s="1"/>
  <c r="A165" i="46"/>
  <c r="EF164" i="46"/>
  <c r="BQ164" i="46" s="1"/>
  <c r="EE164" i="46"/>
  <c r="BP164" i="46" s="1"/>
  <c r="ED164" i="46"/>
  <c r="BO164" i="44" s="1"/>
  <c r="EC164" i="46"/>
  <c r="BN164" i="46" s="1"/>
  <c r="EB164" i="46"/>
  <c r="BM164" i="46" s="1"/>
  <c r="EA164" i="46"/>
  <c r="DZ164" i="46"/>
  <c r="BK164" i="46" s="1"/>
  <c r="DY164" i="46"/>
  <c r="BJ164" i="46" s="1"/>
  <c r="DX164" i="46"/>
  <c r="DW164" i="46"/>
  <c r="BH164" i="46" s="1"/>
  <c r="DV164" i="46"/>
  <c r="BG164" i="46" s="1"/>
  <c r="DU164" i="46"/>
  <c r="BF164" i="46" s="1"/>
  <c r="DT164" i="46"/>
  <c r="DS164" i="46"/>
  <c r="DR164" i="46"/>
  <c r="BC164" i="46" s="1"/>
  <c r="DQ164" i="46"/>
  <c r="BB164" i="46" s="1"/>
  <c r="DP164" i="46"/>
  <c r="BA164" i="46" s="1"/>
  <c r="DO164" i="46"/>
  <c r="AZ164" i="46" s="1"/>
  <c r="DN164" i="46"/>
  <c r="DM164" i="46"/>
  <c r="AX164" i="44" s="1"/>
  <c r="DL164" i="46"/>
  <c r="AW164" i="46" s="1"/>
  <c r="DK164" i="46"/>
  <c r="AV164" i="46" s="1"/>
  <c r="DJ164" i="46"/>
  <c r="AU164" i="46" s="1"/>
  <c r="DI164" i="46"/>
  <c r="AT164" i="46" s="1"/>
  <c r="DH164" i="46"/>
  <c r="AS164" i="46" s="1"/>
  <c r="DG164" i="46"/>
  <c r="AR164" i="46" s="1"/>
  <c r="DF164" i="46"/>
  <c r="DE164" i="46"/>
  <c r="AP164" i="46" s="1"/>
  <c r="DD164" i="46"/>
  <c r="AO164" i="46" s="1"/>
  <c r="DC164" i="46"/>
  <c r="DB164" i="46"/>
  <c r="AM164" i="46" s="1"/>
  <c r="DA164" i="46"/>
  <c r="CZ164" i="46"/>
  <c r="AK164" i="46" s="1"/>
  <c r="CY164" i="46"/>
  <c r="AJ164" i="46" s="1"/>
  <c r="CX164" i="46"/>
  <c r="AI164" i="46" s="1"/>
  <c r="CW164" i="46"/>
  <c r="AH164" i="46" s="1"/>
  <c r="CV164" i="46"/>
  <c r="CU164" i="46"/>
  <c r="CT164" i="46"/>
  <c r="AE164" i="46" s="1"/>
  <c r="CS164" i="46"/>
  <c r="AD164" i="46" s="1"/>
  <c r="CR164" i="46"/>
  <c r="CQ164" i="46"/>
  <c r="AB164" i="46" s="1"/>
  <c r="CP164" i="46"/>
  <c r="AA164" i="46" s="1"/>
  <c r="CO164" i="46"/>
  <c r="CN164" i="46"/>
  <c r="Y164" i="46" s="1"/>
  <c r="CM164" i="46"/>
  <c r="X164" i="46" s="1"/>
  <c r="CL164" i="46"/>
  <c r="W164" i="46" s="1"/>
  <c r="CK164" i="46"/>
  <c r="V164" i="46" s="1"/>
  <c r="CJ164" i="46"/>
  <c r="U164" i="46" s="1"/>
  <c r="CI164" i="46"/>
  <c r="T164" i="46" s="1"/>
  <c r="CH164" i="46"/>
  <c r="S164" i="46" s="1"/>
  <c r="CG164" i="46"/>
  <c r="R164" i="46" s="1"/>
  <c r="CF164" i="46"/>
  <c r="CE164" i="46"/>
  <c r="CD164" i="46"/>
  <c r="O164" i="46" s="1"/>
  <c r="CC164" i="46"/>
  <c r="N164" i="46" s="1"/>
  <c r="CB164" i="46"/>
  <c r="M164" i="46" s="1"/>
  <c r="CA164" i="46"/>
  <c r="L164" i="46" s="1"/>
  <c r="BZ164" i="46"/>
  <c r="BY164" i="46"/>
  <c r="J164" i="46" s="1"/>
  <c r="BX164" i="46"/>
  <c r="I164" i="46" s="1"/>
  <c r="BW164" i="46"/>
  <c r="H164" i="46" s="1"/>
  <c r="BV164" i="46"/>
  <c r="G164" i="46" s="1"/>
  <c r="BU164" i="46"/>
  <c r="BT164" i="46"/>
  <c r="BS164" i="46"/>
  <c r="D164" i="46" s="1"/>
  <c r="BO164" i="46"/>
  <c r="AX164" i="46"/>
  <c r="B164" i="46"/>
  <c r="B164" i="44" s="1"/>
  <c r="A164" i="46"/>
  <c r="C164" i="46" s="1"/>
  <c r="C164" i="44" s="1"/>
  <c r="EF163" i="46"/>
  <c r="BQ163" i="46" s="1"/>
  <c r="EE163" i="46"/>
  <c r="BP163" i="46" s="1"/>
  <c r="ED163" i="46"/>
  <c r="EC163" i="46"/>
  <c r="BN163" i="46" s="1"/>
  <c r="EB163" i="46"/>
  <c r="BM163" i="46" s="1"/>
  <c r="EA163" i="46"/>
  <c r="DZ163" i="46"/>
  <c r="DY163" i="46"/>
  <c r="BJ163" i="46" s="1"/>
  <c r="DX163" i="46"/>
  <c r="BI163" i="46" s="1"/>
  <c r="DW163" i="46"/>
  <c r="DV163" i="46"/>
  <c r="DU163" i="46"/>
  <c r="BF163" i="46" s="1"/>
  <c r="DT163" i="46"/>
  <c r="BE163" i="46" s="1"/>
  <c r="DS163" i="46"/>
  <c r="DR163" i="46"/>
  <c r="DQ163" i="46"/>
  <c r="DP163" i="46"/>
  <c r="BA163" i="46" s="1"/>
  <c r="DO163" i="46"/>
  <c r="AZ163" i="46" s="1"/>
  <c r="DN163" i="46"/>
  <c r="AY163" i="46" s="1"/>
  <c r="DM163" i="46"/>
  <c r="AX163" i="46" s="1"/>
  <c r="DL163" i="46"/>
  <c r="AW163" i="46" s="1"/>
  <c r="DK163" i="46"/>
  <c r="AV163" i="46" s="1"/>
  <c r="DJ163" i="46"/>
  <c r="DI163" i="46"/>
  <c r="AT163" i="46" s="1"/>
  <c r="DH163" i="46"/>
  <c r="AS163" i="46" s="1"/>
  <c r="DG163" i="46"/>
  <c r="DF163" i="46"/>
  <c r="AQ163" i="46" s="1"/>
  <c r="DE163" i="46"/>
  <c r="AP163" i="46" s="1"/>
  <c r="DD163" i="46"/>
  <c r="AO163" i="46" s="1"/>
  <c r="DC163" i="46"/>
  <c r="DB163" i="46"/>
  <c r="DA163" i="46"/>
  <c r="CZ163" i="46"/>
  <c r="AK163" i="46" s="1"/>
  <c r="CY163" i="46"/>
  <c r="AJ163" i="46" s="1"/>
  <c r="CX163" i="46"/>
  <c r="AI163" i="46" s="1"/>
  <c r="CW163" i="46"/>
  <c r="CV163" i="46"/>
  <c r="AG163" i="46" s="1"/>
  <c r="CU163" i="46"/>
  <c r="AF163" i="46" s="1"/>
  <c r="CT163" i="46"/>
  <c r="CS163" i="46"/>
  <c r="AD163" i="46" s="1"/>
  <c r="CR163" i="46"/>
  <c r="CQ163" i="46"/>
  <c r="AB163" i="46" s="1"/>
  <c r="CP163" i="46"/>
  <c r="CO163" i="46"/>
  <c r="Z163" i="46" s="1"/>
  <c r="CN163" i="46"/>
  <c r="CM163" i="46"/>
  <c r="X163" i="46" s="1"/>
  <c r="CL163" i="46"/>
  <c r="CK163" i="46"/>
  <c r="CJ163" i="46"/>
  <c r="U163" i="46" s="1"/>
  <c r="CI163" i="46"/>
  <c r="CH163" i="46"/>
  <c r="S163" i="46" s="1"/>
  <c r="CG163" i="46"/>
  <c r="R163" i="46" s="1"/>
  <c r="CF163" i="46"/>
  <c r="CE163" i="46"/>
  <c r="P163" i="46" s="1"/>
  <c r="CD163" i="46"/>
  <c r="CC163" i="46"/>
  <c r="N163" i="46" s="1"/>
  <c r="CB163" i="46"/>
  <c r="M163" i="46" s="1"/>
  <c r="CA163" i="46"/>
  <c r="L163" i="46" s="1"/>
  <c r="BZ163" i="46"/>
  <c r="K163" i="46" s="1"/>
  <c r="BY163" i="46"/>
  <c r="J163" i="46" s="1"/>
  <c r="BX163" i="46"/>
  <c r="I163" i="46" s="1"/>
  <c r="BW163" i="46"/>
  <c r="H163" i="46" s="1"/>
  <c r="BV163" i="46"/>
  <c r="BU163" i="46"/>
  <c r="BT163" i="46"/>
  <c r="BS163" i="46"/>
  <c r="B163" i="46"/>
  <c r="B163" i="44" s="1"/>
  <c r="A163" i="46"/>
  <c r="C163" i="46" s="1"/>
  <c r="C163" i="44" s="1"/>
  <c r="EF162" i="46"/>
  <c r="BQ162" i="46" s="1"/>
  <c r="EE162" i="46"/>
  <c r="ED162" i="46"/>
  <c r="BO162" i="46" s="1"/>
  <c r="EC162" i="46"/>
  <c r="BN162" i="46" s="1"/>
  <c r="EB162" i="46"/>
  <c r="BM162" i="46" s="1"/>
  <c r="EA162" i="46"/>
  <c r="DZ162" i="46"/>
  <c r="DY162" i="46"/>
  <c r="BJ162" i="46" s="1"/>
  <c r="DX162" i="46"/>
  <c r="BI162" i="46" s="1"/>
  <c r="DW162" i="46"/>
  <c r="BH162" i="46" s="1"/>
  <c r="DV162" i="46"/>
  <c r="BG162" i="46" s="1"/>
  <c r="DU162" i="46"/>
  <c r="DT162" i="46"/>
  <c r="BE162" i="46" s="1"/>
  <c r="DS162" i="46"/>
  <c r="BD162" i="46" s="1"/>
  <c r="DR162" i="46"/>
  <c r="DQ162" i="46"/>
  <c r="BB162" i="46" s="1"/>
  <c r="DP162" i="46"/>
  <c r="BA162" i="46" s="1"/>
  <c r="DO162" i="46"/>
  <c r="DN162" i="46"/>
  <c r="DM162" i="46"/>
  <c r="AX162" i="46" s="1"/>
  <c r="DL162" i="46"/>
  <c r="AW162" i="46" s="1"/>
  <c r="DK162" i="46"/>
  <c r="AV162" i="46" s="1"/>
  <c r="DJ162" i="46"/>
  <c r="AU162" i="46" s="1"/>
  <c r="DI162" i="46"/>
  <c r="AT162" i="46" s="1"/>
  <c r="DH162" i="46"/>
  <c r="AS162" i="46" s="1"/>
  <c r="DG162" i="46"/>
  <c r="AR162" i="46" s="1"/>
  <c r="DF162" i="46"/>
  <c r="AQ162" i="46" s="1"/>
  <c r="DE162" i="46"/>
  <c r="DD162" i="46"/>
  <c r="AO162" i="46" s="1"/>
  <c r="DC162" i="46"/>
  <c r="DB162" i="46"/>
  <c r="AM162" i="46" s="1"/>
  <c r="DA162" i="46"/>
  <c r="AL162" i="46" s="1"/>
  <c r="CZ162" i="46"/>
  <c r="CY162" i="46"/>
  <c r="AJ162" i="46" s="1"/>
  <c r="CX162" i="46"/>
  <c r="CW162" i="46"/>
  <c r="AH162" i="46" s="1"/>
  <c r="CV162" i="46"/>
  <c r="AG162" i="46" s="1"/>
  <c r="CU162" i="46"/>
  <c r="AF162" i="46" s="1"/>
  <c r="CT162" i="46"/>
  <c r="CS162" i="46"/>
  <c r="AD162" i="46" s="1"/>
  <c r="CR162" i="46"/>
  <c r="AC162" i="46" s="1"/>
  <c r="CQ162" i="46"/>
  <c r="CP162" i="46"/>
  <c r="AA162" i="46" s="1"/>
  <c r="CO162" i="46"/>
  <c r="Z162" i="46" s="1"/>
  <c r="CN162" i="46"/>
  <c r="Y162" i="46" s="1"/>
  <c r="CM162" i="46"/>
  <c r="CL162" i="46"/>
  <c r="W162" i="46" s="1"/>
  <c r="CK162" i="46"/>
  <c r="V162" i="46" s="1"/>
  <c r="CJ162" i="46"/>
  <c r="U162" i="46" s="1"/>
  <c r="CI162" i="46"/>
  <c r="T162" i="46" s="1"/>
  <c r="CH162" i="46"/>
  <c r="S162" i="46" s="1"/>
  <c r="CG162" i="46"/>
  <c r="CF162" i="46"/>
  <c r="Q162" i="46" s="1"/>
  <c r="CE162" i="46"/>
  <c r="CD162" i="46"/>
  <c r="O162" i="46" s="1"/>
  <c r="CC162" i="46"/>
  <c r="N162" i="46" s="1"/>
  <c r="CB162" i="46"/>
  <c r="CA162" i="46"/>
  <c r="BZ162" i="46"/>
  <c r="BY162" i="46"/>
  <c r="BX162" i="46"/>
  <c r="I162" i="46" s="1"/>
  <c r="BW162" i="46"/>
  <c r="H162" i="46" s="1"/>
  <c r="BV162" i="46"/>
  <c r="BU162" i="46"/>
  <c r="F162" i="46" s="1"/>
  <c r="BT162" i="46"/>
  <c r="E162" i="46" s="1"/>
  <c r="BS162" i="46"/>
  <c r="D162" i="46" s="1"/>
  <c r="B162" i="46"/>
  <c r="B162" i="44" s="1"/>
  <c r="A162" i="46"/>
  <c r="EF161" i="46"/>
  <c r="BQ161" i="46" s="1"/>
  <c r="EE161" i="46"/>
  <c r="ED161" i="46"/>
  <c r="BO161" i="46" s="1"/>
  <c r="EC161" i="46"/>
  <c r="EB161" i="46"/>
  <c r="BM161" i="46" s="1"/>
  <c r="EA161" i="46"/>
  <c r="DZ161" i="46"/>
  <c r="DY161" i="46"/>
  <c r="BJ161" i="46" s="1"/>
  <c r="DX161" i="46"/>
  <c r="BI161" i="46" s="1"/>
  <c r="DW161" i="46"/>
  <c r="DV161" i="46"/>
  <c r="BG161" i="46" s="1"/>
  <c r="DU161" i="46"/>
  <c r="DT161" i="46"/>
  <c r="BE161" i="46" s="1"/>
  <c r="DS161" i="46"/>
  <c r="BD161" i="46" s="1"/>
  <c r="DR161" i="46"/>
  <c r="BC161" i="46" s="1"/>
  <c r="DQ161" i="46"/>
  <c r="DP161" i="46"/>
  <c r="BA161" i="46" s="1"/>
  <c r="DO161" i="46"/>
  <c r="DN161" i="46"/>
  <c r="DM161" i="46"/>
  <c r="DL161" i="46"/>
  <c r="DK161" i="46"/>
  <c r="DJ161" i="46"/>
  <c r="AU161" i="46" s="1"/>
  <c r="DI161" i="46"/>
  <c r="DH161" i="46"/>
  <c r="AS161" i="46" s="1"/>
  <c r="DG161" i="46"/>
  <c r="DF161" i="46"/>
  <c r="AQ161" i="46" s="1"/>
  <c r="DE161" i="46"/>
  <c r="DD161" i="46"/>
  <c r="DC161" i="46"/>
  <c r="AN161" i="46" s="1"/>
  <c r="DB161" i="46"/>
  <c r="AM161" i="46" s="1"/>
  <c r="DA161" i="46"/>
  <c r="CZ161" i="46"/>
  <c r="CY161" i="46"/>
  <c r="AJ161" i="46" s="1"/>
  <c r="CX161" i="46"/>
  <c r="AI161" i="46" s="1"/>
  <c r="CW161" i="46"/>
  <c r="CV161" i="46"/>
  <c r="AG161" i="46" s="1"/>
  <c r="CU161" i="46"/>
  <c r="CT161" i="46"/>
  <c r="AE161" i="46" s="1"/>
  <c r="CS161" i="46"/>
  <c r="CR161" i="46"/>
  <c r="AC161" i="46" s="1"/>
  <c r="CQ161" i="46"/>
  <c r="AB161" i="46" s="1"/>
  <c r="CP161" i="46"/>
  <c r="CO161" i="46"/>
  <c r="CN161" i="46"/>
  <c r="Y161" i="46" s="1"/>
  <c r="CM161" i="46"/>
  <c r="X161" i="46" s="1"/>
  <c r="CL161" i="46"/>
  <c r="W161" i="46" s="1"/>
  <c r="CK161" i="46"/>
  <c r="V161" i="46" s="1"/>
  <c r="CJ161" i="46"/>
  <c r="U161" i="46" s="1"/>
  <c r="CI161" i="46"/>
  <c r="T161" i="46" s="1"/>
  <c r="CH161" i="46"/>
  <c r="S161" i="46" s="1"/>
  <c r="CG161" i="46"/>
  <c r="CF161" i="46"/>
  <c r="CE161" i="46"/>
  <c r="CD161" i="46"/>
  <c r="O161" i="46" s="1"/>
  <c r="CC161" i="46"/>
  <c r="N161" i="46" s="1"/>
  <c r="CB161" i="46"/>
  <c r="M161" i="46" s="1"/>
  <c r="CA161" i="46"/>
  <c r="L161" i="46" s="1"/>
  <c r="BZ161" i="46"/>
  <c r="BY161" i="46"/>
  <c r="BX161" i="46"/>
  <c r="I161" i="46" s="1"/>
  <c r="BW161" i="46"/>
  <c r="H161" i="46" s="1"/>
  <c r="BV161" i="46"/>
  <c r="G161" i="46" s="1"/>
  <c r="BU161" i="46"/>
  <c r="F161" i="46" s="1"/>
  <c r="BT161" i="46"/>
  <c r="E161" i="46" s="1"/>
  <c r="BS161" i="46"/>
  <c r="D161" i="46" s="1"/>
  <c r="B161" i="46"/>
  <c r="B161" i="44" s="1"/>
  <c r="A161" i="46"/>
  <c r="C161" i="46" s="1"/>
  <c r="C161" i="44" s="1"/>
  <c r="EF160" i="46"/>
  <c r="BQ160" i="46" s="1"/>
  <c r="EE160" i="46"/>
  <c r="BP160" i="46" s="1"/>
  <c r="ED160" i="46"/>
  <c r="BO160" i="44" s="1"/>
  <c r="EC160" i="46"/>
  <c r="EB160" i="46"/>
  <c r="BM160" i="46" s="1"/>
  <c r="EA160" i="46"/>
  <c r="BL160" i="46" s="1"/>
  <c r="DZ160" i="46"/>
  <c r="BK160" i="46" s="1"/>
  <c r="DY160" i="46"/>
  <c r="BJ160" i="46" s="1"/>
  <c r="DX160" i="46"/>
  <c r="DW160" i="46"/>
  <c r="DV160" i="46"/>
  <c r="BG160" i="46" s="1"/>
  <c r="DU160" i="46"/>
  <c r="DT160" i="46"/>
  <c r="BE160" i="46" s="1"/>
  <c r="DS160" i="46"/>
  <c r="DR160" i="46"/>
  <c r="BC160" i="46" s="1"/>
  <c r="DQ160" i="46"/>
  <c r="BB160" i="46" s="1"/>
  <c r="DP160" i="46"/>
  <c r="BA160" i="46" s="1"/>
  <c r="DO160" i="46"/>
  <c r="AZ160" i="46" s="1"/>
  <c r="DN160" i="46"/>
  <c r="AY160" i="46" s="1"/>
  <c r="DM160" i="46"/>
  <c r="DL160" i="46"/>
  <c r="AW160" i="46" s="1"/>
  <c r="DK160" i="46"/>
  <c r="AV160" i="46" s="1"/>
  <c r="DJ160" i="46"/>
  <c r="AU160" i="46" s="1"/>
  <c r="DI160" i="46"/>
  <c r="AT160" i="46" s="1"/>
  <c r="DH160" i="46"/>
  <c r="AS160" i="46" s="1"/>
  <c r="DG160" i="46"/>
  <c r="AR160" i="46" s="1"/>
  <c r="DF160" i="46"/>
  <c r="AQ160" i="46" s="1"/>
  <c r="DE160" i="46"/>
  <c r="DD160" i="46"/>
  <c r="DC160" i="46"/>
  <c r="AN160" i="46" s="1"/>
  <c r="DB160" i="46"/>
  <c r="AM160" i="46" s="1"/>
  <c r="DA160" i="46"/>
  <c r="AL160" i="46" s="1"/>
  <c r="CZ160" i="46"/>
  <c r="CY160" i="46"/>
  <c r="CX160" i="46"/>
  <c r="AI160" i="46" s="1"/>
  <c r="CW160" i="46"/>
  <c r="CV160" i="46"/>
  <c r="AG160" i="46" s="1"/>
  <c r="CU160" i="46"/>
  <c r="CT160" i="46"/>
  <c r="CS160" i="46"/>
  <c r="AD160" i="46" s="1"/>
  <c r="CR160" i="46"/>
  <c r="AC160" i="46" s="1"/>
  <c r="CQ160" i="46"/>
  <c r="AB160" i="46" s="1"/>
  <c r="CP160" i="46"/>
  <c r="CO160" i="46"/>
  <c r="CN160" i="46"/>
  <c r="Y160" i="46" s="1"/>
  <c r="CM160" i="46"/>
  <c r="X160" i="46" s="1"/>
  <c r="CL160" i="46"/>
  <c r="W160" i="46" s="1"/>
  <c r="CK160" i="46"/>
  <c r="V160" i="46" s="1"/>
  <c r="CJ160" i="46"/>
  <c r="U160" i="46" s="1"/>
  <c r="CI160" i="46"/>
  <c r="T160" i="46" s="1"/>
  <c r="CH160" i="46"/>
  <c r="S160" i="46" s="1"/>
  <c r="CG160" i="46"/>
  <c r="CF160" i="46"/>
  <c r="Q160" i="46" s="1"/>
  <c r="CE160" i="46"/>
  <c r="CD160" i="46"/>
  <c r="O160" i="46" s="1"/>
  <c r="CC160" i="46"/>
  <c r="N160" i="46" s="1"/>
  <c r="CB160" i="46"/>
  <c r="M160" i="46" s="1"/>
  <c r="CA160" i="46"/>
  <c r="L160" i="46" s="1"/>
  <c r="BZ160" i="46"/>
  <c r="BY160" i="46"/>
  <c r="BX160" i="46"/>
  <c r="BW160" i="46"/>
  <c r="BV160" i="46"/>
  <c r="BU160" i="46"/>
  <c r="F160" i="46" s="1"/>
  <c r="BT160" i="46"/>
  <c r="E160" i="46" s="1"/>
  <c r="BS160" i="46"/>
  <c r="BO160" i="46"/>
  <c r="B160" i="46"/>
  <c r="B160" i="44" s="1"/>
  <c r="A160" i="46"/>
  <c r="A160" i="44" s="1"/>
  <c r="EF159" i="46"/>
  <c r="BQ159" i="46" s="1"/>
  <c r="EE159" i="46"/>
  <c r="ED159" i="46"/>
  <c r="EC159" i="46"/>
  <c r="EB159" i="46"/>
  <c r="BM159" i="46" s="1"/>
  <c r="EA159" i="46"/>
  <c r="BL159" i="46" s="1"/>
  <c r="DZ159" i="46"/>
  <c r="DY159" i="46"/>
  <c r="BJ159" i="46" s="1"/>
  <c r="DX159" i="46"/>
  <c r="DW159" i="46"/>
  <c r="DV159" i="46"/>
  <c r="DU159" i="46"/>
  <c r="BF159" i="46" s="1"/>
  <c r="DT159" i="46"/>
  <c r="DS159" i="46"/>
  <c r="BD159" i="46" s="1"/>
  <c r="DR159" i="46"/>
  <c r="BC159" i="46" s="1"/>
  <c r="DQ159" i="46"/>
  <c r="BB159" i="46" s="1"/>
  <c r="DP159" i="46"/>
  <c r="DO159" i="46"/>
  <c r="AZ159" i="46" s="1"/>
  <c r="DN159" i="46"/>
  <c r="DM159" i="46"/>
  <c r="DL159" i="46"/>
  <c r="AW159" i="46" s="1"/>
  <c r="DK159" i="46"/>
  <c r="AV159" i="46" s="1"/>
  <c r="DJ159" i="46"/>
  <c r="DI159" i="46"/>
  <c r="AT159" i="46" s="1"/>
  <c r="DH159" i="46"/>
  <c r="DG159" i="46"/>
  <c r="DF159" i="46"/>
  <c r="DE159" i="46"/>
  <c r="AP159" i="46" s="1"/>
  <c r="DD159" i="46"/>
  <c r="DC159" i="46"/>
  <c r="AN159" i="46" s="1"/>
  <c r="DB159" i="46"/>
  <c r="DA159" i="46"/>
  <c r="AL159" i="46" s="1"/>
  <c r="CZ159" i="46"/>
  <c r="AK159" i="46" s="1"/>
  <c r="CY159" i="46"/>
  <c r="CX159" i="46"/>
  <c r="CW159" i="46"/>
  <c r="AH159" i="46" s="1"/>
  <c r="CV159" i="46"/>
  <c r="AG159" i="46" s="1"/>
  <c r="CU159" i="46"/>
  <c r="CT159" i="46"/>
  <c r="CS159" i="46"/>
  <c r="AD159" i="46" s="1"/>
  <c r="CR159" i="46"/>
  <c r="AC159" i="46" s="1"/>
  <c r="CQ159" i="46"/>
  <c r="AB159" i="46" s="1"/>
  <c r="CP159" i="46"/>
  <c r="CO159" i="46"/>
  <c r="Z159" i="46" s="1"/>
  <c r="CN159" i="46"/>
  <c r="CM159" i="46"/>
  <c r="X159" i="46" s="1"/>
  <c r="CL159" i="46"/>
  <c r="CK159" i="46"/>
  <c r="V159" i="46" s="1"/>
  <c r="CJ159" i="46"/>
  <c r="CI159" i="46"/>
  <c r="CH159" i="46"/>
  <c r="CG159" i="46"/>
  <c r="CF159" i="46"/>
  <c r="Q159" i="46" s="1"/>
  <c r="CE159" i="46"/>
  <c r="P159" i="46" s="1"/>
  <c r="CD159" i="46"/>
  <c r="CC159" i="46"/>
  <c r="CB159" i="46"/>
  <c r="M159" i="46" s="1"/>
  <c r="CA159" i="46"/>
  <c r="L159" i="46" s="1"/>
  <c r="BZ159" i="46"/>
  <c r="BY159" i="46"/>
  <c r="BX159" i="46"/>
  <c r="I159" i="46" s="1"/>
  <c r="BW159" i="46"/>
  <c r="BV159" i="46"/>
  <c r="G159" i="46" s="1"/>
  <c r="BU159" i="46"/>
  <c r="F159" i="46" s="1"/>
  <c r="BT159" i="46"/>
  <c r="E159" i="46" s="1"/>
  <c r="BS159" i="46"/>
  <c r="B159" i="46"/>
  <c r="B159" i="44" s="1"/>
  <c r="A159" i="46"/>
  <c r="C159" i="46" s="1"/>
  <c r="C159" i="44" s="1"/>
  <c r="EF158" i="46"/>
  <c r="BQ158" i="46" s="1"/>
  <c r="EE158" i="46"/>
  <c r="BP158" i="46" s="1"/>
  <c r="ED158" i="46"/>
  <c r="EC158" i="46"/>
  <c r="BN158" i="46" s="1"/>
  <c r="EB158" i="46"/>
  <c r="EA158" i="46"/>
  <c r="BL158" i="46" s="1"/>
  <c r="DZ158" i="46"/>
  <c r="BK158" i="46" s="1"/>
  <c r="DY158" i="46"/>
  <c r="BJ158" i="46" s="1"/>
  <c r="DX158" i="46"/>
  <c r="BI158" i="46" s="1"/>
  <c r="DW158" i="46"/>
  <c r="BH158" i="46" s="1"/>
  <c r="DV158" i="46"/>
  <c r="BG158" i="46" s="1"/>
  <c r="DU158" i="46"/>
  <c r="BF158" i="46" s="1"/>
  <c r="DT158" i="46"/>
  <c r="DS158" i="46"/>
  <c r="DR158" i="46"/>
  <c r="DQ158" i="46"/>
  <c r="BB158" i="46" s="1"/>
  <c r="DP158" i="46"/>
  <c r="BA158" i="46" s="1"/>
  <c r="DO158" i="46"/>
  <c r="AZ158" i="46" s="1"/>
  <c r="DN158" i="46"/>
  <c r="DM158" i="46"/>
  <c r="AX158" i="46" s="1"/>
  <c r="DL158" i="46"/>
  <c r="DK158" i="46"/>
  <c r="AV158" i="46" s="1"/>
  <c r="DJ158" i="46"/>
  <c r="DI158" i="46"/>
  <c r="AT158" i="46" s="1"/>
  <c r="DH158" i="46"/>
  <c r="AS158" i="46" s="1"/>
  <c r="DG158" i="46"/>
  <c r="AR158" i="46" s="1"/>
  <c r="DF158" i="46"/>
  <c r="DE158" i="46"/>
  <c r="AP158" i="46" s="1"/>
  <c r="DD158" i="46"/>
  <c r="DC158" i="46"/>
  <c r="AN158" i="46" s="1"/>
  <c r="DB158" i="46"/>
  <c r="DA158" i="46"/>
  <c r="AL158" i="46" s="1"/>
  <c r="CZ158" i="46"/>
  <c r="CY158" i="46"/>
  <c r="AJ158" i="46" s="1"/>
  <c r="CX158" i="46"/>
  <c r="CW158" i="46"/>
  <c r="AH158" i="46" s="1"/>
  <c r="CV158" i="46"/>
  <c r="CU158" i="46"/>
  <c r="AF158" i="46" s="1"/>
  <c r="CT158" i="46"/>
  <c r="CS158" i="46"/>
  <c r="CR158" i="46"/>
  <c r="AC158" i="46" s="1"/>
  <c r="CQ158" i="46"/>
  <c r="CP158" i="46"/>
  <c r="AA158" i="46" s="1"/>
  <c r="CO158" i="46"/>
  <c r="Z158" i="46" s="1"/>
  <c r="CN158" i="46"/>
  <c r="CM158" i="46"/>
  <c r="CL158" i="46"/>
  <c r="CK158" i="46"/>
  <c r="CJ158" i="46"/>
  <c r="CI158" i="46"/>
  <c r="T158" i="46" s="1"/>
  <c r="CH158" i="46"/>
  <c r="CG158" i="46"/>
  <c r="CF158" i="46"/>
  <c r="CE158" i="46"/>
  <c r="P158" i="46" s="1"/>
  <c r="CD158" i="46"/>
  <c r="CC158" i="46"/>
  <c r="N158" i="46" s="1"/>
  <c r="CB158" i="46"/>
  <c r="M158" i="46" s="1"/>
  <c r="CA158" i="46"/>
  <c r="L158" i="46" s="1"/>
  <c r="BZ158" i="46"/>
  <c r="K158" i="46" s="1"/>
  <c r="BY158" i="46"/>
  <c r="J158" i="46" s="1"/>
  <c r="BX158" i="46"/>
  <c r="BW158" i="46"/>
  <c r="H158" i="46" s="1"/>
  <c r="BV158" i="46"/>
  <c r="BU158" i="46"/>
  <c r="F158" i="46" s="1"/>
  <c r="BT158" i="46"/>
  <c r="E158" i="46" s="1"/>
  <c r="BS158" i="46"/>
  <c r="D158" i="46" s="1"/>
  <c r="B158" i="46"/>
  <c r="B158" i="44" s="1"/>
  <c r="A158" i="46"/>
  <c r="A158" i="44" s="1"/>
  <c r="EF157" i="46"/>
  <c r="BQ157" i="46" s="1"/>
  <c r="EE157" i="46"/>
  <c r="BP157" i="46" s="1"/>
  <c r="ED157" i="46"/>
  <c r="BO157" i="44" s="1"/>
  <c r="EC157" i="46"/>
  <c r="BN157" i="44" s="1"/>
  <c r="EB157" i="46"/>
  <c r="BM157" i="46" s="1"/>
  <c r="EA157" i="46"/>
  <c r="BL157" i="46" s="1"/>
  <c r="DZ157" i="46"/>
  <c r="DY157" i="46"/>
  <c r="BJ157" i="46" s="1"/>
  <c r="DX157" i="46"/>
  <c r="BI157" i="46" s="1"/>
  <c r="DW157" i="46"/>
  <c r="BH157" i="46" s="1"/>
  <c r="DV157" i="46"/>
  <c r="BG157" i="46" s="1"/>
  <c r="DU157" i="46"/>
  <c r="BF157" i="46" s="1"/>
  <c r="DT157" i="46"/>
  <c r="BE157" i="46" s="1"/>
  <c r="DS157" i="46"/>
  <c r="BD157" i="46" s="1"/>
  <c r="DR157" i="46"/>
  <c r="DQ157" i="46"/>
  <c r="BB157" i="46" s="1"/>
  <c r="DP157" i="46"/>
  <c r="DO157" i="46"/>
  <c r="AZ157" i="46" s="1"/>
  <c r="DN157" i="46"/>
  <c r="AY157" i="46" s="1"/>
  <c r="DM157" i="46"/>
  <c r="AX157" i="46" s="1"/>
  <c r="DL157" i="46"/>
  <c r="AW157" i="46" s="1"/>
  <c r="DK157" i="46"/>
  <c r="AV157" i="46" s="1"/>
  <c r="DJ157" i="46"/>
  <c r="DI157" i="46"/>
  <c r="AT157" i="46" s="1"/>
  <c r="DH157" i="46"/>
  <c r="AS157" i="46" s="1"/>
  <c r="DG157" i="46"/>
  <c r="AR157" i="46" s="1"/>
  <c r="DF157" i="46"/>
  <c r="DE157" i="46"/>
  <c r="AP157" i="46" s="1"/>
  <c r="DD157" i="46"/>
  <c r="AO157" i="46" s="1"/>
  <c r="DC157" i="46"/>
  <c r="AN157" i="46" s="1"/>
  <c r="DB157" i="46"/>
  <c r="DA157" i="46"/>
  <c r="AL157" i="46" s="1"/>
  <c r="CZ157" i="46"/>
  <c r="CY157" i="46"/>
  <c r="AJ157" i="46" s="1"/>
  <c r="CX157" i="46"/>
  <c r="AI157" i="46" s="1"/>
  <c r="CW157" i="46"/>
  <c r="CV157" i="46"/>
  <c r="CU157" i="46"/>
  <c r="CT157" i="46"/>
  <c r="CS157" i="46"/>
  <c r="AD157" i="46" s="1"/>
  <c r="CR157" i="46"/>
  <c r="AC157" i="46" s="1"/>
  <c r="CQ157" i="46"/>
  <c r="AB157" i="46" s="1"/>
  <c r="CP157" i="46"/>
  <c r="AA157" i="46" s="1"/>
  <c r="CO157" i="46"/>
  <c r="Z157" i="46" s="1"/>
  <c r="CN157" i="46"/>
  <c r="CM157" i="46"/>
  <c r="X157" i="46" s="1"/>
  <c r="CL157" i="46"/>
  <c r="CK157" i="46"/>
  <c r="V157" i="46" s="1"/>
  <c r="CJ157" i="46"/>
  <c r="CI157" i="46"/>
  <c r="T157" i="46" s="1"/>
  <c r="CH157" i="46"/>
  <c r="S157" i="46" s="1"/>
  <c r="CG157" i="46"/>
  <c r="R157" i="46" s="1"/>
  <c r="CF157" i="46"/>
  <c r="Q157" i="46" s="1"/>
  <c r="CE157" i="46"/>
  <c r="P157" i="46" s="1"/>
  <c r="CD157" i="46"/>
  <c r="CC157" i="46"/>
  <c r="N157" i="46" s="1"/>
  <c r="CB157" i="46"/>
  <c r="M157" i="46" s="1"/>
  <c r="CA157" i="46"/>
  <c r="L157" i="46" s="1"/>
  <c r="BZ157" i="46"/>
  <c r="BY157" i="46"/>
  <c r="BX157" i="46"/>
  <c r="I157" i="46" s="1"/>
  <c r="BW157" i="46"/>
  <c r="H157" i="46" s="1"/>
  <c r="BV157" i="46"/>
  <c r="BU157" i="46"/>
  <c r="F157" i="46" s="1"/>
  <c r="BT157" i="46"/>
  <c r="E157" i="46" s="1"/>
  <c r="BS157" i="46"/>
  <c r="D157" i="46" s="1"/>
  <c r="BO157" i="46"/>
  <c r="BN157" i="46"/>
  <c r="B157" i="46"/>
  <c r="B157" i="44" s="1"/>
  <c r="A157" i="46"/>
  <c r="A157" i="44" s="1"/>
  <c r="EF156" i="46"/>
  <c r="EE156" i="46"/>
  <c r="BP156" i="46" s="1"/>
  <c r="ED156" i="46"/>
  <c r="BO156" i="46" s="1"/>
  <c r="EC156" i="46"/>
  <c r="BN156" i="46" s="1"/>
  <c r="EB156" i="46"/>
  <c r="EA156" i="46"/>
  <c r="BL156" i="46" s="1"/>
  <c r="DZ156" i="46"/>
  <c r="BK156" i="46" s="1"/>
  <c r="DY156" i="46"/>
  <c r="BJ156" i="46" s="1"/>
  <c r="DX156" i="46"/>
  <c r="DW156" i="46"/>
  <c r="BH156" i="46" s="1"/>
  <c r="DV156" i="46"/>
  <c r="BG156" i="46" s="1"/>
  <c r="DU156" i="46"/>
  <c r="BF156" i="46" s="1"/>
  <c r="DT156" i="46"/>
  <c r="DS156" i="46"/>
  <c r="DR156" i="46"/>
  <c r="BC156" i="46" s="1"/>
  <c r="DQ156" i="46"/>
  <c r="DP156" i="46"/>
  <c r="DO156" i="46"/>
  <c r="DN156" i="46"/>
  <c r="DM156" i="46"/>
  <c r="DL156" i="46"/>
  <c r="AW156" i="46" s="1"/>
  <c r="DK156" i="46"/>
  <c r="DJ156" i="46"/>
  <c r="AU156" i="46" s="1"/>
  <c r="DI156" i="46"/>
  <c r="AT156" i="46" s="1"/>
  <c r="DH156" i="46"/>
  <c r="DG156" i="46"/>
  <c r="AR156" i="46" s="1"/>
  <c r="DF156" i="46"/>
  <c r="AQ156" i="46" s="1"/>
  <c r="DE156" i="46"/>
  <c r="DD156" i="46"/>
  <c r="AO156" i="46" s="1"/>
  <c r="DC156" i="46"/>
  <c r="AN156" i="46" s="1"/>
  <c r="DB156" i="46"/>
  <c r="DA156" i="46"/>
  <c r="AL156" i="46" s="1"/>
  <c r="CZ156" i="46"/>
  <c r="CY156" i="46"/>
  <c r="AJ156" i="46" s="1"/>
  <c r="CX156" i="46"/>
  <c r="AI156" i="46" s="1"/>
  <c r="CW156" i="46"/>
  <c r="CV156" i="46"/>
  <c r="CU156" i="46"/>
  <c r="AF156" i="46" s="1"/>
  <c r="CT156" i="46"/>
  <c r="AE156" i="46" s="1"/>
  <c r="CS156" i="46"/>
  <c r="CR156" i="46"/>
  <c r="CQ156" i="46"/>
  <c r="AB156" i="46" s="1"/>
  <c r="CP156" i="46"/>
  <c r="CO156" i="46"/>
  <c r="Z156" i="46" s="1"/>
  <c r="CN156" i="46"/>
  <c r="CM156" i="46"/>
  <c r="X156" i="46" s="1"/>
  <c r="CL156" i="46"/>
  <c r="CK156" i="46"/>
  <c r="V156" i="46" s="1"/>
  <c r="CJ156" i="46"/>
  <c r="CI156" i="46"/>
  <c r="CH156" i="46"/>
  <c r="S156" i="46" s="1"/>
  <c r="CG156" i="46"/>
  <c r="R156" i="46" s="1"/>
  <c r="CF156" i="46"/>
  <c r="CE156" i="46"/>
  <c r="CD156" i="46"/>
  <c r="CC156" i="46"/>
  <c r="N156" i="46" s="1"/>
  <c r="CB156" i="46"/>
  <c r="CA156" i="46"/>
  <c r="L156" i="46" s="1"/>
  <c r="BZ156" i="46"/>
  <c r="BY156" i="46"/>
  <c r="J156" i="46" s="1"/>
  <c r="BX156" i="46"/>
  <c r="BW156" i="46"/>
  <c r="H156" i="46" s="1"/>
  <c r="BV156" i="46"/>
  <c r="G156" i="46" s="1"/>
  <c r="BU156" i="46"/>
  <c r="F156" i="46" s="1"/>
  <c r="BT156" i="46"/>
  <c r="BS156" i="46"/>
  <c r="D156" i="46" s="1"/>
  <c r="B156" i="46"/>
  <c r="B156" i="44" s="1"/>
  <c r="A156" i="46"/>
  <c r="C156" i="46" s="1"/>
  <c r="C156" i="44" s="1"/>
  <c r="EF155" i="46"/>
  <c r="BQ155" i="46" s="1"/>
  <c r="EE155" i="46"/>
  <c r="ED155" i="46"/>
  <c r="EC155" i="46"/>
  <c r="BN155" i="46" s="1"/>
  <c r="EB155" i="46"/>
  <c r="EA155" i="46"/>
  <c r="BL155" i="46" s="1"/>
  <c r="DZ155" i="46"/>
  <c r="DY155" i="46"/>
  <c r="BJ155" i="46" s="1"/>
  <c r="DX155" i="46"/>
  <c r="DW155" i="46"/>
  <c r="BH155" i="46" s="1"/>
  <c r="DV155" i="46"/>
  <c r="BG155" i="46" s="1"/>
  <c r="DU155" i="46"/>
  <c r="BF155" i="46" s="1"/>
  <c r="DT155" i="46"/>
  <c r="BE155" i="46" s="1"/>
  <c r="DS155" i="46"/>
  <c r="DR155" i="46"/>
  <c r="DQ155" i="46"/>
  <c r="BB155" i="46" s="1"/>
  <c r="DP155" i="46"/>
  <c r="DO155" i="46"/>
  <c r="AZ155" i="46" s="1"/>
  <c r="DN155" i="46"/>
  <c r="AY155" i="46" s="1"/>
  <c r="DM155" i="46"/>
  <c r="AX155" i="46" s="1"/>
  <c r="DL155" i="46"/>
  <c r="DK155" i="46"/>
  <c r="AV155" i="46" s="1"/>
  <c r="DJ155" i="46"/>
  <c r="DI155" i="46"/>
  <c r="DH155" i="46"/>
  <c r="DG155" i="46"/>
  <c r="AR155" i="46" s="1"/>
  <c r="DF155" i="46"/>
  <c r="AQ155" i="46" s="1"/>
  <c r="DE155" i="46"/>
  <c r="AP155" i="46" s="1"/>
  <c r="DD155" i="46"/>
  <c r="AO155" i="46" s="1"/>
  <c r="DC155" i="46"/>
  <c r="AN155" i="46" s="1"/>
  <c r="DB155" i="46"/>
  <c r="DA155" i="46"/>
  <c r="CZ155" i="46"/>
  <c r="CY155" i="46"/>
  <c r="CX155" i="46"/>
  <c r="AI155" i="46" s="1"/>
  <c r="CW155" i="46"/>
  <c r="AH155" i="46" s="1"/>
  <c r="CV155" i="46"/>
  <c r="CU155" i="46"/>
  <c r="AF155" i="46" s="1"/>
  <c r="CT155" i="46"/>
  <c r="CS155" i="46"/>
  <c r="AD155" i="46" s="1"/>
  <c r="CR155" i="46"/>
  <c r="CQ155" i="46"/>
  <c r="AB155" i="46" s="1"/>
  <c r="CP155" i="46"/>
  <c r="CO155" i="46"/>
  <c r="CN155" i="46"/>
  <c r="Y155" i="46" s="1"/>
  <c r="CM155" i="46"/>
  <c r="CL155" i="46"/>
  <c r="CK155" i="46"/>
  <c r="V155" i="46" s="1"/>
  <c r="CJ155" i="46"/>
  <c r="CI155" i="46"/>
  <c r="CH155" i="46"/>
  <c r="S155" i="46" s="1"/>
  <c r="CG155" i="46"/>
  <c r="R155" i="46" s="1"/>
  <c r="CF155" i="46"/>
  <c r="CE155" i="46"/>
  <c r="P155" i="46" s="1"/>
  <c r="CD155" i="46"/>
  <c r="CC155" i="46"/>
  <c r="N155" i="46" s="1"/>
  <c r="CB155" i="46"/>
  <c r="M155" i="46" s="1"/>
  <c r="CA155" i="46"/>
  <c r="L155" i="46" s="1"/>
  <c r="BZ155" i="46"/>
  <c r="BY155" i="46"/>
  <c r="J155" i="46" s="1"/>
  <c r="BX155" i="46"/>
  <c r="BW155" i="46"/>
  <c r="H155" i="46" s="1"/>
  <c r="BV155" i="46"/>
  <c r="BU155" i="46"/>
  <c r="F155" i="46" s="1"/>
  <c r="BT155" i="46"/>
  <c r="E155" i="46" s="1"/>
  <c r="BS155" i="46"/>
  <c r="D155" i="46" s="1"/>
  <c r="B155" i="46"/>
  <c r="B155" i="44" s="1"/>
  <c r="A155" i="46"/>
  <c r="A155" i="44" s="1"/>
  <c r="EF154" i="46"/>
  <c r="BQ154" i="46" s="1"/>
  <c r="EE154" i="46"/>
  <c r="BP154" i="46" s="1"/>
  <c r="ED154" i="46"/>
  <c r="EC154" i="46"/>
  <c r="BN154" i="46" s="1"/>
  <c r="EB154" i="46"/>
  <c r="EA154" i="46"/>
  <c r="DZ154" i="46"/>
  <c r="BK154" i="46" s="1"/>
  <c r="DY154" i="46"/>
  <c r="DX154" i="46"/>
  <c r="BI154" i="46" s="1"/>
  <c r="DW154" i="46"/>
  <c r="DV154" i="46"/>
  <c r="BG154" i="46" s="1"/>
  <c r="DU154" i="46"/>
  <c r="BF154" i="46" s="1"/>
  <c r="DT154" i="46"/>
  <c r="DS154" i="46"/>
  <c r="DR154" i="46"/>
  <c r="DQ154" i="46"/>
  <c r="BB154" i="46" s="1"/>
  <c r="DP154" i="46"/>
  <c r="BA154" i="46" s="1"/>
  <c r="DO154" i="46"/>
  <c r="AZ154" i="46" s="1"/>
  <c r="DN154" i="46"/>
  <c r="AY154" i="46" s="1"/>
  <c r="DM154" i="46"/>
  <c r="AX154" i="46" s="1"/>
  <c r="DL154" i="46"/>
  <c r="DK154" i="46"/>
  <c r="DJ154" i="46"/>
  <c r="DI154" i="46"/>
  <c r="AT154" i="46" s="1"/>
  <c r="DH154" i="46"/>
  <c r="AS154" i="46" s="1"/>
  <c r="DG154" i="46"/>
  <c r="AR154" i="46" s="1"/>
  <c r="DF154" i="46"/>
  <c r="AQ154" i="46" s="1"/>
  <c r="DE154" i="46"/>
  <c r="DD154" i="46"/>
  <c r="DC154" i="46"/>
  <c r="DB154" i="46"/>
  <c r="AM154" i="46" s="1"/>
  <c r="DA154" i="46"/>
  <c r="AL154" i="46" s="1"/>
  <c r="CZ154" i="46"/>
  <c r="CY154" i="46"/>
  <c r="AJ154" i="46" s="1"/>
  <c r="CX154" i="46"/>
  <c r="CW154" i="46"/>
  <c r="AH154" i="46" s="1"/>
  <c r="CV154" i="46"/>
  <c r="AG154" i="46" s="1"/>
  <c r="CU154" i="46"/>
  <c r="CT154" i="46"/>
  <c r="AE154" i="46" s="1"/>
  <c r="CS154" i="46"/>
  <c r="AD154" i="46" s="1"/>
  <c r="CR154" i="46"/>
  <c r="AC154" i="46" s="1"/>
  <c r="CQ154" i="46"/>
  <c r="CP154" i="46"/>
  <c r="AA154" i="46" s="1"/>
  <c r="CO154" i="46"/>
  <c r="Z154" i="46" s="1"/>
  <c r="CN154" i="46"/>
  <c r="CM154" i="46"/>
  <c r="CL154" i="46"/>
  <c r="CK154" i="46"/>
  <c r="V154" i="46" s="1"/>
  <c r="CJ154" i="46"/>
  <c r="U154" i="46" s="1"/>
  <c r="CI154" i="46"/>
  <c r="T154" i="46" s="1"/>
  <c r="CH154" i="46"/>
  <c r="S154" i="46" s="1"/>
  <c r="CG154" i="46"/>
  <c r="R154" i="46" s="1"/>
  <c r="CF154" i="46"/>
  <c r="CE154" i="46"/>
  <c r="CD154" i="46"/>
  <c r="O154" i="46" s="1"/>
  <c r="CC154" i="46"/>
  <c r="N154" i="46" s="1"/>
  <c r="CB154" i="46"/>
  <c r="M154" i="46" s="1"/>
  <c r="CA154" i="46"/>
  <c r="L154" i="46" s="1"/>
  <c r="BZ154" i="46"/>
  <c r="K154" i="46" s="1"/>
  <c r="BY154" i="46"/>
  <c r="J154" i="46" s="1"/>
  <c r="BX154" i="46"/>
  <c r="BW154" i="46"/>
  <c r="BV154" i="46"/>
  <c r="G154" i="46" s="1"/>
  <c r="BU154" i="46"/>
  <c r="F154" i="46" s="1"/>
  <c r="BT154" i="46"/>
  <c r="E154" i="46" s="1"/>
  <c r="BS154" i="46"/>
  <c r="D154" i="46" s="1"/>
  <c r="B154" i="46"/>
  <c r="B154" i="44" s="1"/>
  <c r="A154" i="46"/>
  <c r="C154" i="46" s="1"/>
  <c r="C154" i="44" s="1"/>
  <c r="EF153" i="46"/>
  <c r="EE153" i="46"/>
  <c r="BP153" i="46" s="1"/>
  <c r="ED153" i="46"/>
  <c r="BO153" i="46" s="1"/>
  <c r="EC153" i="46"/>
  <c r="BN153" i="46" s="1"/>
  <c r="EB153" i="46"/>
  <c r="BM153" i="46" s="1"/>
  <c r="EA153" i="46"/>
  <c r="DZ153" i="46"/>
  <c r="DY153" i="46"/>
  <c r="BJ153" i="46" s="1"/>
  <c r="DX153" i="46"/>
  <c r="BI153" i="46" s="1"/>
  <c r="DW153" i="46"/>
  <c r="DV153" i="46"/>
  <c r="DU153" i="46"/>
  <c r="BF153" i="46" s="1"/>
  <c r="DT153" i="46"/>
  <c r="BE153" i="46" s="1"/>
  <c r="DS153" i="46"/>
  <c r="BD153" i="46" s="1"/>
  <c r="DR153" i="46"/>
  <c r="BC153" i="46" s="1"/>
  <c r="DQ153" i="46"/>
  <c r="BB153" i="46" s="1"/>
  <c r="DP153" i="46"/>
  <c r="DO153" i="46"/>
  <c r="AZ153" i="46" s="1"/>
  <c r="DN153" i="46"/>
  <c r="AY153" i="46" s="1"/>
  <c r="DM153" i="46"/>
  <c r="AX153" i="46" s="1"/>
  <c r="DL153" i="46"/>
  <c r="AW153" i="46" s="1"/>
  <c r="DK153" i="46"/>
  <c r="AV153" i="46" s="1"/>
  <c r="DJ153" i="46"/>
  <c r="AU153" i="46" s="1"/>
  <c r="DI153" i="46"/>
  <c r="AT153" i="46" s="1"/>
  <c r="DH153" i="46"/>
  <c r="DG153" i="46"/>
  <c r="DF153" i="46"/>
  <c r="AQ153" i="46" s="1"/>
  <c r="DE153" i="46"/>
  <c r="AP153" i="46" s="1"/>
  <c r="DD153" i="46"/>
  <c r="AO153" i="46" s="1"/>
  <c r="DC153" i="46"/>
  <c r="AN153" i="46" s="1"/>
  <c r="DB153" i="46"/>
  <c r="AM153" i="46" s="1"/>
  <c r="DA153" i="46"/>
  <c r="AL153" i="46" s="1"/>
  <c r="CZ153" i="46"/>
  <c r="CY153" i="46"/>
  <c r="AJ153" i="46" s="1"/>
  <c r="CX153" i="46"/>
  <c r="CW153" i="46"/>
  <c r="AH153" i="46" s="1"/>
  <c r="CV153" i="46"/>
  <c r="AG153" i="46" s="1"/>
  <c r="CU153" i="46"/>
  <c r="AF153" i="46" s="1"/>
  <c r="CT153" i="46"/>
  <c r="AE153" i="46" s="1"/>
  <c r="CS153" i="46"/>
  <c r="CR153" i="46"/>
  <c r="AC153" i="46" s="1"/>
  <c r="CQ153" i="46"/>
  <c r="AB153" i="46" s="1"/>
  <c r="CP153" i="46"/>
  <c r="AA153" i="46" s="1"/>
  <c r="CO153" i="46"/>
  <c r="Z153" i="46" s="1"/>
  <c r="CN153" i="46"/>
  <c r="Y153" i="46" s="1"/>
  <c r="CM153" i="46"/>
  <c r="X153" i="46" s="1"/>
  <c r="CL153" i="46"/>
  <c r="CK153" i="46"/>
  <c r="V153" i="46" s="1"/>
  <c r="CJ153" i="46"/>
  <c r="CI153" i="46"/>
  <c r="T153" i="46" s="1"/>
  <c r="CH153" i="46"/>
  <c r="S153" i="46" s="1"/>
  <c r="CG153" i="46"/>
  <c r="R153" i="46" s="1"/>
  <c r="CF153" i="46"/>
  <c r="Q153" i="46" s="1"/>
  <c r="CE153" i="46"/>
  <c r="P153" i="46" s="1"/>
  <c r="CD153" i="46"/>
  <c r="O153" i="46" s="1"/>
  <c r="CC153" i="46"/>
  <c r="N153" i="46" s="1"/>
  <c r="CB153" i="46"/>
  <c r="CA153" i="46"/>
  <c r="L153" i="46" s="1"/>
  <c r="BZ153" i="46"/>
  <c r="BY153" i="46"/>
  <c r="J153" i="46" s="1"/>
  <c r="BX153" i="46"/>
  <c r="I153" i="46" s="1"/>
  <c r="BW153" i="46"/>
  <c r="H153" i="46" s="1"/>
  <c r="BV153" i="46"/>
  <c r="BU153" i="46"/>
  <c r="BT153" i="46"/>
  <c r="BS153" i="46"/>
  <c r="D153" i="46" s="1"/>
  <c r="B153" i="46"/>
  <c r="B153" i="44" s="1"/>
  <c r="A153" i="46"/>
  <c r="C153" i="46" s="1"/>
  <c r="C153" i="44" s="1"/>
  <c r="EF152" i="46"/>
  <c r="BQ152" i="46" s="1"/>
  <c r="EE152" i="46"/>
  <c r="BP152" i="46" s="1"/>
  <c r="ED152" i="46"/>
  <c r="BO152" i="44" s="1"/>
  <c r="EC152" i="46"/>
  <c r="EB152" i="46"/>
  <c r="EA152" i="46"/>
  <c r="DZ152" i="46"/>
  <c r="BK152" i="46" s="1"/>
  <c r="DY152" i="46"/>
  <c r="BJ152" i="46" s="1"/>
  <c r="DX152" i="46"/>
  <c r="BI152" i="46" s="1"/>
  <c r="DW152" i="46"/>
  <c r="BH152" i="46" s="1"/>
  <c r="DV152" i="46"/>
  <c r="BG152" i="46" s="1"/>
  <c r="DU152" i="46"/>
  <c r="BF152" i="46" s="1"/>
  <c r="DT152" i="46"/>
  <c r="DS152" i="46"/>
  <c r="DR152" i="46"/>
  <c r="DQ152" i="46"/>
  <c r="BB152" i="46" s="1"/>
  <c r="DP152" i="46"/>
  <c r="DO152" i="46"/>
  <c r="AZ152" i="46" s="1"/>
  <c r="DN152" i="46"/>
  <c r="DM152" i="46"/>
  <c r="DL152" i="46"/>
  <c r="DK152" i="46"/>
  <c r="DJ152" i="46"/>
  <c r="DI152" i="46"/>
  <c r="AT152" i="46" s="1"/>
  <c r="DH152" i="46"/>
  <c r="DG152" i="46"/>
  <c r="AR152" i="46" s="1"/>
  <c r="DF152" i="46"/>
  <c r="AQ152" i="46" s="1"/>
  <c r="DE152" i="46"/>
  <c r="AP152" i="46" s="1"/>
  <c r="DD152" i="46"/>
  <c r="DC152" i="46"/>
  <c r="DB152" i="46"/>
  <c r="AM152" i="46" s="1"/>
  <c r="DA152" i="46"/>
  <c r="AL152" i="46" s="1"/>
  <c r="CZ152" i="46"/>
  <c r="AK152" i="46" s="1"/>
  <c r="CY152" i="46"/>
  <c r="CX152" i="46"/>
  <c r="AI152" i="46" s="1"/>
  <c r="CW152" i="46"/>
  <c r="CV152" i="46"/>
  <c r="CU152" i="46"/>
  <c r="CT152" i="46"/>
  <c r="AE152" i="46" s="1"/>
  <c r="CS152" i="46"/>
  <c r="AD152" i="46" s="1"/>
  <c r="CR152" i="46"/>
  <c r="AC152" i="46" s="1"/>
  <c r="CQ152" i="46"/>
  <c r="AB152" i="46" s="1"/>
  <c r="CP152" i="46"/>
  <c r="AA152" i="46" s="1"/>
  <c r="CO152" i="46"/>
  <c r="Z152" i="46" s="1"/>
  <c r="CN152" i="46"/>
  <c r="CM152" i="46"/>
  <c r="CL152" i="46"/>
  <c r="CK152" i="46"/>
  <c r="V152" i="46" s="1"/>
  <c r="CJ152" i="46"/>
  <c r="U152" i="46" s="1"/>
  <c r="CI152" i="46"/>
  <c r="CH152" i="46"/>
  <c r="CG152" i="46"/>
  <c r="R152" i="46" s="1"/>
  <c r="CF152" i="46"/>
  <c r="Q152" i="46" s="1"/>
  <c r="CE152" i="46"/>
  <c r="CD152" i="46"/>
  <c r="O152" i="46" s="1"/>
  <c r="CC152" i="46"/>
  <c r="N152" i="46" s="1"/>
  <c r="CB152" i="46"/>
  <c r="M152" i="46" s="1"/>
  <c r="CA152" i="46"/>
  <c r="L152" i="46" s="1"/>
  <c r="BZ152" i="46"/>
  <c r="K152" i="46" s="1"/>
  <c r="BY152" i="46"/>
  <c r="BX152" i="46"/>
  <c r="BW152" i="46"/>
  <c r="BV152" i="46"/>
  <c r="G152" i="46" s="1"/>
  <c r="BU152" i="46"/>
  <c r="F152" i="46" s="1"/>
  <c r="BT152" i="46"/>
  <c r="BS152" i="46"/>
  <c r="D152" i="46" s="1"/>
  <c r="BO152" i="46"/>
  <c r="B152" i="46"/>
  <c r="B152" i="44" s="1"/>
  <c r="A152" i="46"/>
  <c r="C152" i="46" s="1"/>
  <c r="C152" i="44" s="1"/>
  <c r="EF151" i="46"/>
  <c r="BQ151" i="46" s="1"/>
  <c r="EE151" i="46"/>
  <c r="BP151" i="46" s="1"/>
  <c r="ED151" i="46"/>
  <c r="BO151" i="44" s="1"/>
  <c r="EC151" i="46"/>
  <c r="EB151" i="46"/>
  <c r="EA151" i="46"/>
  <c r="BL151" i="46" s="1"/>
  <c r="DZ151" i="46"/>
  <c r="DY151" i="46"/>
  <c r="DX151" i="46"/>
  <c r="DW151" i="46"/>
  <c r="DV151" i="46"/>
  <c r="DU151" i="46"/>
  <c r="BF151" i="46" s="1"/>
  <c r="DT151" i="46"/>
  <c r="BE151" i="46" s="1"/>
  <c r="DS151" i="46"/>
  <c r="DR151" i="46"/>
  <c r="DQ151" i="46"/>
  <c r="BB151" i="46" s="1"/>
  <c r="DP151" i="46"/>
  <c r="BA151" i="46" s="1"/>
  <c r="DO151" i="46"/>
  <c r="DN151" i="46"/>
  <c r="AY151" i="46" s="1"/>
  <c r="DM151" i="46"/>
  <c r="AX151" i="46" s="1"/>
  <c r="DL151" i="46"/>
  <c r="AW151" i="46" s="1"/>
  <c r="DK151" i="46"/>
  <c r="DJ151" i="46"/>
  <c r="DI151" i="46"/>
  <c r="DH151" i="46"/>
  <c r="DG151" i="46"/>
  <c r="AR151" i="46" s="1"/>
  <c r="DF151" i="46"/>
  <c r="AQ151" i="46" s="1"/>
  <c r="DE151" i="46"/>
  <c r="DD151" i="46"/>
  <c r="DC151" i="46"/>
  <c r="AN151" i="46" s="1"/>
  <c r="DB151" i="46"/>
  <c r="DA151" i="46"/>
  <c r="CZ151" i="46"/>
  <c r="AK151" i="46" s="1"/>
  <c r="CY151" i="46"/>
  <c r="CX151" i="46"/>
  <c r="AI151" i="46" s="1"/>
  <c r="CW151" i="46"/>
  <c r="CV151" i="46"/>
  <c r="AG151" i="46" s="1"/>
  <c r="CU151" i="46"/>
  <c r="CT151" i="46"/>
  <c r="CS151" i="46"/>
  <c r="CR151" i="46"/>
  <c r="CQ151" i="46"/>
  <c r="AB151" i="46" s="1"/>
  <c r="CP151" i="46"/>
  <c r="AA151" i="46" s="1"/>
  <c r="CO151" i="46"/>
  <c r="Z151" i="46" s="1"/>
  <c r="CN151" i="46"/>
  <c r="Y151" i="46" s="1"/>
  <c r="CM151" i="46"/>
  <c r="X151" i="46" s="1"/>
  <c r="CL151" i="46"/>
  <c r="CK151" i="46"/>
  <c r="CJ151" i="46"/>
  <c r="U151" i="46" s="1"/>
  <c r="CI151" i="46"/>
  <c r="T151" i="46" s="1"/>
  <c r="CH151" i="46"/>
  <c r="CG151" i="46"/>
  <c r="CF151" i="46"/>
  <c r="Q151" i="46" s="1"/>
  <c r="CE151" i="46"/>
  <c r="P151" i="46" s="1"/>
  <c r="CD151" i="46"/>
  <c r="CC151" i="46"/>
  <c r="CB151" i="46"/>
  <c r="M151" i="46" s="1"/>
  <c r="CA151" i="46"/>
  <c r="BZ151" i="46"/>
  <c r="K151" i="46" s="1"/>
  <c r="BY151" i="46"/>
  <c r="BX151" i="46"/>
  <c r="I151" i="46" s="1"/>
  <c r="BW151" i="46"/>
  <c r="BV151" i="46"/>
  <c r="BU151" i="46"/>
  <c r="BT151" i="46"/>
  <c r="E151" i="46" s="1"/>
  <c r="BS151" i="46"/>
  <c r="D151" i="46" s="1"/>
  <c r="BO151" i="46"/>
  <c r="B151" i="46"/>
  <c r="B151" i="44" s="1"/>
  <c r="A151" i="46"/>
  <c r="C151" i="46" s="1"/>
  <c r="C151" i="44" s="1"/>
  <c r="EF150" i="46"/>
  <c r="EE150" i="46"/>
  <c r="BP150" i="46" s="1"/>
  <c r="ED150" i="46"/>
  <c r="EC150" i="46"/>
  <c r="BN150" i="46" s="1"/>
  <c r="EB150" i="46"/>
  <c r="BM150" i="46" s="1"/>
  <c r="EA150" i="46"/>
  <c r="BL150" i="46" s="1"/>
  <c r="DZ150" i="46"/>
  <c r="DY150" i="46"/>
  <c r="DX150" i="46"/>
  <c r="DW150" i="46"/>
  <c r="DV150" i="46"/>
  <c r="DU150" i="46"/>
  <c r="BF150" i="46" s="1"/>
  <c r="DT150" i="46"/>
  <c r="BE150" i="46" s="1"/>
  <c r="DS150" i="46"/>
  <c r="BD150" i="46" s="1"/>
  <c r="DR150" i="46"/>
  <c r="BC150" i="46" s="1"/>
  <c r="DQ150" i="46"/>
  <c r="DP150" i="46"/>
  <c r="BA150" i="46" s="1"/>
  <c r="DO150" i="46"/>
  <c r="AZ150" i="46" s="1"/>
  <c r="DN150" i="46"/>
  <c r="DM150" i="46"/>
  <c r="DL150" i="46"/>
  <c r="AW150" i="46" s="1"/>
  <c r="DK150" i="46"/>
  <c r="AV150" i="46" s="1"/>
  <c r="DJ150" i="46"/>
  <c r="AU150" i="46" s="1"/>
  <c r="DI150" i="46"/>
  <c r="AT150" i="46" s="1"/>
  <c r="DH150" i="46"/>
  <c r="AS150" i="46" s="1"/>
  <c r="DG150" i="46"/>
  <c r="DF150" i="46"/>
  <c r="DE150" i="46"/>
  <c r="DD150" i="46"/>
  <c r="DC150" i="46"/>
  <c r="AN150" i="46" s="1"/>
  <c r="DB150" i="46"/>
  <c r="AM150" i="46" s="1"/>
  <c r="DA150" i="46"/>
  <c r="AL150" i="46" s="1"/>
  <c r="CZ150" i="46"/>
  <c r="AK150" i="46" s="1"/>
  <c r="CY150" i="46"/>
  <c r="AJ150" i="46" s="1"/>
  <c r="CX150" i="46"/>
  <c r="CW150" i="46"/>
  <c r="AH150" i="46" s="1"/>
  <c r="CV150" i="46"/>
  <c r="CU150" i="46"/>
  <c r="AF150" i="46" s="1"/>
  <c r="CT150" i="46"/>
  <c r="CS150" i="46"/>
  <c r="AD150" i="46" s="1"/>
  <c r="CR150" i="46"/>
  <c r="AC150" i="46" s="1"/>
  <c r="CQ150" i="46"/>
  <c r="AB150" i="46" s="1"/>
  <c r="CP150" i="46"/>
  <c r="CO150" i="46"/>
  <c r="Z150" i="46" s="1"/>
  <c r="CN150" i="46"/>
  <c r="CM150" i="46"/>
  <c r="X150" i="46" s="1"/>
  <c r="CL150" i="46"/>
  <c r="W150" i="46" s="1"/>
  <c r="CK150" i="46"/>
  <c r="V150" i="46" s="1"/>
  <c r="CJ150" i="46"/>
  <c r="U150" i="46" s="1"/>
  <c r="CI150" i="46"/>
  <c r="CH150" i="46"/>
  <c r="CG150" i="46"/>
  <c r="CF150" i="46"/>
  <c r="CE150" i="46"/>
  <c r="P150" i="46" s="1"/>
  <c r="CD150" i="46"/>
  <c r="O150" i="46" s="1"/>
  <c r="CC150" i="46"/>
  <c r="CB150" i="46"/>
  <c r="M150" i="46" s="1"/>
  <c r="CA150" i="46"/>
  <c r="L150" i="46" s="1"/>
  <c r="BZ150" i="46"/>
  <c r="BY150" i="46"/>
  <c r="J150" i="46" s="1"/>
  <c r="BX150" i="46"/>
  <c r="BW150" i="46"/>
  <c r="H150" i="46" s="1"/>
  <c r="BV150" i="46"/>
  <c r="BU150" i="46"/>
  <c r="F150" i="46" s="1"/>
  <c r="BT150" i="46"/>
  <c r="BS150" i="46"/>
  <c r="D150" i="46" s="1"/>
  <c r="B150" i="46"/>
  <c r="B150" i="44" s="1"/>
  <c r="A150" i="46"/>
  <c r="C150" i="46" s="1"/>
  <c r="C150" i="44" s="1"/>
  <c r="EF149" i="46"/>
  <c r="BQ149" i="46" s="1"/>
  <c r="EE149" i="46"/>
  <c r="BP149" i="46" s="1"/>
  <c r="ED149" i="46"/>
  <c r="EC149" i="46"/>
  <c r="BN149" i="46" s="1"/>
  <c r="EB149" i="46"/>
  <c r="BM149" i="46" s="1"/>
  <c r="EA149" i="46"/>
  <c r="DZ149" i="46"/>
  <c r="DY149" i="46"/>
  <c r="DX149" i="46"/>
  <c r="DW149" i="46"/>
  <c r="BH149" i="46" s="1"/>
  <c r="DV149" i="46"/>
  <c r="DU149" i="46"/>
  <c r="BF149" i="46" s="1"/>
  <c r="DT149" i="46"/>
  <c r="BE149" i="46" s="1"/>
  <c r="DS149" i="46"/>
  <c r="DR149" i="46"/>
  <c r="DQ149" i="46"/>
  <c r="BB149" i="46" s="1"/>
  <c r="DP149" i="46"/>
  <c r="DO149" i="46"/>
  <c r="AZ149" i="46" s="1"/>
  <c r="DN149" i="46"/>
  <c r="AY149" i="46" s="1"/>
  <c r="DM149" i="46"/>
  <c r="DL149" i="46"/>
  <c r="AW149" i="46" s="1"/>
  <c r="DK149" i="46"/>
  <c r="DJ149" i="46"/>
  <c r="DI149" i="46"/>
  <c r="AT149" i="46" s="1"/>
  <c r="DH149" i="46"/>
  <c r="AS149" i="46" s="1"/>
  <c r="DG149" i="46"/>
  <c r="AR149" i="46" s="1"/>
  <c r="DF149" i="46"/>
  <c r="DE149" i="46"/>
  <c r="AP149" i="46" s="1"/>
  <c r="DD149" i="46"/>
  <c r="DC149" i="46"/>
  <c r="DB149" i="46"/>
  <c r="DA149" i="46"/>
  <c r="AL149" i="46" s="1"/>
  <c r="CZ149" i="46"/>
  <c r="CY149" i="46"/>
  <c r="CX149" i="46"/>
  <c r="CW149" i="46"/>
  <c r="AH149" i="46" s="1"/>
  <c r="CV149" i="46"/>
  <c r="AG149" i="46" s="1"/>
  <c r="CU149" i="46"/>
  <c r="CT149" i="46"/>
  <c r="CS149" i="46"/>
  <c r="AD149" i="46" s="1"/>
  <c r="CR149" i="46"/>
  <c r="AC149" i="46" s="1"/>
  <c r="CQ149" i="46"/>
  <c r="AB149" i="46" s="1"/>
  <c r="CP149" i="46"/>
  <c r="AA149" i="46" s="1"/>
  <c r="CO149" i="46"/>
  <c r="Z149" i="46" s="1"/>
  <c r="CN149" i="46"/>
  <c r="Y149" i="46" s="1"/>
  <c r="CM149" i="46"/>
  <c r="CL149" i="46"/>
  <c r="CK149" i="46"/>
  <c r="CJ149" i="46"/>
  <c r="CI149" i="46"/>
  <c r="T149" i="46" s="1"/>
  <c r="CH149" i="46"/>
  <c r="S149" i="46" s="1"/>
  <c r="CG149" i="46"/>
  <c r="R149" i="46" s="1"/>
  <c r="CF149" i="46"/>
  <c r="CE149" i="46"/>
  <c r="CD149" i="46"/>
  <c r="CC149" i="46"/>
  <c r="CB149" i="46"/>
  <c r="M149" i="46" s="1"/>
  <c r="CA149" i="46"/>
  <c r="L149" i="46" s="1"/>
  <c r="BZ149" i="46"/>
  <c r="K149" i="46" s="1"/>
  <c r="BY149" i="46"/>
  <c r="J149" i="46" s="1"/>
  <c r="BX149" i="46"/>
  <c r="I149" i="46" s="1"/>
  <c r="BW149" i="46"/>
  <c r="BV149" i="46"/>
  <c r="BU149" i="46"/>
  <c r="F149" i="46" s="1"/>
  <c r="BT149" i="46"/>
  <c r="E149" i="46" s="1"/>
  <c r="BS149" i="46"/>
  <c r="D149" i="46" s="1"/>
  <c r="B149" i="46"/>
  <c r="B149" i="44" s="1"/>
  <c r="A149" i="46"/>
  <c r="A147" i="27" s="1"/>
  <c r="EF148" i="46"/>
  <c r="EE148" i="46"/>
  <c r="BP148" i="46" s="1"/>
  <c r="ED148" i="46"/>
  <c r="EC148" i="46"/>
  <c r="EB148" i="46"/>
  <c r="EA148" i="46"/>
  <c r="BL148" i="46" s="1"/>
  <c r="DZ148" i="46"/>
  <c r="BK148" i="46" s="1"/>
  <c r="DY148" i="46"/>
  <c r="BJ148" i="46" s="1"/>
  <c r="DX148" i="46"/>
  <c r="BI148" i="46" s="1"/>
  <c r="DW148" i="46"/>
  <c r="DV148" i="46"/>
  <c r="DU148" i="46"/>
  <c r="DT148" i="46"/>
  <c r="BE148" i="46" s="1"/>
  <c r="DS148" i="46"/>
  <c r="BD148" i="46" s="1"/>
  <c r="DR148" i="46"/>
  <c r="DQ148" i="46"/>
  <c r="BB148" i="46" s="1"/>
  <c r="DP148" i="46"/>
  <c r="BA148" i="46" s="1"/>
  <c r="DO148" i="46"/>
  <c r="AZ148" i="46" s="1"/>
  <c r="DN148" i="46"/>
  <c r="DM148" i="46"/>
  <c r="DL148" i="46"/>
  <c r="AW148" i="46" s="1"/>
  <c r="DK148" i="46"/>
  <c r="AV148" i="46" s="1"/>
  <c r="DJ148" i="46"/>
  <c r="AU148" i="46" s="1"/>
  <c r="DI148" i="46"/>
  <c r="DH148" i="46"/>
  <c r="DG148" i="46"/>
  <c r="DF148" i="46"/>
  <c r="DE148" i="46"/>
  <c r="DD148" i="46"/>
  <c r="DC148" i="46"/>
  <c r="DB148" i="46"/>
  <c r="AM148" i="46" s="1"/>
  <c r="DA148" i="46"/>
  <c r="AL148" i="46" s="1"/>
  <c r="CZ148" i="46"/>
  <c r="AK148" i="46" s="1"/>
  <c r="CY148" i="46"/>
  <c r="AJ148" i="46" s="1"/>
  <c r="CX148" i="46"/>
  <c r="CW148" i="46"/>
  <c r="CV148" i="46"/>
  <c r="AG148" i="46" s="1"/>
  <c r="CU148" i="46"/>
  <c r="AF148" i="46" s="1"/>
  <c r="CT148" i="46"/>
  <c r="AE148" i="46" s="1"/>
  <c r="CS148" i="46"/>
  <c r="AD148" i="46" s="1"/>
  <c r="CR148" i="46"/>
  <c r="CQ148" i="46"/>
  <c r="CP148" i="46"/>
  <c r="CO148" i="46"/>
  <c r="CN148" i="46"/>
  <c r="Y148" i="46" s="1"/>
  <c r="CM148" i="46"/>
  <c r="X148" i="46" s="1"/>
  <c r="CL148" i="46"/>
  <c r="CK148" i="46"/>
  <c r="CJ148" i="46"/>
  <c r="U148" i="46" s="1"/>
  <c r="CI148" i="46"/>
  <c r="CH148" i="46"/>
  <c r="CG148" i="46"/>
  <c r="CF148" i="46"/>
  <c r="CE148" i="46"/>
  <c r="P148" i="46" s="1"/>
  <c r="CD148" i="46"/>
  <c r="O148" i="46" s="1"/>
  <c r="CC148" i="46"/>
  <c r="N148" i="46" s="1"/>
  <c r="CB148" i="46"/>
  <c r="CA148" i="46"/>
  <c r="BZ148" i="46"/>
  <c r="BY148" i="46"/>
  <c r="BX148" i="46"/>
  <c r="BW148" i="46"/>
  <c r="H148" i="46" s="1"/>
  <c r="BV148" i="46"/>
  <c r="BU148" i="46"/>
  <c r="F148" i="46" s="1"/>
  <c r="BT148" i="46"/>
  <c r="E148" i="46" s="1"/>
  <c r="BS148" i="46"/>
  <c r="B148" i="46"/>
  <c r="B148" i="44" s="1"/>
  <c r="A148" i="46"/>
  <c r="EF147" i="46"/>
  <c r="BQ147" i="46" s="1"/>
  <c r="EE147" i="46"/>
  <c r="BP147" i="46" s="1"/>
  <c r="ED147" i="46"/>
  <c r="BO147" i="46" s="1"/>
  <c r="EC147" i="46"/>
  <c r="BN147" i="46" s="1"/>
  <c r="EB147" i="46"/>
  <c r="EA147" i="46"/>
  <c r="BL147" i="46" s="1"/>
  <c r="DZ147" i="46"/>
  <c r="DY147" i="46"/>
  <c r="DX147" i="46"/>
  <c r="BI147" i="46" s="1"/>
  <c r="DW147" i="46"/>
  <c r="DV147" i="46"/>
  <c r="BG147" i="46" s="1"/>
  <c r="DU147" i="46"/>
  <c r="BF147" i="46" s="1"/>
  <c r="DT147" i="46"/>
  <c r="DS147" i="46"/>
  <c r="DR147" i="46"/>
  <c r="DQ147" i="46"/>
  <c r="DP147" i="46"/>
  <c r="DO147" i="46"/>
  <c r="AZ147" i="46" s="1"/>
  <c r="DN147" i="46"/>
  <c r="AY147" i="46" s="1"/>
  <c r="DM147" i="46"/>
  <c r="AX147" i="46" s="1"/>
  <c r="DL147" i="46"/>
  <c r="AW147" i="46" s="1"/>
  <c r="DK147" i="46"/>
  <c r="DJ147" i="46"/>
  <c r="DI147" i="46"/>
  <c r="DH147" i="46"/>
  <c r="AS147" i="46" s="1"/>
  <c r="DG147" i="46"/>
  <c r="DF147" i="46"/>
  <c r="AQ147" i="46" s="1"/>
  <c r="DE147" i="46"/>
  <c r="AP147" i="46" s="1"/>
  <c r="DD147" i="46"/>
  <c r="DC147" i="46"/>
  <c r="DB147" i="46"/>
  <c r="DA147" i="46"/>
  <c r="CZ147" i="46"/>
  <c r="AK147" i="46" s="1"/>
  <c r="CY147" i="46"/>
  <c r="AJ147" i="46" s="1"/>
  <c r="CX147" i="46"/>
  <c r="CW147" i="46"/>
  <c r="AH147" i="46" s="1"/>
  <c r="CV147" i="46"/>
  <c r="AG147" i="46" s="1"/>
  <c r="CU147" i="46"/>
  <c r="CT147" i="46"/>
  <c r="CS147" i="46"/>
  <c r="CR147" i="46"/>
  <c r="CQ147" i="46"/>
  <c r="CP147" i="46"/>
  <c r="AA147" i="46" s="1"/>
  <c r="CO147" i="46"/>
  <c r="CN147" i="46"/>
  <c r="Y147" i="46" s="1"/>
  <c r="CM147" i="46"/>
  <c r="CL147" i="46"/>
  <c r="W147" i="46" s="1"/>
  <c r="CK147" i="46"/>
  <c r="CJ147" i="46"/>
  <c r="CI147" i="46"/>
  <c r="T147" i="46" s="1"/>
  <c r="CH147" i="46"/>
  <c r="CG147" i="46"/>
  <c r="R147" i="46" s="1"/>
  <c r="CF147" i="46"/>
  <c r="Q147" i="46" s="1"/>
  <c r="CE147" i="46"/>
  <c r="P147" i="46" s="1"/>
  <c r="CD147" i="46"/>
  <c r="CC147" i="46"/>
  <c r="CB147" i="46"/>
  <c r="M147" i="46" s="1"/>
  <c r="CA147" i="46"/>
  <c r="L147" i="46" s="1"/>
  <c r="BZ147" i="46"/>
  <c r="K147" i="46" s="1"/>
  <c r="BY147" i="46"/>
  <c r="J147" i="46" s="1"/>
  <c r="BX147" i="46"/>
  <c r="I147" i="46" s="1"/>
  <c r="BW147" i="46"/>
  <c r="BV147" i="46"/>
  <c r="BU147" i="46"/>
  <c r="BT147" i="46"/>
  <c r="BS147" i="46"/>
  <c r="D147" i="46" s="1"/>
  <c r="B147" i="46"/>
  <c r="B147" i="44" s="1"/>
  <c r="A147" i="46"/>
  <c r="A145" i="27" s="1"/>
  <c r="EF146" i="46"/>
  <c r="EE146" i="46"/>
  <c r="ED146" i="46"/>
  <c r="BO146" i="46" s="1"/>
  <c r="EC146" i="46"/>
  <c r="BN146" i="46" s="1"/>
  <c r="EB146" i="46"/>
  <c r="BM146" i="46" s="1"/>
  <c r="EA146" i="46"/>
  <c r="BL146" i="46" s="1"/>
  <c r="DZ146" i="46"/>
  <c r="BK146" i="46" s="1"/>
  <c r="DY146" i="46"/>
  <c r="BJ146" i="46" s="1"/>
  <c r="DX146" i="46"/>
  <c r="DW146" i="46"/>
  <c r="DV146" i="46"/>
  <c r="DU146" i="46"/>
  <c r="DT146" i="46"/>
  <c r="BE146" i="46" s="1"/>
  <c r="DS146" i="46"/>
  <c r="BD146" i="46" s="1"/>
  <c r="DR146" i="46"/>
  <c r="BC146" i="46" s="1"/>
  <c r="DQ146" i="46"/>
  <c r="DP146" i="46"/>
  <c r="DO146" i="46"/>
  <c r="AZ146" i="46" s="1"/>
  <c r="DN146" i="46"/>
  <c r="DM146" i="46"/>
  <c r="DL146" i="46"/>
  <c r="DK146" i="46"/>
  <c r="AV146" i="46" s="1"/>
  <c r="DJ146" i="46"/>
  <c r="AU146" i="46" s="1"/>
  <c r="DI146" i="46"/>
  <c r="AT146" i="46" s="1"/>
  <c r="DH146" i="46"/>
  <c r="DG146" i="46"/>
  <c r="DF146" i="46"/>
  <c r="DE146" i="46"/>
  <c r="AP146" i="46" s="1"/>
  <c r="DD146" i="46"/>
  <c r="AO146" i="46" s="1"/>
  <c r="DC146" i="46"/>
  <c r="AN146" i="46" s="1"/>
  <c r="DB146" i="46"/>
  <c r="DA146" i="46"/>
  <c r="AL146" i="46" s="1"/>
  <c r="CZ146" i="46"/>
  <c r="CY146" i="46"/>
  <c r="AJ146" i="46" s="1"/>
  <c r="CX146" i="46"/>
  <c r="CW146" i="46"/>
  <c r="AH146" i="46" s="1"/>
  <c r="CV146" i="46"/>
  <c r="CU146" i="46"/>
  <c r="AF146" i="46" s="1"/>
  <c r="CT146" i="46"/>
  <c r="CS146" i="46"/>
  <c r="AD146" i="46" s="1"/>
  <c r="CR146" i="46"/>
  <c r="CQ146" i="46"/>
  <c r="CP146" i="46"/>
  <c r="CO146" i="46"/>
  <c r="Z146" i="46" s="1"/>
  <c r="CN146" i="46"/>
  <c r="Y146" i="46" s="1"/>
  <c r="CM146" i="46"/>
  <c r="X146" i="46" s="1"/>
  <c r="CL146" i="46"/>
  <c r="W146" i="46" s="1"/>
  <c r="CK146" i="46"/>
  <c r="V146" i="46" s="1"/>
  <c r="CJ146" i="46"/>
  <c r="CI146" i="46"/>
  <c r="T146" i="46" s="1"/>
  <c r="CH146" i="46"/>
  <c r="S146" i="46" s="1"/>
  <c r="CG146" i="46"/>
  <c r="R146" i="46" s="1"/>
  <c r="CF146" i="46"/>
  <c r="Q146" i="46" s="1"/>
  <c r="CE146" i="46"/>
  <c r="P146" i="46" s="1"/>
  <c r="CD146" i="46"/>
  <c r="CC146" i="46"/>
  <c r="N146" i="46" s="1"/>
  <c r="CB146" i="46"/>
  <c r="CA146" i="46"/>
  <c r="BZ146" i="46"/>
  <c r="K146" i="46" s="1"/>
  <c r="BY146" i="46"/>
  <c r="BX146" i="46"/>
  <c r="BW146" i="46"/>
  <c r="H146" i="46" s="1"/>
  <c r="BV146" i="46"/>
  <c r="G146" i="46" s="1"/>
  <c r="BU146" i="46"/>
  <c r="BT146" i="46"/>
  <c r="BS146" i="46"/>
  <c r="B146" i="46"/>
  <c r="B146" i="44" s="1"/>
  <c r="A146" i="46"/>
  <c r="A144" i="27" s="1"/>
  <c r="EF145" i="46"/>
  <c r="EE145" i="46"/>
  <c r="ED145" i="46"/>
  <c r="BO145" i="46" s="1"/>
  <c r="EC145" i="46"/>
  <c r="EB145" i="46"/>
  <c r="EA145" i="46"/>
  <c r="BL145" i="46" s="1"/>
  <c r="DZ145" i="46"/>
  <c r="DY145" i="46"/>
  <c r="BJ145" i="46" s="1"/>
  <c r="DX145" i="46"/>
  <c r="BI145" i="46" s="1"/>
  <c r="DW145" i="46"/>
  <c r="BH145" i="46" s="1"/>
  <c r="DV145" i="46"/>
  <c r="DU145" i="46"/>
  <c r="BF145" i="46" s="1"/>
  <c r="DT145" i="46"/>
  <c r="DS145" i="46"/>
  <c r="DR145" i="46"/>
  <c r="DQ145" i="46"/>
  <c r="BB145" i="46" s="1"/>
  <c r="DP145" i="46"/>
  <c r="DO145" i="46"/>
  <c r="AZ145" i="46" s="1"/>
  <c r="DN145" i="46"/>
  <c r="AY145" i="46" s="1"/>
  <c r="DM145" i="46"/>
  <c r="AX145" i="46" s="1"/>
  <c r="DL145" i="46"/>
  <c r="DK145" i="46"/>
  <c r="DJ145" i="46"/>
  <c r="AU145" i="46" s="1"/>
  <c r="DI145" i="46"/>
  <c r="AT145" i="46" s="1"/>
  <c r="DH145" i="46"/>
  <c r="AS145" i="46" s="1"/>
  <c r="DG145" i="46"/>
  <c r="AR145" i="46" s="1"/>
  <c r="DF145" i="46"/>
  <c r="DE145" i="46"/>
  <c r="AP145" i="46" s="1"/>
  <c r="DD145" i="46"/>
  <c r="DC145" i="46"/>
  <c r="DB145" i="46"/>
  <c r="DA145" i="46"/>
  <c r="CZ145" i="46"/>
  <c r="CY145" i="46"/>
  <c r="AJ145" i="46" s="1"/>
  <c r="CX145" i="46"/>
  <c r="AI145" i="46" s="1"/>
  <c r="CW145" i="46"/>
  <c r="AH145" i="46" s="1"/>
  <c r="CV145" i="46"/>
  <c r="CU145" i="46"/>
  <c r="CT145" i="46"/>
  <c r="CS145" i="46"/>
  <c r="AD145" i="46" s="1"/>
  <c r="CR145" i="46"/>
  <c r="CQ145" i="46"/>
  <c r="AB145" i="46" s="1"/>
  <c r="CP145" i="46"/>
  <c r="AA145" i="46" s="1"/>
  <c r="CO145" i="46"/>
  <c r="Z145" i="46" s="1"/>
  <c r="CN145" i="46"/>
  <c r="CM145" i="46"/>
  <c r="CL145" i="46"/>
  <c r="CK145" i="46"/>
  <c r="V145" i="46" s="1"/>
  <c r="CJ145" i="46"/>
  <c r="U145" i="46" s="1"/>
  <c r="CI145" i="46"/>
  <c r="T145" i="46" s="1"/>
  <c r="CH145" i="46"/>
  <c r="CG145" i="46"/>
  <c r="CF145" i="46"/>
  <c r="CE145" i="46"/>
  <c r="CD145" i="46"/>
  <c r="CC145" i="46"/>
  <c r="N145" i="46" s="1"/>
  <c r="CB145" i="46"/>
  <c r="M145" i="46" s="1"/>
  <c r="CA145" i="46"/>
  <c r="L145" i="46" s="1"/>
  <c r="BZ145" i="46"/>
  <c r="BY145" i="46"/>
  <c r="J145" i="46" s="1"/>
  <c r="BX145" i="46"/>
  <c r="BW145" i="46"/>
  <c r="BV145" i="46"/>
  <c r="BU145" i="46"/>
  <c r="F145" i="46" s="1"/>
  <c r="BT145" i="46"/>
  <c r="BS145" i="46"/>
  <c r="D145" i="46" s="1"/>
  <c r="B145" i="46"/>
  <c r="B145" i="44" s="1"/>
  <c r="A145" i="46"/>
  <c r="A143" i="27" s="1"/>
  <c r="EF144" i="46"/>
  <c r="BQ144" i="46" s="1"/>
  <c r="EE144" i="46"/>
  <c r="BP144" i="46" s="1"/>
  <c r="ED144" i="46"/>
  <c r="BO144" i="46" s="1"/>
  <c r="EC144" i="46"/>
  <c r="BN144" i="46" s="1"/>
  <c r="EB144" i="46"/>
  <c r="BM144" i="46" s="1"/>
  <c r="EA144" i="46"/>
  <c r="BL144" i="46" s="1"/>
  <c r="DZ144" i="46"/>
  <c r="DY144" i="46"/>
  <c r="BJ144" i="46" s="1"/>
  <c r="DX144" i="46"/>
  <c r="BI144" i="46" s="1"/>
  <c r="DW144" i="46"/>
  <c r="DV144" i="46"/>
  <c r="BG144" i="46" s="1"/>
  <c r="DU144" i="46"/>
  <c r="BF144" i="46" s="1"/>
  <c r="DT144" i="46"/>
  <c r="BE144" i="46" s="1"/>
  <c r="DS144" i="46"/>
  <c r="BD144" i="46" s="1"/>
  <c r="DR144" i="46"/>
  <c r="DQ144" i="46"/>
  <c r="BB144" i="46" s="1"/>
  <c r="DP144" i="46"/>
  <c r="BA144" i="46" s="1"/>
  <c r="DO144" i="46"/>
  <c r="DN144" i="46"/>
  <c r="AY144" i="46" s="1"/>
  <c r="DM144" i="46"/>
  <c r="AX144" i="46" s="1"/>
  <c r="DL144" i="46"/>
  <c r="AW144" i="46" s="1"/>
  <c r="DK144" i="46"/>
  <c r="AV144" i="46" s="1"/>
  <c r="DJ144" i="46"/>
  <c r="DI144" i="46"/>
  <c r="AT144" i="46" s="1"/>
  <c r="DH144" i="46"/>
  <c r="AS144" i="46" s="1"/>
  <c r="DG144" i="46"/>
  <c r="DF144" i="46"/>
  <c r="AQ144" i="46" s="1"/>
  <c r="DE144" i="46"/>
  <c r="DD144" i="46"/>
  <c r="AO144" i="46" s="1"/>
  <c r="DC144" i="46"/>
  <c r="AN144" i="46" s="1"/>
  <c r="DB144" i="46"/>
  <c r="DA144" i="46"/>
  <c r="AL144" i="46" s="1"/>
  <c r="CZ144" i="46"/>
  <c r="AK144" i="46" s="1"/>
  <c r="CY144" i="46"/>
  <c r="CX144" i="46"/>
  <c r="AI144" i="46" s="1"/>
  <c r="CW144" i="46"/>
  <c r="AH144" i="46" s="1"/>
  <c r="CV144" i="46"/>
  <c r="CU144" i="46"/>
  <c r="AF144" i="46" s="1"/>
  <c r="CT144" i="46"/>
  <c r="AE144" i="46" s="1"/>
  <c r="CS144" i="46"/>
  <c r="AD144" i="46" s="1"/>
  <c r="CR144" i="46"/>
  <c r="CQ144" i="46"/>
  <c r="AB144" i="46" s="1"/>
  <c r="CP144" i="46"/>
  <c r="AA144" i="46" s="1"/>
  <c r="CO144" i="46"/>
  <c r="Z144" i="46" s="1"/>
  <c r="CN144" i="46"/>
  <c r="Y144" i="46" s="1"/>
  <c r="CM144" i="46"/>
  <c r="X144" i="46" s="1"/>
  <c r="CL144" i="46"/>
  <c r="W144" i="46" s="1"/>
  <c r="CK144" i="46"/>
  <c r="V144" i="46" s="1"/>
  <c r="CJ144" i="46"/>
  <c r="CI144" i="46"/>
  <c r="CH144" i="46"/>
  <c r="S144" i="46" s="1"/>
  <c r="CG144" i="46"/>
  <c r="R144" i="46" s="1"/>
  <c r="CF144" i="46"/>
  <c r="CE144" i="46"/>
  <c r="P144" i="46" s="1"/>
  <c r="CD144" i="46"/>
  <c r="O144" i="46" s="1"/>
  <c r="CC144" i="46"/>
  <c r="CB144" i="46"/>
  <c r="M144" i="46" s="1"/>
  <c r="CA144" i="46"/>
  <c r="BZ144" i="46"/>
  <c r="K144" i="46" s="1"/>
  <c r="BY144" i="46"/>
  <c r="J144" i="46" s="1"/>
  <c r="BX144" i="46"/>
  <c r="BW144" i="46"/>
  <c r="H144" i="46" s="1"/>
  <c r="BV144" i="46"/>
  <c r="G144" i="46" s="1"/>
  <c r="BU144" i="46"/>
  <c r="F144" i="46" s="1"/>
  <c r="BT144" i="46"/>
  <c r="E144" i="46" s="1"/>
  <c r="BS144" i="46"/>
  <c r="B144" i="46"/>
  <c r="B144" i="44" s="1"/>
  <c r="A144" i="46"/>
  <c r="EF143" i="46"/>
  <c r="BQ143" i="46" s="1"/>
  <c r="EE143" i="46"/>
  <c r="BP143" i="46" s="1"/>
  <c r="ED143" i="46"/>
  <c r="EC143" i="46"/>
  <c r="BN143" i="46" s="1"/>
  <c r="EB143" i="46"/>
  <c r="EA143" i="46"/>
  <c r="DZ143" i="46"/>
  <c r="DY143" i="46"/>
  <c r="DX143" i="46"/>
  <c r="DW143" i="46"/>
  <c r="BH143" i="46" s="1"/>
  <c r="DV143" i="46"/>
  <c r="DU143" i="46"/>
  <c r="DT143" i="46"/>
  <c r="BE143" i="46" s="1"/>
  <c r="DS143" i="46"/>
  <c r="BD143" i="46" s="1"/>
  <c r="DR143" i="46"/>
  <c r="DQ143" i="46"/>
  <c r="DP143" i="46"/>
  <c r="BA143" i="46" s="1"/>
  <c r="DO143" i="46"/>
  <c r="AZ143" i="46" s="1"/>
  <c r="DN143" i="46"/>
  <c r="AY143" i="46" s="1"/>
  <c r="DM143" i="46"/>
  <c r="AX143" i="46" s="1"/>
  <c r="DL143" i="46"/>
  <c r="AW143" i="46" s="1"/>
  <c r="DK143" i="46"/>
  <c r="DJ143" i="46"/>
  <c r="DI143" i="46"/>
  <c r="DH143" i="46"/>
  <c r="DG143" i="46"/>
  <c r="AR143" i="46" s="1"/>
  <c r="DF143" i="46"/>
  <c r="DE143" i="46"/>
  <c r="AP143" i="46" s="1"/>
  <c r="DD143" i="46"/>
  <c r="AO143" i="46" s="1"/>
  <c r="DC143" i="46"/>
  <c r="DB143" i="46"/>
  <c r="AM143" i="46" s="1"/>
  <c r="DA143" i="46"/>
  <c r="CZ143" i="46"/>
  <c r="CY143" i="46"/>
  <c r="AJ143" i="46" s="1"/>
  <c r="CX143" i="46"/>
  <c r="CW143" i="46"/>
  <c r="CV143" i="46"/>
  <c r="CU143" i="46"/>
  <c r="CT143" i="46"/>
  <c r="AE143" i="46" s="1"/>
  <c r="CS143" i="46"/>
  <c r="AD143" i="46" s="1"/>
  <c r="CR143" i="46"/>
  <c r="AC143" i="46" s="1"/>
  <c r="CQ143" i="46"/>
  <c r="CP143" i="46"/>
  <c r="AA143" i="46" s="1"/>
  <c r="CO143" i="46"/>
  <c r="Z143" i="46" s="1"/>
  <c r="CN143" i="46"/>
  <c r="CM143" i="46"/>
  <c r="CL143" i="46"/>
  <c r="W143" i="46" s="1"/>
  <c r="CK143" i="46"/>
  <c r="V143" i="46" s="1"/>
  <c r="CJ143" i="46"/>
  <c r="CI143" i="46"/>
  <c r="T143" i="46" s="1"/>
  <c r="CH143" i="46"/>
  <c r="CG143" i="46"/>
  <c r="R143" i="46" s="1"/>
  <c r="CF143" i="46"/>
  <c r="Q143" i="46" s="1"/>
  <c r="CE143" i="46"/>
  <c r="CD143" i="46"/>
  <c r="O143" i="46" s="1"/>
  <c r="CC143" i="46"/>
  <c r="CB143" i="46"/>
  <c r="CA143" i="46"/>
  <c r="L143" i="46" s="1"/>
  <c r="BZ143" i="46"/>
  <c r="K143" i="46" s="1"/>
  <c r="BY143" i="46"/>
  <c r="J143" i="46" s="1"/>
  <c r="BX143" i="46"/>
  <c r="I143" i="46" s="1"/>
  <c r="BW143" i="46"/>
  <c r="BV143" i="46"/>
  <c r="G143" i="46" s="1"/>
  <c r="BU143" i="46"/>
  <c r="F143" i="46" s="1"/>
  <c r="BT143" i="46"/>
  <c r="E143" i="46" s="1"/>
  <c r="BS143" i="46"/>
  <c r="D143" i="46" s="1"/>
  <c r="B143" i="46"/>
  <c r="B143" i="44" s="1"/>
  <c r="A143" i="46"/>
  <c r="A141" i="27" s="1"/>
  <c r="EF142" i="46"/>
  <c r="EE142" i="46"/>
  <c r="ED142" i="46"/>
  <c r="EC142" i="46"/>
  <c r="BN142" i="46" s="1"/>
  <c r="EB142" i="46"/>
  <c r="EA142" i="46"/>
  <c r="BL142" i="46" s="1"/>
  <c r="DZ142" i="46"/>
  <c r="BK142" i="46" s="1"/>
  <c r="DY142" i="46"/>
  <c r="BJ142" i="46" s="1"/>
  <c r="DX142" i="46"/>
  <c r="DW142" i="46"/>
  <c r="DV142" i="46"/>
  <c r="DU142" i="46"/>
  <c r="BF142" i="46" s="1"/>
  <c r="DT142" i="46"/>
  <c r="BE142" i="46" s="1"/>
  <c r="DS142" i="46"/>
  <c r="BD142" i="46" s="1"/>
  <c r="DR142" i="46"/>
  <c r="DQ142" i="46"/>
  <c r="BB142" i="46" s="1"/>
  <c r="DP142" i="46"/>
  <c r="DO142" i="46"/>
  <c r="DN142" i="46"/>
  <c r="DM142" i="46"/>
  <c r="AX142" i="46" s="1"/>
  <c r="DL142" i="46"/>
  <c r="DK142" i="46"/>
  <c r="AV142" i="46" s="1"/>
  <c r="DJ142" i="46"/>
  <c r="DI142" i="46"/>
  <c r="AT142" i="46" s="1"/>
  <c r="DH142" i="46"/>
  <c r="DG142" i="46"/>
  <c r="DF142" i="46"/>
  <c r="AQ142" i="46" s="1"/>
  <c r="DE142" i="46"/>
  <c r="AP142" i="46" s="1"/>
  <c r="DD142" i="46"/>
  <c r="DC142" i="46"/>
  <c r="AN142" i="46" s="1"/>
  <c r="DB142" i="46"/>
  <c r="DA142" i="46"/>
  <c r="AL142" i="46" s="1"/>
  <c r="CZ142" i="46"/>
  <c r="CY142" i="46"/>
  <c r="CX142" i="46"/>
  <c r="AI142" i="46" s="1"/>
  <c r="CW142" i="46"/>
  <c r="AH142" i="46" s="1"/>
  <c r="CV142" i="46"/>
  <c r="AG142" i="46" s="1"/>
  <c r="CU142" i="46"/>
  <c r="AF142" i="46" s="1"/>
  <c r="CT142" i="46"/>
  <c r="CS142" i="46"/>
  <c r="AD142" i="46" s="1"/>
  <c r="CR142" i="46"/>
  <c r="CQ142" i="46"/>
  <c r="CP142" i="46"/>
  <c r="CO142" i="46"/>
  <c r="Z142" i="46" s="1"/>
  <c r="CN142" i="46"/>
  <c r="Y142" i="46" s="1"/>
  <c r="CM142" i="46"/>
  <c r="X142" i="46" s="1"/>
  <c r="CL142" i="46"/>
  <c r="W142" i="46" s="1"/>
  <c r="CK142" i="46"/>
  <c r="V142" i="46" s="1"/>
  <c r="CJ142" i="46"/>
  <c r="CI142" i="46"/>
  <c r="T142" i="46" s="1"/>
  <c r="CH142" i="46"/>
  <c r="CG142" i="46"/>
  <c r="R142" i="46" s="1"/>
  <c r="CF142" i="46"/>
  <c r="CE142" i="46"/>
  <c r="P142" i="46" s="1"/>
  <c r="CD142" i="46"/>
  <c r="CC142" i="46"/>
  <c r="N142" i="46" s="1"/>
  <c r="CB142" i="46"/>
  <c r="CA142" i="46"/>
  <c r="BZ142" i="46"/>
  <c r="BY142" i="46"/>
  <c r="J142" i="46" s="1"/>
  <c r="BX142" i="46"/>
  <c r="I142" i="46" s="1"/>
  <c r="BW142" i="46"/>
  <c r="H142" i="46" s="1"/>
  <c r="BV142" i="46"/>
  <c r="BU142" i="46"/>
  <c r="F142" i="46" s="1"/>
  <c r="BT142" i="46"/>
  <c r="BS142" i="46"/>
  <c r="B142" i="46"/>
  <c r="B142" i="44" s="1"/>
  <c r="A142" i="46"/>
  <c r="EF141" i="46"/>
  <c r="BQ141" i="46" s="1"/>
  <c r="EE141" i="46"/>
  <c r="BP141" i="46" s="1"/>
  <c r="ED141" i="46"/>
  <c r="EC141" i="46"/>
  <c r="BN141" i="46" s="1"/>
  <c r="EB141" i="46"/>
  <c r="BM141" i="46" s="1"/>
  <c r="EA141" i="46"/>
  <c r="DZ141" i="46"/>
  <c r="DY141" i="46"/>
  <c r="DX141" i="46"/>
  <c r="DW141" i="46"/>
  <c r="BH141" i="46" s="1"/>
  <c r="DV141" i="46"/>
  <c r="BG141" i="46" s="1"/>
  <c r="DU141" i="46"/>
  <c r="BF141" i="46" s="1"/>
  <c r="DT141" i="46"/>
  <c r="BE141" i="46" s="1"/>
  <c r="DS141" i="46"/>
  <c r="DR141" i="46"/>
  <c r="DQ141" i="46"/>
  <c r="DP141" i="46"/>
  <c r="BA141" i="46" s="1"/>
  <c r="DO141" i="46"/>
  <c r="AZ141" i="46" s="1"/>
  <c r="DN141" i="46"/>
  <c r="DM141" i="46"/>
  <c r="AX141" i="46" s="1"/>
  <c r="DL141" i="46"/>
  <c r="AW141" i="46" s="1"/>
  <c r="DK141" i="46"/>
  <c r="DJ141" i="46"/>
  <c r="DI141" i="46"/>
  <c r="AT141" i="46" s="1"/>
  <c r="DH141" i="46"/>
  <c r="AS141" i="46" s="1"/>
  <c r="DG141" i="46"/>
  <c r="AR141" i="46" s="1"/>
  <c r="DF141" i="46"/>
  <c r="AQ141" i="46" s="1"/>
  <c r="DE141" i="46"/>
  <c r="AP141" i="46" s="1"/>
  <c r="DD141" i="46"/>
  <c r="AO141" i="46" s="1"/>
  <c r="DC141" i="46"/>
  <c r="DB141" i="46"/>
  <c r="DA141" i="46"/>
  <c r="AL141" i="46" s="1"/>
  <c r="CZ141" i="46"/>
  <c r="AK141" i="46" s="1"/>
  <c r="CY141" i="46"/>
  <c r="AJ141" i="46" s="1"/>
  <c r="CX141" i="46"/>
  <c r="CW141" i="46"/>
  <c r="CV141" i="46"/>
  <c r="AG141" i="46" s="1"/>
  <c r="CU141" i="46"/>
  <c r="CT141" i="46"/>
  <c r="CS141" i="46"/>
  <c r="AD141" i="46" s="1"/>
  <c r="CR141" i="46"/>
  <c r="AC141" i="46" s="1"/>
  <c r="CQ141" i="46"/>
  <c r="AB141" i="46" s="1"/>
  <c r="CP141" i="46"/>
  <c r="AA141" i="46" s="1"/>
  <c r="CO141" i="46"/>
  <c r="Z141" i="46" s="1"/>
  <c r="CN141" i="46"/>
  <c r="CM141" i="46"/>
  <c r="CL141" i="46"/>
  <c r="CK141" i="46"/>
  <c r="V141" i="46" s="1"/>
  <c r="CJ141" i="46"/>
  <c r="CI141" i="46"/>
  <c r="T141" i="46" s="1"/>
  <c r="CH141" i="46"/>
  <c r="CG141" i="46"/>
  <c r="R141" i="46" s="1"/>
  <c r="CF141" i="46"/>
  <c r="Q141" i="46" s="1"/>
  <c r="CE141" i="46"/>
  <c r="P141" i="46" s="1"/>
  <c r="CD141" i="46"/>
  <c r="CC141" i="46"/>
  <c r="N141" i="46" s="1"/>
  <c r="CB141" i="46"/>
  <c r="M141" i="46" s="1"/>
  <c r="CA141" i="46"/>
  <c r="BZ141" i="46"/>
  <c r="K141" i="46" s="1"/>
  <c r="BY141" i="46"/>
  <c r="BX141" i="46"/>
  <c r="BW141" i="46"/>
  <c r="BV141" i="46"/>
  <c r="BU141" i="46"/>
  <c r="F141" i="46" s="1"/>
  <c r="BT141" i="46"/>
  <c r="E141" i="46" s="1"/>
  <c r="BS141" i="46"/>
  <c r="D141" i="46" s="1"/>
  <c r="B141" i="46"/>
  <c r="B141" i="44" s="1"/>
  <c r="A141" i="46"/>
  <c r="A139" i="27" s="1"/>
  <c r="EF140" i="46"/>
  <c r="EE140" i="46"/>
  <c r="ED140" i="46"/>
  <c r="BO140" i="46" s="1"/>
  <c r="EC140" i="46"/>
  <c r="BN140" i="46" s="1"/>
  <c r="EB140" i="46"/>
  <c r="EA140" i="46"/>
  <c r="BL140" i="46" s="1"/>
  <c r="DZ140" i="46"/>
  <c r="DY140" i="46"/>
  <c r="BJ140" i="46" s="1"/>
  <c r="DX140" i="46"/>
  <c r="DW140" i="46"/>
  <c r="DV140" i="46"/>
  <c r="BG140" i="46" s="1"/>
  <c r="DU140" i="46"/>
  <c r="BF140" i="46" s="1"/>
  <c r="DT140" i="46"/>
  <c r="DS140" i="46"/>
  <c r="BD140" i="46" s="1"/>
  <c r="DR140" i="46"/>
  <c r="DQ140" i="46"/>
  <c r="BB140" i="46" s="1"/>
  <c r="DP140" i="46"/>
  <c r="DO140" i="46"/>
  <c r="DN140" i="46"/>
  <c r="AY140" i="46" s="1"/>
  <c r="DM140" i="46"/>
  <c r="DL140" i="46"/>
  <c r="DK140" i="46"/>
  <c r="AV140" i="46" s="1"/>
  <c r="DJ140" i="46"/>
  <c r="DI140" i="46"/>
  <c r="AT140" i="46" s="1"/>
  <c r="DH140" i="46"/>
  <c r="DG140" i="46"/>
  <c r="DF140" i="46"/>
  <c r="AQ140" i="46" s="1"/>
  <c r="DE140" i="46"/>
  <c r="DD140" i="46"/>
  <c r="DC140" i="46"/>
  <c r="AN140" i="46" s="1"/>
  <c r="DB140" i="46"/>
  <c r="DA140" i="46"/>
  <c r="AL140" i="46" s="1"/>
  <c r="CZ140" i="46"/>
  <c r="AK140" i="46" s="1"/>
  <c r="CY140" i="46"/>
  <c r="AJ140" i="46" s="1"/>
  <c r="CX140" i="46"/>
  <c r="AI140" i="46" s="1"/>
  <c r="CW140" i="46"/>
  <c r="AH140" i="46" s="1"/>
  <c r="CV140" i="46"/>
  <c r="CU140" i="46"/>
  <c r="AF140" i="46" s="1"/>
  <c r="CT140" i="46"/>
  <c r="AE140" i="46" s="1"/>
  <c r="CS140" i="46"/>
  <c r="AD140" i="46" s="1"/>
  <c r="CR140" i="46"/>
  <c r="CQ140" i="46"/>
  <c r="CP140" i="46"/>
  <c r="AA140" i="46" s="1"/>
  <c r="CO140" i="46"/>
  <c r="Z140" i="46" s="1"/>
  <c r="CN140" i="46"/>
  <c r="CM140" i="46"/>
  <c r="X140" i="46" s="1"/>
  <c r="CL140" i="46"/>
  <c r="W140" i="46" s="1"/>
  <c r="CK140" i="46"/>
  <c r="V140" i="46" s="1"/>
  <c r="CJ140" i="46"/>
  <c r="CI140" i="46"/>
  <c r="CH140" i="46"/>
  <c r="S140" i="46" s="1"/>
  <c r="CG140" i="46"/>
  <c r="CF140" i="46"/>
  <c r="CE140" i="46"/>
  <c r="P140" i="46" s="1"/>
  <c r="CD140" i="46"/>
  <c r="CC140" i="46"/>
  <c r="N140" i="46" s="1"/>
  <c r="CB140" i="46"/>
  <c r="CA140" i="46"/>
  <c r="L140" i="46" s="1"/>
  <c r="BZ140" i="46"/>
  <c r="K140" i="46" s="1"/>
  <c r="BY140" i="46"/>
  <c r="J140" i="46" s="1"/>
  <c r="BX140" i="46"/>
  <c r="BW140" i="46"/>
  <c r="H140" i="46" s="1"/>
  <c r="BV140" i="46"/>
  <c r="BU140" i="46"/>
  <c r="F140" i="46" s="1"/>
  <c r="BT140" i="46"/>
  <c r="BS140" i="46"/>
  <c r="B140" i="46"/>
  <c r="B140" i="44" s="1"/>
  <c r="A140" i="46"/>
  <c r="EF139" i="46"/>
  <c r="BQ139" i="46" s="1"/>
  <c r="EE139" i="46"/>
  <c r="BP139" i="46" s="1"/>
  <c r="ED139" i="46"/>
  <c r="BO139" i="44" s="1"/>
  <c r="EC139" i="46"/>
  <c r="EB139" i="46"/>
  <c r="EA139" i="46"/>
  <c r="DZ139" i="46"/>
  <c r="BK139" i="46" s="1"/>
  <c r="DY139" i="46"/>
  <c r="BJ139" i="46" s="1"/>
  <c r="DX139" i="46"/>
  <c r="BI139" i="46" s="1"/>
  <c r="DW139" i="46"/>
  <c r="BH139" i="46" s="1"/>
  <c r="DV139" i="46"/>
  <c r="BG139" i="46" s="1"/>
  <c r="DU139" i="46"/>
  <c r="DT139" i="46"/>
  <c r="BE139" i="46" s="1"/>
  <c r="DS139" i="46"/>
  <c r="DR139" i="46"/>
  <c r="BC139" i="46" s="1"/>
  <c r="DQ139" i="46"/>
  <c r="BB139" i="46" s="1"/>
  <c r="DP139" i="46"/>
  <c r="BA139" i="46" s="1"/>
  <c r="DO139" i="46"/>
  <c r="AZ139" i="46" s="1"/>
  <c r="DN139" i="46"/>
  <c r="DM139" i="46"/>
  <c r="DL139" i="46"/>
  <c r="AW139" i="46" s="1"/>
  <c r="DK139" i="46"/>
  <c r="AV139" i="46" s="1"/>
  <c r="DJ139" i="46"/>
  <c r="DI139" i="46"/>
  <c r="AT139" i="46" s="1"/>
  <c r="DH139" i="46"/>
  <c r="DG139" i="46"/>
  <c r="AR139" i="46" s="1"/>
  <c r="DF139" i="46"/>
  <c r="DE139" i="46"/>
  <c r="DD139" i="46"/>
  <c r="DC139" i="46"/>
  <c r="AN139" i="46" s="1"/>
  <c r="DB139" i="46"/>
  <c r="AM139" i="46" s="1"/>
  <c r="DA139" i="46"/>
  <c r="AL139" i="46" s="1"/>
  <c r="CZ139" i="46"/>
  <c r="AK139" i="46" s="1"/>
  <c r="CY139" i="46"/>
  <c r="AJ139" i="46" s="1"/>
  <c r="CX139" i="46"/>
  <c r="AI139" i="46" s="1"/>
  <c r="CW139" i="46"/>
  <c r="CV139" i="46"/>
  <c r="AG139" i="46" s="1"/>
  <c r="CU139" i="46"/>
  <c r="CT139" i="46"/>
  <c r="AE139" i="46" s="1"/>
  <c r="CS139" i="46"/>
  <c r="CR139" i="46"/>
  <c r="AC139" i="46" s="1"/>
  <c r="CQ139" i="46"/>
  <c r="AB139" i="46" s="1"/>
  <c r="CP139" i="46"/>
  <c r="CO139" i="46"/>
  <c r="CN139" i="46"/>
  <c r="CM139" i="46"/>
  <c r="CL139" i="46"/>
  <c r="CK139" i="46"/>
  <c r="V139" i="46" s="1"/>
  <c r="CJ139" i="46"/>
  <c r="CI139" i="46"/>
  <c r="T139" i="46" s="1"/>
  <c r="CH139" i="46"/>
  <c r="S139" i="46" s="1"/>
  <c r="CG139" i="46"/>
  <c r="CF139" i="46"/>
  <c r="Q139" i="46" s="1"/>
  <c r="CE139" i="46"/>
  <c r="P139" i="46" s="1"/>
  <c r="CD139" i="46"/>
  <c r="O139" i="46" s="1"/>
  <c r="CC139" i="46"/>
  <c r="N139" i="46" s="1"/>
  <c r="CB139" i="46"/>
  <c r="M139" i="46" s="1"/>
  <c r="CA139" i="46"/>
  <c r="L139" i="46" s="1"/>
  <c r="BZ139" i="46"/>
  <c r="K139" i="46" s="1"/>
  <c r="BY139" i="46"/>
  <c r="BX139" i="46"/>
  <c r="BW139" i="46"/>
  <c r="BV139" i="46"/>
  <c r="G139" i="46" s="1"/>
  <c r="BU139" i="46"/>
  <c r="F139" i="46" s="1"/>
  <c r="BT139" i="46"/>
  <c r="BS139" i="46"/>
  <c r="D139" i="46" s="1"/>
  <c r="BO139" i="46"/>
  <c r="B139" i="46"/>
  <c r="B139" i="44" s="1"/>
  <c r="A139" i="46"/>
  <c r="A137" i="27" s="1"/>
  <c r="EF138" i="46"/>
  <c r="BQ138" i="46" s="1"/>
  <c r="EE138" i="46"/>
  <c r="ED138" i="46"/>
  <c r="EC138" i="46"/>
  <c r="EB138" i="46"/>
  <c r="BM138" i="46" s="1"/>
  <c r="EA138" i="46"/>
  <c r="DZ138" i="46"/>
  <c r="DY138" i="46"/>
  <c r="DX138" i="46"/>
  <c r="BI138" i="46" s="1"/>
  <c r="DW138" i="46"/>
  <c r="BH138" i="46" s="1"/>
  <c r="DV138" i="46"/>
  <c r="DU138" i="46"/>
  <c r="BF138" i="46" s="1"/>
  <c r="DT138" i="46"/>
  <c r="BE138" i="46" s="1"/>
  <c r="DS138" i="46"/>
  <c r="BD138" i="46" s="1"/>
  <c r="DR138" i="46"/>
  <c r="DQ138" i="46"/>
  <c r="BB138" i="46" s="1"/>
  <c r="DP138" i="46"/>
  <c r="DO138" i="46"/>
  <c r="AZ138" i="46" s="1"/>
  <c r="DN138" i="46"/>
  <c r="AY138" i="46" s="1"/>
  <c r="DM138" i="46"/>
  <c r="AX138" i="46" s="1"/>
  <c r="DL138" i="46"/>
  <c r="AW138" i="46" s="1"/>
  <c r="DK138" i="46"/>
  <c r="DJ138" i="46"/>
  <c r="DI138" i="46"/>
  <c r="DH138" i="46"/>
  <c r="DG138" i="46"/>
  <c r="AR138" i="46" s="1"/>
  <c r="DF138" i="46"/>
  <c r="AQ138" i="46" s="1"/>
  <c r="DE138" i="46"/>
  <c r="AP138" i="46" s="1"/>
  <c r="DD138" i="46"/>
  <c r="AO138" i="46" s="1"/>
  <c r="DC138" i="46"/>
  <c r="DB138" i="46"/>
  <c r="DA138" i="46"/>
  <c r="AL138" i="46" s="1"/>
  <c r="CZ138" i="46"/>
  <c r="AK138" i="46" s="1"/>
  <c r="CY138" i="46"/>
  <c r="AJ138" i="46" s="1"/>
  <c r="CX138" i="46"/>
  <c r="CW138" i="46"/>
  <c r="CV138" i="46"/>
  <c r="AG138" i="46" s="1"/>
  <c r="CU138" i="46"/>
  <c r="AF138" i="46" s="1"/>
  <c r="CT138" i="46"/>
  <c r="CS138" i="46"/>
  <c r="AD138" i="46" s="1"/>
  <c r="CR138" i="46"/>
  <c r="AC138" i="46" s="1"/>
  <c r="CQ138" i="46"/>
  <c r="AB138" i="46" s="1"/>
  <c r="CP138" i="46"/>
  <c r="AA138" i="46" s="1"/>
  <c r="CO138" i="46"/>
  <c r="Z138" i="46" s="1"/>
  <c r="CN138" i="46"/>
  <c r="Y138" i="46" s="1"/>
  <c r="CM138" i="46"/>
  <c r="CL138" i="46"/>
  <c r="CK138" i="46"/>
  <c r="V138" i="46" s="1"/>
  <c r="CJ138" i="46"/>
  <c r="CI138" i="46"/>
  <c r="CH138" i="46"/>
  <c r="S138" i="46" s="1"/>
  <c r="CG138" i="46"/>
  <c r="R138" i="46" s="1"/>
  <c r="CF138" i="46"/>
  <c r="Q138" i="46" s="1"/>
  <c r="CE138" i="46"/>
  <c r="P138" i="46" s="1"/>
  <c r="CD138" i="46"/>
  <c r="CC138" i="46"/>
  <c r="N138" i="46" s="1"/>
  <c r="CB138" i="46"/>
  <c r="M138" i="46" s="1"/>
  <c r="CA138" i="46"/>
  <c r="BZ138" i="46"/>
  <c r="K138" i="46" s="1"/>
  <c r="BY138" i="46"/>
  <c r="BX138" i="46"/>
  <c r="I138" i="46" s="1"/>
  <c r="BW138" i="46"/>
  <c r="H138" i="46" s="1"/>
  <c r="BV138" i="46"/>
  <c r="BU138" i="46"/>
  <c r="BT138" i="46"/>
  <c r="BS138" i="46"/>
  <c r="D138" i="46" s="1"/>
  <c r="B138" i="46"/>
  <c r="B138" i="44" s="1"/>
  <c r="A138" i="46"/>
  <c r="EF137" i="46"/>
  <c r="BQ137" i="46" s="1"/>
  <c r="EE137" i="46"/>
  <c r="ED137" i="46"/>
  <c r="BO137" i="44" s="1"/>
  <c r="EC137" i="46"/>
  <c r="BN137" i="44" s="1"/>
  <c r="EB137" i="46"/>
  <c r="EA137" i="46"/>
  <c r="BL137" i="46" s="1"/>
  <c r="DZ137" i="46"/>
  <c r="BK137" i="46" s="1"/>
  <c r="DY137" i="46"/>
  <c r="DX137" i="46"/>
  <c r="BI137" i="46" s="1"/>
  <c r="DW137" i="46"/>
  <c r="BH137" i="46" s="1"/>
  <c r="DV137" i="46"/>
  <c r="DU137" i="46"/>
  <c r="BF137" i="46" s="1"/>
  <c r="DT137" i="46"/>
  <c r="DS137" i="46"/>
  <c r="BD137" i="46" s="1"/>
  <c r="DR137" i="46"/>
  <c r="DQ137" i="46"/>
  <c r="DP137" i="46"/>
  <c r="BA137" i="46" s="1"/>
  <c r="DO137" i="46"/>
  <c r="AZ137" i="46" s="1"/>
  <c r="DN137" i="46"/>
  <c r="DM137" i="46"/>
  <c r="DL137" i="46"/>
  <c r="DK137" i="46"/>
  <c r="DJ137" i="46"/>
  <c r="DI137" i="46"/>
  <c r="DH137" i="46"/>
  <c r="AS137" i="46" s="1"/>
  <c r="DG137" i="46"/>
  <c r="DF137" i="46"/>
  <c r="DE137" i="46"/>
  <c r="DD137" i="46"/>
  <c r="AO137" i="46" s="1"/>
  <c r="DC137" i="46"/>
  <c r="AN137" i="46" s="1"/>
  <c r="DB137" i="46"/>
  <c r="AM137" i="46" s="1"/>
  <c r="DA137" i="46"/>
  <c r="CZ137" i="46"/>
  <c r="AK137" i="46" s="1"/>
  <c r="CY137" i="46"/>
  <c r="CX137" i="46"/>
  <c r="CW137" i="46"/>
  <c r="CV137" i="46"/>
  <c r="AG137" i="46" s="1"/>
  <c r="CU137" i="46"/>
  <c r="AF137" i="46" s="1"/>
  <c r="CT137" i="46"/>
  <c r="AE137" i="46" s="1"/>
  <c r="CS137" i="46"/>
  <c r="CR137" i="46"/>
  <c r="AC137" i="46" s="1"/>
  <c r="CQ137" i="46"/>
  <c r="CP137" i="46"/>
  <c r="CO137" i="46"/>
  <c r="Z137" i="46" s="1"/>
  <c r="CN137" i="46"/>
  <c r="CM137" i="46"/>
  <c r="CL137" i="46"/>
  <c r="W137" i="46" s="1"/>
  <c r="CK137" i="46"/>
  <c r="CJ137" i="46"/>
  <c r="U137" i="46" s="1"/>
  <c r="CI137" i="46"/>
  <c r="CH137" i="46"/>
  <c r="CG137" i="46"/>
  <c r="R137" i="46" s="1"/>
  <c r="CF137" i="46"/>
  <c r="CE137" i="46"/>
  <c r="P137" i="46" s="1"/>
  <c r="CD137" i="46"/>
  <c r="CC137" i="46"/>
  <c r="CB137" i="46"/>
  <c r="M137" i="46" s="1"/>
  <c r="CA137" i="46"/>
  <c r="BZ137" i="46"/>
  <c r="K137" i="46" s="1"/>
  <c r="BY137" i="46"/>
  <c r="J137" i="46" s="1"/>
  <c r="BX137" i="46"/>
  <c r="BW137" i="46"/>
  <c r="H137" i="46" s="1"/>
  <c r="BV137" i="46"/>
  <c r="BU137" i="46"/>
  <c r="BT137" i="46"/>
  <c r="E137" i="46" s="1"/>
  <c r="BS137" i="46"/>
  <c r="D137" i="46" s="1"/>
  <c r="BO137" i="46"/>
  <c r="BN137" i="46"/>
  <c r="B137" i="46"/>
  <c r="B137" i="44" s="1"/>
  <c r="A137" i="46"/>
  <c r="A135" i="27" s="1"/>
  <c r="EF136" i="46"/>
  <c r="EE136" i="46"/>
  <c r="BP136" i="46" s="1"/>
  <c r="ED136" i="46"/>
  <c r="BO136" i="46" s="1"/>
  <c r="EC136" i="46"/>
  <c r="EB136" i="46"/>
  <c r="EA136" i="46"/>
  <c r="BL136" i="46" s="1"/>
  <c r="DZ136" i="46"/>
  <c r="DY136" i="46"/>
  <c r="BJ136" i="46" s="1"/>
  <c r="DX136" i="46"/>
  <c r="BI136" i="46" s="1"/>
  <c r="DW136" i="46"/>
  <c r="BH136" i="46" s="1"/>
  <c r="DV136" i="46"/>
  <c r="BG136" i="46" s="1"/>
  <c r="DU136" i="46"/>
  <c r="BF136" i="46" s="1"/>
  <c r="DT136" i="46"/>
  <c r="DS136" i="46"/>
  <c r="BD136" i="46" s="1"/>
  <c r="DR136" i="46"/>
  <c r="BC136" i="46" s="1"/>
  <c r="DQ136" i="46"/>
  <c r="DP136" i="46"/>
  <c r="BA136" i="46" s="1"/>
  <c r="DO136" i="46"/>
  <c r="AZ136" i="46" s="1"/>
  <c r="DN136" i="46"/>
  <c r="AY136" i="46" s="1"/>
  <c r="DM136" i="46"/>
  <c r="DL136" i="46"/>
  <c r="DK136" i="46"/>
  <c r="DJ136" i="46"/>
  <c r="DI136" i="46"/>
  <c r="DH136" i="46"/>
  <c r="AS136" i="46" s="1"/>
  <c r="DG136" i="46"/>
  <c r="DF136" i="46"/>
  <c r="AQ136" i="46" s="1"/>
  <c r="DE136" i="46"/>
  <c r="AP136" i="46" s="1"/>
  <c r="DD136" i="46"/>
  <c r="DC136" i="46"/>
  <c r="AN136" i="46" s="1"/>
  <c r="DB136" i="46"/>
  <c r="AM136" i="46" s="1"/>
  <c r="DA136" i="46"/>
  <c r="AL136" i="46" s="1"/>
  <c r="CZ136" i="46"/>
  <c r="AK136" i="46" s="1"/>
  <c r="CY136" i="46"/>
  <c r="AJ136" i="46" s="1"/>
  <c r="CX136" i="46"/>
  <c r="AI136" i="46" s="1"/>
  <c r="CW136" i="46"/>
  <c r="CV136" i="46"/>
  <c r="CU136" i="46"/>
  <c r="CT136" i="46"/>
  <c r="CS136" i="46"/>
  <c r="AD136" i="46" s="1"/>
  <c r="CR136" i="46"/>
  <c r="CQ136" i="46"/>
  <c r="CP136" i="46"/>
  <c r="AA136" i="46" s="1"/>
  <c r="CO136" i="46"/>
  <c r="Z136" i="46" s="1"/>
  <c r="CN136" i="46"/>
  <c r="CM136" i="46"/>
  <c r="CL136" i="46"/>
  <c r="W136" i="46" s="1"/>
  <c r="CK136" i="46"/>
  <c r="CJ136" i="46"/>
  <c r="U136" i="46" s="1"/>
  <c r="CI136" i="46"/>
  <c r="T136" i="46" s="1"/>
  <c r="CH136" i="46"/>
  <c r="S136" i="46" s="1"/>
  <c r="CG136" i="46"/>
  <c r="CF136" i="46"/>
  <c r="CE136" i="46"/>
  <c r="CD136" i="46"/>
  <c r="CC136" i="46"/>
  <c r="N136" i="46" s="1"/>
  <c r="CB136" i="46"/>
  <c r="CA136" i="46"/>
  <c r="L136" i="46" s="1"/>
  <c r="BZ136" i="46"/>
  <c r="K136" i="46" s="1"/>
  <c r="BY136" i="46"/>
  <c r="J136" i="46" s="1"/>
  <c r="BX136" i="46"/>
  <c r="BW136" i="46"/>
  <c r="H136" i="46" s="1"/>
  <c r="BV136" i="46"/>
  <c r="BU136" i="46"/>
  <c r="F136" i="46" s="1"/>
  <c r="BT136" i="46"/>
  <c r="E136" i="46" s="1"/>
  <c r="BS136" i="46"/>
  <c r="D136" i="46" s="1"/>
  <c r="B136" i="46"/>
  <c r="B136" i="44" s="1"/>
  <c r="A136" i="46"/>
  <c r="EF135" i="46"/>
  <c r="EE135" i="46"/>
  <c r="BP135" i="46" s="1"/>
  <c r="ED135" i="46"/>
  <c r="BO135" i="44" s="1"/>
  <c r="EC135" i="46"/>
  <c r="BN135" i="44" s="1"/>
  <c r="EB135" i="46"/>
  <c r="BM135" i="46" s="1"/>
  <c r="EA135" i="46"/>
  <c r="BL135" i="46" s="1"/>
  <c r="DZ135" i="46"/>
  <c r="BK135" i="46" s="1"/>
  <c r="DY135" i="46"/>
  <c r="BJ135" i="46" s="1"/>
  <c r="DX135" i="46"/>
  <c r="DW135" i="46"/>
  <c r="BH135" i="46" s="1"/>
  <c r="DV135" i="46"/>
  <c r="BG135" i="46" s="1"/>
  <c r="DU135" i="46"/>
  <c r="BF135" i="46" s="1"/>
  <c r="DT135" i="46"/>
  <c r="BE135" i="46" s="1"/>
  <c r="DS135" i="46"/>
  <c r="BD135" i="46" s="1"/>
  <c r="DR135" i="46"/>
  <c r="BC135" i="46" s="1"/>
  <c r="DQ135" i="46"/>
  <c r="DP135" i="46"/>
  <c r="DO135" i="46"/>
  <c r="AZ135" i="46" s="1"/>
  <c r="DN135" i="46"/>
  <c r="AY135" i="46" s="1"/>
  <c r="DM135" i="46"/>
  <c r="AX135" i="46" s="1"/>
  <c r="DL135" i="46"/>
  <c r="DK135" i="46"/>
  <c r="DJ135" i="46"/>
  <c r="AU135" i="46" s="1"/>
  <c r="DI135" i="46"/>
  <c r="AT135" i="46" s="1"/>
  <c r="DH135" i="46"/>
  <c r="DG135" i="46"/>
  <c r="DF135" i="46"/>
  <c r="DE135" i="46"/>
  <c r="AP135" i="46" s="1"/>
  <c r="DD135" i="46"/>
  <c r="AO135" i="46" s="1"/>
  <c r="DC135" i="46"/>
  <c r="AN135" i="46" s="1"/>
  <c r="DB135" i="46"/>
  <c r="AM135" i="46" s="1"/>
  <c r="DA135" i="46"/>
  <c r="CZ135" i="46"/>
  <c r="CY135" i="46"/>
  <c r="AJ135" i="46" s="1"/>
  <c r="CX135" i="46"/>
  <c r="AI135" i="46" s="1"/>
  <c r="CW135" i="46"/>
  <c r="AH135" i="46" s="1"/>
  <c r="CV135" i="46"/>
  <c r="AG135" i="46" s="1"/>
  <c r="CU135" i="46"/>
  <c r="AF135" i="46" s="1"/>
  <c r="CT135" i="46"/>
  <c r="AE135" i="46" s="1"/>
  <c r="CS135" i="46"/>
  <c r="AD135" i="46" s="1"/>
  <c r="CR135" i="46"/>
  <c r="CQ135" i="46"/>
  <c r="AB135" i="46" s="1"/>
  <c r="CP135" i="46"/>
  <c r="CO135" i="46"/>
  <c r="Z135" i="46" s="1"/>
  <c r="CN135" i="46"/>
  <c r="Y135" i="46" s="1"/>
  <c r="CM135" i="46"/>
  <c r="X135" i="46" s="1"/>
  <c r="CL135" i="46"/>
  <c r="W135" i="46" s="1"/>
  <c r="CK135" i="46"/>
  <c r="CJ135" i="46"/>
  <c r="CI135" i="46"/>
  <c r="CH135" i="46"/>
  <c r="CG135" i="46"/>
  <c r="CF135" i="46"/>
  <c r="CE135" i="46"/>
  <c r="P135" i="46" s="1"/>
  <c r="CD135" i="46"/>
  <c r="O135" i="46" s="1"/>
  <c r="CC135" i="46"/>
  <c r="N135" i="46" s="1"/>
  <c r="CB135" i="46"/>
  <c r="CA135" i="46"/>
  <c r="L135" i="46" s="1"/>
  <c r="BZ135" i="46"/>
  <c r="K135" i="46" s="1"/>
  <c r="BY135" i="46"/>
  <c r="BX135" i="46"/>
  <c r="I135" i="46" s="1"/>
  <c r="BW135" i="46"/>
  <c r="H135" i="46" s="1"/>
  <c r="BV135" i="46"/>
  <c r="G135" i="46" s="1"/>
  <c r="BU135" i="46"/>
  <c r="F135" i="46" s="1"/>
  <c r="BT135" i="46"/>
  <c r="BS135" i="46"/>
  <c r="BO135" i="46"/>
  <c r="BN135" i="46"/>
  <c r="B135" i="46"/>
  <c r="B135" i="44" s="1"/>
  <c r="A135" i="46"/>
  <c r="A135" i="44" s="1"/>
  <c r="EF134" i="46"/>
  <c r="BQ134" i="46" s="1"/>
  <c r="EE134" i="46"/>
  <c r="BP134" i="46" s="1"/>
  <c r="ED134" i="46"/>
  <c r="BO134" i="44" s="1"/>
  <c r="EC134" i="46"/>
  <c r="BN134" i="46" s="1"/>
  <c r="EB134" i="46"/>
  <c r="EA134" i="46"/>
  <c r="BL134" i="46" s="1"/>
  <c r="DZ134" i="46"/>
  <c r="BK134" i="46" s="1"/>
  <c r="DY134" i="46"/>
  <c r="BJ134" i="46" s="1"/>
  <c r="DX134" i="46"/>
  <c r="BI134" i="46" s="1"/>
  <c r="DW134" i="46"/>
  <c r="DV134" i="46"/>
  <c r="DU134" i="46"/>
  <c r="BF134" i="46" s="1"/>
  <c r="DT134" i="46"/>
  <c r="BE134" i="46" s="1"/>
  <c r="DS134" i="46"/>
  <c r="BD134" i="46" s="1"/>
  <c r="DR134" i="46"/>
  <c r="BC134" i="46" s="1"/>
  <c r="DQ134" i="46"/>
  <c r="DP134" i="46"/>
  <c r="BA134" i="46" s="1"/>
  <c r="DO134" i="46"/>
  <c r="DN134" i="46"/>
  <c r="DM134" i="46"/>
  <c r="DL134" i="46"/>
  <c r="AW134" i="46" s="1"/>
  <c r="DK134" i="46"/>
  <c r="AV134" i="46" s="1"/>
  <c r="DJ134" i="46"/>
  <c r="DI134" i="46"/>
  <c r="DH134" i="46"/>
  <c r="AS134" i="46" s="1"/>
  <c r="DG134" i="46"/>
  <c r="AR134" i="46" s="1"/>
  <c r="DF134" i="46"/>
  <c r="DE134" i="46"/>
  <c r="DD134" i="46"/>
  <c r="DC134" i="46"/>
  <c r="DB134" i="46"/>
  <c r="DA134" i="46"/>
  <c r="AL134" i="46" s="1"/>
  <c r="CZ134" i="46"/>
  <c r="AK134" i="46" s="1"/>
  <c r="CY134" i="46"/>
  <c r="CX134" i="46"/>
  <c r="CW134" i="46"/>
  <c r="CV134" i="46"/>
  <c r="CU134" i="46"/>
  <c r="AF134" i="46" s="1"/>
  <c r="CT134" i="46"/>
  <c r="CS134" i="46"/>
  <c r="AD134" i="46" s="1"/>
  <c r="CR134" i="46"/>
  <c r="AC134" i="46" s="1"/>
  <c r="CQ134" i="46"/>
  <c r="CP134" i="46"/>
  <c r="CO134" i="46"/>
  <c r="Z134" i="46" s="1"/>
  <c r="CN134" i="46"/>
  <c r="CM134" i="46"/>
  <c r="X134" i="46" s="1"/>
  <c r="CL134" i="46"/>
  <c r="W134" i="46" s="1"/>
  <c r="CK134" i="46"/>
  <c r="CJ134" i="46"/>
  <c r="U134" i="46" s="1"/>
  <c r="CI134" i="46"/>
  <c r="CH134" i="46"/>
  <c r="CG134" i="46"/>
  <c r="CF134" i="46"/>
  <c r="Q134" i="46" s="1"/>
  <c r="CE134" i="46"/>
  <c r="CD134" i="46"/>
  <c r="O134" i="46" s="1"/>
  <c r="CC134" i="46"/>
  <c r="CB134" i="46"/>
  <c r="M134" i="46" s="1"/>
  <c r="CA134" i="46"/>
  <c r="BZ134" i="46"/>
  <c r="BY134" i="46"/>
  <c r="BX134" i="46"/>
  <c r="BW134" i="46"/>
  <c r="H134" i="46" s="1"/>
  <c r="BV134" i="46"/>
  <c r="G134" i="46" s="1"/>
  <c r="BU134" i="46"/>
  <c r="F134" i="46" s="1"/>
  <c r="BT134" i="46"/>
  <c r="E134" i="46" s="1"/>
  <c r="BS134" i="46"/>
  <c r="B134" i="46"/>
  <c r="B134" i="44" s="1"/>
  <c r="A134" i="46"/>
  <c r="A132" i="27" s="1"/>
  <c r="EF133" i="46"/>
  <c r="EE133" i="46"/>
  <c r="BP133" i="46" s="1"/>
  <c r="ED133" i="46"/>
  <c r="BO133" i="46" s="1"/>
  <c r="EC133" i="46"/>
  <c r="BN133" i="46" s="1"/>
  <c r="EB133" i="46"/>
  <c r="BM133" i="46" s="1"/>
  <c r="EA133" i="46"/>
  <c r="DZ133" i="46"/>
  <c r="BK133" i="46" s="1"/>
  <c r="DY133" i="46"/>
  <c r="DX133" i="46"/>
  <c r="BI133" i="46" s="1"/>
  <c r="DW133" i="46"/>
  <c r="BH133" i="46" s="1"/>
  <c r="DV133" i="46"/>
  <c r="BG133" i="46" s="1"/>
  <c r="DU133" i="46"/>
  <c r="BF133" i="46" s="1"/>
  <c r="DT133" i="46"/>
  <c r="DS133" i="46"/>
  <c r="DR133" i="46"/>
  <c r="DQ133" i="46"/>
  <c r="DP133" i="46"/>
  <c r="BA133" i="46" s="1"/>
  <c r="DO133" i="46"/>
  <c r="DN133" i="46"/>
  <c r="AY133" i="46" s="1"/>
  <c r="DM133" i="46"/>
  <c r="AX133" i="46" s="1"/>
  <c r="DL133" i="46"/>
  <c r="AW133" i="46" s="1"/>
  <c r="DK133" i="46"/>
  <c r="DJ133" i="46"/>
  <c r="DI133" i="46"/>
  <c r="AT133" i="46" s="1"/>
  <c r="DH133" i="46"/>
  <c r="AS133" i="46" s="1"/>
  <c r="DG133" i="46"/>
  <c r="AR133" i="46" s="1"/>
  <c r="DF133" i="46"/>
  <c r="AQ133" i="46" s="1"/>
  <c r="DE133" i="46"/>
  <c r="AP133" i="46" s="1"/>
  <c r="DD133" i="46"/>
  <c r="DC133" i="46"/>
  <c r="DB133" i="46"/>
  <c r="DA133" i="46"/>
  <c r="CZ133" i="46"/>
  <c r="CY133" i="46"/>
  <c r="CX133" i="46"/>
  <c r="CW133" i="46"/>
  <c r="AH133" i="46" s="1"/>
  <c r="CV133" i="46"/>
  <c r="AG133" i="46" s="1"/>
  <c r="CU133" i="46"/>
  <c r="CT133" i="46"/>
  <c r="CS133" i="46"/>
  <c r="CR133" i="46"/>
  <c r="AC133" i="46" s="1"/>
  <c r="CQ133" i="46"/>
  <c r="CP133" i="46"/>
  <c r="CO133" i="46"/>
  <c r="Z133" i="46" s="1"/>
  <c r="CN133" i="46"/>
  <c r="CM133" i="46"/>
  <c r="CL133" i="46"/>
  <c r="W133" i="46" s="1"/>
  <c r="CK133" i="46"/>
  <c r="CJ133" i="46"/>
  <c r="CI133" i="46"/>
  <c r="CH133" i="46"/>
  <c r="CG133" i="46"/>
  <c r="R133" i="46" s="1"/>
  <c r="CF133" i="46"/>
  <c r="Q133" i="46" s="1"/>
  <c r="CE133" i="46"/>
  <c r="CD133" i="46"/>
  <c r="CC133" i="46"/>
  <c r="N133" i="46" s="1"/>
  <c r="CB133" i="46"/>
  <c r="M133" i="46" s="1"/>
  <c r="CA133" i="46"/>
  <c r="L133" i="46" s="1"/>
  <c r="BZ133" i="46"/>
  <c r="K133" i="46" s="1"/>
  <c r="BY133" i="46"/>
  <c r="J133" i="46" s="1"/>
  <c r="BX133" i="46"/>
  <c r="I133" i="46" s="1"/>
  <c r="BW133" i="46"/>
  <c r="BV133" i="46"/>
  <c r="BU133" i="46"/>
  <c r="BT133" i="46"/>
  <c r="E133" i="46" s="1"/>
  <c r="BS133" i="46"/>
  <c r="D133" i="46" s="1"/>
  <c r="B133" i="46"/>
  <c r="B133" i="44" s="1"/>
  <c r="A133" i="46"/>
  <c r="A131" i="27" s="1"/>
  <c r="EF132" i="46"/>
  <c r="EE132" i="46"/>
  <c r="BP132" i="46" s="1"/>
  <c r="ED132" i="46"/>
  <c r="BO132" i="46" s="1"/>
  <c r="EC132" i="46"/>
  <c r="BN132" i="46" s="1"/>
  <c r="EB132" i="46"/>
  <c r="BM132" i="46" s="1"/>
  <c r="EA132" i="46"/>
  <c r="BL132" i="46" s="1"/>
  <c r="DZ132" i="46"/>
  <c r="DY132" i="46"/>
  <c r="BJ132" i="46" s="1"/>
  <c r="DX132" i="46"/>
  <c r="DW132" i="46"/>
  <c r="BH132" i="46" s="1"/>
  <c r="DV132" i="46"/>
  <c r="BG132" i="46" s="1"/>
  <c r="DU132" i="46"/>
  <c r="DT132" i="46"/>
  <c r="BE132" i="46" s="1"/>
  <c r="DS132" i="46"/>
  <c r="BD132" i="46" s="1"/>
  <c r="DR132" i="46"/>
  <c r="BC132" i="46" s="1"/>
  <c r="DQ132" i="46"/>
  <c r="BB132" i="46" s="1"/>
  <c r="DP132" i="46"/>
  <c r="BA132" i="46" s="1"/>
  <c r="DO132" i="46"/>
  <c r="AZ132" i="46" s="1"/>
  <c r="DN132" i="46"/>
  <c r="AY132" i="46" s="1"/>
  <c r="DM132" i="46"/>
  <c r="DL132" i="46"/>
  <c r="AW132" i="46" s="1"/>
  <c r="DK132" i="46"/>
  <c r="AV132" i="46" s="1"/>
  <c r="DJ132" i="46"/>
  <c r="DI132" i="46"/>
  <c r="AT132" i="46" s="1"/>
  <c r="DH132" i="46"/>
  <c r="DG132" i="46"/>
  <c r="AR132" i="46" s="1"/>
  <c r="DF132" i="46"/>
  <c r="DE132" i="46"/>
  <c r="DD132" i="46"/>
  <c r="DC132" i="46"/>
  <c r="AN132" i="46" s="1"/>
  <c r="DB132" i="46"/>
  <c r="AM132" i="46" s="1"/>
  <c r="DA132" i="46"/>
  <c r="AL132" i="46" s="1"/>
  <c r="CZ132" i="46"/>
  <c r="AK132" i="46" s="1"/>
  <c r="CY132" i="46"/>
  <c r="AJ132" i="46" s="1"/>
  <c r="CX132" i="46"/>
  <c r="AI132" i="46" s="1"/>
  <c r="CW132" i="46"/>
  <c r="CV132" i="46"/>
  <c r="AG132" i="46" s="1"/>
  <c r="CU132" i="46"/>
  <c r="CT132" i="46"/>
  <c r="CS132" i="46"/>
  <c r="AD132" i="46" s="1"/>
  <c r="CR132" i="46"/>
  <c r="AC132" i="46" s="1"/>
  <c r="CQ132" i="46"/>
  <c r="AB132" i="46" s="1"/>
  <c r="CP132" i="46"/>
  <c r="AA132" i="46" s="1"/>
  <c r="CO132" i="46"/>
  <c r="Z132" i="46" s="1"/>
  <c r="CN132" i="46"/>
  <c r="Y132" i="46" s="1"/>
  <c r="CM132" i="46"/>
  <c r="X132" i="46" s="1"/>
  <c r="CL132" i="46"/>
  <c r="W132" i="46" s="1"/>
  <c r="CK132" i="46"/>
  <c r="V132" i="46" s="1"/>
  <c r="CJ132" i="46"/>
  <c r="CI132" i="46"/>
  <c r="T132" i="46" s="1"/>
  <c r="CH132" i="46"/>
  <c r="S132" i="46" s="1"/>
  <c r="CG132" i="46"/>
  <c r="R132" i="46" s="1"/>
  <c r="CF132" i="46"/>
  <c r="Q132" i="46" s="1"/>
  <c r="CE132" i="46"/>
  <c r="P132" i="46" s="1"/>
  <c r="CD132" i="46"/>
  <c r="O132" i="46" s="1"/>
  <c r="CC132" i="46"/>
  <c r="N132" i="46" s="1"/>
  <c r="CB132" i="46"/>
  <c r="CA132" i="46"/>
  <c r="L132" i="46" s="1"/>
  <c r="BZ132" i="46"/>
  <c r="K132" i="46" s="1"/>
  <c r="BY132" i="46"/>
  <c r="BX132" i="46"/>
  <c r="BW132" i="46"/>
  <c r="H132" i="46" s="1"/>
  <c r="BV132" i="46"/>
  <c r="BU132" i="46"/>
  <c r="F132" i="46" s="1"/>
  <c r="BT132" i="46"/>
  <c r="BS132" i="46"/>
  <c r="D132" i="46" s="1"/>
  <c r="B132" i="46"/>
  <c r="B132" i="44" s="1"/>
  <c r="A132" i="46"/>
  <c r="A130" i="27" s="1"/>
  <c r="EF131" i="46"/>
  <c r="EE131" i="46"/>
  <c r="ED131" i="46"/>
  <c r="BO131" i="46" s="1"/>
  <c r="EC131" i="46"/>
  <c r="BN131" i="46" s="1"/>
  <c r="EB131" i="46"/>
  <c r="BM131" i="46" s="1"/>
  <c r="EA131" i="46"/>
  <c r="DZ131" i="46"/>
  <c r="BK131" i="46" s="1"/>
  <c r="DY131" i="46"/>
  <c r="DX131" i="46"/>
  <c r="DW131" i="46"/>
  <c r="BH131" i="46" s="1"/>
  <c r="DV131" i="46"/>
  <c r="BG131" i="46" s="1"/>
  <c r="DU131" i="46"/>
  <c r="BF131" i="46" s="1"/>
  <c r="DT131" i="46"/>
  <c r="DS131" i="46"/>
  <c r="DR131" i="46"/>
  <c r="BC131" i="46" s="1"/>
  <c r="DQ131" i="46"/>
  <c r="DP131" i="46"/>
  <c r="DO131" i="46"/>
  <c r="DN131" i="46"/>
  <c r="DM131" i="46"/>
  <c r="AX131" i="46" s="1"/>
  <c r="DL131" i="46"/>
  <c r="DK131" i="46"/>
  <c r="DJ131" i="46"/>
  <c r="DI131" i="46"/>
  <c r="AT131" i="46" s="1"/>
  <c r="DH131" i="46"/>
  <c r="DG131" i="46"/>
  <c r="DF131" i="46"/>
  <c r="DE131" i="46"/>
  <c r="AP131" i="46" s="1"/>
  <c r="DD131" i="46"/>
  <c r="DC131" i="46"/>
  <c r="DB131" i="46"/>
  <c r="AM131" i="46" s="1"/>
  <c r="DA131" i="46"/>
  <c r="CZ131" i="46"/>
  <c r="CY131" i="46"/>
  <c r="AJ131" i="46" s="1"/>
  <c r="CX131" i="46"/>
  <c r="AI131" i="46" s="1"/>
  <c r="CW131" i="46"/>
  <c r="AH131" i="46" s="1"/>
  <c r="CV131" i="46"/>
  <c r="CU131" i="46"/>
  <c r="AF131" i="46" s="1"/>
  <c r="CT131" i="46"/>
  <c r="CS131" i="46"/>
  <c r="CR131" i="46"/>
  <c r="CQ131" i="46"/>
  <c r="AB131" i="46" s="1"/>
  <c r="CP131" i="46"/>
  <c r="AA131" i="46" s="1"/>
  <c r="CO131" i="46"/>
  <c r="Z131" i="46" s="1"/>
  <c r="CN131" i="46"/>
  <c r="CM131" i="46"/>
  <c r="X131" i="46" s="1"/>
  <c r="CL131" i="46"/>
  <c r="CK131" i="46"/>
  <c r="CJ131" i="46"/>
  <c r="CI131" i="46"/>
  <c r="T131" i="46" s="1"/>
  <c r="CH131" i="46"/>
  <c r="S131" i="46" s="1"/>
  <c r="CG131" i="46"/>
  <c r="CF131" i="46"/>
  <c r="CE131" i="46"/>
  <c r="CD131" i="46"/>
  <c r="O131" i="46" s="1"/>
  <c r="CC131" i="46"/>
  <c r="CB131" i="46"/>
  <c r="CA131" i="46"/>
  <c r="L131" i="46" s="1"/>
  <c r="BZ131" i="46"/>
  <c r="BY131" i="46"/>
  <c r="J131" i="46" s="1"/>
  <c r="BX131" i="46"/>
  <c r="BW131" i="46"/>
  <c r="BV131" i="46"/>
  <c r="BU131" i="46"/>
  <c r="BT131" i="46"/>
  <c r="BS131" i="46"/>
  <c r="D131" i="46" s="1"/>
  <c r="B131" i="46"/>
  <c r="B131" i="44" s="1"/>
  <c r="A131" i="46"/>
  <c r="A129" i="27" s="1"/>
  <c r="EF130" i="46"/>
  <c r="EE130" i="46"/>
  <c r="ED130" i="46"/>
  <c r="BO130" i="44" s="1"/>
  <c r="EC130" i="46"/>
  <c r="EB130" i="46"/>
  <c r="BM130" i="46" s="1"/>
  <c r="EA130" i="46"/>
  <c r="BL130" i="46" s="1"/>
  <c r="DZ130" i="46"/>
  <c r="BK130" i="46" s="1"/>
  <c r="DY130" i="46"/>
  <c r="BJ130" i="46" s="1"/>
  <c r="DX130" i="46"/>
  <c r="DW130" i="46"/>
  <c r="DV130" i="46"/>
  <c r="DU130" i="46"/>
  <c r="BF130" i="46" s="1"/>
  <c r="DT130" i="46"/>
  <c r="BE130" i="46" s="1"/>
  <c r="DS130" i="46"/>
  <c r="BD130" i="46" s="1"/>
  <c r="DR130" i="46"/>
  <c r="DQ130" i="46"/>
  <c r="BB130" i="46" s="1"/>
  <c r="DP130" i="46"/>
  <c r="DO130" i="46"/>
  <c r="DN130" i="46"/>
  <c r="AY130" i="46" s="1"/>
  <c r="DM130" i="46"/>
  <c r="DL130" i="46"/>
  <c r="AW130" i="46" s="1"/>
  <c r="DK130" i="46"/>
  <c r="AV130" i="46" s="1"/>
  <c r="DJ130" i="46"/>
  <c r="DI130" i="46"/>
  <c r="AT130" i="46" s="1"/>
  <c r="DH130" i="46"/>
  <c r="DG130" i="46"/>
  <c r="DF130" i="46"/>
  <c r="AQ130" i="46" s="1"/>
  <c r="DE130" i="46"/>
  <c r="DD130" i="46"/>
  <c r="DC130" i="46"/>
  <c r="AN130" i="46" s="1"/>
  <c r="DB130" i="46"/>
  <c r="AM130" i="46" s="1"/>
  <c r="DA130" i="46"/>
  <c r="AL130" i="46" s="1"/>
  <c r="CZ130" i="46"/>
  <c r="AK130" i="46" s="1"/>
  <c r="CY130" i="46"/>
  <c r="CX130" i="46"/>
  <c r="AI130" i="46" s="1"/>
  <c r="CW130" i="46"/>
  <c r="CV130" i="46"/>
  <c r="AG130" i="46" s="1"/>
  <c r="CU130" i="46"/>
  <c r="AF130" i="46" s="1"/>
  <c r="CT130" i="46"/>
  <c r="AE130" i="46" s="1"/>
  <c r="CS130" i="46"/>
  <c r="AD130" i="46" s="1"/>
  <c r="CR130" i="46"/>
  <c r="AC130" i="46" s="1"/>
  <c r="CQ130" i="46"/>
  <c r="CP130" i="46"/>
  <c r="AA130" i="46" s="1"/>
  <c r="CO130" i="46"/>
  <c r="CN130" i="46"/>
  <c r="Y130" i="46" s="1"/>
  <c r="CM130" i="46"/>
  <c r="CL130" i="46"/>
  <c r="CK130" i="46"/>
  <c r="V130" i="46" s="1"/>
  <c r="CJ130" i="46"/>
  <c r="CI130" i="46"/>
  <c r="CH130" i="46"/>
  <c r="S130" i="46" s="1"/>
  <c r="CG130" i="46"/>
  <c r="CF130" i="46"/>
  <c r="Q130" i="46" s="1"/>
  <c r="CE130" i="46"/>
  <c r="P130" i="46" s="1"/>
  <c r="CD130" i="46"/>
  <c r="O130" i="46" s="1"/>
  <c r="CC130" i="46"/>
  <c r="N130" i="46" s="1"/>
  <c r="CB130" i="46"/>
  <c r="M130" i="46" s="1"/>
  <c r="CA130" i="46"/>
  <c r="BZ130" i="46"/>
  <c r="K130" i="46" s="1"/>
  <c r="BY130" i="46"/>
  <c r="J130" i="46" s="1"/>
  <c r="BX130" i="46"/>
  <c r="I130" i="46" s="1"/>
  <c r="BW130" i="46"/>
  <c r="H130" i="46" s="1"/>
  <c r="BV130" i="46"/>
  <c r="G130" i="46" s="1"/>
  <c r="BU130" i="46"/>
  <c r="F130" i="46" s="1"/>
  <c r="BT130" i="46"/>
  <c r="BS130" i="46"/>
  <c r="B130" i="46"/>
  <c r="B130" i="44" s="1"/>
  <c r="A130" i="46"/>
  <c r="A128" i="27" s="1"/>
  <c r="EF129" i="46"/>
  <c r="BQ129" i="46" s="1"/>
  <c r="EE129" i="46"/>
  <c r="ED129" i="46"/>
  <c r="BO129" i="46" s="1"/>
  <c r="EC129" i="46"/>
  <c r="EB129" i="46"/>
  <c r="EA129" i="46"/>
  <c r="DZ129" i="46"/>
  <c r="DY129" i="46"/>
  <c r="DX129" i="46"/>
  <c r="BI129" i="46" s="1"/>
  <c r="DW129" i="46"/>
  <c r="BH129" i="46" s="1"/>
  <c r="DV129" i="46"/>
  <c r="BG129" i="46" s="1"/>
  <c r="DU129" i="46"/>
  <c r="BF129" i="46" s="1"/>
  <c r="DT129" i="46"/>
  <c r="DS129" i="46"/>
  <c r="BD129" i="46" s="1"/>
  <c r="DR129" i="46"/>
  <c r="DQ129" i="46"/>
  <c r="BB129" i="46" s="1"/>
  <c r="DP129" i="46"/>
  <c r="DO129" i="46"/>
  <c r="AZ129" i="46" s="1"/>
  <c r="DN129" i="46"/>
  <c r="AY129" i="46" s="1"/>
  <c r="DM129" i="46"/>
  <c r="DL129" i="46"/>
  <c r="DK129" i="46"/>
  <c r="DJ129" i="46"/>
  <c r="AU129" i="46" s="1"/>
  <c r="DI129" i="46"/>
  <c r="AT129" i="46" s="1"/>
  <c r="DH129" i="46"/>
  <c r="AS129" i="46" s="1"/>
  <c r="DG129" i="46"/>
  <c r="AR129" i="46" s="1"/>
  <c r="DF129" i="46"/>
  <c r="AQ129" i="46" s="1"/>
  <c r="DE129" i="46"/>
  <c r="DD129" i="46"/>
  <c r="DC129" i="46"/>
  <c r="DB129" i="46"/>
  <c r="DA129" i="46"/>
  <c r="AL129" i="46" s="1"/>
  <c r="CZ129" i="46"/>
  <c r="AK129" i="46" s="1"/>
  <c r="CY129" i="46"/>
  <c r="CX129" i="46"/>
  <c r="AI129" i="46" s="1"/>
  <c r="CW129" i="46"/>
  <c r="CV129" i="46"/>
  <c r="CU129" i="46"/>
  <c r="CT129" i="46"/>
  <c r="AE129" i="46" s="1"/>
  <c r="CS129" i="46"/>
  <c r="AD129" i="46" s="1"/>
  <c r="CR129" i="46"/>
  <c r="AC129" i="46" s="1"/>
  <c r="CQ129" i="46"/>
  <c r="AB129" i="46" s="1"/>
  <c r="CP129" i="46"/>
  <c r="AA129" i="46" s="1"/>
  <c r="CO129" i="46"/>
  <c r="CN129" i="46"/>
  <c r="CM129" i="46"/>
  <c r="CL129" i="46"/>
  <c r="CK129" i="46"/>
  <c r="CJ129" i="46"/>
  <c r="CI129" i="46"/>
  <c r="CH129" i="46"/>
  <c r="S129" i="46" s="1"/>
  <c r="CG129" i="46"/>
  <c r="CF129" i="46"/>
  <c r="CE129" i="46"/>
  <c r="P129" i="46" s="1"/>
  <c r="CD129" i="46"/>
  <c r="O129" i="46" s="1"/>
  <c r="CC129" i="46"/>
  <c r="CB129" i="46"/>
  <c r="M129" i="46" s="1"/>
  <c r="CA129" i="46"/>
  <c r="BZ129" i="46"/>
  <c r="K129" i="46" s="1"/>
  <c r="BY129" i="46"/>
  <c r="J129" i="46" s="1"/>
  <c r="BX129" i="46"/>
  <c r="BW129" i="46"/>
  <c r="BV129" i="46"/>
  <c r="BU129" i="46"/>
  <c r="BT129" i="46"/>
  <c r="BS129" i="46"/>
  <c r="B129" i="46"/>
  <c r="B129" i="44" s="1"/>
  <c r="A129" i="46"/>
  <c r="A129" i="44" s="1"/>
  <c r="EF128" i="46"/>
  <c r="BQ128" i="46" s="1"/>
  <c r="EE128" i="46"/>
  <c r="ED128" i="46"/>
  <c r="BO128" i="44" s="1"/>
  <c r="EC128" i="46"/>
  <c r="BN128" i="44" s="1"/>
  <c r="EB128" i="46"/>
  <c r="BM128" i="46" s="1"/>
  <c r="EA128" i="46"/>
  <c r="BL128" i="46" s="1"/>
  <c r="DZ128" i="46"/>
  <c r="BK128" i="46" s="1"/>
  <c r="DY128" i="46"/>
  <c r="DX128" i="46"/>
  <c r="BI128" i="46" s="1"/>
  <c r="DW128" i="46"/>
  <c r="DV128" i="46"/>
  <c r="BG128" i="46" s="1"/>
  <c r="DU128" i="46"/>
  <c r="BF128" i="46" s="1"/>
  <c r="DT128" i="46"/>
  <c r="BE128" i="46" s="1"/>
  <c r="DS128" i="46"/>
  <c r="DR128" i="46"/>
  <c r="BC128" i="46" s="1"/>
  <c r="DQ128" i="46"/>
  <c r="BB128" i="46" s="1"/>
  <c r="DP128" i="46"/>
  <c r="BA128" i="46" s="1"/>
  <c r="DO128" i="46"/>
  <c r="AZ128" i="46" s="1"/>
  <c r="DN128" i="46"/>
  <c r="DM128" i="46"/>
  <c r="DL128" i="46"/>
  <c r="DK128" i="46"/>
  <c r="DJ128" i="46"/>
  <c r="AU128" i="46" s="1"/>
  <c r="DI128" i="46"/>
  <c r="DH128" i="46"/>
  <c r="AS128" i="46" s="1"/>
  <c r="DG128" i="46"/>
  <c r="DF128" i="46"/>
  <c r="AQ128" i="46" s="1"/>
  <c r="DE128" i="46"/>
  <c r="AP128" i="46" s="1"/>
  <c r="DD128" i="46"/>
  <c r="AO128" i="46" s="1"/>
  <c r="DC128" i="46"/>
  <c r="AN128" i="46" s="1"/>
  <c r="DB128" i="46"/>
  <c r="AM128" i="46" s="1"/>
  <c r="DA128" i="46"/>
  <c r="CZ128" i="46"/>
  <c r="AK128" i="46" s="1"/>
  <c r="CY128" i="46"/>
  <c r="AJ128" i="46" s="1"/>
  <c r="CX128" i="46"/>
  <c r="CW128" i="46"/>
  <c r="CV128" i="46"/>
  <c r="AG128" i="46" s="1"/>
  <c r="CU128" i="46"/>
  <c r="AF128" i="46" s="1"/>
  <c r="CT128" i="46"/>
  <c r="AE128" i="46" s="1"/>
  <c r="CS128" i="46"/>
  <c r="AD128" i="46" s="1"/>
  <c r="CR128" i="46"/>
  <c r="AC128" i="46" s="1"/>
  <c r="CQ128" i="46"/>
  <c r="CP128" i="46"/>
  <c r="AA128" i="46" s="1"/>
  <c r="CO128" i="46"/>
  <c r="CN128" i="46"/>
  <c r="Y128" i="46" s="1"/>
  <c r="CM128" i="46"/>
  <c r="X128" i="46" s="1"/>
  <c r="CL128" i="46"/>
  <c r="CK128" i="46"/>
  <c r="CJ128" i="46"/>
  <c r="U128" i="46" s="1"/>
  <c r="CI128" i="46"/>
  <c r="CH128" i="46"/>
  <c r="CG128" i="46"/>
  <c r="R128" i="46" s="1"/>
  <c r="CF128" i="46"/>
  <c r="CE128" i="46"/>
  <c r="CD128" i="46"/>
  <c r="O128" i="46" s="1"/>
  <c r="CC128" i="46"/>
  <c r="N128" i="46" s="1"/>
  <c r="CB128" i="46"/>
  <c r="M128" i="46" s="1"/>
  <c r="CA128" i="46"/>
  <c r="BZ128" i="46"/>
  <c r="K128" i="46" s="1"/>
  <c r="BY128" i="46"/>
  <c r="J128" i="46" s="1"/>
  <c r="BX128" i="46"/>
  <c r="BW128" i="46"/>
  <c r="H128" i="46" s="1"/>
  <c r="BV128" i="46"/>
  <c r="BU128" i="46"/>
  <c r="F128" i="46" s="1"/>
  <c r="BT128" i="46"/>
  <c r="E128" i="46" s="1"/>
  <c r="BS128" i="46"/>
  <c r="D128" i="46" s="1"/>
  <c r="BO128" i="46"/>
  <c r="B128" i="46"/>
  <c r="B128" i="44" s="1"/>
  <c r="A128" i="46"/>
  <c r="A126" i="27" s="1"/>
  <c r="EF127" i="46"/>
  <c r="EE127" i="46"/>
  <c r="ED127" i="46"/>
  <c r="BO127" i="44" s="1"/>
  <c r="EC127" i="46"/>
  <c r="BN127" i="44" s="1"/>
  <c r="EB127" i="46"/>
  <c r="BM127" i="44" s="1"/>
  <c r="EA127" i="46"/>
  <c r="BL127" i="46" s="1"/>
  <c r="DZ127" i="46"/>
  <c r="DY127" i="46"/>
  <c r="DX127" i="46"/>
  <c r="BI127" i="46" s="1"/>
  <c r="DW127" i="46"/>
  <c r="DV127" i="46"/>
  <c r="DU127" i="46"/>
  <c r="DT127" i="46"/>
  <c r="DS127" i="46"/>
  <c r="DR127" i="46"/>
  <c r="BC127" i="46" s="1"/>
  <c r="DQ127" i="46"/>
  <c r="BB127" i="46" s="1"/>
  <c r="DP127" i="46"/>
  <c r="BA127" i="46" s="1"/>
  <c r="DO127" i="46"/>
  <c r="DN127" i="46"/>
  <c r="DM127" i="46"/>
  <c r="AX127" i="46" s="1"/>
  <c r="DL127" i="46"/>
  <c r="AW127" i="46" s="1"/>
  <c r="DK127" i="46"/>
  <c r="AV127" i="46" s="1"/>
  <c r="DJ127" i="46"/>
  <c r="AU127" i="46" s="1"/>
  <c r="DI127" i="46"/>
  <c r="AT127" i="46" s="1"/>
  <c r="DH127" i="46"/>
  <c r="AS127" i="46" s="1"/>
  <c r="DG127" i="46"/>
  <c r="DF127" i="46"/>
  <c r="DE127" i="46"/>
  <c r="DD127" i="46"/>
  <c r="DC127" i="46"/>
  <c r="DB127" i="46"/>
  <c r="DA127" i="46"/>
  <c r="AL127" i="46" s="1"/>
  <c r="CZ127" i="46"/>
  <c r="AK127" i="46" s="1"/>
  <c r="CY127" i="46"/>
  <c r="CX127" i="46"/>
  <c r="CW127" i="46"/>
  <c r="AH127" i="46" s="1"/>
  <c r="CV127" i="46"/>
  <c r="AG127" i="46" s="1"/>
  <c r="CU127" i="46"/>
  <c r="AF127" i="46" s="1"/>
  <c r="CT127" i="46"/>
  <c r="AE127" i="46" s="1"/>
  <c r="CS127" i="46"/>
  <c r="CR127" i="46"/>
  <c r="AC127" i="46" s="1"/>
  <c r="CQ127" i="46"/>
  <c r="CP127" i="46"/>
  <c r="CO127" i="46"/>
  <c r="Z127" i="46" s="1"/>
  <c r="CN127" i="46"/>
  <c r="Y127" i="46" s="1"/>
  <c r="CM127" i="46"/>
  <c r="CL127" i="46"/>
  <c r="W127" i="46" s="1"/>
  <c r="CK127" i="46"/>
  <c r="V127" i="46" s="1"/>
  <c r="CJ127" i="46"/>
  <c r="U127" i="46" s="1"/>
  <c r="CI127" i="46"/>
  <c r="CH127" i="46"/>
  <c r="CG127" i="46"/>
  <c r="R127" i="46" s="1"/>
  <c r="CF127" i="46"/>
  <c r="CE127" i="46"/>
  <c r="P127" i="46" s="1"/>
  <c r="CD127" i="46"/>
  <c r="O127" i="46" s="1"/>
  <c r="CC127" i="46"/>
  <c r="N127" i="46" s="1"/>
  <c r="CB127" i="46"/>
  <c r="M127" i="46" s="1"/>
  <c r="CA127" i="46"/>
  <c r="BZ127" i="46"/>
  <c r="BY127" i="46"/>
  <c r="J127" i="46" s="1"/>
  <c r="BX127" i="46"/>
  <c r="BW127" i="46"/>
  <c r="BV127" i="46"/>
  <c r="G127" i="46" s="1"/>
  <c r="BU127" i="46"/>
  <c r="F127" i="46" s="1"/>
  <c r="BT127" i="46"/>
  <c r="E127" i="46" s="1"/>
  <c r="BS127" i="46"/>
  <c r="BO127" i="46"/>
  <c r="BN127" i="46"/>
  <c r="BM127" i="46"/>
  <c r="B127" i="46"/>
  <c r="B127" i="44" s="1"/>
  <c r="A127" i="46"/>
  <c r="A125" i="27" s="1"/>
  <c r="EF126" i="46"/>
  <c r="BQ126" i="46" s="1"/>
  <c r="EE126" i="46"/>
  <c r="BP126" i="46" s="1"/>
  <c r="ED126" i="46"/>
  <c r="BO126" i="46" s="1"/>
  <c r="EC126" i="46"/>
  <c r="EB126" i="46"/>
  <c r="BM126" i="46" s="1"/>
  <c r="EA126" i="46"/>
  <c r="DZ126" i="46"/>
  <c r="DY126" i="46"/>
  <c r="BJ126" i="46" s="1"/>
  <c r="DX126" i="46"/>
  <c r="DW126" i="46"/>
  <c r="BH126" i="46" s="1"/>
  <c r="DV126" i="46"/>
  <c r="DU126" i="46"/>
  <c r="BF126" i="46" s="1"/>
  <c r="DT126" i="46"/>
  <c r="BE126" i="46" s="1"/>
  <c r="DS126" i="46"/>
  <c r="DR126" i="46"/>
  <c r="DQ126" i="46"/>
  <c r="BB126" i="46" s="1"/>
  <c r="DP126" i="46"/>
  <c r="BA126" i="46" s="1"/>
  <c r="DO126" i="46"/>
  <c r="DN126" i="46"/>
  <c r="DM126" i="46"/>
  <c r="AX126" i="46" s="1"/>
  <c r="DL126" i="46"/>
  <c r="AW126" i="46" s="1"/>
  <c r="DK126" i="46"/>
  <c r="AV126" i="46" s="1"/>
  <c r="DJ126" i="46"/>
  <c r="DI126" i="46"/>
  <c r="AT126" i="46" s="1"/>
  <c r="DH126" i="46"/>
  <c r="AS126" i="46" s="1"/>
  <c r="DG126" i="46"/>
  <c r="AR126" i="46" s="1"/>
  <c r="DF126" i="46"/>
  <c r="AQ126" i="46" s="1"/>
  <c r="DE126" i="46"/>
  <c r="DD126" i="46"/>
  <c r="DC126" i="46"/>
  <c r="DB126" i="46"/>
  <c r="DA126" i="46"/>
  <c r="CZ126" i="46"/>
  <c r="AK126" i="46" s="1"/>
  <c r="CY126" i="46"/>
  <c r="AJ126" i="46" s="1"/>
  <c r="CX126" i="46"/>
  <c r="CW126" i="46"/>
  <c r="CV126" i="46"/>
  <c r="CU126" i="46"/>
  <c r="AF126" i="46" s="1"/>
  <c r="CT126" i="46"/>
  <c r="CS126" i="46"/>
  <c r="AD126" i="46" s="1"/>
  <c r="CR126" i="46"/>
  <c r="AC126" i="46" s="1"/>
  <c r="CQ126" i="46"/>
  <c r="AB126" i="46" s="1"/>
  <c r="CP126" i="46"/>
  <c r="CO126" i="46"/>
  <c r="CN126" i="46"/>
  <c r="Y126" i="46" s="1"/>
  <c r="CM126" i="46"/>
  <c r="X126" i="46" s="1"/>
  <c r="CL126" i="46"/>
  <c r="CK126" i="46"/>
  <c r="CJ126" i="46"/>
  <c r="U126" i="46" s="1"/>
  <c r="CI126" i="46"/>
  <c r="T126" i="46" s="1"/>
  <c r="CH126" i="46"/>
  <c r="CG126" i="46"/>
  <c r="CF126" i="46"/>
  <c r="CE126" i="46"/>
  <c r="CD126" i="46"/>
  <c r="CC126" i="46"/>
  <c r="N126" i="46" s="1"/>
  <c r="CB126" i="46"/>
  <c r="M126" i="46" s="1"/>
  <c r="CA126" i="46"/>
  <c r="L126" i="46" s="1"/>
  <c r="BZ126" i="46"/>
  <c r="BY126" i="46"/>
  <c r="BX126" i="46"/>
  <c r="I126" i="46" s="1"/>
  <c r="BW126" i="46"/>
  <c r="BV126" i="46"/>
  <c r="BU126" i="46"/>
  <c r="F126" i="46" s="1"/>
  <c r="BT126" i="46"/>
  <c r="E126" i="46" s="1"/>
  <c r="BS126" i="46"/>
  <c r="D126" i="46" s="1"/>
  <c r="B126" i="46"/>
  <c r="B126" i="44" s="1"/>
  <c r="A126" i="46"/>
  <c r="A124" i="29" s="1"/>
  <c r="EF125" i="46"/>
  <c r="BQ125" i="46" s="1"/>
  <c r="EE125" i="46"/>
  <c r="ED125" i="46"/>
  <c r="BO125" i="46" s="1"/>
  <c r="EC125" i="46"/>
  <c r="BN125" i="46" s="1"/>
  <c r="EB125" i="46"/>
  <c r="BM125" i="46" s="1"/>
  <c r="EA125" i="46"/>
  <c r="BL125" i="46" s="1"/>
  <c r="DZ125" i="46"/>
  <c r="DY125" i="46"/>
  <c r="DX125" i="46"/>
  <c r="DW125" i="46"/>
  <c r="DV125" i="46"/>
  <c r="BG125" i="46" s="1"/>
  <c r="DU125" i="46"/>
  <c r="BF125" i="46" s="1"/>
  <c r="DT125" i="46"/>
  <c r="BE125" i="46" s="1"/>
  <c r="DS125" i="46"/>
  <c r="BD125" i="46" s="1"/>
  <c r="DR125" i="46"/>
  <c r="DQ125" i="46"/>
  <c r="DP125" i="46"/>
  <c r="BA125" i="46" s="1"/>
  <c r="DO125" i="46"/>
  <c r="DN125" i="46"/>
  <c r="AY125" i="46" s="1"/>
  <c r="DM125" i="46"/>
  <c r="AX125" i="46" s="1"/>
  <c r="DL125" i="46"/>
  <c r="AW125" i="46" s="1"/>
  <c r="DK125" i="46"/>
  <c r="AV125" i="46" s="1"/>
  <c r="DJ125" i="46"/>
  <c r="DI125" i="46"/>
  <c r="DH125" i="46"/>
  <c r="AS125" i="46" s="1"/>
  <c r="DG125" i="46"/>
  <c r="AR125" i="46" s="1"/>
  <c r="DF125" i="46"/>
  <c r="DE125" i="46"/>
  <c r="DD125" i="46"/>
  <c r="DC125" i="46"/>
  <c r="AN125" i="46" s="1"/>
  <c r="DB125" i="46"/>
  <c r="DA125" i="46"/>
  <c r="CZ125" i="46"/>
  <c r="CY125" i="46"/>
  <c r="CX125" i="46"/>
  <c r="AI125" i="46" s="1"/>
  <c r="CW125" i="46"/>
  <c r="AH125" i="46" s="1"/>
  <c r="CV125" i="46"/>
  <c r="CU125" i="46"/>
  <c r="AF125" i="46" s="1"/>
  <c r="CT125" i="46"/>
  <c r="CS125" i="46"/>
  <c r="AD125" i="46" s="1"/>
  <c r="CR125" i="46"/>
  <c r="CQ125" i="46"/>
  <c r="CP125" i="46"/>
  <c r="CO125" i="46"/>
  <c r="Z125" i="46" s="1"/>
  <c r="CN125" i="46"/>
  <c r="Y125" i="46" s="1"/>
  <c r="CM125" i="46"/>
  <c r="X125" i="46" s="1"/>
  <c r="CL125" i="46"/>
  <c r="CK125" i="46"/>
  <c r="V125" i="46" s="1"/>
  <c r="CJ125" i="46"/>
  <c r="U125" i="46" s="1"/>
  <c r="CI125" i="46"/>
  <c r="CH125" i="46"/>
  <c r="S125" i="46" s="1"/>
  <c r="CG125" i="46"/>
  <c r="R125" i="46" s="1"/>
  <c r="CF125" i="46"/>
  <c r="CE125" i="46"/>
  <c r="P125" i="46" s="1"/>
  <c r="CD125" i="46"/>
  <c r="CC125" i="46"/>
  <c r="CB125" i="46"/>
  <c r="M125" i="46" s="1"/>
  <c r="CA125" i="46"/>
  <c r="L125" i="46" s="1"/>
  <c r="BZ125" i="46"/>
  <c r="BY125" i="46"/>
  <c r="J125" i="46" s="1"/>
  <c r="BX125" i="46"/>
  <c r="I125" i="46" s="1"/>
  <c r="BW125" i="46"/>
  <c r="H125" i="46" s="1"/>
  <c r="BV125" i="46"/>
  <c r="BU125" i="46"/>
  <c r="BT125" i="46"/>
  <c r="E125" i="46" s="1"/>
  <c r="BS125" i="46"/>
  <c r="B125" i="46"/>
  <c r="B125" i="44" s="1"/>
  <c r="A125" i="46"/>
  <c r="A123" i="27" s="1"/>
  <c r="EF124" i="46"/>
  <c r="EE124" i="46"/>
  <c r="BP124" i="46" s="1"/>
  <c r="ED124" i="46"/>
  <c r="BO124" i="46" s="1"/>
  <c r="EC124" i="46"/>
  <c r="EB124" i="46"/>
  <c r="BM124" i="46" s="1"/>
  <c r="EA124" i="46"/>
  <c r="DZ124" i="46"/>
  <c r="BK124" i="46" s="1"/>
  <c r="DY124" i="46"/>
  <c r="BJ124" i="46" s="1"/>
  <c r="DX124" i="46"/>
  <c r="BI124" i="46" s="1"/>
  <c r="DW124" i="46"/>
  <c r="BH124" i="46" s="1"/>
  <c r="DV124" i="46"/>
  <c r="BG124" i="46" s="1"/>
  <c r="DU124" i="46"/>
  <c r="DT124" i="46"/>
  <c r="BE124" i="46" s="1"/>
  <c r="DS124" i="46"/>
  <c r="BD124" i="46" s="1"/>
  <c r="DR124" i="46"/>
  <c r="BC124" i="46" s="1"/>
  <c r="DQ124" i="46"/>
  <c r="DP124" i="46"/>
  <c r="BA124" i="46" s="1"/>
  <c r="DO124" i="46"/>
  <c r="AZ124" i="46" s="1"/>
  <c r="DN124" i="46"/>
  <c r="AY124" i="46" s="1"/>
  <c r="DM124" i="46"/>
  <c r="DL124" i="46"/>
  <c r="DK124" i="46"/>
  <c r="AV124" i="46" s="1"/>
  <c r="DJ124" i="46"/>
  <c r="AU124" i="46" s="1"/>
  <c r="DI124" i="46"/>
  <c r="DH124" i="46"/>
  <c r="AS124" i="46" s="1"/>
  <c r="DG124" i="46"/>
  <c r="AR124" i="46" s="1"/>
  <c r="DF124" i="46"/>
  <c r="DE124" i="46"/>
  <c r="DD124" i="46"/>
  <c r="DC124" i="46"/>
  <c r="DB124" i="46"/>
  <c r="DA124" i="46"/>
  <c r="CZ124" i="46"/>
  <c r="CY124" i="46"/>
  <c r="CX124" i="46"/>
  <c r="CW124" i="46"/>
  <c r="CV124" i="46"/>
  <c r="CU124" i="46"/>
  <c r="CT124" i="46"/>
  <c r="CS124" i="46"/>
  <c r="AD124" i="46" s="1"/>
  <c r="CR124" i="46"/>
  <c r="AC124" i="46" s="1"/>
  <c r="CQ124" i="46"/>
  <c r="CP124" i="46"/>
  <c r="CO124" i="46"/>
  <c r="CN124" i="46"/>
  <c r="CM124" i="46"/>
  <c r="X124" i="46" s="1"/>
  <c r="CL124" i="46"/>
  <c r="W124" i="46" s="1"/>
  <c r="CK124" i="46"/>
  <c r="V124" i="46" s="1"/>
  <c r="CJ124" i="46"/>
  <c r="U124" i="46" s="1"/>
  <c r="CI124" i="46"/>
  <c r="CH124" i="46"/>
  <c r="CG124" i="46"/>
  <c r="CF124" i="46"/>
  <c r="Q124" i="46" s="1"/>
  <c r="CE124" i="46"/>
  <c r="CD124" i="46"/>
  <c r="O124" i="46" s="1"/>
  <c r="CC124" i="46"/>
  <c r="CB124" i="46"/>
  <c r="M124" i="46" s="1"/>
  <c r="CA124" i="46"/>
  <c r="L124" i="46" s="1"/>
  <c r="BZ124" i="46"/>
  <c r="BY124" i="46"/>
  <c r="BX124" i="46"/>
  <c r="BW124" i="46"/>
  <c r="H124" i="46" s="1"/>
  <c r="BV124" i="46"/>
  <c r="BU124" i="46"/>
  <c r="F124" i="46" s="1"/>
  <c r="BT124" i="46"/>
  <c r="BS124" i="46"/>
  <c r="D124" i="46" s="1"/>
  <c r="B124" i="46"/>
  <c r="B124" i="44" s="1"/>
  <c r="A124" i="46"/>
  <c r="A122" i="29" s="1"/>
  <c r="EF123" i="46"/>
  <c r="EE123" i="46"/>
  <c r="BP123" i="46" s="1"/>
  <c r="ED123" i="46"/>
  <c r="BO123" i="46" s="1"/>
  <c r="EC123" i="46"/>
  <c r="BN123" i="46" s="1"/>
  <c r="EB123" i="46"/>
  <c r="BM123" i="46" s="1"/>
  <c r="EA123" i="46"/>
  <c r="BL123" i="46" s="1"/>
  <c r="DZ123" i="46"/>
  <c r="BK123" i="46" s="1"/>
  <c r="DY123" i="46"/>
  <c r="DX123" i="46"/>
  <c r="DW123" i="46"/>
  <c r="BH123" i="46" s="1"/>
  <c r="DV123" i="46"/>
  <c r="BG123" i="46" s="1"/>
  <c r="DU123" i="46"/>
  <c r="BF123" i="46" s="1"/>
  <c r="DT123" i="46"/>
  <c r="BE123" i="46" s="1"/>
  <c r="DS123" i="46"/>
  <c r="DR123" i="46"/>
  <c r="DQ123" i="46"/>
  <c r="DP123" i="46"/>
  <c r="BA123" i="46" s="1"/>
  <c r="DO123" i="46"/>
  <c r="DN123" i="46"/>
  <c r="DM123" i="46"/>
  <c r="AX123" i="46" s="1"/>
  <c r="DL123" i="46"/>
  <c r="AW123" i="46" s="1"/>
  <c r="DK123" i="46"/>
  <c r="AV123" i="46" s="1"/>
  <c r="DJ123" i="46"/>
  <c r="DI123" i="46"/>
  <c r="DH123" i="46"/>
  <c r="DG123" i="46"/>
  <c r="DF123" i="46"/>
  <c r="AQ123" i="46" s="1"/>
  <c r="DE123" i="46"/>
  <c r="AP123" i="46" s="1"/>
  <c r="DD123" i="46"/>
  <c r="DC123" i="46"/>
  <c r="DB123" i="46"/>
  <c r="DA123" i="46"/>
  <c r="CZ123" i="46"/>
  <c r="AK123" i="46" s="1"/>
  <c r="CY123" i="46"/>
  <c r="AJ123" i="46" s="1"/>
  <c r="CX123" i="46"/>
  <c r="AI123" i="46" s="1"/>
  <c r="CW123" i="46"/>
  <c r="AH123" i="46" s="1"/>
  <c r="CV123" i="46"/>
  <c r="AG123" i="46" s="1"/>
  <c r="CU123" i="46"/>
  <c r="AF123" i="46" s="1"/>
  <c r="CT123" i="46"/>
  <c r="AE123" i="46" s="1"/>
  <c r="CS123" i="46"/>
  <c r="CR123" i="46"/>
  <c r="AC123" i="46" s="1"/>
  <c r="CQ123" i="46"/>
  <c r="CP123" i="46"/>
  <c r="CO123" i="46"/>
  <c r="Z123" i="46" s="1"/>
  <c r="CN123" i="46"/>
  <c r="Y123" i="46" s="1"/>
  <c r="CM123" i="46"/>
  <c r="CL123" i="46"/>
  <c r="CK123" i="46"/>
  <c r="CJ123" i="46"/>
  <c r="CI123" i="46"/>
  <c r="T123" i="46" s="1"/>
  <c r="CH123" i="46"/>
  <c r="CG123" i="46"/>
  <c r="R123" i="46" s="1"/>
  <c r="CF123" i="46"/>
  <c r="CE123" i="46"/>
  <c r="P123" i="46" s="1"/>
  <c r="CD123" i="46"/>
  <c r="CC123" i="46"/>
  <c r="CB123" i="46"/>
  <c r="M123" i="46" s="1"/>
  <c r="CA123" i="46"/>
  <c r="BZ123" i="46"/>
  <c r="K123" i="46" s="1"/>
  <c r="BY123" i="46"/>
  <c r="J123" i="46" s="1"/>
  <c r="BX123" i="46"/>
  <c r="BW123" i="46"/>
  <c r="H123" i="46" s="1"/>
  <c r="BV123" i="46"/>
  <c r="BU123" i="46"/>
  <c r="BT123" i="46"/>
  <c r="BS123" i="46"/>
  <c r="D123" i="46" s="1"/>
  <c r="B123" i="46"/>
  <c r="B123" i="44" s="1"/>
  <c r="A123" i="46"/>
  <c r="A121" i="27" s="1"/>
  <c r="EF122" i="46"/>
  <c r="EE122" i="46"/>
  <c r="BP122" i="46" s="1"/>
  <c r="ED122" i="46"/>
  <c r="BO122" i="46" s="1"/>
  <c r="EC122" i="46"/>
  <c r="BN122" i="46" s="1"/>
  <c r="EB122" i="46"/>
  <c r="BM122" i="46" s="1"/>
  <c r="EA122" i="46"/>
  <c r="DZ122" i="46"/>
  <c r="BK122" i="46" s="1"/>
  <c r="DY122" i="46"/>
  <c r="BJ122" i="46" s="1"/>
  <c r="DX122" i="46"/>
  <c r="BI122" i="46" s="1"/>
  <c r="DW122" i="46"/>
  <c r="DV122" i="46"/>
  <c r="DU122" i="46"/>
  <c r="BF122" i="46" s="1"/>
  <c r="DT122" i="46"/>
  <c r="DS122" i="46"/>
  <c r="DR122" i="46"/>
  <c r="DQ122" i="46"/>
  <c r="BB122" i="46" s="1"/>
  <c r="DP122" i="46"/>
  <c r="DO122" i="46"/>
  <c r="DN122" i="46"/>
  <c r="AY122" i="46" s="1"/>
  <c r="DM122" i="46"/>
  <c r="DL122" i="46"/>
  <c r="AW122" i="46" s="1"/>
  <c r="DK122" i="46"/>
  <c r="DJ122" i="46"/>
  <c r="DI122" i="46"/>
  <c r="AT122" i="46" s="1"/>
  <c r="DH122" i="46"/>
  <c r="DG122" i="46"/>
  <c r="AR122" i="46" s="1"/>
  <c r="DF122" i="46"/>
  <c r="DE122" i="46"/>
  <c r="AP122" i="46" s="1"/>
  <c r="DD122" i="46"/>
  <c r="AO122" i="46" s="1"/>
  <c r="DC122" i="46"/>
  <c r="DB122" i="46"/>
  <c r="AM122" i="46" s="1"/>
  <c r="DA122" i="46"/>
  <c r="AL122" i="46" s="1"/>
  <c r="CZ122" i="46"/>
  <c r="CY122" i="46"/>
  <c r="CX122" i="46"/>
  <c r="AI122" i="46" s="1"/>
  <c r="CW122" i="46"/>
  <c r="AH122" i="46" s="1"/>
  <c r="CV122" i="46"/>
  <c r="CU122" i="46"/>
  <c r="CT122" i="46"/>
  <c r="AE122" i="46" s="1"/>
  <c r="CS122" i="46"/>
  <c r="AD122" i="46" s="1"/>
  <c r="CR122" i="46"/>
  <c r="AC122" i="46" s="1"/>
  <c r="CQ122" i="46"/>
  <c r="AB122" i="46" s="1"/>
  <c r="CP122" i="46"/>
  <c r="CO122" i="46"/>
  <c r="Z122" i="46" s="1"/>
  <c r="CN122" i="46"/>
  <c r="Y122" i="46" s="1"/>
  <c r="CM122" i="46"/>
  <c r="CL122" i="46"/>
  <c r="W122" i="46" s="1"/>
  <c r="CK122" i="46"/>
  <c r="CJ122" i="46"/>
  <c r="U122" i="46" s="1"/>
  <c r="CI122" i="46"/>
  <c r="T122" i="46" s="1"/>
  <c r="CH122" i="46"/>
  <c r="CG122" i="46"/>
  <c r="R122" i="46" s="1"/>
  <c r="CF122" i="46"/>
  <c r="CE122" i="46"/>
  <c r="CD122" i="46"/>
  <c r="CC122" i="46"/>
  <c r="N122" i="46" s="1"/>
  <c r="CB122" i="46"/>
  <c r="CA122" i="46"/>
  <c r="L122" i="46" s="1"/>
  <c r="BZ122" i="46"/>
  <c r="BY122" i="46"/>
  <c r="BX122" i="46"/>
  <c r="I122" i="46" s="1"/>
  <c r="BW122" i="46"/>
  <c r="BV122" i="46"/>
  <c r="G122" i="46" s="1"/>
  <c r="BU122" i="46"/>
  <c r="F122" i="46" s="1"/>
  <c r="BT122" i="46"/>
  <c r="BS122" i="46"/>
  <c r="B122" i="46"/>
  <c r="B122" i="44" s="1"/>
  <c r="A122" i="46"/>
  <c r="A120" i="29" s="1"/>
  <c r="EF121" i="46"/>
  <c r="BQ121" i="46" s="1"/>
  <c r="EE121" i="46"/>
  <c r="ED121" i="46"/>
  <c r="BO121" i="44" s="1"/>
  <c r="EC121" i="46"/>
  <c r="BN121" i="44" s="1"/>
  <c r="EB121" i="46"/>
  <c r="BM121" i="46" s="1"/>
  <c r="EA121" i="46"/>
  <c r="BL121" i="46" s="1"/>
  <c r="DZ121" i="46"/>
  <c r="DY121" i="46"/>
  <c r="DX121" i="46"/>
  <c r="BI121" i="46" s="1"/>
  <c r="DW121" i="46"/>
  <c r="DV121" i="46"/>
  <c r="BG121" i="46" s="1"/>
  <c r="DU121" i="46"/>
  <c r="BF121" i="46" s="1"/>
  <c r="DT121" i="46"/>
  <c r="BE121" i="46" s="1"/>
  <c r="DS121" i="46"/>
  <c r="DR121" i="46"/>
  <c r="BC121" i="46" s="1"/>
  <c r="DQ121" i="46"/>
  <c r="DP121" i="46"/>
  <c r="BA121" i="46" s="1"/>
  <c r="DO121" i="46"/>
  <c r="DN121" i="46"/>
  <c r="AY121" i="46" s="1"/>
  <c r="DM121" i="46"/>
  <c r="DL121" i="46"/>
  <c r="AW121" i="46" s="1"/>
  <c r="DK121" i="46"/>
  <c r="DJ121" i="46"/>
  <c r="AU121" i="46" s="1"/>
  <c r="DI121" i="46"/>
  <c r="DH121" i="46"/>
  <c r="DG121" i="46"/>
  <c r="DF121" i="46"/>
  <c r="DE121" i="46"/>
  <c r="AP121" i="46" s="1"/>
  <c r="DD121" i="46"/>
  <c r="AO121" i="46" s="1"/>
  <c r="DC121" i="46"/>
  <c r="DB121" i="46"/>
  <c r="AM121" i="46" s="1"/>
  <c r="DA121" i="46"/>
  <c r="CZ121" i="46"/>
  <c r="CY121" i="46"/>
  <c r="CX121" i="46"/>
  <c r="AI121" i="46" s="1"/>
  <c r="CW121" i="46"/>
  <c r="AH121" i="46" s="1"/>
  <c r="CV121" i="46"/>
  <c r="CU121" i="46"/>
  <c r="CT121" i="46"/>
  <c r="AE121" i="46" s="1"/>
  <c r="CS121" i="46"/>
  <c r="CR121" i="46"/>
  <c r="CQ121" i="46"/>
  <c r="AB121" i="46" s="1"/>
  <c r="CP121" i="46"/>
  <c r="CO121" i="46"/>
  <c r="Z121" i="46" s="1"/>
  <c r="CN121" i="46"/>
  <c r="Y121" i="46" s="1"/>
  <c r="CM121" i="46"/>
  <c r="X121" i="46" s="1"/>
  <c r="CL121" i="46"/>
  <c r="CK121" i="46"/>
  <c r="CJ121" i="46"/>
  <c r="U121" i="46" s="1"/>
  <c r="CI121" i="46"/>
  <c r="CH121" i="46"/>
  <c r="S121" i="46" s="1"/>
  <c r="CG121" i="46"/>
  <c r="R121" i="46" s="1"/>
  <c r="CF121" i="46"/>
  <c r="Q121" i="46" s="1"/>
  <c r="CE121" i="46"/>
  <c r="CD121" i="46"/>
  <c r="O121" i="46" s="1"/>
  <c r="CC121" i="46"/>
  <c r="CB121" i="46"/>
  <c r="CA121" i="46"/>
  <c r="L121" i="46" s="1"/>
  <c r="BZ121" i="46"/>
  <c r="BY121" i="46"/>
  <c r="J121" i="46" s="1"/>
  <c r="BX121" i="46"/>
  <c r="I121" i="46" s="1"/>
  <c r="BW121" i="46"/>
  <c r="H121" i="46" s="1"/>
  <c r="BV121" i="46"/>
  <c r="BU121" i="46"/>
  <c r="BT121" i="46"/>
  <c r="E121" i="46" s="1"/>
  <c r="BS121" i="46"/>
  <c r="BO121" i="46"/>
  <c r="BN121" i="46"/>
  <c r="B121" i="46"/>
  <c r="B121" i="44" s="1"/>
  <c r="A121" i="46"/>
  <c r="A121" i="44" s="1"/>
  <c r="EF120" i="46"/>
  <c r="EE120" i="46"/>
  <c r="BP120" i="46" s="1"/>
  <c r="ED120" i="46"/>
  <c r="EC120" i="46"/>
  <c r="EB120" i="46"/>
  <c r="BM120" i="46" s="1"/>
  <c r="EA120" i="46"/>
  <c r="DZ120" i="46"/>
  <c r="BK120" i="46" s="1"/>
  <c r="DY120" i="46"/>
  <c r="BJ120" i="46" s="1"/>
  <c r="DX120" i="46"/>
  <c r="BI120" i="46" s="1"/>
  <c r="DW120" i="46"/>
  <c r="DV120" i="46"/>
  <c r="DU120" i="46"/>
  <c r="DT120" i="46"/>
  <c r="DS120" i="46"/>
  <c r="DR120" i="46"/>
  <c r="DQ120" i="46"/>
  <c r="BB120" i="46" s="1"/>
  <c r="DP120" i="46"/>
  <c r="BA120" i="46" s="1"/>
  <c r="DO120" i="46"/>
  <c r="DN120" i="46"/>
  <c r="DM120" i="46"/>
  <c r="DL120" i="46"/>
  <c r="AW120" i="46" s="1"/>
  <c r="DK120" i="46"/>
  <c r="DJ120" i="46"/>
  <c r="DI120" i="46"/>
  <c r="AT120" i="46" s="1"/>
  <c r="DH120" i="46"/>
  <c r="DG120" i="46"/>
  <c r="DF120" i="46"/>
  <c r="DE120" i="46"/>
  <c r="DD120" i="46"/>
  <c r="DC120" i="46"/>
  <c r="AN120" i="46" s="1"/>
  <c r="DB120" i="46"/>
  <c r="DA120" i="46"/>
  <c r="AL120" i="46" s="1"/>
  <c r="CZ120" i="46"/>
  <c r="CY120" i="46"/>
  <c r="AJ120" i="46" s="1"/>
  <c r="CX120" i="46"/>
  <c r="CW120" i="46"/>
  <c r="CV120" i="46"/>
  <c r="CU120" i="46"/>
  <c r="CT120" i="46"/>
  <c r="CS120" i="46"/>
  <c r="AD120" i="46" s="1"/>
  <c r="CR120" i="46"/>
  <c r="CQ120" i="46"/>
  <c r="AB120" i="46" s="1"/>
  <c r="CP120" i="46"/>
  <c r="CO120" i="46"/>
  <c r="CN120" i="46"/>
  <c r="CM120" i="46"/>
  <c r="X120" i="46" s="1"/>
  <c r="CL120" i="46"/>
  <c r="CK120" i="46"/>
  <c r="V120" i="46" s="1"/>
  <c r="CJ120" i="46"/>
  <c r="U120" i="46" s="1"/>
  <c r="CI120" i="46"/>
  <c r="CH120" i="46"/>
  <c r="S120" i="46" s="1"/>
  <c r="CG120" i="46"/>
  <c r="CF120" i="46"/>
  <c r="CE120" i="46"/>
  <c r="CD120" i="46"/>
  <c r="O120" i="46" s="1"/>
  <c r="CC120" i="46"/>
  <c r="N120" i="46" s="1"/>
  <c r="CB120" i="46"/>
  <c r="CA120" i="46"/>
  <c r="BZ120" i="46"/>
  <c r="K120" i="46" s="1"/>
  <c r="BY120" i="46"/>
  <c r="BX120" i="46"/>
  <c r="BW120" i="46"/>
  <c r="BV120" i="46"/>
  <c r="G120" i="46" s="1"/>
  <c r="BU120" i="46"/>
  <c r="F120" i="46" s="1"/>
  <c r="BT120" i="46"/>
  <c r="BS120" i="46"/>
  <c r="B120" i="46"/>
  <c r="B120" i="44" s="1"/>
  <c r="A120" i="46"/>
  <c r="A118" i="27" s="1"/>
  <c r="EF119" i="46"/>
  <c r="EE119" i="46"/>
  <c r="BP119" i="46" s="1"/>
  <c r="ED119" i="46"/>
  <c r="BO119" i="44" s="1"/>
  <c r="EC119" i="46"/>
  <c r="BN119" i="44" s="1"/>
  <c r="EB119" i="46"/>
  <c r="EA119" i="46"/>
  <c r="DZ119" i="46"/>
  <c r="DY119" i="46"/>
  <c r="DX119" i="46"/>
  <c r="DW119" i="46"/>
  <c r="DV119" i="46"/>
  <c r="DU119" i="46"/>
  <c r="BF119" i="46" s="1"/>
  <c r="DT119" i="46"/>
  <c r="DS119" i="46"/>
  <c r="DR119" i="46"/>
  <c r="DQ119" i="46"/>
  <c r="DP119" i="46"/>
  <c r="DO119" i="46"/>
  <c r="AZ119" i="46" s="1"/>
  <c r="DN119" i="46"/>
  <c r="AY119" i="46" s="1"/>
  <c r="DM119" i="46"/>
  <c r="DL119" i="46"/>
  <c r="DK119" i="46"/>
  <c r="DJ119" i="46"/>
  <c r="DI119" i="46"/>
  <c r="AT119" i="46" s="1"/>
  <c r="DH119" i="46"/>
  <c r="DG119" i="46"/>
  <c r="DF119" i="46"/>
  <c r="AQ119" i="46" s="1"/>
  <c r="DE119" i="46"/>
  <c r="AP119" i="46" s="1"/>
  <c r="DD119" i="46"/>
  <c r="DC119" i="46"/>
  <c r="AN119" i="46" s="1"/>
  <c r="DB119" i="46"/>
  <c r="AM119" i="46" s="1"/>
  <c r="DA119" i="46"/>
  <c r="AL119" i="46" s="1"/>
  <c r="CZ119" i="46"/>
  <c r="CY119" i="46"/>
  <c r="AJ119" i="46" s="1"/>
  <c r="CX119" i="46"/>
  <c r="AI119" i="46" s="1"/>
  <c r="CW119" i="46"/>
  <c r="AH119" i="46" s="1"/>
  <c r="CV119" i="46"/>
  <c r="CU119" i="46"/>
  <c r="AF119" i="46" s="1"/>
  <c r="CT119" i="46"/>
  <c r="AE119" i="46" s="1"/>
  <c r="CS119" i="46"/>
  <c r="CR119" i="46"/>
  <c r="CQ119" i="46"/>
  <c r="CP119" i="46"/>
  <c r="CO119" i="46"/>
  <c r="Z119" i="46" s="1"/>
  <c r="CN119" i="46"/>
  <c r="Y119" i="46" s="1"/>
  <c r="CM119" i="46"/>
  <c r="CL119" i="46"/>
  <c r="W119" i="46" s="1"/>
  <c r="CK119" i="46"/>
  <c r="CJ119" i="46"/>
  <c r="CI119" i="46"/>
  <c r="CH119" i="46"/>
  <c r="S119" i="46" s="1"/>
  <c r="CG119" i="46"/>
  <c r="R119" i="46" s="1"/>
  <c r="CF119" i="46"/>
  <c r="CE119" i="46"/>
  <c r="CD119" i="46"/>
  <c r="CC119" i="46"/>
  <c r="N119" i="46" s="1"/>
  <c r="CB119" i="46"/>
  <c r="CA119" i="46"/>
  <c r="BZ119" i="46"/>
  <c r="K119" i="46" s="1"/>
  <c r="BY119" i="46"/>
  <c r="J119" i="46" s="1"/>
  <c r="BX119" i="46"/>
  <c r="I119" i="46" s="1"/>
  <c r="BW119" i="46"/>
  <c r="H119" i="46" s="1"/>
  <c r="BV119" i="46"/>
  <c r="G119" i="46" s="1"/>
  <c r="BU119" i="46"/>
  <c r="BT119" i="46"/>
  <c r="BS119" i="46"/>
  <c r="BO119" i="46"/>
  <c r="BN119" i="46"/>
  <c r="B119" i="46"/>
  <c r="B119" i="44" s="1"/>
  <c r="A119" i="46"/>
  <c r="A117" i="29" s="1"/>
  <c r="EF118" i="46"/>
  <c r="EE118" i="46"/>
  <c r="BP118" i="46" s="1"/>
  <c r="ED118" i="46"/>
  <c r="EC118" i="46"/>
  <c r="EB118" i="46"/>
  <c r="EA118" i="46"/>
  <c r="BL118" i="46" s="1"/>
  <c r="DZ118" i="46"/>
  <c r="DY118" i="46"/>
  <c r="DX118" i="46"/>
  <c r="BI118" i="46" s="1"/>
  <c r="DW118" i="46"/>
  <c r="DV118" i="46"/>
  <c r="DU118" i="46"/>
  <c r="DT118" i="46"/>
  <c r="BE118" i="46" s="1"/>
  <c r="DS118" i="46"/>
  <c r="BD118" i="46" s="1"/>
  <c r="DR118" i="46"/>
  <c r="DQ118" i="46"/>
  <c r="BB118" i="46" s="1"/>
  <c r="DP118" i="46"/>
  <c r="BA118" i="46" s="1"/>
  <c r="DO118" i="46"/>
  <c r="AZ118" i="46" s="1"/>
  <c r="DN118" i="46"/>
  <c r="DM118" i="46"/>
  <c r="AX118" i="46" s="1"/>
  <c r="DL118" i="46"/>
  <c r="AW118" i="46" s="1"/>
  <c r="DK118" i="46"/>
  <c r="AV118" i="46" s="1"/>
  <c r="DJ118" i="46"/>
  <c r="AU118" i="46" s="1"/>
  <c r="DI118" i="46"/>
  <c r="DH118" i="46"/>
  <c r="DG118" i="46"/>
  <c r="AR118" i="46" s="1"/>
  <c r="DF118" i="46"/>
  <c r="DE118" i="46"/>
  <c r="DD118" i="46"/>
  <c r="DC118" i="46"/>
  <c r="AN118" i="46" s="1"/>
  <c r="DB118" i="46"/>
  <c r="DA118" i="46"/>
  <c r="CZ118" i="46"/>
  <c r="AK118" i="46" s="1"/>
  <c r="CY118" i="46"/>
  <c r="AJ118" i="46" s="1"/>
  <c r="CX118" i="46"/>
  <c r="CW118" i="46"/>
  <c r="CV118" i="46"/>
  <c r="AG118" i="46" s="1"/>
  <c r="CU118" i="46"/>
  <c r="AF118" i="46" s="1"/>
  <c r="CT118" i="46"/>
  <c r="CS118" i="46"/>
  <c r="CR118" i="46"/>
  <c r="AC118" i="46" s="1"/>
  <c r="CQ118" i="46"/>
  <c r="CP118" i="46"/>
  <c r="CO118" i="46"/>
  <c r="CN118" i="46"/>
  <c r="Y118" i="46" s="1"/>
  <c r="CM118" i="46"/>
  <c r="X118" i="46" s="1"/>
  <c r="CL118" i="46"/>
  <c r="CK118" i="46"/>
  <c r="V118" i="46" s="1"/>
  <c r="CJ118" i="46"/>
  <c r="CI118" i="46"/>
  <c r="T118" i="46" s="1"/>
  <c r="CH118" i="46"/>
  <c r="CG118" i="46"/>
  <c r="CF118" i="46"/>
  <c r="CE118" i="46"/>
  <c r="P118" i="46" s="1"/>
  <c r="CD118" i="46"/>
  <c r="CC118" i="46"/>
  <c r="N118" i="46" s="1"/>
  <c r="CB118" i="46"/>
  <c r="CA118" i="46"/>
  <c r="BZ118" i="46"/>
  <c r="BY118" i="46"/>
  <c r="J118" i="46" s="1"/>
  <c r="BX118" i="46"/>
  <c r="I118" i="46" s="1"/>
  <c r="BW118" i="46"/>
  <c r="H118" i="46" s="1"/>
  <c r="BV118" i="46"/>
  <c r="BU118" i="46"/>
  <c r="BT118" i="46"/>
  <c r="E118" i="46" s="1"/>
  <c r="BS118" i="46"/>
  <c r="D118" i="46" s="1"/>
  <c r="B118" i="46"/>
  <c r="B118" i="44" s="1"/>
  <c r="A118" i="46"/>
  <c r="A116" i="27" s="1"/>
  <c r="EF117" i="46"/>
  <c r="EE117" i="46"/>
  <c r="BP117" i="46" s="1"/>
  <c r="ED117" i="46"/>
  <c r="BO117" i="44" s="1"/>
  <c r="EC117" i="46"/>
  <c r="BN117" i="44" s="1"/>
  <c r="EB117" i="46"/>
  <c r="EA117" i="46"/>
  <c r="DZ117" i="46"/>
  <c r="DY117" i="46"/>
  <c r="DX117" i="46"/>
  <c r="DW117" i="46"/>
  <c r="BH117" i="46" s="1"/>
  <c r="DV117" i="46"/>
  <c r="BG117" i="46" s="1"/>
  <c r="DU117" i="46"/>
  <c r="BF117" i="46" s="1"/>
  <c r="DT117" i="46"/>
  <c r="DS117" i="46"/>
  <c r="BD117" i="46" s="1"/>
  <c r="DR117" i="46"/>
  <c r="DQ117" i="46"/>
  <c r="DP117" i="46"/>
  <c r="DO117" i="46"/>
  <c r="AZ117" i="46" s="1"/>
  <c r="DN117" i="46"/>
  <c r="DM117" i="46"/>
  <c r="DL117" i="46"/>
  <c r="DK117" i="46"/>
  <c r="AV117" i="46" s="1"/>
  <c r="DJ117" i="46"/>
  <c r="AU117" i="46" s="1"/>
  <c r="DI117" i="46"/>
  <c r="DH117" i="46"/>
  <c r="DG117" i="46"/>
  <c r="AR117" i="46" s="1"/>
  <c r="DF117" i="46"/>
  <c r="DE117" i="46"/>
  <c r="DD117" i="46"/>
  <c r="DC117" i="46"/>
  <c r="AN117" i="46" s="1"/>
  <c r="DB117" i="46"/>
  <c r="AM117" i="46" s="1"/>
  <c r="DA117" i="46"/>
  <c r="CZ117" i="46"/>
  <c r="CY117" i="46"/>
  <c r="CX117" i="46"/>
  <c r="CW117" i="46"/>
  <c r="CV117" i="46"/>
  <c r="CU117" i="46"/>
  <c r="AF117" i="46" s="1"/>
  <c r="CT117" i="46"/>
  <c r="CS117" i="46"/>
  <c r="AD117" i="46" s="1"/>
  <c r="CR117" i="46"/>
  <c r="CQ117" i="46"/>
  <c r="AB117" i="46" s="1"/>
  <c r="CP117" i="46"/>
  <c r="AA117" i="46" s="1"/>
  <c r="CO117" i="46"/>
  <c r="Z117" i="46" s="1"/>
  <c r="CN117" i="46"/>
  <c r="CM117" i="46"/>
  <c r="X117" i="46" s="1"/>
  <c r="CL117" i="46"/>
  <c r="W117" i="46" s="1"/>
  <c r="CK117" i="46"/>
  <c r="CJ117" i="46"/>
  <c r="U117" i="46" s="1"/>
  <c r="CI117" i="46"/>
  <c r="T117" i="46" s="1"/>
  <c r="CH117" i="46"/>
  <c r="S117" i="46" s="1"/>
  <c r="CG117" i="46"/>
  <c r="R117" i="46" s="1"/>
  <c r="CF117" i="46"/>
  <c r="CE117" i="46"/>
  <c r="P117" i="46" s="1"/>
  <c r="CD117" i="46"/>
  <c r="O117" i="46" s="1"/>
  <c r="CC117" i="46"/>
  <c r="CB117" i="46"/>
  <c r="M117" i="46" s="1"/>
  <c r="CA117" i="46"/>
  <c r="L117" i="46" s="1"/>
  <c r="BZ117" i="46"/>
  <c r="BY117" i="46"/>
  <c r="BX117" i="46"/>
  <c r="BW117" i="46"/>
  <c r="BV117" i="46"/>
  <c r="G117" i="46" s="1"/>
  <c r="BU117" i="46"/>
  <c r="BT117" i="46"/>
  <c r="E117" i="46" s="1"/>
  <c r="BS117" i="46"/>
  <c r="D117" i="46" s="1"/>
  <c r="BO117" i="46"/>
  <c r="BN117" i="46"/>
  <c r="B117" i="46"/>
  <c r="B117" i="44" s="1"/>
  <c r="A117" i="46"/>
  <c r="A115" i="27" s="1"/>
  <c r="EF116" i="46"/>
  <c r="EE116" i="46"/>
  <c r="ED116" i="46"/>
  <c r="EC116" i="46"/>
  <c r="EB116" i="46"/>
  <c r="EA116" i="46"/>
  <c r="DZ116" i="46"/>
  <c r="DY116" i="46"/>
  <c r="BJ116" i="46" s="1"/>
  <c r="DX116" i="46"/>
  <c r="BI116" i="46" s="1"/>
  <c r="DW116" i="46"/>
  <c r="DV116" i="46"/>
  <c r="BG116" i="46" s="1"/>
  <c r="DU116" i="46"/>
  <c r="DT116" i="46"/>
  <c r="DS116" i="46"/>
  <c r="DR116" i="46"/>
  <c r="BC116" i="46" s="1"/>
  <c r="DQ116" i="46"/>
  <c r="BB116" i="46" s="1"/>
  <c r="DP116" i="46"/>
  <c r="BA116" i="46" s="1"/>
  <c r="DO116" i="46"/>
  <c r="AZ116" i="46" s="1"/>
  <c r="DN116" i="46"/>
  <c r="AY116" i="46" s="1"/>
  <c r="DM116" i="46"/>
  <c r="AX116" i="46" s="1"/>
  <c r="DL116" i="46"/>
  <c r="DK116" i="46"/>
  <c r="DJ116" i="46"/>
  <c r="DI116" i="46"/>
  <c r="DH116" i="46"/>
  <c r="AS116" i="46" s="1"/>
  <c r="DG116" i="46"/>
  <c r="DF116" i="46"/>
  <c r="DE116" i="46"/>
  <c r="AP116" i="46" s="1"/>
  <c r="DD116" i="46"/>
  <c r="DC116" i="46"/>
  <c r="DB116" i="46"/>
  <c r="DA116" i="46"/>
  <c r="CZ116" i="46"/>
  <c r="AK116" i="46" s="1"/>
  <c r="CY116" i="46"/>
  <c r="CX116" i="46"/>
  <c r="CW116" i="46"/>
  <c r="CV116" i="46"/>
  <c r="CU116" i="46"/>
  <c r="CT116" i="46"/>
  <c r="CS116" i="46"/>
  <c r="CR116" i="46"/>
  <c r="CQ116" i="46"/>
  <c r="CP116" i="46"/>
  <c r="CO116" i="46"/>
  <c r="Z116" i="46" s="1"/>
  <c r="CN116" i="46"/>
  <c r="CM116" i="46"/>
  <c r="X116" i="46" s="1"/>
  <c r="CL116" i="46"/>
  <c r="W116" i="46" s="1"/>
  <c r="CK116" i="46"/>
  <c r="V116" i="46" s="1"/>
  <c r="CJ116" i="46"/>
  <c r="CI116" i="46"/>
  <c r="T116" i="46" s="1"/>
  <c r="CH116" i="46"/>
  <c r="S116" i="46" s="1"/>
  <c r="CG116" i="46"/>
  <c r="R116" i="46" s="1"/>
  <c r="CF116" i="46"/>
  <c r="CE116" i="46"/>
  <c r="P116" i="46" s="1"/>
  <c r="CD116" i="46"/>
  <c r="CC116" i="46"/>
  <c r="CB116" i="46"/>
  <c r="CA116" i="46"/>
  <c r="BZ116" i="46"/>
  <c r="K116" i="46" s="1"/>
  <c r="BY116" i="46"/>
  <c r="BX116" i="46"/>
  <c r="BW116" i="46"/>
  <c r="H116" i="46" s="1"/>
  <c r="BV116" i="46"/>
  <c r="BU116" i="46"/>
  <c r="F116" i="46" s="1"/>
  <c r="BT116" i="46"/>
  <c r="BS116" i="46"/>
  <c r="D116" i="46" s="1"/>
  <c r="B116" i="46"/>
  <c r="B116" i="44" s="1"/>
  <c r="A116" i="46"/>
  <c r="A114" i="27" s="1"/>
  <c r="EF115" i="46"/>
  <c r="EE115" i="46"/>
  <c r="ED115" i="46"/>
  <c r="BO115" i="44" s="1"/>
  <c r="EC115" i="46"/>
  <c r="BN115" i="44" s="1"/>
  <c r="EB115" i="46"/>
  <c r="BM115" i="46" s="1"/>
  <c r="EA115" i="46"/>
  <c r="DZ115" i="46"/>
  <c r="DY115" i="46"/>
  <c r="DX115" i="46"/>
  <c r="DW115" i="46"/>
  <c r="DV115" i="46"/>
  <c r="DU115" i="46"/>
  <c r="DT115" i="46"/>
  <c r="DS115" i="46"/>
  <c r="DR115" i="46"/>
  <c r="DQ115" i="46"/>
  <c r="BB115" i="46" s="1"/>
  <c r="DP115" i="46"/>
  <c r="BA115" i="46" s="1"/>
  <c r="DO115" i="46"/>
  <c r="DN115" i="46"/>
  <c r="AY115" i="46" s="1"/>
  <c r="DM115" i="46"/>
  <c r="DL115" i="46"/>
  <c r="AW115" i="46" s="1"/>
  <c r="DK115" i="46"/>
  <c r="DJ115" i="46"/>
  <c r="DI115" i="46"/>
  <c r="AT115" i="46" s="1"/>
  <c r="DH115" i="46"/>
  <c r="AS115" i="46" s="1"/>
  <c r="DG115" i="46"/>
  <c r="DF115" i="46"/>
  <c r="AQ115" i="46" s="1"/>
  <c r="DE115" i="46"/>
  <c r="DD115" i="46"/>
  <c r="DC115" i="46"/>
  <c r="AN115" i="46" s="1"/>
  <c r="DB115" i="46"/>
  <c r="AM115" i="46" s="1"/>
  <c r="DA115" i="46"/>
  <c r="CZ115" i="46"/>
  <c r="CY115" i="46"/>
  <c r="CX115" i="46"/>
  <c r="AI115" i="46" s="1"/>
  <c r="CW115" i="46"/>
  <c r="AH115" i="46" s="1"/>
  <c r="CV115" i="46"/>
  <c r="AG115" i="46" s="1"/>
  <c r="CU115" i="46"/>
  <c r="CT115" i="46"/>
  <c r="CS115" i="46"/>
  <c r="AD115" i="46" s="1"/>
  <c r="CR115" i="46"/>
  <c r="AC115" i="46" s="1"/>
  <c r="CQ115" i="46"/>
  <c r="CP115" i="46"/>
  <c r="AA115" i="46" s="1"/>
  <c r="CO115" i="46"/>
  <c r="CN115" i="46"/>
  <c r="Y115" i="46" s="1"/>
  <c r="CM115" i="46"/>
  <c r="CL115" i="46"/>
  <c r="CK115" i="46"/>
  <c r="CJ115" i="46"/>
  <c r="CI115" i="46"/>
  <c r="CH115" i="46"/>
  <c r="S115" i="46" s="1"/>
  <c r="CG115" i="46"/>
  <c r="R115" i="46" s="1"/>
  <c r="CF115" i="46"/>
  <c r="Q115" i="46" s="1"/>
  <c r="CE115" i="46"/>
  <c r="P115" i="46" s="1"/>
  <c r="CD115" i="46"/>
  <c r="CC115" i="46"/>
  <c r="CB115" i="46"/>
  <c r="CA115" i="46"/>
  <c r="BZ115" i="46"/>
  <c r="BY115" i="46"/>
  <c r="J115" i="46" s="1"/>
  <c r="BX115" i="46"/>
  <c r="BW115" i="46"/>
  <c r="H115" i="46" s="1"/>
  <c r="BV115" i="46"/>
  <c r="BU115" i="46"/>
  <c r="F115" i="46" s="1"/>
  <c r="BT115" i="46"/>
  <c r="BS115" i="46"/>
  <c r="BO115" i="46"/>
  <c r="BN115" i="46"/>
  <c r="B115" i="46"/>
  <c r="B115" i="44" s="1"/>
  <c r="A115" i="46"/>
  <c r="A115" i="44" s="1"/>
  <c r="EF114" i="46"/>
  <c r="BQ114" i="46" s="1"/>
  <c r="EE114" i="46"/>
  <c r="ED114" i="46"/>
  <c r="BO114" i="46" s="1"/>
  <c r="EC114" i="46"/>
  <c r="BN114" i="46" s="1"/>
  <c r="EB114" i="46"/>
  <c r="EA114" i="46"/>
  <c r="BL114" i="46" s="1"/>
  <c r="DZ114" i="46"/>
  <c r="DY114" i="46"/>
  <c r="DX114" i="46"/>
  <c r="BI114" i="46" s="1"/>
  <c r="DW114" i="46"/>
  <c r="BH114" i="46" s="1"/>
  <c r="DV114" i="46"/>
  <c r="BG114" i="46" s="1"/>
  <c r="DU114" i="46"/>
  <c r="BF114" i="46" s="1"/>
  <c r="DT114" i="46"/>
  <c r="DS114" i="46"/>
  <c r="DR114" i="46"/>
  <c r="BC114" i="46" s="1"/>
  <c r="DQ114" i="46"/>
  <c r="BB114" i="46" s="1"/>
  <c r="DP114" i="46"/>
  <c r="BA114" i="46" s="1"/>
  <c r="DO114" i="46"/>
  <c r="AZ114" i="46" s="1"/>
  <c r="DN114" i="46"/>
  <c r="AY114" i="46" s="1"/>
  <c r="DM114" i="46"/>
  <c r="DL114" i="46"/>
  <c r="AW114" i="46" s="1"/>
  <c r="DK114" i="46"/>
  <c r="AV114" i="46" s="1"/>
  <c r="DJ114" i="46"/>
  <c r="DI114" i="46"/>
  <c r="AT114" i="46" s="1"/>
  <c r="DH114" i="46"/>
  <c r="AS114" i="46" s="1"/>
  <c r="DG114" i="46"/>
  <c r="AR114" i="46" s="1"/>
  <c r="DF114" i="46"/>
  <c r="AQ114" i="46" s="1"/>
  <c r="DE114" i="46"/>
  <c r="DD114" i="46"/>
  <c r="DC114" i="46"/>
  <c r="AN114" i="46" s="1"/>
  <c r="DB114" i="46"/>
  <c r="DA114" i="46"/>
  <c r="CZ114" i="46"/>
  <c r="AK114" i="46" s="1"/>
  <c r="CY114" i="46"/>
  <c r="AJ114" i="46" s="1"/>
  <c r="CX114" i="46"/>
  <c r="AI114" i="46" s="1"/>
  <c r="CW114" i="46"/>
  <c r="CV114" i="46"/>
  <c r="CU114" i="46"/>
  <c r="AF114" i="46" s="1"/>
  <c r="CT114" i="46"/>
  <c r="AE114" i="46" s="1"/>
  <c r="CS114" i="46"/>
  <c r="CR114" i="46"/>
  <c r="AC114" i="46" s="1"/>
  <c r="CQ114" i="46"/>
  <c r="CP114" i="46"/>
  <c r="AA114" i="46" s="1"/>
  <c r="CO114" i="46"/>
  <c r="CN114" i="46"/>
  <c r="Y114" i="46" s="1"/>
  <c r="CM114" i="46"/>
  <c r="CL114" i="46"/>
  <c r="CK114" i="46"/>
  <c r="V114" i="46" s="1"/>
  <c r="CJ114" i="46"/>
  <c r="U114" i="46" s="1"/>
  <c r="CI114" i="46"/>
  <c r="T114" i="46" s="1"/>
  <c r="CH114" i="46"/>
  <c r="S114" i="46" s="1"/>
  <c r="CG114" i="46"/>
  <c r="CF114" i="46"/>
  <c r="Q114" i="46" s="1"/>
  <c r="CE114" i="46"/>
  <c r="P114" i="46" s="1"/>
  <c r="CD114" i="46"/>
  <c r="O114" i="46" s="1"/>
  <c r="CC114" i="46"/>
  <c r="CB114" i="46"/>
  <c r="CA114" i="46"/>
  <c r="L114" i="46" s="1"/>
  <c r="BZ114" i="46"/>
  <c r="K114" i="46" s="1"/>
  <c r="BY114" i="46"/>
  <c r="BX114" i="46"/>
  <c r="BW114" i="46"/>
  <c r="BV114" i="46"/>
  <c r="BU114" i="46"/>
  <c r="BT114" i="46"/>
  <c r="E114" i="46" s="1"/>
  <c r="BS114" i="46"/>
  <c r="D114" i="46" s="1"/>
  <c r="B114" i="46"/>
  <c r="B114" i="44" s="1"/>
  <c r="A114" i="46"/>
  <c r="A112" i="29" s="1"/>
  <c r="EF113" i="46"/>
  <c r="EE113" i="46"/>
  <c r="BP113" i="46" s="1"/>
  <c r="ED113" i="46"/>
  <c r="BO113" i="44" s="1"/>
  <c r="EC113" i="46"/>
  <c r="BN113" i="44" s="1"/>
  <c r="EB113" i="46"/>
  <c r="BM113" i="46" s="1"/>
  <c r="EA113" i="46"/>
  <c r="BL113" i="46" s="1"/>
  <c r="DZ113" i="46"/>
  <c r="BK113" i="46" s="1"/>
  <c r="DY113" i="46"/>
  <c r="DX113" i="46"/>
  <c r="BI113" i="46" s="1"/>
  <c r="DW113" i="46"/>
  <c r="DV113" i="46"/>
  <c r="BG113" i="46" s="1"/>
  <c r="DU113" i="46"/>
  <c r="DT113" i="46"/>
  <c r="DS113" i="46"/>
  <c r="DR113" i="46"/>
  <c r="BC113" i="46" s="1"/>
  <c r="DQ113" i="46"/>
  <c r="DP113" i="46"/>
  <c r="BA113" i="46" s="1"/>
  <c r="DO113" i="46"/>
  <c r="AZ113" i="46" s="1"/>
  <c r="DN113" i="46"/>
  <c r="AY113" i="46" s="1"/>
  <c r="DM113" i="46"/>
  <c r="DL113" i="46"/>
  <c r="DK113" i="46"/>
  <c r="AV113" i="46" s="1"/>
  <c r="DJ113" i="46"/>
  <c r="AU113" i="46" s="1"/>
  <c r="DI113" i="46"/>
  <c r="DH113" i="46"/>
  <c r="DG113" i="46"/>
  <c r="DF113" i="46"/>
  <c r="AQ113" i="46" s="1"/>
  <c r="DE113" i="46"/>
  <c r="AP113" i="46" s="1"/>
  <c r="DD113" i="46"/>
  <c r="AO113" i="46" s="1"/>
  <c r="DC113" i="46"/>
  <c r="AN113" i="46" s="1"/>
  <c r="DB113" i="46"/>
  <c r="AM113" i="46" s="1"/>
  <c r="DA113" i="46"/>
  <c r="CZ113" i="46"/>
  <c r="AK113" i="46" s="1"/>
  <c r="CY113" i="46"/>
  <c r="AJ113" i="46" s="1"/>
  <c r="CX113" i="46"/>
  <c r="AI113" i="46" s="1"/>
  <c r="CW113" i="46"/>
  <c r="CV113" i="46"/>
  <c r="CU113" i="46"/>
  <c r="AF113" i="46" s="1"/>
  <c r="CT113" i="46"/>
  <c r="AE113" i="46" s="1"/>
  <c r="CS113" i="46"/>
  <c r="CR113" i="46"/>
  <c r="AC113" i="46" s="1"/>
  <c r="CQ113" i="46"/>
  <c r="CP113" i="46"/>
  <c r="CO113" i="46"/>
  <c r="Z113" i="46" s="1"/>
  <c r="CN113" i="46"/>
  <c r="Y113" i="46" s="1"/>
  <c r="CM113" i="46"/>
  <c r="X113" i="46" s="1"/>
  <c r="CL113" i="46"/>
  <c r="W113" i="46" s="1"/>
  <c r="CK113" i="46"/>
  <c r="V113" i="46" s="1"/>
  <c r="CJ113" i="46"/>
  <c r="U113" i="46" s="1"/>
  <c r="CI113" i="46"/>
  <c r="CH113" i="46"/>
  <c r="CG113" i="46"/>
  <c r="R113" i="46" s="1"/>
  <c r="CF113" i="46"/>
  <c r="Q113" i="46" s="1"/>
  <c r="CE113" i="46"/>
  <c r="P113" i="46" s="1"/>
  <c r="CD113" i="46"/>
  <c r="O113" i="46" s="1"/>
  <c r="CC113" i="46"/>
  <c r="N113" i="46" s="1"/>
  <c r="CB113" i="46"/>
  <c r="M113" i="46" s="1"/>
  <c r="CA113" i="46"/>
  <c r="BZ113" i="46"/>
  <c r="BY113" i="46"/>
  <c r="J113" i="46" s="1"/>
  <c r="BX113" i="46"/>
  <c r="I113" i="46" s="1"/>
  <c r="BW113" i="46"/>
  <c r="BV113" i="46"/>
  <c r="G113" i="46" s="1"/>
  <c r="BU113" i="46"/>
  <c r="F113" i="46" s="1"/>
  <c r="BT113" i="46"/>
  <c r="E113" i="46" s="1"/>
  <c r="BS113" i="46"/>
  <c r="BO113" i="46"/>
  <c r="B113" i="46"/>
  <c r="B113" i="44" s="1"/>
  <c r="A113" i="46"/>
  <c r="A111" i="27" s="1"/>
  <c r="EF112" i="46"/>
  <c r="EE112" i="46"/>
  <c r="ED112" i="46"/>
  <c r="EC112" i="46"/>
  <c r="EB112" i="46"/>
  <c r="BM112" i="46" s="1"/>
  <c r="EA112" i="46"/>
  <c r="DZ112" i="46"/>
  <c r="BK112" i="46" s="1"/>
  <c r="DY112" i="46"/>
  <c r="BJ112" i="46" s="1"/>
  <c r="DX112" i="46"/>
  <c r="BI112" i="46" s="1"/>
  <c r="DW112" i="46"/>
  <c r="DV112" i="46"/>
  <c r="BG112" i="46" s="1"/>
  <c r="DU112" i="46"/>
  <c r="DT112" i="46"/>
  <c r="BE112" i="46" s="1"/>
  <c r="DS112" i="46"/>
  <c r="DR112" i="46"/>
  <c r="DQ112" i="46"/>
  <c r="DP112" i="46"/>
  <c r="BA112" i="46" s="1"/>
  <c r="DO112" i="46"/>
  <c r="DN112" i="46"/>
  <c r="DM112" i="46"/>
  <c r="DL112" i="46"/>
  <c r="DK112" i="46"/>
  <c r="AV112" i="46" s="1"/>
  <c r="DJ112" i="46"/>
  <c r="AU112" i="46" s="1"/>
  <c r="DI112" i="46"/>
  <c r="DH112" i="46"/>
  <c r="DG112" i="46"/>
  <c r="DF112" i="46"/>
  <c r="DE112" i="46"/>
  <c r="DD112" i="46"/>
  <c r="AO112" i="46" s="1"/>
  <c r="DC112" i="46"/>
  <c r="AN112" i="46" s="1"/>
  <c r="DB112" i="46"/>
  <c r="DA112" i="46"/>
  <c r="AL112" i="46" s="1"/>
  <c r="CZ112" i="46"/>
  <c r="AK112" i="46" s="1"/>
  <c r="CY112" i="46"/>
  <c r="CX112" i="46"/>
  <c r="AI112" i="46" s="1"/>
  <c r="CW112" i="46"/>
  <c r="AH112" i="46" s="1"/>
  <c r="CV112" i="46"/>
  <c r="AG112" i="46" s="1"/>
  <c r="CU112" i="46"/>
  <c r="CT112" i="46"/>
  <c r="AE112" i="46" s="1"/>
  <c r="CS112" i="46"/>
  <c r="AD112" i="46" s="1"/>
  <c r="CR112" i="46"/>
  <c r="CQ112" i="46"/>
  <c r="CP112" i="46"/>
  <c r="CO112" i="46"/>
  <c r="CN112" i="46"/>
  <c r="Y112" i="46" s="1"/>
  <c r="CM112" i="46"/>
  <c r="X112" i="46" s="1"/>
  <c r="CL112" i="46"/>
  <c r="W112" i="46" s="1"/>
  <c r="CK112" i="46"/>
  <c r="V112" i="46" s="1"/>
  <c r="CJ112" i="46"/>
  <c r="CI112" i="46"/>
  <c r="CH112" i="46"/>
  <c r="S112" i="46" s="1"/>
  <c r="CG112" i="46"/>
  <c r="R112" i="46" s="1"/>
  <c r="CF112" i="46"/>
  <c r="CE112" i="46"/>
  <c r="CD112" i="46"/>
  <c r="O112" i="46" s="1"/>
  <c r="CC112" i="46"/>
  <c r="N112" i="46" s="1"/>
  <c r="CB112" i="46"/>
  <c r="CA112" i="46"/>
  <c r="BZ112" i="46"/>
  <c r="BY112" i="46"/>
  <c r="BX112" i="46"/>
  <c r="BW112" i="46"/>
  <c r="H112" i="46" s="1"/>
  <c r="BV112" i="46"/>
  <c r="BU112" i="46"/>
  <c r="F112" i="46" s="1"/>
  <c r="BT112" i="46"/>
  <c r="E112" i="46" s="1"/>
  <c r="BS112" i="46"/>
  <c r="B112" i="46"/>
  <c r="B112" i="44" s="1"/>
  <c r="A112" i="46"/>
  <c r="A110" i="27" s="1"/>
  <c r="EF111" i="46"/>
  <c r="EE111" i="46"/>
  <c r="BP111" i="46" s="1"/>
  <c r="ED111" i="46"/>
  <c r="EC111" i="46"/>
  <c r="EB111" i="46"/>
  <c r="BM111" i="46" s="1"/>
  <c r="EA111" i="46"/>
  <c r="DZ111" i="46"/>
  <c r="DY111" i="46"/>
  <c r="DX111" i="46"/>
  <c r="BI111" i="46" s="1"/>
  <c r="DW111" i="46"/>
  <c r="BH111" i="46" s="1"/>
  <c r="DV111" i="46"/>
  <c r="DU111" i="46"/>
  <c r="DT111" i="46"/>
  <c r="BE111" i="46" s="1"/>
  <c r="DS111" i="46"/>
  <c r="DR111" i="46"/>
  <c r="DQ111" i="46"/>
  <c r="BB111" i="46" s="1"/>
  <c r="DP111" i="46"/>
  <c r="BA111" i="46" s="1"/>
  <c r="DO111" i="46"/>
  <c r="DN111" i="46"/>
  <c r="AY111" i="46" s="1"/>
  <c r="DM111" i="46"/>
  <c r="AX111" i="46" s="1"/>
  <c r="DL111" i="46"/>
  <c r="AW111" i="46" s="1"/>
  <c r="DK111" i="46"/>
  <c r="DJ111" i="46"/>
  <c r="AU111" i="46" s="1"/>
  <c r="DI111" i="46"/>
  <c r="DH111" i="46"/>
  <c r="AS111" i="46" s="1"/>
  <c r="DG111" i="46"/>
  <c r="AR111" i="46" s="1"/>
  <c r="DF111" i="46"/>
  <c r="DE111" i="46"/>
  <c r="AP111" i="46" s="1"/>
  <c r="DD111" i="46"/>
  <c r="DC111" i="46"/>
  <c r="DB111" i="46"/>
  <c r="DA111" i="46"/>
  <c r="AL111" i="46" s="1"/>
  <c r="CZ111" i="46"/>
  <c r="AK111" i="46" s="1"/>
  <c r="CY111" i="46"/>
  <c r="CX111" i="46"/>
  <c r="CW111" i="46"/>
  <c r="CV111" i="46"/>
  <c r="AG111" i="46" s="1"/>
  <c r="CU111" i="46"/>
  <c r="CT111" i="46"/>
  <c r="AE111" i="46" s="1"/>
  <c r="CS111" i="46"/>
  <c r="CR111" i="46"/>
  <c r="CQ111" i="46"/>
  <c r="AB111" i="46" s="1"/>
  <c r="CP111" i="46"/>
  <c r="AA111" i="46" s="1"/>
  <c r="CO111" i="46"/>
  <c r="Z111" i="46" s="1"/>
  <c r="CN111" i="46"/>
  <c r="CM111" i="46"/>
  <c r="CL111" i="46"/>
  <c r="W111" i="46" s="1"/>
  <c r="CK111" i="46"/>
  <c r="V111" i="46" s="1"/>
  <c r="CJ111" i="46"/>
  <c r="U111" i="46" s="1"/>
  <c r="CI111" i="46"/>
  <c r="CH111" i="46"/>
  <c r="CG111" i="46"/>
  <c r="CF111" i="46"/>
  <c r="CE111" i="46"/>
  <c r="CD111" i="46"/>
  <c r="CC111" i="46"/>
  <c r="CB111" i="46"/>
  <c r="M111" i="46" s="1"/>
  <c r="CA111" i="46"/>
  <c r="L111" i="46" s="1"/>
  <c r="BZ111" i="46"/>
  <c r="K111" i="46" s="1"/>
  <c r="BY111" i="46"/>
  <c r="BX111" i="46"/>
  <c r="BW111" i="46"/>
  <c r="BV111" i="46"/>
  <c r="BU111" i="46"/>
  <c r="BT111" i="46"/>
  <c r="BS111" i="46"/>
  <c r="B111" i="46"/>
  <c r="B111" i="44" s="1"/>
  <c r="A111" i="46"/>
  <c r="A109" i="27" s="1"/>
  <c r="EF110" i="46"/>
  <c r="EE110" i="46"/>
  <c r="BP110" i="46" s="1"/>
  <c r="ED110" i="46"/>
  <c r="BO110" i="44" s="1"/>
  <c r="EC110" i="46"/>
  <c r="EB110" i="46"/>
  <c r="EA110" i="46"/>
  <c r="BL110" i="46" s="1"/>
  <c r="DZ110" i="46"/>
  <c r="BK110" i="46" s="1"/>
  <c r="DY110" i="46"/>
  <c r="BJ110" i="46" s="1"/>
  <c r="DX110" i="46"/>
  <c r="DW110" i="46"/>
  <c r="BH110" i="46" s="1"/>
  <c r="DV110" i="46"/>
  <c r="BG110" i="46" s="1"/>
  <c r="DU110" i="46"/>
  <c r="DT110" i="46"/>
  <c r="BE110" i="46" s="1"/>
  <c r="DS110" i="46"/>
  <c r="DR110" i="46"/>
  <c r="BC110" i="46" s="1"/>
  <c r="DQ110" i="46"/>
  <c r="DP110" i="46"/>
  <c r="BA110" i="46" s="1"/>
  <c r="DO110" i="46"/>
  <c r="AZ110" i="46" s="1"/>
  <c r="DN110" i="46"/>
  <c r="AY110" i="46" s="1"/>
  <c r="DM110" i="46"/>
  <c r="DL110" i="46"/>
  <c r="AW110" i="46" s="1"/>
  <c r="DK110" i="46"/>
  <c r="AV110" i="46" s="1"/>
  <c r="DJ110" i="46"/>
  <c r="DI110" i="46"/>
  <c r="DH110" i="46"/>
  <c r="DG110" i="46"/>
  <c r="AR110" i="46" s="1"/>
  <c r="DF110" i="46"/>
  <c r="AQ110" i="46" s="1"/>
  <c r="DE110" i="46"/>
  <c r="DD110" i="46"/>
  <c r="AO110" i="46" s="1"/>
  <c r="DC110" i="46"/>
  <c r="DB110" i="46"/>
  <c r="DA110" i="46"/>
  <c r="AL110" i="46" s="1"/>
  <c r="CZ110" i="46"/>
  <c r="AK110" i="46" s="1"/>
  <c r="CY110" i="46"/>
  <c r="AJ110" i="46" s="1"/>
  <c r="CX110" i="46"/>
  <c r="AI110" i="46" s="1"/>
  <c r="CW110" i="46"/>
  <c r="CV110" i="46"/>
  <c r="AG110" i="46" s="1"/>
  <c r="CU110" i="46"/>
  <c r="CT110" i="46"/>
  <c r="CS110" i="46"/>
  <c r="AD110" i="46" s="1"/>
  <c r="CR110" i="46"/>
  <c r="CQ110" i="46"/>
  <c r="AB110" i="46" s="1"/>
  <c r="CP110" i="46"/>
  <c r="CO110" i="46"/>
  <c r="CN110" i="46"/>
  <c r="Y110" i="46" s="1"/>
  <c r="CM110" i="46"/>
  <c r="CL110" i="46"/>
  <c r="CK110" i="46"/>
  <c r="CJ110" i="46"/>
  <c r="CI110" i="46"/>
  <c r="T110" i="46" s="1"/>
  <c r="CH110" i="46"/>
  <c r="S110" i="46" s="1"/>
  <c r="CG110" i="46"/>
  <c r="CF110" i="46"/>
  <c r="Q110" i="46" s="1"/>
  <c r="CE110" i="46"/>
  <c r="CD110" i="46"/>
  <c r="O110" i="46" s="1"/>
  <c r="CC110" i="46"/>
  <c r="CB110" i="46"/>
  <c r="M110" i="46" s="1"/>
  <c r="CA110" i="46"/>
  <c r="BZ110" i="46"/>
  <c r="K110" i="46" s="1"/>
  <c r="BY110" i="46"/>
  <c r="BX110" i="46"/>
  <c r="I110" i="46" s="1"/>
  <c r="BW110" i="46"/>
  <c r="BV110" i="46"/>
  <c r="G110" i="46" s="1"/>
  <c r="BU110" i="46"/>
  <c r="BT110" i="46"/>
  <c r="BS110" i="46"/>
  <c r="D110" i="46" s="1"/>
  <c r="BO110" i="46"/>
  <c r="B110" i="46"/>
  <c r="B110" i="44" s="1"/>
  <c r="A110" i="46"/>
  <c r="A108" i="27" s="1"/>
  <c r="EF109" i="46"/>
  <c r="EE109" i="46"/>
  <c r="ED109" i="46"/>
  <c r="BO109" i="44" s="1"/>
  <c r="EC109" i="46"/>
  <c r="EB109" i="46"/>
  <c r="EA109" i="46"/>
  <c r="BL109" i="46" s="1"/>
  <c r="DZ109" i="46"/>
  <c r="DY109" i="46"/>
  <c r="BJ109" i="46" s="1"/>
  <c r="DX109" i="46"/>
  <c r="DW109" i="46"/>
  <c r="BH109" i="46" s="1"/>
  <c r="DV109" i="46"/>
  <c r="DU109" i="46"/>
  <c r="DT109" i="46"/>
  <c r="DS109" i="46"/>
  <c r="BD109" i="46" s="1"/>
  <c r="DR109" i="46"/>
  <c r="DQ109" i="46"/>
  <c r="DP109" i="46"/>
  <c r="BA109" i="46" s="1"/>
  <c r="DO109" i="46"/>
  <c r="DN109" i="46"/>
  <c r="DM109" i="46"/>
  <c r="DL109" i="46"/>
  <c r="DK109" i="46"/>
  <c r="AV109" i="46" s="1"/>
  <c r="DJ109" i="46"/>
  <c r="DI109" i="46"/>
  <c r="AT109" i="46" s="1"/>
  <c r="DH109" i="46"/>
  <c r="DG109" i="46"/>
  <c r="DF109" i="46"/>
  <c r="AQ109" i="46" s="1"/>
  <c r="DE109" i="46"/>
  <c r="DD109" i="46"/>
  <c r="DC109" i="46"/>
  <c r="AN109" i="46" s="1"/>
  <c r="DB109" i="46"/>
  <c r="AM109" i="46" s="1"/>
  <c r="DA109" i="46"/>
  <c r="AL109" i="46" s="1"/>
  <c r="CZ109" i="46"/>
  <c r="CY109" i="46"/>
  <c r="AJ109" i="46" s="1"/>
  <c r="CX109" i="46"/>
  <c r="CW109" i="46"/>
  <c r="CV109" i="46"/>
  <c r="CU109" i="46"/>
  <c r="CT109" i="46"/>
  <c r="CS109" i="46"/>
  <c r="CR109" i="46"/>
  <c r="CQ109" i="46"/>
  <c r="AB109" i="46" s="1"/>
  <c r="CP109" i="46"/>
  <c r="CO109" i="46"/>
  <c r="CN109" i="46"/>
  <c r="CM109" i="46"/>
  <c r="CL109" i="46"/>
  <c r="CK109" i="46"/>
  <c r="V109" i="46" s="1"/>
  <c r="CJ109" i="46"/>
  <c r="CI109" i="46"/>
  <c r="T109" i="46" s="1"/>
  <c r="CH109" i="46"/>
  <c r="S109" i="46" s="1"/>
  <c r="CG109" i="46"/>
  <c r="CF109" i="46"/>
  <c r="CE109" i="46"/>
  <c r="CD109" i="46"/>
  <c r="CC109" i="46"/>
  <c r="N109" i="46" s="1"/>
  <c r="CB109" i="46"/>
  <c r="M109" i="46" s="1"/>
  <c r="CA109" i="46"/>
  <c r="BZ109" i="46"/>
  <c r="BY109" i="46"/>
  <c r="BX109" i="46"/>
  <c r="BW109" i="46"/>
  <c r="BV109" i="46"/>
  <c r="BU109" i="46"/>
  <c r="BT109" i="46"/>
  <c r="BS109" i="46"/>
  <c r="D109" i="46" s="1"/>
  <c r="BO109" i="46"/>
  <c r="B109" i="46"/>
  <c r="B109" i="44" s="1"/>
  <c r="A109" i="46"/>
  <c r="A107" i="29" s="1"/>
  <c r="EF108" i="46"/>
  <c r="EE108" i="46"/>
  <c r="ED108" i="46"/>
  <c r="EC108" i="46"/>
  <c r="BN108" i="46" s="1"/>
  <c r="EB108" i="46"/>
  <c r="EA108" i="46"/>
  <c r="BL108" i="46" s="1"/>
  <c r="DZ108" i="46"/>
  <c r="DY108" i="46"/>
  <c r="DX108" i="46"/>
  <c r="BI108" i="46" s="1"/>
  <c r="DW108" i="46"/>
  <c r="DV108" i="46"/>
  <c r="BG108" i="46" s="1"/>
  <c r="DU108" i="46"/>
  <c r="BF108" i="46" s="1"/>
  <c r="DT108" i="46"/>
  <c r="BE108" i="46" s="1"/>
  <c r="DS108" i="46"/>
  <c r="BD108" i="46" s="1"/>
  <c r="DR108" i="46"/>
  <c r="BC108" i="46" s="1"/>
  <c r="DQ108" i="46"/>
  <c r="DP108" i="46"/>
  <c r="BA108" i="46" s="1"/>
  <c r="DO108" i="46"/>
  <c r="DN108" i="46"/>
  <c r="AY108" i="46" s="1"/>
  <c r="DM108" i="46"/>
  <c r="DL108" i="46"/>
  <c r="DK108" i="46"/>
  <c r="AV108" i="46" s="1"/>
  <c r="DJ108" i="46"/>
  <c r="DI108" i="46"/>
  <c r="DH108" i="46"/>
  <c r="DG108" i="46"/>
  <c r="DF108" i="46"/>
  <c r="AQ108" i="46" s="1"/>
  <c r="DE108" i="46"/>
  <c r="AP108" i="46" s="1"/>
  <c r="DD108" i="46"/>
  <c r="AO108" i="46" s="1"/>
  <c r="DC108" i="46"/>
  <c r="AN108" i="46" s="1"/>
  <c r="DB108" i="46"/>
  <c r="DA108" i="46"/>
  <c r="CZ108" i="46"/>
  <c r="CY108" i="46"/>
  <c r="CX108" i="46"/>
  <c r="CW108" i="46"/>
  <c r="AH108" i="46" s="1"/>
  <c r="CV108" i="46"/>
  <c r="AG108" i="46" s="1"/>
  <c r="CU108" i="46"/>
  <c r="AF108" i="46" s="1"/>
  <c r="CT108" i="46"/>
  <c r="AE108" i="46" s="1"/>
  <c r="CS108" i="46"/>
  <c r="CR108" i="46"/>
  <c r="CQ108" i="46"/>
  <c r="CP108" i="46"/>
  <c r="CO108" i="46"/>
  <c r="Z108" i="46" s="1"/>
  <c r="CN108" i="46"/>
  <c r="Y108" i="46" s="1"/>
  <c r="CM108" i="46"/>
  <c r="X108" i="46" s="1"/>
  <c r="CL108" i="46"/>
  <c r="CK108" i="46"/>
  <c r="CJ108" i="46"/>
  <c r="U108" i="46" s="1"/>
  <c r="CI108" i="46"/>
  <c r="CH108" i="46"/>
  <c r="CG108" i="46"/>
  <c r="CF108" i="46"/>
  <c r="CE108" i="46"/>
  <c r="CD108" i="46"/>
  <c r="CC108" i="46"/>
  <c r="CB108" i="46"/>
  <c r="CA108" i="46"/>
  <c r="BZ108" i="46"/>
  <c r="K108" i="46" s="1"/>
  <c r="BY108" i="46"/>
  <c r="J108" i="46" s="1"/>
  <c r="BX108" i="46"/>
  <c r="BW108" i="46"/>
  <c r="H108" i="46" s="1"/>
  <c r="BV108" i="46"/>
  <c r="BU108" i="46"/>
  <c r="BT108" i="46"/>
  <c r="E108" i="46" s="1"/>
  <c r="BS108" i="46"/>
  <c r="B108" i="46"/>
  <c r="B108" i="44" s="1"/>
  <c r="A108" i="46"/>
  <c r="A106" i="27" s="1"/>
  <c r="EF107" i="46"/>
  <c r="EE107" i="46"/>
  <c r="BP107" i="46" s="1"/>
  <c r="ED107" i="46"/>
  <c r="BO107" i="44" s="1"/>
  <c r="EC107" i="46"/>
  <c r="EB107" i="46"/>
  <c r="EA107" i="46"/>
  <c r="DZ107" i="46"/>
  <c r="DY107" i="46"/>
  <c r="DX107" i="46"/>
  <c r="BI107" i="46" s="1"/>
  <c r="DW107" i="46"/>
  <c r="BH107" i="46" s="1"/>
  <c r="DV107" i="46"/>
  <c r="DU107" i="46"/>
  <c r="DT107" i="46"/>
  <c r="BE107" i="46" s="1"/>
  <c r="DS107" i="46"/>
  <c r="DR107" i="46"/>
  <c r="BC107" i="46" s="1"/>
  <c r="DQ107" i="46"/>
  <c r="DP107" i="46"/>
  <c r="BA107" i="46" s="1"/>
  <c r="DO107" i="46"/>
  <c r="AZ107" i="46" s="1"/>
  <c r="DN107" i="46"/>
  <c r="AY107" i="46" s="1"/>
  <c r="DM107" i="46"/>
  <c r="DL107" i="46"/>
  <c r="DK107" i="46"/>
  <c r="DJ107" i="46"/>
  <c r="DI107" i="46"/>
  <c r="AT107" i="46" s="1"/>
  <c r="DH107" i="46"/>
  <c r="AS107" i="46" s="1"/>
  <c r="DG107" i="46"/>
  <c r="DF107" i="46"/>
  <c r="AQ107" i="46" s="1"/>
  <c r="DE107" i="46"/>
  <c r="DD107" i="46"/>
  <c r="DC107" i="46"/>
  <c r="AN107" i="46" s="1"/>
  <c r="DB107" i="46"/>
  <c r="DA107" i="46"/>
  <c r="AL107" i="46" s="1"/>
  <c r="CZ107" i="46"/>
  <c r="AK107" i="46" s="1"/>
  <c r="CY107" i="46"/>
  <c r="AJ107" i="46" s="1"/>
  <c r="CX107" i="46"/>
  <c r="AI107" i="46" s="1"/>
  <c r="CW107" i="46"/>
  <c r="CV107" i="46"/>
  <c r="CU107" i="46"/>
  <c r="CT107" i="46"/>
  <c r="AE107" i="46" s="1"/>
  <c r="CS107" i="46"/>
  <c r="CR107" i="46"/>
  <c r="CQ107" i="46"/>
  <c r="AB107" i="46" s="1"/>
  <c r="CP107" i="46"/>
  <c r="AA107" i="46" s="1"/>
  <c r="CO107" i="46"/>
  <c r="CN107" i="46"/>
  <c r="CM107" i="46"/>
  <c r="CL107" i="46"/>
  <c r="W107" i="46" s="1"/>
  <c r="CK107" i="46"/>
  <c r="V107" i="46" s="1"/>
  <c r="CJ107" i="46"/>
  <c r="U107" i="46" s="1"/>
  <c r="CI107" i="46"/>
  <c r="CH107" i="46"/>
  <c r="CG107" i="46"/>
  <c r="CF107" i="46"/>
  <c r="Q107" i="46" s="1"/>
  <c r="CE107" i="46"/>
  <c r="CD107" i="46"/>
  <c r="O107" i="46" s="1"/>
  <c r="CC107" i="46"/>
  <c r="CB107" i="46"/>
  <c r="M107" i="46" s="1"/>
  <c r="CA107" i="46"/>
  <c r="L107" i="46" s="1"/>
  <c r="BZ107" i="46"/>
  <c r="K107" i="46" s="1"/>
  <c r="BY107" i="46"/>
  <c r="BX107" i="46"/>
  <c r="BW107" i="46"/>
  <c r="BV107" i="46"/>
  <c r="BU107" i="46"/>
  <c r="BT107" i="46"/>
  <c r="E107" i="46" s="1"/>
  <c r="BS107" i="46"/>
  <c r="D107" i="46" s="1"/>
  <c r="BO107" i="46"/>
  <c r="B107" i="46"/>
  <c r="B107" i="44" s="1"/>
  <c r="A107" i="46"/>
  <c r="EF106" i="46"/>
  <c r="EE106" i="46"/>
  <c r="ED106" i="46"/>
  <c r="BO106" i="46" s="1"/>
  <c r="EC106" i="46"/>
  <c r="EB106" i="46"/>
  <c r="EA106" i="46"/>
  <c r="BL106" i="46" s="1"/>
  <c r="DZ106" i="46"/>
  <c r="DY106" i="46"/>
  <c r="BJ106" i="46" s="1"/>
  <c r="DX106" i="46"/>
  <c r="DW106" i="46"/>
  <c r="BH106" i="46" s="1"/>
  <c r="DV106" i="46"/>
  <c r="BG106" i="46" s="1"/>
  <c r="DU106" i="46"/>
  <c r="BF106" i="46" s="1"/>
  <c r="DT106" i="46"/>
  <c r="BE106" i="46" s="1"/>
  <c r="DS106" i="46"/>
  <c r="BD106" i="46" s="1"/>
  <c r="DR106" i="46"/>
  <c r="DQ106" i="46"/>
  <c r="DP106" i="46"/>
  <c r="DO106" i="46"/>
  <c r="DN106" i="46"/>
  <c r="AY106" i="46" s="1"/>
  <c r="DM106" i="46"/>
  <c r="AX106" i="46" s="1"/>
  <c r="DL106" i="46"/>
  <c r="AW106" i="46" s="1"/>
  <c r="DK106" i="46"/>
  <c r="DJ106" i="46"/>
  <c r="DI106" i="46"/>
  <c r="DH106" i="46"/>
  <c r="DG106" i="46"/>
  <c r="DF106" i="46"/>
  <c r="DE106" i="46"/>
  <c r="DD106" i="46"/>
  <c r="AO106" i="46" s="1"/>
  <c r="DC106" i="46"/>
  <c r="DB106" i="46"/>
  <c r="DA106" i="46"/>
  <c r="CZ106" i="46"/>
  <c r="CY106" i="46"/>
  <c r="CX106" i="46"/>
  <c r="CW106" i="46"/>
  <c r="AH106" i="46" s="1"/>
  <c r="CV106" i="46"/>
  <c r="AG106" i="46" s="1"/>
  <c r="CU106" i="46"/>
  <c r="CT106" i="46"/>
  <c r="CS106" i="46"/>
  <c r="AD106" i="46" s="1"/>
  <c r="CR106" i="46"/>
  <c r="CQ106" i="46"/>
  <c r="AB106" i="46" s="1"/>
  <c r="CP106" i="46"/>
  <c r="CO106" i="46"/>
  <c r="Z106" i="46" s="1"/>
  <c r="CN106" i="46"/>
  <c r="Y106" i="46" s="1"/>
  <c r="CM106" i="46"/>
  <c r="X106" i="46" s="1"/>
  <c r="CL106" i="46"/>
  <c r="CK106" i="46"/>
  <c r="CJ106" i="46"/>
  <c r="CI106" i="46"/>
  <c r="CH106" i="46"/>
  <c r="CG106" i="46"/>
  <c r="R106" i="46" s="1"/>
  <c r="CF106" i="46"/>
  <c r="CE106" i="46"/>
  <c r="CD106" i="46"/>
  <c r="CC106" i="46"/>
  <c r="N106" i="46" s="1"/>
  <c r="CB106" i="46"/>
  <c r="CA106" i="46"/>
  <c r="BZ106" i="46"/>
  <c r="K106" i="44" s="1"/>
  <c r="BY106" i="46"/>
  <c r="J106" i="46" s="1"/>
  <c r="BX106" i="46"/>
  <c r="BW106" i="46"/>
  <c r="H106" i="46" s="1"/>
  <c r="BV106" i="46"/>
  <c r="BU106" i="46"/>
  <c r="F106" i="46" s="1"/>
  <c r="BT106" i="46"/>
  <c r="BS106" i="46"/>
  <c r="B106" i="46"/>
  <c r="B106" i="44" s="1"/>
  <c r="A106" i="46"/>
  <c r="A104" i="27" s="1"/>
  <c r="EF105" i="46"/>
  <c r="EE105" i="46"/>
  <c r="ED105" i="46"/>
  <c r="BO105" i="46" s="1"/>
  <c r="EC105" i="46"/>
  <c r="EB105" i="46"/>
  <c r="EA105" i="46"/>
  <c r="DZ105" i="46"/>
  <c r="BK105" i="46" s="1"/>
  <c r="DY105" i="46"/>
  <c r="BJ105" i="46" s="1"/>
  <c r="DX105" i="46"/>
  <c r="DW105" i="46"/>
  <c r="DV105" i="46"/>
  <c r="DU105" i="46"/>
  <c r="DT105" i="46"/>
  <c r="DS105" i="46"/>
  <c r="BD105" i="46" s="1"/>
  <c r="DR105" i="46"/>
  <c r="DQ105" i="46"/>
  <c r="BB105" i="46" s="1"/>
  <c r="DP105" i="46"/>
  <c r="DO105" i="46"/>
  <c r="DN105" i="46"/>
  <c r="AY105" i="46" s="1"/>
  <c r="DM105" i="46"/>
  <c r="DL105" i="46"/>
  <c r="AW105" i="46" s="1"/>
  <c r="DK105" i="46"/>
  <c r="DJ105" i="46"/>
  <c r="DI105" i="46"/>
  <c r="AT105" i="46" s="1"/>
  <c r="DH105" i="46"/>
  <c r="DG105" i="46"/>
  <c r="DF105" i="46"/>
  <c r="DE105" i="46"/>
  <c r="DD105" i="46"/>
  <c r="DC105" i="46"/>
  <c r="DB105" i="46"/>
  <c r="AM105" i="46" s="1"/>
  <c r="DA105" i="46"/>
  <c r="AL105" i="46" s="1"/>
  <c r="CZ105" i="46"/>
  <c r="CY105" i="46"/>
  <c r="CX105" i="46"/>
  <c r="AI105" i="46" s="1"/>
  <c r="CW105" i="46"/>
  <c r="CV105" i="46"/>
  <c r="CU105" i="46"/>
  <c r="CT105" i="46"/>
  <c r="AE105" i="46" s="1"/>
  <c r="CS105" i="46"/>
  <c r="CR105" i="46"/>
  <c r="CQ105" i="46"/>
  <c r="CP105" i="46"/>
  <c r="AA105" i="46" s="1"/>
  <c r="CO105" i="46"/>
  <c r="Z105" i="46" s="1"/>
  <c r="CN105" i="46"/>
  <c r="CM105" i="46"/>
  <c r="X105" i="46" s="1"/>
  <c r="CL105" i="46"/>
  <c r="CK105" i="46"/>
  <c r="CJ105" i="46"/>
  <c r="U105" i="46" s="1"/>
  <c r="CI105" i="46"/>
  <c r="CH105" i="46"/>
  <c r="S105" i="46" s="1"/>
  <c r="CG105" i="46"/>
  <c r="CF105" i="46"/>
  <c r="CE105" i="46"/>
  <c r="CD105" i="46"/>
  <c r="CC105" i="46"/>
  <c r="N105" i="46" s="1"/>
  <c r="CB105" i="46"/>
  <c r="CA105" i="46"/>
  <c r="BZ105" i="46"/>
  <c r="K105" i="46" s="1"/>
  <c r="BY105" i="46"/>
  <c r="BX105" i="46"/>
  <c r="I105" i="46" s="1"/>
  <c r="BW105" i="46"/>
  <c r="H105" i="46" s="1"/>
  <c r="BV105" i="46"/>
  <c r="G105" i="46" s="1"/>
  <c r="BU105" i="46"/>
  <c r="BT105" i="46"/>
  <c r="E105" i="46" s="1"/>
  <c r="BS105" i="46"/>
  <c r="B105" i="46"/>
  <c r="B105" i="44" s="1"/>
  <c r="A105" i="46"/>
  <c r="A103" i="27" s="1"/>
  <c r="EF104" i="46"/>
  <c r="EE104" i="46"/>
  <c r="ED104" i="46"/>
  <c r="BO104" i="44" s="1"/>
  <c r="EC104" i="46"/>
  <c r="EB104" i="46"/>
  <c r="BM104" i="46" s="1"/>
  <c r="EA104" i="46"/>
  <c r="BL104" i="46" s="1"/>
  <c r="DZ104" i="46"/>
  <c r="BK104" i="46" s="1"/>
  <c r="DY104" i="46"/>
  <c r="DX104" i="46"/>
  <c r="BI104" i="46" s="1"/>
  <c r="DW104" i="46"/>
  <c r="DV104" i="46"/>
  <c r="BG104" i="46" s="1"/>
  <c r="DU104" i="46"/>
  <c r="BF104" i="46" s="1"/>
  <c r="DT104" i="46"/>
  <c r="DS104" i="46"/>
  <c r="DR104" i="46"/>
  <c r="DQ104" i="46"/>
  <c r="DP104" i="46"/>
  <c r="DO104" i="46"/>
  <c r="DN104" i="46"/>
  <c r="AY104" i="46" s="1"/>
  <c r="DM104" i="46"/>
  <c r="DL104" i="46"/>
  <c r="DK104" i="46"/>
  <c r="DJ104" i="46"/>
  <c r="DI104" i="46"/>
  <c r="DH104" i="46"/>
  <c r="DG104" i="46"/>
  <c r="DF104" i="46"/>
  <c r="AQ104" i="46" s="1"/>
  <c r="DE104" i="46"/>
  <c r="AP104" i="46" s="1"/>
  <c r="DD104" i="46"/>
  <c r="DC104" i="46"/>
  <c r="DB104" i="46"/>
  <c r="DA104" i="46"/>
  <c r="CZ104" i="46"/>
  <c r="AK104" i="46" s="1"/>
  <c r="CY104" i="46"/>
  <c r="CX104" i="46"/>
  <c r="AI104" i="46" s="1"/>
  <c r="CW104" i="46"/>
  <c r="AH104" i="46" s="1"/>
  <c r="CV104" i="46"/>
  <c r="AG104" i="46" s="1"/>
  <c r="CU104" i="46"/>
  <c r="CT104" i="46"/>
  <c r="AE104" i="46" s="1"/>
  <c r="CS104" i="46"/>
  <c r="CR104" i="46"/>
  <c r="CQ104" i="46"/>
  <c r="AB104" i="46" s="1"/>
  <c r="CP104" i="46"/>
  <c r="AA104" i="46" s="1"/>
  <c r="CO104" i="46"/>
  <c r="Z104" i="46" s="1"/>
  <c r="CN104" i="46"/>
  <c r="CM104" i="46"/>
  <c r="CL104" i="46"/>
  <c r="CK104" i="46"/>
  <c r="CJ104" i="46"/>
  <c r="U104" i="46" s="1"/>
  <c r="CI104" i="46"/>
  <c r="CH104" i="46"/>
  <c r="S104" i="46" s="1"/>
  <c r="CG104" i="46"/>
  <c r="R104" i="46" s="1"/>
  <c r="CF104" i="46"/>
  <c r="CE104" i="46"/>
  <c r="CD104" i="46"/>
  <c r="CC104" i="46"/>
  <c r="CB104" i="46"/>
  <c r="CA104" i="46"/>
  <c r="L104" i="46" s="1"/>
  <c r="BZ104" i="46"/>
  <c r="K104" i="46" s="1"/>
  <c r="BY104" i="46"/>
  <c r="J104" i="46" s="1"/>
  <c r="BX104" i="46"/>
  <c r="I104" i="46" s="1"/>
  <c r="BW104" i="46"/>
  <c r="BV104" i="46"/>
  <c r="G104" i="46" s="1"/>
  <c r="BU104" i="46"/>
  <c r="BT104" i="46"/>
  <c r="E104" i="46" s="1"/>
  <c r="BS104" i="46"/>
  <c r="B104" i="46"/>
  <c r="B104" i="44" s="1"/>
  <c r="A104" i="46"/>
  <c r="A102" i="27" s="1"/>
  <c r="EF103" i="46"/>
  <c r="EE103" i="46"/>
  <c r="ED103" i="46"/>
  <c r="BO103" i="44" s="1"/>
  <c r="EC103" i="46"/>
  <c r="EB103" i="46"/>
  <c r="EA103" i="46"/>
  <c r="BL103" i="46" s="1"/>
  <c r="DZ103" i="46"/>
  <c r="DY103" i="46"/>
  <c r="DX103" i="46"/>
  <c r="DW103" i="46"/>
  <c r="BH103" i="46" s="1"/>
  <c r="DV103" i="46"/>
  <c r="DU103" i="46"/>
  <c r="BF103" i="44" s="1"/>
  <c r="DT103" i="46"/>
  <c r="DS103" i="46"/>
  <c r="BD103" i="46" s="1"/>
  <c r="DR103" i="46"/>
  <c r="BC103" i="46" s="1"/>
  <c r="DQ103" i="46"/>
  <c r="DP103" i="46"/>
  <c r="DO103" i="46"/>
  <c r="DN103" i="46"/>
  <c r="DM103" i="46"/>
  <c r="DL103" i="46"/>
  <c r="DK103" i="46"/>
  <c r="AV103" i="46" s="1"/>
  <c r="DJ103" i="46"/>
  <c r="DI103" i="46"/>
  <c r="AT103" i="46" s="1"/>
  <c r="DH103" i="46"/>
  <c r="DG103" i="46"/>
  <c r="AR103" i="46" s="1"/>
  <c r="DF103" i="46"/>
  <c r="DE103" i="46"/>
  <c r="AP103" i="46" s="1"/>
  <c r="DD103" i="46"/>
  <c r="DC103" i="46"/>
  <c r="AN103" i="46" s="1"/>
  <c r="DB103" i="46"/>
  <c r="DA103" i="46"/>
  <c r="CZ103" i="46"/>
  <c r="CY103" i="46"/>
  <c r="AJ103" i="46" s="1"/>
  <c r="CX103" i="46"/>
  <c r="AI103" i="46" s="1"/>
  <c r="CW103" i="46"/>
  <c r="CV103" i="46"/>
  <c r="CU103" i="46"/>
  <c r="AF103" i="46" s="1"/>
  <c r="CT103" i="46"/>
  <c r="AE103" i="46" s="1"/>
  <c r="CS103" i="46"/>
  <c r="CR103" i="46"/>
  <c r="AC103" i="46" s="1"/>
  <c r="CQ103" i="46"/>
  <c r="AB103" i="46" s="1"/>
  <c r="CP103" i="46"/>
  <c r="CO103" i="46"/>
  <c r="CN103" i="46"/>
  <c r="CM103" i="46"/>
  <c r="X103" i="46" s="1"/>
  <c r="CL103" i="46"/>
  <c r="CK103" i="46"/>
  <c r="CJ103" i="46"/>
  <c r="CI103" i="46"/>
  <c r="CH103" i="46"/>
  <c r="CG103" i="46"/>
  <c r="CF103" i="46"/>
  <c r="Q103" i="46" s="1"/>
  <c r="CE103" i="46"/>
  <c r="P103" i="46" s="1"/>
  <c r="CD103" i="46"/>
  <c r="O103" i="46" s="1"/>
  <c r="CC103" i="46"/>
  <c r="N103" i="46" s="1"/>
  <c r="CB103" i="46"/>
  <c r="CA103" i="46"/>
  <c r="BZ103" i="46"/>
  <c r="BY103" i="46"/>
  <c r="BX103" i="46"/>
  <c r="I103" i="46" s="1"/>
  <c r="BW103" i="46"/>
  <c r="H103" i="46" s="1"/>
  <c r="BV103" i="46"/>
  <c r="G103" i="46" s="1"/>
  <c r="BU103" i="46"/>
  <c r="F103" i="46" s="1"/>
  <c r="BT103" i="46"/>
  <c r="BS103" i="46"/>
  <c r="BO103" i="46"/>
  <c r="BF103" i="46"/>
  <c r="B103" i="46"/>
  <c r="B103" i="44" s="1"/>
  <c r="A103" i="46"/>
  <c r="A101" i="27" s="1"/>
  <c r="EF102" i="46"/>
  <c r="BQ102" i="46" s="1"/>
  <c r="EE102" i="46"/>
  <c r="ED102" i="46"/>
  <c r="EC102" i="46"/>
  <c r="EB102" i="46"/>
  <c r="EA102" i="46"/>
  <c r="DZ102" i="46"/>
  <c r="BK102" i="46" s="1"/>
  <c r="DY102" i="46"/>
  <c r="BJ102" i="46" s="1"/>
  <c r="DX102" i="46"/>
  <c r="DW102" i="46"/>
  <c r="DV102" i="46"/>
  <c r="DU102" i="46"/>
  <c r="BF102" i="46" s="1"/>
  <c r="DT102" i="46"/>
  <c r="DS102" i="46"/>
  <c r="BD102" i="46" s="1"/>
  <c r="DR102" i="46"/>
  <c r="DQ102" i="46"/>
  <c r="BB102" i="46" s="1"/>
  <c r="DP102" i="46"/>
  <c r="DO102" i="46"/>
  <c r="AZ102" i="46" s="1"/>
  <c r="DN102" i="46"/>
  <c r="DM102" i="46"/>
  <c r="DL102" i="46"/>
  <c r="DK102" i="46"/>
  <c r="DJ102" i="46"/>
  <c r="AU102" i="46" s="1"/>
  <c r="DI102" i="46"/>
  <c r="AT102" i="46" s="1"/>
  <c r="DH102" i="46"/>
  <c r="AS102" i="46" s="1"/>
  <c r="DG102" i="46"/>
  <c r="AR102" i="46" s="1"/>
  <c r="DF102" i="46"/>
  <c r="DE102" i="46"/>
  <c r="AP102" i="46" s="1"/>
  <c r="DD102" i="46"/>
  <c r="DC102" i="46"/>
  <c r="DB102" i="46"/>
  <c r="DA102" i="46"/>
  <c r="AL102" i="46" s="1"/>
  <c r="CZ102" i="46"/>
  <c r="AK102" i="46" s="1"/>
  <c r="CY102" i="46"/>
  <c r="CX102" i="46"/>
  <c r="CW102" i="46"/>
  <c r="AH102" i="46" s="1"/>
  <c r="CV102" i="46"/>
  <c r="CU102" i="46"/>
  <c r="AF102" i="46" s="1"/>
  <c r="CT102" i="46"/>
  <c r="AE102" i="46" s="1"/>
  <c r="CS102" i="46"/>
  <c r="AD102" i="46" s="1"/>
  <c r="CR102" i="46"/>
  <c r="CQ102" i="46"/>
  <c r="CP102" i="46"/>
  <c r="CO102" i="46"/>
  <c r="CN102" i="46"/>
  <c r="CM102" i="46"/>
  <c r="X102" i="46" s="1"/>
  <c r="CL102" i="46"/>
  <c r="CK102" i="46"/>
  <c r="V102" i="46" s="1"/>
  <c r="CJ102" i="46"/>
  <c r="U102" i="46" s="1"/>
  <c r="CI102" i="46"/>
  <c r="CH102" i="46"/>
  <c r="CG102" i="46"/>
  <c r="R102" i="46" s="1"/>
  <c r="CF102" i="46"/>
  <c r="CE102" i="46"/>
  <c r="P102" i="46" s="1"/>
  <c r="CD102" i="46"/>
  <c r="CC102" i="46"/>
  <c r="N102" i="46" s="1"/>
  <c r="CB102" i="46"/>
  <c r="M102" i="46" s="1"/>
  <c r="CA102" i="46"/>
  <c r="L102" i="46" s="1"/>
  <c r="BZ102" i="46"/>
  <c r="BY102" i="46"/>
  <c r="BX102" i="46"/>
  <c r="BW102" i="46"/>
  <c r="H102" i="46" s="1"/>
  <c r="BV102" i="46"/>
  <c r="BU102" i="46"/>
  <c r="F102" i="46" s="1"/>
  <c r="BT102" i="46"/>
  <c r="BS102" i="46"/>
  <c r="B102" i="46"/>
  <c r="B102" i="44" s="1"/>
  <c r="A102" i="46"/>
  <c r="C102" i="46" s="1"/>
  <c r="C102" i="44" s="1"/>
  <c r="EF101" i="46"/>
  <c r="EE101" i="46"/>
  <c r="BP101" i="46" s="1"/>
  <c r="ED101" i="46"/>
  <c r="EC101" i="46"/>
  <c r="BN101" i="46" s="1"/>
  <c r="EB101" i="46"/>
  <c r="BM101" i="46" s="1"/>
  <c r="EA101" i="46"/>
  <c r="BL101" i="46" s="1"/>
  <c r="DZ101" i="46"/>
  <c r="BK101" i="46" s="1"/>
  <c r="DY101" i="46"/>
  <c r="DX101" i="46"/>
  <c r="DW101" i="46"/>
  <c r="BH101" i="46" s="1"/>
  <c r="DV101" i="46"/>
  <c r="DU101" i="46"/>
  <c r="BF101" i="46" s="1"/>
  <c r="DT101" i="46"/>
  <c r="BE101" i="46" s="1"/>
  <c r="DS101" i="46"/>
  <c r="BD101" i="46" s="1"/>
  <c r="DR101" i="46"/>
  <c r="BC101" i="46" s="1"/>
  <c r="DQ101" i="46"/>
  <c r="DP101" i="46"/>
  <c r="DO101" i="46"/>
  <c r="DN101" i="46"/>
  <c r="DM101" i="46"/>
  <c r="AX101" i="46" s="1"/>
  <c r="DL101" i="46"/>
  <c r="DK101" i="46"/>
  <c r="DJ101" i="46"/>
  <c r="AU101" i="46" s="1"/>
  <c r="DI101" i="46"/>
  <c r="DH101" i="46"/>
  <c r="DG101" i="46"/>
  <c r="AR101" i="46" s="1"/>
  <c r="DF101" i="46"/>
  <c r="DE101" i="46"/>
  <c r="AP101" i="46" s="1"/>
  <c r="DD101" i="46"/>
  <c r="AO101" i="46" s="1"/>
  <c r="DC101" i="46"/>
  <c r="AN101" i="46" s="1"/>
  <c r="DB101" i="46"/>
  <c r="AM101" i="46" s="1"/>
  <c r="DA101" i="46"/>
  <c r="CZ101" i="46"/>
  <c r="CY101" i="46"/>
  <c r="CX101" i="46"/>
  <c r="CW101" i="46"/>
  <c r="CV101" i="46"/>
  <c r="AG101" i="46" s="1"/>
  <c r="CU101" i="46"/>
  <c r="CT101" i="46"/>
  <c r="AE101" i="46" s="1"/>
  <c r="CS101" i="46"/>
  <c r="AD101" i="46" s="1"/>
  <c r="CR101" i="46"/>
  <c r="CQ101" i="46"/>
  <c r="CP101" i="46"/>
  <c r="AA101" i="46" s="1"/>
  <c r="CO101" i="46"/>
  <c r="Z101" i="46" s="1"/>
  <c r="CN101" i="46"/>
  <c r="Y101" i="46" s="1"/>
  <c r="CM101" i="46"/>
  <c r="CL101" i="46"/>
  <c r="W101" i="46" s="1"/>
  <c r="CK101" i="46"/>
  <c r="CJ101" i="46"/>
  <c r="CI101" i="46"/>
  <c r="T101" i="46" s="1"/>
  <c r="CH101" i="46"/>
  <c r="CG101" i="46"/>
  <c r="R101" i="46" s="1"/>
  <c r="CF101" i="46"/>
  <c r="Q101" i="46" s="1"/>
  <c r="CE101" i="46"/>
  <c r="P101" i="46" s="1"/>
  <c r="CD101" i="46"/>
  <c r="O101" i="46" s="1"/>
  <c r="CC101" i="46"/>
  <c r="N101" i="46" s="1"/>
  <c r="CB101" i="46"/>
  <c r="CA101" i="46"/>
  <c r="L101" i="46" s="1"/>
  <c r="BZ101" i="46"/>
  <c r="BY101" i="46"/>
  <c r="J101" i="46" s="1"/>
  <c r="BX101" i="46"/>
  <c r="I101" i="46" s="1"/>
  <c r="BW101" i="46"/>
  <c r="BV101" i="46"/>
  <c r="G101" i="46" s="1"/>
  <c r="BU101" i="46"/>
  <c r="F101" i="46" s="1"/>
  <c r="BT101" i="46"/>
  <c r="BS101" i="46"/>
  <c r="D101" i="46" s="1"/>
  <c r="B101" i="46"/>
  <c r="B101" i="44" s="1"/>
  <c r="A101" i="46"/>
  <c r="A99" i="27" s="1"/>
  <c r="EF100" i="46"/>
  <c r="BQ100" i="46" s="1"/>
  <c r="EE100" i="46"/>
  <c r="ED100" i="46"/>
  <c r="EC100" i="46"/>
  <c r="EB100" i="46"/>
  <c r="EA100" i="46"/>
  <c r="DZ100" i="46"/>
  <c r="BK100" i="46" s="1"/>
  <c r="DY100" i="46"/>
  <c r="DX100" i="46"/>
  <c r="BI100" i="46" s="1"/>
  <c r="DW100" i="46"/>
  <c r="DV100" i="46"/>
  <c r="DU100" i="46"/>
  <c r="DT100" i="46"/>
  <c r="DS100" i="46"/>
  <c r="BD100" i="46" s="1"/>
  <c r="DR100" i="46"/>
  <c r="BC100" i="46" s="1"/>
  <c r="DQ100" i="46"/>
  <c r="BB100" i="46" s="1"/>
  <c r="DP100" i="46"/>
  <c r="DO100" i="46"/>
  <c r="DN100" i="46"/>
  <c r="DM100" i="46"/>
  <c r="AX100" i="46" s="1"/>
  <c r="DL100" i="46"/>
  <c r="DK100" i="46"/>
  <c r="AV100" i="46" s="1"/>
  <c r="DJ100" i="46"/>
  <c r="AU100" i="46" s="1"/>
  <c r="DI100" i="46"/>
  <c r="DH100" i="46"/>
  <c r="DG100" i="46"/>
  <c r="AR100" i="46" s="1"/>
  <c r="DF100" i="46"/>
  <c r="DE100" i="46"/>
  <c r="DD100" i="46"/>
  <c r="DC100" i="46"/>
  <c r="AN100" i="46" s="1"/>
  <c r="DB100" i="46"/>
  <c r="AM100" i="46" s="1"/>
  <c r="DA100" i="46"/>
  <c r="AL100" i="46" s="1"/>
  <c r="CZ100" i="46"/>
  <c r="AK100" i="46" s="1"/>
  <c r="CY100" i="46"/>
  <c r="CX100" i="46"/>
  <c r="CW100" i="46"/>
  <c r="AH100" i="46" s="1"/>
  <c r="CV100" i="46"/>
  <c r="AG100" i="46" s="1"/>
  <c r="CU100" i="46"/>
  <c r="AF100" i="46" s="1"/>
  <c r="CT100" i="46"/>
  <c r="AE100" i="46" s="1"/>
  <c r="CS100" i="46"/>
  <c r="CR100" i="46"/>
  <c r="AC100" i="46" s="1"/>
  <c r="CQ100" i="46"/>
  <c r="AB100" i="46" s="1"/>
  <c r="CP100" i="46"/>
  <c r="CO100" i="46"/>
  <c r="CN100" i="46"/>
  <c r="CM100" i="46"/>
  <c r="CL100" i="46"/>
  <c r="W100" i="46" s="1"/>
  <c r="CK100" i="46"/>
  <c r="CJ100" i="46"/>
  <c r="CI100" i="46"/>
  <c r="CH100" i="46"/>
  <c r="CG100" i="46"/>
  <c r="CF100" i="46"/>
  <c r="CE100" i="46"/>
  <c r="P100" i="46" s="1"/>
  <c r="CD100" i="46"/>
  <c r="O100" i="46" s="1"/>
  <c r="CC100" i="46"/>
  <c r="N100" i="46" s="1"/>
  <c r="CB100" i="46"/>
  <c r="M100" i="46" s="1"/>
  <c r="CA100" i="46"/>
  <c r="BZ100" i="46"/>
  <c r="BY100" i="46"/>
  <c r="BX100" i="46"/>
  <c r="BW100" i="46"/>
  <c r="H100" i="46" s="1"/>
  <c r="BV100" i="46"/>
  <c r="G100" i="46" s="1"/>
  <c r="BU100" i="46"/>
  <c r="BT100" i="46"/>
  <c r="E100" i="46" s="1"/>
  <c r="BS100" i="46"/>
  <c r="B100" i="46"/>
  <c r="B100" i="44" s="1"/>
  <c r="A100" i="46"/>
  <c r="A98" i="27" s="1"/>
  <c r="EF99" i="46"/>
  <c r="BQ99" i="46" s="1"/>
  <c r="EE99" i="46"/>
  <c r="ED99" i="46"/>
  <c r="BO99" i="46" s="1"/>
  <c r="EC99" i="46"/>
  <c r="EB99" i="46"/>
  <c r="BM99" i="46" s="1"/>
  <c r="EA99" i="46"/>
  <c r="DZ99" i="46"/>
  <c r="DY99" i="46"/>
  <c r="BJ99" i="46" s="1"/>
  <c r="DX99" i="46"/>
  <c r="BI99" i="46" s="1"/>
  <c r="DW99" i="46"/>
  <c r="BH99" i="46" s="1"/>
  <c r="DV99" i="46"/>
  <c r="BG99" i="46" s="1"/>
  <c r="DU99" i="46"/>
  <c r="DT99" i="46"/>
  <c r="DS99" i="46"/>
  <c r="BD99" i="46" s="1"/>
  <c r="DR99" i="46"/>
  <c r="DQ99" i="46"/>
  <c r="BB99" i="46" s="1"/>
  <c r="DP99" i="46"/>
  <c r="BA99" i="46" s="1"/>
  <c r="DO99" i="46"/>
  <c r="DN99" i="46"/>
  <c r="DM99" i="46"/>
  <c r="AX99" i="46" s="1"/>
  <c r="DL99" i="46"/>
  <c r="AW99" i="46" s="1"/>
  <c r="DK99" i="46"/>
  <c r="DJ99" i="46"/>
  <c r="DI99" i="46"/>
  <c r="AT99" i="46" s="1"/>
  <c r="DH99" i="46"/>
  <c r="AS99" i="46" s="1"/>
  <c r="DG99" i="46"/>
  <c r="AR99" i="46" s="1"/>
  <c r="DF99" i="46"/>
  <c r="AQ99" i="46" s="1"/>
  <c r="DE99" i="46"/>
  <c r="DD99" i="46"/>
  <c r="AO99" i="46" s="1"/>
  <c r="DC99" i="46"/>
  <c r="DB99" i="46"/>
  <c r="DA99" i="46"/>
  <c r="CZ99" i="46"/>
  <c r="AK99" i="46" s="1"/>
  <c r="CY99" i="46"/>
  <c r="CX99" i="46"/>
  <c r="AI99" i="46" s="1"/>
  <c r="CW99" i="46"/>
  <c r="AH99" i="46" s="1"/>
  <c r="CV99" i="46"/>
  <c r="AG99" i="46" s="1"/>
  <c r="CU99" i="46"/>
  <c r="CT99" i="46"/>
  <c r="CS99" i="46"/>
  <c r="AD99" i="46" s="1"/>
  <c r="CR99" i="46"/>
  <c r="AC99" i="46" s="1"/>
  <c r="CQ99" i="46"/>
  <c r="AB99" i="46" s="1"/>
  <c r="CP99" i="46"/>
  <c r="AA99" i="46" s="1"/>
  <c r="CO99" i="46"/>
  <c r="CN99" i="46"/>
  <c r="Y99" i="46" s="1"/>
  <c r="CM99" i="46"/>
  <c r="CL99" i="46"/>
  <c r="CK99" i="46"/>
  <c r="V99" i="46" s="1"/>
  <c r="CJ99" i="46"/>
  <c r="U99" i="46" s="1"/>
  <c r="CI99" i="46"/>
  <c r="T99" i="46" s="1"/>
  <c r="CH99" i="46"/>
  <c r="S99" i="46" s="1"/>
  <c r="CG99" i="46"/>
  <c r="CF99" i="46"/>
  <c r="Q99" i="46" s="1"/>
  <c r="CE99" i="46"/>
  <c r="CD99" i="46"/>
  <c r="O99" i="46" s="1"/>
  <c r="CC99" i="46"/>
  <c r="CB99" i="46"/>
  <c r="M99" i="46" s="1"/>
  <c r="CA99" i="46"/>
  <c r="BZ99" i="46"/>
  <c r="K99" i="46" s="1"/>
  <c r="BY99" i="46"/>
  <c r="J99" i="46" s="1"/>
  <c r="BX99" i="46"/>
  <c r="BW99" i="46"/>
  <c r="BV99" i="46"/>
  <c r="BU99" i="46"/>
  <c r="F99" i="46" s="1"/>
  <c r="BT99" i="46"/>
  <c r="E99" i="46" s="1"/>
  <c r="BS99" i="46"/>
  <c r="B99" i="46"/>
  <c r="B99" i="44" s="1"/>
  <c r="A99" i="46"/>
  <c r="A97" i="27" s="1"/>
  <c r="EF98" i="46"/>
  <c r="EE98" i="46"/>
  <c r="ED98" i="46"/>
  <c r="EC98" i="46"/>
  <c r="EB98" i="46"/>
  <c r="BM98" i="46" s="1"/>
  <c r="EA98" i="46"/>
  <c r="BL98" i="46" s="1"/>
  <c r="DZ98" i="46"/>
  <c r="BK98" i="46" s="1"/>
  <c r="DY98" i="46"/>
  <c r="BJ98" i="46" s="1"/>
  <c r="DX98" i="46"/>
  <c r="BI98" i="46" s="1"/>
  <c r="DW98" i="46"/>
  <c r="DV98" i="46"/>
  <c r="DU98" i="46"/>
  <c r="BF98" i="46" s="1"/>
  <c r="DT98" i="46"/>
  <c r="BE98" i="46" s="1"/>
  <c r="DS98" i="46"/>
  <c r="DR98" i="46"/>
  <c r="BC98" i="46" s="1"/>
  <c r="DQ98" i="46"/>
  <c r="DP98" i="46"/>
  <c r="BA98" i="46" s="1"/>
  <c r="DO98" i="46"/>
  <c r="DN98" i="46"/>
  <c r="DM98" i="46"/>
  <c r="DL98" i="46"/>
  <c r="AW98" i="46" s="1"/>
  <c r="DK98" i="46"/>
  <c r="AV98" i="46" s="1"/>
  <c r="DJ98" i="46"/>
  <c r="AU98" i="46" s="1"/>
  <c r="DI98" i="46"/>
  <c r="DH98" i="46"/>
  <c r="AS98" i="46" s="1"/>
  <c r="DG98" i="46"/>
  <c r="DF98" i="46"/>
  <c r="DE98" i="46"/>
  <c r="AP98" i="46" s="1"/>
  <c r="DD98" i="46"/>
  <c r="AO98" i="46" s="1"/>
  <c r="DC98" i="46"/>
  <c r="DB98" i="46"/>
  <c r="AM98" i="46" s="1"/>
  <c r="DA98" i="46"/>
  <c r="AL98" i="46" s="1"/>
  <c r="CZ98" i="46"/>
  <c r="CY98" i="46"/>
  <c r="CX98" i="46"/>
  <c r="CW98" i="46"/>
  <c r="CV98" i="46"/>
  <c r="AG98" i="46" s="1"/>
  <c r="CU98" i="46"/>
  <c r="CT98" i="46"/>
  <c r="AE98" i="46" s="1"/>
  <c r="CS98" i="46"/>
  <c r="AD98" i="46" s="1"/>
  <c r="CR98" i="46"/>
  <c r="AC98" i="46" s="1"/>
  <c r="CQ98" i="46"/>
  <c r="CP98" i="46"/>
  <c r="CO98" i="46"/>
  <c r="Z98" i="46" s="1"/>
  <c r="CN98" i="46"/>
  <c r="Y98" i="46" s="1"/>
  <c r="CM98" i="46"/>
  <c r="X98" i="46" s="1"/>
  <c r="CL98" i="46"/>
  <c r="W98" i="46" s="1"/>
  <c r="CK98" i="46"/>
  <c r="CJ98" i="46"/>
  <c r="U98" i="46" s="1"/>
  <c r="CI98" i="46"/>
  <c r="CH98" i="46"/>
  <c r="CG98" i="46"/>
  <c r="CF98" i="46"/>
  <c r="Q98" i="46" s="1"/>
  <c r="CE98" i="46"/>
  <c r="P98" i="46" s="1"/>
  <c r="CD98" i="46"/>
  <c r="O98" i="46" s="1"/>
  <c r="CC98" i="46"/>
  <c r="N98" i="46" s="1"/>
  <c r="CB98" i="46"/>
  <c r="M98" i="46" s="1"/>
  <c r="CA98" i="46"/>
  <c r="BZ98" i="46"/>
  <c r="BY98" i="46"/>
  <c r="J98" i="46" s="1"/>
  <c r="BX98" i="46"/>
  <c r="I98" i="46" s="1"/>
  <c r="BW98" i="46"/>
  <c r="H98" i="46" s="1"/>
  <c r="BV98" i="46"/>
  <c r="BU98" i="46"/>
  <c r="BT98" i="46"/>
  <c r="BS98" i="46"/>
  <c r="D98" i="46" s="1"/>
  <c r="B98" i="46"/>
  <c r="B98" i="44" s="1"/>
  <c r="A98" i="46"/>
  <c r="A96" i="27" s="1"/>
  <c r="EF97" i="46"/>
  <c r="EE97" i="46"/>
  <c r="BP97" i="46" s="1"/>
  <c r="ED97" i="46"/>
  <c r="BO97" i="46" s="1"/>
  <c r="EC97" i="46"/>
  <c r="BN97" i="46" s="1"/>
  <c r="EB97" i="46"/>
  <c r="BM97" i="46" s="1"/>
  <c r="EA97" i="46"/>
  <c r="DZ97" i="46"/>
  <c r="DY97" i="46"/>
  <c r="BJ97" i="46" s="1"/>
  <c r="DX97" i="46"/>
  <c r="DW97" i="46"/>
  <c r="BH97" i="46" s="1"/>
  <c r="DV97" i="46"/>
  <c r="BG97" i="46" s="1"/>
  <c r="DU97" i="46"/>
  <c r="BF97" i="46" s="1"/>
  <c r="DT97" i="46"/>
  <c r="DS97" i="46"/>
  <c r="DR97" i="46"/>
  <c r="BC97" i="46" s="1"/>
  <c r="DQ97" i="46"/>
  <c r="DP97" i="46"/>
  <c r="DO97" i="46"/>
  <c r="DN97" i="46"/>
  <c r="AY97" i="46" s="1"/>
  <c r="DM97" i="46"/>
  <c r="DL97" i="46"/>
  <c r="DK97" i="46"/>
  <c r="DJ97" i="46"/>
  <c r="DI97" i="46"/>
  <c r="AT97" i="46" s="1"/>
  <c r="DH97" i="46"/>
  <c r="DG97" i="46"/>
  <c r="AR97" i="46" s="1"/>
  <c r="DF97" i="46"/>
  <c r="AQ97" i="46" s="1"/>
  <c r="DE97" i="46"/>
  <c r="AP97" i="46" s="1"/>
  <c r="DD97" i="46"/>
  <c r="AO97" i="46" s="1"/>
  <c r="DC97" i="46"/>
  <c r="AN97" i="46" s="1"/>
  <c r="DB97" i="46"/>
  <c r="DA97" i="46"/>
  <c r="CZ97" i="46"/>
  <c r="CY97" i="46"/>
  <c r="CX97" i="46"/>
  <c r="AI97" i="46" s="1"/>
  <c r="CW97" i="46"/>
  <c r="AH97" i="46" s="1"/>
  <c r="CV97" i="46"/>
  <c r="CU97" i="46"/>
  <c r="CT97" i="46"/>
  <c r="CS97" i="46"/>
  <c r="CR97" i="46"/>
  <c r="CQ97" i="46"/>
  <c r="AB97" i="46" s="1"/>
  <c r="CP97" i="46"/>
  <c r="AA97" i="46" s="1"/>
  <c r="CO97" i="46"/>
  <c r="CN97" i="46"/>
  <c r="CM97" i="46"/>
  <c r="CL97" i="46"/>
  <c r="CK97" i="46"/>
  <c r="V97" i="46" s="1"/>
  <c r="CJ97" i="46"/>
  <c r="CI97" i="46"/>
  <c r="T97" i="46" s="1"/>
  <c r="CH97" i="46"/>
  <c r="S97" i="46" s="1"/>
  <c r="CG97" i="46"/>
  <c r="R97" i="46" s="1"/>
  <c r="CF97" i="46"/>
  <c r="Q97" i="46" s="1"/>
  <c r="CE97" i="46"/>
  <c r="CD97" i="46"/>
  <c r="CC97" i="46"/>
  <c r="N97" i="46" s="1"/>
  <c r="CB97" i="46"/>
  <c r="CA97" i="46"/>
  <c r="L97" i="46" s="1"/>
  <c r="BZ97" i="46"/>
  <c r="K97" i="46" s="1"/>
  <c r="BY97" i="46"/>
  <c r="BX97" i="46"/>
  <c r="I97" i="46" s="1"/>
  <c r="BW97" i="46"/>
  <c r="BV97" i="46"/>
  <c r="BU97" i="46"/>
  <c r="F97" i="46" s="1"/>
  <c r="BT97" i="46"/>
  <c r="BS97" i="46"/>
  <c r="D97" i="46" s="1"/>
  <c r="B97" i="46"/>
  <c r="B97" i="44" s="1"/>
  <c r="A97" i="46"/>
  <c r="A95" i="27" s="1"/>
  <c r="EF96" i="46"/>
  <c r="BQ96" i="46" s="1"/>
  <c r="EE96" i="46"/>
  <c r="ED96" i="46"/>
  <c r="EC96" i="46"/>
  <c r="EB96" i="46"/>
  <c r="EA96" i="46"/>
  <c r="BL96" i="46" s="1"/>
  <c r="DZ96" i="46"/>
  <c r="DY96" i="46"/>
  <c r="DX96" i="46"/>
  <c r="DW96" i="46"/>
  <c r="DV96" i="46"/>
  <c r="DU96" i="46"/>
  <c r="BF96" i="46" s="1"/>
  <c r="DT96" i="46"/>
  <c r="DS96" i="46"/>
  <c r="BD96" i="46" s="1"/>
  <c r="DR96" i="46"/>
  <c r="DQ96" i="46"/>
  <c r="BB96" i="46" s="1"/>
  <c r="DP96" i="46"/>
  <c r="BA96" i="46" s="1"/>
  <c r="DO96" i="46"/>
  <c r="DN96" i="46"/>
  <c r="DM96" i="46"/>
  <c r="DL96" i="46"/>
  <c r="DK96" i="46"/>
  <c r="AV96" i="46" s="1"/>
  <c r="DJ96" i="46"/>
  <c r="DI96" i="46"/>
  <c r="DH96" i="46"/>
  <c r="AS96" i="46" s="1"/>
  <c r="DG96" i="46"/>
  <c r="DF96" i="46"/>
  <c r="DE96" i="46"/>
  <c r="AP96" i="46" s="1"/>
  <c r="DD96" i="46"/>
  <c r="DC96" i="46"/>
  <c r="AN96" i="46" s="1"/>
  <c r="DB96" i="46"/>
  <c r="AM96" i="46" s="1"/>
  <c r="DA96" i="46"/>
  <c r="CZ96" i="46"/>
  <c r="AK96" i="46" s="1"/>
  <c r="CY96" i="46"/>
  <c r="AJ96" i="46" s="1"/>
  <c r="CX96" i="46"/>
  <c r="CW96" i="46"/>
  <c r="CV96" i="46"/>
  <c r="CU96" i="46"/>
  <c r="AF96" i="46" s="1"/>
  <c r="CT96" i="46"/>
  <c r="AE96" i="46" s="1"/>
  <c r="CS96" i="46"/>
  <c r="CR96" i="46"/>
  <c r="AC96" i="46" s="1"/>
  <c r="CQ96" i="46"/>
  <c r="CP96" i="46"/>
  <c r="CO96" i="46"/>
  <c r="CN96" i="46"/>
  <c r="CM96" i="46"/>
  <c r="X96" i="46" s="1"/>
  <c r="CL96" i="46"/>
  <c r="W96" i="46" s="1"/>
  <c r="CK96" i="46"/>
  <c r="V96" i="46" s="1"/>
  <c r="CJ96" i="46"/>
  <c r="U96" i="46" s="1"/>
  <c r="CI96" i="46"/>
  <c r="CH96" i="46"/>
  <c r="CG96" i="46"/>
  <c r="R96" i="46" s="1"/>
  <c r="CF96" i="46"/>
  <c r="Q96" i="46" s="1"/>
  <c r="CE96" i="46"/>
  <c r="P96" i="46" s="1"/>
  <c r="CD96" i="46"/>
  <c r="O96" i="46" s="1"/>
  <c r="CC96" i="46"/>
  <c r="N96" i="46" s="1"/>
  <c r="CB96" i="46"/>
  <c r="M96" i="46" s="1"/>
  <c r="CA96" i="46"/>
  <c r="L96" i="46" s="1"/>
  <c r="BZ96" i="46"/>
  <c r="BY96" i="46"/>
  <c r="J96" i="46" s="1"/>
  <c r="BX96" i="46"/>
  <c r="BW96" i="46"/>
  <c r="H96" i="46" s="1"/>
  <c r="BV96" i="46"/>
  <c r="G96" i="46" s="1"/>
  <c r="BU96" i="46"/>
  <c r="F96" i="46" s="1"/>
  <c r="BT96" i="46"/>
  <c r="E96" i="46" s="1"/>
  <c r="BS96" i="46"/>
  <c r="B96" i="46"/>
  <c r="B96" i="44" s="1"/>
  <c r="A96" i="46"/>
  <c r="A94" i="27" s="1"/>
  <c r="EF95" i="46"/>
  <c r="EE95" i="46"/>
  <c r="BP95" i="46" s="1"/>
  <c r="ED95" i="46"/>
  <c r="BO95" i="44" s="1"/>
  <c r="EC95" i="46"/>
  <c r="BN95" i="46" s="1"/>
  <c r="EB95" i="46"/>
  <c r="EA95" i="46"/>
  <c r="DZ95" i="46"/>
  <c r="DY95" i="46"/>
  <c r="BJ95" i="46" s="1"/>
  <c r="DX95" i="46"/>
  <c r="DW95" i="46"/>
  <c r="BH95" i="46" s="1"/>
  <c r="DV95" i="46"/>
  <c r="BG95" i="46" s="1"/>
  <c r="DU95" i="46"/>
  <c r="DT95" i="46"/>
  <c r="BE95" i="46" s="1"/>
  <c r="DS95" i="46"/>
  <c r="DR95" i="46"/>
  <c r="DQ95" i="46"/>
  <c r="DP95" i="46"/>
  <c r="DO95" i="46"/>
  <c r="AZ95" i="46" s="1"/>
  <c r="DN95" i="46"/>
  <c r="DM95" i="46"/>
  <c r="DL95" i="46"/>
  <c r="AW95" i="46" s="1"/>
  <c r="DK95" i="46"/>
  <c r="DJ95" i="46"/>
  <c r="AU95" i="46" s="1"/>
  <c r="DI95" i="46"/>
  <c r="AT95" i="46" s="1"/>
  <c r="DH95" i="46"/>
  <c r="DG95" i="46"/>
  <c r="AR95" i="46" s="1"/>
  <c r="DF95" i="46"/>
  <c r="AQ95" i="46" s="1"/>
  <c r="DE95" i="46"/>
  <c r="DD95" i="46"/>
  <c r="AO95" i="46" s="1"/>
  <c r="DC95" i="46"/>
  <c r="DB95" i="46"/>
  <c r="DA95" i="46"/>
  <c r="CZ95" i="46"/>
  <c r="CY95" i="46"/>
  <c r="AJ95" i="46" s="1"/>
  <c r="CX95" i="46"/>
  <c r="CW95" i="46"/>
  <c r="AH95" i="46" s="1"/>
  <c r="CV95" i="46"/>
  <c r="CU95" i="46"/>
  <c r="CT95" i="46"/>
  <c r="CS95" i="46"/>
  <c r="CR95" i="46"/>
  <c r="CQ95" i="46"/>
  <c r="AB95" i="46" s="1"/>
  <c r="CP95" i="46"/>
  <c r="CO95" i="46"/>
  <c r="Z95" i="46" s="1"/>
  <c r="CN95" i="46"/>
  <c r="Y95" i="46" s="1"/>
  <c r="CM95" i="46"/>
  <c r="CL95" i="46"/>
  <c r="CK95" i="46"/>
  <c r="V95" i="46" s="1"/>
  <c r="CJ95" i="46"/>
  <c r="CI95" i="46"/>
  <c r="T95" i="46" s="1"/>
  <c r="CH95" i="46"/>
  <c r="CG95" i="46"/>
  <c r="CF95" i="46"/>
  <c r="Q95" i="46" s="1"/>
  <c r="CE95" i="46"/>
  <c r="CD95" i="46"/>
  <c r="CC95" i="46"/>
  <c r="CB95" i="46"/>
  <c r="CA95" i="46"/>
  <c r="L95" i="46" s="1"/>
  <c r="BZ95" i="46"/>
  <c r="BY95" i="46"/>
  <c r="J95" i="46" s="1"/>
  <c r="BX95" i="46"/>
  <c r="I95" i="46" s="1"/>
  <c r="BW95" i="46"/>
  <c r="BV95" i="46"/>
  <c r="BU95" i="46"/>
  <c r="F95" i="46" s="1"/>
  <c r="BT95" i="46"/>
  <c r="BS95" i="46"/>
  <c r="BO95" i="46"/>
  <c r="B95" i="46"/>
  <c r="B95" i="44" s="1"/>
  <c r="A95" i="46"/>
  <c r="A93" i="27" s="1"/>
  <c r="EF94" i="46"/>
  <c r="EE94" i="46"/>
  <c r="ED94" i="46"/>
  <c r="BO94" i="46" s="1"/>
  <c r="EC94" i="46"/>
  <c r="EB94" i="46"/>
  <c r="EA94" i="46"/>
  <c r="DZ94" i="46"/>
  <c r="DY94" i="46"/>
  <c r="BJ94" i="46" s="1"/>
  <c r="DX94" i="46"/>
  <c r="DW94" i="46"/>
  <c r="DV94" i="46"/>
  <c r="BG94" i="46" s="1"/>
  <c r="DU94" i="46"/>
  <c r="DT94" i="46"/>
  <c r="BE94" i="46" s="1"/>
  <c r="DS94" i="46"/>
  <c r="BD94" i="46" s="1"/>
  <c r="DR94" i="46"/>
  <c r="BC94" i="46" s="1"/>
  <c r="DQ94" i="46"/>
  <c r="DP94" i="46"/>
  <c r="DO94" i="46"/>
  <c r="DN94" i="46"/>
  <c r="DM94" i="46"/>
  <c r="DL94" i="46"/>
  <c r="AW94" i="46" s="1"/>
  <c r="DK94" i="46"/>
  <c r="DJ94" i="46"/>
  <c r="DI94" i="46"/>
  <c r="DH94" i="46"/>
  <c r="DG94" i="46"/>
  <c r="DF94" i="46"/>
  <c r="AQ94" i="46" s="1"/>
  <c r="DE94" i="46"/>
  <c r="DD94" i="46"/>
  <c r="AO94" i="46" s="1"/>
  <c r="DC94" i="46"/>
  <c r="DB94" i="46"/>
  <c r="AM94" i="46" s="1"/>
  <c r="DA94" i="46"/>
  <c r="CZ94" i="46"/>
  <c r="AK94" i="46" s="1"/>
  <c r="CY94" i="46"/>
  <c r="CX94" i="46"/>
  <c r="AI94" i="46" s="1"/>
  <c r="CW94" i="46"/>
  <c r="CV94" i="46"/>
  <c r="AG94" i="46" s="1"/>
  <c r="CU94" i="46"/>
  <c r="AF94" i="46" s="1"/>
  <c r="CT94" i="46"/>
  <c r="AE94" i="46" s="1"/>
  <c r="CS94" i="46"/>
  <c r="CR94" i="46"/>
  <c r="CQ94" i="46"/>
  <c r="CP94" i="46"/>
  <c r="AA94" i="46" s="1"/>
  <c r="CO94" i="46"/>
  <c r="CN94" i="46"/>
  <c r="CM94" i="46"/>
  <c r="X94" i="46" s="1"/>
  <c r="CL94" i="46"/>
  <c r="CK94" i="46"/>
  <c r="V94" i="46" s="1"/>
  <c r="CJ94" i="46"/>
  <c r="U94" i="46" s="1"/>
  <c r="CI94" i="46"/>
  <c r="CH94" i="46"/>
  <c r="S94" i="46" s="1"/>
  <c r="CG94" i="46"/>
  <c r="CF94" i="46"/>
  <c r="Q94" i="46" s="1"/>
  <c r="CE94" i="46"/>
  <c r="CD94" i="46"/>
  <c r="O94" i="46" s="1"/>
  <c r="CC94" i="46"/>
  <c r="CB94" i="46"/>
  <c r="M94" i="46" s="1"/>
  <c r="CA94" i="46"/>
  <c r="BZ94" i="46"/>
  <c r="K94" i="46" s="1"/>
  <c r="BY94" i="46"/>
  <c r="BX94" i="46"/>
  <c r="I94" i="46" s="1"/>
  <c r="BW94" i="46"/>
  <c r="H94" i="46" s="1"/>
  <c r="BV94" i="46"/>
  <c r="G94" i="46" s="1"/>
  <c r="BU94" i="46"/>
  <c r="F94" i="46" s="1"/>
  <c r="BT94" i="46"/>
  <c r="BS94" i="46"/>
  <c r="B94" i="46"/>
  <c r="B94" i="44" s="1"/>
  <c r="A94" i="46"/>
  <c r="A92" i="27" s="1"/>
  <c r="EF93" i="46"/>
  <c r="EE93" i="46"/>
  <c r="BP93" i="46" s="1"/>
  <c r="ED93" i="46"/>
  <c r="BO93" i="46" s="1"/>
  <c r="EC93" i="46"/>
  <c r="EB93" i="46"/>
  <c r="EA93" i="46"/>
  <c r="BL93" i="46" s="1"/>
  <c r="DZ93" i="46"/>
  <c r="BK93" i="46" s="1"/>
  <c r="DY93" i="46"/>
  <c r="DX93" i="46"/>
  <c r="BI93" i="46" s="1"/>
  <c r="DW93" i="46"/>
  <c r="DV93" i="46"/>
  <c r="BG93" i="46" s="1"/>
  <c r="DU93" i="46"/>
  <c r="DT93" i="46"/>
  <c r="DS93" i="46"/>
  <c r="BD93" i="46" s="1"/>
  <c r="DR93" i="46"/>
  <c r="BC93" i="46" s="1"/>
  <c r="DQ93" i="46"/>
  <c r="DP93" i="46"/>
  <c r="DO93" i="46"/>
  <c r="AZ93" i="46" s="1"/>
  <c r="DN93" i="46"/>
  <c r="DM93" i="46"/>
  <c r="DL93" i="46"/>
  <c r="DK93" i="46"/>
  <c r="AV93" i="46" s="1"/>
  <c r="DJ93" i="46"/>
  <c r="AU93" i="46" s="1"/>
  <c r="DI93" i="46"/>
  <c r="DH93" i="46"/>
  <c r="DG93" i="46"/>
  <c r="AR93" i="46" s="1"/>
  <c r="DF93" i="46"/>
  <c r="DE93" i="46"/>
  <c r="DD93" i="46"/>
  <c r="DC93" i="46"/>
  <c r="AN93" i="46" s="1"/>
  <c r="DB93" i="46"/>
  <c r="DA93" i="46"/>
  <c r="CZ93" i="46"/>
  <c r="CY93" i="46"/>
  <c r="AJ93" i="46" s="1"/>
  <c r="CX93" i="46"/>
  <c r="CW93" i="46"/>
  <c r="CV93" i="46"/>
  <c r="CU93" i="46"/>
  <c r="AF93" i="46" s="1"/>
  <c r="CT93" i="46"/>
  <c r="AE93" i="46" s="1"/>
  <c r="CS93" i="46"/>
  <c r="AD93" i="46" s="1"/>
  <c r="CR93" i="46"/>
  <c r="CQ93" i="46"/>
  <c r="CP93" i="46"/>
  <c r="AA93" i="46" s="1"/>
  <c r="CO93" i="46"/>
  <c r="CN93" i="46"/>
  <c r="Y93" i="46" s="1"/>
  <c r="CM93" i="46"/>
  <c r="X93" i="46" s="1"/>
  <c r="CL93" i="46"/>
  <c r="W93" i="46" s="1"/>
  <c r="CK93" i="46"/>
  <c r="CJ93" i="46"/>
  <c r="CI93" i="46"/>
  <c r="T93" i="46" s="1"/>
  <c r="CH93" i="46"/>
  <c r="CG93" i="46"/>
  <c r="CF93" i="46"/>
  <c r="CE93" i="46"/>
  <c r="P93" i="46" s="1"/>
  <c r="CD93" i="46"/>
  <c r="O93" i="46" s="1"/>
  <c r="CC93" i="46"/>
  <c r="CB93" i="46"/>
  <c r="M93" i="46" s="1"/>
  <c r="CA93" i="46"/>
  <c r="L93" i="46" s="1"/>
  <c r="BZ93" i="46"/>
  <c r="BY93" i="46"/>
  <c r="BX93" i="46"/>
  <c r="BW93" i="46"/>
  <c r="H93" i="46" s="1"/>
  <c r="BV93" i="46"/>
  <c r="G93" i="46" s="1"/>
  <c r="BU93" i="46"/>
  <c r="BT93" i="46"/>
  <c r="BS93" i="46"/>
  <c r="D93" i="46" s="1"/>
  <c r="B93" i="46"/>
  <c r="B93" i="44" s="1"/>
  <c r="A93" i="46"/>
  <c r="A91" i="27" s="1"/>
  <c r="EF92" i="46"/>
  <c r="EE92" i="46"/>
  <c r="BP92" i="46" s="1"/>
  <c r="ED92" i="46"/>
  <c r="EC92" i="46"/>
  <c r="EB92" i="46"/>
  <c r="EA92" i="46"/>
  <c r="DZ92" i="46"/>
  <c r="BK92" i="46" s="1"/>
  <c r="DY92" i="46"/>
  <c r="DX92" i="46"/>
  <c r="DW92" i="46"/>
  <c r="BH92" i="46" s="1"/>
  <c r="DV92" i="46"/>
  <c r="DU92" i="46"/>
  <c r="DT92" i="46"/>
  <c r="BE92" i="46" s="1"/>
  <c r="DS92" i="46"/>
  <c r="DR92" i="46"/>
  <c r="BC92" i="46" s="1"/>
  <c r="DQ92" i="46"/>
  <c r="BB92" i="46" s="1"/>
  <c r="DP92" i="46"/>
  <c r="DO92" i="46"/>
  <c r="AZ92" i="46" s="1"/>
  <c r="DN92" i="46"/>
  <c r="AY92" i="46" s="1"/>
  <c r="DM92" i="46"/>
  <c r="DL92" i="46"/>
  <c r="AW92" i="46" s="1"/>
  <c r="DK92" i="46"/>
  <c r="AV92" i="46" s="1"/>
  <c r="DJ92" i="46"/>
  <c r="AU92" i="46" s="1"/>
  <c r="DI92" i="46"/>
  <c r="DH92" i="46"/>
  <c r="DG92" i="46"/>
  <c r="AR92" i="46" s="1"/>
  <c r="DF92" i="46"/>
  <c r="AQ92" i="46" s="1"/>
  <c r="DE92" i="46"/>
  <c r="DD92" i="46"/>
  <c r="DC92" i="46"/>
  <c r="DB92" i="46"/>
  <c r="AM92" i="46" s="1"/>
  <c r="DA92" i="46"/>
  <c r="AL92" i="46" s="1"/>
  <c r="CZ92" i="46"/>
  <c r="CY92" i="46"/>
  <c r="AJ92" i="46" s="1"/>
  <c r="CX92" i="46"/>
  <c r="CW92" i="46"/>
  <c r="CV92" i="46"/>
  <c r="AG92" i="46" s="1"/>
  <c r="CU92" i="46"/>
  <c r="CT92" i="46"/>
  <c r="AE92" i="46" s="1"/>
  <c r="CS92" i="46"/>
  <c r="AD92" i="46" s="1"/>
  <c r="CR92" i="46"/>
  <c r="CQ92" i="46"/>
  <c r="AB92" i="46" s="1"/>
  <c r="CP92" i="46"/>
  <c r="AA92" i="46" s="1"/>
  <c r="CO92" i="46"/>
  <c r="CN92" i="46"/>
  <c r="CM92" i="46"/>
  <c r="CL92" i="46"/>
  <c r="CK92" i="46"/>
  <c r="V92" i="46" s="1"/>
  <c r="CJ92" i="46"/>
  <c r="CI92" i="46"/>
  <c r="T92" i="46" s="1"/>
  <c r="CH92" i="46"/>
  <c r="S92" i="46" s="1"/>
  <c r="CG92" i="46"/>
  <c r="CF92" i="46"/>
  <c r="Q92" i="46" s="1"/>
  <c r="CE92" i="46"/>
  <c r="CD92" i="46"/>
  <c r="O92" i="46" s="1"/>
  <c r="CC92" i="46"/>
  <c r="N92" i="46" s="1"/>
  <c r="CB92" i="46"/>
  <c r="CA92" i="46"/>
  <c r="L92" i="46" s="1"/>
  <c r="BZ92" i="46"/>
  <c r="K92" i="46" s="1"/>
  <c r="BY92" i="46"/>
  <c r="BX92" i="46"/>
  <c r="I92" i="46" s="1"/>
  <c r="BW92" i="46"/>
  <c r="BV92" i="46"/>
  <c r="G92" i="46" s="1"/>
  <c r="BU92" i="46"/>
  <c r="F92" i="46" s="1"/>
  <c r="BT92" i="46"/>
  <c r="BS92" i="46"/>
  <c r="D92" i="46" s="1"/>
  <c r="B92" i="46"/>
  <c r="B92" i="44" s="1"/>
  <c r="A92" i="46"/>
  <c r="A90" i="27" s="1"/>
  <c r="EF91" i="46"/>
  <c r="BQ91" i="46" s="1"/>
  <c r="EE91" i="46"/>
  <c r="ED91" i="46"/>
  <c r="EC91" i="46"/>
  <c r="BN91" i="46" s="1"/>
  <c r="EB91" i="46"/>
  <c r="EA91" i="46"/>
  <c r="DZ91" i="46"/>
  <c r="BK91" i="46" s="1"/>
  <c r="DY91" i="46"/>
  <c r="DX91" i="46"/>
  <c r="BI91" i="46" s="1"/>
  <c r="DW91" i="46"/>
  <c r="DV91" i="46"/>
  <c r="BG91" i="46" s="1"/>
  <c r="DU91" i="46"/>
  <c r="BF91" i="46" s="1"/>
  <c r="DT91" i="46"/>
  <c r="DS91" i="46"/>
  <c r="DR91" i="46"/>
  <c r="BC91" i="46" s="1"/>
  <c r="DQ91" i="46"/>
  <c r="DP91" i="46"/>
  <c r="BA91" i="46" s="1"/>
  <c r="DO91" i="46"/>
  <c r="AZ91" i="46" s="1"/>
  <c r="DN91" i="46"/>
  <c r="AY91" i="46" s="1"/>
  <c r="DM91" i="46"/>
  <c r="AX91" i="46" s="1"/>
  <c r="DL91" i="46"/>
  <c r="DK91" i="46"/>
  <c r="DJ91" i="46"/>
  <c r="AU91" i="46" s="1"/>
  <c r="DI91" i="46"/>
  <c r="DH91" i="46"/>
  <c r="DG91" i="46"/>
  <c r="DF91" i="46"/>
  <c r="DE91" i="46"/>
  <c r="AP91" i="46" s="1"/>
  <c r="DD91" i="46"/>
  <c r="DC91" i="46"/>
  <c r="DB91" i="46"/>
  <c r="AM91" i="46" s="1"/>
  <c r="DA91" i="46"/>
  <c r="CZ91" i="46"/>
  <c r="AK91" i="46" s="1"/>
  <c r="CY91" i="46"/>
  <c r="AJ91" i="46" s="1"/>
  <c r="CX91" i="46"/>
  <c r="AI91" i="46" s="1"/>
  <c r="CW91" i="46"/>
  <c r="AH91" i="46" s="1"/>
  <c r="CV91" i="46"/>
  <c r="CU91" i="46"/>
  <c r="CT91" i="46"/>
  <c r="AE91" i="46" s="1"/>
  <c r="CS91" i="46"/>
  <c r="AD91" i="46" s="1"/>
  <c r="CR91" i="46"/>
  <c r="CQ91" i="46"/>
  <c r="CP91" i="46"/>
  <c r="AA91" i="46" s="1"/>
  <c r="CO91" i="46"/>
  <c r="Z91" i="46" s="1"/>
  <c r="CN91" i="46"/>
  <c r="CM91" i="46"/>
  <c r="CL91" i="46"/>
  <c r="W91" i="46" s="1"/>
  <c r="CK91" i="46"/>
  <c r="CJ91" i="46"/>
  <c r="U91" i="46" s="1"/>
  <c r="CI91" i="46"/>
  <c r="T91" i="46" s="1"/>
  <c r="CH91" i="46"/>
  <c r="CG91" i="46"/>
  <c r="R91" i="46" s="1"/>
  <c r="CF91" i="46"/>
  <c r="CE91" i="46"/>
  <c r="CD91" i="46"/>
  <c r="O91" i="46" s="1"/>
  <c r="CC91" i="46"/>
  <c r="CB91" i="46"/>
  <c r="CA91" i="46"/>
  <c r="L91" i="46" s="1"/>
  <c r="BZ91" i="46"/>
  <c r="BY91" i="46"/>
  <c r="J91" i="46" s="1"/>
  <c r="BX91" i="46"/>
  <c r="BW91" i="46"/>
  <c r="BV91" i="46"/>
  <c r="G91" i="46" s="1"/>
  <c r="BU91" i="46"/>
  <c r="BT91" i="46"/>
  <c r="BS91" i="46"/>
  <c r="B91" i="46"/>
  <c r="B91" i="44" s="1"/>
  <c r="A91" i="46"/>
  <c r="A89" i="27" s="1"/>
  <c r="EF90" i="46"/>
  <c r="EE90" i="46"/>
  <c r="BP90" i="46" s="1"/>
  <c r="ED90" i="46"/>
  <c r="EC90" i="46"/>
  <c r="EB90" i="46"/>
  <c r="BM90" i="46" s="1"/>
  <c r="EA90" i="46"/>
  <c r="DZ90" i="46"/>
  <c r="DY90" i="46"/>
  <c r="BJ90" i="46" s="1"/>
  <c r="DX90" i="46"/>
  <c r="DW90" i="46"/>
  <c r="BH90" i="46" s="1"/>
  <c r="DV90" i="46"/>
  <c r="BG90" i="46" s="1"/>
  <c r="DU90" i="46"/>
  <c r="DT90" i="46"/>
  <c r="DS90" i="46"/>
  <c r="DR90" i="46"/>
  <c r="BC90" i="46" s="1"/>
  <c r="DQ90" i="46"/>
  <c r="DP90" i="46"/>
  <c r="DO90" i="46"/>
  <c r="DN90" i="46"/>
  <c r="AY90" i="46" s="1"/>
  <c r="DM90" i="46"/>
  <c r="DL90" i="46"/>
  <c r="DK90" i="46"/>
  <c r="DJ90" i="46"/>
  <c r="AU90" i="46" s="1"/>
  <c r="DI90" i="46"/>
  <c r="AT90" i="46" s="1"/>
  <c r="DH90" i="46"/>
  <c r="DG90" i="46"/>
  <c r="AR90" i="46" s="1"/>
  <c r="DF90" i="46"/>
  <c r="AQ90" i="46" s="1"/>
  <c r="DE90" i="46"/>
  <c r="DD90" i="46"/>
  <c r="AO90" i="46" s="1"/>
  <c r="DC90" i="46"/>
  <c r="DB90" i="46"/>
  <c r="DA90" i="46"/>
  <c r="AL90" i="46" s="1"/>
  <c r="CZ90" i="46"/>
  <c r="CY90" i="46"/>
  <c r="AJ90" i="46" s="1"/>
  <c r="CX90" i="46"/>
  <c r="AI90" i="46" s="1"/>
  <c r="CW90" i="46"/>
  <c r="CV90" i="46"/>
  <c r="CU90" i="46"/>
  <c r="CT90" i="46"/>
  <c r="AE90" i="46" s="1"/>
  <c r="CS90" i="46"/>
  <c r="AD90" i="46" s="1"/>
  <c r="CR90" i="46"/>
  <c r="CQ90" i="46"/>
  <c r="AB90" i="46" s="1"/>
  <c r="CP90" i="46"/>
  <c r="AA90" i="46" s="1"/>
  <c r="CO90" i="46"/>
  <c r="CN90" i="46"/>
  <c r="Y90" i="46" s="1"/>
  <c r="CM90" i="46"/>
  <c r="X90" i="46" s="1"/>
  <c r="CL90" i="46"/>
  <c r="W90" i="46" s="1"/>
  <c r="CK90" i="46"/>
  <c r="V90" i="46" s="1"/>
  <c r="CJ90" i="46"/>
  <c r="CI90" i="46"/>
  <c r="T90" i="46" s="1"/>
  <c r="CH90" i="46"/>
  <c r="S90" i="46" s="1"/>
  <c r="CG90" i="46"/>
  <c r="CF90" i="46"/>
  <c r="CE90" i="46"/>
  <c r="CD90" i="46"/>
  <c r="O90" i="46" s="1"/>
  <c r="CC90" i="46"/>
  <c r="N90" i="46" s="1"/>
  <c r="CB90" i="46"/>
  <c r="CA90" i="46"/>
  <c r="BZ90" i="46"/>
  <c r="K90" i="46" s="1"/>
  <c r="BY90" i="46"/>
  <c r="BX90" i="46"/>
  <c r="BW90" i="46"/>
  <c r="BV90" i="46"/>
  <c r="BU90" i="46"/>
  <c r="F90" i="46" s="1"/>
  <c r="BT90" i="46"/>
  <c r="BS90" i="46"/>
  <c r="D90" i="46" s="1"/>
  <c r="B90" i="46"/>
  <c r="B90" i="44" s="1"/>
  <c r="A90" i="46"/>
  <c r="A88" i="27" s="1"/>
  <c r="EF89" i="46"/>
  <c r="EE89" i="46"/>
  <c r="ED89" i="46"/>
  <c r="EC89" i="46"/>
  <c r="BN89" i="46" s="1"/>
  <c r="EB89" i="46"/>
  <c r="BM89" i="46" s="1"/>
  <c r="EA89" i="46"/>
  <c r="DZ89" i="46"/>
  <c r="DY89" i="46"/>
  <c r="DX89" i="46"/>
  <c r="DW89" i="46"/>
  <c r="DV89" i="46"/>
  <c r="DU89" i="46"/>
  <c r="BF89" i="46" s="1"/>
  <c r="DT89" i="46"/>
  <c r="BE89" i="46" s="1"/>
  <c r="DS89" i="46"/>
  <c r="BD89" i="46" s="1"/>
  <c r="DR89" i="46"/>
  <c r="DQ89" i="46"/>
  <c r="DP89" i="46"/>
  <c r="DO89" i="46"/>
  <c r="DN89" i="46"/>
  <c r="AY89" i="46" s="1"/>
  <c r="DM89" i="46"/>
  <c r="AX89" i="46" s="1"/>
  <c r="DL89" i="46"/>
  <c r="AW89" i="46" s="1"/>
  <c r="DK89" i="46"/>
  <c r="DJ89" i="46"/>
  <c r="AU89" i="46" s="1"/>
  <c r="DI89" i="46"/>
  <c r="DH89" i="46"/>
  <c r="DG89" i="46"/>
  <c r="DF89" i="46"/>
  <c r="DE89" i="46"/>
  <c r="AP89" i="46" s="1"/>
  <c r="DD89" i="46"/>
  <c r="AO89" i="46" s="1"/>
  <c r="DC89" i="46"/>
  <c r="AN89" i="46" s="1"/>
  <c r="DB89" i="46"/>
  <c r="AM89" i="46" s="1"/>
  <c r="DA89" i="46"/>
  <c r="CZ89" i="46"/>
  <c r="AK89" i="46" s="1"/>
  <c r="CY89" i="46"/>
  <c r="CX89" i="46"/>
  <c r="CW89" i="46"/>
  <c r="AH89" i="46" s="1"/>
  <c r="CV89" i="46"/>
  <c r="AG89" i="46" s="1"/>
  <c r="CU89" i="46"/>
  <c r="AF89" i="46" s="1"/>
  <c r="CT89" i="46"/>
  <c r="AE89" i="46" s="1"/>
  <c r="CS89" i="46"/>
  <c r="CR89" i="46"/>
  <c r="CQ89" i="46"/>
  <c r="CP89" i="46"/>
  <c r="AA89" i="46" s="1"/>
  <c r="CO89" i="46"/>
  <c r="Z89" i="46" s="1"/>
  <c r="CN89" i="46"/>
  <c r="Y89" i="46" s="1"/>
  <c r="CM89" i="46"/>
  <c r="X89" i="46" s="1"/>
  <c r="CL89" i="46"/>
  <c r="CK89" i="46"/>
  <c r="CJ89" i="46"/>
  <c r="U89" i="46" s="1"/>
  <c r="CI89" i="46"/>
  <c r="CH89" i="46"/>
  <c r="CG89" i="46"/>
  <c r="CF89" i="46"/>
  <c r="Q89" i="46" s="1"/>
  <c r="CE89" i="46"/>
  <c r="P89" i="46" s="1"/>
  <c r="CD89" i="46"/>
  <c r="O89" i="46" s="1"/>
  <c r="CC89" i="46"/>
  <c r="CB89" i="46"/>
  <c r="M89" i="46" s="1"/>
  <c r="CA89" i="46"/>
  <c r="BZ89" i="46"/>
  <c r="BY89" i="46"/>
  <c r="J89" i="46" s="1"/>
  <c r="BX89" i="46"/>
  <c r="I89" i="46" s="1"/>
  <c r="BW89" i="46"/>
  <c r="H89" i="46" s="1"/>
  <c r="BV89" i="46"/>
  <c r="BU89" i="46"/>
  <c r="F89" i="46" s="1"/>
  <c r="BT89" i="46"/>
  <c r="E89" i="46" s="1"/>
  <c r="BS89" i="46"/>
  <c r="B89" i="46"/>
  <c r="B89" i="44" s="1"/>
  <c r="A89" i="46"/>
  <c r="C89" i="46" s="1"/>
  <c r="C89" i="44" s="1"/>
  <c r="EF88" i="46"/>
  <c r="EE88" i="46"/>
  <c r="BP88" i="46" s="1"/>
  <c r="ED88" i="46"/>
  <c r="BO88" i="46" s="1"/>
  <c r="EC88" i="46"/>
  <c r="EB88" i="46"/>
  <c r="BM88" i="46" s="1"/>
  <c r="EA88" i="46"/>
  <c r="DZ88" i="46"/>
  <c r="BK88" i="46" s="1"/>
  <c r="DY88" i="46"/>
  <c r="DX88" i="46"/>
  <c r="DW88" i="46"/>
  <c r="BH88" i="46" s="1"/>
  <c r="DV88" i="46"/>
  <c r="DU88" i="46"/>
  <c r="DT88" i="46"/>
  <c r="BE88" i="46" s="1"/>
  <c r="DS88" i="46"/>
  <c r="DR88" i="46"/>
  <c r="BC88" i="46" s="1"/>
  <c r="DQ88" i="46"/>
  <c r="DP88" i="46"/>
  <c r="DO88" i="46"/>
  <c r="AZ88" i="46" s="1"/>
  <c r="DN88" i="46"/>
  <c r="AY88" i="46" s="1"/>
  <c r="DM88" i="46"/>
  <c r="DL88" i="46"/>
  <c r="AW88" i="46" s="1"/>
  <c r="DK88" i="46"/>
  <c r="DJ88" i="46"/>
  <c r="DI88" i="46"/>
  <c r="DH88" i="46"/>
  <c r="AS88" i="46" s="1"/>
  <c r="DG88" i="46"/>
  <c r="AR88" i="46" s="1"/>
  <c r="DF88" i="46"/>
  <c r="AQ88" i="46" s="1"/>
  <c r="DE88" i="46"/>
  <c r="DD88" i="46"/>
  <c r="AO88" i="46" s="1"/>
  <c r="DC88" i="46"/>
  <c r="DB88" i="46"/>
  <c r="AM88" i="46" s="1"/>
  <c r="DA88" i="46"/>
  <c r="CZ88" i="46"/>
  <c r="CY88" i="46"/>
  <c r="AJ88" i="46" s="1"/>
  <c r="CX88" i="46"/>
  <c r="AI88" i="46" s="1"/>
  <c r="CW88" i="46"/>
  <c r="CV88" i="46"/>
  <c r="AG88" i="46" s="1"/>
  <c r="CU88" i="46"/>
  <c r="CT88" i="46"/>
  <c r="AE88" i="46" s="1"/>
  <c r="CS88" i="46"/>
  <c r="CR88" i="46"/>
  <c r="CQ88" i="46"/>
  <c r="AB88" i="46" s="1"/>
  <c r="CP88" i="46"/>
  <c r="CO88" i="46"/>
  <c r="CN88" i="46"/>
  <c r="Y88" i="46" s="1"/>
  <c r="CM88" i="46"/>
  <c r="CL88" i="46"/>
  <c r="CK88" i="46"/>
  <c r="V88" i="46" s="1"/>
  <c r="CJ88" i="46"/>
  <c r="CI88" i="46"/>
  <c r="T88" i="46" s="1"/>
  <c r="CH88" i="46"/>
  <c r="S88" i="46" s="1"/>
  <c r="CG88" i="46"/>
  <c r="CF88" i="46"/>
  <c r="Q88" i="46" s="1"/>
  <c r="CE88" i="46"/>
  <c r="CD88" i="46"/>
  <c r="O88" i="46" s="1"/>
  <c r="CC88" i="46"/>
  <c r="N88" i="46" s="1"/>
  <c r="CB88" i="46"/>
  <c r="M88" i="46" s="1"/>
  <c r="CA88" i="46"/>
  <c r="L88" i="46" s="1"/>
  <c r="BZ88" i="46"/>
  <c r="K88" i="46" s="1"/>
  <c r="BY88" i="46"/>
  <c r="BX88" i="46"/>
  <c r="I88" i="46" s="1"/>
  <c r="BW88" i="46"/>
  <c r="BV88" i="46"/>
  <c r="BU88" i="46"/>
  <c r="BT88" i="46"/>
  <c r="BS88" i="46"/>
  <c r="B88" i="46"/>
  <c r="B88" i="44" s="1"/>
  <c r="A88" i="46"/>
  <c r="A86" i="27" s="1"/>
  <c r="EF87" i="46"/>
  <c r="EE87" i="46"/>
  <c r="ED87" i="46"/>
  <c r="EC87" i="46"/>
  <c r="BN87" i="46" s="1"/>
  <c r="EB87" i="46"/>
  <c r="EA87" i="46"/>
  <c r="BL87" i="46" s="1"/>
  <c r="DZ87" i="46"/>
  <c r="BK87" i="46" s="1"/>
  <c r="DY87" i="46"/>
  <c r="DX87" i="46"/>
  <c r="DW87" i="46"/>
  <c r="DV87" i="46"/>
  <c r="BG87" i="46" s="1"/>
  <c r="DU87" i="46"/>
  <c r="BF87" i="46" s="1"/>
  <c r="DT87" i="46"/>
  <c r="DS87" i="46"/>
  <c r="DR87" i="46"/>
  <c r="BC87" i="46" s="1"/>
  <c r="DQ87" i="46"/>
  <c r="DP87" i="46"/>
  <c r="DO87" i="46"/>
  <c r="DN87" i="46"/>
  <c r="DM87" i="46"/>
  <c r="AX87" i="46" s="1"/>
  <c r="DL87" i="46"/>
  <c r="DK87" i="46"/>
  <c r="AV87" i="46" s="1"/>
  <c r="DJ87" i="46"/>
  <c r="AU87" i="46" s="1"/>
  <c r="DI87" i="46"/>
  <c r="DH87" i="46"/>
  <c r="AS87" i="46" s="1"/>
  <c r="DG87" i="46"/>
  <c r="DF87" i="46"/>
  <c r="AQ87" i="46" s="1"/>
  <c r="DE87" i="46"/>
  <c r="AP87" i="46" s="1"/>
  <c r="DD87" i="46"/>
  <c r="DC87" i="46"/>
  <c r="AN87" i="46" s="1"/>
  <c r="DB87" i="46"/>
  <c r="AM87" i="46" s="1"/>
  <c r="DA87" i="46"/>
  <c r="AL87" i="46" s="1"/>
  <c r="CZ87" i="46"/>
  <c r="AK87" i="46" s="1"/>
  <c r="CY87" i="46"/>
  <c r="AJ87" i="46" s="1"/>
  <c r="CX87" i="46"/>
  <c r="AI87" i="46" s="1"/>
  <c r="CW87" i="46"/>
  <c r="CV87" i="46"/>
  <c r="CU87" i="46"/>
  <c r="AF87" i="46" s="1"/>
  <c r="CT87" i="46"/>
  <c r="AE87" i="46" s="1"/>
  <c r="CS87" i="46"/>
  <c r="CR87" i="46"/>
  <c r="AC87" i="46" s="1"/>
  <c r="CQ87" i="46"/>
  <c r="CP87" i="46"/>
  <c r="AA87" i="46" s="1"/>
  <c r="CO87" i="46"/>
  <c r="CN87" i="46"/>
  <c r="CM87" i="46"/>
  <c r="X87" i="46" s="1"/>
  <c r="CL87" i="46"/>
  <c r="CK87" i="46"/>
  <c r="CJ87" i="46"/>
  <c r="CI87" i="46"/>
  <c r="CH87" i="46"/>
  <c r="CG87" i="46"/>
  <c r="R87" i="46" s="1"/>
  <c r="CF87" i="46"/>
  <c r="CE87" i="46"/>
  <c r="CD87" i="46"/>
  <c r="O87" i="46" s="1"/>
  <c r="CC87" i="46"/>
  <c r="CB87" i="46"/>
  <c r="CA87" i="46"/>
  <c r="L87" i="46" s="1"/>
  <c r="BZ87" i="46"/>
  <c r="K87" i="46" s="1"/>
  <c r="BY87" i="46"/>
  <c r="BX87" i="46"/>
  <c r="BW87" i="46"/>
  <c r="H87" i="46" s="1"/>
  <c r="BV87" i="46"/>
  <c r="BU87" i="46"/>
  <c r="BT87" i="46"/>
  <c r="E87" i="46" s="1"/>
  <c r="BS87" i="46"/>
  <c r="B87" i="46"/>
  <c r="B87" i="44" s="1"/>
  <c r="A87" i="46"/>
  <c r="A85" i="29" s="1"/>
  <c r="EF86" i="46"/>
  <c r="EE86" i="46"/>
  <c r="BP86" i="46" s="1"/>
  <c r="ED86" i="46"/>
  <c r="BO86" i="46" s="1"/>
  <c r="EC86" i="46"/>
  <c r="EB86" i="46"/>
  <c r="EA86" i="46"/>
  <c r="DZ86" i="46"/>
  <c r="DY86" i="46"/>
  <c r="BJ86" i="46" s="1"/>
  <c r="DX86" i="46"/>
  <c r="DW86" i="46"/>
  <c r="BH86" i="46" s="1"/>
  <c r="DV86" i="46"/>
  <c r="BG86" i="46" s="1"/>
  <c r="DU86" i="46"/>
  <c r="DT86" i="46"/>
  <c r="BE86" i="46" s="1"/>
  <c r="DS86" i="46"/>
  <c r="BD86" i="46" s="1"/>
  <c r="DR86" i="46"/>
  <c r="BC86" i="46" s="1"/>
  <c r="DQ86" i="46"/>
  <c r="DP86" i="46"/>
  <c r="BA86" i="46" s="1"/>
  <c r="DO86" i="46"/>
  <c r="AZ86" i="46" s="1"/>
  <c r="DN86" i="46"/>
  <c r="AY86" i="46" s="1"/>
  <c r="DM86" i="46"/>
  <c r="DL86" i="46"/>
  <c r="AW86" i="46" s="1"/>
  <c r="DK86" i="46"/>
  <c r="DJ86" i="46"/>
  <c r="AU86" i="46" s="1"/>
  <c r="DI86" i="46"/>
  <c r="DH86" i="46"/>
  <c r="DG86" i="46"/>
  <c r="AR86" i="46" s="1"/>
  <c r="DF86" i="46"/>
  <c r="AQ86" i="46" s="1"/>
  <c r="DE86" i="46"/>
  <c r="DD86" i="46"/>
  <c r="AO86" i="46" s="1"/>
  <c r="DC86" i="46"/>
  <c r="DB86" i="46"/>
  <c r="AM86" i="46" s="1"/>
  <c r="DA86" i="46"/>
  <c r="CZ86" i="46"/>
  <c r="AK86" i="46" s="1"/>
  <c r="CY86" i="46"/>
  <c r="AJ86" i="46" s="1"/>
  <c r="CX86" i="46"/>
  <c r="AI86" i="46" s="1"/>
  <c r="CW86" i="46"/>
  <c r="CV86" i="46"/>
  <c r="CU86" i="46"/>
  <c r="CT86" i="46"/>
  <c r="CS86" i="46"/>
  <c r="CR86" i="46"/>
  <c r="AC86" i="46" s="1"/>
  <c r="CQ86" i="46"/>
  <c r="AB86" i="46" s="1"/>
  <c r="CP86" i="46"/>
  <c r="AA86" i="46" s="1"/>
  <c r="CO86" i="46"/>
  <c r="CN86" i="46"/>
  <c r="Y86" i="46" s="1"/>
  <c r="CM86" i="46"/>
  <c r="CL86" i="46"/>
  <c r="W86" i="46" s="1"/>
  <c r="CK86" i="46"/>
  <c r="CJ86" i="46"/>
  <c r="CI86" i="46"/>
  <c r="T86" i="46" s="1"/>
  <c r="CH86" i="46"/>
  <c r="S86" i="46" s="1"/>
  <c r="CG86" i="46"/>
  <c r="CF86" i="46"/>
  <c r="CE86" i="46"/>
  <c r="P86" i="46" s="1"/>
  <c r="CD86" i="46"/>
  <c r="CC86" i="46"/>
  <c r="CB86" i="46"/>
  <c r="CA86" i="46"/>
  <c r="L86" i="46" s="1"/>
  <c r="BZ86" i="46"/>
  <c r="K86" i="46" s="1"/>
  <c r="BY86" i="46"/>
  <c r="BX86" i="46"/>
  <c r="BW86" i="46"/>
  <c r="BV86" i="46"/>
  <c r="G86" i="46" s="1"/>
  <c r="BU86" i="46"/>
  <c r="BT86" i="46"/>
  <c r="BS86" i="46"/>
  <c r="D86" i="46" s="1"/>
  <c r="B86" i="46"/>
  <c r="B86" i="44" s="1"/>
  <c r="A86" i="46"/>
  <c r="A84" i="27" s="1"/>
  <c r="EF85" i="46"/>
  <c r="EE85" i="46"/>
  <c r="ED85" i="46"/>
  <c r="EC85" i="46"/>
  <c r="EB85" i="46"/>
  <c r="EA85" i="46"/>
  <c r="BL85" i="46" s="1"/>
  <c r="DZ85" i="46"/>
  <c r="BK85" i="46" s="1"/>
  <c r="DY85" i="46"/>
  <c r="DX85" i="46"/>
  <c r="DW85" i="46"/>
  <c r="DV85" i="46"/>
  <c r="DU85" i="46"/>
  <c r="DT85" i="46"/>
  <c r="DS85" i="46"/>
  <c r="BD85" i="46" s="1"/>
  <c r="DR85" i="46"/>
  <c r="DQ85" i="46"/>
  <c r="DP85" i="46"/>
  <c r="BA85" i="46" s="1"/>
  <c r="DO85" i="46"/>
  <c r="DN85" i="46"/>
  <c r="AY85" i="46" s="1"/>
  <c r="DM85" i="46"/>
  <c r="DL85" i="46"/>
  <c r="DK85" i="46"/>
  <c r="AV85" i="46" s="1"/>
  <c r="DJ85" i="46"/>
  <c r="DI85" i="46"/>
  <c r="DH85" i="46"/>
  <c r="AS85" i="46" s="1"/>
  <c r="DG85" i="46"/>
  <c r="DF85" i="46"/>
  <c r="DE85" i="46"/>
  <c r="DD85" i="46"/>
  <c r="AO85" i="46" s="1"/>
  <c r="DC85" i="46"/>
  <c r="AN85" i="46" s="1"/>
  <c r="DB85" i="46"/>
  <c r="AM85" i="46" s="1"/>
  <c r="DA85" i="46"/>
  <c r="AL85" i="46" s="1"/>
  <c r="CZ85" i="46"/>
  <c r="AK85" i="46" s="1"/>
  <c r="CY85" i="46"/>
  <c r="CX85" i="46"/>
  <c r="CW85" i="46"/>
  <c r="CV85" i="46"/>
  <c r="CU85" i="46"/>
  <c r="AF85" i="46" s="1"/>
  <c r="CT85" i="46"/>
  <c r="CS85" i="46"/>
  <c r="CR85" i="46"/>
  <c r="AC85" i="46" s="1"/>
  <c r="CQ85" i="46"/>
  <c r="CP85" i="46"/>
  <c r="AA85" i="46" s="1"/>
  <c r="CO85" i="46"/>
  <c r="CN85" i="46"/>
  <c r="CM85" i="46"/>
  <c r="X85" i="46" s="1"/>
  <c r="CL85" i="46"/>
  <c r="W85" i="46" s="1"/>
  <c r="CK85" i="46"/>
  <c r="CJ85" i="46"/>
  <c r="CI85" i="46"/>
  <c r="CH85" i="46"/>
  <c r="S85" i="46" s="1"/>
  <c r="CG85" i="46"/>
  <c r="CF85" i="46"/>
  <c r="Q85" i="46" s="1"/>
  <c r="CE85" i="46"/>
  <c r="P85" i="46" s="1"/>
  <c r="CD85" i="46"/>
  <c r="O85" i="46" s="1"/>
  <c r="CC85" i="46"/>
  <c r="CB85" i="46"/>
  <c r="CA85" i="46"/>
  <c r="BZ85" i="46"/>
  <c r="BY85" i="46"/>
  <c r="BX85" i="46"/>
  <c r="BW85" i="46"/>
  <c r="H85" i="46" s="1"/>
  <c r="BV85" i="46"/>
  <c r="BU85" i="46"/>
  <c r="BT85" i="46"/>
  <c r="E85" i="46" s="1"/>
  <c r="BS85" i="46"/>
  <c r="B85" i="46"/>
  <c r="B85" i="44" s="1"/>
  <c r="A85" i="46"/>
  <c r="A83" i="29" s="1"/>
  <c r="EF84" i="46"/>
  <c r="EE84" i="46"/>
  <c r="BP84" i="46" s="1"/>
  <c r="ED84" i="46"/>
  <c r="BO84" i="46" s="1"/>
  <c r="EC84" i="46"/>
  <c r="BN84" i="46" s="1"/>
  <c r="EB84" i="46"/>
  <c r="BM84" i="46" s="1"/>
  <c r="EA84" i="46"/>
  <c r="DZ84" i="46"/>
  <c r="BK84" i="46" s="1"/>
  <c r="DY84" i="46"/>
  <c r="DX84" i="46"/>
  <c r="DW84" i="46"/>
  <c r="BH84" i="46" s="1"/>
  <c r="DV84" i="46"/>
  <c r="BG84" i="46" s="1"/>
  <c r="DU84" i="46"/>
  <c r="BF84" i="46" s="1"/>
  <c r="DT84" i="46"/>
  <c r="BE84" i="46" s="1"/>
  <c r="DS84" i="46"/>
  <c r="DR84" i="46"/>
  <c r="BC84" i="46" s="1"/>
  <c r="DQ84" i="46"/>
  <c r="DP84" i="46"/>
  <c r="DO84" i="46"/>
  <c r="AZ84" i="46" s="1"/>
  <c r="DN84" i="46"/>
  <c r="DM84" i="46"/>
  <c r="AX84" i="46" s="1"/>
  <c r="DL84" i="46"/>
  <c r="AW84" i="46" s="1"/>
  <c r="DK84" i="46"/>
  <c r="DJ84" i="46"/>
  <c r="AU84" i="46" s="1"/>
  <c r="DI84" i="46"/>
  <c r="DH84" i="46"/>
  <c r="AS84" i="46" s="1"/>
  <c r="DG84" i="46"/>
  <c r="AR84" i="46" s="1"/>
  <c r="DF84" i="46"/>
  <c r="AQ84" i="46" s="1"/>
  <c r="DE84" i="46"/>
  <c r="AP84" i="46" s="1"/>
  <c r="DD84" i="46"/>
  <c r="DC84" i="46"/>
  <c r="AN84" i="46" s="1"/>
  <c r="DB84" i="46"/>
  <c r="AM84" i="46" s="1"/>
  <c r="DA84" i="46"/>
  <c r="CZ84" i="46"/>
  <c r="CY84" i="46"/>
  <c r="AJ84" i="46" s="1"/>
  <c r="CX84" i="46"/>
  <c r="AI84" i="46" s="1"/>
  <c r="CW84" i="46"/>
  <c r="AH84" i="46" s="1"/>
  <c r="CV84" i="46"/>
  <c r="CU84" i="46"/>
  <c r="AF84" i="46" s="1"/>
  <c r="CT84" i="46"/>
  <c r="AE84" i="46" s="1"/>
  <c r="CS84" i="46"/>
  <c r="CR84" i="46"/>
  <c r="CQ84" i="46"/>
  <c r="CP84" i="46"/>
  <c r="CO84" i="46"/>
  <c r="Z84" i="46" s="1"/>
  <c r="CN84" i="46"/>
  <c r="CM84" i="46"/>
  <c r="CL84" i="46"/>
  <c r="CK84" i="46"/>
  <c r="V84" i="46" s="1"/>
  <c r="CJ84" i="46"/>
  <c r="CI84" i="46"/>
  <c r="T84" i="46" s="1"/>
  <c r="CH84" i="46"/>
  <c r="S84" i="46" s="1"/>
  <c r="CG84" i="46"/>
  <c r="R84" i="46" s="1"/>
  <c r="CF84" i="46"/>
  <c r="Q84" i="46" s="1"/>
  <c r="CE84" i="46"/>
  <c r="CD84" i="46"/>
  <c r="O84" i="46" s="1"/>
  <c r="CC84" i="46"/>
  <c r="N84" i="46" s="1"/>
  <c r="CB84" i="46"/>
  <c r="CA84" i="46"/>
  <c r="L84" i="46" s="1"/>
  <c r="BZ84" i="46"/>
  <c r="K84" i="46" s="1"/>
  <c r="BY84" i="46"/>
  <c r="J84" i="46" s="1"/>
  <c r="BX84" i="46"/>
  <c r="I84" i="46" s="1"/>
  <c r="BW84" i="46"/>
  <c r="BV84" i="46"/>
  <c r="BU84" i="46"/>
  <c r="BT84" i="46"/>
  <c r="E84" i="46" s="1"/>
  <c r="BS84" i="46"/>
  <c r="D84" i="46" s="1"/>
  <c r="B84" i="46"/>
  <c r="B84" i="44" s="1"/>
  <c r="A84" i="46"/>
  <c r="A82" i="27" s="1"/>
  <c r="EF83" i="46"/>
  <c r="EE83" i="46"/>
  <c r="BP83" i="46" s="1"/>
  <c r="ED83" i="46"/>
  <c r="BO83" i="44" s="1"/>
  <c r="EC83" i="46"/>
  <c r="BN83" i="44" s="1"/>
  <c r="EB83" i="46"/>
  <c r="BM83" i="44" s="1"/>
  <c r="EA83" i="46"/>
  <c r="BL83" i="44" s="1"/>
  <c r="DZ83" i="46"/>
  <c r="BK83" i="46" s="1"/>
  <c r="DY83" i="46"/>
  <c r="DX83" i="46"/>
  <c r="BI83" i="46" s="1"/>
  <c r="DW83" i="46"/>
  <c r="BH83" i="46" s="1"/>
  <c r="DV83" i="46"/>
  <c r="DU83" i="46"/>
  <c r="DT83" i="46"/>
  <c r="DS83" i="46"/>
  <c r="BD83" i="46" s="1"/>
  <c r="DR83" i="46"/>
  <c r="BC83" i="46" s="1"/>
  <c r="DQ83" i="46"/>
  <c r="DP83" i="46"/>
  <c r="DO83" i="46"/>
  <c r="AZ83" i="46" s="1"/>
  <c r="DN83" i="46"/>
  <c r="AY83" i="46" s="1"/>
  <c r="DM83" i="46"/>
  <c r="DL83" i="46"/>
  <c r="DK83" i="46"/>
  <c r="AV83" i="46" s="1"/>
  <c r="DJ83" i="46"/>
  <c r="DI83" i="46"/>
  <c r="DH83" i="46"/>
  <c r="AS83" i="46" s="1"/>
  <c r="DG83" i="46"/>
  <c r="AR83" i="46" s="1"/>
  <c r="DF83" i="46"/>
  <c r="AQ83" i="46" s="1"/>
  <c r="DE83" i="46"/>
  <c r="DD83" i="46"/>
  <c r="AO83" i="46" s="1"/>
  <c r="DC83" i="46"/>
  <c r="AN83" i="46" s="1"/>
  <c r="DB83" i="46"/>
  <c r="DA83" i="46"/>
  <c r="CZ83" i="46"/>
  <c r="CY83" i="46"/>
  <c r="AJ83" i="46" s="1"/>
  <c r="CX83" i="46"/>
  <c r="AI83" i="46" s="1"/>
  <c r="CW83" i="46"/>
  <c r="CV83" i="46"/>
  <c r="AG83" i="46" s="1"/>
  <c r="CU83" i="46"/>
  <c r="AF83" i="46" s="1"/>
  <c r="CT83" i="46"/>
  <c r="CS83" i="46"/>
  <c r="CR83" i="46"/>
  <c r="AC83" i="46" s="1"/>
  <c r="CQ83" i="46"/>
  <c r="CP83" i="46"/>
  <c r="CO83" i="46"/>
  <c r="CN83" i="46"/>
  <c r="Y83" i="46" s="1"/>
  <c r="CM83" i="46"/>
  <c r="CL83" i="46"/>
  <c r="CK83" i="46"/>
  <c r="CJ83" i="46"/>
  <c r="U83" i="46" s="1"/>
  <c r="CI83" i="46"/>
  <c r="T83" i="46" s="1"/>
  <c r="CH83" i="46"/>
  <c r="S83" i="46" s="1"/>
  <c r="CG83" i="46"/>
  <c r="CF83" i="46"/>
  <c r="CE83" i="46"/>
  <c r="P83" i="46" s="1"/>
  <c r="CD83" i="46"/>
  <c r="O83" i="46" s="1"/>
  <c r="CC83" i="46"/>
  <c r="CB83" i="46"/>
  <c r="CA83" i="46"/>
  <c r="BZ83" i="46"/>
  <c r="K83" i="46" s="1"/>
  <c r="BY83" i="46"/>
  <c r="BX83" i="46"/>
  <c r="BW83" i="46"/>
  <c r="BV83" i="46"/>
  <c r="G83" i="46" s="1"/>
  <c r="BU83" i="46"/>
  <c r="BT83" i="46"/>
  <c r="BS83" i="46"/>
  <c r="BO83" i="46"/>
  <c r="BN83" i="46"/>
  <c r="BM83" i="46"/>
  <c r="BL83" i="46"/>
  <c r="B83" i="46"/>
  <c r="B83" i="44" s="1"/>
  <c r="A83" i="46"/>
  <c r="A81" i="27" s="1"/>
  <c r="EF82" i="46"/>
  <c r="BQ82" i="46" s="1"/>
  <c r="EE82" i="46"/>
  <c r="ED82" i="46"/>
  <c r="BO82" i="46" s="1"/>
  <c r="EC82" i="46"/>
  <c r="EB82" i="46"/>
  <c r="BM82" i="46" s="1"/>
  <c r="EA82" i="46"/>
  <c r="DZ82" i="46"/>
  <c r="DY82" i="46"/>
  <c r="DX82" i="46"/>
  <c r="DW82" i="46"/>
  <c r="BH82" i="46" s="1"/>
  <c r="DV82" i="46"/>
  <c r="BG82" i="46" s="1"/>
  <c r="DU82" i="46"/>
  <c r="DT82" i="46"/>
  <c r="BE82" i="46" s="1"/>
  <c r="DS82" i="46"/>
  <c r="BD82" i="46" s="1"/>
  <c r="DR82" i="46"/>
  <c r="BC82" i="46" s="1"/>
  <c r="DQ82" i="46"/>
  <c r="DP82" i="46"/>
  <c r="BA82" i="46" s="1"/>
  <c r="DO82" i="46"/>
  <c r="DN82" i="46"/>
  <c r="DM82" i="46"/>
  <c r="DL82" i="46"/>
  <c r="AW82" i="46" s="1"/>
  <c r="DK82" i="46"/>
  <c r="DJ82" i="46"/>
  <c r="AU82" i="46" s="1"/>
  <c r="DI82" i="46"/>
  <c r="DH82" i="46"/>
  <c r="AS82" i="46" s="1"/>
  <c r="DG82" i="46"/>
  <c r="DF82" i="46"/>
  <c r="DE82" i="46"/>
  <c r="DD82" i="46"/>
  <c r="AO82" i="46" s="1"/>
  <c r="DC82" i="46"/>
  <c r="DB82" i="46"/>
  <c r="AM82" i="46" s="1"/>
  <c r="DA82" i="46"/>
  <c r="CZ82" i="46"/>
  <c r="AK82" i="46" s="1"/>
  <c r="CY82" i="46"/>
  <c r="CX82" i="46"/>
  <c r="AI82" i="46" s="1"/>
  <c r="CW82" i="46"/>
  <c r="CV82" i="46"/>
  <c r="CU82" i="46"/>
  <c r="CT82" i="46"/>
  <c r="AE82" i="46" s="1"/>
  <c r="CS82" i="46"/>
  <c r="CR82" i="46"/>
  <c r="CQ82" i="46"/>
  <c r="CP82" i="46"/>
  <c r="AA82" i="46" s="1"/>
  <c r="CO82" i="46"/>
  <c r="CN82" i="46"/>
  <c r="CM82" i="46"/>
  <c r="X82" i="46" s="1"/>
  <c r="CL82" i="46"/>
  <c r="W82" i="46" s="1"/>
  <c r="CK82" i="46"/>
  <c r="V82" i="46" s="1"/>
  <c r="CJ82" i="46"/>
  <c r="U82" i="46" s="1"/>
  <c r="CI82" i="46"/>
  <c r="CH82" i="46"/>
  <c r="S82" i="46" s="1"/>
  <c r="CG82" i="46"/>
  <c r="CF82" i="46"/>
  <c r="Q82" i="46" s="1"/>
  <c r="CE82" i="46"/>
  <c r="P82" i="46" s="1"/>
  <c r="CD82" i="46"/>
  <c r="CC82" i="46"/>
  <c r="CB82" i="46"/>
  <c r="M82" i="46" s="1"/>
  <c r="CA82" i="46"/>
  <c r="L82" i="46" s="1"/>
  <c r="BZ82" i="46"/>
  <c r="K82" i="46" s="1"/>
  <c r="BY82" i="46"/>
  <c r="BX82" i="46"/>
  <c r="BW82" i="46"/>
  <c r="BV82" i="46"/>
  <c r="BU82" i="46"/>
  <c r="BT82" i="46"/>
  <c r="E82" i="46" s="1"/>
  <c r="BS82" i="46"/>
  <c r="D82" i="46" s="1"/>
  <c r="B82" i="46"/>
  <c r="B82" i="44" s="1"/>
  <c r="A82" i="46"/>
  <c r="A80" i="29" s="1"/>
  <c r="EF81" i="46"/>
  <c r="EE81" i="46"/>
  <c r="BP81" i="46" s="1"/>
  <c r="ED81" i="46"/>
  <c r="BO81" i="46" s="1"/>
  <c r="EC81" i="46"/>
  <c r="EB81" i="46"/>
  <c r="EA81" i="46"/>
  <c r="DZ81" i="46"/>
  <c r="BK81" i="46" s="1"/>
  <c r="DY81" i="46"/>
  <c r="DX81" i="46"/>
  <c r="DW81" i="46"/>
  <c r="DV81" i="46"/>
  <c r="BG81" i="46" s="1"/>
  <c r="DU81" i="46"/>
  <c r="DT81" i="46"/>
  <c r="BE81" i="46" s="1"/>
  <c r="DS81" i="46"/>
  <c r="DR81" i="46"/>
  <c r="DQ81" i="46"/>
  <c r="DP81" i="46"/>
  <c r="DO81" i="46"/>
  <c r="AZ81" i="46" s="1"/>
  <c r="DN81" i="46"/>
  <c r="AY81" i="46" s="1"/>
  <c r="DM81" i="46"/>
  <c r="DL81" i="46"/>
  <c r="AW81" i="46" s="1"/>
  <c r="DK81" i="46"/>
  <c r="DJ81" i="46"/>
  <c r="DI81" i="46"/>
  <c r="AT81" i="46" s="1"/>
  <c r="DH81" i="46"/>
  <c r="AS81" i="46" s="1"/>
  <c r="DG81" i="46"/>
  <c r="DF81" i="46"/>
  <c r="AQ81" i="46" s="1"/>
  <c r="DE81" i="46"/>
  <c r="DD81" i="46"/>
  <c r="DC81" i="46"/>
  <c r="DB81" i="46"/>
  <c r="AM81" i="46" s="1"/>
  <c r="DA81" i="46"/>
  <c r="AL81" i="46" s="1"/>
  <c r="CZ81" i="46"/>
  <c r="CY81" i="46"/>
  <c r="AJ81" i="46" s="1"/>
  <c r="CX81" i="46"/>
  <c r="AI81" i="46" s="1"/>
  <c r="CW81" i="46"/>
  <c r="CV81" i="46"/>
  <c r="AG81" i="46" s="1"/>
  <c r="CU81" i="46"/>
  <c r="CT81" i="46"/>
  <c r="AE81" i="46" s="1"/>
  <c r="CS81" i="46"/>
  <c r="CR81" i="46"/>
  <c r="CQ81" i="46"/>
  <c r="CP81" i="46"/>
  <c r="CO81" i="46"/>
  <c r="CN81" i="46"/>
  <c r="CM81" i="46"/>
  <c r="CL81" i="46"/>
  <c r="CK81" i="46"/>
  <c r="CJ81" i="46"/>
  <c r="CI81" i="46"/>
  <c r="T81" i="46" s="1"/>
  <c r="CH81" i="46"/>
  <c r="CG81" i="46"/>
  <c r="R81" i="46" s="1"/>
  <c r="CF81" i="46"/>
  <c r="CE81" i="46"/>
  <c r="CD81" i="46"/>
  <c r="O81" i="46" s="1"/>
  <c r="CC81" i="46"/>
  <c r="CB81" i="46"/>
  <c r="CA81" i="46"/>
  <c r="BZ81" i="46"/>
  <c r="K81" i="46" s="1"/>
  <c r="BY81" i="46"/>
  <c r="BX81" i="46"/>
  <c r="BW81" i="46"/>
  <c r="BV81" i="46"/>
  <c r="G81" i="46" s="1"/>
  <c r="BU81" i="46"/>
  <c r="BT81" i="46"/>
  <c r="E81" i="46" s="1"/>
  <c r="BS81" i="46"/>
  <c r="D81" i="46" s="1"/>
  <c r="B81" i="46"/>
  <c r="B81" i="44" s="1"/>
  <c r="A81" i="46"/>
  <c r="A79" i="27" s="1"/>
  <c r="EF80" i="46"/>
  <c r="EE80" i="46"/>
  <c r="BP80" i="46" s="1"/>
  <c r="ED80" i="46"/>
  <c r="BO80" i="46" s="1"/>
  <c r="EC80" i="46"/>
  <c r="EB80" i="46"/>
  <c r="EA80" i="46"/>
  <c r="DZ80" i="46"/>
  <c r="BK80" i="46" s="1"/>
  <c r="DY80" i="46"/>
  <c r="DX80" i="46"/>
  <c r="BI80" i="46" s="1"/>
  <c r="DW80" i="46"/>
  <c r="DV80" i="46"/>
  <c r="BG80" i="46" s="1"/>
  <c r="DU80" i="46"/>
  <c r="DT80" i="46"/>
  <c r="BE80" i="46" s="1"/>
  <c r="DS80" i="46"/>
  <c r="BD80" i="46" s="1"/>
  <c r="DR80" i="46"/>
  <c r="BC80" i="46" s="1"/>
  <c r="DQ80" i="46"/>
  <c r="DP80" i="46"/>
  <c r="BA80" i="46" s="1"/>
  <c r="DO80" i="46"/>
  <c r="DN80" i="46"/>
  <c r="AY80" i="46" s="1"/>
  <c r="DM80" i="46"/>
  <c r="DL80" i="46"/>
  <c r="DK80" i="46"/>
  <c r="DJ80" i="46"/>
  <c r="AU80" i="46" s="1"/>
  <c r="DI80" i="46"/>
  <c r="DH80" i="46"/>
  <c r="DG80" i="46"/>
  <c r="DF80" i="46"/>
  <c r="AQ80" i="46" s="1"/>
  <c r="DE80" i="46"/>
  <c r="DD80" i="46"/>
  <c r="AO80" i="46" s="1"/>
  <c r="DC80" i="46"/>
  <c r="AN80" i="46" s="1"/>
  <c r="DB80" i="46"/>
  <c r="AM80" i="46" s="1"/>
  <c r="DA80" i="46"/>
  <c r="CZ80" i="46"/>
  <c r="CY80" i="46"/>
  <c r="CX80" i="46"/>
  <c r="AI80" i="46" s="1"/>
  <c r="CW80" i="46"/>
  <c r="CV80" i="46"/>
  <c r="AG80" i="46" s="1"/>
  <c r="CU80" i="46"/>
  <c r="AF80" i="46" s="1"/>
  <c r="CT80" i="46"/>
  <c r="AE80" i="46" s="1"/>
  <c r="CS80" i="46"/>
  <c r="CR80" i="46"/>
  <c r="AC80" i="46" s="1"/>
  <c r="CQ80" i="46"/>
  <c r="CP80" i="46"/>
  <c r="CO80" i="46"/>
  <c r="CN80" i="46"/>
  <c r="CM80" i="46"/>
  <c r="CL80" i="46"/>
  <c r="W80" i="46" s="1"/>
  <c r="CK80" i="46"/>
  <c r="CJ80" i="46"/>
  <c r="U80" i="46" s="1"/>
  <c r="CI80" i="46"/>
  <c r="T80" i="46" s="1"/>
  <c r="CH80" i="46"/>
  <c r="CG80" i="46"/>
  <c r="CF80" i="46"/>
  <c r="Q80" i="46" s="1"/>
  <c r="CE80" i="46"/>
  <c r="P80" i="46" s="1"/>
  <c r="CD80" i="46"/>
  <c r="O80" i="46" s="1"/>
  <c r="CC80" i="46"/>
  <c r="CB80" i="46"/>
  <c r="M80" i="46" s="1"/>
  <c r="CA80" i="46"/>
  <c r="BZ80" i="46"/>
  <c r="K80" i="46" s="1"/>
  <c r="BY80" i="46"/>
  <c r="BX80" i="46"/>
  <c r="BW80" i="46"/>
  <c r="H80" i="46" s="1"/>
  <c r="BV80" i="46"/>
  <c r="G80" i="46" s="1"/>
  <c r="BU80" i="46"/>
  <c r="BT80" i="46"/>
  <c r="E80" i="46" s="1"/>
  <c r="BS80" i="46"/>
  <c r="D80" i="46" s="1"/>
  <c r="B80" i="46"/>
  <c r="B80" i="44" s="1"/>
  <c r="A80" i="46"/>
  <c r="A78" i="27" s="1"/>
  <c r="EF79" i="46"/>
  <c r="EE79" i="46"/>
  <c r="BP79" i="46" s="1"/>
  <c r="ED79" i="46"/>
  <c r="BO79" i="44" s="1"/>
  <c r="EC79" i="46"/>
  <c r="BN79" i="44" s="1"/>
  <c r="EB79" i="46"/>
  <c r="BM79" i="44" s="1"/>
  <c r="EA79" i="46"/>
  <c r="BL79" i="44" s="1"/>
  <c r="DZ79" i="46"/>
  <c r="DY79" i="46"/>
  <c r="BJ79" i="46" s="1"/>
  <c r="DX79" i="46"/>
  <c r="BI79" i="46" s="1"/>
  <c r="DW79" i="46"/>
  <c r="BH79" i="46" s="1"/>
  <c r="DV79" i="46"/>
  <c r="BG79" i="46" s="1"/>
  <c r="DU79" i="46"/>
  <c r="DT79" i="46"/>
  <c r="DS79" i="46"/>
  <c r="DR79" i="46"/>
  <c r="BC79" i="46" s="1"/>
  <c r="DQ79" i="46"/>
  <c r="DP79" i="46"/>
  <c r="DO79" i="46"/>
  <c r="AZ79" i="46" s="1"/>
  <c r="DN79" i="46"/>
  <c r="AY79" i="46" s="1"/>
  <c r="DM79" i="46"/>
  <c r="DL79" i="46"/>
  <c r="DK79" i="46"/>
  <c r="DJ79" i="46"/>
  <c r="AU79" i="46" s="1"/>
  <c r="DI79" i="46"/>
  <c r="AT79" i="46" s="1"/>
  <c r="DH79" i="46"/>
  <c r="DG79" i="46"/>
  <c r="AR79" i="46" s="1"/>
  <c r="DF79" i="46"/>
  <c r="DE79" i="46"/>
  <c r="DD79" i="46"/>
  <c r="DC79" i="46"/>
  <c r="DB79" i="46"/>
  <c r="AM79" i="46" s="1"/>
  <c r="DA79" i="46"/>
  <c r="AL79" i="46" s="1"/>
  <c r="CZ79" i="46"/>
  <c r="CY79" i="46"/>
  <c r="AJ79" i="46" s="1"/>
  <c r="CX79" i="46"/>
  <c r="AI79" i="46" s="1"/>
  <c r="CW79" i="46"/>
  <c r="CV79" i="46"/>
  <c r="CU79" i="46"/>
  <c r="CT79" i="46"/>
  <c r="AE79" i="46" s="1"/>
  <c r="CS79" i="46"/>
  <c r="CR79" i="46"/>
  <c r="AC79" i="46" s="1"/>
  <c r="CQ79" i="46"/>
  <c r="AB79" i="46" s="1"/>
  <c r="CP79" i="46"/>
  <c r="AA79" i="46" s="1"/>
  <c r="CO79" i="46"/>
  <c r="CN79" i="46"/>
  <c r="CM79" i="46"/>
  <c r="CL79" i="46"/>
  <c r="W79" i="46" s="1"/>
  <c r="CK79" i="46"/>
  <c r="V79" i="46" s="1"/>
  <c r="CJ79" i="46"/>
  <c r="CI79" i="46"/>
  <c r="T79" i="46" s="1"/>
  <c r="CH79" i="46"/>
  <c r="S79" i="46" s="1"/>
  <c r="CG79" i="46"/>
  <c r="CF79" i="46"/>
  <c r="CE79" i="46"/>
  <c r="P79" i="46" s="1"/>
  <c r="CD79" i="46"/>
  <c r="O79" i="46" s="1"/>
  <c r="CC79" i="46"/>
  <c r="CB79" i="46"/>
  <c r="CA79" i="46"/>
  <c r="BZ79" i="46"/>
  <c r="BY79" i="46"/>
  <c r="BX79" i="46"/>
  <c r="BW79" i="46"/>
  <c r="BV79" i="46"/>
  <c r="BU79" i="46"/>
  <c r="BT79" i="46"/>
  <c r="E79" i="46" s="1"/>
  <c r="BS79" i="46"/>
  <c r="BO79" i="46"/>
  <c r="BN79" i="46"/>
  <c r="BM79" i="46"/>
  <c r="BL79" i="46"/>
  <c r="B79" i="46"/>
  <c r="B79" i="44" s="1"/>
  <c r="A79" i="46"/>
  <c r="A77" i="27" s="1"/>
  <c r="EF78" i="46"/>
  <c r="BQ78" i="46" s="1"/>
  <c r="EE78" i="46"/>
  <c r="BP78" i="46" s="1"/>
  <c r="ED78" i="46"/>
  <c r="BO78" i="46" s="1"/>
  <c r="EC78" i="46"/>
  <c r="BN78" i="46" s="1"/>
  <c r="EB78" i="46"/>
  <c r="EA78" i="46"/>
  <c r="DZ78" i="46"/>
  <c r="DY78" i="46"/>
  <c r="DX78" i="46"/>
  <c r="BI78" i="46" s="1"/>
  <c r="DW78" i="46"/>
  <c r="BH78" i="46" s="1"/>
  <c r="DV78" i="46"/>
  <c r="BG78" i="46" s="1"/>
  <c r="DU78" i="46"/>
  <c r="BF78" i="46" s="1"/>
  <c r="DT78" i="46"/>
  <c r="DS78" i="46"/>
  <c r="DR78" i="46"/>
  <c r="BC78" i="46" s="1"/>
  <c r="DQ78" i="46"/>
  <c r="BB78" i="46" s="1"/>
  <c r="DP78" i="46"/>
  <c r="DO78" i="46"/>
  <c r="DN78" i="46"/>
  <c r="AY78" i="46" s="1"/>
  <c r="DM78" i="46"/>
  <c r="AX78" i="46" s="1"/>
  <c r="DL78" i="46"/>
  <c r="DK78" i="46"/>
  <c r="DJ78" i="46"/>
  <c r="DI78" i="46"/>
  <c r="AT78" i="46" s="1"/>
  <c r="DH78" i="46"/>
  <c r="AS78" i="46" s="1"/>
  <c r="DG78" i="46"/>
  <c r="AR78" i="46" s="1"/>
  <c r="DF78" i="46"/>
  <c r="AQ78" i="46" s="1"/>
  <c r="DE78" i="46"/>
  <c r="AP78" i="46" s="1"/>
  <c r="DD78" i="46"/>
  <c r="AO78" i="46" s="1"/>
  <c r="DC78" i="46"/>
  <c r="AN78" i="46" s="1"/>
  <c r="DB78" i="46"/>
  <c r="AM78" i="46" s="1"/>
  <c r="DA78" i="46"/>
  <c r="AL78" i="46" s="1"/>
  <c r="CZ78" i="46"/>
  <c r="CY78" i="46"/>
  <c r="AJ78" i="46" s="1"/>
  <c r="CX78" i="46"/>
  <c r="AI78" i="46" s="1"/>
  <c r="CW78" i="46"/>
  <c r="AH78" i="46" s="1"/>
  <c r="CV78" i="46"/>
  <c r="CU78" i="46"/>
  <c r="CT78" i="46"/>
  <c r="CS78" i="46"/>
  <c r="CR78" i="46"/>
  <c r="CQ78" i="46"/>
  <c r="AB78" i="46" s="1"/>
  <c r="CP78" i="46"/>
  <c r="AA78" i="46" s="1"/>
  <c r="CO78" i="46"/>
  <c r="Z78" i="46" s="1"/>
  <c r="CN78" i="46"/>
  <c r="Y78" i="46" s="1"/>
  <c r="CM78" i="46"/>
  <c r="CL78" i="46"/>
  <c r="W78" i="46" s="1"/>
  <c r="CK78" i="46"/>
  <c r="V78" i="46" s="1"/>
  <c r="CJ78" i="46"/>
  <c r="CI78" i="46"/>
  <c r="CH78" i="46"/>
  <c r="S78" i="46" s="1"/>
  <c r="CG78" i="46"/>
  <c r="R78" i="46" s="1"/>
  <c r="CF78" i="46"/>
  <c r="Q78" i="46" s="1"/>
  <c r="CE78" i="46"/>
  <c r="CD78" i="46"/>
  <c r="CC78" i="46"/>
  <c r="N78" i="46" s="1"/>
  <c r="CB78" i="46"/>
  <c r="M78" i="46" s="1"/>
  <c r="CA78" i="46"/>
  <c r="L78" i="46" s="1"/>
  <c r="BZ78" i="46"/>
  <c r="BY78" i="46"/>
  <c r="BX78" i="46"/>
  <c r="I78" i="46" s="1"/>
  <c r="BW78" i="46"/>
  <c r="BV78" i="46"/>
  <c r="G78" i="46" s="1"/>
  <c r="BU78" i="46"/>
  <c r="F78" i="46" s="1"/>
  <c r="BT78" i="46"/>
  <c r="BS78" i="46"/>
  <c r="D78" i="46" s="1"/>
  <c r="B78" i="46"/>
  <c r="B78" i="44" s="1"/>
  <c r="A78" i="46"/>
  <c r="EF77" i="46"/>
  <c r="BQ77" i="46" s="1"/>
  <c r="EE77" i="46"/>
  <c r="BP77" i="46" s="1"/>
  <c r="ED77" i="46"/>
  <c r="EC77" i="46"/>
  <c r="EB77" i="46"/>
  <c r="EA77" i="46"/>
  <c r="BL77" i="46" s="1"/>
  <c r="DZ77" i="46"/>
  <c r="BK77" i="46" s="1"/>
  <c r="DY77" i="46"/>
  <c r="DX77" i="46"/>
  <c r="BI77" i="46" s="1"/>
  <c r="DW77" i="46"/>
  <c r="DV77" i="46"/>
  <c r="BG77" i="46" s="1"/>
  <c r="DU77" i="46"/>
  <c r="BF77" i="46" s="1"/>
  <c r="DT77" i="46"/>
  <c r="BE77" i="46" s="1"/>
  <c r="DS77" i="46"/>
  <c r="DR77" i="46"/>
  <c r="BC77" i="46" s="1"/>
  <c r="DQ77" i="46"/>
  <c r="DP77" i="46"/>
  <c r="BA77" i="46" s="1"/>
  <c r="DO77" i="46"/>
  <c r="DN77" i="46"/>
  <c r="AY77" i="46" s="1"/>
  <c r="DM77" i="46"/>
  <c r="AX77" i="46" s="1"/>
  <c r="DL77" i="46"/>
  <c r="AW77" i="46" s="1"/>
  <c r="DK77" i="46"/>
  <c r="AV77" i="46" s="1"/>
  <c r="DJ77" i="46"/>
  <c r="DI77" i="46"/>
  <c r="DH77" i="46"/>
  <c r="AS77" i="46" s="1"/>
  <c r="DG77" i="46"/>
  <c r="DF77" i="46"/>
  <c r="AQ77" i="46" s="1"/>
  <c r="DE77" i="46"/>
  <c r="AP77" i="46" s="1"/>
  <c r="DD77" i="46"/>
  <c r="DC77" i="46"/>
  <c r="AN77" i="46" s="1"/>
  <c r="DB77" i="46"/>
  <c r="AM77" i="46" s="1"/>
  <c r="DA77" i="46"/>
  <c r="CZ77" i="46"/>
  <c r="AK77" i="46" s="1"/>
  <c r="CY77" i="46"/>
  <c r="AJ77" i="46" s="1"/>
  <c r="CX77" i="46"/>
  <c r="CW77" i="46"/>
  <c r="AH77" i="46" s="1"/>
  <c r="CV77" i="46"/>
  <c r="AG77" i="46" s="1"/>
  <c r="CU77" i="46"/>
  <c r="AF77" i="46" s="1"/>
  <c r="CT77" i="46"/>
  <c r="CS77" i="46"/>
  <c r="AD77" i="46" s="1"/>
  <c r="CR77" i="46"/>
  <c r="AC77" i="46" s="1"/>
  <c r="CQ77" i="46"/>
  <c r="CP77" i="46"/>
  <c r="CO77" i="46"/>
  <c r="CN77" i="46"/>
  <c r="Y77" i="46" s="1"/>
  <c r="CM77" i="46"/>
  <c r="X77" i="46" s="1"/>
  <c r="CL77" i="46"/>
  <c r="W77" i="46" s="1"/>
  <c r="CK77" i="46"/>
  <c r="CJ77" i="46"/>
  <c r="U77" i="46" s="1"/>
  <c r="CI77" i="46"/>
  <c r="CH77" i="46"/>
  <c r="S77" i="46" s="1"/>
  <c r="CG77" i="46"/>
  <c r="CF77" i="46"/>
  <c r="CE77" i="46"/>
  <c r="CD77" i="46"/>
  <c r="O77" i="46" s="1"/>
  <c r="CC77" i="46"/>
  <c r="CB77" i="46"/>
  <c r="M77" i="46" s="1"/>
  <c r="CA77" i="46"/>
  <c r="L77" i="46" s="1"/>
  <c r="BZ77" i="46"/>
  <c r="BY77" i="46"/>
  <c r="BX77" i="46"/>
  <c r="BW77" i="46"/>
  <c r="H77" i="46" s="1"/>
  <c r="BV77" i="46"/>
  <c r="G77" i="46" s="1"/>
  <c r="BU77" i="46"/>
  <c r="BT77" i="46"/>
  <c r="E77" i="46" s="1"/>
  <c r="BS77" i="46"/>
  <c r="D77" i="46" s="1"/>
  <c r="B77" i="46"/>
  <c r="B77" i="44" s="1"/>
  <c r="A77" i="46"/>
  <c r="A75" i="27" s="1"/>
  <c r="EF76" i="46"/>
  <c r="EE76" i="46"/>
  <c r="ED76" i="46"/>
  <c r="BO76" i="46" s="1"/>
  <c r="EC76" i="46"/>
  <c r="EB76" i="46"/>
  <c r="EA76" i="46"/>
  <c r="DZ76" i="46"/>
  <c r="BK76" i="46" s="1"/>
  <c r="DY76" i="46"/>
  <c r="DX76" i="46"/>
  <c r="BI76" i="46" s="1"/>
  <c r="DW76" i="46"/>
  <c r="BH76" i="46" s="1"/>
  <c r="DV76" i="46"/>
  <c r="BG76" i="46" s="1"/>
  <c r="DU76" i="46"/>
  <c r="DT76" i="46"/>
  <c r="DS76" i="46"/>
  <c r="DR76" i="46"/>
  <c r="BC76" i="46" s="1"/>
  <c r="DQ76" i="46"/>
  <c r="DP76" i="46"/>
  <c r="BA76" i="46" s="1"/>
  <c r="DO76" i="46"/>
  <c r="AZ76" i="46" s="1"/>
  <c r="DN76" i="46"/>
  <c r="DM76" i="46"/>
  <c r="DL76" i="46"/>
  <c r="DK76" i="46"/>
  <c r="DJ76" i="46"/>
  <c r="DI76" i="46"/>
  <c r="DH76" i="46"/>
  <c r="DG76" i="46"/>
  <c r="DF76" i="46"/>
  <c r="AQ76" i="46" s="1"/>
  <c r="DE76" i="46"/>
  <c r="DD76" i="46"/>
  <c r="DC76" i="46"/>
  <c r="DB76" i="46"/>
  <c r="AM76" i="46" s="1"/>
  <c r="DA76" i="46"/>
  <c r="AL76" i="46" s="1"/>
  <c r="CZ76" i="46"/>
  <c r="CY76" i="46"/>
  <c r="AJ76" i="46" s="1"/>
  <c r="CX76" i="46"/>
  <c r="CW76" i="46"/>
  <c r="CV76" i="46"/>
  <c r="CU76" i="46"/>
  <c r="CT76" i="46"/>
  <c r="AE76" i="46" s="1"/>
  <c r="CS76" i="46"/>
  <c r="AD76" i="46" s="1"/>
  <c r="CR76" i="46"/>
  <c r="AC76" i="46" s="1"/>
  <c r="CQ76" i="46"/>
  <c r="AB76" i="46" s="1"/>
  <c r="CP76" i="46"/>
  <c r="AA76" i="46" s="1"/>
  <c r="CO76" i="46"/>
  <c r="CN76" i="46"/>
  <c r="CM76" i="46"/>
  <c r="X76" i="46" s="1"/>
  <c r="CL76" i="46"/>
  <c r="W76" i="46" s="1"/>
  <c r="CK76" i="46"/>
  <c r="CJ76" i="46"/>
  <c r="CI76" i="46"/>
  <c r="T76" i="46" s="1"/>
  <c r="CH76" i="46"/>
  <c r="S76" i="46" s="1"/>
  <c r="CG76" i="46"/>
  <c r="CF76" i="46"/>
  <c r="CE76" i="46"/>
  <c r="CD76" i="46"/>
  <c r="CC76" i="46"/>
  <c r="N76" i="46" s="1"/>
  <c r="CB76" i="46"/>
  <c r="M76" i="46" s="1"/>
  <c r="CA76" i="46"/>
  <c r="L76" i="46" s="1"/>
  <c r="BZ76" i="46"/>
  <c r="K76" i="46" s="1"/>
  <c r="BY76" i="46"/>
  <c r="J76" i="46" s="1"/>
  <c r="BX76" i="46"/>
  <c r="BW76" i="46"/>
  <c r="H76" i="46" s="1"/>
  <c r="BV76" i="46"/>
  <c r="G76" i="46" s="1"/>
  <c r="BU76" i="46"/>
  <c r="BT76" i="46"/>
  <c r="BS76" i="46"/>
  <c r="B76" i="46"/>
  <c r="B76" i="44" s="1"/>
  <c r="A76" i="46"/>
  <c r="A74" i="27" s="1"/>
  <c r="EF75" i="46"/>
  <c r="BQ75" i="46" s="1"/>
  <c r="EE75" i="46"/>
  <c r="ED75" i="46"/>
  <c r="BO75" i="44" s="1"/>
  <c r="EC75" i="46"/>
  <c r="BN75" i="44" s="1"/>
  <c r="EB75" i="46"/>
  <c r="BM75" i="44" s="1"/>
  <c r="EA75" i="46"/>
  <c r="BL75" i="44" s="1"/>
  <c r="DZ75" i="46"/>
  <c r="BK75" i="46" s="1"/>
  <c r="DY75" i="46"/>
  <c r="DX75" i="46"/>
  <c r="BI75" i="46" s="1"/>
  <c r="DW75" i="46"/>
  <c r="BH75" i="46" s="1"/>
  <c r="DV75" i="46"/>
  <c r="BG75" i="46" s="1"/>
  <c r="DU75" i="46"/>
  <c r="BF75" i="46" s="1"/>
  <c r="DT75" i="46"/>
  <c r="DS75" i="46"/>
  <c r="BD75" i="46" s="1"/>
  <c r="DR75" i="46"/>
  <c r="BC75" i="46" s="1"/>
  <c r="DQ75" i="46"/>
  <c r="DP75" i="46"/>
  <c r="DO75" i="46"/>
  <c r="DN75" i="46"/>
  <c r="AY75" i="46" s="1"/>
  <c r="DM75" i="46"/>
  <c r="DL75" i="46"/>
  <c r="DK75" i="46"/>
  <c r="AV75" i="46" s="1"/>
  <c r="DJ75" i="46"/>
  <c r="DI75" i="46"/>
  <c r="DH75" i="46"/>
  <c r="DG75" i="46"/>
  <c r="DF75" i="46"/>
  <c r="AQ75" i="46" s="1"/>
  <c r="DE75" i="46"/>
  <c r="DD75" i="46"/>
  <c r="AO75" i="46" s="1"/>
  <c r="DC75" i="46"/>
  <c r="DB75" i="46"/>
  <c r="DA75" i="46"/>
  <c r="CZ75" i="46"/>
  <c r="AK75" i="46" s="1"/>
  <c r="CY75" i="46"/>
  <c r="AJ75" i="46" s="1"/>
  <c r="CX75" i="46"/>
  <c r="CW75" i="46"/>
  <c r="CV75" i="46"/>
  <c r="CU75" i="46"/>
  <c r="CT75" i="46"/>
  <c r="AE75" i="46" s="1"/>
  <c r="CS75" i="46"/>
  <c r="CR75" i="46"/>
  <c r="AC75" i="46" s="1"/>
  <c r="CQ75" i="46"/>
  <c r="CP75" i="46"/>
  <c r="AA75" i="46" s="1"/>
  <c r="CO75" i="46"/>
  <c r="Z75" i="46" s="1"/>
  <c r="CN75" i="46"/>
  <c r="CM75" i="46"/>
  <c r="X75" i="46" s="1"/>
  <c r="CL75" i="46"/>
  <c r="W75" i="46" s="1"/>
  <c r="CK75" i="46"/>
  <c r="CJ75" i="46"/>
  <c r="CI75" i="46"/>
  <c r="T75" i="46" s="1"/>
  <c r="CH75" i="46"/>
  <c r="S75" i="46" s="1"/>
  <c r="CG75" i="46"/>
  <c r="R75" i="46" s="1"/>
  <c r="CF75" i="46"/>
  <c r="Q75" i="46" s="1"/>
  <c r="CE75" i="46"/>
  <c r="CD75" i="46"/>
  <c r="O75" i="46" s="1"/>
  <c r="CC75" i="46"/>
  <c r="CB75" i="46"/>
  <c r="M75" i="46" s="1"/>
  <c r="CA75" i="46"/>
  <c r="L75" i="46" s="1"/>
  <c r="BZ75" i="46"/>
  <c r="BY75" i="46"/>
  <c r="BX75" i="46"/>
  <c r="I75" i="46" s="1"/>
  <c r="BW75" i="46"/>
  <c r="BV75" i="46"/>
  <c r="BU75" i="46"/>
  <c r="BT75" i="46"/>
  <c r="BS75" i="46"/>
  <c r="BO75" i="46"/>
  <c r="B75" i="46"/>
  <c r="B75" i="44" s="1"/>
  <c r="A75" i="46"/>
  <c r="A73" i="27" s="1"/>
  <c r="EF74" i="46"/>
  <c r="BQ74" i="46" s="1"/>
  <c r="EE74" i="46"/>
  <c r="BP74" i="46" s="1"/>
  <c r="ED74" i="46"/>
  <c r="BO74" i="46" s="1"/>
  <c r="EC74" i="46"/>
  <c r="BN74" i="46" s="1"/>
  <c r="EB74" i="46"/>
  <c r="EA74" i="46"/>
  <c r="DZ74" i="46"/>
  <c r="BK74" i="46" s="1"/>
  <c r="DY74" i="46"/>
  <c r="DX74" i="46"/>
  <c r="BI74" i="46" s="1"/>
  <c r="DW74" i="46"/>
  <c r="BH74" i="46" s="1"/>
  <c r="DV74" i="46"/>
  <c r="DU74" i="46"/>
  <c r="BF74" i="46" s="1"/>
  <c r="DT74" i="46"/>
  <c r="BE74" i="46" s="1"/>
  <c r="DS74" i="46"/>
  <c r="BD74" i="46" s="1"/>
  <c r="DR74" i="46"/>
  <c r="BC74" i="46" s="1"/>
  <c r="DQ74" i="46"/>
  <c r="DP74" i="46"/>
  <c r="DO74" i="46"/>
  <c r="DN74" i="46"/>
  <c r="AY74" i="46" s="1"/>
  <c r="DM74" i="46"/>
  <c r="AX74" i="46" s="1"/>
  <c r="DL74" i="46"/>
  <c r="DK74" i="46"/>
  <c r="AV74" i="46" s="1"/>
  <c r="DJ74" i="46"/>
  <c r="AU74" i="46" s="1"/>
  <c r="DI74" i="46"/>
  <c r="DH74" i="46"/>
  <c r="DG74" i="46"/>
  <c r="DF74" i="46"/>
  <c r="DE74" i="46"/>
  <c r="AP74" i="46" s="1"/>
  <c r="DD74" i="46"/>
  <c r="DC74" i="46"/>
  <c r="AN74" i="46" s="1"/>
  <c r="DB74" i="46"/>
  <c r="DA74" i="46"/>
  <c r="CZ74" i="46"/>
  <c r="CY74" i="46"/>
  <c r="AJ74" i="46" s="1"/>
  <c r="CX74" i="46"/>
  <c r="AI74" i="46" s="1"/>
  <c r="CW74" i="46"/>
  <c r="CV74" i="46"/>
  <c r="AG74" i="46" s="1"/>
  <c r="CU74" i="46"/>
  <c r="AF74" i="46" s="1"/>
  <c r="CT74" i="46"/>
  <c r="CS74" i="46"/>
  <c r="CR74" i="46"/>
  <c r="AC74" i="46" s="1"/>
  <c r="CQ74" i="46"/>
  <c r="CP74" i="46"/>
  <c r="AA74" i="46" s="1"/>
  <c r="CO74" i="46"/>
  <c r="Z74" i="46" s="1"/>
  <c r="CN74" i="46"/>
  <c r="CM74" i="46"/>
  <c r="X74" i="46" s="1"/>
  <c r="CL74" i="46"/>
  <c r="W74" i="46" s="1"/>
  <c r="CK74" i="46"/>
  <c r="CJ74" i="46"/>
  <c r="CI74" i="46"/>
  <c r="T74" i="46" s="1"/>
  <c r="CH74" i="46"/>
  <c r="CG74" i="46"/>
  <c r="CF74" i="46"/>
  <c r="CE74" i="46"/>
  <c r="CD74" i="46"/>
  <c r="O74" i="46" s="1"/>
  <c r="CC74" i="46"/>
  <c r="CB74" i="46"/>
  <c r="M74" i="46" s="1"/>
  <c r="CA74" i="46"/>
  <c r="L74" i="46" s="1"/>
  <c r="BZ74" i="46"/>
  <c r="K74" i="46" s="1"/>
  <c r="BY74" i="46"/>
  <c r="J74" i="46" s="1"/>
  <c r="BX74" i="46"/>
  <c r="BW74" i="46"/>
  <c r="BV74" i="46"/>
  <c r="G74" i="46" s="1"/>
  <c r="BU74" i="46"/>
  <c r="BT74" i="46"/>
  <c r="BS74" i="46"/>
  <c r="D74" i="46" s="1"/>
  <c r="B74" i="46"/>
  <c r="B74" i="44" s="1"/>
  <c r="A74" i="46"/>
  <c r="A72" i="27" s="1"/>
  <c r="EF73" i="46"/>
  <c r="BQ73" i="46" s="1"/>
  <c r="EE73" i="46"/>
  <c r="BP73" i="46" s="1"/>
  <c r="ED73" i="46"/>
  <c r="EC73" i="46"/>
  <c r="EB73" i="46"/>
  <c r="EA73" i="46"/>
  <c r="BL73" i="46" s="1"/>
  <c r="DZ73" i="46"/>
  <c r="BK73" i="46" s="1"/>
  <c r="DY73" i="46"/>
  <c r="BJ73" i="46" s="1"/>
  <c r="DX73" i="46"/>
  <c r="BI73" i="46" s="1"/>
  <c r="DW73" i="46"/>
  <c r="BH73" i="46" s="1"/>
  <c r="DV73" i="46"/>
  <c r="BG73" i="46" s="1"/>
  <c r="DU73" i="46"/>
  <c r="DT73" i="46"/>
  <c r="DS73" i="46"/>
  <c r="BD73" i="46" s="1"/>
  <c r="DR73" i="46"/>
  <c r="BC73" i="46" s="1"/>
  <c r="DQ73" i="46"/>
  <c r="BB73" i="46" s="1"/>
  <c r="DP73" i="46"/>
  <c r="DO73" i="46"/>
  <c r="DN73" i="46"/>
  <c r="AY73" i="46" s="1"/>
  <c r="DM73" i="46"/>
  <c r="DL73" i="46"/>
  <c r="AW73" i="46" s="1"/>
  <c r="DK73" i="46"/>
  <c r="DJ73" i="46"/>
  <c r="AU73" i="46" s="1"/>
  <c r="DI73" i="46"/>
  <c r="AT73" i="46" s="1"/>
  <c r="DH73" i="46"/>
  <c r="DG73" i="46"/>
  <c r="AR73" i="46" s="1"/>
  <c r="DF73" i="46"/>
  <c r="AQ73" i="46" s="1"/>
  <c r="DE73" i="46"/>
  <c r="DD73" i="46"/>
  <c r="AO73" i="46" s="1"/>
  <c r="DC73" i="46"/>
  <c r="DB73" i="46"/>
  <c r="DA73" i="46"/>
  <c r="AL73" i="46" s="1"/>
  <c r="CZ73" i="46"/>
  <c r="CY73" i="46"/>
  <c r="CX73" i="46"/>
  <c r="CW73" i="46"/>
  <c r="CV73" i="46"/>
  <c r="AG73" i="46" s="1"/>
  <c r="CU73" i="46"/>
  <c r="CT73" i="46"/>
  <c r="AE73" i="46" s="1"/>
  <c r="CS73" i="46"/>
  <c r="CR73" i="46"/>
  <c r="AC73" i="46" s="1"/>
  <c r="CQ73" i="46"/>
  <c r="AB73" i="46" s="1"/>
  <c r="CP73" i="46"/>
  <c r="AA73" i="46" s="1"/>
  <c r="CO73" i="46"/>
  <c r="CN73" i="46"/>
  <c r="Y73" i="46" s="1"/>
  <c r="CM73" i="46"/>
  <c r="X73" i="46" s="1"/>
  <c r="CL73" i="46"/>
  <c r="CK73" i="46"/>
  <c r="V73" i="46" s="1"/>
  <c r="CJ73" i="46"/>
  <c r="CI73" i="46"/>
  <c r="T73" i="46" s="1"/>
  <c r="CH73" i="46"/>
  <c r="S73" i="46" s="1"/>
  <c r="CG73" i="46"/>
  <c r="CF73" i="46"/>
  <c r="Q73" i="46" s="1"/>
  <c r="CE73" i="46"/>
  <c r="CD73" i="46"/>
  <c r="O73" i="46" s="1"/>
  <c r="CC73" i="46"/>
  <c r="CB73" i="46"/>
  <c r="CA73" i="46"/>
  <c r="L73" i="46" s="1"/>
  <c r="BZ73" i="46"/>
  <c r="K73" i="46" s="1"/>
  <c r="BY73" i="46"/>
  <c r="BX73" i="46"/>
  <c r="I73" i="46" s="1"/>
  <c r="BW73" i="46"/>
  <c r="H73" i="46" s="1"/>
  <c r="BV73" i="46"/>
  <c r="G73" i="46" s="1"/>
  <c r="BU73" i="46"/>
  <c r="BT73" i="46"/>
  <c r="E73" i="46" s="1"/>
  <c r="BS73" i="46"/>
  <c r="D73" i="46" s="1"/>
  <c r="B73" i="46"/>
  <c r="B73" i="44" s="1"/>
  <c r="A73" i="46"/>
  <c r="A71" i="27" s="1"/>
  <c r="EF72" i="46"/>
  <c r="EE72" i="46"/>
  <c r="ED72" i="46"/>
  <c r="EC72" i="46"/>
  <c r="BN72" i="46" s="1"/>
  <c r="EB72" i="46"/>
  <c r="EA72" i="46"/>
  <c r="BL72" i="46" s="1"/>
  <c r="DZ72" i="46"/>
  <c r="DY72" i="46"/>
  <c r="DX72" i="46"/>
  <c r="BI72" i="46" s="1"/>
  <c r="DW72" i="46"/>
  <c r="DV72" i="46"/>
  <c r="BG72" i="46" s="1"/>
  <c r="DU72" i="46"/>
  <c r="BF72" i="46" s="1"/>
  <c r="DT72" i="46"/>
  <c r="BE72" i="46" s="1"/>
  <c r="DS72" i="46"/>
  <c r="DR72" i="46"/>
  <c r="DQ72" i="46"/>
  <c r="DP72" i="46"/>
  <c r="BA72" i="46" s="1"/>
  <c r="DO72" i="46"/>
  <c r="DN72" i="46"/>
  <c r="DM72" i="46"/>
  <c r="DL72" i="46"/>
  <c r="DK72" i="46"/>
  <c r="AV72" i="46" s="1"/>
  <c r="DJ72" i="46"/>
  <c r="DI72" i="46"/>
  <c r="DH72" i="46"/>
  <c r="DG72" i="46"/>
  <c r="AR72" i="46" s="1"/>
  <c r="DF72" i="46"/>
  <c r="AQ72" i="46" s="1"/>
  <c r="DE72" i="46"/>
  <c r="DD72" i="46"/>
  <c r="AO72" i="46" s="1"/>
  <c r="DC72" i="46"/>
  <c r="DB72" i="46"/>
  <c r="DA72" i="46"/>
  <c r="CZ72" i="46"/>
  <c r="AK72" i="46" s="1"/>
  <c r="CY72" i="46"/>
  <c r="CX72" i="46"/>
  <c r="CW72" i="46"/>
  <c r="AH72" i="46" s="1"/>
  <c r="CV72" i="46"/>
  <c r="AG72" i="46" s="1"/>
  <c r="CU72" i="46"/>
  <c r="CT72" i="46"/>
  <c r="CS72" i="46"/>
  <c r="CR72" i="46"/>
  <c r="AC72" i="46" s="1"/>
  <c r="CQ72" i="46"/>
  <c r="CP72" i="46"/>
  <c r="AA72" i="46" s="1"/>
  <c r="CO72" i="46"/>
  <c r="CN72" i="46"/>
  <c r="Y72" i="46" s="1"/>
  <c r="CM72" i="46"/>
  <c r="X72" i="46" s="1"/>
  <c r="CL72" i="46"/>
  <c r="CK72" i="46"/>
  <c r="CJ72" i="46"/>
  <c r="U72" i="46" s="1"/>
  <c r="CI72" i="46"/>
  <c r="CH72" i="46"/>
  <c r="CG72" i="46"/>
  <c r="CF72" i="46"/>
  <c r="Q72" i="46" s="1"/>
  <c r="CE72" i="46"/>
  <c r="P72" i="46" s="1"/>
  <c r="CD72" i="46"/>
  <c r="CC72" i="46"/>
  <c r="CB72" i="46"/>
  <c r="M72" i="46" s="1"/>
  <c r="CA72" i="46"/>
  <c r="L72" i="46" s="1"/>
  <c r="BZ72" i="46"/>
  <c r="K72" i="46" s="1"/>
  <c r="BY72" i="46"/>
  <c r="J72" i="46" s="1"/>
  <c r="BX72" i="46"/>
  <c r="BW72" i="46"/>
  <c r="H72" i="46" s="1"/>
  <c r="BV72" i="46"/>
  <c r="BU72" i="46"/>
  <c r="BT72" i="46"/>
  <c r="BS72" i="46"/>
  <c r="B72" i="46"/>
  <c r="B72" i="44" s="1"/>
  <c r="A72" i="46"/>
  <c r="A70" i="27" s="1"/>
  <c r="EF71" i="46"/>
  <c r="BQ71" i="46" s="1"/>
  <c r="EE71" i="46"/>
  <c r="BP71" i="46" s="1"/>
  <c r="ED71" i="46"/>
  <c r="BO71" i="44" s="1"/>
  <c r="EC71" i="46"/>
  <c r="BN71" i="44" s="1"/>
  <c r="EB71" i="46"/>
  <c r="BM71" i="44" s="1"/>
  <c r="EA71" i="46"/>
  <c r="BL71" i="44" s="1"/>
  <c r="DZ71" i="46"/>
  <c r="DY71" i="46"/>
  <c r="BJ71" i="46" s="1"/>
  <c r="DX71" i="46"/>
  <c r="DW71" i="46"/>
  <c r="BH71" i="46" s="1"/>
  <c r="DV71" i="46"/>
  <c r="BG71" i="46" s="1"/>
  <c r="DU71" i="46"/>
  <c r="DT71" i="46"/>
  <c r="DS71" i="46"/>
  <c r="DR71" i="46"/>
  <c r="BC71" i="46" s="1"/>
  <c r="DQ71" i="46"/>
  <c r="DP71" i="46"/>
  <c r="DO71" i="46"/>
  <c r="AZ71" i="46" s="1"/>
  <c r="DN71" i="46"/>
  <c r="DM71" i="46"/>
  <c r="DL71" i="46"/>
  <c r="DK71" i="46"/>
  <c r="AV71" i="46" s="1"/>
  <c r="DJ71" i="46"/>
  <c r="DI71" i="46"/>
  <c r="AT71" i="46" s="1"/>
  <c r="DH71" i="46"/>
  <c r="DG71" i="46"/>
  <c r="DF71" i="46"/>
  <c r="AQ71" i="46" s="1"/>
  <c r="DE71" i="46"/>
  <c r="DD71" i="46"/>
  <c r="AO71" i="46" s="1"/>
  <c r="DC71" i="46"/>
  <c r="AN71" i="46" s="1"/>
  <c r="DB71" i="46"/>
  <c r="AM71" i="46" s="1"/>
  <c r="DA71" i="46"/>
  <c r="CZ71" i="46"/>
  <c r="CY71" i="46"/>
  <c r="AJ71" i="46" s="1"/>
  <c r="CX71" i="46"/>
  <c r="CW71" i="46"/>
  <c r="CV71" i="46"/>
  <c r="AG71" i="46" s="1"/>
  <c r="CU71" i="46"/>
  <c r="AF71" i="46" s="1"/>
  <c r="CT71" i="46"/>
  <c r="AE71" i="46" s="1"/>
  <c r="CS71" i="46"/>
  <c r="AD71" i="46" s="1"/>
  <c r="CR71" i="46"/>
  <c r="AC71" i="46" s="1"/>
  <c r="CQ71" i="46"/>
  <c r="AB71" i="46" s="1"/>
  <c r="CP71" i="46"/>
  <c r="CO71" i="46"/>
  <c r="CN71" i="46"/>
  <c r="CM71" i="46"/>
  <c r="CL71" i="46"/>
  <c r="W71" i="46" s="1"/>
  <c r="CK71" i="46"/>
  <c r="V71" i="46" s="1"/>
  <c r="CJ71" i="46"/>
  <c r="U71" i="46" s="1"/>
  <c r="CI71" i="46"/>
  <c r="T71" i="46" s="1"/>
  <c r="CH71" i="46"/>
  <c r="S71" i="46" s="1"/>
  <c r="CG71" i="46"/>
  <c r="CF71" i="46"/>
  <c r="CE71" i="46"/>
  <c r="CD71" i="46"/>
  <c r="CC71" i="46"/>
  <c r="N71" i="46" s="1"/>
  <c r="CB71" i="46"/>
  <c r="CA71" i="46"/>
  <c r="L71" i="46" s="1"/>
  <c r="BZ71" i="46"/>
  <c r="K71" i="46" s="1"/>
  <c r="BY71" i="46"/>
  <c r="BX71" i="46"/>
  <c r="BW71" i="46"/>
  <c r="H71" i="46" s="1"/>
  <c r="BV71" i="46"/>
  <c r="BU71" i="46"/>
  <c r="F71" i="46" s="1"/>
  <c r="BT71" i="46"/>
  <c r="E71" i="46" s="1"/>
  <c r="BS71" i="46"/>
  <c r="D71" i="46" s="1"/>
  <c r="B71" i="46"/>
  <c r="B71" i="44" s="1"/>
  <c r="A71" i="46"/>
  <c r="A69" i="27" s="1"/>
  <c r="EF70" i="46"/>
  <c r="EE70" i="46"/>
  <c r="BP70" i="46" s="1"/>
  <c r="ED70" i="46"/>
  <c r="BO70" i="46" s="1"/>
  <c r="EC70" i="46"/>
  <c r="EB70" i="46"/>
  <c r="BM70" i="46" s="1"/>
  <c r="EA70" i="46"/>
  <c r="DZ70" i="46"/>
  <c r="DY70" i="46"/>
  <c r="BJ70" i="46" s="1"/>
  <c r="DX70" i="46"/>
  <c r="BI70" i="46" s="1"/>
  <c r="DW70" i="46"/>
  <c r="DV70" i="46"/>
  <c r="BG70" i="46" s="1"/>
  <c r="DU70" i="46"/>
  <c r="DT70" i="46"/>
  <c r="BE70" i="46" s="1"/>
  <c r="DS70" i="46"/>
  <c r="DR70" i="46"/>
  <c r="DQ70" i="46"/>
  <c r="BB70" i="46" s="1"/>
  <c r="DP70" i="46"/>
  <c r="DO70" i="46"/>
  <c r="DN70" i="46"/>
  <c r="AY70" i="46" s="1"/>
  <c r="DM70" i="46"/>
  <c r="DL70" i="46"/>
  <c r="DK70" i="46"/>
  <c r="AV70" i="46" s="1"/>
  <c r="DJ70" i="46"/>
  <c r="AU70" i="46" s="1"/>
  <c r="DI70" i="46"/>
  <c r="DH70" i="46"/>
  <c r="DG70" i="46"/>
  <c r="AR70" i="46" s="1"/>
  <c r="DF70" i="46"/>
  <c r="DE70" i="46"/>
  <c r="DD70" i="46"/>
  <c r="AO70" i="46" s="1"/>
  <c r="DC70" i="46"/>
  <c r="DB70" i="46"/>
  <c r="AM70" i="46" s="1"/>
  <c r="DA70" i="46"/>
  <c r="AL70" i="46" s="1"/>
  <c r="CZ70" i="46"/>
  <c r="AK70" i="46" s="1"/>
  <c r="CY70" i="46"/>
  <c r="AJ70" i="46" s="1"/>
  <c r="CX70" i="46"/>
  <c r="AI70" i="46" s="1"/>
  <c r="CW70" i="46"/>
  <c r="CV70" i="46"/>
  <c r="CU70" i="46"/>
  <c r="AF70" i="46" s="1"/>
  <c r="CT70" i="46"/>
  <c r="AE70" i="46" s="1"/>
  <c r="CS70" i="46"/>
  <c r="AD70" i="46" s="1"/>
  <c r="CR70" i="46"/>
  <c r="CQ70" i="46"/>
  <c r="CP70" i="46"/>
  <c r="AA70" i="46" s="1"/>
  <c r="CO70" i="46"/>
  <c r="CN70" i="46"/>
  <c r="CM70" i="46"/>
  <c r="X70" i="46" s="1"/>
  <c r="CL70" i="46"/>
  <c r="CK70" i="46"/>
  <c r="CJ70" i="46"/>
  <c r="U70" i="46" s="1"/>
  <c r="CI70" i="46"/>
  <c r="T70" i="46" s="1"/>
  <c r="CH70" i="46"/>
  <c r="S70" i="46" s="1"/>
  <c r="CG70" i="46"/>
  <c r="CF70" i="46"/>
  <c r="CE70" i="46"/>
  <c r="CD70" i="46"/>
  <c r="O70" i="46" s="1"/>
  <c r="CC70" i="46"/>
  <c r="N70" i="46" s="1"/>
  <c r="CB70" i="46"/>
  <c r="CA70" i="46"/>
  <c r="L70" i="46" s="1"/>
  <c r="BZ70" i="46"/>
  <c r="K70" i="46" s="1"/>
  <c r="BY70" i="46"/>
  <c r="BX70" i="46"/>
  <c r="BW70" i="46"/>
  <c r="BV70" i="46"/>
  <c r="G70" i="46" s="1"/>
  <c r="BU70" i="46"/>
  <c r="F70" i="46" s="1"/>
  <c r="BT70" i="46"/>
  <c r="BS70" i="46"/>
  <c r="B70" i="46"/>
  <c r="B70" i="44" s="1"/>
  <c r="A70" i="46"/>
  <c r="A68" i="27" s="1"/>
  <c r="EF69" i="46"/>
  <c r="BQ69" i="46" s="1"/>
  <c r="EE69" i="46"/>
  <c r="ED69" i="46"/>
  <c r="EC69" i="46"/>
  <c r="BN69" i="46" s="1"/>
  <c r="EB69" i="46"/>
  <c r="EA69" i="46"/>
  <c r="BL69" i="46" s="1"/>
  <c r="DZ69" i="46"/>
  <c r="BK69" i="46" s="1"/>
  <c r="DY69" i="46"/>
  <c r="DX69" i="46"/>
  <c r="BI69" i="46" s="1"/>
  <c r="DW69" i="46"/>
  <c r="BH69" i="46" s="1"/>
  <c r="DV69" i="46"/>
  <c r="DU69" i="46"/>
  <c r="BF69" i="46" s="1"/>
  <c r="DT69" i="46"/>
  <c r="DS69" i="46"/>
  <c r="DR69" i="46"/>
  <c r="BC69" i="46" s="1"/>
  <c r="DQ69" i="46"/>
  <c r="DP69" i="46"/>
  <c r="BA69" i="46" s="1"/>
  <c r="DO69" i="46"/>
  <c r="DN69" i="46"/>
  <c r="DM69" i="46"/>
  <c r="AX69" i="46" s="1"/>
  <c r="DL69" i="46"/>
  <c r="DK69" i="46"/>
  <c r="AV69" i="46" s="1"/>
  <c r="DJ69" i="46"/>
  <c r="AU69" i="46" s="1"/>
  <c r="DI69" i="46"/>
  <c r="DH69" i="46"/>
  <c r="DG69" i="46"/>
  <c r="DF69" i="46"/>
  <c r="AQ69" i="46" s="1"/>
  <c r="DE69" i="46"/>
  <c r="AP69" i="46" s="1"/>
  <c r="DD69" i="46"/>
  <c r="AO69" i="46" s="1"/>
  <c r="DC69" i="46"/>
  <c r="AN69" i="46" s="1"/>
  <c r="DB69" i="46"/>
  <c r="AM69" i="46" s="1"/>
  <c r="DA69" i="46"/>
  <c r="CZ69" i="46"/>
  <c r="AK69" i="46" s="1"/>
  <c r="CY69" i="46"/>
  <c r="AJ69" i="46" s="1"/>
  <c r="CX69" i="46"/>
  <c r="CW69" i="46"/>
  <c r="AH69" i="46" s="1"/>
  <c r="CV69" i="46"/>
  <c r="AG69" i="46" s="1"/>
  <c r="CU69" i="46"/>
  <c r="AF69" i="46" s="1"/>
  <c r="CT69" i="46"/>
  <c r="AE69" i="46" s="1"/>
  <c r="CS69" i="46"/>
  <c r="CR69" i="46"/>
  <c r="AC69" i="46" s="1"/>
  <c r="CQ69" i="46"/>
  <c r="CP69" i="46"/>
  <c r="CO69" i="46"/>
  <c r="Z69" i="46" s="1"/>
  <c r="CN69" i="46"/>
  <c r="CM69" i="46"/>
  <c r="X69" i="46" s="1"/>
  <c r="CL69" i="46"/>
  <c r="CK69" i="46"/>
  <c r="CJ69" i="46"/>
  <c r="CI69" i="46"/>
  <c r="CH69" i="46"/>
  <c r="S69" i="46" s="1"/>
  <c r="CG69" i="46"/>
  <c r="R69" i="46" s="1"/>
  <c r="CF69" i="46"/>
  <c r="CE69" i="46"/>
  <c r="CD69" i="46"/>
  <c r="O69" i="46" s="1"/>
  <c r="CC69" i="46"/>
  <c r="CB69" i="46"/>
  <c r="CA69" i="46"/>
  <c r="L69" i="46" s="1"/>
  <c r="BZ69" i="46"/>
  <c r="K69" i="46" s="1"/>
  <c r="BY69" i="46"/>
  <c r="J69" i="46" s="1"/>
  <c r="BX69" i="46"/>
  <c r="I69" i="46" s="1"/>
  <c r="BW69" i="46"/>
  <c r="H69" i="46" s="1"/>
  <c r="BV69" i="46"/>
  <c r="G69" i="46" s="1"/>
  <c r="BU69" i="46"/>
  <c r="F69" i="46" s="1"/>
  <c r="BT69" i="46"/>
  <c r="E69" i="46" s="1"/>
  <c r="BS69" i="46"/>
  <c r="B69" i="46"/>
  <c r="B69" i="44" s="1"/>
  <c r="A69" i="46"/>
  <c r="A67" i="27" s="1"/>
  <c r="EF68" i="46"/>
  <c r="EE68" i="46"/>
  <c r="ED68" i="46"/>
  <c r="EC68" i="46"/>
  <c r="EB68" i="46"/>
  <c r="EA68" i="46"/>
  <c r="DZ68" i="46"/>
  <c r="BK68" i="46" s="1"/>
  <c r="DY68" i="46"/>
  <c r="BJ68" i="46" s="1"/>
  <c r="DX68" i="46"/>
  <c r="DW68" i="46"/>
  <c r="BH68" i="46" s="1"/>
  <c r="DV68" i="46"/>
  <c r="BG68" i="46" s="1"/>
  <c r="DU68" i="46"/>
  <c r="DT68" i="46"/>
  <c r="BE68" i="46" s="1"/>
  <c r="DS68" i="46"/>
  <c r="BD68" i="46" s="1"/>
  <c r="DR68" i="46"/>
  <c r="BC68" i="46" s="1"/>
  <c r="DQ68" i="46"/>
  <c r="BB68" i="46" s="1"/>
  <c r="DP68" i="46"/>
  <c r="DO68" i="46"/>
  <c r="AZ68" i="46" s="1"/>
  <c r="DN68" i="46"/>
  <c r="DM68" i="46"/>
  <c r="DL68" i="46"/>
  <c r="DK68" i="46"/>
  <c r="AV68" i="46" s="1"/>
  <c r="DJ68" i="46"/>
  <c r="AU68" i="46" s="1"/>
  <c r="DI68" i="46"/>
  <c r="AT68" i="46" s="1"/>
  <c r="DH68" i="46"/>
  <c r="AS68" i="46" s="1"/>
  <c r="DG68" i="46"/>
  <c r="DF68" i="46"/>
  <c r="DE68" i="46"/>
  <c r="DD68" i="46"/>
  <c r="AO68" i="46" s="1"/>
  <c r="DC68" i="46"/>
  <c r="AN68" i="46" s="1"/>
  <c r="DB68" i="46"/>
  <c r="DA68" i="46"/>
  <c r="AL68" i="46" s="1"/>
  <c r="CZ68" i="46"/>
  <c r="AK68" i="46" s="1"/>
  <c r="CY68" i="46"/>
  <c r="AJ68" i="46" s="1"/>
  <c r="CX68" i="46"/>
  <c r="AI68" i="46" s="1"/>
  <c r="CW68" i="46"/>
  <c r="CV68" i="46"/>
  <c r="AG68" i="46" s="1"/>
  <c r="CU68" i="46"/>
  <c r="CT68" i="46"/>
  <c r="AE68" i="46" s="1"/>
  <c r="CS68" i="46"/>
  <c r="AD68" i="46" s="1"/>
  <c r="CR68" i="46"/>
  <c r="CQ68" i="46"/>
  <c r="AB68" i="46" s="1"/>
  <c r="CP68" i="46"/>
  <c r="AA68" i="46" s="1"/>
  <c r="CO68" i="46"/>
  <c r="CN68" i="46"/>
  <c r="CM68" i="46"/>
  <c r="X68" i="46" s="1"/>
  <c r="CL68" i="46"/>
  <c r="CK68" i="46"/>
  <c r="V68" i="46" s="1"/>
  <c r="CJ68" i="46"/>
  <c r="U68" i="46" s="1"/>
  <c r="CI68" i="46"/>
  <c r="T68" i="46" s="1"/>
  <c r="CH68" i="46"/>
  <c r="S68" i="46" s="1"/>
  <c r="CG68" i="46"/>
  <c r="CF68" i="46"/>
  <c r="CE68" i="46"/>
  <c r="CD68" i="46"/>
  <c r="O68" i="46" s="1"/>
  <c r="CC68" i="46"/>
  <c r="N68" i="46" s="1"/>
  <c r="CB68" i="46"/>
  <c r="CA68" i="46"/>
  <c r="L68" i="46" s="1"/>
  <c r="BZ68" i="46"/>
  <c r="BY68" i="46"/>
  <c r="BX68" i="46"/>
  <c r="I68" i="46" s="1"/>
  <c r="BW68" i="46"/>
  <c r="BV68" i="46"/>
  <c r="BU68" i="46"/>
  <c r="F68" i="46" s="1"/>
  <c r="BT68" i="46"/>
  <c r="E68" i="46" s="1"/>
  <c r="BS68" i="46"/>
  <c r="B68" i="46"/>
  <c r="B68" i="44" s="1"/>
  <c r="A68" i="46"/>
  <c r="A68" i="44" s="1"/>
  <c r="EF67" i="46"/>
  <c r="BQ67" i="46" s="1"/>
  <c r="EE67" i="46"/>
  <c r="BP67" i="46" s="1"/>
  <c r="ED67" i="46"/>
  <c r="BO67" i="44" s="1"/>
  <c r="EC67" i="46"/>
  <c r="BN67" i="44" s="1"/>
  <c r="EB67" i="46"/>
  <c r="BM67" i="44" s="1"/>
  <c r="EA67" i="46"/>
  <c r="BL67" i="44" s="1"/>
  <c r="DZ67" i="46"/>
  <c r="BK67" i="44" s="1"/>
  <c r="DY67" i="46"/>
  <c r="BJ67" i="44" s="1"/>
  <c r="DX67" i="46"/>
  <c r="DW67" i="46"/>
  <c r="BH67" i="46" s="1"/>
  <c r="DV67" i="46"/>
  <c r="BG67" i="46" s="1"/>
  <c r="DU67" i="46"/>
  <c r="BF67" i="46" s="1"/>
  <c r="DT67" i="46"/>
  <c r="DS67" i="46"/>
  <c r="BD67" i="46" s="1"/>
  <c r="DR67" i="46"/>
  <c r="BC67" i="46" s="1"/>
  <c r="DQ67" i="46"/>
  <c r="DP67" i="46"/>
  <c r="BA67" i="46" s="1"/>
  <c r="DO67" i="46"/>
  <c r="AZ67" i="46" s="1"/>
  <c r="DN67" i="46"/>
  <c r="DM67" i="46"/>
  <c r="DL67" i="46"/>
  <c r="DK67" i="46"/>
  <c r="DJ67" i="46"/>
  <c r="DI67" i="46"/>
  <c r="DH67" i="46"/>
  <c r="DG67" i="46"/>
  <c r="AR67" i="46" s="1"/>
  <c r="DF67" i="46"/>
  <c r="AQ67" i="46" s="1"/>
  <c r="DE67" i="46"/>
  <c r="AP67" i="46" s="1"/>
  <c r="DD67" i="46"/>
  <c r="AO67" i="46" s="1"/>
  <c r="DC67" i="46"/>
  <c r="AN67" i="46" s="1"/>
  <c r="DB67" i="46"/>
  <c r="AM67" i="46" s="1"/>
  <c r="DA67" i="46"/>
  <c r="CZ67" i="46"/>
  <c r="AK67" i="46" s="1"/>
  <c r="CY67" i="46"/>
  <c r="AJ67" i="46" s="1"/>
  <c r="CX67" i="46"/>
  <c r="AI67" i="46" s="1"/>
  <c r="CW67" i="46"/>
  <c r="AH67" i="46" s="1"/>
  <c r="CV67" i="46"/>
  <c r="CU67" i="46"/>
  <c r="CT67" i="46"/>
  <c r="CS67" i="46"/>
  <c r="CR67" i="46"/>
  <c r="AC67" i="46" s="1"/>
  <c r="CQ67" i="46"/>
  <c r="AB67" i="46" s="1"/>
  <c r="CP67" i="46"/>
  <c r="AA67" i="46" s="1"/>
  <c r="CO67" i="46"/>
  <c r="Z67" i="46" s="1"/>
  <c r="CN67" i="46"/>
  <c r="Y67" i="46" s="1"/>
  <c r="CM67" i="46"/>
  <c r="X67" i="46" s="1"/>
  <c r="CL67" i="46"/>
  <c r="CK67" i="46"/>
  <c r="CJ67" i="46"/>
  <c r="U67" i="46" s="1"/>
  <c r="CI67" i="46"/>
  <c r="T67" i="46" s="1"/>
  <c r="CH67" i="46"/>
  <c r="CG67" i="46"/>
  <c r="R67" i="46" s="1"/>
  <c r="CF67" i="46"/>
  <c r="CE67" i="46"/>
  <c r="CD67" i="46"/>
  <c r="CC67" i="46"/>
  <c r="CB67" i="46"/>
  <c r="CA67" i="46"/>
  <c r="L67" i="46" s="1"/>
  <c r="BZ67" i="46"/>
  <c r="BY67" i="46"/>
  <c r="J67" i="46" s="1"/>
  <c r="BX67" i="46"/>
  <c r="BW67" i="46"/>
  <c r="H67" i="46" s="1"/>
  <c r="BV67" i="46"/>
  <c r="BU67" i="46"/>
  <c r="BT67" i="46"/>
  <c r="BS67" i="46"/>
  <c r="D67" i="46" s="1"/>
  <c r="BO67" i="46"/>
  <c r="B67" i="46"/>
  <c r="B67" i="44" s="1"/>
  <c r="A67" i="46"/>
  <c r="A65" i="27" s="1"/>
  <c r="EF66" i="46"/>
  <c r="BQ66" i="46" s="1"/>
  <c r="EE66" i="46"/>
  <c r="BP66" i="46" s="1"/>
  <c r="ED66" i="46"/>
  <c r="BO66" i="46" s="1"/>
  <c r="EC66" i="46"/>
  <c r="BN66" i="46" s="1"/>
  <c r="EB66" i="46"/>
  <c r="BM66" i="46" s="1"/>
  <c r="EA66" i="46"/>
  <c r="DZ66" i="46"/>
  <c r="DY66" i="46"/>
  <c r="BJ66" i="46" s="1"/>
  <c r="DX66" i="46"/>
  <c r="DW66" i="46"/>
  <c r="DV66" i="46"/>
  <c r="BG66" i="46" s="1"/>
  <c r="DU66" i="46"/>
  <c r="DT66" i="46"/>
  <c r="BE66" i="46" s="1"/>
  <c r="DS66" i="46"/>
  <c r="DR66" i="46"/>
  <c r="DQ66" i="46"/>
  <c r="DP66" i="46"/>
  <c r="DO66" i="46"/>
  <c r="DN66" i="46"/>
  <c r="AY66" i="46" s="1"/>
  <c r="DM66" i="46"/>
  <c r="AX66" i="46" s="1"/>
  <c r="DL66" i="46"/>
  <c r="AW66" i="46" s="1"/>
  <c r="DK66" i="46"/>
  <c r="DJ66" i="46"/>
  <c r="AU66" i="46" s="1"/>
  <c r="DI66" i="46"/>
  <c r="AT66" i="46" s="1"/>
  <c r="DH66" i="46"/>
  <c r="AS66" i="46" s="1"/>
  <c r="DG66" i="46"/>
  <c r="AR66" i="46" s="1"/>
  <c r="DF66" i="46"/>
  <c r="DE66" i="46"/>
  <c r="AP66" i="46" s="1"/>
  <c r="DD66" i="46"/>
  <c r="AO66" i="46" s="1"/>
  <c r="DC66" i="46"/>
  <c r="DB66" i="46"/>
  <c r="AM66" i="46" s="1"/>
  <c r="DA66" i="46"/>
  <c r="AL66" i="46" s="1"/>
  <c r="CZ66" i="46"/>
  <c r="AK66" i="46" s="1"/>
  <c r="CY66" i="46"/>
  <c r="CX66" i="46"/>
  <c r="AI66" i="46" s="1"/>
  <c r="CW66" i="46"/>
  <c r="CV66" i="46"/>
  <c r="AG66" i="46" s="1"/>
  <c r="CU66" i="46"/>
  <c r="CT66" i="46"/>
  <c r="CS66" i="46"/>
  <c r="AD66" i="46" s="1"/>
  <c r="CR66" i="46"/>
  <c r="AC66" i="46" s="1"/>
  <c r="CQ66" i="46"/>
  <c r="AB66" i="46" s="1"/>
  <c r="CP66" i="46"/>
  <c r="CO66" i="46"/>
  <c r="Z66" i="46" s="1"/>
  <c r="CN66" i="46"/>
  <c r="Y66" i="46" s="1"/>
  <c r="CM66" i="46"/>
  <c r="CL66" i="46"/>
  <c r="W66" i="46" s="1"/>
  <c r="CK66" i="46"/>
  <c r="V66" i="46" s="1"/>
  <c r="CJ66" i="46"/>
  <c r="CI66" i="46"/>
  <c r="T66" i="46" s="1"/>
  <c r="CH66" i="46"/>
  <c r="CG66" i="46"/>
  <c r="R66" i="46" s="1"/>
  <c r="CF66" i="46"/>
  <c r="Q66" i="46" s="1"/>
  <c r="CE66" i="46"/>
  <c r="CD66" i="46"/>
  <c r="O66" i="46" s="1"/>
  <c r="CC66" i="46"/>
  <c r="CB66" i="46"/>
  <c r="M66" i="46" s="1"/>
  <c r="CA66" i="46"/>
  <c r="L66" i="46" s="1"/>
  <c r="BZ66" i="46"/>
  <c r="BY66" i="46"/>
  <c r="J66" i="46" s="1"/>
  <c r="BX66" i="46"/>
  <c r="I66" i="46" s="1"/>
  <c r="BW66" i="46"/>
  <c r="BV66" i="46"/>
  <c r="G66" i="46" s="1"/>
  <c r="BU66" i="46"/>
  <c r="F66" i="46" s="1"/>
  <c r="BT66" i="46"/>
  <c r="BS66" i="46"/>
  <c r="B66" i="46"/>
  <c r="B66" i="44" s="1"/>
  <c r="A66" i="46"/>
  <c r="A64" i="27" s="1"/>
  <c r="EF65" i="46"/>
  <c r="EE65" i="46"/>
  <c r="ED65" i="46"/>
  <c r="BO65" i="46" s="1"/>
  <c r="EC65" i="46"/>
  <c r="EB65" i="46"/>
  <c r="BM65" i="46" s="1"/>
  <c r="EA65" i="46"/>
  <c r="BL65" i="46" s="1"/>
  <c r="DZ65" i="46"/>
  <c r="DY65" i="46"/>
  <c r="BJ65" i="46" s="1"/>
  <c r="DX65" i="46"/>
  <c r="DW65" i="46"/>
  <c r="DV65" i="46"/>
  <c r="BG65" i="44" s="1"/>
  <c r="DU65" i="46"/>
  <c r="DT65" i="46"/>
  <c r="DS65" i="46"/>
  <c r="BD65" i="46" s="1"/>
  <c r="DR65" i="46"/>
  <c r="BC65" i="46" s="1"/>
  <c r="DQ65" i="46"/>
  <c r="DP65" i="46"/>
  <c r="BA65" i="46" s="1"/>
  <c r="DO65" i="46"/>
  <c r="DN65" i="46"/>
  <c r="AY65" i="46" s="1"/>
  <c r="DM65" i="46"/>
  <c r="AX65" i="46" s="1"/>
  <c r="DL65" i="46"/>
  <c r="AW65" i="46" s="1"/>
  <c r="DK65" i="46"/>
  <c r="DJ65" i="46"/>
  <c r="DI65" i="46"/>
  <c r="AT65" i="46" s="1"/>
  <c r="DH65" i="46"/>
  <c r="AS65" i="46" s="1"/>
  <c r="DG65" i="46"/>
  <c r="DF65" i="46"/>
  <c r="AQ65" i="46" s="1"/>
  <c r="DE65" i="46"/>
  <c r="AP65" i="46" s="1"/>
  <c r="DD65" i="46"/>
  <c r="DC65" i="46"/>
  <c r="AN65" i="46" s="1"/>
  <c r="DB65" i="46"/>
  <c r="AM65" i="46" s="1"/>
  <c r="DA65" i="46"/>
  <c r="CZ65" i="46"/>
  <c r="AK65" i="46" s="1"/>
  <c r="CY65" i="46"/>
  <c r="CX65" i="46"/>
  <c r="AI65" i="46" s="1"/>
  <c r="CW65" i="46"/>
  <c r="CV65" i="46"/>
  <c r="AG65" i="46" s="1"/>
  <c r="CU65" i="46"/>
  <c r="AF65" i="46" s="1"/>
  <c r="CT65" i="46"/>
  <c r="CS65" i="46"/>
  <c r="CR65" i="46"/>
  <c r="AC65" i="46" s="1"/>
  <c r="CQ65" i="46"/>
  <c r="CP65" i="46"/>
  <c r="AA65" i="46" s="1"/>
  <c r="CO65" i="46"/>
  <c r="Z65" i="46" s="1"/>
  <c r="CN65" i="46"/>
  <c r="CM65" i="46"/>
  <c r="CL65" i="46"/>
  <c r="CK65" i="46"/>
  <c r="V65" i="46" s="1"/>
  <c r="CJ65" i="46"/>
  <c r="U65" i="46" s="1"/>
  <c r="CI65" i="46"/>
  <c r="CH65" i="46"/>
  <c r="CG65" i="46"/>
  <c r="R65" i="46" s="1"/>
  <c r="CF65" i="46"/>
  <c r="Q65" i="46" s="1"/>
  <c r="CE65" i="46"/>
  <c r="CD65" i="46"/>
  <c r="O65" i="46" s="1"/>
  <c r="CC65" i="46"/>
  <c r="N65" i="46" s="1"/>
  <c r="CB65" i="46"/>
  <c r="M65" i="46" s="1"/>
  <c r="CA65" i="46"/>
  <c r="BZ65" i="46"/>
  <c r="BY65" i="46"/>
  <c r="BX65" i="46"/>
  <c r="I65" i="46" s="1"/>
  <c r="BW65" i="46"/>
  <c r="H65" i="46" s="1"/>
  <c r="BV65" i="46"/>
  <c r="BU65" i="46"/>
  <c r="BT65" i="46"/>
  <c r="BS65" i="46"/>
  <c r="BG65" i="46"/>
  <c r="B65" i="46"/>
  <c r="B65" i="44" s="1"/>
  <c r="A65" i="46"/>
  <c r="A63" i="29" s="1"/>
  <c r="EF64" i="46"/>
  <c r="BQ64" i="46" s="1"/>
  <c r="EE64" i="46"/>
  <c r="BP64" i="46" s="1"/>
  <c r="ED64" i="46"/>
  <c r="EC64" i="46"/>
  <c r="EB64" i="46"/>
  <c r="EA64" i="46"/>
  <c r="BL64" i="46" s="1"/>
  <c r="DZ64" i="46"/>
  <c r="DY64" i="46"/>
  <c r="BJ64" i="46" s="1"/>
  <c r="DX64" i="46"/>
  <c r="BI64" i="46" s="1"/>
  <c r="DW64" i="46"/>
  <c r="DV64" i="46"/>
  <c r="DU64" i="46"/>
  <c r="DT64" i="46"/>
  <c r="DS64" i="46"/>
  <c r="DR64" i="46"/>
  <c r="BC64" i="46" s="1"/>
  <c r="DQ64" i="46"/>
  <c r="BB64" i="46" s="1"/>
  <c r="DP64" i="46"/>
  <c r="BA64" i="46" s="1"/>
  <c r="DO64" i="46"/>
  <c r="AZ64" i="46" s="1"/>
  <c r="DN64" i="46"/>
  <c r="DM64" i="46"/>
  <c r="DL64" i="46"/>
  <c r="AW64" i="46" s="1"/>
  <c r="DK64" i="46"/>
  <c r="AV64" i="46" s="1"/>
  <c r="DJ64" i="46"/>
  <c r="DI64" i="46"/>
  <c r="DH64" i="46"/>
  <c r="AS64" i="46" s="1"/>
  <c r="DG64" i="46"/>
  <c r="DF64" i="46"/>
  <c r="DE64" i="46"/>
  <c r="AP64" i="46" s="1"/>
  <c r="DD64" i="46"/>
  <c r="DC64" i="46"/>
  <c r="AN64" i="46" s="1"/>
  <c r="DB64" i="46"/>
  <c r="DA64" i="46"/>
  <c r="CZ64" i="46"/>
  <c r="AK64" i="46" s="1"/>
  <c r="CY64" i="46"/>
  <c r="AJ64" i="46" s="1"/>
  <c r="CX64" i="46"/>
  <c r="CW64" i="46"/>
  <c r="AH64" i="46" s="1"/>
  <c r="CV64" i="46"/>
  <c r="CU64" i="46"/>
  <c r="CT64" i="46"/>
  <c r="CS64" i="46"/>
  <c r="AD64" i="46" s="1"/>
  <c r="CR64" i="46"/>
  <c r="CQ64" i="46"/>
  <c r="CP64" i="46"/>
  <c r="CO64" i="46"/>
  <c r="Z64" i="46" s="1"/>
  <c r="CN64" i="46"/>
  <c r="CM64" i="46"/>
  <c r="X64" i="46" s="1"/>
  <c r="CL64" i="46"/>
  <c r="CK64" i="46"/>
  <c r="V64" i="46" s="1"/>
  <c r="CJ64" i="46"/>
  <c r="U64" i="46" s="1"/>
  <c r="CI64" i="46"/>
  <c r="CH64" i="46"/>
  <c r="CG64" i="46"/>
  <c r="CF64" i="46"/>
  <c r="CE64" i="46"/>
  <c r="P64" i="46" s="1"/>
  <c r="CD64" i="46"/>
  <c r="CC64" i="46"/>
  <c r="N64" i="46" s="1"/>
  <c r="CB64" i="46"/>
  <c r="M64" i="46" s="1"/>
  <c r="CA64" i="46"/>
  <c r="L64" i="46" s="1"/>
  <c r="BZ64" i="46"/>
  <c r="BY64" i="46"/>
  <c r="J64" i="46" s="1"/>
  <c r="BX64" i="46"/>
  <c r="BW64" i="46"/>
  <c r="BV64" i="46"/>
  <c r="G64" i="46" s="1"/>
  <c r="BU64" i="46"/>
  <c r="F64" i="46" s="1"/>
  <c r="BT64" i="46"/>
  <c r="BS64" i="46"/>
  <c r="B64" i="46"/>
  <c r="B64" i="44" s="1"/>
  <c r="A64" i="46"/>
  <c r="EF63" i="46"/>
  <c r="EE63" i="46"/>
  <c r="BP63" i="46" s="1"/>
  <c r="ED63" i="46"/>
  <c r="BO63" i="44" s="1"/>
  <c r="EC63" i="46"/>
  <c r="BN63" i="44" s="1"/>
  <c r="EB63" i="46"/>
  <c r="BM63" i="46" s="1"/>
  <c r="EA63" i="46"/>
  <c r="DZ63" i="46"/>
  <c r="BK63" i="46" s="1"/>
  <c r="DY63" i="46"/>
  <c r="DX63" i="46"/>
  <c r="DW63" i="46"/>
  <c r="BH63" i="46" s="1"/>
  <c r="DV63" i="46"/>
  <c r="DU63" i="46"/>
  <c r="DT63" i="46"/>
  <c r="BE63" i="46" s="1"/>
  <c r="DS63" i="46"/>
  <c r="BD63" i="46" s="1"/>
  <c r="DR63" i="46"/>
  <c r="DQ63" i="46"/>
  <c r="DP63" i="46"/>
  <c r="DO63" i="46"/>
  <c r="AZ63" i="46" s="1"/>
  <c r="DN63" i="46"/>
  <c r="AY63" i="46" s="1"/>
  <c r="DM63" i="46"/>
  <c r="AX63" i="46" s="1"/>
  <c r="DL63" i="46"/>
  <c r="AW63" i="46" s="1"/>
  <c r="DK63" i="46"/>
  <c r="AV63" i="46" s="1"/>
  <c r="DJ63" i="46"/>
  <c r="AU63" i="46" s="1"/>
  <c r="DI63" i="46"/>
  <c r="AT63" i="46" s="1"/>
  <c r="DH63" i="46"/>
  <c r="DG63" i="46"/>
  <c r="DF63" i="46"/>
  <c r="DE63" i="46"/>
  <c r="DD63" i="46"/>
  <c r="AO63" i="46" s="1"/>
  <c r="DC63" i="46"/>
  <c r="AN63" i="46" s="1"/>
  <c r="DB63" i="46"/>
  <c r="AM63" i="46" s="1"/>
  <c r="DA63" i="46"/>
  <c r="AL63" i="46" s="1"/>
  <c r="CZ63" i="46"/>
  <c r="CY63" i="46"/>
  <c r="AJ63" i="46" s="1"/>
  <c r="CX63" i="46"/>
  <c r="AI63" i="46" s="1"/>
  <c r="CW63" i="46"/>
  <c r="AH63" i="46" s="1"/>
  <c r="CV63" i="46"/>
  <c r="AG63" i="46" s="1"/>
  <c r="CU63" i="46"/>
  <c r="AF63" i="46" s="1"/>
  <c r="CT63" i="46"/>
  <c r="CS63" i="46"/>
  <c r="CR63" i="46"/>
  <c r="CQ63" i="46"/>
  <c r="AB63" i="46" s="1"/>
  <c r="CP63" i="46"/>
  <c r="CO63" i="46"/>
  <c r="Z63" i="46" s="1"/>
  <c r="CN63" i="46"/>
  <c r="Y63" i="46" s="1"/>
  <c r="CM63" i="46"/>
  <c r="CL63" i="46"/>
  <c r="W63" i="46" s="1"/>
  <c r="CK63" i="46"/>
  <c r="CJ63" i="46"/>
  <c r="CI63" i="46"/>
  <c r="T63" i="46" s="1"/>
  <c r="CH63" i="46"/>
  <c r="S63" i="46" s="1"/>
  <c r="CG63" i="46"/>
  <c r="CF63" i="46"/>
  <c r="Q63" i="46" s="1"/>
  <c r="CE63" i="46"/>
  <c r="P63" i="46" s="1"/>
  <c r="CD63" i="46"/>
  <c r="CC63" i="46"/>
  <c r="CB63" i="46"/>
  <c r="CA63" i="46"/>
  <c r="L63" i="46" s="1"/>
  <c r="BZ63" i="46"/>
  <c r="K63" i="46" s="1"/>
  <c r="BY63" i="46"/>
  <c r="BX63" i="46"/>
  <c r="I63" i="46" s="1"/>
  <c r="BW63" i="46"/>
  <c r="H63" i="46" s="1"/>
  <c r="BV63" i="46"/>
  <c r="G63" i="46" s="1"/>
  <c r="BU63" i="46"/>
  <c r="F63" i="46" s="1"/>
  <c r="BT63" i="46"/>
  <c r="BS63" i="46"/>
  <c r="BO63" i="46"/>
  <c r="B63" i="46"/>
  <c r="B63" i="44" s="1"/>
  <c r="A63" i="46"/>
  <c r="A61" i="28" s="1"/>
  <c r="EF62" i="46"/>
  <c r="EE62" i="46"/>
  <c r="BP62" i="46" s="1"/>
  <c r="ED62" i="46"/>
  <c r="EC62" i="46"/>
  <c r="EB62" i="46"/>
  <c r="EA62" i="46"/>
  <c r="BL62" i="46" s="1"/>
  <c r="DZ62" i="46"/>
  <c r="BK62" i="46" s="1"/>
  <c r="DY62" i="46"/>
  <c r="DX62" i="46"/>
  <c r="BI62" i="46" s="1"/>
  <c r="DW62" i="46"/>
  <c r="DV62" i="46"/>
  <c r="DU62" i="46"/>
  <c r="BF62" i="46" s="1"/>
  <c r="DT62" i="46"/>
  <c r="DS62" i="46"/>
  <c r="BD62" i="46" s="1"/>
  <c r="DR62" i="46"/>
  <c r="DQ62" i="46"/>
  <c r="DP62" i="46"/>
  <c r="BA62" i="46" s="1"/>
  <c r="DO62" i="46"/>
  <c r="AZ62" i="46" s="1"/>
  <c r="DN62" i="46"/>
  <c r="DM62" i="46"/>
  <c r="DL62" i="46"/>
  <c r="DK62" i="46"/>
  <c r="DJ62" i="46"/>
  <c r="DI62" i="46"/>
  <c r="DH62" i="46"/>
  <c r="AS62" i="46" s="1"/>
  <c r="DG62" i="46"/>
  <c r="DF62" i="46"/>
  <c r="DE62" i="46"/>
  <c r="DD62" i="46"/>
  <c r="DC62" i="46"/>
  <c r="DB62" i="46"/>
  <c r="AM62" i="46" s="1"/>
  <c r="DA62" i="46"/>
  <c r="CZ62" i="46"/>
  <c r="CY62" i="46"/>
  <c r="AJ62" i="46" s="1"/>
  <c r="CX62" i="46"/>
  <c r="CW62" i="46"/>
  <c r="CV62" i="46"/>
  <c r="AG62" i="46" s="1"/>
  <c r="CU62" i="46"/>
  <c r="CT62" i="46"/>
  <c r="CS62" i="46"/>
  <c r="CR62" i="46"/>
  <c r="AC62" i="46" s="1"/>
  <c r="CQ62" i="46"/>
  <c r="AB62" i="46" s="1"/>
  <c r="CP62" i="46"/>
  <c r="CO62" i="46"/>
  <c r="Z62" i="46" s="1"/>
  <c r="CN62" i="46"/>
  <c r="Y62" i="46" s="1"/>
  <c r="CM62" i="46"/>
  <c r="CL62" i="46"/>
  <c r="CK62" i="46"/>
  <c r="CJ62" i="46"/>
  <c r="U62" i="46" s="1"/>
  <c r="CI62" i="46"/>
  <c r="CH62" i="46"/>
  <c r="CG62" i="46"/>
  <c r="R62" i="46" s="1"/>
  <c r="CF62" i="46"/>
  <c r="CE62" i="46"/>
  <c r="P62" i="46" s="1"/>
  <c r="CD62" i="46"/>
  <c r="CC62" i="46"/>
  <c r="CB62" i="46"/>
  <c r="M62" i="46" s="1"/>
  <c r="CA62" i="46"/>
  <c r="BZ62" i="46"/>
  <c r="BY62" i="46"/>
  <c r="J62" i="46" s="1"/>
  <c r="BX62" i="46"/>
  <c r="I62" i="46" s="1"/>
  <c r="BW62" i="46"/>
  <c r="BV62" i="46"/>
  <c r="BU62" i="46"/>
  <c r="BT62" i="46"/>
  <c r="BS62" i="46"/>
  <c r="B62" i="46"/>
  <c r="B62" i="44" s="1"/>
  <c r="A62" i="46"/>
  <c r="A60" i="27" s="1"/>
  <c r="EF61" i="46"/>
  <c r="EE61" i="46"/>
  <c r="BP61" i="46" s="1"/>
  <c r="ED61" i="46"/>
  <c r="BO61" i="46" s="1"/>
  <c r="EC61" i="46"/>
  <c r="BN61" i="46" s="1"/>
  <c r="EB61" i="46"/>
  <c r="EA61" i="46"/>
  <c r="BL61" i="46" s="1"/>
  <c r="DZ61" i="46"/>
  <c r="DY61" i="46"/>
  <c r="BJ61" i="46" s="1"/>
  <c r="DX61" i="46"/>
  <c r="DW61" i="46"/>
  <c r="BH61" i="46" s="1"/>
  <c r="DV61" i="46"/>
  <c r="DU61" i="46"/>
  <c r="DT61" i="46"/>
  <c r="BE61" i="46" s="1"/>
  <c r="DS61" i="46"/>
  <c r="DR61" i="46"/>
  <c r="DQ61" i="46"/>
  <c r="DP61" i="46"/>
  <c r="BA61" i="46" s="1"/>
  <c r="DO61" i="46"/>
  <c r="AZ61" i="46" s="1"/>
  <c r="DN61" i="46"/>
  <c r="DM61" i="46"/>
  <c r="DL61" i="46"/>
  <c r="DK61" i="46"/>
  <c r="AV61" i="46" s="1"/>
  <c r="DJ61" i="46"/>
  <c r="DI61" i="46"/>
  <c r="AT61" i="46" s="1"/>
  <c r="DH61" i="46"/>
  <c r="DG61" i="46"/>
  <c r="DF61" i="46"/>
  <c r="DE61" i="46"/>
  <c r="AP61" i="46" s="1"/>
  <c r="DD61" i="46"/>
  <c r="AO61" i="46" s="1"/>
  <c r="DC61" i="46"/>
  <c r="DB61" i="46"/>
  <c r="DA61" i="46"/>
  <c r="AL61" i="46" s="1"/>
  <c r="CZ61" i="46"/>
  <c r="CY61" i="46"/>
  <c r="CX61" i="46"/>
  <c r="AI61" i="46" s="1"/>
  <c r="CW61" i="46"/>
  <c r="AH61" i="46" s="1"/>
  <c r="CV61" i="46"/>
  <c r="AG61" i="46" s="1"/>
  <c r="CU61" i="46"/>
  <c r="AF61" i="46" s="1"/>
  <c r="CT61" i="46"/>
  <c r="CS61" i="46"/>
  <c r="AD61" i="46" s="1"/>
  <c r="CR61" i="46"/>
  <c r="AC61" i="46" s="1"/>
  <c r="CQ61" i="46"/>
  <c r="AB61" i="46" s="1"/>
  <c r="CP61" i="46"/>
  <c r="AA61" i="46" s="1"/>
  <c r="CO61" i="46"/>
  <c r="CN61" i="46"/>
  <c r="CM61" i="46"/>
  <c r="CL61" i="46"/>
  <c r="CK61" i="46"/>
  <c r="CJ61" i="46"/>
  <c r="CI61" i="46"/>
  <c r="T61" i="46" s="1"/>
  <c r="CH61" i="46"/>
  <c r="CG61" i="46"/>
  <c r="R61" i="46" s="1"/>
  <c r="CF61" i="46"/>
  <c r="Q61" i="46" s="1"/>
  <c r="CE61" i="46"/>
  <c r="P61" i="46" s="1"/>
  <c r="CD61" i="46"/>
  <c r="CC61" i="46"/>
  <c r="N61" i="46" s="1"/>
  <c r="CB61" i="46"/>
  <c r="M61" i="46" s="1"/>
  <c r="CA61" i="46"/>
  <c r="L61" i="46" s="1"/>
  <c r="BZ61" i="46"/>
  <c r="BY61" i="46"/>
  <c r="BX61" i="46"/>
  <c r="I61" i="46" s="1"/>
  <c r="BW61" i="46"/>
  <c r="BV61" i="46"/>
  <c r="BU61" i="46"/>
  <c r="F61" i="46" s="1"/>
  <c r="BT61" i="46"/>
  <c r="E61" i="46" s="1"/>
  <c r="BS61" i="46"/>
  <c r="B61" i="46"/>
  <c r="B61" i="44" s="1"/>
  <c r="A61" i="46"/>
  <c r="A59" i="27" s="1"/>
  <c r="EF60" i="46"/>
  <c r="EE60" i="46"/>
  <c r="ED60" i="46"/>
  <c r="BO60" i="44" s="1"/>
  <c r="EC60" i="46"/>
  <c r="BN60" i="44" s="1"/>
  <c r="EB60" i="46"/>
  <c r="BM60" i="44" s="1"/>
  <c r="EA60" i="46"/>
  <c r="BL60" i="46" s="1"/>
  <c r="DZ60" i="46"/>
  <c r="BK60" i="46" s="1"/>
  <c r="DY60" i="46"/>
  <c r="BJ60" i="46" s="1"/>
  <c r="DX60" i="46"/>
  <c r="BI60" i="46" s="1"/>
  <c r="DW60" i="46"/>
  <c r="DV60" i="46"/>
  <c r="DU60" i="46"/>
  <c r="BF60" i="46" s="1"/>
  <c r="DT60" i="46"/>
  <c r="DS60" i="46"/>
  <c r="DR60" i="46"/>
  <c r="DQ60" i="46"/>
  <c r="DP60" i="46"/>
  <c r="DO60" i="46"/>
  <c r="AZ60" i="46" s="1"/>
  <c r="DN60" i="46"/>
  <c r="DM60" i="46"/>
  <c r="AX60" i="46" s="1"/>
  <c r="DL60" i="46"/>
  <c r="DK60" i="46"/>
  <c r="AV60" i="44" s="1"/>
  <c r="DJ60" i="46"/>
  <c r="DI60" i="46"/>
  <c r="DH60" i="46"/>
  <c r="AS60" i="46" s="1"/>
  <c r="DG60" i="46"/>
  <c r="DF60" i="46"/>
  <c r="DE60" i="46"/>
  <c r="DD60" i="46"/>
  <c r="AO60" i="46" s="1"/>
  <c r="DC60" i="46"/>
  <c r="AN60" i="46" s="1"/>
  <c r="DB60" i="46"/>
  <c r="DA60" i="46"/>
  <c r="AL60" i="46" s="1"/>
  <c r="CZ60" i="46"/>
  <c r="AK60" i="46" s="1"/>
  <c r="CY60" i="46"/>
  <c r="CX60" i="46"/>
  <c r="CW60" i="46"/>
  <c r="AH60" i="46" s="1"/>
  <c r="CV60" i="46"/>
  <c r="CU60" i="46"/>
  <c r="CT60" i="46"/>
  <c r="CS60" i="46"/>
  <c r="CR60" i="46"/>
  <c r="CQ60" i="46"/>
  <c r="AB60" i="46" s="1"/>
  <c r="CP60" i="46"/>
  <c r="CO60" i="46"/>
  <c r="Z60" i="46" s="1"/>
  <c r="CN60" i="46"/>
  <c r="Y60" i="46" s="1"/>
  <c r="CM60" i="46"/>
  <c r="X60" i="46" s="1"/>
  <c r="CL60" i="46"/>
  <c r="W60" i="46" s="1"/>
  <c r="CK60" i="46"/>
  <c r="CJ60" i="46"/>
  <c r="U60" i="46" s="1"/>
  <c r="CI60" i="46"/>
  <c r="CH60" i="46"/>
  <c r="CG60" i="46"/>
  <c r="R60" i="46" s="1"/>
  <c r="CF60" i="46"/>
  <c r="CE60" i="46"/>
  <c r="P60" i="46" s="1"/>
  <c r="CD60" i="46"/>
  <c r="CC60" i="46"/>
  <c r="N60" i="46" s="1"/>
  <c r="CB60" i="46"/>
  <c r="M60" i="46" s="1"/>
  <c r="CA60" i="46"/>
  <c r="L60" i="46" s="1"/>
  <c r="BZ60" i="46"/>
  <c r="BY60" i="46"/>
  <c r="BX60" i="46"/>
  <c r="I60" i="46" s="1"/>
  <c r="BW60" i="46"/>
  <c r="H60" i="46" s="1"/>
  <c r="BV60" i="46"/>
  <c r="BU60" i="46"/>
  <c r="F60" i="46" s="1"/>
  <c r="BT60" i="46"/>
  <c r="BS60" i="46"/>
  <c r="D60" i="46" s="1"/>
  <c r="BO60" i="46"/>
  <c r="BN60" i="46"/>
  <c r="BM60" i="46"/>
  <c r="AV60" i="46"/>
  <c r="B60" i="46"/>
  <c r="B60" i="44" s="1"/>
  <c r="A60" i="46"/>
  <c r="EF59" i="46"/>
  <c r="BQ59" i="46" s="1"/>
  <c r="EE59" i="46"/>
  <c r="ED59" i="46"/>
  <c r="EC59" i="46"/>
  <c r="BN59" i="46" s="1"/>
  <c r="EB59" i="46"/>
  <c r="EA59" i="46"/>
  <c r="BL59" i="46" s="1"/>
  <c r="DZ59" i="46"/>
  <c r="DY59" i="46"/>
  <c r="BJ59" i="46" s="1"/>
  <c r="DX59" i="46"/>
  <c r="BI59" i="46" s="1"/>
  <c r="DW59" i="46"/>
  <c r="BH59" i="46" s="1"/>
  <c r="DV59" i="46"/>
  <c r="DU59" i="46"/>
  <c r="DT59" i="46"/>
  <c r="BE59" i="46" s="1"/>
  <c r="DS59" i="46"/>
  <c r="BD59" i="46" s="1"/>
  <c r="DR59" i="46"/>
  <c r="BC59" i="46" s="1"/>
  <c r="DQ59" i="46"/>
  <c r="DP59" i="46"/>
  <c r="BA59" i="46" s="1"/>
  <c r="DO59" i="46"/>
  <c r="DN59" i="46"/>
  <c r="DM59" i="46"/>
  <c r="AX59" i="46" s="1"/>
  <c r="DL59" i="46"/>
  <c r="DK59" i="46"/>
  <c r="AV59" i="46" s="1"/>
  <c r="DJ59" i="46"/>
  <c r="DI59" i="46"/>
  <c r="DH59" i="46"/>
  <c r="DG59" i="46"/>
  <c r="AR59" i="46" s="1"/>
  <c r="DF59" i="46"/>
  <c r="DE59" i="46"/>
  <c r="AP59" i="46" s="1"/>
  <c r="DD59" i="46"/>
  <c r="DC59" i="46"/>
  <c r="DB59" i="46"/>
  <c r="DA59" i="46"/>
  <c r="AL59" i="46" s="1"/>
  <c r="CZ59" i="46"/>
  <c r="AK59" i="46" s="1"/>
  <c r="CY59" i="46"/>
  <c r="AJ59" i="46" s="1"/>
  <c r="CX59" i="46"/>
  <c r="CW59" i="46"/>
  <c r="AH59" i="46" s="1"/>
  <c r="CV59" i="46"/>
  <c r="AG59" i="46" s="1"/>
  <c r="CU59" i="46"/>
  <c r="AF59" i="46" s="1"/>
  <c r="CT59" i="46"/>
  <c r="AE59" i="46" s="1"/>
  <c r="CS59" i="46"/>
  <c r="CR59" i="46"/>
  <c r="CQ59" i="46"/>
  <c r="AB59" i="46" s="1"/>
  <c r="CP59" i="46"/>
  <c r="CO59" i="46"/>
  <c r="Z59" i="46" s="1"/>
  <c r="CN59" i="46"/>
  <c r="CM59" i="46"/>
  <c r="X59" i="46" s="1"/>
  <c r="CL59" i="46"/>
  <c r="W59" i="46" s="1"/>
  <c r="CK59" i="46"/>
  <c r="V59" i="46" s="1"/>
  <c r="CJ59" i="46"/>
  <c r="U59" i="46" s="1"/>
  <c r="CI59" i="46"/>
  <c r="T59" i="46" s="1"/>
  <c r="CH59" i="46"/>
  <c r="CG59" i="46"/>
  <c r="R59" i="46" s="1"/>
  <c r="CF59" i="46"/>
  <c r="Q59" i="46" s="1"/>
  <c r="CE59" i="46"/>
  <c r="CD59" i="46"/>
  <c r="CC59" i="46"/>
  <c r="CB59" i="46"/>
  <c r="M59" i="46" s="1"/>
  <c r="CA59" i="46"/>
  <c r="BZ59" i="46"/>
  <c r="BY59" i="46"/>
  <c r="J59" i="46" s="1"/>
  <c r="BX59" i="46"/>
  <c r="BW59" i="46"/>
  <c r="BV59" i="46"/>
  <c r="G59" i="46" s="1"/>
  <c r="BU59" i="46"/>
  <c r="BT59" i="46"/>
  <c r="BS59" i="46"/>
  <c r="B59" i="46"/>
  <c r="B59" i="44" s="1"/>
  <c r="A59" i="46"/>
  <c r="A57" i="27" s="1"/>
  <c r="EF58" i="46"/>
  <c r="EE58" i="46"/>
  <c r="BP58" i="46" s="1"/>
  <c r="ED58" i="46"/>
  <c r="EC58" i="46"/>
  <c r="BN58" i="46" s="1"/>
  <c r="EB58" i="46"/>
  <c r="BM58" i="46" s="1"/>
  <c r="EA58" i="46"/>
  <c r="BL58" i="46" s="1"/>
  <c r="DZ58" i="46"/>
  <c r="DY58" i="46"/>
  <c r="BJ58" i="46" s="1"/>
  <c r="DX58" i="46"/>
  <c r="DW58" i="46"/>
  <c r="BH58" i="46" s="1"/>
  <c r="DV58" i="46"/>
  <c r="DU58" i="46"/>
  <c r="DT58" i="46"/>
  <c r="DS58" i="46"/>
  <c r="DR58" i="46"/>
  <c r="DQ58" i="46"/>
  <c r="BB58" i="46" s="1"/>
  <c r="DP58" i="46"/>
  <c r="BA58" i="46" s="1"/>
  <c r="DO58" i="46"/>
  <c r="DN58" i="46"/>
  <c r="AY58" i="46" s="1"/>
  <c r="DM58" i="46"/>
  <c r="DL58" i="46"/>
  <c r="AW58" i="46" s="1"/>
  <c r="DK58" i="46"/>
  <c r="DJ58" i="46"/>
  <c r="DI58" i="46"/>
  <c r="DH58" i="46"/>
  <c r="DG58" i="46"/>
  <c r="DF58" i="46"/>
  <c r="AQ58" i="46" s="1"/>
  <c r="DE58" i="46"/>
  <c r="AP58" i="46" s="1"/>
  <c r="DD58" i="46"/>
  <c r="AO58" i="46" s="1"/>
  <c r="DC58" i="46"/>
  <c r="DB58" i="46"/>
  <c r="DA58" i="46"/>
  <c r="AL58" i="46" s="1"/>
  <c r="CZ58" i="46"/>
  <c r="AK58" i="46" s="1"/>
  <c r="CY58" i="46"/>
  <c r="AJ58" i="46" s="1"/>
  <c r="CX58" i="46"/>
  <c r="CW58" i="46"/>
  <c r="CV58" i="46"/>
  <c r="CU58" i="46"/>
  <c r="AF58" i="46" s="1"/>
  <c r="CT58" i="46"/>
  <c r="CS58" i="46"/>
  <c r="CR58" i="46"/>
  <c r="CQ58" i="46"/>
  <c r="CP58" i="46"/>
  <c r="AA58" i="46" s="1"/>
  <c r="CO58" i="46"/>
  <c r="Z58" i="46" s="1"/>
  <c r="CN58" i="46"/>
  <c r="Y58" i="46" s="1"/>
  <c r="CM58" i="46"/>
  <c r="CL58" i="46"/>
  <c r="CK58" i="46"/>
  <c r="V58" i="46" s="1"/>
  <c r="CJ58" i="46"/>
  <c r="U58" i="46" s="1"/>
  <c r="CI58" i="46"/>
  <c r="T58" i="46" s="1"/>
  <c r="CH58" i="46"/>
  <c r="S58" i="46" s="1"/>
  <c r="CG58" i="46"/>
  <c r="CF58" i="46"/>
  <c r="Q58" i="46" s="1"/>
  <c r="CE58" i="46"/>
  <c r="CD58" i="46"/>
  <c r="CC58" i="46"/>
  <c r="CB58" i="46"/>
  <c r="CA58" i="46"/>
  <c r="BZ58" i="46"/>
  <c r="BY58" i="46"/>
  <c r="BX58" i="46"/>
  <c r="BW58" i="46"/>
  <c r="H58" i="46" s="1"/>
  <c r="BV58" i="46"/>
  <c r="BU58" i="46"/>
  <c r="F58" i="46" s="1"/>
  <c r="BT58" i="46"/>
  <c r="BS58" i="46"/>
  <c r="B58" i="46"/>
  <c r="B58" i="44" s="1"/>
  <c r="A58" i="46"/>
  <c r="EF57" i="46"/>
  <c r="BQ57" i="46" s="1"/>
  <c r="EE57" i="46"/>
  <c r="ED57" i="46"/>
  <c r="BO57" i="44" s="1"/>
  <c r="EC57" i="46"/>
  <c r="BN57" i="44" s="1"/>
  <c r="EB57" i="46"/>
  <c r="BM57" i="46" s="1"/>
  <c r="EA57" i="46"/>
  <c r="DZ57" i="46"/>
  <c r="BK57" i="46" s="1"/>
  <c r="DY57" i="46"/>
  <c r="BJ57" i="46" s="1"/>
  <c r="DX57" i="46"/>
  <c r="DW57" i="46"/>
  <c r="DV57" i="46"/>
  <c r="DU57" i="46"/>
  <c r="BF57" i="46" s="1"/>
  <c r="DT57" i="46"/>
  <c r="BE57" i="46" s="1"/>
  <c r="DS57" i="46"/>
  <c r="DR57" i="46"/>
  <c r="DQ57" i="46"/>
  <c r="DP57" i="46"/>
  <c r="BA57" i="46" s="1"/>
  <c r="DO57" i="46"/>
  <c r="AZ57" i="46" s="1"/>
  <c r="DN57" i="46"/>
  <c r="DM57" i="46"/>
  <c r="DL57" i="46"/>
  <c r="DK57" i="46"/>
  <c r="DJ57" i="46"/>
  <c r="DI57" i="46"/>
  <c r="DH57" i="46"/>
  <c r="DG57" i="46"/>
  <c r="AR57" i="46" s="1"/>
  <c r="DF57" i="46"/>
  <c r="DE57" i="46"/>
  <c r="AP57" i="46" s="1"/>
  <c r="DD57" i="46"/>
  <c r="DC57" i="46"/>
  <c r="DB57" i="46"/>
  <c r="DA57" i="46"/>
  <c r="CZ57" i="46"/>
  <c r="AK57" i="46" s="1"/>
  <c r="CY57" i="46"/>
  <c r="AJ57" i="46" s="1"/>
  <c r="CX57" i="46"/>
  <c r="CW57" i="46"/>
  <c r="CV57" i="46"/>
  <c r="AG57" i="46" s="1"/>
  <c r="CU57" i="46"/>
  <c r="CT57" i="46"/>
  <c r="AE57" i="46" s="1"/>
  <c r="CS57" i="46"/>
  <c r="AD57" i="46" s="1"/>
  <c r="CR57" i="46"/>
  <c r="AC57" i="46" s="1"/>
  <c r="CQ57" i="46"/>
  <c r="AB57" i="46" s="1"/>
  <c r="CP57" i="46"/>
  <c r="CO57" i="46"/>
  <c r="CN57" i="46"/>
  <c r="CM57" i="46"/>
  <c r="CL57" i="46"/>
  <c r="W57" i="46" s="1"/>
  <c r="CK57" i="46"/>
  <c r="CJ57" i="46"/>
  <c r="CI57" i="46"/>
  <c r="CH57" i="46"/>
  <c r="CG57" i="46"/>
  <c r="R57" i="46" s="1"/>
  <c r="CF57" i="46"/>
  <c r="CE57" i="46"/>
  <c r="CD57" i="46"/>
  <c r="CC57" i="46"/>
  <c r="N57" i="46" s="1"/>
  <c r="CB57" i="46"/>
  <c r="M57" i="46" s="1"/>
  <c r="CA57" i="46"/>
  <c r="L57" i="46" s="1"/>
  <c r="BZ57" i="46"/>
  <c r="BY57" i="46"/>
  <c r="BX57" i="46"/>
  <c r="I57" i="46" s="1"/>
  <c r="BW57" i="46"/>
  <c r="BV57" i="46"/>
  <c r="BU57" i="46"/>
  <c r="BT57" i="46"/>
  <c r="BS57" i="46"/>
  <c r="BO57" i="46"/>
  <c r="BN57" i="46"/>
  <c r="B57" i="46"/>
  <c r="B57" i="44" s="1"/>
  <c r="A57" i="46"/>
  <c r="C57" i="46" s="1"/>
  <c r="C57" i="44" s="1"/>
  <c r="EF56" i="46"/>
  <c r="EE56" i="46"/>
  <c r="BP56" i="46" s="1"/>
  <c r="ED56" i="46"/>
  <c r="BO56" i="46" s="1"/>
  <c r="EC56" i="46"/>
  <c r="BN56" i="46" s="1"/>
  <c r="EB56" i="46"/>
  <c r="EA56" i="46"/>
  <c r="DZ56" i="46"/>
  <c r="BK56" i="46" s="1"/>
  <c r="DY56" i="46"/>
  <c r="DX56" i="46"/>
  <c r="BI56" i="46" s="1"/>
  <c r="DW56" i="46"/>
  <c r="DV56" i="46"/>
  <c r="BG56" i="46" s="1"/>
  <c r="DU56" i="46"/>
  <c r="BF56" i="46" s="1"/>
  <c r="DT56" i="46"/>
  <c r="DS56" i="46"/>
  <c r="BD56" i="46" s="1"/>
  <c r="DR56" i="46"/>
  <c r="BC56" i="46" s="1"/>
  <c r="DQ56" i="46"/>
  <c r="BB56" i="46" s="1"/>
  <c r="DP56" i="46"/>
  <c r="DO56" i="46"/>
  <c r="AZ56" i="46" s="1"/>
  <c r="DN56" i="46"/>
  <c r="AY56" i="46" s="1"/>
  <c r="DM56" i="46"/>
  <c r="AX56" i="46" s="1"/>
  <c r="DL56" i="46"/>
  <c r="DK56" i="46"/>
  <c r="AV56" i="46" s="1"/>
  <c r="DJ56" i="46"/>
  <c r="DI56" i="46"/>
  <c r="DH56" i="46"/>
  <c r="DG56" i="46"/>
  <c r="DF56" i="46"/>
  <c r="AQ56" i="46" s="1"/>
  <c r="DE56" i="46"/>
  <c r="AP56" i="46" s="1"/>
  <c r="DD56" i="46"/>
  <c r="DC56" i="46"/>
  <c r="AN56" i="46" s="1"/>
  <c r="DB56" i="46"/>
  <c r="AM56" i="46" s="1"/>
  <c r="DA56" i="46"/>
  <c r="CZ56" i="46"/>
  <c r="AK56" i="46" s="1"/>
  <c r="CY56" i="46"/>
  <c r="AJ56" i="46" s="1"/>
  <c r="CX56" i="46"/>
  <c r="AI56" i="46" s="1"/>
  <c r="CW56" i="46"/>
  <c r="CV56" i="46"/>
  <c r="CU56" i="46"/>
  <c r="AF56" i="46" s="1"/>
  <c r="CT56" i="46"/>
  <c r="AE56" i="46" s="1"/>
  <c r="CS56" i="46"/>
  <c r="AD56" i="46" s="1"/>
  <c r="CR56" i="46"/>
  <c r="CQ56" i="46"/>
  <c r="CP56" i="46"/>
  <c r="CO56" i="46"/>
  <c r="Z56" i="46" s="1"/>
  <c r="CN56" i="46"/>
  <c r="CM56" i="46"/>
  <c r="CL56" i="46"/>
  <c r="W56" i="46" s="1"/>
  <c r="CK56" i="46"/>
  <c r="V56" i="46" s="1"/>
  <c r="CJ56" i="46"/>
  <c r="U56" i="46" s="1"/>
  <c r="CI56" i="46"/>
  <c r="T56" i="46" s="1"/>
  <c r="CH56" i="46"/>
  <c r="S56" i="46" s="1"/>
  <c r="CG56" i="46"/>
  <c r="R56" i="46" s="1"/>
  <c r="CF56" i="46"/>
  <c r="CE56" i="46"/>
  <c r="P56" i="46" s="1"/>
  <c r="CD56" i="46"/>
  <c r="CC56" i="46"/>
  <c r="CB56" i="46"/>
  <c r="CA56" i="46"/>
  <c r="BZ56" i="46"/>
  <c r="K56" i="46" s="1"/>
  <c r="BY56" i="46"/>
  <c r="BX56" i="46"/>
  <c r="BW56" i="46"/>
  <c r="BV56" i="46"/>
  <c r="BU56" i="46"/>
  <c r="BT56" i="46"/>
  <c r="BS56" i="46"/>
  <c r="B56" i="46"/>
  <c r="B56" i="44" s="1"/>
  <c r="A56" i="46"/>
  <c r="C56" i="46" s="1"/>
  <c r="C56" i="44" s="1"/>
  <c r="EF55" i="46"/>
  <c r="EE55" i="46"/>
  <c r="BP55" i="46" s="1"/>
  <c r="ED55" i="46"/>
  <c r="BO55" i="44" s="1"/>
  <c r="EC55" i="46"/>
  <c r="EB55" i="46"/>
  <c r="EA55" i="46"/>
  <c r="BL55" i="46" s="1"/>
  <c r="DZ55" i="46"/>
  <c r="BK55" i="46" s="1"/>
  <c r="DY55" i="46"/>
  <c r="DX55" i="46"/>
  <c r="DW55" i="46"/>
  <c r="DV55" i="46"/>
  <c r="BG55" i="46" s="1"/>
  <c r="DU55" i="46"/>
  <c r="DT55" i="46"/>
  <c r="BE55" i="46" s="1"/>
  <c r="DS55" i="46"/>
  <c r="BD55" i="46" s="1"/>
  <c r="DR55" i="46"/>
  <c r="BC55" i="46" s="1"/>
  <c r="DQ55" i="46"/>
  <c r="BB55" i="46" s="1"/>
  <c r="DP55" i="46"/>
  <c r="DO55" i="46"/>
  <c r="DN55" i="46"/>
  <c r="AY55" i="46" s="1"/>
  <c r="DM55" i="46"/>
  <c r="AX55" i="46" s="1"/>
  <c r="DL55" i="46"/>
  <c r="AW55" i="46" s="1"/>
  <c r="DK55" i="46"/>
  <c r="DJ55" i="46"/>
  <c r="AU55" i="46" s="1"/>
  <c r="DI55" i="46"/>
  <c r="AT55" i="46" s="1"/>
  <c r="DH55" i="46"/>
  <c r="DG55" i="46"/>
  <c r="AR55" i="46" s="1"/>
  <c r="DF55" i="46"/>
  <c r="DE55" i="46"/>
  <c r="AP55" i="46" s="1"/>
  <c r="DD55" i="46"/>
  <c r="DC55" i="46"/>
  <c r="AN55" i="46" s="1"/>
  <c r="DB55" i="46"/>
  <c r="AM55" i="46" s="1"/>
  <c r="DA55" i="46"/>
  <c r="CZ55" i="46"/>
  <c r="CY55" i="46"/>
  <c r="CX55" i="46"/>
  <c r="AI55" i="46" s="1"/>
  <c r="CW55" i="46"/>
  <c r="AH55" i="46" s="1"/>
  <c r="CV55" i="46"/>
  <c r="CU55" i="46"/>
  <c r="AF55" i="46" s="1"/>
  <c r="CT55" i="46"/>
  <c r="CS55" i="46"/>
  <c r="AD55" i="46" s="1"/>
  <c r="CR55" i="46"/>
  <c r="CQ55" i="46"/>
  <c r="AB55" i="46" s="1"/>
  <c r="CP55" i="46"/>
  <c r="CO55" i="46"/>
  <c r="CN55" i="46"/>
  <c r="Y55" i="46" s="1"/>
  <c r="CM55" i="46"/>
  <c r="X55" i="46" s="1"/>
  <c r="CL55" i="46"/>
  <c r="W55" i="46" s="1"/>
  <c r="CK55" i="46"/>
  <c r="V55" i="46" s="1"/>
  <c r="CJ55" i="46"/>
  <c r="CI55" i="46"/>
  <c r="T55" i="46" s="1"/>
  <c r="CH55" i="46"/>
  <c r="S55" i="46" s="1"/>
  <c r="CG55" i="46"/>
  <c r="R55" i="46" s="1"/>
  <c r="CF55" i="46"/>
  <c r="Q55" i="46" s="1"/>
  <c r="CE55" i="46"/>
  <c r="P55" i="46" s="1"/>
  <c r="CD55" i="46"/>
  <c r="O55" i="46" s="1"/>
  <c r="CC55" i="46"/>
  <c r="CB55" i="46"/>
  <c r="CA55" i="46"/>
  <c r="L55" i="46" s="1"/>
  <c r="BZ55" i="46"/>
  <c r="BY55" i="46"/>
  <c r="J55" i="46" s="1"/>
  <c r="BX55" i="46"/>
  <c r="BW55" i="46"/>
  <c r="BV55" i="46"/>
  <c r="BU55" i="46"/>
  <c r="F55" i="46" s="1"/>
  <c r="BT55" i="46"/>
  <c r="BS55" i="46"/>
  <c r="BO55" i="46"/>
  <c r="B55" i="46"/>
  <c r="B55" i="44" s="1"/>
  <c r="A55" i="46"/>
  <c r="A53" i="27" s="1"/>
  <c r="EF54" i="46"/>
  <c r="BQ54" i="46" s="1"/>
  <c r="EE54" i="46"/>
  <c r="BP54" i="46" s="1"/>
  <c r="ED54" i="46"/>
  <c r="EC54" i="46"/>
  <c r="EB54" i="46"/>
  <c r="BM54" i="46" s="1"/>
  <c r="EA54" i="46"/>
  <c r="BL54" i="46" s="1"/>
  <c r="DZ54" i="46"/>
  <c r="BK54" i="46" s="1"/>
  <c r="DY54" i="46"/>
  <c r="BJ54" i="46" s="1"/>
  <c r="DX54" i="46"/>
  <c r="DW54" i="46"/>
  <c r="DV54" i="46"/>
  <c r="DU54" i="46"/>
  <c r="DT54" i="46"/>
  <c r="BE54" i="46" s="1"/>
  <c r="DS54" i="46"/>
  <c r="DR54" i="46"/>
  <c r="BC54" i="46" s="1"/>
  <c r="DQ54" i="46"/>
  <c r="BB54" i="46" s="1"/>
  <c r="DP54" i="46"/>
  <c r="DO54" i="46"/>
  <c r="AZ54" i="46" s="1"/>
  <c r="DN54" i="46"/>
  <c r="AY54" i="46" s="1"/>
  <c r="DM54" i="46"/>
  <c r="DL54" i="46"/>
  <c r="AW54" i="46" s="1"/>
  <c r="DK54" i="46"/>
  <c r="DJ54" i="46"/>
  <c r="DI54" i="46"/>
  <c r="AT54" i="46" s="1"/>
  <c r="DH54" i="46"/>
  <c r="AS54" i="46" s="1"/>
  <c r="DG54" i="46"/>
  <c r="DF54" i="46"/>
  <c r="DE54" i="46"/>
  <c r="DD54" i="46"/>
  <c r="AO54" i="46" s="1"/>
  <c r="DC54" i="46"/>
  <c r="DB54" i="46"/>
  <c r="DA54" i="46"/>
  <c r="AL54" i="46" s="1"/>
  <c r="CZ54" i="46"/>
  <c r="AK54" i="46" s="1"/>
  <c r="CY54" i="46"/>
  <c r="AJ54" i="46" s="1"/>
  <c r="CX54" i="46"/>
  <c r="CW54" i="46"/>
  <c r="CV54" i="46"/>
  <c r="CU54" i="46"/>
  <c r="AF54" i="46" s="1"/>
  <c r="CT54" i="46"/>
  <c r="CS54" i="46"/>
  <c r="AD54" i="46" s="1"/>
  <c r="CR54" i="46"/>
  <c r="CQ54" i="46"/>
  <c r="CP54" i="46"/>
  <c r="AA54" i="46" s="1"/>
  <c r="CO54" i="46"/>
  <c r="CN54" i="46"/>
  <c r="Y54" i="46" s="1"/>
  <c r="CM54" i="46"/>
  <c r="CL54" i="46"/>
  <c r="CK54" i="46"/>
  <c r="V54" i="46" s="1"/>
  <c r="CJ54" i="46"/>
  <c r="U54" i="46" s="1"/>
  <c r="CI54" i="46"/>
  <c r="T54" i="46" s="1"/>
  <c r="CH54" i="46"/>
  <c r="S54" i="46" s="1"/>
  <c r="CG54" i="46"/>
  <c r="R54" i="46" s="1"/>
  <c r="CF54" i="46"/>
  <c r="Q54" i="46" s="1"/>
  <c r="CE54" i="46"/>
  <c r="P54" i="46" s="1"/>
  <c r="CD54" i="46"/>
  <c r="CC54" i="46"/>
  <c r="N54" i="46" s="1"/>
  <c r="CB54" i="46"/>
  <c r="CA54" i="46"/>
  <c r="BZ54" i="46"/>
  <c r="BY54" i="46"/>
  <c r="BX54" i="46"/>
  <c r="I54" i="46" s="1"/>
  <c r="BW54" i="46"/>
  <c r="BV54" i="46"/>
  <c r="G54" i="46" s="1"/>
  <c r="BU54" i="46"/>
  <c r="F54" i="46" s="1"/>
  <c r="BT54" i="46"/>
  <c r="E54" i="46" s="1"/>
  <c r="BS54" i="46"/>
  <c r="D54" i="46" s="1"/>
  <c r="B54" i="46"/>
  <c r="B54" i="44" s="1"/>
  <c r="A54" i="46"/>
  <c r="A52" i="27" s="1"/>
  <c r="EF53" i="46"/>
  <c r="EE53" i="46"/>
  <c r="ED53" i="46"/>
  <c r="BO53" i="46" s="1"/>
  <c r="EC53" i="46"/>
  <c r="BN53" i="46" s="1"/>
  <c r="EB53" i="46"/>
  <c r="BM53" i="46" s="1"/>
  <c r="EA53" i="46"/>
  <c r="DZ53" i="46"/>
  <c r="DY53" i="46"/>
  <c r="BJ53" i="46" s="1"/>
  <c r="DX53" i="46"/>
  <c r="BI53" i="46" s="1"/>
  <c r="DW53" i="46"/>
  <c r="DV53" i="46"/>
  <c r="BG53" i="46" s="1"/>
  <c r="DU53" i="46"/>
  <c r="BF53" i="46" s="1"/>
  <c r="DT53" i="46"/>
  <c r="BE53" i="46" s="1"/>
  <c r="DS53" i="46"/>
  <c r="BD53" i="46" s="1"/>
  <c r="DR53" i="46"/>
  <c r="BC53" i="46" s="1"/>
  <c r="DQ53" i="46"/>
  <c r="BB53" i="46" s="1"/>
  <c r="DP53" i="46"/>
  <c r="DO53" i="46"/>
  <c r="DN53" i="46"/>
  <c r="DM53" i="46"/>
  <c r="AX53" i="46" s="1"/>
  <c r="DL53" i="46"/>
  <c r="DK53" i="46"/>
  <c r="AV53" i="46" s="1"/>
  <c r="DJ53" i="46"/>
  <c r="AU53" i="46" s="1"/>
  <c r="DI53" i="46"/>
  <c r="AT53" i="46" s="1"/>
  <c r="DH53" i="46"/>
  <c r="AS53" i="46" s="1"/>
  <c r="DG53" i="46"/>
  <c r="DF53" i="46"/>
  <c r="AQ53" i="46" s="1"/>
  <c r="DE53" i="46"/>
  <c r="DD53" i="46"/>
  <c r="AO53" i="46" s="1"/>
  <c r="DC53" i="46"/>
  <c r="AN53" i="46" s="1"/>
  <c r="DB53" i="46"/>
  <c r="DA53" i="46"/>
  <c r="AL53" i="46" s="1"/>
  <c r="CZ53" i="46"/>
  <c r="AK53" i="46" s="1"/>
  <c r="CY53" i="46"/>
  <c r="CX53" i="46"/>
  <c r="AI53" i="46" s="1"/>
  <c r="CW53" i="46"/>
  <c r="AH53" i="46" s="1"/>
  <c r="CV53" i="46"/>
  <c r="CU53" i="46"/>
  <c r="AF53" i="46" s="1"/>
  <c r="CT53" i="46"/>
  <c r="AE53" i="46" s="1"/>
  <c r="CS53" i="46"/>
  <c r="AD53" i="46" s="1"/>
  <c r="CR53" i="46"/>
  <c r="AC53" i="46" s="1"/>
  <c r="CQ53" i="46"/>
  <c r="CP53" i="46"/>
  <c r="AA53" i="46" s="1"/>
  <c r="CO53" i="46"/>
  <c r="CN53" i="46"/>
  <c r="CM53" i="46"/>
  <c r="CL53" i="46"/>
  <c r="W53" i="46" s="1"/>
  <c r="CK53" i="46"/>
  <c r="V53" i="46" s="1"/>
  <c r="CJ53" i="46"/>
  <c r="CI53" i="46"/>
  <c r="CH53" i="46"/>
  <c r="CG53" i="46"/>
  <c r="R53" i="46" s="1"/>
  <c r="CF53" i="46"/>
  <c r="CE53" i="46"/>
  <c r="P53" i="46" s="1"/>
  <c r="CD53" i="46"/>
  <c r="O53" i="46" s="1"/>
  <c r="CC53" i="46"/>
  <c r="N53" i="46" s="1"/>
  <c r="CB53" i="46"/>
  <c r="M53" i="46" s="1"/>
  <c r="CA53" i="46"/>
  <c r="L53" i="46" s="1"/>
  <c r="BZ53" i="46"/>
  <c r="BY53" i="46"/>
  <c r="BX53" i="46"/>
  <c r="BW53" i="46"/>
  <c r="H53" i="46" s="1"/>
  <c r="BV53" i="46"/>
  <c r="G53" i="46" s="1"/>
  <c r="BU53" i="46"/>
  <c r="F53" i="46" s="1"/>
  <c r="BT53" i="46"/>
  <c r="BS53" i="46"/>
  <c r="D53" i="46" s="1"/>
  <c r="B53" i="46"/>
  <c r="B53" i="44" s="1"/>
  <c r="A53" i="46"/>
  <c r="EF52" i="46"/>
  <c r="BQ52" i="46" s="1"/>
  <c r="EE52" i="46"/>
  <c r="ED52" i="46"/>
  <c r="BO52" i="46" s="1"/>
  <c r="EC52" i="46"/>
  <c r="EB52" i="46"/>
  <c r="EA52" i="46"/>
  <c r="DZ52" i="46"/>
  <c r="BK52" i="46" s="1"/>
  <c r="DY52" i="46"/>
  <c r="DX52" i="46"/>
  <c r="DW52" i="46"/>
  <c r="BH52" i="46" s="1"/>
  <c r="DV52" i="46"/>
  <c r="BG52" i="46" s="1"/>
  <c r="DU52" i="46"/>
  <c r="DT52" i="46"/>
  <c r="DS52" i="46"/>
  <c r="DR52" i="46"/>
  <c r="DQ52" i="46"/>
  <c r="DP52" i="46"/>
  <c r="DO52" i="46"/>
  <c r="AZ52" i="46" s="1"/>
  <c r="DN52" i="46"/>
  <c r="DM52" i="46"/>
  <c r="DL52" i="46"/>
  <c r="DK52" i="46"/>
  <c r="DJ52" i="46"/>
  <c r="AU52" i="46" s="1"/>
  <c r="DI52" i="46"/>
  <c r="AT52" i="46" s="1"/>
  <c r="DH52" i="46"/>
  <c r="DG52" i="46"/>
  <c r="AR52" i="46" s="1"/>
  <c r="DF52" i="46"/>
  <c r="AQ52" i="46" s="1"/>
  <c r="DE52" i="46"/>
  <c r="DD52" i="46"/>
  <c r="DC52" i="46"/>
  <c r="DB52" i="46"/>
  <c r="AM52" i="46" s="1"/>
  <c r="DA52" i="46"/>
  <c r="CZ52" i="46"/>
  <c r="CY52" i="46"/>
  <c r="AJ52" i="46" s="1"/>
  <c r="CX52" i="46"/>
  <c r="AI52" i="46" s="1"/>
  <c r="CW52" i="46"/>
  <c r="CV52" i="46"/>
  <c r="CU52" i="46"/>
  <c r="AF52" i="46" s="1"/>
  <c r="CT52" i="46"/>
  <c r="CS52" i="46"/>
  <c r="CR52" i="46"/>
  <c r="CQ52" i="46"/>
  <c r="AB52" i="46" s="1"/>
  <c r="CP52" i="46"/>
  <c r="CO52" i="46"/>
  <c r="CN52" i="46"/>
  <c r="CM52" i="46"/>
  <c r="CL52" i="46"/>
  <c r="CK52" i="46"/>
  <c r="CJ52" i="46"/>
  <c r="U52" i="46" s="1"/>
  <c r="CI52" i="46"/>
  <c r="T52" i="46" s="1"/>
  <c r="CH52" i="46"/>
  <c r="CG52" i="46"/>
  <c r="CF52" i="46"/>
  <c r="CE52" i="46"/>
  <c r="P52" i="46" s="1"/>
  <c r="CD52" i="46"/>
  <c r="O52" i="46" s="1"/>
  <c r="CC52" i="46"/>
  <c r="N52" i="46" s="1"/>
  <c r="CB52" i="46"/>
  <c r="M52" i="46" s="1"/>
  <c r="CA52" i="46"/>
  <c r="L52" i="46" s="1"/>
  <c r="BZ52" i="46"/>
  <c r="K52" i="46" s="1"/>
  <c r="BY52" i="46"/>
  <c r="BX52" i="46"/>
  <c r="BW52" i="46"/>
  <c r="BV52" i="46"/>
  <c r="BU52" i="46"/>
  <c r="BT52" i="46"/>
  <c r="BS52" i="46"/>
  <c r="D52" i="46" s="1"/>
  <c r="B52" i="46"/>
  <c r="B52" i="44" s="1"/>
  <c r="A52" i="46"/>
  <c r="EF51" i="46"/>
  <c r="BQ51" i="46" s="1"/>
  <c r="EE51" i="46"/>
  <c r="BP51" i="46" s="1"/>
  <c r="ED51" i="46"/>
  <c r="BO51" i="44" s="1"/>
  <c r="EC51" i="46"/>
  <c r="BN51" i="46" s="1"/>
  <c r="EB51" i="46"/>
  <c r="EA51" i="46"/>
  <c r="BL51" i="46" s="1"/>
  <c r="DZ51" i="46"/>
  <c r="BK51" i="46" s="1"/>
  <c r="DY51" i="46"/>
  <c r="DX51" i="46"/>
  <c r="BI51" i="46" s="1"/>
  <c r="DW51" i="46"/>
  <c r="DV51" i="46"/>
  <c r="BG51" i="46" s="1"/>
  <c r="DU51" i="46"/>
  <c r="BF51" i="46" s="1"/>
  <c r="DT51" i="46"/>
  <c r="BE51" i="46" s="1"/>
  <c r="DS51" i="46"/>
  <c r="BD51" i="46" s="1"/>
  <c r="DR51" i="46"/>
  <c r="DQ51" i="46"/>
  <c r="DP51" i="46"/>
  <c r="BA51" i="46" s="1"/>
  <c r="DO51" i="46"/>
  <c r="DN51" i="46"/>
  <c r="DM51" i="46"/>
  <c r="DL51" i="46"/>
  <c r="DK51" i="46"/>
  <c r="AV51" i="46" s="1"/>
  <c r="DJ51" i="46"/>
  <c r="AU51" i="46" s="1"/>
  <c r="DI51" i="46"/>
  <c r="DH51" i="46"/>
  <c r="AS51" i="46" s="1"/>
  <c r="DG51" i="46"/>
  <c r="AR51" i="46" s="1"/>
  <c r="DF51" i="46"/>
  <c r="AQ51" i="46" s="1"/>
  <c r="DE51" i="46"/>
  <c r="AP51" i="46" s="1"/>
  <c r="DD51" i="46"/>
  <c r="DC51" i="46"/>
  <c r="AN51" i="46" s="1"/>
  <c r="DB51" i="46"/>
  <c r="DA51" i="46"/>
  <c r="CZ51" i="46"/>
  <c r="AK51" i="46" s="1"/>
  <c r="CY51" i="46"/>
  <c r="AJ51" i="46" s="1"/>
  <c r="CX51" i="46"/>
  <c r="CW51" i="46"/>
  <c r="AH51" i="46" s="1"/>
  <c r="CV51" i="46"/>
  <c r="AG51" i="46" s="1"/>
  <c r="CU51" i="46"/>
  <c r="AF51" i="46" s="1"/>
  <c r="CT51" i="46"/>
  <c r="AE51" i="46" s="1"/>
  <c r="CS51" i="46"/>
  <c r="CR51" i="46"/>
  <c r="AC51" i="46" s="1"/>
  <c r="CQ51" i="46"/>
  <c r="AB51" i="46" s="1"/>
  <c r="CP51" i="46"/>
  <c r="AA51" i="46" s="1"/>
  <c r="CO51" i="46"/>
  <c r="CN51" i="46"/>
  <c r="CM51" i="46"/>
  <c r="X51" i="46" s="1"/>
  <c r="CL51" i="46"/>
  <c r="CK51" i="46"/>
  <c r="CJ51" i="46"/>
  <c r="U51" i="46" s="1"/>
  <c r="CI51" i="46"/>
  <c r="T51" i="46" s="1"/>
  <c r="CH51" i="46"/>
  <c r="S51" i="46" s="1"/>
  <c r="CG51" i="46"/>
  <c r="R51" i="46" s="1"/>
  <c r="CF51" i="46"/>
  <c r="Q51" i="46" s="1"/>
  <c r="CE51" i="46"/>
  <c r="P51" i="46" s="1"/>
  <c r="CD51" i="46"/>
  <c r="CC51" i="46"/>
  <c r="CB51" i="46"/>
  <c r="CA51" i="46"/>
  <c r="BZ51" i="46"/>
  <c r="K51" i="46" s="1"/>
  <c r="BY51" i="46"/>
  <c r="J51" i="46" s="1"/>
  <c r="BX51" i="46"/>
  <c r="I51" i="46" s="1"/>
  <c r="BW51" i="46"/>
  <c r="BV51" i="46"/>
  <c r="BU51" i="46"/>
  <c r="BT51" i="46"/>
  <c r="E51" i="46" s="1"/>
  <c r="BS51" i="46"/>
  <c r="BO51" i="46"/>
  <c r="B51" i="46"/>
  <c r="B51" i="44" s="1"/>
  <c r="A51" i="46"/>
  <c r="A51" i="44" s="1"/>
  <c r="EF50" i="46"/>
  <c r="BQ50" i="46" s="1"/>
  <c r="EE50" i="46"/>
  <c r="ED50" i="46"/>
  <c r="EC50" i="46"/>
  <c r="BN50" i="46" s="1"/>
  <c r="EB50" i="46"/>
  <c r="EA50" i="46"/>
  <c r="BL50" i="46" s="1"/>
  <c r="DZ50" i="46"/>
  <c r="DY50" i="46"/>
  <c r="DX50" i="46"/>
  <c r="DW50" i="46"/>
  <c r="BH50" i="46" s="1"/>
  <c r="DV50" i="46"/>
  <c r="DU50" i="46"/>
  <c r="DT50" i="46"/>
  <c r="DS50" i="46"/>
  <c r="BD50" i="46" s="1"/>
  <c r="DR50" i="46"/>
  <c r="BC50" i="46" s="1"/>
  <c r="DQ50" i="46"/>
  <c r="DP50" i="46"/>
  <c r="BA50" i="46" s="1"/>
  <c r="DO50" i="46"/>
  <c r="AZ50" i="46" s="1"/>
  <c r="DN50" i="46"/>
  <c r="DM50" i="46"/>
  <c r="AX50" i="46" s="1"/>
  <c r="DL50" i="46"/>
  <c r="DK50" i="46"/>
  <c r="AV50" i="46" s="1"/>
  <c r="DJ50" i="46"/>
  <c r="DI50" i="46"/>
  <c r="DH50" i="46"/>
  <c r="AS50" i="46" s="1"/>
  <c r="DG50" i="46"/>
  <c r="AR50" i="46" s="1"/>
  <c r="DF50" i="46"/>
  <c r="DE50" i="46"/>
  <c r="AP50" i="46" s="1"/>
  <c r="DD50" i="46"/>
  <c r="DC50" i="46"/>
  <c r="AN50" i="46" s="1"/>
  <c r="DB50" i="46"/>
  <c r="AM50" i="46" s="1"/>
  <c r="DA50" i="46"/>
  <c r="CZ50" i="46"/>
  <c r="CY50" i="46"/>
  <c r="CX50" i="46"/>
  <c r="CW50" i="46"/>
  <c r="AH50" i="46" s="1"/>
  <c r="CV50" i="46"/>
  <c r="AG50" i="46" s="1"/>
  <c r="CU50" i="46"/>
  <c r="AF50" i="46" s="1"/>
  <c r="CT50" i="46"/>
  <c r="CS50" i="46"/>
  <c r="AD50" i="46" s="1"/>
  <c r="CR50" i="46"/>
  <c r="AC50" i="46" s="1"/>
  <c r="CQ50" i="46"/>
  <c r="AB50" i="46" s="1"/>
  <c r="CP50" i="46"/>
  <c r="CO50" i="46"/>
  <c r="Z50" i="46" s="1"/>
  <c r="CN50" i="46"/>
  <c r="Y50" i="46" s="1"/>
  <c r="CM50" i="46"/>
  <c r="X50" i="46" s="1"/>
  <c r="CL50" i="46"/>
  <c r="W50" i="46" s="1"/>
  <c r="CK50" i="46"/>
  <c r="CJ50" i="46"/>
  <c r="U50" i="46" s="1"/>
  <c r="CI50" i="46"/>
  <c r="CH50" i="46"/>
  <c r="CG50" i="46"/>
  <c r="R50" i="46" s="1"/>
  <c r="CF50" i="46"/>
  <c r="Q50" i="46" s="1"/>
  <c r="CE50" i="46"/>
  <c r="P50" i="46" s="1"/>
  <c r="CD50" i="46"/>
  <c r="CC50" i="46"/>
  <c r="CB50" i="46"/>
  <c r="CA50" i="46"/>
  <c r="BZ50" i="46"/>
  <c r="BY50" i="46"/>
  <c r="J50" i="46" s="1"/>
  <c r="BX50" i="46"/>
  <c r="I50" i="46" s="1"/>
  <c r="BW50" i="46"/>
  <c r="H50" i="46" s="1"/>
  <c r="BV50" i="46"/>
  <c r="G50" i="46" s="1"/>
  <c r="BU50" i="46"/>
  <c r="BT50" i="46"/>
  <c r="E50" i="46" s="1"/>
  <c r="BS50" i="46"/>
  <c r="D50" i="46" s="1"/>
  <c r="B50" i="46"/>
  <c r="B50" i="44" s="1"/>
  <c r="A50" i="46"/>
  <c r="A48" i="27" s="1"/>
  <c r="EF49" i="46"/>
  <c r="BQ49" i="46" s="1"/>
  <c r="EE49" i="46"/>
  <c r="ED49" i="46"/>
  <c r="EC49" i="46"/>
  <c r="EB49" i="46"/>
  <c r="EA49" i="46"/>
  <c r="DZ49" i="46"/>
  <c r="DY49" i="46"/>
  <c r="BJ49" i="46" s="1"/>
  <c r="DX49" i="46"/>
  <c r="BI49" i="46" s="1"/>
  <c r="DW49" i="46"/>
  <c r="BH49" i="46" s="1"/>
  <c r="DV49" i="46"/>
  <c r="DU49" i="46"/>
  <c r="DT49" i="46"/>
  <c r="BE49" i="46" s="1"/>
  <c r="DS49" i="46"/>
  <c r="DR49" i="46"/>
  <c r="DQ49" i="46"/>
  <c r="BB49" i="46" s="1"/>
  <c r="DP49" i="46"/>
  <c r="BA49" i="46" s="1"/>
  <c r="DO49" i="46"/>
  <c r="AZ49" i="46" s="1"/>
  <c r="DN49" i="46"/>
  <c r="AY49" i="46" s="1"/>
  <c r="DM49" i="46"/>
  <c r="DL49" i="46"/>
  <c r="AW49" i="46" s="1"/>
  <c r="DK49" i="46"/>
  <c r="DJ49" i="46"/>
  <c r="DI49" i="46"/>
  <c r="AT49" i="46" s="1"/>
  <c r="DH49" i="46"/>
  <c r="AS49" i="46" s="1"/>
  <c r="DG49" i="46"/>
  <c r="AR49" i="46" s="1"/>
  <c r="DF49" i="46"/>
  <c r="AQ49" i="46" s="1"/>
  <c r="DE49" i="46"/>
  <c r="DD49" i="46"/>
  <c r="AO49" i="46" s="1"/>
  <c r="DC49" i="46"/>
  <c r="DB49" i="46"/>
  <c r="DA49" i="46"/>
  <c r="CZ49" i="46"/>
  <c r="AK49" i="46" s="1"/>
  <c r="CY49" i="46"/>
  <c r="AJ49" i="46" s="1"/>
  <c r="CX49" i="46"/>
  <c r="AI49" i="46" s="1"/>
  <c r="CW49" i="46"/>
  <c r="CV49" i="46"/>
  <c r="AG49" i="46" s="1"/>
  <c r="CU49" i="46"/>
  <c r="AF49" i="46" s="1"/>
  <c r="CT49" i="46"/>
  <c r="AE49" i="46" s="1"/>
  <c r="CS49" i="46"/>
  <c r="AD49" i="46" s="1"/>
  <c r="CR49" i="46"/>
  <c r="AC49" i="46" s="1"/>
  <c r="CQ49" i="46"/>
  <c r="AB49" i="46" s="1"/>
  <c r="CP49" i="46"/>
  <c r="AA49" i="46" s="1"/>
  <c r="CO49" i="46"/>
  <c r="Z49" i="44" s="1"/>
  <c r="CN49" i="46"/>
  <c r="CM49" i="46"/>
  <c r="CL49" i="46"/>
  <c r="CK49" i="46"/>
  <c r="V49" i="46" s="1"/>
  <c r="CJ49" i="46"/>
  <c r="U49" i="46" s="1"/>
  <c r="CI49" i="46"/>
  <c r="T49" i="46" s="1"/>
  <c r="CH49" i="46"/>
  <c r="S49" i="46" s="1"/>
  <c r="CG49" i="46"/>
  <c r="CF49" i="46"/>
  <c r="Q49" i="46" s="1"/>
  <c r="CE49" i="46"/>
  <c r="CD49" i="46"/>
  <c r="CC49" i="46"/>
  <c r="N49" i="46" s="1"/>
  <c r="CB49" i="46"/>
  <c r="M49" i="46" s="1"/>
  <c r="CA49" i="46"/>
  <c r="L49" i="46" s="1"/>
  <c r="BZ49" i="46"/>
  <c r="K49" i="46" s="1"/>
  <c r="BY49" i="46"/>
  <c r="BX49" i="46"/>
  <c r="BW49" i="46"/>
  <c r="BV49" i="46"/>
  <c r="BU49" i="46"/>
  <c r="BT49" i="46"/>
  <c r="E49" i="46" s="1"/>
  <c r="BS49" i="46"/>
  <c r="D49" i="46" s="1"/>
  <c r="B49" i="46"/>
  <c r="B49" i="44" s="1"/>
  <c r="A49" i="46"/>
  <c r="C49" i="46" s="1"/>
  <c r="C49" i="44" s="1"/>
  <c r="EF48" i="46"/>
  <c r="EE48" i="46"/>
  <c r="ED48" i="46"/>
  <c r="BO48" i="46" s="1"/>
  <c r="EC48" i="46"/>
  <c r="BN48" i="46" s="1"/>
  <c r="EB48" i="46"/>
  <c r="EA48" i="46"/>
  <c r="BL48" i="46" s="1"/>
  <c r="DZ48" i="46"/>
  <c r="DY48" i="46"/>
  <c r="DX48" i="46"/>
  <c r="DW48" i="46"/>
  <c r="DV48" i="46"/>
  <c r="BG48" i="44" s="1"/>
  <c r="DU48" i="46"/>
  <c r="BF48" i="44" s="1"/>
  <c r="DT48" i="46"/>
  <c r="DS48" i="46"/>
  <c r="BD48" i="46" s="1"/>
  <c r="DR48" i="46"/>
  <c r="BC48" i="46" s="1"/>
  <c r="DQ48" i="46"/>
  <c r="BB48" i="46" s="1"/>
  <c r="DP48" i="46"/>
  <c r="DO48" i="46"/>
  <c r="DN48" i="46"/>
  <c r="DM48" i="46"/>
  <c r="AX48" i="46" s="1"/>
  <c r="DL48" i="46"/>
  <c r="DK48" i="46"/>
  <c r="DJ48" i="46"/>
  <c r="AU48" i="46" s="1"/>
  <c r="DI48" i="46"/>
  <c r="DH48" i="46"/>
  <c r="DG48" i="46"/>
  <c r="DF48" i="46"/>
  <c r="DE48" i="46"/>
  <c r="AP48" i="46" s="1"/>
  <c r="DD48" i="46"/>
  <c r="DC48" i="46"/>
  <c r="AN48" i="46" s="1"/>
  <c r="DB48" i="46"/>
  <c r="DA48" i="46"/>
  <c r="CZ48" i="46"/>
  <c r="CY48" i="46"/>
  <c r="AJ48" i="46" s="1"/>
  <c r="CX48" i="46"/>
  <c r="CW48" i="46"/>
  <c r="AH48" i="46" s="1"/>
  <c r="CV48" i="46"/>
  <c r="AG48" i="46" s="1"/>
  <c r="CU48" i="46"/>
  <c r="AF48" i="46" s="1"/>
  <c r="CT48" i="46"/>
  <c r="AE48" i="46" s="1"/>
  <c r="CS48" i="46"/>
  <c r="CR48" i="46"/>
  <c r="CQ48" i="46"/>
  <c r="CP48" i="46"/>
  <c r="CO48" i="46"/>
  <c r="Z48" i="46" s="1"/>
  <c r="CN48" i="46"/>
  <c r="CM48" i="46"/>
  <c r="X48" i="46" s="1"/>
  <c r="CL48" i="46"/>
  <c r="CK48" i="46"/>
  <c r="V48" i="46" s="1"/>
  <c r="CJ48" i="46"/>
  <c r="CI48" i="46"/>
  <c r="CH48" i="46"/>
  <c r="CG48" i="46"/>
  <c r="CF48" i="46"/>
  <c r="CE48" i="46"/>
  <c r="CD48" i="46"/>
  <c r="O48" i="46" s="1"/>
  <c r="CC48" i="46"/>
  <c r="CB48" i="46"/>
  <c r="CA48" i="46"/>
  <c r="BZ48" i="46"/>
  <c r="BY48" i="46"/>
  <c r="J48" i="46" s="1"/>
  <c r="BX48" i="46"/>
  <c r="BW48" i="46"/>
  <c r="BV48" i="46"/>
  <c r="G48" i="46" s="1"/>
  <c r="BU48" i="46"/>
  <c r="BT48" i="46"/>
  <c r="BS48" i="46"/>
  <c r="D48" i="46" s="1"/>
  <c r="B48" i="46"/>
  <c r="B48" i="44" s="1"/>
  <c r="A48" i="46"/>
  <c r="A46" i="27" s="1"/>
  <c r="EF47" i="46"/>
  <c r="BQ47" i="46" s="1"/>
  <c r="EE47" i="46"/>
  <c r="ED47" i="46"/>
  <c r="BO47" i="46" s="1"/>
  <c r="EC47" i="46"/>
  <c r="BN47" i="46" s="1"/>
  <c r="EB47" i="46"/>
  <c r="EA47" i="46"/>
  <c r="BL47" i="46" s="1"/>
  <c r="DZ47" i="46"/>
  <c r="BK47" i="46" s="1"/>
  <c r="DY47" i="46"/>
  <c r="DX47" i="46"/>
  <c r="BI47" i="46" s="1"/>
  <c r="DW47" i="46"/>
  <c r="BH47" i="46" s="1"/>
  <c r="DV47" i="46"/>
  <c r="BG47" i="46" s="1"/>
  <c r="DU47" i="46"/>
  <c r="DT47" i="46"/>
  <c r="DS47" i="46"/>
  <c r="BD47" i="46" s="1"/>
  <c r="DR47" i="46"/>
  <c r="DQ47" i="46"/>
  <c r="BB47" i="46" s="1"/>
  <c r="DP47" i="46"/>
  <c r="DO47" i="46"/>
  <c r="DN47" i="46"/>
  <c r="AY47" i="46" s="1"/>
  <c r="DM47" i="46"/>
  <c r="DL47" i="46"/>
  <c r="DK47" i="46"/>
  <c r="AV47" i="46" s="1"/>
  <c r="DJ47" i="46"/>
  <c r="AU47" i="46" s="1"/>
  <c r="DI47" i="46"/>
  <c r="DH47" i="46"/>
  <c r="DG47" i="46"/>
  <c r="DF47" i="46"/>
  <c r="AQ47" i="46" s="1"/>
  <c r="DE47" i="46"/>
  <c r="DD47" i="46"/>
  <c r="DC47" i="46"/>
  <c r="AN47" i="46" s="1"/>
  <c r="DB47" i="46"/>
  <c r="DA47" i="46"/>
  <c r="AL47" i="46" s="1"/>
  <c r="CZ47" i="46"/>
  <c r="AK47" i="46" s="1"/>
  <c r="CY47" i="46"/>
  <c r="CX47" i="46"/>
  <c r="AI47" i="46" s="1"/>
  <c r="CW47" i="46"/>
  <c r="AH47" i="46" s="1"/>
  <c r="CV47" i="46"/>
  <c r="CU47" i="46"/>
  <c r="AF47" i="46" s="1"/>
  <c r="CT47" i="46"/>
  <c r="AE47" i="46" s="1"/>
  <c r="CS47" i="46"/>
  <c r="AD47" i="46" s="1"/>
  <c r="CR47" i="46"/>
  <c r="CQ47" i="46"/>
  <c r="CP47" i="46"/>
  <c r="CO47" i="46"/>
  <c r="CN47" i="46"/>
  <c r="CM47" i="46"/>
  <c r="X47" i="46" s="1"/>
  <c r="CL47" i="46"/>
  <c r="CK47" i="46"/>
  <c r="CJ47" i="46"/>
  <c r="U47" i="46" s="1"/>
  <c r="CI47" i="46"/>
  <c r="CH47" i="46"/>
  <c r="S47" i="46" s="1"/>
  <c r="CG47" i="46"/>
  <c r="R47" i="46" s="1"/>
  <c r="CF47" i="46"/>
  <c r="CE47" i="46"/>
  <c r="P47" i="46" s="1"/>
  <c r="CD47" i="46"/>
  <c r="O47" i="46" s="1"/>
  <c r="CC47" i="46"/>
  <c r="N47" i="46" s="1"/>
  <c r="CB47" i="46"/>
  <c r="M47" i="46" s="1"/>
  <c r="CA47" i="46"/>
  <c r="BZ47" i="46"/>
  <c r="K47" i="46" s="1"/>
  <c r="BY47" i="46"/>
  <c r="J47" i="46" s="1"/>
  <c r="BX47" i="46"/>
  <c r="BW47" i="46"/>
  <c r="BV47" i="46"/>
  <c r="BU47" i="46"/>
  <c r="F47" i="46" s="1"/>
  <c r="BT47" i="46"/>
  <c r="E47" i="46" s="1"/>
  <c r="BS47" i="46"/>
  <c r="D47" i="46" s="1"/>
  <c r="B47" i="46"/>
  <c r="B47" i="44" s="1"/>
  <c r="A47" i="46"/>
  <c r="A45" i="27" s="1"/>
  <c r="EF46" i="46"/>
  <c r="EE46" i="46"/>
  <c r="BP46" i="46" s="1"/>
  <c r="ED46" i="46"/>
  <c r="BO46" i="46" s="1"/>
  <c r="EC46" i="46"/>
  <c r="BN46" i="46" s="1"/>
  <c r="EB46" i="46"/>
  <c r="BM46" i="46" s="1"/>
  <c r="EA46" i="46"/>
  <c r="BL46" i="46" s="1"/>
  <c r="DZ46" i="46"/>
  <c r="BK46" i="46" s="1"/>
  <c r="DY46" i="46"/>
  <c r="DX46" i="46"/>
  <c r="DW46" i="46"/>
  <c r="BH46" i="46" s="1"/>
  <c r="DV46" i="46"/>
  <c r="DU46" i="46"/>
  <c r="BF46" i="46" s="1"/>
  <c r="DT46" i="46"/>
  <c r="BE46" i="46" s="1"/>
  <c r="DS46" i="46"/>
  <c r="BD46" i="46" s="1"/>
  <c r="DR46" i="46"/>
  <c r="DQ46" i="46"/>
  <c r="BB46" i="46" s="1"/>
  <c r="DP46" i="46"/>
  <c r="DO46" i="46"/>
  <c r="AZ46" i="46" s="1"/>
  <c r="DN46" i="46"/>
  <c r="DM46" i="46"/>
  <c r="AX46" i="44" s="1"/>
  <c r="DL46" i="46"/>
  <c r="DK46" i="46"/>
  <c r="DJ46" i="46"/>
  <c r="AU46" i="46" s="1"/>
  <c r="DI46" i="46"/>
  <c r="AT46" i="46" s="1"/>
  <c r="DH46" i="46"/>
  <c r="DG46" i="46"/>
  <c r="DF46" i="46"/>
  <c r="AQ46" i="46" s="1"/>
  <c r="DE46" i="46"/>
  <c r="AP46" i="46" s="1"/>
  <c r="DD46" i="46"/>
  <c r="DC46" i="46"/>
  <c r="DB46" i="46"/>
  <c r="AM46" i="46" s="1"/>
  <c r="DA46" i="46"/>
  <c r="AL46" i="46" s="1"/>
  <c r="CZ46" i="46"/>
  <c r="AK46" i="46" s="1"/>
  <c r="CY46" i="46"/>
  <c r="AJ46" i="46" s="1"/>
  <c r="CX46" i="46"/>
  <c r="CW46" i="46"/>
  <c r="AH46" i="46" s="1"/>
  <c r="CV46" i="46"/>
  <c r="AG46" i="46" s="1"/>
  <c r="CU46" i="46"/>
  <c r="CT46" i="46"/>
  <c r="AE46" i="46" s="1"/>
  <c r="CS46" i="46"/>
  <c r="AD46" i="46" s="1"/>
  <c r="CR46" i="46"/>
  <c r="CQ46" i="46"/>
  <c r="AB46" i="46" s="1"/>
  <c r="CP46" i="46"/>
  <c r="AA46" i="46" s="1"/>
  <c r="CO46" i="46"/>
  <c r="Z46" i="46" s="1"/>
  <c r="CN46" i="46"/>
  <c r="CM46" i="46"/>
  <c r="X46" i="46" s="1"/>
  <c r="CL46" i="46"/>
  <c r="W46" i="46" s="1"/>
  <c r="CK46" i="46"/>
  <c r="V46" i="46" s="1"/>
  <c r="CJ46" i="46"/>
  <c r="CI46" i="46"/>
  <c r="T46" i="46" s="1"/>
  <c r="CH46" i="46"/>
  <c r="S46" i="46" s="1"/>
  <c r="CG46" i="46"/>
  <c r="R46" i="46" s="1"/>
  <c r="CF46" i="46"/>
  <c r="Q46" i="46" s="1"/>
  <c r="CE46" i="46"/>
  <c r="CD46" i="46"/>
  <c r="O46" i="46" s="1"/>
  <c r="CC46" i="46"/>
  <c r="N46" i="46" s="1"/>
  <c r="CB46" i="46"/>
  <c r="CA46" i="46"/>
  <c r="BZ46" i="46"/>
  <c r="K46" i="46" s="1"/>
  <c r="BY46" i="46"/>
  <c r="J46" i="46" s="1"/>
  <c r="BX46" i="46"/>
  <c r="BW46" i="46"/>
  <c r="BV46" i="46"/>
  <c r="G46" i="46" s="1"/>
  <c r="BU46" i="46"/>
  <c r="F46" i="46" s="1"/>
  <c r="BT46" i="46"/>
  <c r="BS46" i="46"/>
  <c r="D46" i="46" s="1"/>
  <c r="B46" i="46"/>
  <c r="B46" i="44" s="1"/>
  <c r="A46" i="46"/>
  <c r="A44" i="27" s="1"/>
  <c r="EF45" i="46"/>
  <c r="BQ45" i="46" s="1"/>
  <c r="EE45" i="46"/>
  <c r="ED45" i="46"/>
  <c r="BO45" i="46" s="1"/>
  <c r="EC45" i="46"/>
  <c r="EB45" i="46"/>
  <c r="EA45" i="46"/>
  <c r="BL45" i="46" s="1"/>
  <c r="DZ45" i="46"/>
  <c r="DY45" i="46"/>
  <c r="BJ45" i="46" s="1"/>
  <c r="DX45" i="46"/>
  <c r="BI45" i="46" s="1"/>
  <c r="DW45" i="46"/>
  <c r="DV45" i="46"/>
  <c r="DU45" i="46"/>
  <c r="BF45" i="46" s="1"/>
  <c r="DT45" i="46"/>
  <c r="DS45" i="46"/>
  <c r="BD45" i="46" s="1"/>
  <c r="DR45" i="46"/>
  <c r="DQ45" i="46"/>
  <c r="BB45" i="46" s="1"/>
  <c r="DP45" i="46"/>
  <c r="BA45" i="46" s="1"/>
  <c r="DO45" i="46"/>
  <c r="AZ45" i="46" s="1"/>
  <c r="DN45" i="46"/>
  <c r="AY45" i="46" s="1"/>
  <c r="DM45" i="46"/>
  <c r="DL45" i="46"/>
  <c r="AW45" i="46" s="1"/>
  <c r="DK45" i="46"/>
  <c r="AV45" i="46" s="1"/>
  <c r="DJ45" i="46"/>
  <c r="DI45" i="46"/>
  <c r="AT45" i="46" s="1"/>
  <c r="DH45" i="46"/>
  <c r="AS45" i="46" s="1"/>
  <c r="DG45" i="46"/>
  <c r="DF45" i="46"/>
  <c r="DE45" i="46"/>
  <c r="DD45" i="46"/>
  <c r="AO45" i="46" s="1"/>
  <c r="DC45" i="46"/>
  <c r="AN45" i="46" s="1"/>
  <c r="DB45" i="46"/>
  <c r="AM45" i="46" s="1"/>
  <c r="DA45" i="46"/>
  <c r="AL45" i="46" s="1"/>
  <c r="CZ45" i="46"/>
  <c r="CY45" i="46"/>
  <c r="AJ45" i="46" s="1"/>
  <c r="CX45" i="46"/>
  <c r="CW45" i="46"/>
  <c r="AH45" i="46" s="1"/>
  <c r="CV45" i="46"/>
  <c r="CU45" i="46"/>
  <c r="AF45" i="46" s="1"/>
  <c r="CT45" i="46"/>
  <c r="CS45" i="46"/>
  <c r="AD45" i="46" s="1"/>
  <c r="CR45" i="46"/>
  <c r="CQ45" i="46"/>
  <c r="AB45" i="46" s="1"/>
  <c r="CP45" i="46"/>
  <c r="AA45" i="46" s="1"/>
  <c r="CO45" i="46"/>
  <c r="CN45" i="46"/>
  <c r="CM45" i="46"/>
  <c r="X45" i="46" s="1"/>
  <c r="CL45" i="46"/>
  <c r="CK45" i="46"/>
  <c r="V45" i="46" s="1"/>
  <c r="CJ45" i="46"/>
  <c r="U45" i="46" s="1"/>
  <c r="CI45" i="46"/>
  <c r="CH45" i="46"/>
  <c r="CG45" i="46"/>
  <c r="CF45" i="46"/>
  <c r="CE45" i="46"/>
  <c r="P45" i="46" s="1"/>
  <c r="CD45" i="46"/>
  <c r="O45" i="46" s="1"/>
  <c r="CC45" i="46"/>
  <c r="N45" i="46" s="1"/>
  <c r="CB45" i="46"/>
  <c r="CA45" i="46"/>
  <c r="L45" i="46" s="1"/>
  <c r="BZ45" i="46"/>
  <c r="K45" i="46" s="1"/>
  <c r="BY45" i="46"/>
  <c r="J45" i="46" s="1"/>
  <c r="BX45" i="46"/>
  <c r="I45" i="46" s="1"/>
  <c r="BW45" i="46"/>
  <c r="H45" i="46" s="1"/>
  <c r="BV45" i="46"/>
  <c r="BU45" i="46"/>
  <c r="F45" i="46" s="1"/>
  <c r="BT45" i="46"/>
  <c r="E45" i="46" s="1"/>
  <c r="BS45" i="46"/>
  <c r="B45" i="46"/>
  <c r="B45" i="44" s="1"/>
  <c r="A45" i="46"/>
  <c r="A43" i="28" s="1"/>
  <c r="EF44" i="46"/>
  <c r="BQ44" i="46" s="1"/>
  <c r="EE44" i="46"/>
  <c r="BP44" i="46" s="1"/>
  <c r="ED44" i="46"/>
  <c r="BO44" i="46" s="1"/>
  <c r="EC44" i="46"/>
  <c r="EB44" i="46"/>
  <c r="EA44" i="46"/>
  <c r="BL44" i="46" s="1"/>
  <c r="DZ44" i="46"/>
  <c r="BK44" i="46" s="1"/>
  <c r="DY44" i="46"/>
  <c r="BJ44" i="46" s="1"/>
  <c r="DX44" i="46"/>
  <c r="DW44" i="46"/>
  <c r="BH44" i="46" s="1"/>
  <c r="DV44" i="46"/>
  <c r="DU44" i="46"/>
  <c r="DT44" i="46"/>
  <c r="BE44" i="46" s="1"/>
  <c r="DS44" i="46"/>
  <c r="BD44" i="46" s="1"/>
  <c r="DR44" i="46"/>
  <c r="BC44" i="46" s="1"/>
  <c r="DQ44" i="46"/>
  <c r="BB44" i="46" s="1"/>
  <c r="DP44" i="46"/>
  <c r="DO44" i="46"/>
  <c r="AZ44" i="46" s="1"/>
  <c r="DN44" i="46"/>
  <c r="DM44" i="46"/>
  <c r="AX44" i="46" s="1"/>
  <c r="DL44" i="46"/>
  <c r="AW44" i="46" s="1"/>
  <c r="DK44" i="46"/>
  <c r="AV44" i="46" s="1"/>
  <c r="DJ44" i="46"/>
  <c r="AU44" i="46" s="1"/>
  <c r="DI44" i="46"/>
  <c r="DH44" i="46"/>
  <c r="DG44" i="46"/>
  <c r="AR44" i="46" s="1"/>
  <c r="DF44" i="46"/>
  <c r="DE44" i="46"/>
  <c r="AP44" i="46" s="1"/>
  <c r="DD44" i="46"/>
  <c r="AO44" i="46" s="1"/>
  <c r="DC44" i="46"/>
  <c r="AN44" i="46" s="1"/>
  <c r="DB44" i="46"/>
  <c r="DA44" i="46"/>
  <c r="AL44" i="46" s="1"/>
  <c r="CZ44" i="46"/>
  <c r="CY44" i="46"/>
  <c r="AJ44" i="46" s="1"/>
  <c r="CX44" i="46"/>
  <c r="CW44" i="46"/>
  <c r="AH44" i="46" s="1"/>
  <c r="CV44" i="46"/>
  <c r="AG44" i="46" s="1"/>
  <c r="CU44" i="46"/>
  <c r="AF44" i="46" s="1"/>
  <c r="CT44" i="46"/>
  <c r="AE44" i="46" s="1"/>
  <c r="CS44" i="46"/>
  <c r="AD44" i="46" s="1"/>
  <c r="CR44" i="46"/>
  <c r="AC44" i="46" s="1"/>
  <c r="CQ44" i="46"/>
  <c r="AB44" i="46" s="1"/>
  <c r="CP44" i="46"/>
  <c r="CO44" i="46"/>
  <c r="CN44" i="46"/>
  <c r="Y44" i="46" s="1"/>
  <c r="CM44" i="46"/>
  <c r="X44" i="46" s="1"/>
  <c r="CL44" i="46"/>
  <c r="W44" i="46" s="1"/>
  <c r="CK44" i="46"/>
  <c r="CJ44" i="46"/>
  <c r="CI44" i="46"/>
  <c r="T44" i="46" s="1"/>
  <c r="CH44" i="46"/>
  <c r="S44" i="46" s="1"/>
  <c r="CG44" i="46"/>
  <c r="R44" i="46" s="1"/>
  <c r="CF44" i="46"/>
  <c r="Q44" i="46" s="1"/>
  <c r="CE44" i="46"/>
  <c r="P44" i="46" s="1"/>
  <c r="CD44" i="46"/>
  <c r="O44" i="46" s="1"/>
  <c r="CC44" i="46"/>
  <c r="CB44" i="46"/>
  <c r="CA44" i="46"/>
  <c r="BZ44" i="46"/>
  <c r="BY44" i="46"/>
  <c r="J44" i="46" s="1"/>
  <c r="BX44" i="46"/>
  <c r="BW44" i="46"/>
  <c r="H44" i="46" s="1"/>
  <c r="BV44" i="46"/>
  <c r="G44" i="46" s="1"/>
  <c r="BU44" i="46"/>
  <c r="F44" i="46" s="1"/>
  <c r="BT44" i="46"/>
  <c r="E44" i="46" s="1"/>
  <c r="BS44" i="46"/>
  <c r="D44" i="46" s="1"/>
  <c r="B44" i="46"/>
  <c r="B44" i="44" s="1"/>
  <c r="A44" i="46"/>
  <c r="A42" i="27" s="1"/>
  <c r="EF43" i="46"/>
  <c r="EE43" i="46"/>
  <c r="BP43" i="46" s="1"/>
  <c r="ED43" i="46"/>
  <c r="BO43" i="44" s="1"/>
  <c r="EC43" i="46"/>
  <c r="BN43" i="46" s="1"/>
  <c r="EB43" i="46"/>
  <c r="EA43" i="46"/>
  <c r="BL43" i="46" s="1"/>
  <c r="DZ43" i="46"/>
  <c r="DY43" i="46"/>
  <c r="DX43" i="46"/>
  <c r="DW43" i="46"/>
  <c r="DV43" i="46"/>
  <c r="DU43" i="46"/>
  <c r="DT43" i="46"/>
  <c r="DS43" i="46"/>
  <c r="BD43" i="46" s="1"/>
  <c r="DR43" i="46"/>
  <c r="BC43" i="46" s="1"/>
  <c r="DQ43" i="46"/>
  <c r="BB43" i="46" s="1"/>
  <c r="DP43" i="46"/>
  <c r="DO43" i="46"/>
  <c r="AZ43" i="46" s="1"/>
  <c r="DN43" i="46"/>
  <c r="AY43" i="46" s="1"/>
  <c r="DM43" i="46"/>
  <c r="AX43" i="46" s="1"/>
  <c r="DL43" i="46"/>
  <c r="DK43" i="46"/>
  <c r="AV43" i="46" s="1"/>
  <c r="DJ43" i="46"/>
  <c r="DI43" i="46"/>
  <c r="AT43" i="46" s="1"/>
  <c r="DH43" i="46"/>
  <c r="DG43" i="46"/>
  <c r="AR43" i="46" s="1"/>
  <c r="DF43" i="46"/>
  <c r="AQ43" i="46" s="1"/>
  <c r="DE43" i="46"/>
  <c r="DD43" i="46"/>
  <c r="DC43" i="46"/>
  <c r="DB43" i="46"/>
  <c r="DA43" i="46"/>
  <c r="AL43" i="46" s="1"/>
  <c r="CZ43" i="46"/>
  <c r="AK43" i="46" s="1"/>
  <c r="CY43" i="46"/>
  <c r="CX43" i="46"/>
  <c r="AI43" i="46" s="1"/>
  <c r="CW43" i="46"/>
  <c r="CV43" i="46"/>
  <c r="CU43" i="46"/>
  <c r="AF43" i="46" s="1"/>
  <c r="CT43" i="46"/>
  <c r="CS43" i="46"/>
  <c r="AD43" i="46" s="1"/>
  <c r="CR43" i="46"/>
  <c r="CQ43" i="46"/>
  <c r="AB43" i="46" s="1"/>
  <c r="CP43" i="46"/>
  <c r="AA43" i="46" s="1"/>
  <c r="CO43" i="46"/>
  <c r="Z43" i="46" s="1"/>
  <c r="CN43" i="46"/>
  <c r="CM43" i="46"/>
  <c r="X43" i="46" s="1"/>
  <c r="CL43" i="46"/>
  <c r="CK43" i="46"/>
  <c r="V43" i="46" s="1"/>
  <c r="CJ43" i="46"/>
  <c r="U43" i="46" s="1"/>
  <c r="CI43" i="46"/>
  <c r="CH43" i="46"/>
  <c r="S43" i="46" s="1"/>
  <c r="CG43" i="46"/>
  <c r="R43" i="46" s="1"/>
  <c r="CF43" i="46"/>
  <c r="CE43" i="46"/>
  <c r="CD43" i="46"/>
  <c r="CC43" i="46"/>
  <c r="CB43" i="46"/>
  <c r="CA43" i="46"/>
  <c r="L43" i="46" s="1"/>
  <c r="BZ43" i="46"/>
  <c r="K43" i="46" s="1"/>
  <c r="BY43" i="46"/>
  <c r="BX43" i="46"/>
  <c r="BW43" i="46"/>
  <c r="H43" i="46" s="1"/>
  <c r="BV43" i="46"/>
  <c r="BU43" i="46"/>
  <c r="F43" i="46" s="1"/>
  <c r="BT43" i="46"/>
  <c r="BS43" i="46"/>
  <c r="BO43" i="46"/>
  <c r="B43" i="46"/>
  <c r="B43" i="44" s="1"/>
  <c r="A43" i="46"/>
  <c r="EF42" i="46"/>
  <c r="BQ42" i="46" s="1"/>
  <c r="EE42" i="46"/>
  <c r="ED42" i="46"/>
  <c r="EC42" i="46"/>
  <c r="BN42" i="46" s="1"/>
  <c r="EB42" i="46"/>
  <c r="BM42" i="46" s="1"/>
  <c r="EA42" i="46"/>
  <c r="BL42" i="46" s="1"/>
  <c r="DZ42" i="46"/>
  <c r="DY42" i="46"/>
  <c r="DX42" i="46"/>
  <c r="BI42" i="46" s="1"/>
  <c r="DW42" i="46"/>
  <c r="BH42" i="46" s="1"/>
  <c r="DV42" i="46"/>
  <c r="DU42" i="46"/>
  <c r="BF42" i="46" s="1"/>
  <c r="DT42" i="46"/>
  <c r="DS42" i="46"/>
  <c r="DR42" i="46"/>
  <c r="DQ42" i="46"/>
  <c r="BB42" i="46" s="1"/>
  <c r="DP42" i="46"/>
  <c r="DO42" i="46"/>
  <c r="DN42" i="46"/>
  <c r="DM42" i="46"/>
  <c r="DL42" i="46"/>
  <c r="DK42" i="46"/>
  <c r="AV42" i="46" s="1"/>
  <c r="DJ42" i="46"/>
  <c r="AU42" i="46" s="1"/>
  <c r="DI42" i="46"/>
  <c r="AT42" i="46" s="1"/>
  <c r="DH42" i="46"/>
  <c r="AS42" i="46" s="1"/>
  <c r="DG42" i="46"/>
  <c r="AR42" i="46" s="1"/>
  <c r="DF42" i="46"/>
  <c r="DE42" i="46"/>
  <c r="AP42" i="46" s="1"/>
  <c r="DD42" i="46"/>
  <c r="DC42" i="46"/>
  <c r="DB42" i="46"/>
  <c r="DA42" i="46"/>
  <c r="CZ42" i="46"/>
  <c r="AK42" i="46" s="1"/>
  <c r="CY42" i="46"/>
  <c r="CX42" i="46"/>
  <c r="CW42" i="46"/>
  <c r="CV42" i="46"/>
  <c r="CU42" i="46"/>
  <c r="AF42" i="46" s="1"/>
  <c r="CT42" i="46"/>
  <c r="AE42" i="46" s="1"/>
  <c r="CS42" i="46"/>
  <c r="CR42" i="46"/>
  <c r="CQ42" i="46"/>
  <c r="CP42" i="46"/>
  <c r="CO42" i="46"/>
  <c r="CN42" i="46"/>
  <c r="Y42" i="46" s="1"/>
  <c r="CM42" i="46"/>
  <c r="X42" i="46" s="1"/>
  <c r="CL42" i="46"/>
  <c r="W42" i="46" s="1"/>
  <c r="CK42" i="46"/>
  <c r="CJ42" i="46"/>
  <c r="CI42" i="46"/>
  <c r="CH42" i="46"/>
  <c r="CG42" i="46"/>
  <c r="CF42" i="46"/>
  <c r="CE42" i="46"/>
  <c r="P42" i="46" s="1"/>
  <c r="CD42" i="46"/>
  <c r="O42" i="46" s="1"/>
  <c r="CC42" i="46"/>
  <c r="N42" i="46" s="1"/>
  <c r="CB42" i="46"/>
  <c r="M42" i="46" s="1"/>
  <c r="CA42" i="46"/>
  <c r="BZ42" i="46"/>
  <c r="BY42" i="46"/>
  <c r="J42" i="46" s="1"/>
  <c r="BX42" i="46"/>
  <c r="I42" i="46" s="1"/>
  <c r="BW42" i="46"/>
  <c r="H42" i="46" s="1"/>
  <c r="BV42" i="46"/>
  <c r="BU42" i="46"/>
  <c r="BT42" i="46"/>
  <c r="E42" i="46" s="1"/>
  <c r="BS42" i="46"/>
  <c r="D42" i="46" s="1"/>
  <c r="B42" i="46"/>
  <c r="B42" i="44" s="1"/>
  <c r="A42" i="46"/>
  <c r="A40" i="27" s="1"/>
  <c r="EF41" i="46"/>
  <c r="EE41" i="46"/>
  <c r="BP41" i="46" s="1"/>
  <c r="ED41" i="46"/>
  <c r="BO41" i="46" s="1"/>
  <c r="EC41" i="46"/>
  <c r="EB41" i="46"/>
  <c r="BM41" i="46" s="1"/>
  <c r="EA41" i="46"/>
  <c r="DZ41" i="46"/>
  <c r="DY41" i="46"/>
  <c r="BJ41" i="46" s="1"/>
  <c r="DX41" i="46"/>
  <c r="BI41" i="46" s="1"/>
  <c r="DW41" i="46"/>
  <c r="BH41" i="46" s="1"/>
  <c r="DV41" i="46"/>
  <c r="BG41" i="46" s="1"/>
  <c r="DU41" i="46"/>
  <c r="DT41" i="46"/>
  <c r="BE41" i="46" s="1"/>
  <c r="DS41" i="46"/>
  <c r="DR41" i="46"/>
  <c r="BC41" i="46" s="1"/>
  <c r="DQ41" i="46"/>
  <c r="DP41" i="46"/>
  <c r="DO41" i="46"/>
  <c r="AZ41" i="46" s="1"/>
  <c r="DN41" i="46"/>
  <c r="DM41" i="46"/>
  <c r="DL41" i="46"/>
  <c r="AW41" i="46" s="1"/>
  <c r="DK41" i="46"/>
  <c r="DJ41" i="46"/>
  <c r="AU41" i="46" s="1"/>
  <c r="DI41" i="46"/>
  <c r="DH41" i="46"/>
  <c r="DG41" i="46"/>
  <c r="AR41" i="46" s="1"/>
  <c r="DF41" i="46"/>
  <c r="AQ41" i="46" s="1"/>
  <c r="DE41" i="46"/>
  <c r="DD41" i="46"/>
  <c r="AO41" i="46" s="1"/>
  <c r="DC41" i="46"/>
  <c r="DB41" i="46"/>
  <c r="AM41" i="46" s="1"/>
  <c r="DA41" i="46"/>
  <c r="CZ41" i="46"/>
  <c r="AK41" i="46" s="1"/>
  <c r="CY41" i="46"/>
  <c r="AJ41" i="46" s="1"/>
  <c r="CX41" i="46"/>
  <c r="AI41" i="46" s="1"/>
  <c r="CW41" i="46"/>
  <c r="CV41" i="46"/>
  <c r="AG41" i="46" s="1"/>
  <c r="CU41" i="46"/>
  <c r="CT41" i="46"/>
  <c r="CS41" i="46"/>
  <c r="AD41" i="46" s="1"/>
  <c r="CR41" i="46"/>
  <c r="AC41" i="46" s="1"/>
  <c r="CQ41" i="46"/>
  <c r="AB41" i="46" s="1"/>
  <c r="CP41" i="46"/>
  <c r="CO41" i="46"/>
  <c r="CN41" i="46"/>
  <c r="Y41" i="46" s="1"/>
  <c r="CM41" i="46"/>
  <c r="X41" i="46" s="1"/>
  <c r="CL41" i="46"/>
  <c r="W41" i="46" s="1"/>
  <c r="CK41" i="46"/>
  <c r="V41" i="46" s="1"/>
  <c r="CJ41" i="46"/>
  <c r="CI41" i="46"/>
  <c r="T41" i="46" s="1"/>
  <c r="CH41" i="46"/>
  <c r="S41" i="46" s="1"/>
  <c r="CG41" i="46"/>
  <c r="CF41" i="46"/>
  <c r="CE41" i="46"/>
  <c r="CD41" i="46"/>
  <c r="O41" i="46" s="1"/>
  <c r="CC41" i="46"/>
  <c r="N41" i="46" s="1"/>
  <c r="CB41" i="46"/>
  <c r="CA41" i="46"/>
  <c r="L41" i="46" s="1"/>
  <c r="BZ41" i="46"/>
  <c r="BY41" i="46"/>
  <c r="BX41" i="46"/>
  <c r="I41" i="46" s="1"/>
  <c r="BW41" i="46"/>
  <c r="BV41" i="46"/>
  <c r="BU41" i="46"/>
  <c r="F41" i="46" s="1"/>
  <c r="BT41" i="46"/>
  <c r="E41" i="46" s="1"/>
  <c r="BS41" i="46"/>
  <c r="B41" i="46"/>
  <c r="B41" i="44" s="1"/>
  <c r="A41" i="46"/>
  <c r="EF40" i="46"/>
  <c r="BQ40" i="46" s="1"/>
  <c r="EE40" i="46"/>
  <c r="BP40" i="46" s="1"/>
  <c r="ED40" i="46"/>
  <c r="BO40" i="44" s="1"/>
  <c r="EC40" i="46"/>
  <c r="EB40" i="46"/>
  <c r="EA40" i="46"/>
  <c r="BL40" i="46" s="1"/>
  <c r="DZ40" i="46"/>
  <c r="DY40" i="46"/>
  <c r="DX40" i="46"/>
  <c r="BI40" i="46" s="1"/>
  <c r="DW40" i="46"/>
  <c r="DV40" i="46"/>
  <c r="BG40" i="46" s="1"/>
  <c r="DU40" i="46"/>
  <c r="BF40" i="46" s="1"/>
  <c r="DT40" i="46"/>
  <c r="DS40" i="46"/>
  <c r="BD40" i="46" s="1"/>
  <c r="DR40" i="46"/>
  <c r="BC40" i="46" s="1"/>
  <c r="DQ40" i="46"/>
  <c r="DP40" i="46"/>
  <c r="BA40" i="46" s="1"/>
  <c r="DO40" i="46"/>
  <c r="DN40" i="46"/>
  <c r="AY40" i="46" s="1"/>
  <c r="DM40" i="46"/>
  <c r="DL40" i="46"/>
  <c r="DK40" i="46"/>
  <c r="AV40" i="46" s="1"/>
  <c r="DJ40" i="46"/>
  <c r="DI40" i="46"/>
  <c r="DH40" i="46"/>
  <c r="AS40" i="46" s="1"/>
  <c r="DG40" i="46"/>
  <c r="AR40" i="46" s="1"/>
  <c r="DF40" i="46"/>
  <c r="AQ40" i="46" s="1"/>
  <c r="DE40" i="46"/>
  <c r="DD40" i="46"/>
  <c r="AO40" i="46" s="1"/>
  <c r="DC40" i="46"/>
  <c r="DB40" i="46"/>
  <c r="DA40" i="46"/>
  <c r="CZ40" i="46"/>
  <c r="AK40" i="46" s="1"/>
  <c r="CY40" i="46"/>
  <c r="CX40" i="46"/>
  <c r="AI40" i="46" s="1"/>
  <c r="CW40" i="46"/>
  <c r="AH40" i="46" s="1"/>
  <c r="CV40" i="46"/>
  <c r="CU40" i="46"/>
  <c r="AF40" i="46" s="1"/>
  <c r="CT40" i="46"/>
  <c r="CS40" i="46"/>
  <c r="AD40" i="46" s="1"/>
  <c r="CR40" i="46"/>
  <c r="CQ40" i="46"/>
  <c r="AB40" i="46" s="1"/>
  <c r="CP40" i="46"/>
  <c r="AA40" i="46" s="1"/>
  <c r="CO40" i="46"/>
  <c r="CN40" i="46"/>
  <c r="CM40" i="46"/>
  <c r="X40" i="46" s="1"/>
  <c r="CL40" i="46"/>
  <c r="W40" i="46" s="1"/>
  <c r="CK40" i="46"/>
  <c r="V40" i="46" s="1"/>
  <c r="CJ40" i="46"/>
  <c r="U40" i="46" s="1"/>
  <c r="CI40" i="46"/>
  <c r="CH40" i="46"/>
  <c r="S40" i="46" s="1"/>
  <c r="CG40" i="46"/>
  <c r="CF40" i="46"/>
  <c r="CE40" i="46"/>
  <c r="P40" i="46" s="1"/>
  <c r="CD40" i="46"/>
  <c r="O40" i="46" s="1"/>
  <c r="CC40" i="46"/>
  <c r="N40" i="46" s="1"/>
  <c r="CB40" i="46"/>
  <c r="CA40" i="46"/>
  <c r="L40" i="46" s="1"/>
  <c r="BZ40" i="46"/>
  <c r="BY40" i="46"/>
  <c r="J40" i="46" s="1"/>
  <c r="BX40" i="46"/>
  <c r="BW40" i="46"/>
  <c r="H40" i="46" s="1"/>
  <c r="BV40" i="46"/>
  <c r="G40" i="46" s="1"/>
  <c r="BU40" i="46"/>
  <c r="F40" i="46" s="1"/>
  <c r="BT40" i="46"/>
  <c r="BS40" i="46"/>
  <c r="D40" i="46" s="1"/>
  <c r="BO40" i="46"/>
  <c r="B40" i="46"/>
  <c r="B40" i="44" s="1"/>
  <c r="A40" i="46"/>
  <c r="C40" i="46" s="1"/>
  <c r="C40" i="44" s="1"/>
  <c r="EF39" i="46"/>
  <c r="BQ39" i="46" s="1"/>
  <c r="EE39" i="46"/>
  <c r="ED39" i="46"/>
  <c r="BO39" i="44" s="1"/>
  <c r="EC39" i="46"/>
  <c r="BN39" i="46" s="1"/>
  <c r="EB39" i="46"/>
  <c r="EA39" i="46"/>
  <c r="BL39" i="46" s="1"/>
  <c r="DZ39" i="46"/>
  <c r="BK39" i="46" s="1"/>
  <c r="DY39" i="46"/>
  <c r="DX39" i="46"/>
  <c r="BI39" i="46" s="1"/>
  <c r="DW39" i="46"/>
  <c r="BH39" i="46" s="1"/>
  <c r="DV39" i="46"/>
  <c r="DU39" i="46"/>
  <c r="DT39" i="46"/>
  <c r="DS39" i="46"/>
  <c r="BD39" i="46" s="1"/>
  <c r="DR39" i="46"/>
  <c r="DQ39" i="46"/>
  <c r="DP39" i="46"/>
  <c r="BA39" i="46" s="1"/>
  <c r="DO39" i="46"/>
  <c r="AZ39" i="46" s="1"/>
  <c r="DN39" i="46"/>
  <c r="DM39" i="46"/>
  <c r="AX39" i="46" s="1"/>
  <c r="DL39" i="46"/>
  <c r="DK39" i="46"/>
  <c r="AV39" i="46" s="1"/>
  <c r="DJ39" i="46"/>
  <c r="DI39" i="46"/>
  <c r="DH39" i="46"/>
  <c r="AS39" i="46" s="1"/>
  <c r="DG39" i="46"/>
  <c r="DF39" i="46"/>
  <c r="DE39" i="46"/>
  <c r="AP39" i="46" s="1"/>
  <c r="DD39" i="46"/>
  <c r="DC39" i="46"/>
  <c r="DB39" i="46"/>
  <c r="DA39" i="46"/>
  <c r="CZ39" i="46"/>
  <c r="AK39" i="46" s="1"/>
  <c r="CY39" i="46"/>
  <c r="AJ39" i="46" s="1"/>
  <c r="CX39" i="46"/>
  <c r="CW39" i="46"/>
  <c r="CV39" i="46"/>
  <c r="CU39" i="46"/>
  <c r="AF39" i="46" s="1"/>
  <c r="CT39" i="46"/>
  <c r="CS39" i="46"/>
  <c r="CR39" i="46"/>
  <c r="CQ39" i="46"/>
  <c r="AB39" i="46" s="1"/>
  <c r="CP39" i="46"/>
  <c r="CO39" i="46"/>
  <c r="CN39" i="46"/>
  <c r="CM39" i="46"/>
  <c r="X39" i="46" s="1"/>
  <c r="CL39" i="46"/>
  <c r="W39" i="46" s="1"/>
  <c r="CK39" i="46"/>
  <c r="CJ39" i="46"/>
  <c r="U39" i="46" s="1"/>
  <c r="CI39" i="46"/>
  <c r="T39" i="46" s="1"/>
  <c r="CH39" i="46"/>
  <c r="CG39" i="46"/>
  <c r="R39" i="46" s="1"/>
  <c r="CF39" i="46"/>
  <c r="CE39" i="46"/>
  <c r="P39" i="46" s="1"/>
  <c r="CD39" i="46"/>
  <c r="CC39" i="46"/>
  <c r="CB39" i="46"/>
  <c r="M39" i="46" s="1"/>
  <c r="CA39" i="46"/>
  <c r="BZ39" i="46"/>
  <c r="BY39" i="46"/>
  <c r="J39" i="46" s="1"/>
  <c r="BX39" i="46"/>
  <c r="BW39" i="46"/>
  <c r="H39" i="46" s="1"/>
  <c r="BV39" i="46"/>
  <c r="BU39" i="46"/>
  <c r="F39" i="46" s="1"/>
  <c r="BT39" i="46"/>
  <c r="E39" i="46" s="1"/>
  <c r="BS39" i="46"/>
  <c r="B39" i="46"/>
  <c r="B39" i="44" s="1"/>
  <c r="A39" i="46"/>
  <c r="C39" i="46" s="1"/>
  <c r="C39" i="44" s="1"/>
  <c r="EF38" i="46"/>
  <c r="BQ38" i="46" s="1"/>
  <c r="EE38" i="46"/>
  <c r="ED38" i="46"/>
  <c r="EC38" i="46"/>
  <c r="BN38" i="46" s="1"/>
  <c r="EB38" i="46"/>
  <c r="BM38" i="46" s="1"/>
  <c r="EA38" i="46"/>
  <c r="BL38" i="46" s="1"/>
  <c r="DZ38" i="46"/>
  <c r="BK38" i="46" s="1"/>
  <c r="DY38" i="46"/>
  <c r="DX38" i="46"/>
  <c r="DW38" i="46"/>
  <c r="BH38" i="46" s="1"/>
  <c r="DV38" i="46"/>
  <c r="BG38" i="46" s="1"/>
  <c r="DU38" i="46"/>
  <c r="DT38" i="46"/>
  <c r="DS38" i="46"/>
  <c r="BD38" i="46" s="1"/>
  <c r="DR38" i="46"/>
  <c r="BC38" i="46" s="1"/>
  <c r="DQ38" i="46"/>
  <c r="BB38" i="46" s="1"/>
  <c r="DP38" i="46"/>
  <c r="BA38" i="46" s="1"/>
  <c r="DO38" i="46"/>
  <c r="DN38" i="46"/>
  <c r="AY38" i="46" s="1"/>
  <c r="DM38" i="46"/>
  <c r="AX38" i="46" s="1"/>
  <c r="DL38" i="46"/>
  <c r="AW38" i="46" s="1"/>
  <c r="DK38" i="46"/>
  <c r="AV38" i="46" s="1"/>
  <c r="DJ38" i="46"/>
  <c r="AU38" i="46" s="1"/>
  <c r="DI38" i="46"/>
  <c r="DH38" i="46"/>
  <c r="DG38" i="46"/>
  <c r="AR38" i="46" s="1"/>
  <c r="DF38" i="46"/>
  <c r="DE38" i="46"/>
  <c r="DD38" i="46"/>
  <c r="DC38" i="46"/>
  <c r="AN38" i="46" s="1"/>
  <c r="DB38" i="46"/>
  <c r="AM38" i="46" s="1"/>
  <c r="DA38" i="46"/>
  <c r="AL38" i="46" s="1"/>
  <c r="CZ38" i="46"/>
  <c r="AK38" i="46" s="1"/>
  <c r="CY38" i="46"/>
  <c r="AJ38" i="46" s="1"/>
  <c r="CX38" i="46"/>
  <c r="CW38" i="46"/>
  <c r="AH38" i="46" s="1"/>
  <c r="CV38" i="46"/>
  <c r="AG38" i="46" s="1"/>
  <c r="CU38" i="46"/>
  <c r="AF38" i="46" s="1"/>
  <c r="CT38" i="46"/>
  <c r="AE38" i="46" s="1"/>
  <c r="CS38" i="46"/>
  <c r="CR38" i="46"/>
  <c r="AC38" i="46" s="1"/>
  <c r="CQ38" i="46"/>
  <c r="CP38" i="46"/>
  <c r="CO38" i="46"/>
  <c r="CN38" i="46"/>
  <c r="CM38" i="46"/>
  <c r="X38" i="46" s="1"/>
  <c r="CL38" i="46"/>
  <c r="W38" i="46" s="1"/>
  <c r="CK38" i="46"/>
  <c r="CJ38" i="46"/>
  <c r="U38" i="46" s="1"/>
  <c r="CI38" i="46"/>
  <c r="CH38" i="46"/>
  <c r="CG38" i="46"/>
  <c r="R38" i="46" s="1"/>
  <c r="CF38" i="46"/>
  <c r="Q38" i="46" s="1"/>
  <c r="CE38" i="46"/>
  <c r="P38" i="46" s="1"/>
  <c r="CD38" i="46"/>
  <c r="CC38" i="46"/>
  <c r="CB38" i="46"/>
  <c r="M38" i="46" s="1"/>
  <c r="CA38" i="46"/>
  <c r="BZ38" i="46"/>
  <c r="BY38" i="46"/>
  <c r="J38" i="46" s="1"/>
  <c r="BX38" i="46"/>
  <c r="I38" i="46" s="1"/>
  <c r="BW38" i="46"/>
  <c r="H38" i="46" s="1"/>
  <c r="BV38" i="46"/>
  <c r="G38" i="46" s="1"/>
  <c r="BU38" i="46"/>
  <c r="BT38" i="46"/>
  <c r="E38" i="46" s="1"/>
  <c r="BS38" i="46"/>
  <c r="B38" i="46"/>
  <c r="B38" i="44" s="1"/>
  <c r="A38" i="46"/>
  <c r="A38" i="44" s="1"/>
  <c r="EF37" i="46"/>
  <c r="BQ37" i="46" s="1"/>
  <c r="EE37" i="46"/>
  <c r="BP37" i="46" s="1"/>
  <c r="ED37" i="46"/>
  <c r="BO37" i="46" s="1"/>
  <c r="EC37" i="46"/>
  <c r="EB37" i="46"/>
  <c r="BM37" i="46" s="1"/>
  <c r="EA37" i="46"/>
  <c r="DZ37" i="46"/>
  <c r="BK37" i="46" s="1"/>
  <c r="DY37" i="46"/>
  <c r="DX37" i="46"/>
  <c r="DW37" i="46"/>
  <c r="DV37" i="46"/>
  <c r="BG37" i="46" s="1"/>
  <c r="DU37" i="46"/>
  <c r="DT37" i="46"/>
  <c r="BE37" i="46" s="1"/>
  <c r="DS37" i="46"/>
  <c r="BD37" i="46" s="1"/>
  <c r="DR37" i="46"/>
  <c r="DQ37" i="46"/>
  <c r="BB37" i="46" s="1"/>
  <c r="DP37" i="46"/>
  <c r="BA37" i="46" s="1"/>
  <c r="DO37" i="46"/>
  <c r="DN37" i="46"/>
  <c r="DM37" i="46"/>
  <c r="DL37" i="46"/>
  <c r="AW37" i="46" s="1"/>
  <c r="DK37" i="46"/>
  <c r="AV37" i="46" s="1"/>
  <c r="DJ37" i="46"/>
  <c r="DI37" i="46"/>
  <c r="DH37" i="46"/>
  <c r="AS37" i="46" s="1"/>
  <c r="DG37" i="46"/>
  <c r="DF37" i="46"/>
  <c r="AQ37" i="46" s="1"/>
  <c r="DE37" i="46"/>
  <c r="DD37" i="46"/>
  <c r="AO37" i="46" s="1"/>
  <c r="DC37" i="46"/>
  <c r="DB37" i="46"/>
  <c r="AM37" i="46" s="1"/>
  <c r="DA37" i="46"/>
  <c r="AL37" i="46" s="1"/>
  <c r="CZ37" i="46"/>
  <c r="AK37" i="46" s="1"/>
  <c r="CY37" i="46"/>
  <c r="AJ37" i="46" s="1"/>
  <c r="CX37" i="46"/>
  <c r="AI37" i="46" s="1"/>
  <c r="CW37" i="46"/>
  <c r="CV37" i="46"/>
  <c r="CU37" i="46"/>
  <c r="AF37" i="46" s="1"/>
  <c r="CT37" i="46"/>
  <c r="CS37" i="46"/>
  <c r="AD37" i="46" s="1"/>
  <c r="CR37" i="46"/>
  <c r="CQ37" i="46"/>
  <c r="CP37" i="46"/>
  <c r="CO37" i="46"/>
  <c r="CN37" i="46"/>
  <c r="Y37" i="46" s="1"/>
  <c r="CM37" i="46"/>
  <c r="CL37" i="46"/>
  <c r="W37" i="46" s="1"/>
  <c r="CK37" i="46"/>
  <c r="V37" i="46" s="1"/>
  <c r="CJ37" i="46"/>
  <c r="U37" i="46" s="1"/>
  <c r="CI37" i="46"/>
  <c r="T37" i="46" s="1"/>
  <c r="CH37" i="46"/>
  <c r="CG37" i="46"/>
  <c r="CF37" i="46"/>
  <c r="CE37" i="46"/>
  <c r="P37" i="46" s="1"/>
  <c r="CD37" i="46"/>
  <c r="CC37" i="46"/>
  <c r="CB37" i="46"/>
  <c r="M37" i="46" s="1"/>
  <c r="CA37" i="46"/>
  <c r="BZ37" i="46"/>
  <c r="K37" i="46" s="1"/>
  <c r="BY37" i="46"/>
  <c r="BX37" i="46"/>
  <c r="I37" i="46" s="1"/>
  <c r="BW37" i="46"/>
  <c r="H37" i="46" s="1"/>
  <c r="BV37" i="46"/>
  <c r="G37" i="46" s="1"/>
  <c r="BU37" i="46"/>
  <c r="F37" i="46" s="1"/>
  <c r="BT37" i="46"/>
  <c r="E37" i="46" s="1"/>
  <c r="BS37" i="46"/>
  <c r="B37" i="46"/>
  <c r="B37" i="44" s="1"/>
  <c r="A37" i="46"/>
  <c r="EF36" i="46"/>
  <c r="BQ36" i="46" s="1"/>
  <c r="EE36" i="46"/>
  <c r="BP36" i="46" s="1"/>
  <c r="ED36" i="46"/>
  <c r="EC36" i="46"/>
  <c r="BN36" i="46" s="1"/>
  <c r="EB36" i="46"/>
  <c r="BM36" i="46" s="1"/>
  <c r="EA36" i="46"/>
  <c r="DZ36" i="46"/>
  <c r="BK36" i="46" s="1"/>
  <c r="DY36" i="46"/>
  <c r="BJ36" i="46" s="1"/>
  <c r="DX36" i="46"/>
  <c r="BI36" i="46" s="1"/>
  <c r="DW36" i="46"/>
  <c r="DV36" i="46"/>
  <c r="DU36" i="46"/>
  <c r="BF36" i="46" s="1"/>
  <c r="DT36" i="46"/>
  <c r="BE36" i="46" s="1"/>
  <c r="DS36" i="46"/>
  <c r="DR36" i="46"/>
  <c r="BC36" i="46" s="1"/>
  <c r="DQ36" i="46"/>
  <c r="DP36" i="46"/>
  <c r="BA36" i="46" s="1"/>
  <c r="DO36" i="46"/>
  <c r="DN36" i="46"/>
  <c r="DM36" i="46"/>
  <c r="DL36" i="46"/>
  <c r="DK36" i="46"/>
  <c r="DJ36" i="46"/>
  <c r="AU36" i="46" s="1"/>
  <c r="DI36" i="46"/>
  <c r="DH36" i="46"/>
  <c r="AS36" i="46" s="1"/>
  <c r="DG36" i="46"/>
  <c r="AR36" i="46" s="1"/>
  <c r="DF36" i="46"/>
  <c r="AQ36" i="46" s="1"/>
  <c r="DE36" i="46"/>
  <c r="AP36" i="46" s="1"/>
  <c r="DD36" i="46"/>
  <c r="AO36" i="46" s="1"/>
  <c r="DC36" i="46"/>
  <c r="DB36" i="46"/>
  <c r="AM36" i="46" s="1"/>
  <c r="DA36" i="46"/>
  <c r="CZ36" i="46"/>
  <c r="AK36" i="46" s="1"/>
  <c r="CY36" i="46"/>
  <c r="AJ36" i="46" s="1"/>
  <c r="CX36" i="46"/>
  <c r="CW36" i="46"/>
  <c r="CV36" i="46"/>
  <c r="AG36" i="46" s="1"/>
  <c r="CU36" i="46"/>
  <c r="CT36" i="46"/>
  <c r="AE36" i="46" s="1"/>
  <c r="CS36" i="46"/>
  <c r="CR36" i="46"/>
  <c r="AC36" i="46" s="1"/>
  <c r="CQ36" i="46"/>
  <c r="AB36" i="46" s="1"/>
  <c r="CP36" i="46"/>
  <c r="CO36" i="46"/>
  <c r="Z36" i="46" s="1"/>
  <c r="CN36" i="46"/>
  <c r="Y36" i="46" s="1"/>
  <c r="CM36" i="46"/>
  <c r="CL36" i="46"/>
  <c r="W36" i="46" s="1"/>
  <c r="CK36" i="46"/>
  <c r="V36" i="46" s="1"/>
  <c r="CJ36" i="46"/>
  <c r="CI36" i="46"/>
  <c r="CH36" i="46"/>
  <c r="CG36" i="46"/>
  <c r="CF36" i="46"/>
  <c r="Q36" i="46" s="1"/>
  <c r="CE36" i="46"/>
  <c r="CD36" i="46"/>
  <c r="O36" i="46" s="1"/>
  <c r="CC36" i="46"/>
  <c r="CB36" i="46"/>
  <c r="M36" i="46" s="1"/>
  <c r="CA36" i="46"/>
  <c r="BZ36" i="46"/>
  <c r="BY36" i="46"/>
  <c r="J36" i="46" s="1"/>
  <c r="BX36" i="46"/>
  <c r="I36" i="46" s="1"/>
  <c r="BW36" i="46"/>
  <c r="BV36" i="46"/>
  <c r="G36" i="46" s="1"/>
  <c r="BU36" i="46"/>
  <c r="F36" i="46" s="1"/>
  <c r="BT36" i="46"/>
  <c r="E36" i="46" s="1"/>
  <c r="BS36" i="46"/>
  <c r="B36" i="46"/>
  <c r="B36" i="44" s="1"/>
  <c r="A36" i="46"/>
  <c r="A34" i="27" s="1"/>
  <c r="EF35" i="46"/>
  <c r="EE35" i="46"/>
  <c r="BP35" i="46" s="1"/>
  <c r="ED35" i="46"/>
  <c r="BO35" i="44" s="1"/>
  <c r="EC35" i="46"/>
  <c r="BN35" i="46" s="1"/>
  <c r="EB35" i="46"/>
  <c r="BM35" i="46" s="1"/>
  <c r="EA35" i="46"/>
  <c r="BL35" i="46" s="1"/>
  <c r="DZ35" i="46"/>
  <c r="BK35" i="46" s="1"/>
  <c r="DY35" i="46"/>
  <c r="BJ35" i="46" s="1"/>
  <c r="DX35" i="46"/>
  <c r="BI35" i="46" s="1"/>
  <c r="DW35" i="46"/>
  <c r="DV35" i="46"/>
  <c r="BG35" i="46" s="1"/>
  <c r="DU35" i="46"/>
  <c r="BF35" i="46" s="1"/>
  <c r="DT35" i="46"/>
  <c r="BE35" i="46" s="1"/>
  <c r="DS35" i="46"/>
  <c r="DR35" i="46"/>
  <c r="BC35" i="46" s="1"/>
  <c r="DQ35" i="46"/>
  <c r="DP35" i="46"/>
  <c r="BA35" i="46" s="1"/>
  <c r="DO35" i="46"/>
  <c r="AZ35" i="46" s="1"/>
  <c r="DN35" i="46"/>
  <c r="AY35" i="46" s="1"/>
  <c r="DM35" i="46"/>
  <c r="AX35" i="46" s="1"/>
  <c r="DL35" i="46"/>
  <c r="AW35" i="46" s="1"/>
  <c r="DK35" i="46"/>
  <c r="DJ35" i="46"/>
  <c r="AU35" i="46" s="1"/>
  <c r="DI35" i="46"/>
  <c r="AT35" i="46" s="1"/>
  <c r="DH35" i="46"/>
  <c r="AS35" i="46" s="1"/>
  <c r="DG35" i="46"/>
  <c r="DF35" i="46"/>
  <c r="DE35" i="46"/>
  <c r="AP35" i="46" s="1"/>
  <c r="DD35" i="46"/>
  <c r="AO35" i="46" s="1"/>
  <c r="DC35" i="46"/>
  <c r="DB35" i="46"/>
  <c r="DA35" i="46"/>
  <c r="CZ35" i="46"/>
  <c r="AK35" i="46" s="1"/>
  <c r="CY35" i="46"/>
  <c r="CX35" i="46"/>
  <c r="AI35" i="46" s="1"/>
  <c r="CW35" i="46"/>
  <c r="AH35" i="46" s="1"/>
  <c r="CV35" i="46"/>
  <c r="AG35" i="46" s="1"/>
  <c r="CU35" i="46"/>
  <c r="CT35" i="46"/>
  <c r="AE35" i="46" s="1"/>
  <c r="CS35" i="46"/>
  <c r="AD35" i="46" s="1"/>
  <c r="CR35" i="46"/>
  <c r="AC35" i="46" s="1"/>
  <c r="CQ35" i="46"/>
  <c r="CP35" i="46"/>
  <c r="CO35" i="46"/>
  <c r="Z35" i="46" s="1"/>
  <c r="CN35" i="46"/>
  <c r="Y35" i="46" s="1"/>
  <c r="CM35" i="46"/>
  <c r="CL35" i="46"/>
  <c r="CK35" i="46"/>
  <c r="CJ35" i="46"/>
  <c r="U35" i="46" s="1"/>
  <c r="CI35" i="46"/>
  <c r="CH35" i="46"/>
  <c r="S35" i="46" s="1"/>
  <c r="CG35" i="46"/>
  <c r="R35" i="46" s="1"/>
  <c r="CF35" i="46"/>
  <c r="Q35" i="46" s="1"/>
  <c r="CE35" i="46"/>
  <c r="P35" i="46" s="1"/>
  <c r="CD35" i="46"/>
  <c r="CC35" i="46"/>
  <c r="N35" i="46" s="1"/>
  <c r="CB35" i="46"/>
  <c r="CA35" i="46"/>
  <c r="BZ35" i="46"/>
  <c r="K35" i="46" s="1"/>
  <c r="BY35" i="46"/>
  <c r="J35" i="46" s="1"/>
  <c r="BX35" i="46"/>
  <c r="I35" i="46" s="1"/>
  <c r="BW35" i="46"/>
  <c r="H35" i="46" s="1"/>
  <c r="BV35" i="46"/>
  <c r="G35" i="46" s="1"/>
  <c r="BU35" i="46"/>
  <c r="F35" i="46" s="1"/>
  <c r="BT35" i="46"/>
  <c r="E35" i="46" s="1"/>
  <c r="BS35" i="46"/>
  <c r="BO35" i="46"/>
  <c r="B35" i="46"/>
  <c r="B35" i="44" s="1"/>
  <c r="A35" i="46"/>
  <c r="A33" i="27" s="1"/>
  <c r="EF34" i="46"/>
  <c r="EE34" i="46"/>
  <c r="ED34" i="46"/>
  <c r="BO34" i="46" s="1"/>
  <c r="EC34" i="46"/>
  <c r="EB34" i="46"/>
  <c r="BM34" i="46" s="1"/>
  <c r="EA34" i="46"/>
  <c r="BL34" i="46" s="1"/>
  <c r="DZ34" i="46"/>
  <c r="BK34" i="46" s="1"/>
  <c r="DY34" i="46"/>
  <c r="BJ34" i="46" s="1"/>
  <c r="DX34" i="46"/>
  <c r="DW34" i="46"/>
  <c r="BH34" i="46" s="1"/>
  <c r="DV34" i="46"/>
  <c r="BG34" i="46" s="1"/>
  <c r="DU34" i="46"/>
  <c r="DT34" i="46"/>
  <c r="BE34" i="46" s="1"/>
  <c r="DS34" i="46"/>
  <c r="BD34" i="46" s="1"/>
  <c r="DR34" i="46"/>
  <c r="BC34" i="46" s="1"/>
  <c r="DQ34" i="46"/>
  <c r="BB34" i="46" s="1"/>
  <c r="DP34" i="46"/>
  <c r="BA34" i="46" s="1"/>
  <c r="DO34" i="46"/>
  <c r="DN34" i="46"/>
  <c r="DM34" i="46"/>
  <c r="DL34" i="46"/>
  <c r="DK34" i="46"/>
  <c r="AV34" i="46" s="1"/>
  <c r="DJ34" i="46"/>
  <c r="DI34" i="46"/>
  <c r="AT34" i="46" s="1"/>
  <c r="DH34" i="46"/>
  <c r="AS34" i="46" s="1"/>
  <c r="DG34" i="46"/>
  <c r="DF34" i="46"/>
  <c r="AQ34" i="46" s="1"/>
  <c r="DE34" i="46"/>
  <c r="DD34" i="46"/>
  <c r="DC34" i="46"/>
  <c r="AN34" i="46" s="1"/>
  <c r="DB34" i="46"/>
  <c r="DA34" i="46"/>
  <c r="AL34" i="46" s="1"/>
  <c r="CZ34" i="46"/>
  <c r="AK34" i="46" s="1"/>
  <c r="CY34" i="46"/>
  <c r="CX34" i="46"/>
  <c r="CW34" i="46"/>
  <c r="CV34" i="46"/>
  <c r="CU34" i="46"/>
  <c r="CT34" i="46"/>
  <c r="AE34" i="46" s="1"/>
  <c r="CS34" i="46"/>
  <c r="AD34" i="46" s="1"/>
  <c r="CR34" i="46"/>
  <c r="AC34" i="46" s="1"/>
  <c r="CQ34" i="46"/>
  <c r="AB34" i="46" s="1"/>
  <c r="CP34" i="46"/>
  <c r="AA34" i="46" s="1"/>
  <c r="CO34" i="46"/>
  <c r="CN34" i="46"/>
  <c r="CM34" i="46"/>
  <c r="X34" i="46" s="1"/>
  <c r="CL34" i="46"/>
  <c r="CK34" i="46"/>
  <c r="V34" i="46" s="1"/>
  <c r="CJ34" i="46"/>
  <c r="U34" i="46" s="1"/>
  <c r="CI34" i="46"/>
  <c r="CH34" i="46"/>
  <c r="S34" i="46" s="1"/>
  <c r="CG34" i="46"/>
  <c r="CF34" i="46"/>
  <c r="Q34" i="46" s="1"/>
  <c r="CE34" i="46"/>
  <c r="P34" i="46" s="1"/>
  <c r="CD34" i="46"/>
  <c r="CC34" i="46"/>
  <c r="N34" i="46" s="1"/>
  <c r="CB34" i="46"/>
  <c r="CA34" i="46"/>
  <c r="BZ34" i="46"/>
  <c r="K34" i="46" s="1"/>
  <c r="BY34" i="46"/>
  <c r="BX34" i="46"/>
  <c r="I34" i="46" s="1"/>
  <c r="BW34" i="46"/>
  <c r="H34" i="46" s="1"/>
  <c r="BV34" i="46"/>
  <c r="BU34" i="46"/>
  <c r="F34" i="46" s="1"/>
  <c r="BT34" i="46"/>
  <c r="E34" i="46" s="1"/>
  <c r="BS34" i="46"/>
  <c r="D34" i="46" s="1"/>
  <c r="B34" i="46"/>
  <c r="B34" i="44" s="1"/>
  <c r="A34" i="46"/>
  <c r="A32" i="27" s="1"/>
  <c r="EF33" i="46"/>
  <c r="BQ33" i="46" s="1"/>
  <c r="EE33" i="46"/>
  <c r="ED33" i="46"/>
  <c r="EC33" i="46"/>
  <c r="BN33" i="46" s="1"/>
  <c r="EB33" i="46"/>
  <c r="BM33" i="46" s="1"/>
  <c r="EA33" i="46"/>
  <c r="BL33" i="46" s="1"/>
  <c r="DZ33" i="46"/>
  <c r="DY33" i="46"/>
  <c r="BJ33" i="46" s="1"/>
  <c r="DX33" i="46"/>
  <c r="DW33" i="46"/>
  <c r="BH33" i="46" s="1"/>
  <c r="DV33" i="46"/>
  <c r="DU33" i="46"/>
  <c r="DT33" i="46"/>
  <c r="DS33" i="46"/>
  <c r="DR33" i="46"/>
  <c r="BC33" i="46" s="1"/>
  <c r="DQ33" i="46"/>
  <c r="BB33" i="46" s="1"/>
  <c r="DP33" i="46"/>
  <c r="DO33" i="46"/>
  <c r="AZ33" i="46" s="1"/>
  <c r="DN33" i="46"/>
  <c r="DM33" i="46"/>
  <c r="AX33" i="46" s="1"/>
  <c r="DL33" i="46"/>
  <c r="AW33" i="46" s="1"/>
  <c r="DK33" i="46"/>
  <c r="AV33" i="46" s="1"/>
  <c r="DJ33" i="46"/>
  <c r="DI33" i="46"/>
  <c r="DH33" i="46"/>
  <c r="DG33" i="46"/>
  <c r="DF33" i="46"/>
  <c r="DE33" i="46"/>
  <c r="AP33" i="46" s="1"/>
  <c r="DD33" i="46"/>
  <c r="AO33" i="46" s="1"/>
  <c r="DC33" i="46"/>
  <c r="DB33" i="46"/>
  <c r="AM33" i="46" s="1"/>
  <c r="DA33" i="46"/>
  <c r="AL33" i="46" s="1"/>
  <c r="CZ33" i="46"/>
  <c r="AK33" i="46" s="1"/>
  <c r="CY33" i="46"/>
  <c r="AJ33" i="46" s="1"/>
  <c r="CX33" i="46"/>
  <c r="CW33" i="46"/>
  <c r="CV33" i="46"/>
  <c r="CU33" i="46"/>
  <c r="CT33" i="46"/>
  <c r="AE33" i="46" s="1"/>
  <c r="CS33" i="46"/>
  <c r="AD33" i="46" s="1"/>
  <c r="CR33" i="46"/>
  <c r="AC33" i="46" s="1"/>
  <c r="CQ33" i="46"/>
  <c r="AB33" i="46" s="1"/>
  <c r="CP33" i="46"/>
  <c r="CO33" i="46"/>
  <c r="Z33" i="46" s="1"/>
  <c r="CN33" i="46"/>
  <c r="Y33" i="46" s="1"/>
  <c r="CM33" i="46"/>
  <c r="CL33" i="46"/>
  <c r="CK33" i="46"/>
  <c r="CJ33" i="46"/>
  <c r="CI33" i="46"/>
  <c r="T33" i="46" s="1"/>
  <c r="CH33" i="46"/>
  <c r="CG33" i="46"/>
  <c r="R33" i="46" s="1"/>
  <c r="CF33" i="46"/>
  <c r="CE33" i="46"/>
  <c r="CD33" i="46"/>
  <c r="O33" i="46" s="1"/>
  <c r="CC33" i="46"/>
  <c r="N33" i="46" s="1"/>
  <c r="CB33" i="46"/>
  <c r="CA33" i="46"/>
  <c r="BZ33" i="46"/>
  <c r="BY33" i="46"/>
  <c r="J33" i="46" s="1"/>
  <c r="BX33" i="46"/>
  <c r="I33" i="46" s="1"/>
  <c r="BW33" i="46"/>
  <c r="BV33" i="46"/>
  <c r="BU33" i="46"/>
  <c r="F33" i="46" s="1"/>
  <c r="BT33" i="46"/>
  <c r="BS33" i="46"/>
  <c r="D33" i="46" s="1"/>
  <c r="B33" i="46"/>
  <c r="B33" i="44" s="1"/>
  <c r="A33" i="46"/>
  <c r="A31" i="27" s="1"/>
  <c r="EF32" i="46"/>
  <c r="BQ32" i="46" s="1"/>
  <c r="EE32" i="46"/>
  <c r="ED32" i="46"/>
  <c r="BO32" i="46" s="1"/>
  <c r="EC32" i="46"/>
  <c r="BN32" i="46" s="1"/>
  <c r="EB32" i="46"/>
  <c r="EA32" i="46"/>
  <c r="BL32" i="46" s="1"/>
  <c r="DZ32" i="46"/>
  <c r="DY32" i="46"/>
  <c r="BJ32" i="46" s="1"/>
  <c r="DX32" i="46"/>
  <c r="BI32" i="46" s="1"/>
  <c r="DW32" i="46"/>
  <c r="DV32" i="46"/>
  <c r="DU32" i="46"/>
  <c r="DT32" i="46"/>
  <c r="DS32" i="46"/>
  <c r="BD32" i="46" s="1"/>
  <c r="DR32" i="46"/>
  <c r="DQ32" i="46"/>
  <c r="BB32" i="46" s="1"/>
  <c r="DP32" i="46"/>
  <c r="BA32" i="46" s="1"/>
  <c r="DO32" i="46"/>
  <c r="DN32" i="46"/>
  <c r="AY32" i="46" s="1"/>
  <c r="DM32" i="46"/>
  <c r="DL32" i="46"/>
  <c r="DK32" i="46"/>
  <c r="AV32" i="46" s="1"/>
  <c r="DJ32" i="46"/>
  <c r="DI32" i="46"/>
  <c r="AT32" i="46" s="1"/>
  <c r="DH32" i="46"/>
  <c r="AS32" i="46" s="1"/>
  <c r="DG32" i="46"/>
  <c r="AR32" i="46" s="1"/>
  <c r="DF32" i="46"/>
  <c r="DE32" i="46"/>
  <c r="DD32" i="46"/>
  <c r="AO32" i="46" s="1"/>
  <c r="DC32" i="46"/>
  <c r="AN32" i="46" s="1"/>
  <c r="DB32" i="46"/>
  <c r="DA32" i="46"/>
  <c r="CZ32" i="46"/>
  <c r="AK32" i="46" s="1"/>
  <c r="CY32" i="46"/>
  <c r="AJ32" i="46" s="1"/>
  <c r="CX32" i="46"/>
  <c r="CW32" i="46"/>
  <c r="CV32" i="46"/>
  <c r="AG32" i="46" s="1"/>
  <c r="CU32" i="46"/>
  <c r="AF32" i="46" s="1"/>
  <c r="CT32" i="46"/>
  <c r="AE32" i="46" s="1"/>
  <c r="CS32" i="46"/>
  <c r="AD32" i="46" s="1"/>
  <c r="CR32" i="46"/>
  <c r="AC32" i="46" s="1"/>
  <c r="CQ32" i="46"/>
  <c r="AB32" i="46" s="1"/>
  <c r="CP32" i="46"/>
  <c r="CO32" i="46"/>
  <c r="Z32" i="46" s="1"/>
  <c r="CN32" i="46"/>
  <c r="CM32" i="46"/>
  <c r="CL32" i="46"/>
  <c r="CK32" i="46"/>
  <c r="V32" i="46" s="1"/>
  <c r="CJ32" i="46"/>
  <c r="U32" i="46" s="1"/>
  <c r="CI32" i="46"/>
  <c r="CH32" i="46"/>
  <c r="S32" i="46" s="1"/>
  <c r="CG32" i="46"/>
  <c r="R32" i="46" s="1"/>
  <c r="CF32" i="46"/>
  <c r="CE32" i="46"/>
  <c r="P32" i="46" s="1"/>
  <c r="CD32" i="46"/>
  <c r="O32" i="46" s="1"/>
  <c r="CC32" i="46"/>
  <c r="CB32" i="46"/>
  <c r="M32" i="46" s="1"/>
  <c r="CA32" i="46"/>
  <c r="L32" i="46" s="1"/>
  <c r="BZ32" i="46"/>
  <c r="K32" i="46" s="1"/>
  <c r="BY32" i="46"/>
  <c r="BX32" i="46"/>
  <c r="BW32" i="46"/>
  <c r="H32" i="46" s="1"/>
  <c r="BV32" i="46"/>
  <c r="BU32" i="46"/>
  <c r="F32" i="46" s="1"/>
  <c r="BT32" i="46"/>
  <c r="E32" i="46" s="1"/>
  <c r="BS32" i="46"/>
  <c r="B32" i="46"/>
  <c r="B32" i="44" s="1"/>
  <c r="A32" i="46"/>
  <c r="A30" i="27" s="1"/>
  <c r="EF31" i="46"/>
  <c r="EE31" i="46"/>
  <c r="ED31" i="46"/>
  <c r="BO31" i="44" s="1"/>
  <c r="EC31" i="46"/>
  <c r="BN31" i="46" s="1"/>
  <c r="EB31" i="46"/>
  <c r="EA31" i="46"/>
  <c r="DZ31" i="46"/>
  <c r="BK31" i="46" s="1"/>
  <c r="DY31" i="46"/>
  <c r="BJ31" i="46" s="1"/>
  <c r="DX31" i="46"/>
  <c r="DW31" i="46"/>
  <c r="BH31" i="46" s="1"/>
  <c r="DV31" i="46"/>
  <c r="DU31" i="46"/>
  <c r="BF31" i="46" s="1"/>
  <c r="DT31" i="46"/>
  <c r="BE31" i="46" s="1"/>
  <c r="DS31" i="46"/>
  <c r="DR31" i="46"/>
  <c r="BC31" i="46" s="1"/>
  <c r="DQ31" i="46"/>
  <c r="BB31" i="46" s="1"/>
  <c r="DP31" i="46"/>
  <c r="DO31" i="46"/>
  <c r="AZ31" i="46" s="1"/>
  <c r="DN31" i="46"/>
  <c r="AY31" i="46" s="1"/>
  <c r="DM31" i="46"/>
  <c r="AX31" i="46" s="1"/>
  <c r="DL31" i="46"/>
  <c r="DK31" i="46"/>
  <c r="AV31" i="46" s="1"/>
  <c r="DJ31" i="46"/>
  <c r="AU31" i="46" s="1"/>
  <c r="DI31" i="46"/>
  <c r="AT31" i="46" s="1"/>
  <c r="DH31" i="46"/>
  <c r="DG31" i="46"/>
  <c r="DF31" i="46"/>
  <c r="DE31" i="46"/>
  <c r="AP31" i="46" s="1"/>
  <c r="DD31" i="46"/>
  <c r="AO31" i="46" s="1"/>
  <c r="DC31" i="46"/>
  <c r="DB31" i="46"/>
  <c r="AM31" i="46" s="1"/>
  <c r="DA31" i="46"/>
  <c r="AL31" i="46" s="1"/>
  <c r="CZ31" i="46"/>
  <c r="AK31" i="46" s="1"/>
  <c r="CY31" i="46"/>
  <c r="AJ31" i="46" s="1"/>
  <c r="CX31" i="46"/>
  <c r="AI31" i="46" s="1"/>
  <c r="CW31" i="46"/>
  <c r="AH31" i="46" s="1"/>
  <c r="CV31" i="46"/>
  <c r="CU31" i="46"/>
  <c r="AF31" i="46" s="1"/>
  <c r="CT31" i="46"/>
  <c r="CS31" i="46"/>
  <c r="AD31" i="46" s="1"/>
  <c r="CR31" i="46"/>
  <c r="CQ31" i="46"/>
  <c r="AB31" i="46" s="1"/>
  <c r="CP31" i="46"/>
  <c r="CO31" i="46"/>
  <c r="Z31" i="46" s="1"/>
  <c r="CN31" i="46"/>
  <c r="Y31" i="46" s="1"/>
  <c r="CM31" i="46"/>
  <c r="CL31" i="46"/>
  <c r="W31" i="46" s="1"/>
  <c r="CK31" i="46"/>
  <c r="V31" i="46" s="1"/>
  <c r="CJ31" i="46"/>
  <c r="CI31" i="46"/>
  <c r="CH31" i="46"/>
  <c r="S31" i="46" s="1"/>
  <c r="CG31" i="46"/>
  <c r="R31" i="46" s="1"/>
  <c r="CF31" i="46"/>
  <c r="Q31" i="46" s="1"/>
  <c r="CE31" i="46"/>
  <c r="CD31" i="46"/>
  <c r="CC31" i="46"/>
  <c r="CB31" i="46"/>
  <c r="CA31" i="46"/>
  <c r="L31" i="46" s="1"/>
  <c r="BZ31" i="46"/>
  <c r="BY31" i="46"/>
  <c r="J31" i="46" s="1"/>
  <c r="BX31" i="46"/>
  <c r="BW31" i="46"/>
  <c r="H31" i="46" s="1"/>
  <c r="BV31" i="46"/>
  <c r="G31" i="46" s="1"/>
  <c r="BU31" i="46"/>
  <c r="F31" i="46" s="1"/>
  <c r="BT31" i="46"/>
  <c r="BS31" i="46"/>
  <c r="D31" i="46" s="1"/>
  <c r="B31" i="46"/>
  <c r="B31" i="44" s="1"/>
  <c r="A31" i="46"/>
  <c r="A29" i="27" s="1"/>
  <c r="EF30" i="46"/>
  <c r="EE30" i="46"/>
  <c r="ED30" i="46"/>
  <c r="BO30" i="46" s="1"/>
  <c r="EC30" i="46"/>
  <c r="BN30" i="46" s="1"/>
  <c r="EB30" i="46"/>
  <c r="EA30" i="46"/>
  <c r="DZ30" i="46"/>
  <c r="BK30" i="46" s="1"/>
  <c r="DY30" i="46"/>
  <c r="DX30" i="46"/>
  <c r="BI30" i="46" s="1"/>
  <c r="DW30" i="46"/>
  <c r="BH30" i="46" s="1"/>
  <c r="DV30" i="46"/>
  <c r="DU30" i="46"/>
  <c r="BF30" i="46" s="1"/>
  <c r="DT30" i="46"/>
  <c r="DS30" i="46"/>
  <c r="DR30" i="46"/>
  <c r="BC30" i="46" s="1"/>
  <c r="DQ30" i="46"/>
  <c r="BB30" i="46" s="1"/>
  <c r="DP30" i="46"/>
  <c r="BA30" i="46" s="1"/>
  <c r="DO30" i="46"/>
  <c r="DN30" i="46"/>
  <c r="AY30" i="46" s="1"/>
  <c r="DM30" i="46"/>
  <c r="AX30" i="46" s="1"/>
  <c r="DL30" i="46"/>
  <c r="AW30" i="46" s="1"/>
  <c r="DK30" i="46"/>
  <c r="DJ30" i="46"/>
  <c r="DI30" i="46"/>
  <c r="DH30" i="46"/>
  <c r="DG30" i="46"/>
  <c r="DF30" i="46"/>
  <c r="AQ30" i="46" s="1"/>
  <c r="DE30" i="46"/>
  <c r="AP30" i="46" s="1"/>
  <c r="DD30" i="46"/>
  <c r="AO30" i="46" s="1"/>
  <c r="DC30" i="46"/>
  <c r="AN30" i="46" s="1"/>
  <c r="DB30" i="46"/>
  <c r="AM30" i="46" s="1"/>
  <c r="DA30" i="46"/>
  <c r="CZ30" i="46"/>
  <c r="AK30" i="46" s="1"/>
  <c r="CY30" i="46"/>
  <c r="AJ30" i="46" s="1"/>
  <c r="CX30" i="46"/>
  <c r="AI30" i="46" s="1"/>
  <c r="CW30" i="46"/>
  <c r="AH30" i="46" s="1"/>
  <c r="CV30" i="46"/>
  <c r="CU30" i="46"/>
  <c r="AF30" i="46" s="1"/>
  <c r="CT30" i="46"/>
  <c r="AE30" i="46" s="1"/>
  <c r="CS30" i="46"/>
  <c r="AD30" i="46" s="1"/>
  <c r="CR30" i="46"/>
  <c r="CQ30" i="46"/>
  <c r="CP30" i="46"/>
  <c r="AA30" i="46" s="1"/>
  <c r="CO30" i="46"/>
  <c r="Z30" i="46" s="1"/>
  <c r="CN30" i="46"/>
  <c r="Y30" i="46" s="1"/>
  <c r="CM30" i="46"/>
  <c r="X30" i="46" s="1"/>
  <c r="CL30" i="46"/>
  <c r="W30" i="46" s="1"/>
  <c r="CK30" i="46"/>
  <c r="V30" i="46" s="1"/>
  <c r="CJ30" i="46"/>
  <c r="CI30" i="46"/>
  <c r="T30" i="46" s="1"/>
  <c r="CH30" i="46"/>
  <c r="S30" i="46" s="1"/>
  <c r="CG30" i="46"/>
  <c r="R30" i="46" s="1"/>
  <c r="CF30" i="46"/>
  <c r="Q30" i="46" s="1"/>
  <c r="CE30" i="46"/>
  <c r="CD30" i="46"/>
  <c r="O30" i="46" s="1"/>
  <c r="CC30" i="46"/>
  <c r="N30" i="46" s="1"/>
  <c r="CB30" i="46"/>
  <c r="CA30" i="46"/>
  <c r="L30" i="46" s="1"/>
  <c r="BZ30" i="46"/>
  <c r="BY30" i="46"/>
  <c r="J30" i="46" s="1"/>
  <c r="BX30" i="46"/>
  <c r="I30" i="46" s="1"/>
  <c r="BW30" i="46"/>
  <c r="H30" i="46" s="1"/>
  <c r="BV30" i="46"/>
  <c r="G30" i="46" s="1"/>
  <c r="BU30" i="46"/>
  <c r="BT30" i="46"/>
  <c r="BS30" i="46"/>
  <c r="D30" i="46" s="1"/>
  <c r="B30" i="46"/>
  <c r="B30" i="44" s="1"/>
  <c r="A30" i="46"/>
  <c r="C30" i="46" s="1"/>
  <c r="C30" i="44" s="1"/>
  <c r="EF29" i="46"/>
  <c r="BQ29" i="46" s="1"/>
  <c r="EE29" i="46"/>
  <c r="ED29" i="46"/>
  <c r="BO29" i="46" s="1"/>
  <c r="EC29" i="46"/>
  <c r="BN29" i="46" s="1"/>
  <c r="EB29" i="46"/>
  <c r="EA29" i="46"/>
  <c r="DZ29" i="46"/>
  <c r="BK29" i="46" s="1"/>
  <c r="DY29" i="46"/>
  <c r="DX29" i="46"/>
  <c r="DW29" i="46"/>
  <c r="DV29" i="46"/>
  <c r="BG29" i="46" s="1"/>
  <c r="DU29" i="46"/>
  <c r="DT29" i="46"/>
  <c r="DS29" i="46"/>
  <c r="DR29" i="46"/>
  <c r="BC29" i="46" s="1"/>
  <c r="DQ29" i="46"/>
  <c r="DP29" i="46"/>
  <c r="BA29" i="46" s="1"/>
  <c r="DO29" i="46"/>
  <c r="AZ29" i="46" s="1"/>
  <c r="DN29" i="46"/>
  <c r="AY29" i="46" s="1"/>
  <c r="DM29" i="46"/>
  <c r="AX29" i="46" s="1"/>
  <c r="DL29" i="46"/>
  <c r="AW29" i="46" s="1"/>
  <c r="DK29" i="46"/>
  <c r="DJ29" i="46"/>
  <c r="AU29" i="46" s="1"/>
  <c r="DI29" i="46"/>
  <c r="DH29" i="46"/>
  <c r="DG29" i="46"/>
  <c r="AR29" i="46" s="1"/>
  <c r="DF29" i="46"/>
  <c r="AQ29" i="44" s="1"/>
  <c r="DE29" i="46"/>
  <c r="AP29" i="46" s="1"/>
  <c r="DD29" i="46"/>
  <c r="AO29" i="46" s="1"/>
  <c r="DC29" i="46"/>
  <c r="DB29" i="46"/>
  <c r="AM29" i="46" s="1"/>
  <c r="DA29" i="46"/>
  <c r="AL29" i="46" s="1"/>
  <c r="CZ29" i="46"/>
  <c r="AK29" i="46" s="1"/>
  <c r="CY29" i="46"/>
  <c r="CX29" i="46"/>
  <c r="CW29" i="46"/>
  <c r="AH29" i="46" s="1"/>
  <c r="CV29" i="46"/>
  <c r="AG29" i="46" s="1"/>
  <c r="CU29" i="46"/>
  <c r="AF29" i="46" s="1"/>
  <c r="CT29" i="46"/>
  <c r="AE29" i="44" s="1"/>
  <c r="CS29" i="46"/>
  <c r="CR29" i="46"/>
  <c r="AC29" i="46" s="1"/>
  <c r="CQ29" i="46"/>
  <c r="AB29" i="46" s="1"/>
  <c r="CP29" i="46"/>
  <c r="AA29" i="46" s="1"/>
  <c r="CO29" i="46"/>
  <c r="Z29" i="46" s="1"/>
  <c r="CN29" i="46"/>
  <c r="CM29" i="46"/>
  <c r="CL29" i="46"/>
  <c r="W29" i="46" s="1"/>
  <c r="CK29" i="46"/>
  <c r="V29" i="46" s="1"/>
  <c r="CJ29" i="46"/>
  <c r="U29" i="46" s="1"/>
  <c r="CI29" i="46"/>
  <c r="CH29" i="46"/>
  <c r="S29" i="46" s="1"/>
  <c r="CG29" i="46"/>
  <c r="R29" i="46" s="1"/>
  <c r="CF29" i="46"/>
  <c r="Q29" i="46" s="1"/>
  <c r="CE29" i="46"/>
  <c r="P29" i="46" s="1"/>
  <c r="CD29" i="46"/>
  <c r="O29" i="46" s="1"/>
  <c r="CC29" i="46"/>
  <c r="CB29" i="46"/>
  <c r="M29" i="46" s="1"/>
  <c r="CA29" i="46"/>
  <c r="BZ29" i="46"/>
  <c r="K29" i="46" s="1"/>
  <c r="BY29" i="46"/>
  <c r="BX29" i="46"/>
  <c r="I29" i="46" s="1"/>
  <c r="BW29" i="46"/>
  <c r="H29" i="46" s="1"/>
  <c r="BV29" i="46"/>
  <c r="G29" i="46" s="1"/>
  <c r="BU29" i="46"/>
  <c r="BT29" i="46"/>
  <c r="BS29" i="46"/>
  <c r="D29" i="46" s="1"/>
  <c r="B29" i="46"/>
  <c r="B29" i="44" s="1"/>
  <c r="A29" i="46"/>
  <c r="EF28" i="46"/>
  <c r="EE28" i="46"/>
  <c r="BP28" i="46" s="1"/>
  <c r="ED28" i="46"/>
  <c r="EC28" i="46"/>
  <c r="BN28" i="46" s="1"/>
  <c r="EB28" i="46"/>
  <c r="EA28" i="46"/>
  <c r="BL28" i="46" s="1"/>
  <c r="DZ28" i="46"/>
  <c r="BK28" i="46" s="1"/>
  <c r="DY28" i="46"/>
  <c r="DX28" i="46"/>
  <c r="BI28" i="46" s="1"/>
  <c r="DW28" i="46"/>
  <c r="BH28" i="46" s="1"/>
  <c r="DV28" i="46"/>
  <c r="BG28" i="46" s="1"/>
  <c r="DU28" i="46"/>
  <c r="BF28" i="46" s="1"/>
  <c r="DT28" i="46"/>
  <c r="DS28" i="46"/>
  <c r="DR28" i="46"/>
  <c r="BC28" i="46" s="1"/>
  <c r="DQ28" i="46"/>
  <c r="BB28" i="46" s="1"/>
  <c r="DP28" i="46"/>
  <c r="BA28" i="46" s="1"/>
  <c r="DO28" i="46"/>
  <c r="AZ28" i="46" s="1"/>
  <c r="DN28" i="46"/>
  <c r="AY28" i="46" s="1"/>
  <c r="DM28" i="46"/>
  <c r="DL28" i="46"/>
  <c r="DK28" i="46"/>
  <c r="AV28" i="46" s="1"/>
  <c r="DJ28" i="46"/>
  <c r="AU28" i="46" s="1"/>
  <c r="DI28" i="46"/>
  <c r="DH28" i="46"/>
  <c r="DG28" i="46"/>
  <c r="AR28" i="46" s="1"/>
  <c r="DF28" i="46"/>
  <c r="AQ28" i="46" s="1"/>
  <c r="DE28" i="46"/>
  <c r="AP28" i="46" s="1"/>
  <c r="DD28" i="46"/>
  <c r="DC28" i="46"/>
  <c r="AN28" i="46" s="1"/>
  <c r="DB28" i="46"/>
  <c r="AM28" i="46" s="1"/>
  <c r="DA28" i="46"/>
  <c r="AL28" i="46" s="1"/>
  <c r="CZ28" i="46"/>
  <c r="AK28" i="46" s="1"/>
  <c r="CY28" i="46"/>
  <c r="AJ28" i="46" s="1"/>
  <c r="CX28" i="46"/>
  <c r="AI28" i="46" s="1"/>
  <c r="CW28" i="46"/>
  <c r="AH28" i="46" s="1"/>
  <c r="CV28" i="46"/>
  <c r="CU28" i="46"/>
  <c r="AF28" i="46" s="1"/>
  <c r="CT28" i="46"/>
  <c r="AE28" i="46" s="1"/>
  <c r="CS28" i="46"/>
  <c r="CR28" i="46"/>
  <c r="AC28" i="46" s="1"/>
  <c r="CQ28" i="46"/>
  <c r="AB28" i="46" s="1"/>
  <c r="CP28" i="46"/>
  <c r="CO28" i="46"/>
  <c r="Z28" i="46" s="1"/>
  <c r="CN28" i="46"/>
  <c r="Y28" i="46" s="1"/>
  <c r="CM28" i="46"/>
  <c r="X28" i="46" s="1"/>
  <c r="CL28" i="46"/>
  <c r="W28" i="46" s="1"/>
  <c r="CK28" i="46"/>
  <c r="V28" i="46" s="1"/>
  <c r="CJ28" i="46"/>
  <c r="CI28" i="46"/>
  <c r="T28" i="46" s="1"/>
  <c r="CH28" i="46"/>
  <c r="S28" i="46" s="1"/>
  <c r="CG28" i="46"/>
  <c r="R28" i="46" s="1"/>
  <c r="CF28" i="46"/>
  <c r="Q28" i="46" s="1"/>
  <c r="CE28" i="46"/>
  <c r="P28" i="46" s="1"/>
  <c r="CD28" i="46"/>
  <c r="O28" i="46" s="1"/>
  <c r="CC28" i="46"/>
  <c r="CB28" i="46"/>
  <c r="M28" i="46" s="1"/>
  <c r="CA28" i="46"/>
  <c r="BZ28" i="46"/>
  <c r="BY28" i="46"/>
  <c r="J28" i="46" s="1"/>
  <c r="BX28" i="46"/>
  <c r="BW28" i="46"/>
  <c r="H28" i="46" s="1"/>
  <c r="BV28" i="46"/>
  <c r="G28" i="46" s="1"/>
  <c r="BU28" i="46"/>
  <c r="BT28" i="46"/>
  <c r="E28" i="46" s="1"/>
  <c r="BS28" i="46"/>
  <c r="D28" i="46" s="1"/>
  <c r="B28" i="46"/>
  <c r="A28" i="46"/>
  <c r="A26" i="27" s="1"/>
  <c r="EF27" i="46"/>
  <c r="BQ27" i="46" s="1"/>
  <c r="EE27" i="46"/>
  <c r="BP27" i="46" s="1"/>
  <c r="ED27" i="46"/>
  <c r="BO27" i="46" s="1"/>
  <c r="EC27" i="46"/>
  <c r="EB27" i="46"/>
  <c r="EA27" i="46"/>
  <c r="BL27" i="46" s="1"/>
  <c r="DZ27" i="46"/>
  <c r="DY27" i="46"/>
  <c r="BJ27" i="46" s="1"/>
  <c r="DX27" i="46"/>
  <c r="DW27" i="46"/>
  <c r="BH27" i="46" s="1"/>
  <c r="DV27" i="46"/>
  <c r="DU27" i="46"/>
  <c r="DT27" i="46"/>
  <c r="BE27" i="46" s="1"/>
  <c r="DS27" i="46"/>
  <c r="DR27" i="46"/>
  <c r="BC27" i="46" s="1"/>
  <c r="DQ27" i="46"/>
  <c r="BB27" i="46" s="1"/>
  <c r="DP27" i="46"/>
  <c r="BA27" i="46" s="1"/>
  <c r="DO27" i="46"/>
  <c r="AZ27" i="46" s="1"/>
  <c r="DN27" i="46"/>
  <c r="AY27" i="46" s="1"/>
  <c r="DM27" i="46"/>
  <c r="DL27" i="46"/>
  <c r="AW27" i="46" s="1"/>
  <c r="DK27" i="46"/>
  <c r="AV27" i="46" s="1"/>
  <c r="DJ27" i="46"/>
  <c r="DI27" i="46"/>
  <c r="AT27" i="46" s="1"/>
  <c r="DH27" i="46"/>
  <c r="AS27" i="46" s="1"/>
  <c r="DG27" i="46"/>
  <c r="AR27" i="46" s="1"/>
  <c r="DF27" i="46"/>
  <c r="AQ27" i="46" s="1"/>
  <c r="DE27" i="46"/>
  <c r="DD27" i="46"/>
  <c r="DC27" i="46"/>
  <c r="AN27" i="46" s="1"/>
  <c r="DB27" i="46"/>
  <c r="DA27" i="46"/>
  <c r="AL27" i="46" s="1"/>
  <c r="CZ27" i="46"/>
  <c r="AK27" i="46" s="1"/>
  <c r="CY27" i="46"/>
  <c r="AJ27" i="46" s="1"/>
  <c r="CX27" i="46"/>
  <c r="AI27" i="46" s="1"/>
  <c r="CW27" i="46"/>
  <c r="CV27" i="46"/>
  <c r="AG27" i="46" s="1"/>
  <c r="CU27" i="46"/>
  <c r="AF27" i="46" s="1"/>
  <c r="CT27" i="46"/>
  <c r="AE27" i="46" s="1"/>
  <c r="CS27" i="46"/>
  <c r="AD27" i="46" s="1"/>
  <c r="CR27" i="46"/>
  <c r="AC27" i="46" s="1"/>
  <c r="CQ27" i="46"/>
  <c r="AB27" i="46" s="1"/>
  <c r="CP27" i="46"/>
  <c r="AA27" i="46" s="1"/>
  <c r="CO27" i="46"/>
  <c r="CN27" i="46"/>
  <c r="CM27" i="46"/>
  <c r="X27" i="46" s="1"/>
  <c r="CL27" i="46"/>
  <c r="CK27" i="46"/>
  <c r="V27" i="46" s="1"/>
  <c r="CJ27" i="46"/>
  <c r="U27" i="46" s="1"/>
  <c r="CI27" i="46"/>
  <c r="T27" i="46" s="1"/>
  <c r="CH27" i="46"/>
  <c r="S27" i="46" s="1"/>
  <c r="CG27" i="46"/>
  <c r="CF27" i="46"/>
  <c r="Q27" i="46" s="1"/>
  <c r="CE27" i="46"/>
  <c r="CD27" i="46"/>
  <c r="CC27" i="46"/>
  <c r="CB27" i="46"/>
  <c r="M27" i="46" s="1"/>
  <c r="CA27" i="46"/>
  <c r="L27" i="46" s="1"/>
  <c r="BZ27" i="46"/>
  <c r="K27" i="46" s="1"/>
  <c r="BY27" i="46"/>
  <c r="BX27" i="46"/>
  <c r="I27" i="46" s="1"/>
  <c r="BW27" i="46"/>
  <c r="H27" i="46" s="1"/>
  <c r="BV27" i="46"/>
  <c r="BU27" i="46"/>
  <c r="F27" i="46" s="1"/>
  <c r="BT27" i="46"/>
  <c r="E27" i="46" s="1"/>
  <c r="BS27" i="46"/>
  <c r="D27" i="46" s="1"/>
  <c r="B27" i="46"/>
  <c r="A27" i="46"/>
  <c r="C27" i="46" s="1"/>
  <c r="C27" i="44" s="1"/>
  <c r="EF26" i="46"/>
  <c r="EE26" i="46"/>
  <c r="BP26" i="46" s="1"/>
  <c r="ED26" i="46"/>
  <c r="EC26" i="46"/>
  <c r="BN26" i="46" s="1"/>
  <c r="EB26" i="46"/>
  <c r="BM26" i="46" s="1"/>
  <c r="EA26" i="46"/>
  <c r="BL26" i="46" s="1"/>
  <c r="DZ26" i="46"/>
  <c r="BK26" i="46" s="1"/>
  <c r="DY26" i="46"/>
  <c r="DX26" i="46"/>
  <c r="DW26" i="46"/>
  <c r="BH26" i="46" s="1"/>
  <c r="DV26" i="46"/>
  <c r="BG26" i="46" s="1"/>
  <c r="DU26" i="46"/>
  <c r="DT26" i="46"/>
  <c r="BE26" i="46" s="1"/>
  <c r="DS26" i="46"/>
  <c r="DR26" i="46"/>
  <c r="DQ26" i="46"/>
  <c r="BB26" i="46" s="1"/>
  <c r="DP26" i="46"/>
  <c r="DO26" i="46"/>
  <c r="AZ26" i="46" s="1"/>
  <c r="DN26" i="46"/>
  <c r="AY26" i="46" s="1"/>
  <c r="DM26" i="46"/>
  <c r="AX26" i="46" s="1"/>
  <c r="DL26" i="46"/>
  <c r="AW26" i="46" s="1"/>
  <c r="DK26" i="46"/>
  <c r="AV26" i="46" s="1"/>
  <c r="DJ26" i="46"/>
  <c r="DI26" i="46"/>
  <c r="AT26" i="46" s="1"/>
  <c r="DH26" i="46"/>
  <c r="DG26" i="46"/>
  <c r="AR26" i="46" s="1"/>
  <c r="DF26" i="46"/>
  <c r="DE26" i="46"/>
  <c r="AP26" i="46" s="1"/>
  <c r="DD26" i="46"/>
  <c r="DC26" i="46"/>
  <c r="AN26" i="46" s="1"/>
  <c r="DB26" i="46"/>
  <c r="DA26" i="46"/>
  <c r="AL26" i="46" s="1"/>
  <c r="CZ26" i="46"/>
  <c r="CY26" i="46"/>
  <c r="AJ26" i="46" s="1"/>
  <c r="CX26" i="46"/>
  <c r="CW26" i="46"/>
  <c r="AH26" i="46" s="1"/>
  <c r="CV26" i="46"/>
  <c r="AG26" i="46" s="1"/>
  <c r="CU26" i="46"/>
  <c r="AF26" i="46" s="1"/>
  <c r="CT26" i="46"/>
  <c r="CS26" i="46"/>
  <c r="AD26" i="46" s="1"/>
  <c r="CR26" i="46"/>
  <c r="CQ26" i="46"/>
  <c r="AB26" i="46" s="1"/>
  <c r="CP26" i="46"/>
  <c r="CO26" i="46"/>
  <c r="CN26" i="46"/>
  <c r="CM26" i="46"/>
  <c r="X26" i="46" s="1"/>
  <c r="CL26" i="46"/>
  <c r="CK26" i="46"/>
  <c r="V26" i="46" s="1"/>
  <c r="CJ26" i="46"/>
  <c r="CI26" i="46"/>
  <c r="T26" i="46" s="1"/>
  <c r="CH26" i="46"/>
  <c r="S26" i="46" s="1"/>
  <c r="CG26" i="46"/>
  <c r="R26" i="46" s="1"/>
  <c r="CF26" i="46"/>
  <c r="CE26" i="46"/>
  <c r="P26" i="46" s="1"/>
  <c r="CD26" i="46"/>
  <c r="CC26" i="46"/>
  <c r="N26" i="46" s="1"/>
  <c r="CB26" i="46"/>
  <c r="CA26" i="46"/>
  <c r="L26" i="46" s="1"/>
  <c r="BZ26" i="46"/>
  <c r="BY26" i="46"/>
  <c r="J26" i="46" s="1"/>
  <c r="BX26" i="46"/>
  <c r="BW26" i="46"/>
  <c r="H26" i="46" s="1"/>
  <c r="BV26" i="46"/>
  <c r="BU26" i="46"/>
  <c r="BT26" i="46"/>
  <c r="BS26" i="46"/>
  <c r="D26" i="46" s="1"/>
  <c r="B26" i="46"/>
  <c r="A26" i="46"/>
  <c r="C26" i="46" s="1"/>
  <c r="C26" i="44" s="1"/>
  <c r="EF25" i="46"/>
  <c r="EE25" i="46"/>
  <c r="BP25" i="46" s="1"/>
  <c r="ED25" i="46"/>
  <c r="EC25" i="46"/>
  <c r="BN25" i="46" s="1"/>
  <c r="EB25" i="46"/>
  <c r="EA25" i="46"/>
  <c r="BL25" i="46" s="1"/>
  <c r="DZ25" i="46"/>
  <c r="DY25" i="46"/>
  <c r="BJ25" i="46" s="1"/>
  <c r="DX25" i="46"/>
  <c r="DW25" i="46"/>
  <c r="BH25" i="46" s="1"/>
  <c r="DV25" i="46"/>
  <c r="BG25" i="46" s="1"/>
  <c r="DU25" i="46"/>
  <c r="DT25" i="46"/>
  <c r="DS25" i="46"/>
  <c r="BD25" i="46" s="1"/>
  <c r="DR25" i="46"/>
  <c r="DQ25" i="46"/>
  <c r="BB25" i="46" s="1"/>
  <c r="DP25" i="46"/>
  <c r="BA25" i="46" s="1"/>
  <c r="DO25" i="46"/>
  <c r="AZ25" i="46" s="1"/>
  <c r="DN25" i="46"/>
  <c r="AY25" i="46" s="1"/>
  <c r="DM25" i="46"/>
  <c r="AX25" i="46" s="1"/>
  <c r="DL25" i="46"/>
  <c r="AW25" i="46" s="1"/>
  <c r="DK25" i="46"/>
  <c r="AV25" i="46" s="1"/>
  <c r="DJ25" i="46"/>
  <c r="DI25" i="46"/>
  <c r="AT25" i="46" s="1"/>
  <c r="DH25" i="46"/>
  <c r="AS25" i="46" s="1"/>
  <c r="DG25" i="46"/>
  <c r="AR25" i="46" s="1"/>
  <c r="DF25" i="46"/>
  <c r="AQ25" i="46" s="1"/>
  <c r="DE25" i="46"/>
  <c r="DD25" i="46"/>
  <c r="DC25" i="46"/>
  <c r="AN25" i="46" s="1"/>
  <c r="DB25" i="46"/>
  <c r="DA25" i="46"/>
  <c r="AL25" i="46" s="1"/>
  <c r="CZ25" i="46"/>
  <c r="AK25" i="46" s="1"/>
  <c r="CY25" i="46"/>
  <c r="AJ25" i="46" s="1"/>
  <c r="CX25" i="46"/>
  <c r="CW25" i="46"/>
  <c r="CV25" i="46"/>
  <c r="CU25" i="46"/>
  <c r="CT25" i="46"/>
  <c r="CS25" i="46"/>
  <c r="AD25" i="46" s="1"/>
  <c r="CR25" i="46"/>
  <c r="CQ25" i="46"/>
  <c r="AB25" i="46" s="1"/>
  <c r="CP25" i="46"/>
  <c r="AA25" i="46" s="1"/>
  <c r="CO25" i="46"/>
  <c r="CN25" i="46"/>
  <c r="Y25" i="46" s="1"/>
  <c r="CM25" i="46"/>
  <c r="X25" i="46" s="1"/>
  <c r="CL25" i="46"/>
  <c r="CK25" i="46"/>
  <c r="V25" i="46" s="1"/>
  <c r="CJ25" i="46"/>
  <c r="U25" i="46" s="1"/>
  <c r="CI25" i="46"/>
  <c r="T25" i="46" s="1"/>
  <c r="CH25" i="46"/>
  <c r="CG25" i="46"/>
  <c r="CF25" i="46"/>
  <c r="Q25" i="46" s="1"/>
  <c r="CE25" i="46"/>
  <c r="CD25" i="46"/>
  <c r="CC25" i="46"/>
  <c r="N25" i="46" s="1"/>
  <c r="CB25" i="46"/>
  <c r="CA25" i="46"/>
  <c r="L25" i="46" s="1"/>
  <c r="BZ25" i="46"/>
  <c r="K25" i="46" s="1"/>
  <c r="BY25" i="46"/>
  <c r="BX25" i="46"/>
  <c r="I25" i="46" s="1"/>
  <c r="BW25" i="46"/>
  <c r="H25" i="46" s="1"/>
  <c r="BV25" i="46"/>
  <c r="BU25" i="46"/>
  <c r="F25" i="46" s="1"/>
  <c r="BT25" i="46"/>
  <c r="E25" i="46" s="1"/>
  <c r="BS25" i="46"/>
  <c r="D25" i="46" s="1"/>
  <c r="B25" i="46"/>
  <c r="A25" i="46"/>
  <c r="A23" i="27" s="1"/>
  <c r="EF24" i="46"/>
  <c r="BQ24" i="46" s="1"/>
  <c r="EE24" i="46"/>
  <c r="ED24" i="46"/>
  <c r="BO24" i="44" s="1"/>
  <c r="EC24" i="46"/>
  <c r="EB24" i="46"/>
  <c r="EA24" i="46"/>
  <c r="BL24" i="46" s="1"/>
  <c r="DZ24" i="46"/>
  <c r="BK24" i="46" s="1"/>
  <c r="DY24" i="46"/>
  <c r="BJ24" i="46" s="1"/>
  <c r="DX24" i="46"/>
  <c r="BI24" i="46" s="1"/>
  <c r="DW24" i="46"/>
  <c r="DV24" i="46"/>
  <c r="DU24" i="46"/>
  <c r="BF24" i="46" s="1"/>
  <c r="DT24" i="46"/>
  <c r="BE24" i="46" s="1"/>
  <c r="DS24" i="46"/>
  <c r="BD24" i="46" s="1"/>
  <c r="DR24" i="46"/>
  <c r="BC24" i="46" s="1"/>
  <c r="DQ24" i="46"/>
  <c r="BB24" i="46" s="1"/>
  <c r="DP24" i="46"/>
  <c r="DO24" i="46"/>
  <c r="DN24" i="46"/>
  <c r="DM24" i="46"/>
  <c r="AX24" i="46" s="1"/>
  <c r="DL24" i="46"/>
  <c r="DK24" i="46"/>
  <c r="AV24" i="46" s="1"/>
  <c r="DJ24" i="46"/>
  <c r="DI24" i="46"/>
  <c r="DH24" i="46"/>
  <c r="AS24" i="46" s="1"/>
  <c r="DG24" i="46"/>
  <c r="DF24" i="46"/>
  <c r="DE24" i="46"/>
  <c r="AP24" i="46" s="1"/>
  <c r="DD24" i="46"/>
  <c r="DC24" i="46"/>
  <c r="AN24" i="46" s="1"/>
  <c r="DB24" i="46"/>
  <c r="AM24" i="46" s="1"/>
  <c r="DA24" i="46"/>
  <c r="AL24" i="46" s="1"/>
  <c r="CZ24" i="46"/>
  <c r="AK24" i="46" s="1"/>
  <c r="CY24" i="46"/>
  <c r="CX24" i="46"/>
  <c r="CW24" i="46"/>
  <c r="AH24" i="46" s="1"/>
  <c r="CV24" i="46"/>
  <c r="AG24" i="46" s="1"/>
  <c r="CU24" i="46"/>
  <c r="AF24" i="46" s="1"/>
  <c r="CT24" i="46"/>
  <c r="CS24" i="46"/>
  <c r="CR24" i="46"/>
  <c r="CQ24" i="46"/>
  <c r="CP24" i="46"/>
  <c r="AA24" i="46" s="1"/>
  <c r="CO24" i="46"/>
  <c r="Z24" i="46" s="1"/>
  <c r="CN24" i="46"/>
  <c r="Y24" i="46" s="1"/>
  <c r="CM24" i="46"/>
  <c r="X24" i="46" s="1"/>
  <c r="CL24" i="46"/>
  <c r="W24" i="46" s="1"/>
  <c r="CK24" i="46"/>
  <c r="V24" i="46" s="1"/>
  <c r="CJ24" i="46"/>
  <c r="U24" i="46" s="1"/>
  <c r="CI24" i="46"/>
  <c r="CH24" i="46"/>
  <c r="S24" i="46" s="1"/>
  <c r="CG24" i="46"/>
  <c r="R24" i="46" s="1"/>
  <c r="CF24" i="46"/>
  <c r="CE24" i="46"/>
  <c r="P24" i="46" s="1"/>
  <c r="CD24" i="46"/>
  <c r="CC24" i="46"/>
  <c r="CB24" i="46"/>
  <c r="M24" i="46" s="1"/>
  <c r="CA24" i="46"/>
  <c r="L24" i="46" s="1"/>
  <c r="BZ24" i="46"/>
  <c r="BY24" i="46"/>
  <c r="J24" i="46" s="1"/>
  <c r="BX24" i="46"/>
  <c r="I24" i="46" s="1"/>
  <c r="BW24" i="46"/>
  <c r="H24" i="46" s="1"/>
  <c r="BV24" i="46"/>
  <c r="G24" i="46" s="1"/>
  <c r="BU24" i="46"/>
  <c r="BT24" i="46"/>
  <c r="E24" i="46" s="1"/>
  <c r="BS24" i="46"/>
  <c r="BO24" i="46"/>
  <c r="B24" i="46"/>
  <c r="A24" i="46"/>
  <c r="EF23" i="46"/>
  <c r="BQ23" i="46" s="1"/>
  <c r="EE23" i="46"/>
  <c r="BP23" i="46" s="1"/>
  <c r="ED23" i="46"/>
  <c r="EC23" i="46"/>
  <c r="EB23" i="46"/>
  <c r="EA23" i="46"/>
  <c r="BL23" i="46" s="1"/>
  <c r="DZ23" i="46"/>
  <c r="BK23" i="46" s="1"/>
  <c r="DY23" i="46"/>
  <c r="DX23" i="46"/>
  <c r="BI23" i="46" s="1"/>
  <c r="DW23" i="46"/>
  <c r="BH23" i="46" s="1"/>
  <c r="DV23" i="46"/>
  <c r="DU23" i="46"/>
  <c r="DT23" i="46"/>
  <c r="BE23" i="46" s="1"/>
  <c r="DS23" i="46"/>
  <c r="DR23" i="46"/>
  <c r="BC23" i="46" s="1"/>
  <c r="DQ23" i="46"/>
  <c r="BB23" i="46" s="1"/>
  <c r="DP23" i="46"/>
  <c r="BA23" i="46" s="1"/>
  <c r="DO23" i="46"/>
  <c r="DN23" i="46"/>
  <c r="DM23" i="46"/>
  <c r="AX23" i="46" s="1"/>
  <c r="DL23" i="46"/>
  <c r="AW23" i="46" s="1"/>
  <c r="DK23" i="46"/>
  <c r="DJ23" i="46"/>
  <c r="AU23" i="46" s="1"/>
  <c r="DI23" i="46"/>
  <c r="AT23" i="46" s="1"/>
  <c r="DH23" i="46"/>
  <c r="AS23" i="46" s="1"/>
  <c r="DG23" i="46"/>
  <c r="AR23" i="46" s="1"/>
  <c r="DF23" i="46"/>
  <c r="DE23" i="46"/>
  <c r="AP23" i="46" s="1"/>
  <c r="DD23" i="46"/>
  <c r="AO23" i="46" s="1"/>
  <c r="DC23" i="46"/>
  <c r="AN23" i="46" s="1"/>
  <c r="DB23" i="46"/>
  <c r="AM23" i="46" s="1"/>
  <c r="DA23" i="46"/>
  <c r="CZ23" i="46"/>
  <c r="AK23" i="46" s="1"/>
  <c r="CY23" i="46"/>
  <c r="CX23" i="46"/>
  <c r="CW23" i="46"/>
  <c r="AH23" i="46" s="1"/>
  <c r="CV23" i="46"/>
  <c r="AG23" i="46" s="1"/>
  <c r="CU23" i="46"/>
  <c r="AF23" i="46" s="1"/>
  <c r="CT23" i="46"/>
  <c r="AE23" i="46" s="1"/>
  <c r="CS23" i="46"/>
  <c r="CR23" i="46"/>
  <c r="AC23" i="46" s="1"/>
  <c r="CQ23" i="46"/>
  <c r="AB23" i="46" s="1"/>
  <c r="CP23" i="46"/>
  <c r="CO23" i="46"/>
  <c r="CN23" i="46"/>
  <c r="Y23" i="46" s="1"/>
  <c r="CM23" i="46"/>
  <c r="CL23" i="46"/>
  <c r="W23" i="46" s="1"/>
  <c r="CK23" i="46"/>
  <c r="CJ23" i="46"/>
  <c r="U23" i="46" s="1"/>
  <c r="CI23" i="46"/>
  <c r="CH23" i="46"/>
  <c r="CG23" i="46"/>
  <c r="CF23" i="46"/>
  <c r="Q23" i="46" s="1"/>
  <c r="CE23" i="46"/>
  <c r="CD23" i="46"/>
  <c r="CC23" i="46"/>
  <c r="CB23" i="46"/>
  <c r="M23" i="46" s="1"/>
  <c r="CA23" i="46"/>
  <c r="L23" i="46" s="1"/>
  <c r="BZ23" i="46"/>
  <c r="BY23" i="46"/>
  <c r="J23" i="46" s="1"/>
  <c r="BX23" i="46"/>
  <c r="I23" i="46" s="1"/>
  <c r="BW23" i="46"/>
  <c r="H23" i="46" s="1"/>
  <c r="BV23" i="46"/>
  <c r="G23" i="46" s="1"/>
  <c r="BU23" i="46"/>
  <c r="F23" i="46" s="1"/>
  <c r="BT23" i="46"/>
  <c r="E23" i="46" s="1"/>
  <c r="BS23" i="46"/>
  <c r="D23" i="46" s="1"/>
  <c r="B23" i="46"/>
  <c r="A23" i="46"/>
  <c r="EF22" i="46"/>
  <c r="BQ22" i="46" s="1"/>
  <c r="EE22" i="46"/>
  <c r="BP22" i="46" s="1"/>
  <c r="ED22" i="46"/>
  <c r="BO22" i="46" s="1"/>
  <c r="EC22" i="46"/>
  <c r="EB22" i="46"/>
  <c r="BM22" i="46" s="1"/>
  <c r="EA22" i="46"/>
  <c r="BL22" i="46" s="1"/>
  <c r="DZ22" i="46"/>
  <c r="BK22" i="46" s="1"/>
  <c r="DY22" i="46"/>
  <c r="BJ22" i="46" s="1"/>
  <c r="DX22" i="46"/>
  <c r="BI22" i="46" s="1"/>
  <c r="DW22" i="46"/>
  <c r="BH22" i="46" s="1"/>
  <c r="DV22" i="46"/>
  <c r="BG22" i="46" s="1"/>
  <c r="DU22" i="46"/>
  <c r="BF22" i="46" s="1"/>
  <c r="DT22" i="46"/>
  <c r="BE22" i="46" s="1"/>
  <c r="DS22" i="46"/>
  <c r="DR22" i="46"/>
  <c r="BC22" i="46" s="1"/>
  <c r="DQ22" i="46"/>
  <c r="DP22" i="46"/>
  <c r="BA22" i="46" s="1"/>
  <c r="DO22" i="46"/>
  <c r="AZ22" i="46" s="1"/>
  <c r="DN22" i="46"/>
  <c r="DM22" i="46"/>
  <c r="DL22" i="46"/>
  <c r="AW22" i="46" s="1"/>
  <c r="DK22" i="46"/>
  <c r="AV22" i="46" s="1"/>
  <c r="DJ22" i="46"/>
  <c r="AU22" i="46" s="1"/>
  <c r="DI22" i="46"/>
  <c r="AT22" i="46" s="1"/>
  <c r="DH22" i="46"/>
  <c r="AS22" i="46" s="1"/>
  <c r="DG22" i="46"/>
  <c r="AR22" i="46" s="1"/>
  <c r="DF22" i="46"/>
  <c r="AQ22" i="46" s="1"/>
  <c r="DE22" i="46"/>
  <c r="AP22" i="46" s="1"/>
  <c r="DD22" i="46"/>
  <c r="AO22" i="46" s="1"/>
  <c r="DC22" i="46"/>
  <c r="AN22" i="46" s="1"/>
  <c r="DB22" i="46"/>
  <c r="AM22" i="46" s="1"/>
  <c r="DA22" i="46"/>
  <c r="AL22" i="46" s="1"/>
  <c r="CZ22" i="46"/>
  <c r="CY22" i="46"/>
  <c r="AJ22" i="46" s="1"/>
  <c r="CX22" i="46"/>
  <c r="AI22" i="46" s="1"/>
  <c r="CW22" i="46"/>
  <c r="CV22" i="46"/>
  <c r="AG22" i="46" s="1"/>
  <c r="CU22" i="46"/>
  <c r="AF22" i="46" s="1"/>
  <c r="CT22" i="46"/>
  <c r="AE22" i="46" s="1"/>
  <c r="CS22" i="46"/>
  <c r="CR22" i="46"/>
  <c r="AC22" i="46" s="1"/>
  <c r="CQ22" i="46"/>
  <c r="AB22" i="46" s="1"/>
  <c r="CP22" i="46"/>
  <c r="AA22" i="46" s="1"/>
  <c r="CO22" i="46"/>
  <c r="Z22" i="46" s="1"/>
  <c r="CN22" i="46"/>
  <c r="Y22" i="46" s="1"/>
  <c r="CM22" i="46"/>
  <c r="CL22" i="46"/>
  <c r="W22" i="46" s="1"/>
  <c r="CK22" i="46"/>
  <c r="CJ22" i="46"/>
  <c r="CI22" i="46"/>
  <c r="T22" i="46" s="1"/>
  <c r="CH22" i="46"/>
  <c r="S22" i="46" s="1"/>
  <c r="CG22" i="46"/>
  <c r="CF22" i="46"/>
  <c r="Q22" i="46" s="1"/>
  <c r="CE22" i="46"/>
  <c r="P22" i="46" s="1"/>
  <c r="CD22" i="46"/>
  <c r="O22" i="46" s="1"/>
  <c r="CC22" i="46"/>
  <c r="CB22" i="46"/>
  <c r="M22" i="46" s="1"/>
  <c r="CA22" i="46"/>
  <c r="L22" i="46" s="1"/>
  <c r="BZ22" i="46"/>
  <c r="K22" i="46" s="1"/>
  <c r="BY22" i="46"/>
  <c r="J22" i="46" s="1"/>
  <c r="BX22" i="46"/>
  <c r="I22" i="46" s="1"/>
  <c r="BW22" i="46"/>
  <c r="H22" i="46" s="1"/>
  <c r="BV22" i="46"/>
  <c r="G22" i="46" s="1"/>
  <c r="BU22" i="46"/>
  <c r="BT22" i="46"/>
  <c r="BS22" i="46"/>
  <c r="D22" i="46" s="1"/>
  <c r="B22" i="46"/>
  <c r="A22" i="46"/>
  <c r="C22" i="46" s="1"/>
  <c r="C22" i="44" s="1"/>
  <c r="EF21" i="46"/>
  <c r="BQ21" i="46" s="1"/>
  <c r="EE21" i="46"/>
  <c r="BP21" i="46" s="1"/>
  <c r="ED21" i="46"/>
  <c r="BO21" i="44" s="1"/>
  <c r="EC21" i="46"/>
  <c r="BN21" i="46" s="1"/>
  <c r="EB21" i="46"/>
  <c r="BM21" i="46" s="1"/>
  <c r="EA21" i="46"/>
  <c r="DZ21" i="46"/>
  <c r="BK21" i="46" s="1"/>
  <c r="DY21" i="46"/>
  <c r="BJ21" i="46" s="1"/>
  <c r="DX21" i="46"/>
  <c r="BI21" i="46" s="1"/>
  <c r="DW21" i="46"/>
  <c r="BH21" i="46" s="1"/>
  <c r="DV21" i="46"/>
  <c r="BG21" i="46" s="1"/>
  <c r="DU21" i="46"/>
  <c r="BF21" i="46" s="1"/>
  <c r="DT21" i="46"/>
  <c r="BE21" i="46" s="1"/>
  <c r="DS21" i="46"/>
  <c r="DR21" i="46"/>
  <c r="BC21" i="46" s="1"/>
  <c r="DQ21" i="46"/>
  <c r="BB21" i="46" s="1"/>
  <c r="DP21" i="46"/>
  <c r="BA21" i="46" s="1"/>
  <c r="DO21" i="46"/>
  <c r="AZ21" i="46" s="1"/>
  <c r="DN21" i="46"/>
  <c r="DM21" i="46"/>
  <c r="AX21" i="46" s="1"/>
  <c r="DL21" i="46"/>
  <c r="DK21" i="46"/>
  <c r="AV21" i="46" s="1"/>
  <c r="DJ21" i="46"/>
  <c r="AU21" i="46" s="1"/>
  <c r="DI21" i="46"/>
  <c r="DH21" i="46"/>
  <c r="AS21" i="46" s="1"/>
  <c r="DG21" i="46"/>
  <c r="AR21" i="46" s="1"/>
  <c r="DF21" i="46"/>
  <c r="AQ21" i="46" s="1"/>
  <c r="DE21" i="46"/>
  <c r="AP21" i="46" s="1"/>
  <c r="DD21" i="46"/>
  <c r="AO21" i="46" s="1"/>
  <c r="DC21" i="46"/>
  <c r="AN21" i="46" s="1"/>
  <c r="DB21" i="46"/>
  <c r="AM21" i="46" s="1"/>
  <c r="DA21" i="46"/>
  <c r="CZ21" i="46"/>
  <c r="AK21" i="46" s="1"/>
  <c r="CY21" i="46"/>
  <c r="AJ21" i="46" s="1"/>
  <c r="CX21" i="46"/>
  <c r="CW21" i="46"/>
  <c r="AH21" i="46" s="1"/>
  <c r="CV21" i="46"/>
  <c r="AG21" i="46" s="1"/>
  <c r="CU21" i="46"/>
  <c r="AF21" i="46" s="1"/>
  <c r="CT21" i="46"/>
  <c r="AE21" i="46" s="1"/>
  <c r="CS21" i="46"/>
  <c r="CR21" i="46"/>
  <c r="AC21" i="46" s="1"/>
  <c r="CQ21" i="46"/>
  <c r="AB21" i="46" s="1"/>
  <c r="CP21" i="46"/>
  <c r="AA21" i="46" s="1"/>
  <c r="CO21" i="46"/>
  <c r="Z21" i="46" s="1"/>
  <c r="CN21" i="46"/>
  <c r="CM21" i="46"/>
  <c r="CL21" i="46"/>
  <c r="W21" i="46" s="1"/>
  <c r="CK21" i="46"/>
  <c r="V21" i="46" s="1"/>
  <c r="CJ21" i="46"/>
  <c r="U21" i="46" s="1"/>
  <c r="CI21" i="46"/>
  <c r="T21" i="46" s="1"/>
  <c r="CH21" i="46"/>
  <c r="S21" i="46" s="1"/>
  <c r="CG21" i="46"/>
  <c r="R21" i="46" s="1"/>
  <c r="CF21" i="46"/>
  <c r="Q21" i="46" s="1"/>
  <c r="CE21" i="46"/>
  <c r="CD21" i="46"/>
  <c r="O21" i="46" s="1"/>
  <c r="CC21" i="46"/>
  <c r="N21" i="46" s="1"/>
  <c r="CB21" i="46"/>
  <c r="M21" i="46" s="1"/>
  <c r="CA21" i="46"/>
  <c r="L21" i="46" s="1"/>
  <c r="BZ21" i="46"/>
  <c r="BY21" i="46"/>
  <c r="J21" i="46" s="1"/>
  <c r="BX21" i="46"/>
  <c r="I21" i="46" s="1"/>
  <c r="BW21" i="46"/>
  <c r="BV21" i="46"/>
  <c r="G21" i="46" s="1"/>
  <c r="BU21" i="46"/>
  <c r="F21" i="46" s="1"/>
  <c r="BT21" i="46"/>
  <c r="E21" i="46" s="1"/>
  <c r="BS21" i="46"/>
  <c r="D21" i="46" s="1"/>
  <c r="B21" i="46"/>
  <c r="A21" i="46"/>
  <c r="EF20" i="46"/>
  <c r="BQ20" i="46" s="1"/>
  <c r="EE20" i="46"/>
  <c r="BP20" i="46" s="1"/>
  <c r="ED20" i="46"/>
  <c r="BO20" i="44" s="1"/>
  <c r="EC20" i="46"/>
  <c r="BN20" i="46" s="1"/>
  <c r="EB20" i="46"/>
  <c r="EA20" i="46"/>
  <c r="BL20" i="46" s="1"/>
  <c r="DZ20" i="46"/>
  <c r="BK20" i="46" s="1"/>
  <c r="DY20" i="46"/>
  <c r="BJ20" i="46" s="1"/>
  <c r="DX20" i="46"/>
  <c r="BI20" i="46" s="1"/>
  <c r="DW20" i="46"/>
  <c r="BH20" i="46" s="1"/>
  <c r="DV20" i="46"/>
  <c r="BG20" i="46" s="1"/>
  <c r="DU20" i="46"/>
  <c r="BF20" i="46" s="1"/>
  <c r="DT20" i="46"/>
  <c r="DS20" i="46"/>
  <c r="BD20" i="46" s="1"/>
  <c r="DR20" i="46"/>
  <c r="DQ20" i="46"/>
  <c r="DP20" i="46"/>
  <c r="DO20" i="46"/>
  <c r="AZ20" i="46" s="1"/>
  <c r="DN20" i="46"/>
  <c r="AY20" i="46" s="1"/>
  <c r="DM20" i="46"/>
  <c r="AX20" i="46" s="1"/>
  <c r="DL20" i="46"/>
  <c r="DK20" i="46"/>
  <c r="AV20" i="46" s="1"/>
  <c r="DJ20" i="46"/>
  <c r="DI20" i="46"/>
  <c r="AT20" i="46" s="1"/>
  <c r="DH20" i="46"/>
  <c r="AS20" i="46" s="1"/>
  <c r="DG20" i="46"/>
  <c r="DF20" i="46"/>
  <c r="AQ20" i="46" s="1"/>
  <c r="DE20" i="46"/>
  <c r="AP20" i="46" s="1"/>
  <c r="DD20" i="46"/>
  <c r="AO20" i="44" s="1"/>
  <c r="DC20" i="46"/>
  <c r="AN20" i="46" s="1"/>
  <c r="DB20" i="46"/>
  <c r="AM20" i="46" s="1"/>
  <c r="DA20" i="46"/>
  <c r="AL20" i="46" s="1"/>
  <c r="CZ20" i="46"/>
  <c r="CY20" i="46"/>
  <c r="AJ20" i="46" s="1"/>
  <c r="CX20" i="46"/>
  <c r="CW20" i="46"/>
  <c r="AH20" i="46" s="1"/>
  <c r="CV20" i="46"/>
  <c r="CU20" i="46"/>
  <c r="AF20" i="46" s="1"/>
  <c r="CT20" i="46"/>
  <c r="CS20" i="46"/>
  <c r="AD20" i="46" s="1"/>
  <c r="CR20" i="46"/>
  <c r="CQ20" i="46"/>
  <c r="AB20" i="46" s="1"/>
  <c r="CP20" i="46"/>
  <c r="AA20" i="46" s="1"/>
  <c r="CO20" i="46"/>
  <c r="Z20" i="46" s="1"/>
  <c r="CN20" i="46"/>
  <c r="CM20" i="46"/>
  <c r="X20" i="46" s="1"/>
  <c r="CL20" i="46"/>
  <c r="CK20" i="46"/>
  <c r="CJ20" i="46"/>
  <c r="U20" i="46" s="1"/>
  <c r="CI20" i="46"/>
  <c r="T20" i="46" s="1"/>
  <c r="CH20" i="46"/>
  <c r="S20" i="46" s="1"/>
  <c r="CG20" i="46"/>
  <c r="R20" i="46" s="1"/>
  <c r="CF20" i="46"/>
  <c r="CE20" i="46"/>
  <c r="CD20" i="46"/>
  <c r="CC20" i="46"/>
  <c r="N20" i="46" s="1"/>
  <c r="CB20" i="46"/>
  <c r="CA20" i="46"/>
  <c r="L20" i="46" s="1"/>
  <c r="BZ20" i="46"/>
  <c r="BY20" i="46"/>
  <c r="J20" i="46" s="1"/>
  <c r="BX20" i="46"/>
  <c r="BW20" i="46"/>
  <c r="H20" i="46" s="1"/>
  <c r="BV20" i="46"/>
  <c r="BU20" i="46"/>
  <c r="F20" i="46" s="1"/>
  <c r="BT20" i="46"/>
  <c r="BS20" i="46"/>
  <c r="BO20" i="46"/>
  <c r="B20" i="46"/>
  <c r="A20" i="46"/>
  <c r="A18" i="27" s="1"/>
  <c r="EF19" i="46"/>
  <c r="BQ19" i="46" s="1"/>
  <c r="EE19" i="46"/>
  <c r="BP19" i="46" s="1"/>
  <c r="ED19" i="46"/>
  <c r="BO19" i="46" s="1"/>
  <c r="EC19" i="46"/>
  <c r="EB19" i="46"/>
  <c r="BM19" i="46" s="1"/>
  <c r="EA19" i="46"/>
  <c r="BL19" i="46" s="1"/>
  <c r="DZ19" i="46"/>
  <c r="BK19" i="46" s="1"/>
  <c r="DY19" i="46"/>
  <c r="BJ19" i="46" s="1"/>
  <c r="DX19" i="46"/>
  <c r="BI19" i="46" s="1"/>
  <c r="DW19" i="46"/>
  <c r="BH19" i="46" s="1"/>
  <c r="DV19" i="46"/>
  <c r="BG19" i="46" s="1"/>
  <c r="DU19" i="46"/>
  <c r="DT19" i="46"/>
  <c r="BE19" i="46" s="1"/>
  <c r="DS19" i="46"/>
  <c r="BD19" i="46" s="1"/>
  <c r="DR19" i="46"/>
  <c r="BC19" i="46" s="1"/>
  <c r="DQ19" i="46"/>
  <c r="BB19" i="46" s="1"/>
  <c r="DP19" i="46"/>
  <c r="BA19" i="46" s="1"/>
  <c r="DO19" i="46"/>
  <c r="DN19" i="46"/>
  <c r="AY19" i="46" s="1"/>
  <c r="DM19" i="46"/>
  <c r="AX19" i="46" s="1"/>
  <c r="DL19" i="46"/>
  <c r="AW19" i="46" s="1"/>
  <c r="DK19" i="46"/>
  <c r="AV19" i="46" s="1"/>
  <c r="DJ19" i="46"/>
  <c r="AU19" i="46" s="1"/>
  <c r="DI19" i="46"/>
  <c r="AT19" i="46" s="1"/>
  <c r="DH19" i="46"/>
  <c r="AS19" i="46" s="1"/>
  <c r="DG19" i="46"/>
  <c r="AR19" i="46" s="1"/>
  <c r="DF19" i="46"/>
  <c r="AQ19" i="46" s="1"/>
  <c r="DE19" i="46"/>
  <c r="AP19" i="46" s="1"/>
  <c r="DD19" i="46"/>
  <c r="AO19" i="46" s="1"/>
  <c r="DC19" i="46"/>
  <c r="DB19" i="46"/>
  <c r="AM19" i="46" s="1"/>
  <c r="DA19" i="46"/>
  <c r="AL19" i="46" s="1"/>
  <c r="CZ19" i="46"/>
  <c r="AK19" i="46" s="1"/>
  <c r="CY19" i="46"/>
  <c r="CX19" i="46"/>
  <c r="CW19" i="46"/>
  <c r="CV19" i="46"/>
  <c r="AG19" i="46" s="1"/>
  <c r="CU19" i="46"/>
  <c r="AF19" i="46" s="1"/>
  <c r="CT19" i="46"/>
  <c r="AE19" i="46" s="1"/>
  <c r="CS19" i="46"/>
  <c r="AD19" i="46" s="1"/>
  <c r="CR19" i="46"/>
  <c r="AC19" i="46" s="1"/>
  <c r="CQ19" i="46"/>
  <c r="CP19" i="46"/>
  <c r="AA19" i="46" s="1"/>
  <c r="CO19" i="46"/>
  <c r="CN19" i="46"/>
  <c r="Y19" i="46" s="1"/>
  <c r="CM19" i="46"/>
  <c r="CL19" i="46"/>
  <c r="W19" i="46" s="1"/>
  <c r="CK19" i="46"/>
  <c r="V19" i="46" s="1"/>
  <c r="CJ19" i="46"/>
  <c r="U19" i="46" s="1"/>
  <c r="CI19" i="46"/>
  <c r="T19" i="46" s="1"/>
  <c r="CH19" i="46"/>
  <c r="S19" i="46" s="1"/>
  <c r="CG19" i="46"/>
  <c r="CF19" i="46"/>
  <c r="Q19" i="46" s="1"/>
  <c r="CE19" i="46"/>
  <c r="P19" i="46" s="1"/>
  <c r="CD19" i="46"/>
  <c r="O19" i="46" s="1"/>
  <c r="CC19" i="46"/>
  <c r="N19" i="46" s="1"/>
  <c r="CB19" i="46"/>
  <c r="M19" i="46" s="1"/>
  <c r="CA19" i="46"/>
  <c r="BZ19" i="46"/>
  <c r="K19" i="46" s="1"/>
  <c r="BY19" i="46"/>
  <c r="J19" i="46" s="1"/>
  <c r="BX19" i="46"/>
  <c r="I19" i="46" s="1"/>
  <c r="BW19" i="46"/>
  <c r="H19" i="46" s="1"/>
  <c r="BV19" i="46"/>
  <c r="G19" i="46" s="1"/>
  <c r="BU19" i="46"/>
  <c r="BT19" i="46"/>
  <c r="E19" i="46" s="1"/>
  <c r="BS19" i="46"/>
  <c r="B19" i="46"/>
  <c r="A19" i="46"/>
  <c r="A17" i="27" s="1"/>
  <c r="EF18" i="46"/>
  <c r="BQ18" i="46" s="1"/>
  <c r="EE18" i="46"/>
  <c r="BP18" i="46" s="1"/>
  <c r="ED18" i="46"/>
  <c r="EC18" i="46"/>
  <c r="BN18" i="46" s="1"/>
  <c r="EB18" i="46"/>
  <c r="BM18" i="46" s="1"/>
  <c r="EA18" i="46"/>
  <c r="BL18" i="46" s="1"/>
  <c r="DZ18" i="46"/>
  <c r="DY18" i="46"/>
  <c r="DX18" i="46"/>
  <c r="BI18" i="46" s="1"/>
  <c r="DW18" i="46"/>
  <c r="DV18" i="46"/>
  <c r="DU18" i="46"/>
  <c r="BF18" i="46" s="1"/>
  <c r="DT18" i="46"/>
  <c r="BE18" i="46" s="1"/>
  <c r="DS18" i="46"/>
  <c r="BD18" i="46" s="1"/>
  <c r="DR18" i="46"/>
  <c r="BC18" i="46" s="1"/>
  <c r="DQ18" i="46"/>
  <c r="DP18" i="46"/>
  <c r="BA18" i="46" s="1"/>
  <c r="DO18" i="46"/>
  <c r="AZ18" i="46" s="1"/>
  <c r="DN18" i="46"/>
  <c r="DM18" i="46"/>
  <c r="AX18" i="46" s="1"/>
  <c r="DL18" i="46"/>
  <c r="DK18" i="46"/>
  <c r="DJ18" i="46"/>
  <c r="DI18" i="46"/>
  <c r="DH18" i="46"/>
  <c r="AS18" i="46" s="1"/>
  <c r="DG18" i="46"/>
  <c r="DF18" i="46"/>
  <c r="DE18" i="46"/>
  <c r="AP18" i="46" s="1"/>
  <c r="DD18" i="46"/>
  <c r="DC18" i="46"/>
  <c r="AN18" i="46" s="1"/>
  <c r="DB18" i="46"/>
  <c r="AM18" i="46" s="1"/>
  <c r="DA18" i="46"/>
  <c r="CZ18" i="46"/>
  <c r="AK18" i="46" s="1"/>
  <c r="CY18" i="46"/>
  <c r="AJ18" i="46" s="1"/>
  <c r="CX18" i="46"/>
  <c r="CW18" i="46"/>
  <c r="AH18" i="46" s="1"/>
  <c r="CV18" i="46"/>
  <c r="AG18" i="46" s="1"/>
  <c r="CU18" i="46"/>
  <c r="CT18" i="46"/>
  <c r="AE18" i="46" s="1"/>
  <c r="CS18" i="46"/>
  <c r="CR18" i="46"/>
  <c r="CQ18" i="46"/>
  <c r="AB18" i="46" s="1"/>
  <c r="CP18" i="46"/>
  <c r="CO18" i="46"/>
  <c r="Z18" i="46" s="1"/>
  <c r="CN18" i="46"/>
  <c r="Y18" i="46" s="1"/>
  <c r="CM18" i="46"/>
  <c r="CL18" i="46"/>
  <c r="W18" i="46" s="1"/>
  <c r="CK18" i="46"/>
  <c r="V18" i="46" s="1"/>
  <c r="CJ18" i="46"/>
  <c r="U18" i="46" s="1"/>
  <c r="CI18" i="46"/>
  <c r="CH18" i="46"/>
  <c r="CG18" i="46"/>
  <c r="R18" i="46" s="1"/>
  <c r="CF18" i="46"/>
  <c r="Q18" i="46" s="1"/>
  <c r="CE18" i="46"/>
  <c r="CD18" i="46"/>
  <c r="O18" i="46" s="1"/>
  <c r="CC18" i="46"/>
  <c r="N18" i="46" s="1"/>
  <c r="CB18" i="46"/>
  <c r="M18" i="46" s="1"/>
  <c r="CA18" i="46"/>
  <c r="BZ18" i="46"/>
  <c r="BY18" i="46"/>
  <c r="BX18" i="46"/>
  <c r="I18" i="46" s="1"/>
  <c r="BW18" i="46"/>
  <c r="H18" i="46" s="1"/>
  <c r="BV18" i="46"/>
  <c r="G18" i="46" s="1"/>
  <c r="BU18" i="46"/>
  <c r="F18" i="46" s="1"/>
  <c r="BT18" i="46"/>
  <c r="E18" i="46" s="1"/>
  <c r="BS18" i="46"/>
  <c r="D18" i="46" s="1"/>
  <c r="B18" i="46"/>
  <c r="A18" i="46"/>
  <c r="A18" i="44" s="1"/>
  <c r="EF17" i="46"/>
  <c r="EE17" i="46"/>
  <c r="BP17" i="46" s="1"/>
  <c r="ED17" i="46"/>
  <c r="BO17" i="44" s="1"/>
  <c r="EC17" i="46"/>
  <c r="BN17" i="44" s="1"/>
  <c r="EB17" i="46"/>
  <c r="EA17" i="46"/>
  <c r="BL17" i="46" s="1"/>
  <c r="DZ17" i="46"/>
  <c r="BK17" i="46" s="1"/>
  <c r="DY17" i="46"/>
  <c r="BJ17" i="46" s="1"/>
  <c r="DX17" i="46"/>
  <c r="BI17" i="46" s="1"/>
  <c r="DW17" i="46"/>
  <c r="DV17" i="46"/>
  <c r="DU17" i="46"/>
  <c r="BF17" i="46" s="1"/>
  <c r="DT17" i="46"/>
  <c r="DS17" i="46"/>
  <c r="BD17" i="46" s="1"/>
  <c r="DR17" i="46"/>
  <c r="BC17" i="46" s="1"/>
  <c r="DQ17" i="46"/>
  <c r="BB17" i="46" s="1"/>
  <c r="DP17" i="46"/>
  <c r="DO17" i="46"/>
  <c r="DN17" i="46"/>
  <c r="DM17" i="46"/>
  <c r="DL17" i="46"/>
  <c r="DK17" i="46"/>
  <c r="AV17" i="46" s="1"/>
  <c r="DJ17" i="46"/>
  <c r="AU17" i="46" s="1"/>
  <c r="DI17" i="46"/>
  <c r="AT17" i="46" s="1"/>
  <c r="DH17" i="46"/>
  <c r="AS17" i="46" s="1"/>
  <c r="DG17" i="46"/>
  <c r="AR17" i="46" s="1"/>
  <c r="DF17" i="46"/>
  <c r="AQ17" i="46" s="1"/>
  <c r="DE17" i="46"/>
  <c r="AP17" i="46" s="1"/>
  <c r="DD17" i="46"/>
  <c r="DC17" i="46"/>
  <c r="AN17" i="46" s="1"/>
  <c r="DB17" i="46"/>
  <c r="AM17" i="46" s="1"/>
  <c r="DA17" i="46"/>
  <c r="AL17" i="46" s="1"/>
  <c r="CZ17" i="46"/>
  <c r="AK17" i="46" s="1"/>
  <c r="CY17" i="46"/>
  <c r="CX17" i="46"/>
  <c r="AI17" i="46" s="1"/>
  <c r="CW17" i="46"/>
  <c r="AH17" i="46" s="1"/>
  <c r="CV17" i="46"/>
  <c r="CU17" i="46"/>
  <c r="AF17" i="46" s="1"/>
  <c r="CT17" i="46"/>
  <c r="AE17" i="46" s="1"/>
  <c r="CS17" i="46"/>
  <c r="AD17" i="46" s="1"/>
  <c r="CR17" i="46"/>
  <c r="AC17" i="46" s="1"/>
  <c r="CQ17" i="46"/>
  <c r="CP17" i="46"/>
  <c r="AA17" i="46" s="1"/>
  <c r="CO17" i="46"/>
  <c r="Z17" i="46" s="1"/>
  <c r="CN17" i="46"/>
  <c r="CM17" i="46"/>
  <c r="X17" i="46" s="1"/>
  <c r="CL17" i="46"/>
  <c r="W17" i="46" s="1"/>
  <c r="CK17" i="46"/>
  <c r="V17" i="46" s="1"/>
  <c r="CJ17" i="46"/>
  <c r="U17" i="46" s="1"/>
  <c r="CI17" i="46"/>
  <c r="CH17" i="46"/>
  <c r="S17" i="46" s="1"/>
  <c r="CG17" i="46"/>
  <c r="CF17" i="46"/>
  <c r="CE17" i="46"/>
  <c r="P17" i="46" s="1"/>
  <c r="CD17" i="46"/>
  <c r="O17" i="46" s="1"/>
  <c r="CC17" i="46"/>
  <c r="N17" i="46" s="1"/>
  <c r="CB17" i="46"/>
  <c r="CA17" i="46"/>
  <c r="BZ17" i="46"/>
  <c r="K17" i="46" s="1"/>
  <c r="BY17" i="46"/>
  <c r="J17" i="46" s="1"/>
  <c r="BX17" i="46"/>
  <c r="BW17" i="46"/>
  <c r="H17" i="46" s="1"/>
  <c r="BV17" i="46"/>
  <c r="G17" i="46" s="1"/>
  <c r="BU17" i="46"/>
  <c r="F17" i="46" s="1"/>
  <c r="BT17" i="46"/>
  <c r="BS17" i="46"/>
  <c r="D17" i="46" s="1"/>
  <c r="BO17" i="46"/>
  <c r="B17" i="46"/>
  <c r="A17" i="46"/>
  <c r="A17" i="44" s="1"/>
  <c r="EF16" i="46"/>
  <c r="BQ16" i="46" s="1"/>
  <c r="EE16" i="46"/>
  <c r="BP16" i="46" s="1"/>
  <c r="ED16" i="46"/>
  <c r="BO16" i="46" s="1"/>
  <c r="EC16" i="46"/>
  <c r="BN16" i="46" s="1"/>
  <c r="EB16" i="46"/>
  <c r="EA16" i="46"/>
  <c r="BL16" i="46" s="1"/>
  <c r="DZ16" i="46"/>
  <c r="BK16" i="46" s="1"/>
  <c r="DY16" i="46"/>
  <c r="DX16" i="46"/>
  <c r="BI16" i="46" s="1"/>
  <c r="DW16" i="46"/>
  <c r="DV16" i="46"/>
  <c r="DU16" i="46"/>
  <c r="DT16" i="46"/>
  <c r="BE16" i="46" s="1"/>
  <c r="DS16" i="46"/>
  <c r="BD16" i="46" s="1"/>
  <c r="DR16" i="46"/>
  <c r="BC16" i="46" s="1"/>
  <c r="DQ16" i="46"/>
  <c r="BB16" i="46" s="1"/>
  <c r="DP16" i="46"/>
  <c r="BA16" i="46" s="1"/>
  <c r="DO16" i="46"/>
  <c r="AZ16" i="46" s="1"/>
  <c r="DN16" i="46"/>
  <c r="DM16" i="46"/>
  <c r="DL16" i="46"/>
  <c r="DK16" i="46"/>
  <c r="AV16" i="46" s="1"/>
  <c r="DJ16" i="46"/>
  <c r="AU16" i="46" s="1"/>
  <c r="DI16" i="46"/>
  <c r="DH16" i="46"/>
  <c r="AS16" i="46" s="1"/>
  <c r="DG16" i="46"/>
  <c r="AR16" i="46" s="1"/>
  <c r="DF16" i="46"/>
  <c r="AQ16" i="46" s="1"/>
  <c r="DE16" i="46"/>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CR16" i="46"/>
  <c r="AC16" i="46" s="1"/>
  <c r="CQ16" i="46"/>
  <c r="AB16" i="46" s="1"/>
  <c r="CP16" i="46"/>
  <c r="CO16" i="46"/>
  <c r="CN16" i="46"/>
  <c r="Y16" i="46" s="1"/>
  <c r="CM16" i="46"/>
  <c r="X16" i="46" s="1"/>
  <c r="CL16" i="46"/>
  <c r="W16" i="46" s="1"/>
  <c r="CK16" i="46"/>
  <c r="V16" i="46" s="1"/>
  <c r="CJ16" i="46"/>
  <c r="U16" i="46" s="1"/>
  <c r="CI16" i="46"/>
  <c r="T16" i="46" s="1"/>
  <c r="CH16" i="46"/>
  <c r="CG16" i="46"/>
  <c r="R16" i="46" s="1"/>
  <c r="CF16" i="46"/>
  <c r="Q16" i="46" s="1"/>
  <c r="CE16" i="46"/>
  <c r="P16" i="46" s="1"/>
  <c r="CD16" i="46"/>
  <c r="O16" i="46" s="1"/>
  <c r="CC16" i="46"/>
  <c r="CB16" i="46"/>
  <c r="M16" i="46" s="1"/>
  <c r="CA16" i="46"/>
  <c r="L16" i="46" s="1"/>
  <c r="BZ16" i="46"/>
  <c r="K16" i="46" s="1"/>
  <c r="BY16" i="46"/>
  <c r="BX16" i="46"/>
  <c r="BW16" i="46"/>
  <c r="H16" i="46" s="1"/>
  <c r="BV16" i="46"/>
  <c r="G16" i="46" s="1"/>
  <c r="BU16" i="46"/>
  <c r="F16" i="46" s="1"/>
  <c r="BT16" i="46"/>
  <c r="E16" i="46" s="1"/>
  <c r="BS16" i="46"/>
  <c r="D16" i="46" s="1"/>
  <c r="A16" i="46"/>
  <c r="EF15" i="46"/>
  <c r="BQ15" i="46" s="1"/>
  <c r="EE15" i="46"/>
  <c r="BP15" i="46" s="1"/>
  <c r="ED15" i="46"/>
  <c r="BO15" i="44" s="1"/>
  <c r="EC15" i="46"/>
  <c r="BN15" i="46" s="1"/>
  <c r="EB15" i="46"/>
  <c r="EA15" i="46"/>
  <c r="BL15" i="46" s="1"/>
  <c r="DZ15" i="46"/>
  <c r="BK15" i="46" s="1"/>
  <c r="DY15" i="46"/>
  <c r="BJ15" i="46" s="1"/>
  <c r="DX15" i="46"/>
  <c r="DW15" i="46"/>
  <c r="BH15" i="46" s="1"/>
  <c r="DV15" i="46"/>
  <c r="DU15" i="46"/>
  <c r="BF15" i="46" s="1"/>
  <c r="DT15" i="46"/>
  <c r="DS15" i="46"/>
  <c r="BD15" i="46" s="1"/>
  <c r="DR15" i="46"/>
  <c r="BC15" i="46" s="1"/>
  <c r="DQ15" i="46"/>
  <c r="BB15" i="46" s="1"/>
  <c r="DP15" i="46"/>
  <c r="BA15" i="46" s="1"/>
  <c r="DO15" i="46"/>
  <c r="DN15" i="46"/>
  <c r="AY15" i="46" s="1"/>
  <c r="DM15" i="46"/>
  <c r="AX15" i="46" s="1"/>
  <c r="DL15" i="46"/>
  <c r="DK15" i="46"/>
  <c r="AV15" i="46" s="1"/>
  <c r="DJ15" i="46"/>
  <c r="AU15" i="46" s="1"/>
  <c r="DI15" i="46"/>
  <c r="AT15" i="46" s="1"/>
  <c r="DH15" i="46"/>
  <c r="DG15" i="46"/>
  <c r="DF15" i="46"/>
  <c r="AQ15" i="46" s="1"/>
  <c r="DE15" i="46"/>
  <c r="AP15" i="46" s="1"/>
  <c r="DD15" i="46"/>
  <c r="DC15" i="46"/>
  <c r="AN15" i="46" s="1"/>
  <c r="DB15" i="46"/>
  <c r="AM15" i="46" s="1"/>
  <c r="DA15" i="46"/>
  <c r="CZ15" i="46"/>
  <c r="CY15" i="46"/>
  <c r="AJ15" i="46" s="1"/>
  <c r="CX15" i="46"/>
  <c r="CW15" i="46"/>
  <c r="AH15" i="46" s="1"/>
  <c r="CV15" i="46"/>
  <c r="CU15" i="46"/>
  <c r="AF15" i="46" s="1"/>
  <c r="CT15" i="46"/>
  <c r="AE15" i="46" s="1"/>
  <c r="CS15" i="46"/>
  <c r="AD15" i="46" s="1"/>
  <c r="CR15" i="46"/>
  <c r="AC15" i="46" s="1"/>
  <c r="CQ15" i="46"/>
  <c r="AB15" i="46" s="1"/>
  <c r="CP15" i="46"/>
  <c r="CO15" i="46"/>
  <c r="Z15" i="46" s="1"/>
  <c r="CN15" i="46"/>
  <c r="CM15" i="46"/>
  <c r="X15" i="46" s="1"/>
  <c r="CL15" i="46"/>
  <c r="W15" i="46" s="1"/>
  <c r="CK15" i="46"/>
  <c r="V15" i="46" s="1"/>
  <c r="CJ15" i="46"/>
  <c r="U15" i="46" s="1"/>
  <c r="CI15" i="46"/>
  <c r="T15" i="46" s="1"/>
  <c r="CH15" i="46"/>
  <c r="S15" i="46" s="1"/>
  <c r="CG15" i="46"/>
  <c r="R15" i="46" s="1"/>
  <c r="CF15" i="46"/>
  <c r="CE15" i="46"/>
  <c r="P15" i="46" s="1"/>
  <c r="CD15" i="46"/>
  <c r="O15" i="46" s="1"/>
  <c r="CC15" i="46"/>
  <c r="N15" i="46" s="1"/>
  <c r="CB15" i="46"/>
  <c r="CA15" i="46"/>
  <c r="L15" i="46" s="1"/>
  <c r="BZ15" i="46"/>
  <c r="K15" i="46" s="1"/>
  <c r="BY15" i="46"/>
  <c r="J15" i="46" s="1"/>
  <c r="BX15" i="46"/>
  <c r="BW15" i="46"/>
  <c r="H15" i="46" s="1"/>
  <c r="BV15" i="46"/>
  <c r="BU15" i="46"/>
  <c r="BT15" i="46"/>
  <c r="BS15" i="46"/>
  <c r="BO15" i="46"/>
  <c r="A15" i="46"/>
  <c r="A15" i="44" s="1"/>
  <c r="EF14" i="46"/>
  <c r="EE14" i="46"/>
  <c r="BP14" i="46" s="1"/>
  <c r="ED14" i="46"/>
  <c r="BO14" i="46" s="1"/>
  <c r="EC14" i="46"/>
  <c r="EB14" i="46"/>
  <c r="BM14" i="46" s="1"/>
  <c r="EA14" i="46"/>
  <c r="BL14" i="46" s="1"/>
  <c r="DZ14" i="46"/>
  <c r="BK14" i="46" s="1"/>
  <c r="DY14" i="46"/>
  <c r="DX14" i="46"/>
  <c r="BI14" i="46" s="1"/>
  <c r="DW14" i="46"/>
  <c r="BH14" i="46" s="1"/>
  <c r="DV14" i="46"/>
  <c r="BG14" i="44" s="1"/>
  <c r="DU14" i="46"/>
  <c r="DT14" i="46"/>
  <c r="BE14" i="46" s="1"/>
  <c r="DS14" i="46"/>
  <c r="BD14" i="46" s="1"/>
  <c r="DR14" i="46"/>
  <c r="BC14" i="46" s="1"/>
  <c r="DQ14" i="46"/>
  <c r="BB14" i="46" s="1"/>
  <c r="DP14" i="46"/>
  <c r="DO14" i="46"/>
  <c r="AZ14" i="46" s="1"/>
  <c r="DN14" i="46"/>
  <c r="DM14" i="46"/>
  <c r="DL14" i="46"/>
  <c r="DK14" i="46"/>
  <c r="AV14" i="46" s="1"/>
  <c r="DJ14" i="46"/>
  <c r="DI14" i="46"/>
  <c r="AT14" i="46" s="1"/>
  <c r="DH14" i="46"/>
  <c r="AS14" i="46" s="1"/>
  <c r="DG14" i="46"/>
  <c r="AR14" i="46" s="1"/>
  <c r="DF14" i="46"/>
  <c r="AQ14" i="46" s="1"/>
  <c r="DE14" i="46"/>
  <c r="DD14" i="46"/>
  <c r="DC14" i="46"/>
  <c r="AN14" i="46" s="1"/>
  <c r="DB14" i="46"/>
  <c r="DA14" i="46"/>
  <c r="CZ14" i="46"/>
  <c r="AK14" i="46" s="1"/>
  <c r="CY14" i="46"/>
  <c r="AJ14" i="46" s="1"/>
  <c r="CX14" i="46"/>
  <c r="AI14" i="46" s="1"/>
  <c r="CW14" i="46"/>
  <c r="CV14" i="46"/>
  <c r="AG14" i="46" s="1"/>
  <c r="CU14" i="46"/>
  <c r="AF14" i="46" s="1"/>
  <c r="CT14" i="46"/>
  <c r="AE14" i="46" s="1"/>
  <c r="CS14" i="46"/>
  <c r="CR14" i="46"/>
  <c r="CQ14" i="46"/>
  <c r="AB14" i="46" s="1"/>
  <c r="CP14" i="46"/>
  <c r="AA14" i="46" s="1"/>
  <c r="CO14" i="46"/>
  <c r="CN14" i="46"/>
  <c r="CM14" i="46"/>
  <c r="X14" i="46" s="1"/>
  <c r="CL14" i="46"/>
  <c r="CK14" i="46"/>
  <c r="V14" i="46" s="1"/>
  <c r="CJ14" i="46"/>
  <c r="CI14" i="46"/>
  <c r="T14" i="46" s="1"/>
  <c r="CH14" i="46"/>
  <c r="S14" i="46" s="1"/>
  <c r="CG14" i="46"/>
  <c r="CF14" i="46"/>
  <c r="Q14" i="46" s="1"/>
  <c r="CE14" i="46"/>
  <c r="P14" i="46" s="1"/>
  <c r="CD14" i="46"/>
  <c r="O14" i="46" s="1"/>
  <c r="CC14" i="46"/>
  <c r="CB14" i="46"/>
  <c r="M14" i="46" s="1"/>
  <c r="CA14" i="46"/>
  <c r="L14" i="46" s="1"/>
  <c r="BZ14" i="46"/>
  <c r="K14" i="46" s="1"/>
  <c r="BY14" i="46"/>
  <c r="BX14" i="46"/>
  <c r="BW14" i="46"/>
  <c r="H14" i="46" s="1"/>
  <c r="BV14" i="46"/>
  <c r="G14" i="46" s="1"/>
  <c r="BU14" i="46"/>
  <c r="F14" i="46" s="1"/>
  <c r="BT14" i="46"/>
  <c r="BS14" i="46"/>
  <c r="D14" i="46" s="1"/>
  <c r="BG14" i="46"/>
  <c r="A14" i="46"/>
  <c r="A12" i="27" s="1"/>
  <c r="EF13" i="46"/>
  <c r="EE13" i="46"/>
  <c r="BP13" i="46" s="1"/>
  <c r="ED13" i="46"/>
  <c r="EC13" i="46"/>
  <c r="EB13" i="46"/>
  <c r="EA13" i="46"/>
  <c r="BL13" i="46" s="1"/>
  <c r="DZ13" i="46"/>
  <c r="DY13" i="46"/>
  <c r="BJ13" i="46" s="1"/>
  <c r="DX13" i="46"/>
  <c r="DW13" i="46"/>
  <c r="BH13" i="46" s="1"/>
  <c r="DV13" i="46"/>
  <c r="BG13" i="46" s="1"/>
  <c r="DU13" i="46"/>
  <c r="BF13" i="46" s="1"/>
  <c r="DT13" i="46"/>
  <c r="BE13" i="46" s="1"/>
  <c r="DS13" i="46"/>
  <c r="BD13" i="46" s="1"/>
  <c r="DR13" i="46"/>
  <c r="DQ13" i="46"/>
  <c r="BB13" i="46" s="1"/>
  <c r="DP13" i="46"/>
  <c r="BA13" i="46" s="1"/>
  <c r="DO13" i="46"/>
  <c r="AZ13" i="46" s="1"/>
  <c r="DN13" i="46"/>
  <c r="AY13" i="46" s="1"/>
  <c r="DM13" i="46"/>
  <c r="DL13" i="46"/>
  <c r="AW13" i="46" s="1"/>
  <c r="DK13" i="46"/>
  <c r="AV13" i="46" s="1"/>
  <c r="DJ13" i="46"/>
  <c r="DI13" i="46"/>
  <c r="AT13" i="46" s="1"/>
  <c r="DH13" i="46"/>
  <c r="DG13" i="46"/>
  <c r="DF13" i="46"/>
  <c r="AQ13" i="46" s="1"/>
  <c r="DE13" i="46"/>
  <c r="AP13" i="46" s="1"/>
  <c r="DD13" i="46"/>
  <c r="AO13" i="46" s="1"/>
  <c r="DC13" i="46"/>
  <c r="AN13" i="46" s="1"/>
  <c r="DB13" i="46"/>
  <c r="DA13" i="46"/>
  <c r="CZ13" i="46"/>
  <c r="CY13" i="46"/>
  <c r="AJ13" i="46" s="1"/>
  <c r="CX13" i="46"/>
  <c r="AI13" i="46" s="1"/>
  <c r="CW13" i="46"/>
  <c r="CV13" i="46"/>
  <c r="AG13" i="46" s="1"/>
  <c r="CU13" i="46"/>
  <c r="AF13" i="46" s="1"/>
  <c r="CT13" i="46"/>
  <c r="CS13" i="46"/>
  <c r="AD13" i="46" s="1"/>
  <c r="CR13" i="46"/>
  <c r="AC13" i="46" s="1"/>
  <c r="CQ13" i="46"/>
  <c r="CP13" i="46"/>
  <c r="AA13" i="46" s="1"/>
  <c r="CO13" i="46"/>
  <c r="Z13" i="46" s="1"/>
  <c r="CN13" i="46"/>
  <c r="Y13" i="46" s="1"/>
  <c r="CM13" i="46"/>
  <c r="X13" i="46" s="1"/>
  <c r="CL13" i="46"/>
  <c r="CK13" i="46"/>
  <c r="V13" i="46" s="1"/>
  <c r="CJ13" i="46"/>
  <c r="U13" i="46" s="1"/>
  <c r="CI13" i="46"/>
  <c r="T13" i="46" s="1"/>
  <c r="CH13" i="46"/>
  <c r="S13" i="46" s="1"/>
  <c r="CG13" i="46"/>
  <c r="CF13" i="46"/>
  <c r="CE13" i="46"/>
  <c r="P13" i="46" s="1"/>
  <c r="CD13" i="46"/>
  <c r="CC13" i="46"/>
  <c r="CB13" i="46"/>
  <c r="CA13" i="46"/>
  <c r="L13" i="46" s="1"/>
  <c r="BZ13" i="46"/>
  <c r="K13" i="46" s="1"/>
  <c r="BY13" i="46"/>
  <c r="J13" i="46" s="1"/>
  <c r="BX13" i="46"/>
  <c r="I13" i="46" s="1"/>
  <c r="BW13" i="46"/>
  <c r="H13" i="46" s="1"/>
  <c r="BV13" i="46"/>
  <c r="BU13" i="46"/>
  <c r="BT13" i="46"/>
  <c r="E13" i="46" s="1"/>
  <c r="BS13" i="46"/>
  <c r="D13" i="46" s="1"/>
  <c r="A13" i="46"/>
  <c r="EF12" i="46"/>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DS12" i="46"/>
  <c r="BD12" i="46" s="1"/>
  <c r="DR12" i="46"/>
  <c r="BC12" i="46" s="1"/>
  <c r="DQ12" i="46"/>
  <c r="BB12" i="46" s="1"/>
  <c r="DP12" i="46"/>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CN12" i="46"/>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BS12" i="46"/>
  <c r="A12" i="46"/>
  <c r="A10" i="27" s="1"/>
  <c r="EF11" i="46"/>
  <c r="EE11" i="46"/>
  <c r="BP11" i="46" s="1"/>
  <c r="ED11" i="46"/>
  <c r="BO11" i="46" s="1"/>
  <c r="EC11" i="46"/>
  <c r="BN11" i="46" s="1"/>
  <c r="EB11" i="46"/>
  <c r="EA11" i="46"/>
  <c r="BL11" i="46" s="1"/>
  <c r="DZ11" i="46"/>
  <c r="BK11" i="46" s="1"/>
  <c r="DY11" i="46"/>
  <c r="BJ11" i="46" s="1"/>
  <c r="DX11" i="46"/>
  <c r="BI11" i="46" s="1"/>
  <c r="DW11" i="46"/>
  <c r="BH11" i="46" s="1"/>
  <c r="DV11" i="46"/>
  <c r="BG11" i="46" s="1"/>
  <c r="DU11" i="46"/>
  <c r="DT11" i="46"/>
  <c r="DS11" i="46"/>
  <c r="BD11" i="46" s="1"/>
  <c r="DR11" i="46"/>
  <c r="BC11" i="46" s="1"/>
  <c r="DQ11" i="46"/>
  <c r="BB11" i="46" s="1"/>
  <c r="DP11" i="46"/>
  <c r="BA11" i="46" s="1"/>
  <c r="DO11" i="46"/>
  <c r="AZ11" i="46" s="1"/>
  <c r="DN11" i="46"/>
  <c r="AY11" i="46" s="1"/>
  <c r="DM11" i="46"/>
  <c r="DL11" i="46"/>
  <c r="DK11" i="46"/>
  <c r="AV11" i="46" s="1"/>
  <c r="DJ11" i="46"/>
  <c r="AU11" i="46" s="1"/>
  <c r="DI11" i="46"/>
  <c r="AT11" i="46" s="1"/>
  <c r="DH11" i="46"/>
  <c r="AS11" i="46" s="1"/>
  <c r="DG11" i="46"/>
  <c r="AR11" i="46" s="1"/>
  <c r="DF11" i="46"/>
  <c r="AQ11" i="46" s="1"/>
  <c r="DE11" i="46"/>
  <c r="AP11" i="46" s="1"/>
  <c r="DD11" i="46"/>
  <c r="DC11" i="46"/>
  <c r="AN11" i="46" s="1"/>
  <c r="DB11" i="46"/>
  <c r="AM11" i="46" s="1"/>
  <c r="DA11" i="46"/>
  <c r="AL11" i="46" s="1"/>
  <c r="CZ11" i="46"/>
  <c r="CY11" i="46"/>
  <c r="CX11" i="46"/>
  <c r="CW11" i="46"/>
  <c r="CV11" i="46"/>
  <c r="CU11" i="46"/>
  <c r="AF11" i="46" s="1"/>
  <c r="CT11" i="46"/>
  <c r="AE11" i="46" s="1"/>
  <c r="CS11" i="46"/>
  <c r="AD11" i="46" s="1"/>
  <c r="CR11" i="46"/>
  <c r="AC11" i="46" s="1"/>
  <c r="CQ11" i="46"/>
  <c r="AB11" i="46" s="1"/>
  <c r="CP11" i="46"/>
  <c r="AA11" i="46" s="1"/>
  <c r="CO11" i="46"/>
  <c r="Z11" i="46" s="1"/>
  <c r="CN11" i="46"/>
  <c r="CM11" i="46"/>
  <c r="X11" i="46" s="1"/>
  <c r="CL11" i="46"/>
  <c r="W11" i="46" s="1"/>
  <c r="CK11" i="46"/>
  <c r="V11" i="46" s="1"/>
  <c r="CJ11" i="46"/>
  <c r="U11" i="46" s="1"/>
  <c r="CI11" i="46"/>
  <c r="T11" i="46" s="1"/>
  <c r="CH11" i="46"/>
  <c r="S11" i="46" s="1"/>
  <c r="CG11" i="46"/>
  <c r="CF11" i="46"/>
  <c r="CE11" i="46"/>
  <c r="P11" i="46" s="1"/>
  <c r="CD11" i="46"/>
  <c r="O11" i="46" s="1"/>
  <c r="CC11" i="46"/>
  <c r="N11" i="46" s="1"/>
  <c r="CB11" i="46"/>
  <c r="M11" i="46" s="1"/>
  <c r="CA11" i="46"/>
  <c r="L11" i="46" s="1"/>
  <c r="BZ11" i="46"/>
  <c r="K11" i="46" s="1"/>
  <c r="BY11" i="46"/>
  <c r="J11" i="46" s="1"/>
  <c r="BX11" i="46"/>
  <c r="BW11" i="46"/>
  <c r="H11" i="46" s="1"/>
  <c r="BV11" i="46"/>
  <c r="G11" i="46" s="1"/>
  <c r="BU11" i="46"/>
  <c r="F11" i="46" s="1"/>
  <c r="BT11" i="46"/>
  <c r="E11" i="46" s="1"/>
  <c r="BS11" i="46"/>
  <c r="D11" i="46" s="1"/>
  <c r="A11" i="46"/>
  <c r="C11" i="46" s="1"/>
  <c r="C11" i="44" s="1"/>
  <c r="EF10" i="46"/>
  <c r="BQ10" i="46" s="1"/>
  <c r="EE10" i="46"/>
  <c r="BP10" i="46" s="1"/>
  <c r="ED10" i="46"/>
  <c r="BO10" i="46" s="1"/>
  <c r="EC10" i="46"/>
  <c r="BN10" i="46" s="1"/>
  <c r="EB10" i="46"/>
  <c r="BM10" i="46" s="1"/>
  <c r="EA10" i="46"/>
  <c r="BL10" i="46" s="1"/>
  <c r="DZ10" i="46"/>
  <c r="BK10" i="46" s="1"/>
  <c r="DY10" i="46"/>
  <c r="BJ10" i="46" s="1"/>
  <c r="DX10" i="46"/>
  <c r="DW10" i="46"/>
  <c r="BH10" i="46" s="1"/>
  <c r="DV10" i="46"/>
  <c r="BG10" i="46" s="1"/>
  <c r="DU10" i="46"/>
  <c r="BF10" i="46" s="1"/>
  <c r="DT10" i="46"/>
  <c r="BE10" i="46" s="1"/>
  <c r="DS10" i="46"/>
  <c r="DR10" i="46"/>
  <c r="BC10" i="46" s="1"/>
  <c r="DQ10" i="46"/>
  <c r="BB10" i="46" s="1"/>
  <c r="DP10" i="46"/>
  <c r="BA10" i="46" s="1"/>
  <c r="DO10" i="46"/>
  <c r="AZ10" i="46" s="1"/>
  <c r="DN10" i="46"/>
  <c r="AY10" i="44" s="1"/>
  <c r="DM10" i="46"/>
  <c r="AX10" i="46" s="1"/>
  <c r="DL10" i="46"/>
  <c r="AW10" i="46" s="1"/>
  <c r="DK10" i="46"/>
  <c r="AV10" i="46" s="1"/>
  <c r="DJ10" i="46"/>
  <c r="AU10" i="46" s="1"/>
  <c r="DI10" i="46"/>
  <c r="AT10" i="46" s="1"/>
  <c r="DH10" i="46"/>
  <c r="AS10" i="46" s="1"/>
  <c r="DG10" i="46"/>
  <c r="AR10" i="46" s="1"/>
  <c r="DF10" i="46"/>
  <c r="AQ10" i="46" s="1"/>
  <c r="DE10" i="46"/>
  <c r="DD10" i="46"/>
  <c r="AO10" i="46" s="1"/>
  <c r="DC10" i="46"/>
  <c r="AN10" i="46" s="1"/>
  <c r="DB10" i="46"/>
  <c r="AM10" i="46" s="1"/>
  <c r="DA10" i="46"/>
  <c r="AL10" i="46" s="1"/>
  <c r="CZ10" i="46"/>
  <c r="AK10" i="46" s="1"/>
  <c r="CY10" i="46"/>
  <c r="CX10" i="46"/>
  <c r="AI10" i="46" s="1"/>
  <c r="CW10" i="46"/>
  <c r="AH10" i="46" s="1"/>
  <c r="CV10" i="46"/>
  <c r="AG10" i="46" s="1"/>
  <c r="CU10" i="46"/>
  <c r="CT10" i="46"/>
  <c r="AE10" i="46" s="1"/>
  <c r="CS10" i="46"/>
  <c r="AD10" i="46" s="1"/>
  <c r="CR10" i="46"/>
  <c r="CQ10" i="46"/>
  <c r="AB10" i="46" s="1"/>
  <c r="CP10" i="46"/>
  <c r="AA10" i="46" s="1"/>
  <c r="CO10" i="46"/>
  <c r="Z10" i="46" s="1"/>
  <c r="CN10" i="46"/>
  <c r="Y10" i="46" s="1"/>
  <c r="CM10" i="46"/>
  <c r="X10" i="46" s="1"/>
  <c r="CL10" i="46"/>
  <c r="W10" i="46" s="1"/>
  <c r="CK10" i="46"/>
  <c r="V10" i="46" s="1"/>
  <c r="CJ10" i="46"/>
  <c r="U10" i="46" s="1"/>
  <c r="CI10" i="46"/>
  <c r="CH10" i="46"/>
  <c r="S10" i="46" s="1"/>
  <c r="CG10" i="46"/>
  <c r="R10" i="46" s="1"/>
  <c r="CF10" i="46"/>
  <c r="Q10" i="46" s="1"/>
  <c r="CE10" i="46"/>
  <c r="P10" i="46" s="1"/>
  <c r="CD10" i="46"/>
  <c r="O10" i="46" s="1"/>
  <c r="CC10" i="46"/>
  <c r="N10" i="46" s="1"/>
  <c r="CB10" i="46"/>
  <c r="M10" i="46" s="1"/>
  <c r="CA10" i="46"/>
  <c r="L10" i="46" s="1"/>
  <c r="BZ10" i="46"/>
  <c r="BY10" i="46"/>
  <c r="J10" i="46" s="1"/>
  <c r="BX10" i="46"/>
  <c r="I10" i="46" s="1"/>
  <c r="BW10" i="46"/>
  <c r="H10" i="46" s="1"/>
  <c r="BV10" i="46"/>
  <c r="G10" i="46" s="1"/>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DV9" i="46"/>
  <c r="BG9" i="46" s="1"/>
  <c r="DU9" i="46"/>
  <c r="BF9" i="46" s="1"/>
  <c r="DT9" i="46"/>
  <c r="DS9" i="46"/>
  <c r="BD9" i="46" s="1"/>
  <c r="DR9" i="46"/>
  <c r="BC9" i="46" s="1"/>
  <c r="DQ9" i="46"/>
  <c r="BB9" i="46" s="1"/>
  <c r="DP9" i="46"/>
  <c r="BA9" i="46" s="1"/>
  <c r="DO9" i="46"/>
  <c r="AZ9" i="46" s="1"/>
  <c r="DN9" i="46"/>
  <c r="AY9" i="46" s="1"/>
  <c r="DM9" i="46"/>
  <c r="AX9" i="46" s="1"/>
  <c r="DL9" i="46"/>
  <c r="AW9" i="46" s="1"/>
  <c r="DK9" i="46"/>
  <c r="DJ9" i="46"/>
  <c r="AU9" i="46" s="1"/>
  <c r="DI9" i="46"/>
  <c r="AT9" i="46" s="1"/>
  <c r="DH9" i="46"/>
  <c r="AS9" i="46" s="1"/>
  <c r="DG9" i="46"/>
  <c r="DF9" i="46"/>
  <c r="AQ9" i="46" s="1"/>
  <c r="DE9" i="46"/>
  <c r="AP9" i="46" s="1"/>
  <c r="DD9" i="46"/>
  <c r="AO9" i="46" s="1"/>
  <c r="DC9" i="46"/>
  <c r="DB9" i="46"/>
  <c r="AM9" i="46" s="1"/>
  <c r="DA9" i="46"/>
  <c r="AL9" i="46" s="1"/>
  <c r="CZ9" i="46"/>
  <c r="AK9" i="46" s="1"/>
  <c r="CY9" i="46"/>
  <c r="AJ9" i="46" s="1"/>
  <c r="CX9" i="46"/>
  <c r="AI9" i="46" s="1"/>
  <c r="CW9" i="46"/>
  <c r="CV9" i="46"/>
  <c r="AG9" i="46" s="1"/>
  <c r="CU9" i="46"/>
  <c r="AF9" i="46" s="1"/>
  <c r="CT9" i="46"/>
  <c r="AE9" i="46" s="1"/>
  <c r="CS9" i="46"/>
  <c r="AD9" i="46" s="1"/>
  <c r="CR9" i="46"/>
  <c r="AC9" i="46" s="1"/>
  <c r="CQ9" i="46"/>
  <c r="AB9" i="46" s="1"/>
  <c r="CP9" i="46"/>
  <c r="AA9" i="46" s="1"/>
  <c r="CO9" i="46"/>
  <c r="Z9" i="46" s="1"/>
  <c r="CN9" i="46"/>
  <c r="CM9" i="46"/>
  <c r="X9" i="46" s="1"/>
  <c r="CL9" i="46"/>
  <c r="W9" i="46" s="1"/>
  <c r="CK9" i="46"/>
  <c r="V9" i="46" s="1"/>
  <c r="CJ9" i="46"/>
  <c r="U9" i="46" s="1"/>
  <c r="CI9" i="46"/>
  <c r="T9" i="46" s="1"/>
  <c r="CH9" i="46"/>
  <c r="S9" i="46" s="1"/>
  <c r="CG9" i="46"/>
  <c r="R9" i="46" s="1"/>
  <c r="CF9" i="46"/>
  <c r="Q9" i="46" s="1"/>
  <c r="CE9" i="46"/>
  <c r="P9" i="46" s="1"/>
  <c r="CD9" i="46"/>
  <c r="O9" i="46" s="1"/>
  <c r="CC9" i="46"/>
  <c r="CB9" i="46"/>
  <c r="M9" i="46" s="1"/>
  <c r="CA9" i="46"/>
  <c r="BZ9" i="46"/>
  <c r="K9" i="46" s="1"/>
  <c r="BY9" i="46"/>
  <c r="BX9" i="46"/>
  <c r="I9" i="46" s="1"/>
  <c r="BW9" i="46"/>
  <c r="H9" i="46" s="1"/>
  <c r="BV9" i="46"/>
  <c r="G9" i="46" s="1"/>
  <c r="BU9" i="46"/>
  <c r="F9" i="46" s="1"/>
  <c r="BT9" i="46"/>
  <c r="E9" i="46" s="1"/>
  <c r="BS9" i="46"/>
  <c r="A9" i="46"/>
  <c r="A7" i="29" s="1"/>
  <c r="EF8" i="46"/>
  <c r="BQ8" i="46" s="1"/>
  <c r="EE8" i="46"/>
  <c r="ED8" i="46"/>
  <c r="BO8" i="46" s="1"/>
  <c r="EC8" i="46"/>
  <c r="BN8" i="46" s="1"/>
  <c r="EB8" i="46"/>
  <c r="BM8" i="46" s="1"/>
  <c r="EA8" i="46"/>
  <c r="BL8" i="46" s="1"/>
  <c r="DZ8" i="46"/>
  <c r="BK8" i="46" s="1"/>
  <c r="DY8" i="46"/>
  <c r="BJ8" i="46" s="1"/>
  <c r="DX8" i="46"/>
  <c r="BI8" i="46" s="1"/>
  <c r="DW8" i="46"/>
  <c r="DV8" i="46"/>
  <c r="BG8" i="46" s="1"/>
  <c r="DU8" i="46"/>
  <c r="BF8" i="46" s="1"/>
  <c r="DT8" i="46"/>
  <c r="BE8" i="46" s="1"/>
  <c r="DS8" i="46"/>
  <c r="BD8" i="46" s="1"/>
  <c r="DR8" i="46"/>
  <c r="BC8" i="46" s="1"/>
  <c r="DQ8" i="46"/>
  <c r="BB8" i="46" s="1"/>
  <c r="DP8" i="46"/>
  <c r="BA8" i="46" s="1"/>
  <c r="DO8" i="46"/>
  <c r="DN8" i="46"/>
  <c r="DM8" i="46"/>
  <c r="DL8" i="46"/>
  <c r="AW8" i="46" s="1"/>
  <c r="DK8" i="46"/>
  <c r="AV8" i="46" s="1"/>
  <c r="DJ8" i="46"/>
  <c r="AU8" i="46" s="1"/>
  <c r="DI8" i="46"/>
  <c r="DH8" i="46"/>
  <c r="AS8" i="46" s="1"/>
  <c r="DG8" i="46"/>
  <c r="DF8" i="46"/>
  <c r="AQ8" i="46" s="1"/>
  <c r="DE8" i="46"/>
  <c r="DD8" i="46"/>
  <c r="AO8" i="46" s="1"/>
  <c r="DC8" i="46"/>
  <c r="AN8" i="46" s="1"/>
  <c r="DB8" i="46"/>
  <c r="AM8" i="46" s="1"/>
  <c r="DA8" i="46"/>
  <c r="AL8" i="46" s="1"/>
  <c r="CZ8" i="46"/>
  <c r="AK8" i="46" s="1"/>
  <c r="CY8" i="46"/>
  <c r="CX8" i="46"/>
  <c r="CW8" i="46"/>
  <c r="AH8" i="46" s="1"/>
  <c r="CV8" i="46"/>
  <c r="CU8" i="46"/>
  <c r="AF8" i="46" s="1"/>
  <c r="CT8" i="46"/>
  <c r="AE8" i="46" s="1"/>
  <c r="CS8" i="46"/>
  <c r="AD8" i="46" s="1"/>
  <c r="CR8" i="46"/>
  <c r="AC8" i="46" s="1"/>
  <c r="CQ8" i="46"/>
  <c r="CP8" i="46"/>
  <c r="AA8" i="46" s="1"/>
  <c r="CO8" i="46"/>
  <c r="Z8" i="46" s="1"/>
  <c r="CN8" i="46"/>
  <c r="Y8" i="46" s="1"/>
  <c r="CM8" i="46"/>
  <c r="X8" i="46" s="1"/>
  <c r="CL8" i="46"/>
  <c r="W8" i="46" s="1"/>
  <c r="CK8" i="46"/>
  <c r="V8" i="46" s="1"/>
  <c r="CJ8" i="46"/>
  <c r="U8" i="46" s="1"/>
  <c r="CI8" i="46"/>
  <c r="CH8" i="46"/>
  <c r="CG8" i="46"/>
  <c r="R8" i="46" s="1"/>
  <c r="CF8" i="46"/>
  <c r="Q8" i="46" s="1"/>
  <c r="CE8" i="46"/>
  <c r="P8" i="46" s="1"/>
  <c r="CD8" i="46"/>
  <c r="O8" i="46" s="1"/>
  <c r="CC8" i="46"/>
  <c r="N8" i="46" s="1"/>
  <c r="CB8" i="46"/>
  <c r="M8" i="46" s="1"/>
  <c r="CA8" i="46"/>
  <c r="BZ8" i="46"/>
  <c r="K8" i="46" s="1"/>
  <c r="BY8" i="46"/>
  <c r="J8" i="46" s="1"/>
  <c r="BX8" i="46"/>
  <c r="I8" i="46" s="1"/>
  <c r="BW8" i="46"/>
  <c r="H8" i="46" s="1"/>
  <c r="BV8" i="46"/>
  <c r="G8" i="46" s="1"/>
  <c r="BU8" i="46"/>
  <c r="F8" i="46" s="1"/>
  <c r="BT8" i="46"/>
  <c r="E8" i="46" s="1"/>
  <c r="BS8" i="46"/>
  <c r="A8" i="46"/>
  <c r="EF7" i="46"/>
  <c r="BQ7" i="46" s="1"/>
  <c r="EE7" i="46"/>
  <c r="BP7" i="46" s="1"/>
  <c r="ED7" i="46"/>
  <c r="BO7" i="46" s="1"/>
  <c r="EC7" i="46"/>
  <c r="BN7" i="46" s="1"/>
  <c r="EB7" i="46"/>
  <c r="BM7" i="46" s="1"/>
  <c r="EA7" i="46"/>
  <c r="BL7" i="46" s="1"/>
  <c r="DZ7" i="46"/>
  <c r="BK7" i="46" s="1"/>
  <c r="DY7" i="46"/>
  <c r="BJ7" i="46" s="1"/>
  <c r="DX7" i="46"/>
  <c r="DW7" i="46"/>
  <c r="BH7" i="46" s="1"/>
  <c r="DV7" i="46"/>
  <c r="BG7" i="46" s="1"/>
  <c r="DU7" i="46"/>
  <c r="BF7" i="46" s="1"/>
  <c r="DT7" i="46"/>
  <c r="BE7" i="46" s="1"/>
  <c r="DS7" i="46"/>
  <c r="BD7" i="46" s="1"/>
  <c r="DR7" i="46"/>
  <c r="BC7" i="46" s="1"/>
  <c r="DQ7" i="46"/>
  <c r="DP7" i="46"/>
  <c r="BA7" i="46" s="1"/>
  <c r="DO7" i="46"/>
  <c r="AZ7" i="46" s="1"/>
  <c r="DN7" i="46"/>
  <c r="AY7" i="46" s="1"/>
  <c r="DM7" i="46"/>
  <c r="AX7" i="46" s="1"/>
  <c r="DL7" i="46"/>
  <c r="AW7" i="46" s="1"/>
  <c r="DK7" i="46"/>
  <c r="AV7" i="46" s="1"/>
  <c r="DJ7" i="46"/>
  <c r="DI7" i="46"/>
  <c r="AT7" i="46" s="1"/>
  <c r="DH7" i="46"/>
  <c r="AS7" i="46" s="1"/>
  <c r="DG7" i="46"/>
  <c r="AR7" i="46" s="1"/>
  <c r="DF7" i="46"/>
  <c r="AQ7" i="44" s="1"/>
  <c r="DE7" i="46"/>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CR7" i="46"/>
  <c r="CQ7" i="46"/>
  <c r="AB7" i="46" s="1"/>
  <c r="CP7" i="46"/>
  <c r="AA7" i="46" s="1"/>
  <c r="CO7" i="46"/>
  <c r="CN7" i="46"/>
  <c r="Y7" i="46" s="1"/>
  <c r="CM7" i="46"/>
  <c r="X7" i="46" s="1"/>
  <c r="CL7" i="46"/>
  <c r="W7" i="46" s="1"/>
  <c r="CK7" i="46"/>
  <c r="V7" i="46" s="1"/>
  <c r="CJ7" i="46"/>
  <c r="U7" i="46" s="1"/>
  <c r="CI7" i="46"/>
  <c r="CH7" i="46"/>
  <c r="S7" i="46" s="1"/>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BS7" i="46"/>
  <c r="D7" i="46" s="1"/>
  <c r="AQ7" i="46"/>
  <c r="A7" i="46"/>
  <c r="A5" i="28" s="1"/>
  <c r="EF6" i="46"/>
  <c r="BQ6" i="46" s="1"/>
  <c r="EE6" i="46"/>
  <c r="ED6" i="46"/>
  <c r="EC6" i="46"/>
  <c r="EB6" i="46"/>
  <c r="BM6" i="46" s="1"/>
  <c r="EA6" i="46"/>
  <c r="BL6" i="46" s="1"/>
  <c r="DZ6" i="46"/>
  <c r="DY6" i="46"/>
  <c r="BJ6" i="46" s="1"/>
  <c r="DX6" i="46"/>
  <c r="BI6" i="46" s="1"/>
  <c r="DW6" i="46"/>
  <c r="DV6" i="46"/>
  <c r="DU6" i="46"/>
  <c r="DT6" i="46"/>
  <c r="BE6" i="46" s="1"/>
  <c r="DS6" i="46"/>
  <c r="BD6" i="46" s="1"/>
  <c r="DR6" i="46"/>
  <c r="DQ6" i="46"/>
  <c r="BB6" i="46" s="1"/>
  <c r="DP6" i="46"/>
  <c r="BA6" i="46" s="1"/>
  <c r="DO6" i="46"/>
  <c r="DN6" i="46"/>
  <c r="DM6" i="46"/>
  <c r="AX6" i="46" s="1"/>
  <c r="DL6" i="46"/>
  <c r="DK6" i="46"/>
  <c r="AV6" i="46" s="1"/>
  <c r="DJ6" i="46"/>
  <c r="AU6" i="46" s="1"/>
  <c r="DI6" i="46"/>
  <c r="AT6" i="46" s="1"/>
  <c r="DH6" i="46"/>
  <c r="AS6" i="46" s="1"/>
  <c r="DG6" i="46"/>
  <c r="DF6" i="46"/>
  <c r="DE6" i="46"/>
  <c r="DD6" i="46"/>
  <c r="DC6" i="46"/>
  <c r="AN6" i="46" s="1"/>
  <c r="DB6" i="46"/>
  <c r="DA6" i="46"/>
  <c r="AL6" i="46" s="1"/>
  <c r="CZ6" i="46"/>
  <c r="AK6" i="46" s="1"/>
  <c r="CY6" i="46"/>
  <c r="CX6" i="46"/>
  <c r="CW6" i="46"/>
  <c r="AH6" i="46" s="1"/>
  <c r="CV6" i="46"/>
  <c r="AG6" i="46" s="1"/>
  <c r="CU6" i="46"/>
  <c r="AF6" i="46" s="1"/>
  <c r="CT6" i="46"/>
  <c r="CS6" i="46"/>
  <c r="AD6" i="46" s="1"/>
  <c r="CR6" i="46"/>
  <c r="AC6" i="46" s="1"/>
  <c r="CQ6" i="46"/>
  <c r="CP6" i="46"/>
  <c r="CO6" i="46"/>
  <c r="CN6" i="46"/>
  <c r="Y6" i="46" s="1"/>
  <c r="CM6" i="46"/>
  <c r="X6" i="46" s="1"/>
  <c r="CL6" i="46"/>
  <c r="CK6" i="46"/>
  <c r="V6" i="46" s="1"/>
  <c r="CJ6" i="46"/>
  <c r="U6" i="46" s="1"/>
  <c r="CI6" i="46"/>
  <c r="CH6" i="46"/>
  <c r="CG6" i="46"/>
  <c r="R6" i="46" s="1"/>
  <c r="CF6" i="46"/>
  <c r="Q6" i="46" s="1"/>
  <c r="CE6" i="46"/>
  <c r="P6" i="46" s="1"/>
  <c r="CD6" i="46"/>
  <c r="CC6" i="46"/>
  <c r="N6" i="46" s="1"/>
  <c r="CB6" i="46"/>
  <c r="M6" i="46" s="1"/>
  <c r="CA6" i="46"/>
  <c r="BZ6" i="46"/>
  <c r="BY6" i="46"/>
  <c r="BX6" i="46"/>
  <c r="I6" i="46" s="1"/>
  <c r="BW6" i="46"/>
  <c r="H6" i="46" s="1"/>
  <c r="BV6" i="46"/>
  <c r="BU6" i="46"/>
  <c r="F6" i="46" s="1"/>
  <c r="BT6" i="46"/>
  <c r="E6" i="46" s="1"/>
  <c r="BS6" i="46"/>
  <c r="BP6" i="46"/>
  <c r="BO6" i="46"/>
  <c r="BN6" i="46"/>
  <c r="BK6" i="46"/>
  <c r="BH6" i="46"/>
  <c r="BG6" i="46"/>
  <c r="BF6" i="46"/>
  <c r="BC6" i="46"/>
  <c r="AZ6" i="46"/>
  <c r="AY6" i="46"/>
  <c r="AW6" i="46"/>
  <c r="AR6" i="46"/>
  <c r="AQ6" i="46"/>
  <c r="AP6" i="46"/>
  <c r="AO6" i="46"/>
  <c r="AM6" i="46"/>
  <c r="AJ6" i="46"/>
  <c r="AI6" i="46"/>
  <c r="AE6" i="46"/>
  <c r="AB6" i="46"/>
  <c r="AA6" i="46"/>
  <c r="Z6" i="46"/>
  <c r="W6" i="46"/>
  <c r="T6" i="46"/>
  <c r="S6" i="46"/>
  <c r="O6" i="46"/>
  <c r="L6" i="46"/>
  <c r="K6" i="46"/>
  <c r="J6" i="46"/>
  <c r="G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192"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Q28" i="42"/>
  <c r="C28" i="42"/>
  <c r="C6" i="46"/>
  <c r="C6" i="44" s="1"/>
  <c r="A202" i="44"/>
  <c r="A6" i="44"/>
  <c r="R29" i="42"/>
  <c r="S29" i="42" s="1"/>
  <c r="T29" i="42" s="1"/>
  <c r="U29" i="42" s="1"/>
  <c r="K29" i="42"/>
  <c r="L29" i="42" s="1"/>
  <c r="M29" i="42" s="1"/>
  <c r="O29" i="42" s="1"/>
  <c r="E29" i="42"/>
  <c r="F29" i="42" s="1"/>
  <c r="D29" i="42"/>
  <c r="L46" i="41"/>
  <c r="AH12" i="40" a="1"/>
  <c r="AH12" i="40" s="1"/>
  <c r="X7" i="40" a="1"/>
  <c r="X7" i="40" s="1"/>
  <c r="X8" i="40" s="1"/>
  <c r="BG15" i="29"/>
  <c r="BF15" i="29"/>
  <c r="BE15" i="29"/>
  <c r="BB15" i="29"/>
  <c r="AW15" i="29"/>
  <c r="AV15" i="29"/>
  <c r="AU15" i="29"/>
  <c r="AR15" i="29"/>
  <c r="AM15" i="29"/>
  <c r="AL15" i="29"/>
  <c r="AK15" i="29"/>
  <c r="AH15" i="29"/>
  <c r="AC15" i="29"/>
  <c r="AB15" i="29"/>
  <c r="X15" i="29"/>
  <c r="S15" i="29"/>
  <c r="R15" i="29"/>
  <c r="I15" i="29"/>
  <c r="H15" i="29"/>
  <c r="D15" i="29"/>
  <c r="BG14" i="29"/>
  <c r="BF14" i="29"/>
  <c r="BE14" i="29"/>
  <c r="BB14" i="29"/>
  <c r="AW14" i="29"/>
  <c r="AV14" i="29"/>
  <c r="AU14" i="29"/>
  <c r="AR14" i="29"/>
  <c r="AM14" i="29"/>
  <c r="AL14" i="29"/>
  <c r="AK14" i="29"/>
  <c r="AH14" i="29"/>
  <c r="AC14" i="29"/>
  <c r="AB14" i="29"/>
  <c r="S14" i="29"/>
  <c r="R14" i="29"/>
  <c r="I14" i="29"/>
  <c r="H14" i="29"/>
  <c r="BG34" i="28"/>
  <c r="BF34" i="28"/>
  <c r="BE34" i="28"/>
  <c r="BB34" i="28"/>
  <c r="AW34" i="28"/>
  <c r="AV34" i="28"/>
  <c r="AU34" i="28"/>
  <c r="AR34" i="28"/>
  <c r="AM34" i="28"/>
  <c r="AL34" i="28"/>
  <c r="AK34" i="28"/>
  <c r="AH34" i="28"/>
  <c r="AC34" i="28"/>
  <c r="AB34" i="28"/>
  <c r="X34" i="28"/>
  <c r="S34" i="28"/>
  <c r="R34" i="28"/>
  <c r="I34" i="28"/>
  <c r="H34" i="28"/>
  <c r="BG33" i="28"/>
  <c r="BF33" i="28"/>
  <c r="BE33" i="28"/>
  <c r="BB33" i="28"/>
  <c r="AW33" i="28"/>
  <c r="AV33" i="28"/>
  <c r="AU33" i="28"/>
  <c r="AR33" i="28"/>
  <c r="AM33" i="28"/>
  <c r="AL33" i="28"/>
  <c r="AK33" i="28"/>
  <c r="AH16" i="28" s="1"/>
  <c r="AH33" i="28"/>
  <c r="AC33" i="28"/>
  <c r="AB33" i="28"/>
  <c r="S33" i="28"/>
  <c r="R33" i="28"/>
  <c r="I33" i="28"/>
  <c r="H33" i="28"/>
  <c r="AM18" i="28"/>
  <c r="AM6" i="28" s="1"/>
  <c r="AL18" i="28"/>
  <c r="AK18" i="28"/>
  <c r="AH18" i="28"/>
  <c r="AC18" i="28"/>
  <c r="AB18" i="28"/>
  <c r="X18" i="28"/>
  <c r="CZ14" i="28"/>
  <c r="CZ5" i="28" s="1"/>
  <c r="X12" i="28"/>
  <c r="CF7"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L6" i="28"/>
  <c r="AK6" i="28"/>
  <c r="AJ6" i="28"/>
  <c r="AI6" i="28"/>
  <c r="AC6" i="28"/>
  <c r="AA6" i="28"/>
  <c r="Z6" i="28"/>
  <c r="Y6" i="28"/>
  <c r="X6" i="28"/>
  <c r="S6" i="28"/>
  <c r="R6" i="28"/>
  <c r="Q6" i="28"/>
  <c r="P6" i="28"/>
  <c r="O6" i="28"/>
  <c r="N6" i="28"/>
  <c r="I6" i="28"/>
  <c r="H6" i="28"/>
  <c r="G6" i="28"/>
  <c r="F6" i="28"/>
  <c r="E6" i="28"/>
  <c r="D6" i="28"/>
  <c r="DE5" i="28"/>
  <c r="DD5" i="28"/>
  <c r="DC5" i="28"/>
  <c r="DB5" i="28"/>
  <c r="DA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C5" i="28"/>
  <c r="AA5" i="28"/>
  <c r="Z5" i="28"/>
  <c r="Y5" i="28"/>
  <c r="X5" i="28"/>
  <c r="S5" i="28"/>
  <c r="R5" i="28"/>
  <c r="Q5" i="28"/>
  <c r="P5" i="28"/>
  <c r="O5" i="28"/>
  <c r="N5" i="28"/>
  <c r="I5" i="28"/>
  <c r="H5" i="28"/>
  <c r="G5" i="28"/>
  <c r="F5" i="28"/>
  <c r="E5" i="28"/>
  <c r="D5"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X31" i="27"/>
  <c r="N31" i="27"/>
  <c r="N15" i="29" s="1"/>
  <c r="D31" i="27"/>
  <c r="D34" i="28" s="1"/>
  <c r="CU30" i="27"/>
  <c r="CT30" i="27"/>
  <c r="CS30" i="27"/>
  <c r="CR30" i="27"/>
  <c r="CQ30" i="27"/>
  <c r="CP30" i="27"/>
  <c r="I20" i="27"/>
  <c r="I19" i="27"/>
  <c r="I18" i="27"/>
  <c r="I17" i="27"/>
  <c r="I6" i="27" s="1"/>
  <c r="BB16" i="27"/>
  <c r="BB6" i="27" s="1"/>
  <c r="AR16" i="27"/>
  <c r="AH16" i="27"/>
  <c r="BB15" i="27"/>
  <c r="AR15" i="27"/>
  <c r="AH15" i="27"/>
  <c r="AH5" i="27" s="1"/>
  <c r="I15" i="27"/>
  <c r="BB14" i="27"/>
  <c r="BB5" i="27" s="1"/>
  <c r="AR14" i="27"/>
  <c r="AH14" i="27"/>
  <c r="BB13" i="27"/>
  <c r="AR13" i="27"/>
  <c r="AR5" i="27" s="1"/>
  <c r="AH13" i="27"/>
  <c r="AH4" i="27" s="1"/>
  <c r="I13" i="27"/>
  <c r="I4" i="27" s="1"/>
  <c r="BL9" i="27"/>
  <c r="BB9" i="27"/>
  <c r="AR9" i="27"/>
  <c r="AH9" i="27"/>
  <c r="AC9" i="27"/>
  <c r="AB9" i="27"/>
  <c r="X9"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AW6" i="27"/>
  <c r="AV6" i="27"/>
  <c r="AU6" i="27"/>
  <c r="AT6" i="27"/>
  <c r="AS6" i="27"/>
  <c r="AR6" i="27"/>
  <c r="AM6" i="27"/>
  <c r="AL6" i="27"/>
  <c r="AK6" i="27"/>
  <c r="AJ6" i="27"/>
  <c r="AI6" i="27"/>
  <c r="AH6" i="27"/>
  <c r="AC6" i="27"/>
  <c r="AB6" i="27"/>
  <c r="AA6" i="27"/>
  <c r="Z6" i="27"/>
  <c r="Y6" i="27"/>
  <c r="X6" i="27"/>
  <c r="S6" i="27"/>
  <c r="R6" i="27"/>
  <c r="Q6" i="27"/>
  <c r="P6" i="27"/>
  <c r="O6" i="27"/>
  <c r="N6" i="27"/>
  <c r="H6" i="27"/>
  <c r="G6" i="27"/>
  <c r="F6" i="27"/>
  <c r="E6" i="27"/>
  <c r="D6"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AW5" i="27"/>
  <c r="AV5" i="27"/>
  <c r="AU5" i="27"/>
  <c r="AT5" i="27"/>
  <c r="AS5" i="27"/>
  <c r="AM5" i="27"/>
  <c r="AL5" i="27"/>
  <c r="AK5" i="27"/>
  <c r="AJ5" i="27"/>
  <c r="AI5" i="27"/>
  <c r="AC5" i="27"/>
  <c r="AB5" i="27"/>
  <c r="AA5" i="27"/>
  <c r="Z5" i="27"/>
  <c r="Y5" i="27"/>
  <c r="X5" i="27"/>
  <c r="S5" i="27"/>
  <c r="R5" i="27"/>
  <c r="Q5" i="27"/>
  <c r="P5" i="27"/>
  <c r="O5" i="27"/>
  <c r="N5" i="27"/>
  <c r="I5" i="27"/>
  <c r="H5" i="27"/>
  <c r="G5" i="27"/>
  <c r="F5" i="27"/>
  <c r="E5" i="27"/>
  <c r="D5"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C4" i="27"/>
  <c r="AB4" i="27"/>
  <c r="AA4" i="27"/>
  <c r="Z4" i="27"/>
  <c r="Y4" i="27"/>
  <c r="X4" i="27"/>
  <c r="S4" i="27"/>
  <c r="R4" i="27"/>
  <c r="Q4" i="27"/>
  <c r="P4" i="27"/>
  <c r="O4" i="27"/>
  <c r="N4" i="27"/>
  <c r="H4" i="27"/>
  <c r="G4" i="27"/>
  <c r="F4" i="27"/>
  <c r="E4" i="27"/>
  <c r="D4" i="27"/>
  <c r="BO39" i="46" l="1"/>
  <c r="AA168" i="46"/>
  <c r="O194" i="44"/>
  <c r="V198" i="44"/>
  <c r="Y201" i="44"/>
  <c r="BP202" i="44"/>
  <c r="AU192" i="44"/>
  <c r="R180" i="44"/>
  <c r="M202" i="44"/>
  <c r="AC185" i="44"/>
  <c r="AR191" i="44"/>
  <c r="BM203" i="44"/>
  <c r="BN128" i="46"/>
  <c r="BJ182" i="44"/>
  <c r="BO104" i="46"/>
  <c r="BO21" i="46"/>
  <c r="A204" i="44"/>
  <c r="AA198" i="44"/>
  <c r="BB205" i="44"/>
  <c r="C206" i="46"/>
  <c r="C206" i="44" s="1"/>
  <c r="AW189" i="44"/>
  <c r="BJ205" i="44"/>
  <c r="AC190" i="44"/>
  <c r="AT201" i="44"/>
  <c r="N184" i="44"/>
  <c r="BL174" i="44"/>
  <c r="J204" i="44"/>
  <c r="BB201" i="44"/>
  <c r="AA175" i="44"/>
  <c r="BN113" i="46"/>
  <c r="Q191" i="44"/>
  <c r="AR171" i="44"/>
  <c r="Z204" i="44"/>
  <c r="BF206" i="44"/>
  <c r="G176" i="44"/>
  <c r="X195" i="44"/>
  <c r="AM176" i="44"/>
  <c r="AV195" i="44"/>
  <c r="AH204" i="44"/>
  <c r="AI179" i="44"/>
  <c r="AD199" i="44"/>
  <c r="BG198" i="44"/>
  <c r="AO191" i="44"/>
  <c r="C189" i="46"/>
  <c r="C189" i="44" s="1"/>
  <c r="D173" i="44"/>
  <c r="BN185" i="44"/>
  <c r="T196" i="44"/>
  <c r="BF204" i="44"/>
  <c r="C200" i="46"/>
  <c r="C200" i="44" s="1"/>
  <c r="AB173" i="44"/>
  <c r="AP187" i="44"/>
  <c r="M192" i="44"/>
  <c r="AJ196" i="44"/>
  <c r="BB199" i="44"/>
  <c r="F203" i="44"/>
  <c r="BN204" i="44"/>
  <c r="R206" i="44"/>
  <c r="AZ171" i="44"/>
  <c r="BF185" i="44"/>
  <c r="AP202" i="44"/>
  <c r="Z181" i="44"/>
  <c r="AK192" i="44"/>
  <c r="N203" i="44"/>
  <c r="F199" i="44"/>
  <c r="AR173" i="44"/>
  <c r="BN187" i="44"/>
  <c r="BP196" i="44"/>
  <c r="V205" i="44"/>
  <c r="AF174" i="44"/>
  <c r="AL182" i="44"/>
  <c r="Y189" i="44"/>
  <c r="AM197" i="44"/>
  <c r="AD201" i="44"/>
  <c r="BB203" i="44"/>
  <c r="AL205" i="44"/>
  <c r="BN17" i="46"/>
  <c r="AY193" i="44"/>
  <c r="AN201" i="44"/>
  <c r="T206" i="44"/>
  <c r="AQ29" i="46"/>
  <c r="AQ193" i="44"/>
  <c r="X207" i="44"/>
  <c r="AB187" i="44"/>
  <c r="BD205" i="44"/>
  <c r="AG176" i="44"/>
  <c r="BJ194" i="44"/>
  <c r="AB206" i="44"/>
  <c r="C195" i="46"/>
  <c r="C195" i="44" s="1"/>
  <c r="AJ200" i="44"/>
  <c r="AR206" i="44"/>
  <c r="A197" i="44"/>
  <c r="AE192" i="44"/>
  <c r="E198" i="44"/>
  <c r="H205" i="44"/>
  <c r="D202" i="44"/>
  <c r="AY189" i="44"/>
  <c r="AR200" i="44"/>
  <c r="BP185" i="44"/>
  <c r="W190" i="44"/>
  <c r="AH195" i="44"/>
  <c r="T202" i="44"/>
  <c r="BH206" i="44"/>
  <c r="AJ187" i="44"/>
  <c r="AE190" i="44"/>
  <c r="AX195" i="44"/>
  <c r="AF201" i="44"/>
  <c r="BH202" i="44"/>
  <c r="AF207" i="44"/>
  <c r="AN174" i="44"/>
  <c r="R181" i="44"/>
  <c r="AR205" i="44"/>
  <c r="AN206" i="44"/>
  <c r="BI162" i="44"/>
  <c r="AB153" i="44"/>
  <c r="AL167" i="44"/>
  <c r="G184" i="44"/>
  <c r="I163" i="44"/>
  <c r="AI164" i="44"/>
  <c r="BE168" i="44"/>
  <c r="BA194" i="44"/>
  <c r="AW163" i="44"/>
  <c r="S204" i="44"/>
  <c r="M160" i="44"/>
  <c r="AL139" i="44"/>
  <c r="U160" i="44"/>
  <c r="AE165" i="44"/>
  <c r="BM168" i="44"/>
  <c r="BQ196" i="44"/>
  <c r="BL156" i="44"/>
  <c r="AH159" i="44"/>
  <c r="BE161" i="44"/>
  <c r="BB167" i="44"/>
  <c r="AG168" i="44"/>
  <c r="A159" i="44"/>
  <c r="K166" i="44"/>
  <c r="E162" i="44"/>
  <c r="AP142" i="44"/>
  <c r="AS169" i="44"/>
  <c r="AH144" i="44"/>
  <c r="AA166" i="44"/>
  <c r="AM203" i="44"/>
  <c r="BF150" i="44"/>
  <c r="U162" i="44"/>
  <c r="BO166" i="44"/>
  <c r="L198" i="44"/>
  <c r="S206" i="44"/>
  <c r="BM71" i="46"/>
  <c r="BN71" i="46"/>
  <c r="BO71" i="46"/>
  <c r="BO171" i="46"/>
  <c r="AC207" i="44"/>
  <c r="BP189" i="44"/>
  <c r="AO207" i="44"/>
  <c r="BL192" i="44"/>
  <c r="I203" i="44"/>
  <c r="AA154" i="44"/>
  <c r="AI195" i="44"/>
  <c r="C155" i="46"/>
  <c r="C155" i="44" s="1"/>
  <c r="AB199" i="44"/>
  <c r="AU191" i="44"/>
  <c r="AZ203" i="44"/>
  <c r="W170" i="44"/>
  <c r="J194" i="44"/>
  <c r="AR158" i="44"/>
  <c r="AF184" i="44"/>
  <c r="BD167" i="44"/>
  <c r="AR181" i="44"/>
  <c r="N153" i="44"/>
  <c r="AI161" i="44"/>
  <c r="I165" i="44"/>
  <c r="X182" i="44"/>
  <c r="BO168" i="44"/>
  <c r="BJ173" i="44"/>
  <c r="BH183" i="44"/>
  <c r="L187" i="44"/>
  <c r="T142" i="44"/>
  <c r="C199" i="46"/>
  <c r="C199" i="44" s="1"/>
  <c r="N179" i="44"/>
  <c r="W173" i="44"/>
  <c r="BI206" i="44"/>
  <c r="C180" i="46"/>
  <c r="C180" i="44" s="1"/>
  <c r="X160" i="44"/>
  <c r="E185" i="44"/>
  <c r="G194" i="44"/>
  <c r="AM196" i="44"/>
  <c r="AK206" i="44"/>
  <c r="S154" i="44"/>
  <c r="U185" i="44"/>
  <c r="BD192" i="44"/>
  <c r="BI200" i="44"/>
  <c r="E202" i="44"/>
  <c r="AL175" i="44"/>
  <c r="M206" i="44"/>
  <c r="M144" i="44"/>
  <c r="AJ193" i="44"/>
  <c r="AH197" i="44"/>
  <c r="BB198" i="44"/>
  <c r="E200" i="44"/>
  <c r="Y203" i="44"/>
  <c r="AG205" i="44"/>
  <c r="AC183" i="44"/>
  <c r="AU194" i="44"/>
  <c r="E204" i="44"/>
  <c r="AV162" i="44"/>
  <c r="P192" i="44"/>
  <c r="AG203" i="44"/>
  <c r="BC194" i="44"/>
  <c r="U200" i="44"/>
  <c r="AS202" i="44"/>
  <c r="C134" i="46"/>
  <c r="C134" i="44" s="1"/>
  <c r="Q207" i="44"/>
  <c r="J197" i="44"/>
  <c r="BM199" i="44"/>
  <c r="BE207" i="44"/>
  <c r="BE188" i="44"/>
  <c r="BA181" i="44"/>
  <c r="Q186" i="44"/>
  <c r="AN190" i="44"/>
  <c r="W196" i="44"/>
  <c r="AX197" i="44"/>
  <c r="AC200" i="44"/>
  <c r="R178" i="44"/>
  <c r="BQ181" i="44"/>
  <c r="AW186" i="44"/>
  <c r="AJ189" i="44"/>
  <c r="AV190" i="44"/>
  <c r="BP193" i="44"/>
  <c r="K195" i="44"/>
  <c r="BN197" i="44"/>
  <c r="Y199" i="44"/>
  <c r="BI202" i="44"/>
  <c r="AO203" i="44"/>
  <c r="AW205" i="44"/>
  <c r="BQ207" i="44"/>
  <c r="BL191" i="44"/>
  <c r="AK207" i="44"/>
  <c r="AL197" i="44"/>
  <c r="I204" i="44"/>
  <c r="BA207" i="44"/>
  <c r="AS207" i="44"/>
  <c r="T190" i="44"/>
  <c r="BI207" i="44"/>
  <c r="AE188" i="44"/>
  <c r="AC196" i="44"/>
  <c r="BF191" i="44"/>
  <c r="BC186" i="44"/>
  <c r="AC194" i="44"/>
  <c r="BL197" i="44"/>
  <c r="AH193" i="44"/>
  <c r="BP198" i="44"/>
  <c r="AE203" i="44"/>
  <c r="AQ206" i="44"/>
  <c r="AK194" i="44"/>
  <c r="W205" i="44"/>
  <c r="AU124" i="44"/>
  <c r="AW147" i="44"/>
  <c r="AB161" i="44"/>
  <c r="AT179" i="44"/>
  <c r="BG156" i="44"/>
  <c r="Q167" i="44"/>
  <c r="R137" i="44"/>
  <c r="AS157" i="44"/>
  <c r="AM173" i="44"/>
  <c r="AD138" i="44"/>
  <c r="BF176" i="44"/>
  <c r="A176" i="44"/>
  <c r="N177" i="44"/>
  <c r="T161" i="44"/>
  <c r="A178" i="44"/>
  <c r="AZ168" i="44"/>
  <c r="V177" i="44"/>
  <c r="BJ155" i="44"/>
  <c r="AN184" i="44"/>
  <c r="K189" i="44"/>
  <c r="BG193" i="44"/>
  <c r="J195" i="44"/>
  <c r="AN207" i="44"/>
  <c r="AU190" i="44"/>
  <c r="AR204" i="44"/>
  <c r="M138" i="44"/>
  <c r="BL147" i="44"/>
  <c r="AR187" i="44"/>
  <c r="S189" i="44"/>
  <c r="BO193" i="44"/>
  <c r="M198" i="44"/>
  <c r="D200" i="44"/>
  <c r="BL205" i="44"/>
  <c r="H207" i="44"/>
  <c r="BO189" i="44"/>
  <c r="AD194" i="44"/>
  <c r="BN195" i="44"/>
  <c r="BI198" i="44"/>
  <c r="AZ200" i="44"/>
  <c r="AJ202" i="44"/>
  <c r="X205" i="44"/>
  <c r="AJ206" i="44"/>
  <c r="BL207" i="44"/>
  <c r="W160" i="44"/>
  <c r="BK190" i="44"/>
  <c r="K193" i="44"/>
  <c r="AR202" i="44"/>
  <c r="P207" i="44"/>
  <c r="BP206" i="44"/>
  <c r="M175" i="44"/>
  <c r="AB183" i="44"/>
  <c r="AZ187" i="44"/>
  <c r="O190" i="44"/>
  <c r="O192" i="44"/>
  <c r="AL194" i="44"/>
  <c r="U198" i="44"/>
  <c r="BQ198" i="44"/>
  <c r="BP200" i="44"/>
  <c r="BD201" i="44"/>
  <c r="BH204" i="44"/>
  <c r="D206" i="44"/>
  <c r="AB157" i="44"/>
  <c r="Q178" i="44"/>
  <c r="AJ181" i="44"/>
  <c r="AB185" i="44"/>
  <c r="D187" i="44"/>
  <c r="BH187" i="44"/>
  <c r="AA189" i="44"/>
  <c r="AA193" i="44"/>
  <c r="Z195" i="44"/>
  <c r="L200" i="44"/>
  <c r="H201" i="44"/>
  <c r="BL201" i="44"/>
  <c r="AN205" i="44"/>
  <c r="AV207" i="44"/>
  <c r="P158" i="44"/>
  <c r="T187" i="44"/>
  <c r="BP187" i="44"/>
  <c r="N194" i="44"/>
  <c r="BB194" i="44"/>
  <c r="AK198" i="44"/>
  <c r="P205" i="44"/>
  <c r="BD207" i="44"/>
  <c r="BL67" i="46"/>
  <c r="BM67" i="46"/>
  <c r="BN67" i="46"/>
  <c r="AY10" i="46"/>
  <c r="BJ161" i="44"/>
  <c r="W202" i="44"/>
  <c r="S185" i="44"/>
  <c r="AU188" i="44"/>
  <c r="BO31" i="46"/>
  <c r="AA157" i="44"/>
  <c r="AF180" i="44"/>
  <c r="AI185" i="44"/>
  <c r="P178" i="44"/>
  <c r="H137" i="44"/>
  <c r="BD180" i="44"/>
  <c r="AM184" i="44"/>
  <c r="S187" i="44"/>
  <c r="E155" i="44"/>
  <c r="V169" i="44"/>
  <c r="R191" i="44"/>
  <c r="A190" i="44"/>
  <c r="C174" i="46"/>
  <c r="C174" i="44" s="1"/>
  <c r="AG137" i="44"/>
  <c r="AV139" i="44"/>
  <c r="N155" i="44"/>
  <c r="H158" i="44"/>
  <c r="AS164" i="44"/>
  <c r="U166" i="44"/>
  <c r="AY170" i="44"/>
  <c r="V173" i="44"/>
  <c r="BB173" i="44"/>
  <c r="E175" i="44"/>
  <c r="I176" i="44"/>
  <c r="AS179" i="44"/>
  <c r="AW180" i="44"/>
  <c r="P182" i="44"/>
  <c r="AC138" i="44"/>
  <c r="AJ157" i="44"/>
  <c r="K168" i="44"/>
  <c r="BD143" i="44"/>
  <c r="L150" i="44"/>
  <c r="BF156" i="44"/>
  <c r="AR157" i="44"/>
  <c r="AB159" i="44"/>
  <c r="AM160" i="44"/>
  <c r="AQ163" i="44"/>
  <c r="S168" i="44"/>
  <c r="AX172" i="44"/>
  <c r="AD173" i="44"/>
  <c r="AC175" i="44"/>
  <c r="AO176" i="44"/>
  <c r="AO178" i="44"/>
  <c r="BQ179" i="44"/>
  <c r="D181" i="44"/>
  <c r="AN182" i="44"/>
  <c r="AV184" i="44"/>
  <c r="V153" i="44"/>
  <c r="Q165" i="44"/>
  <c r="J174" i="44"/>
  <c r="AO165" i="44"/>
  <c r="BD182" i="44"/>
  <c r="AJ148" i="44"/>
  <c r="BA179" i="44"/>
  <c r="A172" i="44"/>
  <c r="BG135" i="44"/>
  <c r="AJ150" i="44"/>
  <c r="H167" i="44"/>
  <c r="BN172" i="44"/>
  <c r="L181" i="44"/>
  <c r="BD184" i="44"/>
  <c r="A156" i="44"/>
  <c r="AM136" i="44"/>
  <c r="P139" i="44"/>
  <c r="AZ150" i="44"/>
  <c r="AZ157" i="44"/>
  <c r="AZ159" i="44"/>
  <c r="BK160" i="44"/>
  <c r="AY163" i="44"/>
  <c r="AW165" i="44"/>
  <c r="AQ168" i="44"/>
  <c r="BK169" i="44"/>
  <c r="AX174" i="44"/>
  <c r="AS175" i="44"/>
  <c r="BP181" i="44"/>
  <c r="BL184" i="44"/>
  <c r="AR185" i="44"/>
  <c r="AK166" i="44"/>
  <c r="AZ181" i="44"/>
  <c r="BC160" i="44"/>
  <c r="AL173" i="44"/>
  <c r="M179" i="44"/>
  <c r="BH181" i="44"/>
  <c r="D157" i="44"/>
  <c r="M164" i="44"/>
  <c r="X167" i="44"/>
  <c r="K170" i="44"/>
  <c r="BI175" i="44"/>
  <c r="Z156" i="44"/>
  <c r="K163" i="44"/>
  <c r="BE180" i="44"/>
  <c r="A154" i="44"/>
  <c r="BI138" i="44"/>
  <c r="BO161" i="44"/>
  <c r="BC169" i="44"/>
  <c r="I180" i="44"/>
  <c r="H184" i="44"/>
  <c r="T146" i="44"/>
  <c r="AX154" i="44"/>
  <c r="BH157" i="44"/>
  <c r="S161" i="44"/>
  <c r="BM165" i="44"/>
  <c r="F173" i="44"/>
  <c r="AC179" i="44"/>
  <c r="T181" i="44"/>
  <c r="BL182" i="44"/>
  <c r="P184" i="44"/>
  <c r="AN139" i="44"/>
  <c r="P147" i="44"/>
  <c r="Z152" i="44"/>
  <c r="L157" i="44"/>
  <c r="BP157" i="44"/>
  <c r="O160" i="44"/>
  <c r="N173" i="44"/>
  <c r="AT173" i="44"/>
  <c r="BN174" i="44"/>
  <c r="BA177" i="44"/>
  <c r="AO180" i="44"/>
  <c r="H182" i="44"/>
  <c r="T183" i="44"/>
  <c r="X184" i="44"/>
  <c r="L185" i="44"/>
  <c r="BO130" i="46"/>
  <c r="V195" i="44"/>
  <c r="AV202" i="44"/>
  <c r="AQ192" i="44"/>
  <c r="T203" i="44"/>
  <c r="H157" i="44"/>
  <c r="BK170" i="44"/>
  <c r="AC180" i="44"/>
  <c r="BK191" i="44"/>
  <c r="AK197" i="44"/>
  <c r="AJ199" i="44"/>
  <c r="BL200" i="44"/>
  <c r="AN204" i="44"/>
  <c r="BE166" i="44"/>
  <c r="BL183" i="44"/>
  <c r="D167" i="44"/>
  <c r="AR184" i="44"/>
  <c r="BD187" i="44"/>
  <c r="AZ201" i="44"/>
  <c r="BD206" i="44"/>
  <c r="AZ199" i="44"/>
  <c r="BB174" i="44"/>
  <c r="F172" i="44"/>
  <c r="Q177" i="44"/>
  <c r="T201" i="44"/>
  <c r="D203" i="44"/>
  <c r="A153" i="44"/>
  <c r="AA169" i="44"/>
  <c r="Z194" i="44"/>
  <c r="AF200" i="44"/>
  <c r="AS178" i="44"/>
  <c r="V172" i="44"/>
  <c r="BF173" i="44"/>
  <c r="BA178" i="44"/>
  <c r="BA180" i="44"/>
  <c r="AZ186" i="44"/>
  <c r="F195" i="44"/>
  <c r="BA197" i="44"/>
  <c r="L199" i="44"/>
  <c r="BP199" i="44"/>
  <c r="BH201" i="44"/>
  <c r="BL157" i="44"/>
  <c r="T186" i="44"/>
  <c r="S190" i="44"/>
  <c r="AB203" i="44"/>
  <c r="AJ186" i="44"/>
  <c r="BF194" i="44"/>
  <c r="AB205" i="44"/>
  <c r="X206" i="44"/>
  <c r="A196" i="44"/>
  <c r="T158" i="44"/>
  <c r="AD172" i="44"/>
  <c r="AO177" i="44"/>
  <c r="E180" i="44"/>
  <c r="AB184" i="44"/>
  <c r="AV200" i="44"/>
  <c r="X204" i="44"/>
  <c r="H206" i="44"/>
  <c r="T81" i="44"/>
  <c r="BF177" i="44"/>
  <c r="R138" i="44"/>
  <c r="Q187" i="44"/>
  <c r="M207" i="44"/>
  <c r="U207" i="44"/>
  <c r="C179" i="46"/>
  <c r="C179" i="44" s="1"/>
  <c r="AT176" i="44"/>
  <c r="E207" i="44"/>
  <c r="AC170" i="44"/>
  <c r="AQ207" i="44"/>
  <c r="AH205" i="44"/>
  <c r="BF203" i="44"/>
  <c r="A167" i="44"/>
  <c r="BD162" i="44"/>
  <c r="AH165" i="44"/>
  <c r="BD169" i="44"/>
  <c r="AH178" i="44"/>
  <c r="AK183" i="44"/>
  <c r="BM188" i="44"/>
  <c r="AE196" i="44"/>
  <c r="BF197" i="44"/>
  <c r="BE201" i="44"/>
  <c r="BA202" i="44"/>
  <c r="AW203" i="44"/>
  <c r="Y205" i="44"/>
  <c r="Q139" i="44"/>
  <c r="BH168" i="44"/>
  <c r="BO174" i="44"/>
  <c r="AT175" i="44"/>
  <c r="AD177" i="44"/>
  <c r="AR189" i="44"/>
  <c r="BD190" i="44"/>
  <c r="AQ195" i="44"/>
  <c r="R197" i="44"/>
  <c r="BJ198" i="44"/>
  <c r="U202" i="44"/>
  <c r="AR101" i="44"/>
  <c r="AS144" i="44"/>
  <c r="U150" i="44"/>
  <c r="O153" i="44"/>
  <c r="AJ161" i="44"/>
  <c r="AD164" i="44"/>
  <c r="BK171" i="44"/>
  <c r="BO172" i="44"/>
  <c r="AX176" i="44"/>
  <c r="BE182" i="44"/>
  <c r="BA183" i="44"/>
  <c r="AK185" i="44"/>
  <c r="AO186" i="44"/>
  <c r="AF192" i="44"/>
  <c r="D193" i="44"/>
  <c r="AR193" i="44"/>
  <c r="AM194" i="44"/>
  <c r="Z197" i="44"/>
  <c r="AD198" i="44"/>
  <c r="AG199" i="44"/>
  <c r="AK200" i="44"/>
  <c r="BQ200" i="44"/>
  <c r="AG201" i="44"/>
  <c r="M204" i="44"/>
  <c r="Y207" i="44"/>
  <c r="BM207" i="44"/>
  <c r="BQ144" i="44"/>
  <c r="BD102" i="44"/>
  <c r="C120" i="46"/>
  <c r="C120" i="44" s="1"/>
  <c r="S156" i="44"/>
  <c r="BL160" i="44"/>
  <c r="BF165" i="44"/>
  <c r="K172" i="44"/>
  <c r="AQ174" i="44"/>
  <c r="V175" i="44"/>
  <c r="BN176" i="44"/>
  <c r="BB177" i="44"/>
  <c r="BI183" i="44"/>
  <c r="I188" i="44"/>
  <c r="T189" i="44"/>
  <c r="AZ189" i="44"/>
  <c r="BP191" i="44"/>
  <c r="AN192" i="44"/>
  <c r="L193" i="44"/>
  <c r="AZ193" i="44"/>
  <c r="W194" i="44"/>
  <c r="AU196" i="44"/>
  <c r="AL198" i="44"/>
  <c r="AO199" i="44"/>
  <c r="AS200" i="44"/>
  <c r="I201" i="44"/>
  <c r="AO201" i="44"/>
  <c r="BM201" i="44"/>
  <c r="AK202" i="44"/>
  <c r="BE203" i="44"/>
  <c r="U206" i="44"/>
  <c r="AS206" i="44"/>
  <c r="I207" i="44"/>
  <c r="AW207" i="44"/>
  <c r="A112" i="44"/>
  <c r="V138" i="44"/>
  <c r="C132" i="46"/>
  <c r="C132" i="44" s="1"/>
  <c r="BA150" i="44"/>
  <c r="K154" i="44"/>
  <c r="D161" i="44"/>
  <c r="AJ163" i="44"/>
  <c r="BJ164" i="44"/>
  <c r="X169" i="44"/>
  <c r="S172" i="44"/>
  <c r="R176" i="44"/>
  <c r="F177" i="44"/>
  <c r="BN178" i="44"/>
  <c r="E183" i="44"/>
  <c r="Q188" i="44"/>
  <c r="AF190" i="44"/>
  <c r="T191" i="44"/>
  <c r="H192" i="44"/>
  <c r="T193" i="44"/>
  <c r="BO195" i="44"/>
  <c r="BC196" i="44"/>
  <c r="AT198" i="44"/>
  <c r="I199" i="44"/>
  <c r="AW199" i="44"/>
  <c r="M200" i="44"/>
  <c r="Q201" i="44"/>
  <c r="BQ202" i="44"/>
  <c r="BM205" i="44"/>
  <c r="AG207" i="44"/>
  <c r="BL87" i="44"/>
  <c r="BF48" i="46"/>
  <c r="W198" i="44"/>
  <c r="F202" i="44"/>
  <c r="AI197" i="44"/>
  <c r="BJ67" i="46"/>
  <c r="D172" i="44"/>
  <c r="BD194" i="44"/>
  <c r="BG48" i="46"/>
  <c r="C201" i="46"/>
  <c r="C201" i="44" s="1"/>
  <c r="AE177" i="44"/>
  <c r="Q192" i="44"/>
  <c r="AF194" i="44"/>
  <c r="BC131" i="44"/>
  <c r="V204" i="44"/>
  <c r="BK67" i="46"/>
  <c r="BL71" i="46"/>
  <c r="AX125" i="44"/>
  <c r="AQ140" i="44"/>
  <c r="BQ155" i="44"/>
  <c r="BN63" i="46"/>
  <c r="F157" i="44"/>
  <c r="D156" i="44"/>
  <c r="A147" i="44"/>
  <c r="A94" i="44"/>
  <c r="R149" i="44"/>
  <c r="A191" i="44"/>
  <c r="C193" i="46"/>
  <c r="C193" i="44" s="1"/>
  <c r="AF137" i="44"/>
  <c r="M155" i="44"/>
  <c r="AP189" i="44"/>
  <c r="AF197" i="44"/>
  <c r="AE201" i="44"/>
  <c r="K204" i="44"/>
  <c r="AU205" i="44"/>
  <c r="G127" i="44"/>
  <c r="L175" i="44"/>
  <c r="F190" i="44"/>
  <c r="BD197" i="44"/>
  <c r="K202" i="44"/>
  <c r="BO202" i="44"/>
  <c r="BL130" i="44"/>
  <c r="AC153" i="44"/>
  <c r="BP175" i="44"/>
  <c r="BG181" i="44"/>
  <c r="AE182" i="44"/>
  <c r="AI187" i="44"/>
  <c r="AT190" i="44"/>
  <c r="AH191" i="44"/>
  <c r="BI196" i="44"/>
  <c r="O199" i="44"/>
  <c r="AU199" i="44"/>
  <c r="BC203" i="44"/>
  <c r="AM207" i="44"/>
  <c r="Q152" i="44"/>
  <c r="AV134" i="44"/>
  <c r="BG157" i="44"/>
  <c r="AQ187" i="44"/>
  <c r="N192" i="44"/>
  <c r="R193" i="44"/>
  <c r="D198" i="44"/>
  <c r="AU182" i="44"/>
  <c r="U194" i="44"/>
  <c r="C137" i="46"/>
  <c r="C137" i="44" s="1"/>
  <c r="BC139" i="44"/>
  <c r="AG154" i="44"/>
  <c r="BI171" i="44"/>
  <c r="G182" i="44"/>
  <c r="BC182" i="44"/>
  <c r="W188" i="44"/>
  <c r="AX191" i="44"/>
  <c r="P197" i="44"/>
  <c r="AE199" i="44"/>
  <c r="BK199" i="44"/>
  <c r="W201" i="44"/>
  <c r="AA202" i="44"/>
  <c r="BG202" i="44"/>
  <c r="AE207" i="44"/>
  <c r="AM137" i="44"/>
  <c r="F143" i="44"/>
  <c r="N141" i="44"/>
  <c r="BF144" i="44"/>
  <c r="AT149" i="44"/>
  <c r="AB155" i="44"/>
  <c r="W134" i="44"/>
  <c r="A150" i="44"/>
  <c r="AK136" i="44"/>
  <c r="T153" i="44"/>
  <c r="A90" i="44"/>
  <c r="X156" i="44"/>
  <c r="C86" i="46"/>
  <c r="C86" i="44" s="1"/>
  <c r="C92" i="46"/>
  <c r="C92" i="44" s="1"/>
  <c r="AK66" i="44"/>
  <c r="D152" i="44"/>
  <c r="Z158" i="44"/>
  <c r="R167" i="44"/>
  <c r="AW169" i="44"/>
  <c r="BH172" i="44"/>
  <c r="N185" i="44"/>
  <c r="F187" i="44"/>
  <c r="AX188" i="44"/>
  <c r="U193" i="44"/>
  <c r="AD200" i="44"/>
  <c r="BO134" i="46"/>
  <c r="AP145" i="44"/>
  <c r="Q162" i="44"/>
  <c r="M168" i="44"/>
  <c r="O198" i="44"/>
  <c r="A207" i="44"/>
  <c r="C145" i="46"/>
  <c r="C145" i="44" s="1"/>
  <c r="BN143" i="44"/>
  <c r="BF149" i="44"/>
  <c r="BM160" i="44"/>
  <c r="AU166" i="44"/>
  <c r="AL185" i="44"/>
  <c r="M191" i="44"/>
  <c r="AS191" i="44"/>
  <c r="BQ191" i="44"/>
  <c r="P194" i="44"/>
  <c r="AT204" i="44"/>
  <c r="H155" i="44"/>
  <c r="AA178" i="44"/>
  <c r="J184" i="44"/>
  <c r="V202" i="44"/>
  <c r="A151" i="44"/>
  <c r="A186" i="44"/>
  <c r="N157" i="44"/>
  <c r="AG162" i="44"/>
  <c r="AM164" i="44"/>
  <c r="AH167" i="44"/>
  <c r="AC168" i="44"/>
  <c r="BQ170" i="44"/>
  <c r="AA176" i="44"/>
  <c r="BF188" i="44"/>
  <c r="BQ189" i="44"/>
  <c r="BL194" i="44"/>
  <c r="AB195" i="44"/>
  <c r="H196" i="44"/>
  <c r="AN196" i="44"/>
  <c r="BC198" i="44"/>
  <c r="AH203" i="44"/>
  <c r="M161" i="44"/>
  <c r="AJ174" i="44"/>
  <c r="BF184" i="44"/>
  <c r="BQ193" i="44"/>
  <c r="P155" i="44"/>
  <c r="BI161" i="44"/>
  <c r="BC177" i="44"/>
  <c r="V185" i="44"/>
  <c r="AT159" i="44"/>
  <c r="Z188" i="44"/>
  <c r="BK166" i="44"/>
  <c r="C184" i="46"/>
  <c r="C184" i="44" s="1"/>
  <c r="BN182" i="44"/>
  <c r="AO192" i="44"/>
  <c r="AY197" i="44"/>
  <c r="A203" i="44"/>
  <c r="V142" i="44"/>
  <c r="AS168" i="44"/>
  <c r="Y169" i="44"/>
  <c r="AJ172" i="44"/>
  <c r="BN184" i="44"/>
  <c r="V187" i="44"/>
  <c r="M193" i="44"/>
  <c r="H194" i="44"/>
  <c r="X196" i="44"/>
  <c r="G198" i="44"/>
  <c r="AL202" i="44"/>
  <c r="AP203" i="44"/>
  <c r="AX205" i="44"/>
  <c r="AS163" i="44"/>
  <c r="BB185" i="44"/>
  <c r="C158" i="46"/>
  <c r="C158" i="44" s="1"/>
  <c r="E170" i="44"/>
  <c r="BA191" i="44"/>
  <c r="Z205" i="44"/>
  <c r="A143" i="44"/>
  <c r="C205" i="46"/>
  <c r="C205" i="44" s="1"/>
  <c r="BJ144" i="44"/>
  <c r="BB148" i="44"/>
  <c r="BJ159" i="44"/>
  <c r="BE160" i="44"/>
  <c r="U161" i="44"/>
  <c r="BQ161" i="44"/>
  <c r="BM162" i="44"/>
  <c r="BI163" i="44"/>
  <c r="BN167" i="44"/>
  <c r="AR172" i="44"/>
  <c r="AR174" i="44"/>
  <c r="BO178" i="44"/>
  <c r="AX182" i="44"/>
  <c r="AD185" i="44"/>
  <c r="BF186" i="44"/>
  <c r="AH188" i="44"/>
  <c r="AK191" i="44"/>
  <c r="T195" i="44"/>
  <c r="BL196" i="44"/>
  <c r="AT200" i="44"/>
  <c r="J205" i="44"/>
  <c r="D86" i="44"/>
  <c r="BG158" i="44"/>
  <c r="AF93" i="44"/>
  <c r="AG132" i="44"/>
  <c r="BI133" i="44"/>
  <c r="S125" i="44"/>
  <c r="W107" i="44"/>
  <c r="AY113" i="44"/>
  <c r="BF128" i="44"/>
  <c r="BO140" i="44"/>
  <c r="P127" i="44"/>
  <c r="W122" i="44"/>
  <c r="BE130" i="44"/>
  <c r="BD137" i="44"/>
  <c r="A137" i="44"/>
  <c r="O124" i="44"/>
  <c r="AL136" i="44"/>
  <c r="D138" i="44"/>
  <c r="AN89" i="44"/>
  <c r="Z62" i="44"/>
  <c r="L92" i="44"/>
  <c r="X75" i="44"/>
  <c r="AZ79" i="44"/>
  <c r="AD146" i="44"/>
  <c r="AH149" i="44"/>
  <c r="BH156" i="44"/>
  <c r="AD159" i="44"/>
  <c r="AS161" i="44"/>
  <c r="F148" i="44"/>
  <c r="J145" i="44"/>
  <c r="AD150" i="44"/>
  <c r="AR152" i="44"/>
  <c r="BL120" i="46"/>
  <c r="BL120" i="44"/>
  <c r="AP125" i="46"/>
  <c r="AP125" i="44"/>
  <c r="AF132" i="46"/>
  <c r="AF132" i="44"/>
  <c r="AC136" i="46"/>
  <c r="AC136" i="44"/>
  <c r="AD139" i="46"/>
  <c r="AD139" i="44"/>
  <c r="BJ141" i="46"/>
  <c r="BJ141" i="44"/>
  <c r="J146" i="46"/>
  <c r="J146" i="44"/>
  <c r="AP150" i="46"/>
  <c r="AP150" i="44"/>
  <c r="AC151" i="46"/>
  <c r="AC151" i="44"/>
  <c r="BP155" i="46"/>
  <c r="BP155" i="44"/>
  <c r="AK160" i="46"/>
  <c r="AK160" i="44"/>
  <c r="BD132" i="44"/>
  <c r="BI136" i="44"/>
  <c r="J144" i="44"/>
  <c r="U151" i="44"/>
  <c r="BP153" i="44"/>
  <c r="BH155" i="44"/>
  <c r="AX157" i="44"/>
  <c r="BB158" i="44"/>
  <c r="BQ160" i="44"/>
  <c r="BM161" i="44"/>
  <c r="A146" i="44"/>
  <c r="A187" i="44"/>
  <c r="C146" i="46"/>
  <c r="C146" i="44" s="1"/>
  <c r="AV130" i="44"/>
  <c r="AR133" i="44"/>
  <c r="AO135" i="44"/>
  <c r="F139" i="44"/>
  <c r="F145" i="44"/>
  <c r="BN146" i="44"/>
  <c r="AD149" i="44"/>
  <c r="BA151" i="44"/>
  <c r="L155" i="44"/>
  <c r="R157" i="44"/>
  <c r="AG161" i="44"/>
  <c r="BA162" i="44"/>
  <c r="AO163" i="44"/>
  <c r="AA164" i="44"/>
  <c r="G165" i="44"/>
  <c r="V167" i="44"/>
  <c r="AW168" i="44"/>
  <c r="BQ169" i="44"/>
  <c r="D171" i="44"/>
  <c r="S175" i="44"/>
  <c r="AY175" i="44"/>
  <c r="W176" i="44"/>
  <c r="BG179" i="44"/>
  <c r="AE180" i="44"/>
  <c r="Z183" i="44"/>
  <c r="BJ184" i="44"/>
  <c r="V186" i="44"/>
  <c r="BJ186" i="44"/>
  <c r="AD188" i="44"/>
  <c r="E190" i="44"/>
  <c r="I191" i="44"/>
  <c r="BI192" i="44"/>
  <c r="W197" i="44"/>
  <c r="AU197" i="44"/>
  <c r="AB133" i="46"/>
  <c r="AB133" i="44"/>
  <c r="A138" i="27"/>
  <c r="C140" i="46"/>
  <c r="C140" i="44" s="1"/>
  <c r="BB141" i="46"/>
  <c r="BB141" i="44"/>
  <c r="A140" i="27"/>
  <c r="A142" i="44"/>
  <c r="AX146" i="46"/>
  <c r="AX146" i="44"/>
  <c r="BJ149" i="46"/>
  <c r="BJ149" i="44"/>
  <c r="V158" i="46"/>
  <c r="V158" i="44"/>
  <c r="J159" i="46"/>
  <c r="J159" i="44"/>
  <c r="R159" i="46"/>
  <c r="R159" i="44"/>
  <c r="BI160" i="46"/>
  <c r="BI160" i="44"/>
  <c r="M162" i="46"/>
  <c r="M162" i="44"/>
  <c r="M129" i="44"/>
  <c r="AG135" i="44"/>
  <c r="AP146" i="44"/>
  <c r="Z150" i="44"/>
  <c r="L153" i="44"/>
  <c r="F158" i="44"/>
  <c r="AC160" i="44"/>
  <c r="A168" i="44"/>
  <c r="AL107" i="44"/>
  <c r="BH133" i="44"/>
  <c r="BE135" i="44"/>
  <c r="S138" i="44"/>
  <c r="N139" i="44"/>
  <c r="J140" i="44"/>
  <c r="AH142" i="44"/>
  <c r="Z144" i="44"/>
  <c r="BQ151" i="44"/>
  <c r="Z157" i="44"/>
  <c r="BF157" i="44"/>
  <c r="N158" i="44"/>
  <c r="Z159" i="44"/>
  <c r="E160" i="44"/>
  <c r="AS160" i="44"/>
  <c r="I161" i="44"/>
  <c r="BG166" i="44"/>
  <c r="AB171" i="44"/>
  <c r="BD174" i="44"/>
  <c r="BG175" i="44"/>
  <c r="AA179" i="44"/>
  <c r="BO179" i="44"/>
  <c r="BF181" i="44"/>
  <c r="AL184" i="44"/>
  <c r="AD186" i="44"/>
  <c r="V114" i="44"/>
  <c r="BJ126" i="44"/>
  <c r="O134" i="44"/>
  <c r="U136" i="44"/>
  <c r="AA138" i="44"/>
  <c r="BN142" i="44"/>
  <c r="AT145" i="44"/>
  <c r="BB149" i="44"/>
  <c r="I128" i="46"/>
  <c r="I128" i="44"/>
  <c r="Q128" i="46"/>
  <c r="Q128" i="44"/>
  <c r="E129" i="46"/>
  <c r="E129" i="44"/>
  <c r="AR131" i="46"/>
  <c r="AR131" i="44"/>
  <c r="T133" i="46"/>
  <c r="T133" i="44"/>
  <c r="R140" i="46"/>
  <c r="R140" i="44"/>
  <c r="N143" i="46"/>
  <c r="N143" i="44"/>
  <c r="AL143" i="46"/>
  <c r="AL143" i="44"/>
  <c r="A142" i="27"/>
  <c r="A144" i="44"/>
  <c r="N149" i="46"/>
  <c r="N149" i="44"/>
  <c r="V149" i="46"/>
  <c r="V149" i="44"/>
  <c r="BH153" i="46"/>
  <c r="BH153" i="44"/>
  <c r="AJ155" i="46"/>
  <c r="AJ155" i="44"/>
  <c r="AH157" i="46"/>
  <c r="AH157" i="44"/>
  <c r="AD158" i="46"/>
  <c r="AD158" i="44"/>
  <c r="BN159" i="46"/>
  <c r="BN159" i="44"/>
  <c r="AW161" i="46"/>
  <c r="AW161" i="44"/>
  <c r="AT167" i="46"/>
  <c r="AT167" i="44"/>
  <c r="I168" i="46"/>
  <c r="I168" i="44"/>
  <c r="M169" i="46"/>
  <c r="M169" i="44"/>
  <c r="BP173" i="46"/>
  <c r="BP173" i="44"/>
  <c r="P174" i="46"/>
  <c r="P174" i="44"/>
  <c r="AI175" i="46"/>
  <c r="AI175" i="44"/>
  <c r="BK176" i="46"/>
  <c r="BK176" i="44"/>
  <c r="AU180" i="46"/>
  <c r="AU180" i="44"/>
  <c r="BK180" i="46"/>
  <c r="BK180" i="44"/>
  <c r="J181" i="46"/>
  <c r="J181" i="44"/>
  <c r="BN181" i="46"/>
  <c r="BN181" i="44"/>
  <c r="N182" i="46"/>
  <c r="N182" i="44"/>
  <c r="J183" i="46"/>
  <c r="J183" i="44"/>
  <c r="BN183" i="46"/>
  <c r="BN183" i="44"/>
  <c r="F184" i="46"/>
  <c r="F184" i="44"/>
  <c r="V184" i="46"/>
  <c r="V184" i="44"/>
  <c r="AD184" i="46"/>
  <c r="AD184" i="44"/>
  <c r="AT184" i="46"/>
  <c r="AT184" i="44"/>
  <c r="F186" i="46"/>
  <c r="F186" i="44"/>
  <c r="N186" i="46"/>
  <c r="N186" i="44"/>
  <c r="J187" i="46"/>
  <c r="J187" i="44"/>
  <c r="F188" i="46"/>
  <c r="F188" i="44"/>
  <c r="N188" i="46"/>
  <c r="N188" i="44"/>
  <c r="V188" i="46"/>
  <c r="V188" i="44"/>
  <c r="BJ188" i="46"/>
  <c r="BJ188" i="44"/>
  <c r="I189" i="46"/>
  <c r="I189" i="44"/>
  <c r="AG189" i="46"/>
  <c r="AG189" i="44"/>
  <c r="AO189" i="46"/>
  <c r="AO189" i="44"/>
  <c r="BE189" i="46"/>
  <c r="BE189" i="44"/>
  <c r="BM189" i="46"/>
  <c r="BM189" i="44"/>
  <c r="M190" i="46"/>
  <c r="M190" i="44"/>
  <c r="AK190" i="46"/>
  <c r="AK190" i="44"/>
  <c r="AS190" i="46"/>
  <c r="AS190" i="44"/>
  <c r="BA190" i="46"/>
  <c r="BA190" i="44"/>
  <c r="BI190" i="46"/>
  <c r="BI190" i="44"/>
  <c r="BQ190" i="46"/>
  <c r="BQ190" i="44"/>
  <c r="AG191" i="46"/>
  <c r="AG191" i="44"/>
  <c r="AW191" i="46"/>
  <c r="AW191" i="44"/>
  <c r="BE191" i="46"/>
  <c r="BE191" i="44"/>
  <c r="BM191" i="46"/>
  <c r="BM191" i="44"/>
  <c r="E192" i="46"/>
  <c r="E192" i="44"/>
  <c r="U192" i="46"/>
  <c r="U192" i="44"/>
  <c r="AC192" i="46"/>
  <c r="AC192" i="44"/>
  <c r="I193" i="46"/>
  <c r="I193" i="44"/>
  <c r="Y193" i="46"/>
  <c r="Y193" i="44"/>
  <c r="AG193" i="46"/>
  <c r="AG193" i="44"/>
  <c r="AW193" i="46"/>
  <c r="AW193" i="44"/>
  <c r="BM193" i="46"/>
  <c r="BM193" i="44"/>
  <c r="D194" i="46"/>
  <c r="D194" i="44"/>
  <c r="L194" i="46"/>
  <c r="L194" i="44"/>
  <c r="T194" i="46"/>
  <c r="T194" i="44"/>
  <c r="AB194" i="46"/>
  <c r="AB194" i="44"/>
  <c r="AJ194" i="46"/>
  <c r="AJ194" i="44"/>
  <c r="AR194" i="46"/>
  <c r="AR194" i="44"/>
  <c r="BH194" i="46"/>
  <c r="BH194" i="44"/>
  <c r="H195" i="46"/>
  <c r="H195" i="44"/>
  <c r="P195" i="46"/>
  <c r="P195" i="44"/>
  <c r="AF195" i="46"/>
  <c r="AF195" i="44"/>
  <c r="AN195" i="46"/>
  <c r="AN195" i="44"/>
  <c r="BD195" i="46"/>
  <c r="BD195" i="44"/>
  <c r="BL195" i="46"/>
  <c r="BL195" i="44"/>
  <c r="D196" i="46"/>
  <c r="D196" i="44"/>
  <c r="AB196" i="46"/>
  <c r="AB196" i="44"/>
  <c r="AR196" i="46"/>
  <c r="AR196" i="44"/>
  <c r="AZ196" i="46"/>
  <c r="AZ196" i="44"/>
  <c r="BH196" i="46"/>
  <c r="BH196" i="44"/>
  <c r="G197" i="46"/>
  <c r="G197" i="44"/>
  <c r="O197" i="46"/>
  <c r="O197" i="44"/>
  <c r="AE197" i="46"/>
  <c r="AE197" i="44"/>
  <c r="BC197" i="46"/>
  <c r="BC197" i="44"/>
  <c r="S198" i="46"/>
  <c r="S198" i="44"/>
  <c r="AQ198" i="46"/>
  <c r="AQ198" i="44"/>
  <c r="AY198" i="46"/>
  <c r="AY198" i="44"/>
  <c r="BO198" i="46"/>
  <c r="BO198" i="44"/>
  <c r="N199" i="46"/>
  <c r="N199" i="44"/>
  <c r="V199" i="46"/>
  <c r="V199" i="44"/>
  <c r="AL199" i="46"/>
  <c r="AL199" i="44"/>
  <c r="AT199" i="46"/>
  <c r="AT199" i="44"/>
  <c r="BJ199" i="46"/>
  <c r="BJ199" i="44"/>
  <c r="N201" i="46"/>
  <c r="N201" i="44"/>
  <c r="V201" i="46"/>
  <c r="V201" i="44"/>
  <c r="J202" i="46"/>
  <c r="J202" i="44"/>
  <c r="R202" i="46"/>
  <c r="R202" i="44"/>
  <c r="Z202" i="46"/>
  <c r="Z202" i="44"/>
  <c r="AH202" i="46"/>
  <c r="AH202" i="44"/>
  <c r="AX202" i="46"/>
  <c r="AX202" i="44"/>
  <c r="BF202" i="46"/>
  <c r="BF202" i="44"/>
  <c r="BN202" i="46"/>
  <c r="BN202" i="44"/>
  <c r="V203" i="46"/>
  <c r="V203" i="44"/>
  <c r="AD203" i="46"/>
  <c r="AD203" i="44"/>
  <c r="AL203" i="46"/>
  <c r="AL203" i="44"/>
  <c r="AT203" i="46"/>
  <c r="AT203" i="44"/>
  <c r="BJ203" i="46"/>
  <c r="BJ203" i="44"/>
  <c r="R204" i="46"/>
  <c r="R204" i="44"/>
  <c r="AP204" i="46"/>
  <c r="AP204" i="44"/>
  <c r="AX204" i="46"/>
  <c r="AX204" i="44"/>
  <c r="F205" i="46"/>
  <c r="F205" i="44"/>
  <c r="N205" i="46"/>
  <c r="N205" i="44"/>
  <c r="AD205" i="46"/>
  <c r="AD205" i="44"/>
  <c r="AT205" i="46"/>
  <c r="AT205" i="44"/>
  <c r="J206" i="46"/>
  <c r="J206" i="44"/>
  <c r="Z206" i="46"/>
  <c r="Z206" i="44"/>
  <c r="AP206" i="46"/>
  <c r="AP206" i="44"/>
  <c r="AX206" i="46"/>
  <c r="AX206" i="44"/>
  <c r="BN206" i="46"/>
  <c r="BN206" i="44"/>
  <c r="X110" i="46"/>
  <c r="X110" i="44"/>
  <c r="AZ131" i="46"/>
  <c r="AZ131" i="44"/>
  <c r="BQ136" i="46"/>
  <c r="BQ136" i="44"/>
  <c r="G137" i="46"/>
  <c r="G137" i="44"/>
  <c r="O137" i="46"/>
  <c r="O137" i="44"/>
  <c r="AU137" i="46"/>
  <c r="AU137" i="44"/>
  <c r="AP140" i="46"/>
  <c r="AP140" i="44"/>
  <c r="AX140" i="46"/>
  <c r="AX140" i="44"/>
  <c r="AL145" i="46"/>
  <c r="AL145" i="44"/>
  <c r="BF146" i="46"/>
  <c r="BF146" i="44"/>
  <c r="R150" i="46"/>
  <c r="R150" i="44"/>
  <c r="AR153" i="46"/>
  <c r="AR153" i="44"/>
  <c r="T155" i="46"/>
  <c r="T155" i="44"/>
  <c r="P156" i="46"/>
  <c r="P156" i="44"/>
  <c r="Q163" i="46"/>
  <c r="Q163" i="44"/>
  <c r="Y163" i="46"/>
  <c r="Y163" i="44"/>
  <c r="K164" i="46"/>
  <c r="K164" i="44"/>
  <c r="AQ164" i="46"/>
  <c r="AQ164" i="44"/>
  <c r="AY164" i="46"/>
  <c r="AY164" i="44"/>
  <c r="O165" i="46"/>
  <c r="O165" i="44"/>
  <c r="W165" i="46"/>
  <c r="W165" i="44"/>
  <c r="BC165" i="46"/>
  <c r="BC165" i="44"/>
  <c r="BK165" i="46"/>
  <c r="BK165" i="44"/>
  <c r="AI166" i="46"/>
  <c r="AI166" i="44"/>
  <c r="F167" i="46"/>
  <c r="F167" i="44"/>
  <c r="N167" i="46"/>
  <c r="N167" i="44"/>
  <c r="AD167" i="46"/>
  <c r="AD167" i="44"/>
  <c r="Q168" i="46"/>
  <c r="Q168" i="44"/>
  <c r="E169" i="46"/>
  <c r="E169" i="44"/>
  <c r="BH171" i="46"/>
  <c r="BH171" i="44"/>
  <c r="L173" i="46"/>
  <c r="L173" i="44"/>
  <c r="T173" i="46"/>
  <c r="T173" i="44"/>
  <c r="H174" i="46"/>
  <c r="H174" i="44"/>
  <c r="AV174" i="46"/>
  <c r="AV174" i="44"/>
  <c r="K175" i="46"/>
  <c r="K175" i="44"/>
  <c r="AE176" i="46"/>
  <c r="AE176" i="44"/>
  <c r="K179" i="46"/>
  <c r="K179" i="44"/>
  <c r="S179" i="46"/>
  <c r="S179" i="44"/>
  <c r="AM180" i="46"/>
  <c r="AM180" i="44"/>
  <c r="V182" i="46"/>
  <c r="V182" i="44"/>
  <c r="AD182" i="46"/>
  <c r="AD182" i="44"/>
  <c r="AT182" i="46"/>
  <c r="AT182" i="44"/>
  <c r="BB182" i="46"/>
  <c r="BB182" i="44"/>
  <c r="A183" i="44"/>
  <c r="C183" i="46"/>
  <c r="C183" i="44" s="1"/>
  <c r="R183" i="46"/>
  <c r="R183" i="44"/>
  <c r="AH183" i="46"/>
  <c r="AH183" i="44"/>
  <c r="AP185" i="46"/>
  <c r="AP185" i="44"/>
  <c r="AX185" i="46"/>
  <c r="AX185" i="44"/>
  <c r="AL186" i="46"/>
  <c r="AL186" i="44"/>
  <c r="BF187" i="46"/>
  <c r="BF187" i="44"/>
  <c r="AS192" i="46"/>
  <c r="AS192" i="44"/>
  <c r="AP123" i="44"/>
  <c r="AN132" i="44"/>
  <c r="V141" i="44"/>
  <c r="Z146" i="44"/>
  <c r="E151" i="44"/>
  <c r="D155" i="44"/>
  <c r="AR155" i="44"/>
  <c r="AP159" i="44"/>
  <c r="AC162" i="44"/>
  <c r="BG164" i="44"/>
  <c r="AM165" i="44"/>
  <c r="AO168" i="44"/>
  <c r="AZ173" i="44"/>
  <c r="AQ175" i="44"/>
  <c r="BC180" i="44"/>
  <c r="BF183" i="44"/>
  <c r="AH185" i="44"/>
  <c r="R187" i="44"/>
  <c r="BB188" i="44"/>
  <c r="U190" i="44"/>
  <c r="AO193" i="44"/>
  <c r="BP194" i="44"/>
  <c r="K198" i="44"/>
  <c r="BB124" i="46"/>
  <c r="BB124" i="44"/>
  <c r="AZ133" i="46"/>
  <c r="AZ133" i="44"/>
  <c r="AE134" i="46"/>
  <c r="AE134" i="44"/>
  <c r="AM134" i="46"/>
  <c r="AM134" i="44"/>
  <c r="Q135" i="46"/>
  <c r="Q135" i="44"/>
  <c r="M136" i="46"/>
  <c r="M136" i="44"/>
  <c r="BG138" i="46"/>
  <c r="BG138" i="44"/>
  <c r="AP144" i="46"/>
  <c r="AP144" i="44"/>
  <c r="A146" i="27"/>
  <c r="C148" i="46"/>
  <c r="C148" i="44" s="1"/>
  <c r="AX150" i="46"/>
  <c r="AX150" i="44"/>
  <c r="AS151" i="46"/>
  <c r="AS151" i="44"/>
  <c r="BI151" i="46"/>
  <c r="BI151" i="44"/>
  <c r="AV156" i="46"/>
  <c r="AV156" i="44"/>
  <c r="BD156" i="46"/>
  <c r="BD156" i="44"/>
  <c r="J157" i="46"/>
  <c r="J157" i="44"/>
  <c r="AX159" i="46"/>
  <c r="AX159" i="44"/>
  <c r="Q161" i="46"/>
  <c r="Q161" i="44"/>
  <c r="AO161" i="46"/>
  <c r="AO161" i="44"/>
  <c r="AK162" i="46"/>
  <c r="AK162" i="44"/>
  <c r="BC176" i="46"/>
  <c r="BC176" i="44"/>
  <c r="AQ179" i="46"/>
  <c r="AQ179" i="44"/>
  <c r="G180" i="46"/>
  <c r="G180" i="44"/>
  <c r="O180" i="46"/>
  <c r="O180" i="44"/>
  <c r="AH181" i="46"/>
  <c r="AH181" i="44"/>
  <c r="AP181" i="46"/>
  <c r="AP181" i="44"/>
  <c r="AX181" i="46"/>
  <c r="AX181" i="44"/>
  <c r="AP183" i="46"/>
  <c r="AP183" i="44"/>
  <c r="AX183" i="46"/>
  <c r="AX183" i="44"/>
  <c r="BB184" i="46"/>
  <c r="BB184" i="44"/>
  <c r="J185" i="46"/>
  <c r="J185" i="44"/>
  <c r="Z185" i="46"/>
  <c r="Z185" i="44"/>
  <c r="AT186" i="46"/>
  <c r="AT186" i="44"/>
  <c r="Z187" i="46"/>
  <c r="Z187" i="44"/>
  <c r="AH187" i="46"/>
  <c r="AH187" i="44"/>
  <c r="AX187" i="46"/>
  <c r="AX187" i="44"/>
  <c r="AL188" i="46"/>
  <c r="AL188" i="44"/>
  <c r="AT188" i="46"/>
  <c r="AT188" i="44"/>
  <c r="A185" i="44"/>
  <c r="AX123" i="44"/>
  <c r="AV132" i="44"/>
  <c r="Y135" i="44"/>
  <c r="AY138" i="44"/>
  <c r="AT139" i="44"/>
  <c r="AD141" i="44"/>
  <c r="BN144" i="44"/>
  <c r="M151" i="44"/>
  <c r="AZ153" i="44"/>
  <c r="AZ155" i="44"/>
  <c r="AF156" i="44"/>
  <c r="AT158" i="44"/>
  <c r="Y161" i="44"/>
  <c r="AG163" i="44"/>
  <c r="BM163" i="44"/>
  <c r="AQ166" i="44"/>
  <c r="BJ167" i="44"/>
  <c r="BI169" i="44"/>
  <c r="O176" i="44"/>
  <c r="AU176" i="44"/>
  <c r="AY179" i="44"/>
  <c r="W180" i="44"/>
  <c r="F182" i="44"/>
  <c r="R185" i="44"/>
  <c r="L196" i="44"/>
  <c r="BK197" i="44"/>
  <c r="AI198" i="44"/>
  <c r="L88" i="44"/>
  <c r="BD83" i="44"/>
  <c r="X77" i="44"/>
  <c r="T84" i="44"/>
  <c r="AZ88" i="44"/>
  <c r="AB92" i="44"/>
  <c r="AC103" i="44"/>
  <c r="T92" i="44"/>
  <c r="AJ84" i="44"/>
  <c r="BP92" i="44"/>
  <c r="BD75" i="44"/>
  <c r="AF77" i="44"/>
  <c r="BP88" i="44"/>
  <c r="AJ79" i="44"/>
  <c r="X85" i="44"/>
  <c r="X89" i="44"/>
  <c r="P93" i="44"/>
  <c r="BH79" i="44"/>
  <c r="L86" i="44"/>
  <c r="AJ90" i="44"/>
  <c r="AV93" i="44"/>
  <c r="I73" i="44"/>
  <c r="D81" i="44"/>
  <c r="X87" i="44"/>
  <c r="D92" i="44"/>
  <c r="BD93" i="44"/>
  <c r="C188" i="46"/>
  <c r="C188" i="44" s="1"/>
  <c r="F140" i="44"/>
  <c r="R147" i="44"/>
  <c r="BH152" i="44"/>
  <c r="U163" i="44"/>
  <c r="BC166" i="44"/>
  <c r="E168" i="44"/>
  <c r="Q169" i="44"/>
  <c r="G177" i="44"/>
  <c r="AY178" i="44"/>
  <c r="AP182" i="44"/>
  <c r="AL183" i="44"/>
  <c r="Z186" i="44"/>
  <c r="U191" i="44"/>
  <c r="E193" i="44"/>
  <c r="BI193" i="44"/>
  <c r="AF196" i="44"/>
  <c r="AA197" i="44"/>
  <c r="BJ200" i="44"/>
  <c r="AT202" i="44"/>
  <c r="BJ204" i="44"/>
  <c r="AF131" i="44"/>
  <c r="BB140" i="44"/>
  <c r="AV155" i="44"/>
  <c r="W166" i="44"/>
  <c r="BF182" i="44"/>
  <c r="BG197" i="44"/>
  <c r="N200" i="44"/>
  <c r="AD202" i="44"/>
  <c r="J203" i="44"/>
  <c r="AL204" i="44"/>
  <c r="A141" i="44"/>
  <c r="C147" i="46"/>
  <c r="C147" i="44" s="1"/>
  <c r="C160" i="46"/>
  <c r="C160" i="44" s="1"/>
  <c r="BJ140" i="44"/>
  <c r="AX141" i="44"/>
  <c r="AX143" i="44"/>
  <c r="AL144" i="44"/>
  <c r="AX145" i="44"/>
  <c r="AH147" i="44"/>
  <c r="AD148" i="44"/>
  <c r="Z149" i="44"/>
  <c r="BN149" i="44"/>
  <c r="AD157" i="44"/>
  <c r="BB157" i="44"/>
  <c r="AH158" i="44"/>
  <c r="F159" i="44"/>
  <c r="AL159" i="44"/>
  <c r="Y162" i="44"/>
  <c r="BE162" i="44"/>
  <c r="O164" i="44"/>
  <c r="BI168" i="44"/>
  <c r="M170" i="44"/>
  <c r="BI170" i="44"/>
  <c r="AB172" i="44"/>
  <c r="W175" i="44"/>
  <c r="AY176" i="44"/>
  <c r="W179" i="44"/>
  <c r="V183" i="44"/>
  <c r="BJ183" i="44"/>
  <c r="AH184" i="44"/>
  <c r="AX184" i="44"/>
  <c r="BJ187" i="44"/>
  <c r="R188" i="44"/>
  <c r="AP188" i="44"/>
  <c r="AC191" i="44"/>
  <c r="AG192" i="44"/>
  <c r="AN194" i="44"/>
  <c r="P196" i="44"/>
  <c r="BD196" i="44"/>
  <c r="K197" i="44"/>
  <c r="AU198" i="44"/>
  <c r="BN199" i="44"/>
  <c r="A149" i="44"/>
  <c r="AP141" i="44"/>
  <c r="AL146" i="44"/>
  <c r="N148" i="44"/>
  <c r="BE151" i="44"/>
  <c r="T154" i="44"/>
  <c r="L156" i="44"/>
  <c r="BN158" i="44"/>
  <c r="Y160" i="44"/>
  <c r="J167" i="44"/>
  <c r="BA170" i="44"/>
  <c r="L174" i="44"/>
  <c r="AM177" i="44"/>
  <c r="R182" i="44"/>
  <c r="AW192" i="44"/>
  <c r="AZ195" i="44"/>
  <c r="AQ197" i="44"/>
  <c r="BK198" i="44"/>
  <c r="AL200" i="44"/>
  <c r="N202" i="44"/>
  <c r="BJ202" i="44"/>
  <c r="N204" i="44"/>
  <c r="A182" i="44"/>
  <c r="N140" i="44"/>
  <c r="BB142" i="44"/>
  <c r="BF145" i="44"/>
  <c r="AT146" i="44"/>
  <c r="AP147" i="44"/>
  <c r="AT150" i="44"/>
  <c r="Y151" i="44"/>
  <c r="BP152" i="44"/>
  <c r="AG160" i="44"/>
  <c r="BA163" i="44"/>
  <c r="W164" i="44"/>
  <c r="AU164" i="44"/>
  <c r="AE166" i="44"/>
  <c r="AX167" i="44"/>
  <c r="BE169" i="44"/>
  <c r="U170" i="44"/>
  <c r="BP172" i="44"/>
  <c r="AB174" i="44"/>
  <c r="AZ174" i="44"/>
  <c r="G175" i="44"/>
  <c r="AU175" i="44"/>
  <c r="AI176" i="44"/>
  <c r="O177" i="44"/>
  <c r="S178" i="44"/>
  <c r="BG178" i="44"/>
  <c r="AT183" i="44"/>
  <c r="R184" i="44"/>
  <c r="AT185" i="44"/>
  <c r="J186" i="44"/>
  <c r="AH186" i="44"/>
  <c r="N187" i="44"/>
  <c r="AD187" i="44"/>
  <c r="AT187" i="44"/>
  <c r="E189" i="44"/>
  <c r="AC189" i="44"/>
  <c r="AS189" i="44"/>
  <c r="E191" i="44"/>
  <c r="BE192" i="44"/>
  <c r="AC193" i="44"/>
  <c r="AS193" i="44"/>
  <c r="BH195" i="44"/>
  <c r="AE198" i="44"/>
  <c r="R199" i="44"/>
  <c r="AH199" i="44"/>
  <c r="AX199" i="44"/>
  <c r="V200" i="44"/>
  <c r="R203" i="44"/>
  <c r="AX203" i="44"/>
  <c r="BN203" i="44"/>
  <c r="AP205" i="44"/>
  <c r="BF205" i="44"/>
  <c r="BJ142" i="44"/>
  <c r="AL140" i="44"/>
  <c r="Z145" i="44"/>
  <c r="BF147" i="44"/>
  <c r="V159" i="44"/>
  <c r="BC164" i="44"/>
  <c r="BP120" i="44"/>
  <c r="R141" i="44"/>
  <c r="F144" i="44"/>
  <c r="N146" i="44"/>
  <c r="BJ148" i="44"/>
  <c r="L152" i="44"/>
  <c r="AZ154" i="44"/>
  <c r="AX158" i="44"/>
  <c r="Q160" i="44"/>
  <c r="BQ168" i="44"/>
  <c r="A145" i="44"/>
  <c r="C141" i="46"/>
  <c r="C141" i="44" s="1"/>
  <c r="N142" i="44"/>
  <c r="BB144" i="44"/>
  <c r="AH145" i="44"/>
  <c r="J149" i="44"/>
  <c r="V150" i="44"/>
  <c r="BP156" i="44"/>
  <c r="V157" i="44"/>
  <c r="BJ157" i="44"/>
  <c r="BA161" i="44"/>
  <c r="I162" i="44"/>
  <c r="BQ163" i="44"/>
  <c r="AE164" i="44"/>
  <c r="AM166" i="44"/>
  <c r="BF167" i="44"/>
  <c r="AG169" i="44"/>
  <c r="BM169" i="44"/>
  <c r="AK170" i="44"/>
  <c r="D174" i="44"/>
  <c r="BH174" i="44"/>
  <c r="S176" i="44"/>
  <c r="AQ176" i="44"/>
  <c r="W177" i="44"/>
  <c r="J182" i="44"/>
  <c r="AH182" i="44"/>
  <c r="F183" i="44"/>
  <c r="AD183" i="44"/>
  <c r="BB183" i="44"/>
  <c r="Z184" i="44"/>
  <c r="AP184" i="44"/>
  <c r="R186" i="44"/>
  <c r="BN186" i="44"/>
  <c r="BB187" i="44"/>
  <c r="M189" i="44"/>
  <c r="AK189" i="44"/>
  <c r="Y192" i="44"/>
  <c r="BM192" i="44"/>
  <c r="D195" i="44"/>
  <c r="AR195" i="44"/>
  <c r="S197" i="44"/>
  <c r="Z199" i="44"/>
  <c r="BF199" i="44"/>
  <c r="F200" i="44"/>
  <c r="BN141" i="44"/>
  <c r="AT144" i="44"/>
  <c r="AP149" i="44"/>
  <c r="AG151" i="44"/>
  <c r="BL155" i="44"/>
  <c r="AK163" i="44"/>
  <c r="C143" i="46"/>
  <c r="C143" i="44" s="1"/>
  <c r="Z141" i="44"/>
  <c r="J143" i="44"/>
  <c r="J147" i="44"/>
  <c r="BN147" i="44"/>
  <c r="AW151" i="44"/>
  <c r="AR156" i="44"/>
  <c r="AT157" i="44"/>
  <c r="BF158" i="44"/>
  <c r="BB159" i="44"/>
  <c r="AC161" i="44"/>
  <c r="AW162" i="44"/>
  <c r="M163" i="44"/>
  <c r="G164" i="44"/>
  <c r="U168" i="44"/>
  <c r="BA168" i="44"/>
  <c r="I169" i="44"/>
  <c r="AS170" i="44"/>
  <c r="L172" i="44"/>
  <c r="AZ172" i="44"/>
  <c r="O175" i="44"/>
  <c r="AM175" i="44"/>
  <c r="BK175" i="44"/>
  <c r="BO176" i="44"/>
  <c r="BK177" i="44"/>
  <c r="AQ178" i="44"/>
  <c r="BJ185" i="44"/>
  <c r="AP186" i="44"/>
  <c r="AL187" i="44"/>
  <c r="J188" i="44"/>
  <c r="BA189" i="44"/>
  <c r="BI191" i="44"/>
  <c r="I192" i="44"/>
  <c r="AK193" i="44"/>
  <c r="BA193" i="44"/>
  <c r="AV196" i="44"/>
  <c r="AM198" i="44"/>
  <c r="J199" i="44"/>
  <c r="AP199" i="44"/>
  <c r="BB200" i="44"/>
  <c r="Z203" i="44"/>
  <c r="AD204" i="44"/>
  <c r="A126" i="44"/>
  <c r="AB110" i="44"/>
  <c r="C149" i="46"/>
  <c r="C149" i="44" s="1"/>
  <c r="AJ110" i="44"/>
  <c r="AP122" i="44"/>
  <c r="V140" i="44"/>
  <c r="AL142" i="44"/>
  <c r="Z143" i="44"/>
  <c r="V146" i="44"/>
  <c r="BJ146" i="44"/>
  <c r="AX147" i="44"/>
  <c r="AL148" i="44"/>
  <c r="F150" i="44"/>
  <c r="AL150" i="44"/>
  <c r="I151" i="44"/>
  <c r="AB152" i="44"/>
  <c r="AF155" i="44"/>
  <c r="AB156" i="44"/>
  <c r="AL157" i="44"/>
  <c r="J158" i="44"/>
  <c r="AP158" i="44"/>
  <c r="Z122" i="44"/>
  <c r="AD140" i="44"/>
  <c r="AD144" i="44"/>
  <c r="C109" i="46"/>
  <c r="C109" i="44" s="1"/>
  <c r="C119" i="46"/>
  <c r="C119" i="44" s="1"/>
  <c r="F142" i="44"/>
  <c r="C124" i="46"/>
  <c r="C124" i="44" s="1"/>
  <c r="D110" i="44"/>
  <c r="R122" i="44"/>
  <c r="K106" i="46"/>
  <c r="X90" i="44"/>
  <c r="J121" i="44"/>
  <c r="Y128" i="44"/>
  <c r="AK87" i="44"/>
  <c r="BD105" i="44"/>
  <c r="AN115" i="44"/>
  <c r="BN123" i="44"/>
  <c r="L131" i="44"/>
  <c r="Z140" i="44"/>
  <c r="AX142" i="44"/>
  <c r="BF123" i="44"/>
  <c r="C142" i="46"/>
  <c r="C142" i="44" s="1"/>
  <c r="J108" i="44"/>
  <c r="R121" i="44"/>
  <c r="J125" i="44"/>
  <c r="AG128" i="44"/>
  <c r="BH131" i="44"/>
  <c r="BC134" i="44"/>
  <c r="J142" i="44"/>
  <c r="A125" i="44"/>
  <c r="AY106" i="44"/>
  <c r="BL110" i="44"/>
  <c r="BF121" i="44"/>
  <c r="F124" i="44"/>
  <c r="R125" i="44"/>
  <c r="W127" i="44"/>
  <c r="AS129" i="44"/>
  <c r="H132" i="44"/>
  <c r="BP133" i="44"/>
  <c r="BM135" i="44"/>
  <c r="W137" i="44"/>
  <c r="BN140" i="44"/>
  <c r="AH146" i="44"/>
  <c r="AH150" i="44"/>
  <c r="BN125" i="44"/>
  <c r="F126" i="44"/>
  <c r="AK129" i="44"/>
  <c r="BL132" i="44"/>
  <c r="BK137" i="44"/>
  <c r="BB139" i="44"/>
  <c r="AL141" i="44"/>
  <c r="V143" i="44"/>
  <c r="A140" i="44"/>
  <c r="A148" i="44"/>
  <c r="C125" i="46"/>
  <c r="C125" i="44" s="1"/>
  <c r="BH83" i="44"/>
  <c r="Z108" i="44"/>
  <c r="D116" i="44"/>
  <c r="BJ122" i="44"/>
  <c r="N126" i="44"/>
  <c r="AO128" i="44"/>
  <c r="T131" i="44"/>
  <c r="D133" i="44"/>
  <c r="BK134" i="44"/>
  <c r="AS136" i="44"/>
  <c r="C108" i="46"/>
  <c r="C108" i="44" s="1"/>
  <c r="C127" i="46"/>
  <c r="C127" i="44" s="1"/>
  <c r="C144" i="46"/>
  <c r="C144" i="44" s="1"/>
  <c r="AM96" i="44"/>
  <c r="BG106" i="44"/>
  <c r="AY108" i="44"/>
  <c r="BP111" i="44"/>
  <c r="AZ116" i="44"/>
  <c r="F122" i="44"/>
  <c r="J123" i="44"/>
  <c r="AD126" i="44"/>
  <c r="AE127" i="44"/>
  <c r="BE128" i="44"/>
  <c r="BQ129" i="44"/>
  <c r="AB131" i="44"/>
  <c r="X132" i="44"/>
  <c r="L133" i="44"/>
  <c r="G134" i="44"/>
  <c r="I135" i="44"/>
  <c r="E136" i="44"/>
  <c r="BA136" i="44"/>
  <c r="AE137" i="44"/>
  <c r="K138" i="44"/>
  <c r="AQ138" i="44"/>
  <c r="V139" i="44"/>
  <c r="BJ139" i="44"/>
  <c r="AH140" i="44"/>
  <c r="AT141" i="44"/>
  <c r="R142" i="44"/>
  <c r="BF142" i="44"/>
  <c r="AD143" i="44"/>
  <c r="R144" i="44"/>
  <c r="AX144" i="44"/>
  <c r="V145" i="44"/>
  <c r="BJ145" i="44"/>
  <c r="F149" i="44"/>
  <c r="AL149" i="44"/>
  <c r="J150" i="44"/>
  <c r="BN150" i="44"/>
  <c r="AK151" i="44"/>
  <c r="D153" i="44"/>
  <c r="AJ153" i="44"/>
  <c r="H156" i="44"/>
  <c r="AN156" i="44"/>
  <c r="AP157" i="44"/>
  <c r="AL158" i="44"/>
  <c r="BJ158" i="44"/>
  <c r="BF159" i="44"/>
  <c r="BA160" i="44"/>
  <c r="AS162" i="44"/>
  <c r="BQ162" i="44"/>
  <c r="BE163" i="44"/>
  <c r="S164" i="44"/>
  <c r="AU165" i="44"/>
  <c r="AY166" i="44"/>
  <c r="Y168" i="44"/>
  <c r="AK169" i="44"/>
  <c r="L171" i="44"/>
  <c r="AJ173" i="44"/>
  <c r="BH173" i="44"/>
  <c r="X174" i="44"/>
  <c r="L104" i="44"/>
  <c r="C123" i="46"/>
  <c r="C123" i="44" s="1"/>
  <c r="AB104" i="44"/>
  <c r="P115" i="44"/>
  <c r="BJ124" i="44"/>
  <c r="BO106" i="44"/>
  <c r="BF108" i="44"/>
  <c r="AV112" i="44"/>
  <c r="BP119" i="44"/>
  <c r="N122" i="44"/>
  <c r="R123" i="44"/>
  <c r="V124" i="44"/>
  <c r="Z125" i="44"/>
  <c r="AT126" i="44"/>
  <c r="AU127" i="44"/>
  <c r="P130" i="44"/>
  <c r="A123" i="44"/>
  <c r="AT107" i="44"/>
  <c r="AL122" i="44"/>
  <c r="O127" i="44"/>
  <c r="AC129" i="44"/>
  <c r="A127" i="44"/>
  <c r="A108" i="44"/>
  <c r="C118" i="46"/>
  <c r="C118" i="44" s="1"/>
  <c r="V107" i="44"/>
  <c r="BA109" i="44"/>
  <c r="AP113" i="44"/>
  <c r="AN120" i="44"/>
  <c r="AH123" i="44"/>
  <c r="AD124" i="44"/>
  <c r="AH125" i="44"/>
  <c r="BB126" i="44"/>
  <c r="BC127" i="44"/>
  <c r="BM128" i="44"/>
  <c r="AN130" i="44"/>
  <c r="AJ131" i="44"/>
  <c r="AB79" i="44"/>
  <c r="A109" i="44"/>
  <c r="AF47" i="44"/>
  <c r="D78" i="44"/>
  <c r="AF83" i="44"/>
  <c r="AR86" i="44"/>
  <c r="AF89" i="44"/>
  <c r="AZ92" i="44"/>
  <c r="AR97" i="44"/>
  <c r="AK104" i="44"/>
  <c r="Q110" i="44"/>
  <c r="AB138" i="44"/>
  <c r="S140" i="44"/>
  <c r="AT140" i="44"/>
  <c r="AD142" i="44"/>
  <c r="AP143" i="44"/>
  <c r="V144" i="44"/>
  <c r="AS82" i="44"/>
  <c r="BE92" i="44"/>
  <c r="P98" i="44"/>
  <c r="BI104" i="44"/>
  <c r="P102" i="44"/>
  <c r="BI111" i="44"/>
  <c r="S121" i="44"/>
  <c r="BO125" i="44"/>
  <c r="AW132" i="44"/>
  <c r="AF134" i="44"/>
  <c r="AW81" i="44"/>
  <c r="A119" i="44"/>
  <c r="BH63" i="44"/>
  <c r="L78" i="44"/>
  <c r="X82" i="44"/>
  <c r="AF85" i="44"/>
  <c r="AB88" i="44"/>
  <c r="BH90" i="44"/>
  <c r="H93" i="44"/>
  <c r="BL104" i="44"/>
  <c r="T110" i="44"/>
  <c r="AN119" i="44"/>
  <c r="Q141" i="44"/>
  <c r="U148" i="44"/>
  <c r="BL136" i="44"/>
  <c r="Z137" i="44"/>
  <c r="BE139" i="44"/>
  <c r="AW143" i="44"/>
  <c r="Y149" i="44"/>
  <c r="AA132" i="44"/>
  <c r="AA115" i="44"/>
  <c r="I143" i="44"/>
  <c r="BA148" i="44"/>
  <c r="BP135" i="44"/>
  <c r="AN136" i="44"/>
  <c r="J137" i="44"/>
  <c r="Q147" i="44"/>
  <c r="C122" i="46"/>
  <c r="C122" i="44" s="1"/>
  <c r="T63" i="44"/>
  <c r="AV75" i="44"/>
  <c r="AV77" i="44"/>
  <c r="AR79" i="44"/>
  <c r="AJ81" i="44"/>
  <c r="BD85" i="44"/>
  <c r="AN87" i="44"/>
  <c r="P89" i="44"/>
  <c r="BP90" i="44"/>
  <c r="BH92" i="44"/>
  <c r="BL93" i="44"/>
  <c r="AZ110" i="44"/>
  <c r="I122" i="44"/>
  <c r="BN122" i="44"/>
  <c r="AB78" i="44"/>
  <c r="AR84" i="44"/>
  <c r="T76" i="44"/>
  <c r="BQ67" i="44"/>
  <c r="H80" i="44"/>
  <c r="AZ76" i="44"/>
  <c r="AN80" i="44"/>
  <c r="BH86" i="44"/>
  <c r="AB76" i="44"/>
  <c r="AK69" i="44"/>
  <c r="AR78" i="44"/>
  <c r="BD82" i="44"/>
  <c r="BH84" i="44"/>
  <c r="AJ88" i="44"/>
  <c r="A114" i="44"/>
  <c r="U72" i="44"/>
  <c r="H77" i="44"/>
  <c r="BH78" i="44"/>
  <c r="BD80" i="44"/>
  <c r="P83" i="44"/>
  <c r="P85" i="44"/>
  <c r="H87" i="44"/>
  <c r="AR88" i="44"/>
  <c r="AB90" i="44"/>
  <c r="AR92" i="44"/>
  <c r="AN93" i="44"/>
  <c r="N118" i="44"/>
  <c r="AT61" i="44"/>
  <c r="AK72" i="44"/>
  <c r="BH76" i="44"/>
  <c r="AJ78" i="44"/>
  <c r="BP79" i="44"/>
  <c r="BP81" i="44"/>
  <c r="D84" i="44"/>
  <c r="AN85" i="44"/>
  <c r="AT152" i="44"/>
  <c r="BO169" i="44"/>
  <c r="T149" i="44"/>
  <c r="AN150" i="44"/>
  <c r="BH158" i="44"/>
  <c r="W161" i="44"/>
  <c r="BQ165" i="44"/>
  <c r="BA203" i="44"/>
  <c r="AK139" i="44"/>
  <c r="H168" i="44"/>
  <c r="D190" i="44"/>
  <c r="D136" i="44"/>
  <c r="BG196" i="44"/>
  <c r="AG204" i="44"/>
  <c r="AL134" i="44"/>
  <c r="X163" i="44"/>
  <c r="AS182" i="44"/>
  <c r="BM185" i="44"/>
  <c r="A166" i="44"/>
  <c r="M126" i="44"/>
  <c r="BF166" i="44"/>
  <c r="F176" i="44"/>
  <c r="BJ98" i="44"/>
  <c r="I206" i="44"/>
  <c r="AY155" i="44"/>
  <c r="AO157" i="44"/>
  <c r="O195" i="44"/>
  <c r="A177" i="44"/>
  <c r="BM159" i="44"/>
  <c r="BA184" i="44"/>
  <c r="X189" i="44"/>
  <c r="U203" i="44"/>
  <c r="AJ74" i="44"/>
  <c r="AQ115" i="44"/>
  <c r="AT49" i="44"/>
  <c r="BQ69" i="44"/>
  <c r="L76" i="44"/>
  <c r="AN77" i="44"/>
  <c r="BP78" i="44"/>
  <c r="AF80" i="44"/>
  <c r="P82" i="44"/>
  <c r="AK51" i="44"/>
  <c r="BE196" i="44"/>
  <c r="BG201" i="44"/>
  <c r="S184" i="44"/>
  <c r="AO86" i="44"/>
  <c r="I92" i="44"/>
  <c r="I94" i="44"/>
  <c r="P64" i="44"/>
  <c r="AF198" i="44"/>
  <c r="C54" i="46"/>
  <c r="C54" i="44" s="1"/>
  <c r="K158" i="44"/>
  <c r="P179" i="44"/>
  <c r="BL198" i="44"/>
  <c r="T55" i="44"/>
  <c r="AV64" i="44"/>
  <c r="BA72" i="44"/>
  <c r="AB22" i="44"/>
  <c r="AH60" i="44"/>
  <c r="BI72" i="44"/>
  <c r="M174" i="44"/>
  <c r="E195" i="44"/>
  <c r="T46" i="44"/>
  <c r="S203" i="44"/>
  <c r="A124" i="44"/>
  <c r="C114" i="46"/>
  <c r="C114" i="44" s="1"/>
  <c r="C126" i="46"/>
  <c r="C126" i="44" s="1"/>
  <c r="C169" i="46"/>
  <c r="C169" i="44" s="1"/>
  <c r="AZ46" i="44"/>
  <c r="BJ61" i="44"/>
  <c r="I68" i="44"/>
  <c r="AC74" i="44"/>
  <c r="AJ76" i="44"/>
  <c r="BL77" i="44"/>
  <c r="T79" i="44"/>
  <c r="P80" i="44"/>
  <c r="AZ81" i="44"/>
  <c r="AN83" i="44"/>
  <c r="H85" i="44"/>
  <c r="AB86" i="44"/>
  <c r="AV87" i="44"/>
  <c r="H89" i="44"/>
  <c r="AR90" i="44"/>
  <c r="AJ92" i="44"/>
  <c r="X93" i="44"/>
  <c r="BH110" i="44"/>
  <c r="N170" i="44"/>
  <c r="Z190" i="44"/>
  <c r="A105" i="44"/>
  <c r="C117" i="46"/>
  <c r="C117" i="44" s="1"/>
  <c r="A120" i="44"/>
  <c r="F89" i="44"/>
  <c r="BN132" i="44"/>
  <c r="A84" i="44"/>
  <c r="A132" i="44"/>
  <c r="C83" i="46"/>
  <c r="C83" i="44" s="1"/>
  <c r="AI103" i="44"/>
  <c r="W136" i="44"/>
  <c r="BC136" i="44"/>
  <c r="BQ138" i="44"/>
  <c r="BL145" i="44"/>
  <c r="AJ146" i="44"/>
  <c r="O162" i="44"/>
  <c r="AU162" i="44"/>
  <c r="BQ164" i="44"/>
  <c r="BI166" i="44"/>
  <c r="AV167" i="44"/>
  <c r="AA170" i="44"/>
  <c r="C94" i="46"/>
  <c r="C94" i="44" s="1"/>
  <c r="AG100" i="44"/>
  <c r="AN71" i="44"/>
  <c r="BE118" i="44"/>
  <c r="AE206" i="44"/>
  <c r="C192" i="46"/>
  <c r="C192" i="44" s="1"/>
  <c r="AR165" i="44"/>
  <c r="BM173" i="44"/>
  <c r="L176" i="44"/>
  <c r="AR22" i="44"/>
  <c r="AU200" i="44"/>
  <c r="T37" i="44"/>
  <c r="AO173" i="44"/>
  <c r="BC206" i="44"/>
  <c r="C194" i="46"/>
  <c r="C194" i="44" s="1"/>
  <c r="BD198" i="44"/>
  <c r="O202" i="44"/>
  <c r="AF175" i="44"/>
  <c r="R207" i="44"/>
  <c r="AO45" i="44"/>
  <c r="BK148" i="44"/>
  <c r="N163" i="44"/>
  <c r="AY201" i="44"/>
  <c r="BC204" i="44"/>
  <c r="AQ141" i="44"/>
  <c r="W144" i="44"/>
  <c r="AX169" i="44"/>
  <c r="BG184" i="44"/>
  <c r="AE187" i="44"/>
  <c r="AC195" i="44"/>
  <c r="X198" i="44"/>
  <c r="AI203" i="44"/>
  <c r="AY149" i="44"/>
  <c r="AS174" i="44"/>
  <c r="BK181" i="44"/>
  <c r="AW64" i="44"/>
  <c r="U152" i="44"/>
  <c r="P166" i="44"/>
  <c r="S199" i="44"/>
  <c r="AA201" i="44"/>
  <c r="K143" i="44"/>
  <c r="AC174" i="44"/>
  <c r="AH190" i="44"/>
  <c r="N191" i="44"/>
  <c r="BK146" i="44"/>
  <c r="AL154" i="44"/>
  <c r="AN157" i="44"/>
  <c r="G159" i="44"/>
  <c r="AF179" i="44"/>
  <c r="BF190" i="44"/>
  <c r="AL191" i="44"/>
  <c r="BO199" i="44"/>
  <c r="BC200" i="44"/>
  <c r="BK202" i="44"/>
  <c r="BO203" i="44"/>
  <c r="J207" i="44"/>
  <c r="AP207" i="44"/>
  <c r="AB197" i="44"/>
  <c r="G200" i="44"/>
  <c r="A54" i="44"/>
  <c r="G146" i="44"/>
  <c r="Z151" i="44"/>
  <c r="AA158" i="44"/>
  <c r="AG173" i="44"/>
  <c r="BA195" i="44"/>
  <c r="T197" i="44"/>
  <c r="AA203" i="44"/>
  <c r="BI174" i="44"/>
  <c r="BP180" i="44"/>
  <c r="I194" i="44"/>
  <c r="AE204" i="44"/>
  <c r="AX207" i="44"/>
  <c r="A164" i="44"/>
  <c r="F69" i="44"/>
  <c r="AT170" i="44"/>
  <c r="H175" i="44"/>
  <c r="BP197" i="44"/>
  <c r="P198" i="44"/>
  <c r="AA199" i="44"/>
  <c r="BC202" i="44"/>
  <c r="BK204" i="44"/>
  <c r="BK206" i="44"/>
  <c r="BL75" i="46"/>
  <c r="A161" i="44"/>
  <c r="C110" i="46"/>
  <c r="C110" i="44" s="1"/>
  <c r="H76" i="44"/>
  <c r="BA80" i="44"/>
  <c r="BD86" i="44"/>
  <c r="E89" i="44"/>
  <c r="AJ93" i="44"/>
  <c r="X94" i="44"/>
  <c r="AE107" i="44"/>
  <c r="V109" i="44"/>
  <c r="AG110" i="44"/>
  <c r="AG112" i="44"/>
  <c r="AT114" i="44"/>
  <c r="BA116" i="44"/>
  <c r="X120" i="44"/>
  <c r="AY121" i="44"/>
  <c r="K123" i="44"/>
  <c r="BG123" i="44"/>
  <c r="Q130" i="44"/>
  <c r="Q132" i="44"/>
  <c r="H134" i="44"/>
  <c r="BF135" i="44"/>
  <c r="AJ138" i="44"/>
  <c r="G139" i="44"/>
  <c r="AA140" i="44"/>
  <c r="AY140" i="44"/>
  <c r="AI157" i="44"/>
  <c r="AK171" i="44"/>
  <c r="E173" i="44"/>
  <c r="AY181" i="44"/>
  <c r="BC184" i="44"/>
  <c r="BK186" i="44"/>
  <c r="AP193" i="44"/>
  <c r="AR198" i="44"/>
  <c r="G199" i="44"/>
  <c r="AU203" i="44"/>
  <c r="BC205" i="44"/>
  <c r="AN84" i="44"/>
  <c r="AG94" i="44"/>
  <c r="G117" i="44"/>
  <c r="AD129" i="44"/>
  <c r="AC133" i="44"/>
  <c r="BI153" i="44"/>
  <c r="AO112" i="44"/>
  <c r="AY125" i="44"/>
  <c r="AL160" i="44"/>
  <c r="AC173" i="44"/>
  <c r="A163" i="44"/>
  <c r="BP80" i="44"/>
  <c r="AR83" i="44"/>
  <c r="L93" i="44"/>
  <c r="BE94" i="44"/>
  <c r="AP103" i="44"/>
  <c r="AB106" i="44"/>
  <c r="BJ109" i="44"/>
  <c r="O117" i="44"/>
  <c r="AW120" i="44"/>
  <c r="AM122" i="44"/>
  <c r="BO123" i="44"/>
  <c r="BG125" i="44"/>
  <c r="AP128" i="44"/>
  <c r="AD136" i="44"/>
  <c r="P137" i="44"/>
  <c r="AN137" i="44"/>
  <c r="O139" i="44"/>
  <c r="AY157" i="44"/>
  <c r="Q172" i="44"/>
  <c r="BL180" i="44"/>
  <c r="G186" i="44"/>
  <c r="AU186" i="44"/>
  <c r="G188" i="44"/>
  <c r="AL192" i="44"/>
  <c r="T198" i="44"/>
  <c r="BC201" i="44"/>
  <c r="AI202" i="44"/>
  <c r="BK203" i="44"/>
  <c r="BO206" i="44"/>
  <c r="L82" i="44"/>
  <c r="BA85" i="44"/>
  <c r="AR99" i="44"/>
  <c r="Y130" i="44"/>
  <c r="BE132" i="44"/>
  <c r="AM139" i="44"/>
  <c r="S157" i="44"/>
  <c r="BQ173" i="44"/>
  <c r="L87" i="44"/>
  <c r="M93" i="44"/>
  <c r="AZ93" i="44"/>
  <c r="O96" i="44"/>
  <c r="AV100" i="44"/>
  <c r="E104" i="44"/>
  <c r="BE112" i="44"/>
  <c r="AG115" i="44"/>
  <c r="AM117" i="44"/>
  <c r="G122" i="44"/>
  <c r="AI123" i="44"/>
  <c r="BL127" i="44"/>
  <c r="AL129" i="44"/>
  <c r="BM132" i="44"/>
  <c r="BJ136" i="44"/>
  <c r="AZ138" i="44"/>
  <c r="AU145" i="44"/>
  <c r="AW156" i="44"/>
  <c r="M173" i="44"/>
  <c r="T175" i="44"/>
  <c r="AB179" i="44"/>
  <c r="AV180" i="44"/>
  <c r="AI181" i="44"/>
  <c r="AE184" i="44"/>
  <c r="AE186" i="44"/>
  <c r="V190" i="44"/>
  <c r="AL190" i="44"/>
  <c r="BN193" i="44"/>
  <c r="AJ75" i="44"/>
  <c r="T80" i="44"/>
  <c r="BA82" i="44"/>
  <c r="BP83" i="44"/>
  <c r="AJ87" i="44"/>
  <c r="BQ91" i="44"/>
  <c r="T93" i="44"/>
  <c r="BI93" i="44"/>
  <c r="AB97" i="44"/>
  <c r="BP101" i="44"/>
  <c r="AQ108" i="44"/>
  <c r="M111" i="44"/>
  <c r="AQ113" i="44"/>
  <c r="BK122" i="44"/>
  <c r="AQ123" i="44"/>
  <c r="J128" i="44"/>
  <c r="BB129" i="44"/>
  <c r="L126" i="44"/>
  <c r="H148" i="44"/>
  <c r="BD148" i="44"/>
  <c r="P150" i="44"/>
  <c r="X157" i="44"/>
  <c r="X159" i="44"/>
  <c r="AV159" i="44"/>
  <c r="S162" i="44"/>
  <c r="I164" i="44"/>
  <c r="AG166" i="44"/>
  <c r="AZ167" i="44"/>
  <c r="G168" i="44"/>
  <c r="AY169" i="44"/>
  <c r="AH171" i="44"/>
  <c r="BN171" i="44"/>
  <c r="BK161" i="46"/>
  <c r="BK161" i="44"/>
  <c r="K162" i="46"/>
  <c r="K162" i="44"/>
  <c r="AI162" i="46"/>
  <c r="AI162" i="44"/>
  <c r="AY162" i="46"/>
  <c r="AY162" i="44"/>
  <c r="BE164" i="46"/>
  <c r="BE164" i="44"/>
  <c r="M165" i="46"/>
  <c r="M165" i="44"/>
  <c r="AK165" i="46"/>
  <c r="AK165" i="44"/>
  <c r="BA165" i="46"/>
  <c r="BA165" i="44"/>
  <c r="Q166" i="46"/>
  <c r="Q166" i="44"/>
  <c r="AO166" i="46"/>
  <c r="AO166" i="44"/>
  <c r="AJ167" i="46"/>
  <c r="AJ167" i="44"/>
  <c r="W168" i="46"/>
  <c r="W168" i="44"/>
  <c r="AU168" i="46"/>
  <c r="AU168" i="44"/>
  <c r="BK168" i="46"/>
  <c r="BK168" i="44"/>
  <c r="K169" i="46"/>
  <c r="K169" i="44"/>
  <c r="S169" i="46"/>
  <c r="S169" i="44"/>
  <c r="AI169" i="46"/>
  <c r="AI169" i="44"/>
  <c r="BG169" i="46"/>
  <c r="BG169" i="44"/>
  <c r="G170" i="46"/>
  <c r="G170" i="44"/>
  <c r="AE170" i="46"/>
  <c r="AE170" i="44"/>
  <c r="BC170" i="46"/>
  <c r="BC170" i="44"/>
  <c r="R171" i="46"/>
  <c r="R171" i="44"/>
  <c r="Z171" i="46"/>
  <c r="Z171" i="44"/>
  <c r="BF171" i="46"/>
  <c r="BF171" i="44"/>
  <c r="N172" i="46"/>
  <c r="N172" i="44"/>
  <c r="AL172" i="46"/>
  <c r="AL172" i="44"/>
  <c r="AT172" i="46"/>
  <c r="AT172" i="44"/>
  <c r="R173" i="46"/>
  <c r="R173" i="44"/>
  <c r="AH173" i="46"/>
  <c r="AH173" i="44"/>
  <c r="AP173" i="46"/>
  <c r="AP173" i="44"/>
  <c r="AX173" i="46"/>
  <c r="AX173" i="44"/>
  <c r="BN173" i="46"/>
  <c r="BN173" i="44"/>
  <c r="I177" i="46"/>
  <c r="I177" i="44"/>
  <c r="Y177" i="46"/>
  <c r="Y177" i="44"/>
  <c r="AW177" i="46"/>
  <c r="AW177" i="44"/>
  <c r="BE177" i="46"/>
  <c r="BE177" i="44"/>
  <c r="E178" i="46"/>
  <c r="E178" i="44"/>
  <c r="AC178" i="46"/>
  <c r="AC178" i="44"/>
  <c r="AK178" i="46"/>
  <c r="AK178" i="44"/>
  <c r="BQ178" i="46"/>
  <c r="BQ178" i="44"/>
  <c r="M180" i="46"/>
  <c r="M180" i="44"/>
  <c r="AS180" i="46"/>
  <c r="AS180" i="44"/>
  <c r="H181" i="46"/>
  <c r="H181" i="44"/>
  <c r="P181" i="46"/>
  <c r="P181" i="44"/>
  <c r="AN181" i="46"/>
  <c r="AN181" i="44"/>
  <c r="BD181" i="46"/>
  <c r="BD181" i="44"/>
  <c r="BL181" i="46"/>
  <c r="BL181" i="44"/>
  <c r="H183" i="46"/>
  <c r="H183" i="44"/>
  <c r="P183" i="46"/>
  <c r="P183" i="44"/>
  <c r="X183" i="46"/>
  <c r="X183" i="44"/>
  <c r="AN183" i="46"/>
  <c r="AN183" i="44"/>
  <c r="AV183" i="46"/>
  <c r="AV183" i="44"/>
  <c r="BD183" i="46"/>
  <c r="BD183" i="44"/>
  <c r="L184" i="46"/>
  <c r="L184" i="44"/>
  <c r="T184" i="46"/>
  <c r="T184" i="44"/>
  <c r="AJ184" i="46"/>
  <c r="AJ184" i="44"/>
  <c r="AZ184" i="46"/>
  <c r="AZ184" i="44"/>
  <c r="BH184" i="46"/>
  <c r="BH184" i="44"/>
  <c r="H185" i="46"/>
  <c r="H185" i="44"/>
  <c r="X185" i="46"/>
  <c r="X185" i="44"/>
  <c r="BD185" i="46"/>
  <c r="BD185" i="44"/>
  <c r="BL185" i="46"/>
  <c r="BL185" i="44"/>
  <c r="L186" i="46"/>
  <c r="L186" i="44"/>
  <c r="AB186" i="46"/>
  <c r="AB186" i="44"/>
  <c r="AR186" i="46"/>
  <c r="AR186" i="44"/>
  <c r="BH186" i="46"/>
  <c r="BH186" i="44"/>
  <c r="H187" i="46"/>
  <c r="H187" i="44"/>
  <c r="P187" i="46"/>
  <c r="P187" i="44"/>
  <c r="X187" i="46"/>
  <c r="X187" i="44"/>
  <c r="AN187" i="46"/>
  <c r="AN187" i="44"/>
  <c r="AV187" i="46"/>
  <c r="AV187" i="44"/>
  <c r="BL187" i="46"/>
  <c r="BL187" i="44"/>
  <c r="D188" i="46"/>
  <c r="D188" i="44"/>
  <c r="L188" i="46"/>
  <c r="L188" i="44"/>
  <c r="AB188" i="46"/>
  <c r="AB188" i="44"/>
  <c r="AR188" i="46"/>
  <c r="AR188" i="44"/>
  <c r="AZ188" i="46"/>
  <c r="AZ188" i="44"/>
  <c r="BH188" i="46"/>
  <c r="BH188" i="44"/>
  <c r="BP188" i="46"/>
  <c r="BP188" i="44"/>
  <c r="K190" i="46"/>
  <c r="K190" i="44"/>
  <c r="AA190" i="46"/>
  <c r="AA190" i="44"/>
  <c r="AI190" i="46"/>
  <c r="AI190" i="44"/>
  <c r="AY190" i="46"/>
  <c r="AY190" i="44"/>
  <c r="BG190" i="46"/>
  <c r="BG190" i="44"/>
  <c r="G191" i="46"/>
  <c r="G191" i="44"/>
  <c r="W191" i="46"/>
  <c r="W191" i="44"/>
  <c r="AM191" i="46"/>
  <c r="AM191" i="44"/>
  <c r="BC191" i="46"/>
  <c r="BC191" i="44"/>
  <c r="S192" i="46"/>
  <c r="S192" i="44"/>
  <c r="AI192" i="46"/>
  <c r="AI192" i="44"/>
  <c r="AY192" i="46"/>
  <c r="AY192" i="44"/>
  <c r="O193" i="46"/>
  <c r="O193" i="44"/>
  <c r="AE193" i="46"/>
  <c r="AE193" i="44"/>
  <c r="BC193" i="46"/>
  <c r="BC193" i="44"/>
  <c r="BK193" i="46"/>
  <c r="BK193" i="44"/>
  <c r="AH194" i="46"/>
  <c r="AH194" i="44"/>
  <c r="BN194" i="46"/>
  <c r="BN194" i="44"/>
  <c r="N195" i="46"/>
  <c r="N195" i="44"/>
  <c r="AD195" i="46"/>
  <c r="AD195" i="44"/>
  <c r="AL195" i="46"/>
  <c r="AL195" i="44"/>
  <c r="AT195" i="46"/>
  <c r="AT195" i="44"/>
  <c r="BB195" i="46"/>
  <c r="BB195" i="44"/>
  <c r="J196" i="46"/>
  <c r="J196" i="44"/>
  <c r="R196" i="46"/>
  <c r="R196" i="44"/>
  <c r="Z196" i="46"/>
  <c r="Z196" i="44"/>
  <c r="AP196" i="46"/>
  <c r="AP196" i="44"/>
  <c r="BF196" i="46"/>
  <c r="BF196" i="44"/>
  <c r="E197" i="46"/>
  <c r="E197" i="44"/>
  <c r="U197" i="46"/>
  <c r="U197" i="44"/>
  <c r="AC197" i="46"/>
  <c r="AC197" i="44"/>
  <c r="AS197" i="46"/>
  <c r="AS197" i="44"/>
  <c r="BI197" i="46"/>
  <c r="BI197" i="44"/>
  <c r="BQ197" i="46"/>
  <c r="BQ197" i="44"/>
  <c r="Q198" i="46"/>
  <c r="Q198" i="44"/>
  <c r="Y198" i="46"/>
  <c r="Y198" i="44"/>
  <c r="AO198" i="46"/>
  <c r="AO198" i="44"/>
  <c r="AW198" i="46"/>
  <c r="AW198" i="44"/>
  <c r="BM198" i="46"/>
  <c r="BM198" i="44"/>
  <c r="D199" i="46"/>
  <c r="D199" i="44"/>
  <c r="T199" i="46"/>
  <c r="T199" i="44"/>
  <c r="AR199" i="46"/>
  <c r="AR199" i="44"/>
  <c r="BH199" i="46"/>
  <c r="BH199" i="44"/>
  <c r="H200" i="46"/>
  <c r="H200" i="44"/>
  <c r="P200" i="46"/>
  <c r="P200" i="44"/>
  <c r="X200" i="46"/>
  <c r="X200" i="44"/>
  <c r="AN200" i="46"/>
  <c r="AN200" i="44"/>
  <c r="BD200" i="46"/>
  <c r="BD200" i="44"/>
  <c r="D201" i="46"/>
  <c r="D201" i="44"/>
  <c r="L201" i="46"/>
  <c r="L201" i="44"/>
  <c r="AB201" i="46"/>
  <c r="AB201" i="44"/>
  <c r="AJ201" i="46"/>
  <c r="AJ201" i="44"/>
  <c r="AR201" i="46"/>
  <c r="AR201" i="44"/>
  <c r="BP201" i="46"/>
  <c r="BP201" i="44"/>
  <c r="H202" i="46"/>
  <c r="H202" i="44"/>
  <c r="P202" i="46"/>
  <c r="P202" i="44"/>
  <c r="X202" i="46"/>
  <c r="X202" i="44"/>
  <c r="AF202" i="46"/>
  <c r="AF202" i="44"/>
  <c r="AN202" i="46"/>
  <c r="AN202" i="44"/>
  <c r="BD202" i="46"/>
  <c r="BD202" i="44"/>
  <c r="BL202" i="46"/>
  <c r="BL202" i="44"/>
  <c r="L203" i="46"/>
  <c r="L203" i="44"/>
  <c r="AJ203" i="46"/>
  <c r="AJ203" i="44"/>
  <c r="AR203" i="46"/>
  <c r="AR203" i="44"/>
  <c r="BH203" i="46"/>
  <c r="BH203" i="44"/>
  <c r="BP203" i="46"/>
  <c r="BP203" i="44"/>
  <c r="H204" i="46"/>
  <c r="H204" i="44"/>
  <c r="P204" i="46"/>
  <c r="P204" i="44"/>
  <c r="AF204" i="46"/>
  <c r="AF204" i="44"/>
  <c r="AV204" i="46"/>
  <c r="AV204" i="44"/>
  <c r="BD204" i="46"/>
  <c r="BD204" i="44"/>
  <c r="BL204" i="46"/>
  <c r="BL204" i="44"/>
  <c r="D205" i="46"/>
  <c r="D205" i="44"/>
  <c r="T205" i="46"/>
  <c r="T205" i="44"/>
  <c r="AZ205" i="46"/>
  <c r="AZ205" i="44"/>
  <c r="BH205" i="46"/>
  <c r="BH205" i="44"/>
  <c r="BP205" i="46"/>
  <c r="BP205" i="44"/>
  <c r="P206" i="46"/>
  <c r="P206" i="44"/>
  <c r="AF206" i="46"/>
  <c r="AF206" i="44"/>
  <c r="AV206" i="46"/>
  <c r="AV206" i="44"/>
  <c r="BL206" i="46"/>
  <c r="BL206" i="44"/>
  <c r="K207" i="46"/>
  <c r="K207" i="44"/>
  <c r="S207" i="46"/>
  <c r="S207" i="44"/>
  <c r="AA207" i="46"/>
  <c r="AA207" i="44"/>
  <c r="L141" i="46"/>
  <c r="L141" i="44"/>
  <c r="BP145" i="46"/>
  <c r="BP145" i="44"/>
  <c r="AB147" i="46"/>
  <c r="AB147" i="44"/>
  <c r="AJ149" i="46"/>
  <c r="AJ149" i="44"/>
  <c r="Z155" i="46"/>
  <c r="Z155" i="44"/>
  <c r="AF157" i="46"/>
  <c r="AF157" i="44"/>
  <c r="AF159" i="46"/>
  <c r="AF159" i="44"/>
  <c r="AL156" i="44"/>
  <c r="D158" i="44"/>
  <c r="BH147" i="46"/>
  <c r="BH147" i="44"/>
  <c r="BJ154" i="46"/>
  <c r="BJ154" i="44"/>
  <c r="AA160" i="46"/>
  <c r="AA160" i="44"/>
  <c r="C157" i="46"/>
  <c r="C157" i="44" s="1"/>
  <c r="C173" i="46"/>
  <c r="C173" i="44" s="1"/>
  <c r="BG160" i="44"/>
  <c r="U165" i="44"/>
  <c r="AE168" i="44"/>
  <c r="AM170" i="44"/>
  <c r="AX171" i="44"/>
  <c r="U178" i="44"/>
  <c r="AV181" i="44"/>
  <c r="AF185" i="44"/>
  <c r="AV185" i="44"/>
  <c r="D186" i="44"/>
  <c r="O191" i="44"/>
  <c r="BE198" i="44"/>
  <c r="S151" i="46"/>
  <c r="S151" i="44"/>
  <c r="K160" i="46"/>
  <c r="K160" i="44"/>
  <c r="BL146" i="44"/>
  <c r="AU161" i="44"/>
  <c r="U134" i="44"/>
  <c r="AG138" i="44"/>
  <c r="L143" i="44"/>
  <c r="BJ156" i="44"/>
  <c r="O161" i="44"/>
  <c r="AO164" i="44"/>
  <c r="BM164" i="44"/>
  <c r="AR167" i="44"/>
  <c r="BC168" i="44"/>
  <c r="X181" i="44"/>
  <c r="D184" i="44"/>
  <c r="AF187" i="44"/>
  <c r="AJ188" i="44"/>
  <c r="G193" i="44"/>
  <c r="W193" i="44"/>
  <c r="AM193" i="44"/>
  <c r="M197" i="44"/>
  <c r="AB143" i="46"/>
  <c r="AB143" i="44"/>
  <c r="AN148" i="46"/>
  <c r="AN148" i="44"/>
  <c r="AD156" i="46"/>
  <c r="AD156" i="44"/>
  <c r="BB156" i="46"/>
  <c r="BB156" i="44"/>
  <c r="AB158" i="46"/>
  <c r="AB158" i="44"/>
  <c r="H159" i="46"/>
  <c r="H159" i="44"/>
  <c r="Q164" i="46"/>
  <c r="Q164" i="44"/>
  <c r="P144" i="44"/>
  <c r="BP158" i="44"/>
  <c r="C175" i="46"/>
  <c r="C175" i="44" s="1"/>
  <c r="AZ145" i="44"/>
  <c r="AV146" i="44"/>
  <c r="AX153" i="44"/>
  <c r="AP155" i="44"/>
  <c r="V156" i="44"/>
  <c r="AT156" i="44"/>
  <c r="AC165" i="44"/>
  <c r="O168" i="44"/>
  <c r="AM168" i="44"/>
  <c r="O170" i="44"/>
  <c r="J171" i="44"/>
  <c r="Z173" i="44"/>
  <c r="AG177" i="44"/>
  <c r="BM177" i="44"/>
  <c r="AF183" i="44"/>
  <c r="BP186" i="44"/>
  <c r="T188" i="44"/>
  <c r="BO190" i="44"/>
  <c r="BG192" i="44"/>
  <c r="AX196" i="44"/>
  <c r="AG164" i="46"/>
  <c r="AG164" i="44"/>
  <c r="BF155" i="44"/>
  <c r="AS137" i="44"/>
  <c r="BP139" i="44"/>
  <c r="BL159" i="44"/>
  <c r="AQ160" i="44"/>
  <c r="AQ162" i="44"/>
  <c r="BG162" i="44"/>
  <c r="Y164" i="44"/>
  <c r="AW166" i="44"/>
  <c r="T167" i="44"/>
  <c r="BP167" i="44"/>
  <c r="AU170" i="44"/>
  <c r="BB172" i="44"/>
  <c r="J173" i="44"/>
  <c r="M178" i="44"/>
  <c r="BQ180" i="44"/>
  <c r="BP184" i="44"/>
  <c r="AA192" i="44"/>
  <c r="AH196" i="44"/>
  <c r="BN196" i="44"/>
  <c r="I198" i="44"/>
  <c r="AG198" i="44"/>
  <c r="BG207" i="44"/>
  <c r="AI207" i="44"/>
  <c r="AZ22" i="44"/>
  <c r="BI53" i="44"/>
  <c r="AW94" i="44"/>
  <c r="AB99" i="44"/>
  <c r="AY207" i="44"/>
  <c r="BO207" i="44"/>
  <c r="BG117" i="44"/>
  <c r="AC130" i="44"/>
  <c r="C67" i="46"/>
  <c r="C67" i="44" s="1"/>
  <c r="AD93" i="44"/>
  <c r="AG62" i="44"/>
  <c r="M42" i="44"/>
  <c r="F58" i="44"/>
  <c r="BF62" i="44"/>
  <c r="AU66" i="44"/>
  <c r="BM70" i="44"/>
  <c r="Y73" i="44"/>
  <c r="AU47" i="44"/>
  <c r="O45" i="44"/>
  <c r="N49" i="44"/>
  <c r="AH59" i="44"/>
  <c r="L63" i="44"/>
  <c r="AC67" i="44"/>
  <c r="AG71" i="44"/>
  <c r="M74" i="44"/>
  <c r="AM45" i="44"/>
  <c r="A81" i="44"/>
  <c r="AV68" i="44"/>
  <c r="P54" i="44"/>
  <c r="I62" i="44"/>
  <c r="N96" i="44"/>
  <c r="AJ51" i="44"/>
  <c r="AL66" i="44"/>
  <c r="BA58" i="44"/>
  <c r="A86" i="44"/>
  <c r="C66" i="46"/>
  <c r="C66" i="44" s="1"/>
  <c r="D53" i="44"/>
  <c r="AR70" i="44"/>
  <c r="A66" i="44"/>
  <c r="BH41" i="44"/>
  <c r="BI59" i="44"/>
  <c r="AN53" i="44"/>
  <c r="M60" i="44"/>
  <c r="V65" i="44"/>
  <c r="AY136" i="44"/>
  <c r="AZ139" i="44"/>
  <c r="AU44" i="44"/>
  <c r="BI62" i="44"/>
  <c r="AZ68" i="44"/>
  <c r="AZ71" i="44"/>
  <c r="I61" i="44"/>
  <c r="P72" i="44"/>
  <c r="E114" i="44"/>
  <c r="K133" i="44"/>
  <c r="P135" i="44"/>
  <c r="AN168" i="44"/>
  <c r="P170" i="44"/>
  <c r="AN170" i="44"/>
  <c r="AE174" i="44"/>
  <c r="BJ176" i="44"/>
  <c r="AL178" i="44"/>
  <c r="Y183" i="44"/>
  <c r="Y187" i="44"/>
  <c r="AB190" i="44"/>
  <c r="AV191" i="44"/>
  <c r="T192" i="44"/>
  <c r="H193" i="44"/>
  <c r="AM195" i="44"/>
  <c r="AK199" i="44"/>
  <c r="AG200" i="44"/>
  <c r="BE200" i="44"/>
  <c r="AC203" i="44"/>
  <c r="BI203" i="44"/>
  <c r="Q204" i="44"/>
  <c r="E205" i="44"/>
  <c r="U205" i="44"/>
  <c r="AW206" i="44"/>
  <c r="AE81" i="44"/>
  <c r="BF106" i="44"/>
  <c r="K116" i="44"/>
  <c r="AW118" i="44"/>
  <c r="BI122" i="44"/>
  <c r="BI124" i="44"/>
  <c r="AR129" i="44"/>
  <c r="BC132" i="44"/>
  <c r="BA139" i="44"/>
  <c r="AQ153" i="44"/>
  <c r="BM157" i="44"/>
  <c r="BQ158" i="44"/>
  <c r="T160" i="44"/>
  <c r="BP160" i="44"/>
  <c r="O172" i="44"/>
  <c r="V176" i="44"/>
  <c r="AX179" i="44"/>
  <c r="BB180" i="44"/>
  <c r="Y181" i="44"/>
  <c r="I183" i="44"/>
  <c r="AC184" i="44"/>
  <c r="BI184" i="44"/>
  <c r="I185" i="44"/>
  <c r="AG185" i="44"/>
  <c r="BQ186" i="44"/>
  <c r="AW187" i="44"/>
  <c r="U188" i="44"/>
  <c r="AR190" i="44"/>
  <c r="S196" i="44"/>
  <c r="BJ197" i="44"/>
  <c r="AC199" i="44"/>
  <c r="Q200" i="44"/>
  <c r="AR207" i="44"/>
  <c r="D151" i="44"/>
  <c r="Q157" i="44"/>
  <c r="AW159" i="44"/>
  <c r="AJ162" i="44"/>
  <c r="H163" i="44"/>
  <c r="AP164" i="44"/>
  <c r="BF164" i="44"/>
  <c r="AD165" i="44"/>
  <c r="AT165" i="44"/>
  <c r="Z166" i="44"/>
  <c r="AQ171" i="44"/>
  <c r="AU172" i="44"/>
  <c r="S173" i="44"/>
  <c r="AX175" i="44"/>
  <c r="AW181" i="44"/>
  <c r="AC182" i="44"/>
  <c r="Y185" i="44"/>
  <c r="AW185" i="44"/>
  <c r="AC186" i="44"/>
  <c r="AO187" i="44"/>
  <c r="AK188" i="44"/>
  <c r="H189" i="44"/>
  <c r="BD189" i="44"/>
  <c r="AN191" i="44"/>
  <c r="AZ192" i="44"/>
  <c r="BP192" i="44"/>
  <c r="X193" i="44"/>
  <c r="AE195" i="44"/>
  <c r="BC195" i="44"/>
  <c r="AI196" i="44"/>
  <c r="F197" i="44"/>
  <c r="BB197" i="44"/>
  <c r="U199" i="44"/>
  <c r="BA199" i="44"/>
  <c r="AW200" i="44"/>
  <c r="AS201" i="44"/>
  <c r="AW204" i="44"/>
  <c r="BI205" i="44"/>
  <c r="L207" i="44"/>
  <c r="C198" i="46"/>
  <c r="C198" i="44" s="1"/>
  <c r="BP136" i="44"/>
  <c r="BQ147" i="44"/>
  <c r="AT180" i="44"/>
  <c r="BI186" i="44"/>
  <c r="AY196" i="44"/>
  <c r="AD197" i="44"/>
  <c r="U184" i="44"/>
  <c r="AS186" i="44"/>
  <c r="AC124" i="44"/>
  <c r="O130" i="44"/>
  <c r="BC156" i="44"/>
  <c r="E158" i="44"/>
  <c r="BI158" i="44"/>
  <c r="AR160" i="44"/>
  <c r="AY173" i="44"/>
  <c r="BD191" i="44"/>
  <c r="K196" i="44"/>
  <c r="M199" i="44"/>
  <c r="AO200" i="44"/>
  <c r="U201" i="44"/>
  <c r="M203" i="44"/>
  <c r="Y204" i="44"/>
  <c r="BM204" i="44"/>
  <c r="BA205" i="44"/>
  <c r="D207" i="44"/>
  <c r="AB207" i="44"/>
  <c r="AK141" i="44"/>
  <c r="AE156" i="44"/>
  <c r="X161" i="44"/>
  <c r="K171" i="44"/>
  <c r="M188" i="44"/>
  <c r="AB192" i="44"/>
  <c r="I200" i="44"/>
  <c r="BE206" i="44"/>
  <c r="AM105" i="44"/>
  <c r="M141" i="44"/>
  <c r="AC143" i="44"/>
  <c r="BQ149" i="44"/>
  <c r="AW150" i="44"/>
  <c r="I159" i="44"/>
  <c r="AX177" i="44"/>
  <c r="AS184" i="44"/>
  <c r="BL189" i="44"/>
  <c r="D109" i="44"/>
  <c r="BG131" i="44"/>
  <c r="AY133" i="44"/>
  <c r="O152" i="44"/>
  <c r="AS158" i="44"/>
  <c r="J175" i="44"/>
  <c r="AP175" i="44"/>
  <c r="AW183" i="44"/>
  <c r="E188" i="44"/>
  <c r="AC188" i="44"/>
  <c r="AT197" i="44"/>
  <c r="G110" i="44"/>
  <c r="BE125" i="44"/>
  <c r="X191" i="44"/>
  <c r="M205" i="44"/>
  <c r="N100" i="44"/>
  <c r="AS147" i="44"/>
  <c r="AE154" i="44"/>
  <c r="N165" i="44"/>
  <c r="J166" i="44"/>
  <c r="Q185" i="44"/>
  <c r="I187" i="44"/>
  <c r="G195" i="44"/>
  <c r="AU195" i="44"/>
  <c r="AS199" i="44"/>
  <c r="A128" i="44"/>
  <c r="BA15" i="44"/>
  <c r="AH97" i="44"/>
  <c r="AY111" i="44"/>
  <c r="Y125" i="44"/>
  <c r="BA126" i="44"/>
  <c r="BF138" i="44"/>
  <c r="M147" i="44"/>
  <c r="Z177" i="44"/>
  <c r="AG183" i="44"/>
  <c r="BQ184" i="44"/>
  <c r="AO185" i="44"/>
  <c r="E186" i="44"/>
  <c r="BE187" i="44"/>
  <c r="AV189" i="44"/>
  <c r="L190" i="44"/>
  <c r="D192" i="44"/>
  <c r="P193" i="44"/>
  <c r="BK195" i="44"/>
  <c r="V197" i="44"/>
  <c r="BQ199" i="44"/>
  <c r="BI201" i="44"/>
  <c r="AO204" i="44"/>
  <c r="AP97" i="44"/>
  <c r="BM123" i="44"/>
  <c r="BQ139" i="44"/>
  <c r="BM144" i="44"/>
  <c r="BE146" i="44"/>
  <c r="BO153" i="44"/>
  <c r="AW157" i="44"/>
  <c r="AZ160" i="44"/>
  <c r="BH162" i="44"/>
  <c r="R164" i="44"/>
  <c r="AH164" i="44"/>
  <c r="BN164" i="44"/>
  <c r="AL165" i="44"/>
  <c r="BB165" i="44"/>
  <c r="AH166" i="44"/>
  <c r="AU174" i="44"/>
  <c r="BK174" i="44"/>
  <c r="Z175" i="44"/>
  <c r="J177" i="44"/>
  <c r="BJ178" i="44"/>
  <c r="AO181" i="44"/>
  <c r="AK184" i="44"/>
  <c r="U186" i="44"/>
  <c r="P189" i="44"/>
  <c r="AZ190" i="44"/>
  <c r="BP190" i="44"/>
  <c r="BH192" i="44"/>
  <c r="BO196" i="44"/>
  <c r="E199" i="44"/>
  <c r="BI199" i="44"/>
  <c r="BA201" i="44"/>
  <c r="AK203" i="44"/>
  <c r="BQ203" i="44"/>
  <c r="BE204" i="44"/>
  <c r="AC205" i="44"/>
  <c r="AS205" i="44"/>
  <c r="AG206" i="44"/>
  <c r="AZ207" i="44"/>
  <c r="BI66" i="46"/>
  <c r="BI66" i="44"/>
  <c r="A110" i="44"/>
  <c r="O70" i="44"/>
  <c r="AA72" i="44"/>
  <c r="E85" i="44"/>
  <c r="BA91" i="44"/>
  <c r="Q94" i="44"/>
  <c r="X98" i="44"/>
  <c r="P100" i="44"/>
  <c r="X102" i="44"/>
  <c r="AW105" i="44"/>
  <c r="O107" i="44"/>
  <c r="K108" i="44"/>
  <c r="AT109" i="44"/>
  <c r="Y110" i="44"/>
  <c r="U111" i="44"/>
  <c r="BM112" i="44"/>
  <c r="AK116" i="44"/>
  <c r="AI125" i="44"/>
  <c r="AV127" i="44"/>
  <c r="BA133" i="44"/>
  <c r="BL134" i="44"/>
  <c r="AP135" i="44"/>
  <c r="A130" i="44"/>
  <c r="A152" i="44"/>
  <c r="C130" i="46"/>
  <c r="C130" i="44" s="1"/>
  <c r="BI75" i="44"/>
  <c r="U80" i="44"/>
  <c r="U83" i="44"/>
  <c r="Q84" i="44"/>
  <c r="BI91" i="44"/>
  <c r="D97" i="44"/>
  <c r="AV98" i="44"/>
  <c r="AF102" i="44"/>
  <c r="U104" i="44"/>
  <c r="Y115" i="44"/>
  <c r="BM120" i="44"/>
  <c r="BG121" i="44"/>
  <c r="AE122" i="44"/>
  <c r="W124" i="44"/>
  <c r="BK124" i="44"/>
  <c r="I130" i="44"/>
  <c r="AW130" i="44"/>
  <c r="Y132" i="44"/>
  <c r="M133" i="44"/>
  <c r="N136" i="44"/>
  <c r="AR138" i="44"/>
  <c r="AE139" i="44"/>
  <c r="BG140" i="44"/>
  <c r="AO156" i="44"/>
  <c r="AK173" i="44"/>
  <c r="L179" i="44"/>
  <c r="AZ179" i="44"/>
  <c r="BG185" i="44"/>
  <c r="K187" i="44"/>
  <c r="J189" i="44"/>
  <c r="Z189" i="44"/>
  <c r="BJ192" i="44"/>
  <c r="M196" i="44"/>
  <c r="AK196" i="44"/>
  <c r="AZ198" i="44"/>
  <c r="G201" i="44"/>
  <c r="W203" i="44"/>
  <c r="AE205" i="44"/>
  <c r="BE78" i="46"/>
  <c r="BE78" i="44"/>
  <c r="BK73" i="44"/>
  <c r="BQ82" i="44"/>
  <c r="AQ72" i="44"/>
  <c r="AC80" i="44"/>
  <c r="U82" i="44"/>
  <c r="W73" i="46"/>
  <c r="W73" i="44"/>
  <c r="E82" i="44"/>
  <c r="BB64" i="44"/>
  <c r="M89" i="44"/>
  <c r="M75" i="44"/>
  <c r="AO78" i="44"/>
  <c r="AO90" i="44"/>
  <c r="AW92" i="44"/>
  <c r="AO94" i="44"/>
  <c r="BL98" i="44"/>
  <c r="T101" i="44"/>
  <c r="AK80" i="46"/>
  <c r="AK80" i="44"/>
  <c r="J103" i="46"/>
  <c r="J103" i="44"/>
  <c r="K113" i="46"/>
  <c r="K113" i="44"/>
  <c r="M116" i="46"/>
  <c r="M116" i="44"/>
  <c r="AE124" i="46"/>
  <c r="AE124" i="44"/>
  <c r="K125" i="46"/>
  <c r="K125" i="44"/>
  <c r="V129" i="46"/>
  <c r="V129" i="44"/>
  <c r="AO130" i="46"/>
  <c r="AO130" i="44"/>
  <c r="AO132" i="46"/>
  <c r="AO132" i="44"/>
  <c r="AK133" i="46"/>
  <c r="AK133" i="44"/>
  <c r="AV137" i="46"/>
  <c r="AV137" i="44"/>
  <c r="W139" i="46"/>
  <c r="W139" i="44"/>
  <c r="BC158" i="46"/>
  <c r="BC158" i="44"/>
  <c r="AG172" i="46"/>
  <c r="AG172" i="44"/>
  <c r="U173" i="46"/>
  <c r="U173" i="44"/>
  <c r="BH175" i="46"/>
  <c r="BH175" i="44"/>
  <c r="AR177" i="46"/>
  <c r="AR177" i="44"/>
  <c r="BH177" i="46"/>
  <c r="BH177" i="44"/>
  <c r="P180" i="46"/>
  <c r="P180" i="44"/>
  <c r="X180" i="46"/>
  <c r="X180" i="44"/>
  <c r="K181" i="46"/>
  <c r="K181" i="44"/>
  <c r="AA187" i="46"/>
  <c r="AA187" i="44"/>
  <c r="O188" i="46"/>
  <c r="O188" i="44"/>
  <c r="AM188" i="46"/>
  <c r="AM188" i="44"/>
  <c r="R189" i="46"/>
  <c r="R189" i="44"/>
  <c r="BN191" i="46"/>
  <c r="BN191" i="44"/>
  <c r="F192" i="46"/>
  <c r="F192" i="44"/>
  <c r="AT192" i="46"/>
  <c r="AT192" i="44"/>
  <c r="BB192" i="46"/>
  <c r="BB192" i="44"/>
  <c r="J193" i="46"/>
  <c r="J193" i="44"/>
  <c r="BQ194" i="46"/>
  <c r="BQ194" i="44"/>
  <c r="BA196" i="46"/>
  <c r="BA196" i="44"/>
  <c r="H197" i="46"/>
  <c r="H197" i="44"/>
  <c r="AN197" i="46"/>
  <c r="AN197" i="44"/>
  <c r="AV197" i="46"/>
  <c r="AV197" i="44"/>
  <c r="AB198" i="46"/>
  <c r="AB198" i="44"/>
  <c r="BH198" i="46"/>
  <c r="BH198" i="44"/>
  <c r="AM199" i="46"/>
  <c r="AM199" i="44"/>
  <c r="AM201" i="46"/>
  <c r="AM201" i="44"/>
  <c r="AU201" i="46"/>
  <c r="AU201" i="44"/>
  <c r="BK201" i="46"/>
  <c r="BK201" i="44"/>
  <c r="S202" i="46"/>
  <c r="S202" i="44"/>
  <c r="AQ202" i="46"/>
  <c r="AQ202" i="44"/>
  <c r="G203" i="46"/>
  <c r="G203" i="44"/>
  <c r="O203" i="46"/>
  <c r="O203" i="44"/>
  <c r="AA204" i="46"/>
  <c r="AA204" i="44"/>
  <c r="AI204" i="46"/>
  <c r="AI204" i="44"/>
  <c r="AY204" i="46"/>
  <c r="AY204" i="44"/>
  <c r="BG204" i="46"/>
  <c r="BG204" i="44"/>
  <c r="G205" i="46"/>
  <c r="G205" i="44"/>
  <c r="O205" i="46"/>
  <c r="O205" i="44"/>
  <c r="AM205" i="46"/>
  <c r="AM205" i="44"/>
  <c r="BK205" i="46"/>
  <c r="BK205" i="44"/>
  <c r="K206" i="46"/>
  <c r="K206" i="44"/>
  <c r="AA206" i="46"/>
  <c r="AA206" i="44"/>
  <c r="AI206" i="46"/>
  <c r="AI206" i="44"/>
  <c r="AY206" i="46"/>
  <c r="AY206" i="44"/>
  <c r="BG206" i="46"/>
  <c r="BG206" i="44"/>
  <c r="Y84" i="46"/>
  <c r="Y84" i="44"/>
  <c r="M87" i="46"/>
  <c r="M87" i="44"/>
  <c r="BQ87" i="46"/>
  <c r="BQ87" i="44"/>
  <c r="AS89" i="46"/>
  <c r="AS89" i="44"/>
  <c r="BM92" i="46"/>
  <c r="BM92" i="44"/>
  <c r="AZ97" i="46"/>
  <c r="AZ97" i="44"/>
  <c r="AJ99" i="46"/>
  <c r="AJ99" i="44"/>
  <c r="AB101" i="46"/>
  <c r="AB101" i="44"/>
  <c r="D106" i="46"/>
  <c r="D106" i="44"/>
  <c r="BC117" i="46"/>
  <c r="BC117" i="44"/>
  <c r="AA121" i="46"/>
  <c r="AA121" i="44"/>
  <c r="AU122" i="46"/>
  <c r="AU122" i="44"/>
  <c r="BD127" i="46"/>
  <c r="BD127" i="44"/>
  <c r="I132" i="46"/>
  <c r="I132" i="44"/>
  <c r="R135" i="46"/>
  <c r="R135" i="44"/>
  <c r="AT136" i="46"/>
  <c r="AT136" i="44"/>
  <c r="T138" i="46"/>
  <c r="T138" i="44"/>
  <c r="AU139" i="46"/>
  <c r="AU139" i="44"/>
  <c r="AQ157" i="46"/>
  <c r="AQ157" i="44"/>
  <c r="AP170" i="46"/>
  <c r="AP170" i="44"/>
  <c r="AS173" i="46"/>
  <c r="AS173" i="44"/>
  <c r="BI173" i="46"/>
  <c r="BI173" i="44"/>
  <c r="AB175" i="46"/>
  <c r="AB175" i="44"/>
  <c r="AF176" i="46"/>
  <c r="AF176" i="44"/>
  <c r="D177" i="46"/>
  <c r="D177" i="44"/>
  <c r="D179" i="46"/>
  <c r="D179" i="44"/>
  <c r="BH179" i="46"/>
  <c r="BH179" i="44"/>
  <c r="AA181" i="46"/>
  <c r="AA181" i="44"/>
  <c r="AQ181" i="46"/>
  <c r="AQ181" i="44"/>
  <c r="O184" i="46"/>
  <c r="O184" i="44"/>
  <c r="AU184" i="46"/>
  <c r="AU184" i="44"/>
  <c r="BK184" i="46"/>
  <c r="BK184" i="44"/>
  <c r="W186" i="46"/>
  <c r="W186" i="44"/>
  <c r="BG187" i="46"/>
  <c r="BG187" i="44"/>
  <c r="BO187" i="46"/>
  <c r="BO187" i="44"/>
  <c r="BC188" i="46"/>
  <c r="BC188" i="44"/>
  <c r="BK188" i="46"/>
  <c r="BK188" i="44"/>
  <c r="AH189" i="46"/>
  <c r="AH189" i="44"/>
  <c r="BF189" i="46"/>
  <c r="BF189" i="44"/>
  <c r="N190" i="46"/>
  <c r="N190" i="44"/>
  <c r="AD190" i="46"/>
  <c r="AD190" i="44"/>
  <c r="BB190" i="46"/>
  <c r="BB190" i="44"/>
  <c r="BJ190" i="46"/>
  <c r="BJ190" i="44"/>
  <c r="J191" i="46"/>
  <c r="J191" i="44"/>
  <c r="Z191" i="46"/>
  <c r="Z191" i="44"/>
  <c r="AP191" i="46"/>
  <c r="AP191" i="44"/>
  <c r="V192" i="46"/>
  <c r="V192" i="44"/>
  <c r="AD192" i="46"/>
  <c r="AD192" i="44"/>
  <c r="AX193" i="46"/>
  <c r="AX193" i="44"/>
  <c r="BF193" i="46"/>
  <c r="BF193" i="44"/>
  <c r="E194" i="46"/>
  <c r="E194" i="44"/>
  <c r="M194" i="46"/>
  <c r="M194" i="44"/>
  <c r="AS194" i="46"/>
  <c r="AS194" i="44"/>
  <c r="BI194" i="46"/>
  <c r="BI194" i="44"/>
  <c r="E196" i="46"/>
  <c r="E196" i="44"/>
  <c r="W199" i="46"/>
  <c r="W199" i="44"/>
  <c r="A170" i="44"/>
  <c r="P29" i="44"/>
  <c r="F64" i="44"/>
  <c r="AK75" i="44"/>
  <c r="BE84" i="44"/>
  <c r="AS85" i="44"/>
  <c r="AS87" i="44"/>
  <c r="AK89" i="44"/>
  <c r="BM90" i="44"/>
  <c r="Q92" i="44"/>
  <c r="H98" i="44"/>
  <c r="BH99" i="44"/>
  <c r="H102" i="44"/>
  <c r="I105" i="44"/>
  <c r="BH106" i="44"/>
  <c r="BC107" i="44"/>
  <c r="N109" i="44"/>
  <c r="AE114" i="44"/>
  <c r="AU117" i="44"/>
  <c r="AI121" i="44"/>
  <c r="BC124" i="44"/>
  <c r="AF127" i="44"/>
  <c r="R128" i="44"/>
  <c r="AH135" i="44"/>
  <c r="BH138" i="44"/>
  <c r="AX170" i="44"/>
  <c r="AJ177" i="44"/>
  <c r="S181" i="44"/>
  <c r="W184" i="44"/>
  <c r="AY187" i="44"/>
  <c r="AX189" i="44"/>
  <c r="BN189" i="44"/>
  <c r="Z193" i="44"/>
  <c r="U196" i="44"/>
  <c r="AS196" i="44"/>
  <c r="X197" i="44"/>
  <c r="AJ198" i="44"/>
  <c r="BC199" i="44"/>
  <c r="O201" i="44"/>
  <c r="AY202" i="44"/>
  <c r="AQ204" i="44"/>
  <c r="BO204" i="44"/>
  <c r="I41" i="44"/>
  <c r="V37" i="44"/>
  <c r="T30" i="44"/>
  <c r="BK55" i="44"/>
  <c r="X72" i="44"/>
  <c r="D17" i="44"/>
  <c r="AU55" i="44"/>
  <c r="AS42" i="44"/>
  <c r="BK46" i="44"/>
  <c r="AN51" i="44"/>
  <c r="AN69" i="44"/>
  <c r="BL72" i="44"/>
  <c r="T33" i="44"/>
  <c r="AV42" i="44"/>
  <c r="K47" i="44"/>
  <c r="T52" i="44"/>
  <c r="K56" i="44"/>
  <c r="AW58" i="44"/>
  <c r="J62" i="44"/>
  <c r="AS68" i="44"/>
  <c r="AJ71" i="44"/>
  <c r="L30" i="44"/>
  <c r="BK44" i="44"/>
  <c r="AV53" i="44"/>
  <c r="U39" i="44"/>
  <c r="Y58" i="44"/>
  <c r="X74" i="44"/>
  <c r="AK39" i="44"/>
  <c r="X45" i="44"/>
  <c r="AC50" i="44"/>
  <c r="BF60" i="44"/>
  <c r="AX66" i="44"/>
  <c r="AV69" i="44"/>
  <c r="C50" i="46"/>
  <c r="C50" i="44" s="1"/>
  <c r="P34" i="44"/>
  <c r="BA39" i="44"/>
  <c r="BL42" i="44"/>
  <c r="S47" i="44"/>
  <c r="AS50" i="44"/>
  <c r="AB52" i="44"/>
  <c r="Y54" i="44"/>
  <c r="BD56" i="44"/>
  <c r="BI60" i="44"/>
  <c r="M62" i="44"/>
  <c r="AB63" i="44"/>
  <c r="BL64" i="44"/>
  <c r="BA69" i="44"/>
  <c r="AC72" i="44"/>
  <c r="AF74" i="44"/>
  <c r="O90" i="44"/>
  <c r="BN95" i="44"/>
  <c r="BI107" i="44"/>
  <c r="AA34" i="44"/>
  <c r="AJ54" i="44"/>
  <c r="AA43" i="44"/>
  <c r="BQ50" i="44"/>
  <c r="M57" i="44"/>
  <c r="Y25" i="44"/>
  <c r="BO34" i="44"/>
  <c r="T41" i="44"/>
  <c r="BD43" i="44"/>
  <c r="AY45" i="44"/>
  <c r="E51" i="44"/>
  <c r="AO54" i="44"/>
  <c r="AC57" i="44"/>
  <c r="AP59" i="44"/>
  <c r="Q61" i="44"/>
  <c r="BK63" i="44"/>
  <c r="AA65" i="44"/>
  <c r="AK67" i="44"/>
  <c r="BH68" i="44"/>
  <c r="AB73" i="44"/>
  <c r="BI74" i="44"/>
  <c r="AP101" i="44"/>
  <c r="Q25" i="44"/>
  <c r="AR52" i="44"/>
  <c r="A62" i="44"/>
  <c r="C59" i="46"/>
  <c r="C59" i="44" s="1"/>
  <c r="AC13" i="44"/>
  <c r="I27" i="44"/>
  <c r="K37" i="44"/>
  <c r="AB41" i="44"/>
  <c r="W44" i="44"/>
  <c r="BO45" i="44"/>
  <c r="Z48" i="44"/>
  <c r="AC51" i="44"/>
  <c r="AK53" i="44"/>
  <c r="BM54" i="44"/>
  <c r="AK57" i="44"/>
  <c r="BA59" i="44"/>
  <c r="AD61" i="44"/>
  <c r="BA62" i="44"/>
  <c r="AT65" i="44"/>
  <c r="AN67" i="44"/>
  <c r="E69" i="44"/>
  <c r="AJ70" i="44"/>
  <c r="M72" i="44"/>
  <c r="AV72" i="44"/>
  <c r="AO73" i="44"/>
  <c r="BQ74" i="44"/>
  <c r="AD37" i="44"/>
  <c r="K45" i="44"/>
  <c r="AV51" i="44"/>
  <c r="BM58" i="44"/>
  <c r="BL69" i="44"/>
  <c r="BM75" i="46"/>
  <c r="BE27" i="44"/>
  <c r="H42" i="44"/>
  <c r="S56" i="44"/>
  <c r="U62" i="44"/>
  <c r="H18" i="44"/>
  <c r="BP22" i="44"/>
  <c r="E28" i="44"/>
  <c r="BC31" i="44"/>
  <c r="AT35" i="44"/>
  <c r="R38" i="44"/>
  <c r="X40" i="44"/>
  <c r="AQ43" i="44"/>
  <c r="AI47" i="44"/>
  <c r="P51" i="44"/>
  <c r="BD51" i="44"/>
  <c r="BH52" i="44"/>
  <c r="AI56" i="44"/>
  <c r="M59" i="44"/>
  <c r="AO61" i="44"/>
  <c r="J66" i="44"/>
  <c r="BN66" i="44"/>
  <c r="L68" i="44"/>
  <c r="H69" i="44"/>
  <c r="D71" i="44"/>
  <c r="BH71" i="44"/>
  <c r="D73" i="44"/>
  <c r="AR73" i="44"/>
  <c r="BH30" i="44"/>
  <c r="AI43" i="44"/>
  <c r="AO49" i="44"/>
  <c r="AZ54" i="44"/>
  <c r="BD18" i="44"/>
  <c r="AY32" i="44"/>
  <c r="AH38" i="44"/>
  <c r="AY43" i="44"/>
  <c r="AQ47" i="44"/>
  <c r="AW49" i="44"/>
  <c r="AQ56" i="44"/>
  <c r="AK60" i="44"/>
  <c r="W63" i="44"/>
  <c r="H67" i="44"/>
  <c r="L70" i="44"/>
  <c r="BP17" i="44"/>
  <c r="AD35" i="44"/>
  <c r="BD53" i="44"/>
  <c r="U60" i="44"/>
  <c r="S28" i="44"/>
  <c r="BD40" i="44"/>
  <c r="BL51" i="44"/>
  <c r="BP54" i="44"/>
  <c r="U59" i="44"/>
  <c r="AC62" i="44"/>
  <c r="R66" i="44"/>
  <c r="X69" i="44"/>
  <c r="BH73" i="44"/>
  <c r="BH19" i="44"/>
  <c r="AK24" i="44"/>
  <c r="AC28" i="44"/>
  <c r="Z36" i="44"/>
  <c r="BN38" i="44"/>
  <c r="AF42" i="44"/>
  <c r="AA45" i="44"/>
  <c r="AM46" i="44"/>
  <c r="E50" i="44"/>
  <c r="D52" i="44"/>
  <c r="P53" i="44"/>
  <c r="AS60" i="44"/>
  <c r="BE61" i="44"/>
  <c r="Z66" i="44"/>
  <c r="AF69" i="44"/>
  <c r="T71" i="44"/>
  <c r="BP71" i="44"/>
  <c r="L73" i="44"/>
  <c r="AV74" i="44"/>
  <c r="BJ22" i="44"/>
  <c r="P40" i="44"/>
  <c r="O46" i="44"/>
  <c r="AZ52" i="44"/>
  <c r="BA57" i="44"/>
  <c r="BJ65" i="44"/>
  <c r="BP70" i="44"/>
  <c r="AX23" i="44"/>
  <c r="BP35" i="44"/>
  <c r="X42" i="44"/>
  <c r="W46" i="44"/>
  <c r="X51" i="44"/>
  <c r="D54" i="44"/>
  <c r="BQ57" i="44"/>
  <c r="AB68" i="44"/>
  <c r="L71" i="44"/>
  <c r="AN74" i="44"/>
  <c r="U13" i="44"/>
  <c r="T22" i="44"/>
  <c r="BI24" i="44"/>
  <c r="H29" i="44"/>
  <c r="BC33" i="44"/>
  <c r="AP36" i="44"/>
  <c r="E39" i="44"/>
  <c r="L41" i="44"/>
  <c r="BG47" i="44"/>
  <c r="U50" i="44"/>
  <c r="AF51" i="44"/>
  <c r="L52" i="44"/>
  <c r="AF53" i="44"/>
  <c r="T54" i="44"/>
  <c r="W55" i="44"/>
  <c r="BG56" i="44"/>
  <c r="Q58" i="44"/>
  <c r="AS62" i="44"/>
  <c r="AM63" i="44"/>
  <c r="T70" i="44"/>
  <c r="AB71" i="44"/>
  <c r="H72" i="44"/>
  <c r="T73" i="44"/>
  <c r="BP73" i="44"/>
  <c r="BD74" i="44"/>
  <c r="G84" i="46"/>
  <c r="G84" i="44"/>
  <c r="AI85" i="46"/>
  <c r="AI85" i="44"/>
  <c r="AX95" i="46"/>
  <c r="AX95" i="44"/>
  <c r="V98" i="46"/>
  <c r="V98" i="44"/>
  <c r="AH101" i="46"/>
  <c r="AH101" i="44"/>
  <c r="O105" i="46"/>
  <c r="O105" i="44"/>
  <c r="AW108" i="46"/>
  <c r="AW108" i="44"/>
  <c r="AM110" i="46"/>
  <c r="AM110" i="44"/>
  <c r="O115" i="46"/>
  <c r="O115" i="44"/>
  <c r="AE120" i="46"/>
  <c r="AE120" i="44"/>
  <c r="M122" i="46"/>
  <c r="M122" i="44"/>
  <c r="AS122" i="46"/>
  <c r="AS122" i="44"/>
  <c r="BQ122" i="46"/>
  <c r="BQ122" i="44"/>
  <c r="Q123" i="46"/>
  <c r="Q123" i="44"/>
  <c r="BI141" i="46"/>
  <c r="BI141" i="44"/>
  <c r="A101" i="44"/>
  <c r="W86" i="44"/>
  <c r="BC90" i="44"/>
  <c r="G94" i="44"/>
  <c r="R97" i="44"/>
  <c r="R101" i="44"/>
  <c r="AX106" i="44"/>
  <c r="U107" i="44"/>
  <c r="BA107" i="44"/>
  <c r="E117" i="44"/>
  <c r="U124" i="44"/>
  <c r="BA124" i="44"/>
  <c r="AW125" i="44"/>
  <c r="E126" i="44"/>
  <c r="AS126" i="44"/>
  <c r="V127" i="44"/>
  <c r="G130" i="44"/>
  <c r="AM130" i="44"/>
  <c r="W132" i="44"/>
  <c r="AF135" i="44"/>
  <c r="AX138" i="44"/>
  <c r="AC139" i="44"/>
  <c r="E141" i="44"/>
  <c r="AC141" i="44"/>
  <c r="BE144" i="44"/>
  <c r="M145" i="44"/>
  <c r="AK147" i="44"/>
  <c r="T151" i="44"/>
  <c r="AR151" i="44"/>
  <c r="AE152" i="44"/>
  <c r="A103" i="44"/>
  <c r="AQ77" i="44"/>
  <c r="AM79" i="44"/>
  <c r="K82" i="44"/>
  <c r="J95" i="44"/>
  <c r="AX99" i="44"/>
  <c r="BQ114" i="44"/>
  <c r="AG118" i="44"/>
  <c r="O120" i="44"/>
  <c r="Q121" i="44"/>
  <c r="BE121" i="44"/>
  <c r="AG123" i="44"/>
  <c r="AF128" i="44"/>
  <c r="S131" i="44"/>
  <c r="F134" i="44"/>
  <c r="H135" i="44"/>
  <c r="BA141" i="44"/>
  <c r="E143" i="44"/>
  <c r="BA143" i="44"/>
  <c r="AO144" i="44"/>
  <c r="U145" i="44"/>
  <c r="AG148" i="44"/>
  <c r="BE148" i="44"/>
  <c r="BM150" i="44"/>
  <c r="G152" i="44"/>
  <c r="AM152" i="44"/>
  <c r="BK154" i="44"/>
  <c r="S155" i="44"/>
  <c r="AQ155" i="44"/>
  <c r="BK156" i="44"/>
  <c r="AB160" i="44"/>
  <c r="P163" i="44"/>
  <c r="AP166" i="44"/>
  <c r="X168" i="44"/>
  <c r="AM172" i="44"/>
  <c r="AM76" i="44"/>
  <c r="BK94" i="46"/>
  <c r="BK94" i="44"/>
  <c r="Z99" i="46"/>
  <c r="Z99" i="44"/>
  <c r="AQ116" i="46"/>
  <c r="AQ116" i="44"/>
  <c r="BO116" i="46"/>
  <c r="BO116" i="44"/>
  <c r="AA119" i="46"/>
  <c r="AA119" i="44"/>
  <c r="W120" i="46"/>
  <c r="W120" i="44"/>
  <c r="AV128" i="46"/>
  <c r="AV128" i="44"/>
  <c r="AQ131" i="46"/>
  <c r="AQ131" i="44"/>
  <c r="BB134" i="46"/>
  <c r="BB134" i="44"/>
  <c r="BN138" i="46"/>
  <c r="BN138" i="44"/>
  <c r="E139" i="46"/>
  <c r="E139" i="44"/>
  <c r="AS139" i="46"/>
  <c r="AS139" i="44"/>
  <c r="AO142" i="46"/>
  <c r="AO142" i="44"/>
  <c r="AW142" i="46"/>
  <c r="AW142" i="44"/>
  <c r="BM142" i="46"/>
  <c r="BM142" i="44"/>
  <c r="BA147" i="46"/>
  <c r="BA147" i="44"/>
  <c r="BM148" i="46"/>
  <c r="BM148" i="44"/>
  <c r="U149" i="46"/>
  <c r="U149" i="44"/>
  <c r="AK149" i="46"/>
  <c r="AK149" i="44"/>
  <c r="BA149" i="46"/>
  <c r="BA149" i="44"/>
  <c r="BI149" i="46"/>
  <c r="BI149" i="44"/>
  <c r="I150" i="46"/>
  <c r="I150" i="44"/>
  <c r="Q150" i="46"/>
  <c r="Q150" i="44"/>
  <c r="Y150" i="46"/>
  <c r="Y150" i="44"/>
  <c r="AG150" i="46"/>
  <c r="AG150" i="44"/>
  <c r="AO150" i="46"/>
  <c r="AO150" i="44"/>
  <c r="L151" i="46"/>
  <c r="L151" i="44"/>
  <c r="AJ151" i="46"/>
  <c r="AJ151" i="44"/>
  <c r="AU152" i="46"/>
  <c r="AU152" i="44"/>
  <c r="BC152" i="46"/>
  <c r="BC152" i="44"/>
  <c r="K153" i="46"/>
  <c r="K153" i="44"/>
  <c r="AI153" i="46"/>
  <c r="AI153" i="44"/>
  <c r="BG153" i="46"/>
  <c r="BG153" i="44"/>
  <c r="W154" i="46"/>
  <c r="W154" i="44"/>
  <c r="AU154" i="46"/>
  <c r="AU154" i="44"/>
  <c r="BC154" i="46"/>
  <c r="BC154" i="44"/>
  <c r="K155" i="46"/>
  <c r="K155" i="44"/>
  <c r="AA155" i="46"/>
  <c r="AA155" i="44"/>
  <c r="BO155" i="46"/>
  <c r="BO155" i="44"/>
  <c r="O156" i="46"/>
  <c r="O156" i="44"/>
  <c r="W156" i="46"/>
  <c r="W156" i="44"/>
  <c r="AM156" i="46"/>
  <c r="AM156" i="44"/>
  <c r="Y157" i="46"/>
  <c r="Y157" i="44"/>
  <c r="AG157" i="46"/>
  <c r="AG157" i="44"/>
  <c r="U158" i="46"/>
  <c r="U158" i="44"/>
  <c r="AK158" i="46"/>
  <c r="AK158" i="44"/>
  <c r="Y159" i="46"/>
  <c r="Y159" i="44"/>
  <c r="AO159" i="46"/>
  <c r="AO159" i="44"/>
  <c r="BE159" i="46"/>
  <c r="BE159" i="44"/>
  <c r="D160" i="46"/>
  <c r="D160" i="44"/>
  <c r="AJ160" i="46"/>
  <c r="AJ160" i="44"/>
  <c r="P161" i="46"/>
  <c r="P161" i="44"/>
  <c r="AF161" i="46"/>
  <c r="AF161" i="44"/>
  <c r="AV161" i="46"/>
  <c r="AV161" i="44"/>
  <c r="BL161" i="46"/>
  <c r="BL161" i="44"/>
  <c r="L162" i="46"/>
  <c r="L162" i="44"/>
  <c r="AB162" i="46"/>
  <c r="AB162" i="44"/>
  <c r="AZ162" i="46"/>
  <c r="AZ162" i="44"/>
  <c r="BP162" i="46"/>
  <c r="BP162" i="44"/>
  <c r="AN163" i="46"/>
  <c r="AN163" i="44"/>
  <c r="BD163" i="46"/>
  <c r="BD163" i="44"/>
  <c r="BL163" i="46"/>
  <c r="BL163" i="44"/>
  <c r="Z164" i="46"/>
  <c r="Z164" i="44"/>
  <c r="F165" i="46"/>
  <c r="F165" i="44"/>
  <c r="V165" i="46"/>
  <c r="V165" i="44"/>
  <c r="BJ165" i="46"/>
  <c r="BJ165" i="44"/>
  <c r="R166" i="46"/>
  <c r="R166" i="44"/>
  <c r="AX166" i="46"/>
  <c r="AX166" i="44"/>
  <c r="BN166" i="46"/>
  <c r="BN166" i="44"/>
  <c r="P168" i="46"/>
  <c r="P168" i="44"/>
  <c r="BD168" i="46"/>
  <c r="BD168" i="44"/>
  <c r="AF170" i="46"/>
  <c r="AF170" i="44"/>
  <c r="AV170" i="46"/>
  <c r="AV170" i="44"/>
  <c r="BL170" i="46"/>
  <c r="BL170" i="44"/>
  <c r="S171" i="46"/>
  <c r="S171" i="44"/>
  <c r="AA171" i="46"/>
  <c r="AA171" i="44"/>
  <c r="AI171" i="46"/>
  <c r="AI171" i="44"/>
  <c r="AY171" i="46"/>
  <c r="AY171" i="44"/>
  <c r="BG171" i="46"/>
  <c r="BG171" i="44"/>
  <c r="G172" i="46"/>
  <c r="G172" i="44"/>
  <c r="W172" i="46"/>
  <c r="W172" i="44"/>
  <c r="AE172" i="46"/>
  <c r="AE172" i="44"/>
  <c r="BC172" i="46"/>
  <c r="BC172" i="44"/>
  <c r="BK172" i="46"/>
  <c r="BK172" i="44"/>
  <c r="K173" i="46"/>
  <c r="K173" i="44"/>
  <c r="AA173" i="46"/>
  <c r="AA173" i="44"/>
  <c r="AI173" i="46"/>
  <c r="AI173" i="44"/>
  <c r="BG173" i="46"/>
  <c r="BG173" i="44"/>
  <c r="BO173" i="46"/>
  <c r="BO173" i="44"/>
  <c r="O174" i="46"/>
  <c r="O174" i="44"/>
  <c r="W174" i="46"/>
  <c r="W174" i="44"/>
  <c r="BC174" i="46"/>
  <c r="BC174" i="44"/>
  <c r="R175" i="46"/>
  <c r="R175" i="44"/>
  <c r="AH175" i="46"/>
  <c r="AH175" i="44"/>
  <c r="BN175" i="46"/>
  <c r="BN175" i="44"/>
  <c r="N176" i="46"/>
  <c r="N176" i="44"/>
  <c r="BB176" i="46"/>
  <c r="BB176" i="44"/>
  <c r="R177" i="46"/>
  <c r="R177" i="44"/>
  <c r="AH177" i="46"/>
  <c r="AH177" i="44"/>
  <c r="BN177" i="46"/>
  <c r="BN177" i="44"/>
  <c r="F178" i="46"/>
  <c r="F178" i="44"/>
  <c r="N178" i="46"/>
  <c r="N178" i="44"/>
  <c r="V178" i="46"/>
  <c r="V178" i="44"/>
  <c r="AD178" i="46"/>
  <c r="AD178" i="44"/>
  <c r="AT178" i="46"/>
  <c r="AT178" i="44"/>
  <c r="J179" i="46"/>
  <c r="J179" i="44"/>
  <c r="R179" i="46"/>
  <c r="R179" i="44"/>
  <c r="AH179" i="46"/>
  <c r="AH179" i="44"/>
  <c r="BF179" i="46"/>
  <c r="BF179" i="44"/>
  <c r="BN179" i="46"/>
  <c r="BN179" i="44"/>
  <c r="F180" i="46"/>
  <c r="F180" i="44"/>
  <c r="N180" i="46"/>
  <c r="N180" i="44"/>
  <c r="AR109" i="46"/>
  <c r="AR109" i="44"/>
  <c r="BE113" i="46"/>
  <c r="BE113" i="44"/>
  <c r="BM118" i="46"/>
  <c r="BM118" i="44"/>
  <c r="L129" i="46"/>
  <c r="L129" i="44"/>
  <c r="T129" i="46"/>
  <c r="T129" i="44"/>
  <c r="AU130" i="46"/>
  <c r="AU130" i="44"/>
  <c r="AU132" i="46"/>
  <c r="AU132" i="44"/>
  <c r="BK132" i="46"/>
  <c r="BK132" i="44"/>
  <c r="S133" i="46"/>
  <c r="S133" i="44"/>
  <c r="BH151" i="46"/>
  <c r="BH151" i="44"/>
  <c r="C97" i="46"/>
  <c r="C97" i="44" s="1"/>
  <c r="AY91" i="44"/>
  <c r="AK107" i="44"/>
  <c r="O110" i="44"/>
  <c r="Y121" i="44"/>
  <c r="AT127" i="44"/>
  <c r="AZ129" i="44"/>
  <c r="AJ136" i="44"/>
  <c r="AS149" i="44"/>
  <c r="AB151" i="44"/>
  <c r="K77" i="46"/>
  <c r="K77" i="44"/>
  <c r="BC115" i="46"/>
  <c r="BC115" i="44"/>
  <c r="BG119" i="46"/>
  <c r="BG119" i="44"/>
  <c r="AG125" i="46"/>
  <c r="AG125" i="44"/>
  <c r="BD128" i="46"/>
  <c r="BD128" i="44"/>
  <c r="K131" i="46"/>
  <c r="K131" i="44"/>
  <c r="G132" i="46"/>
  <c r="G132" i="44"/>
  <c r="AI133" i="46"/>
  <c r="AI133" i="44"/>
  <c r="V134" i="46"/>
  <c r="V134" i="44"/>
  <c r="A133" i="27"/>
  <c r="C135" i="46"/>
  <c r="C135" i="44" s="1"/>
  <c r="AV135" i="46"/>
  <c r="AV135" i="44"/>
  <c r="AB136" i="46"/>
  <c r="AB136" i="44"/>
  <c r="AR136" i="46"/>
  <c r="AR136" i="44"/>
  <c r="M143" i="46"/>
  <c r="M143" i="44"/>
  <c r="U143" i="46"/>
  <c r="U143" i="44"/>
  <c r="AG144" i="46"/>
  <c r="AG144" i="44"/>
  <c r="E145" i="46"/>
  <c r="E145" i="44"/>
  <c r="AG146" i="46"/>
  <c r="AG146" i="44"/>
  <c r="AC147" i="46"/>
  <c r="AC147" i="44"/>
  <c r="AO148" i="46"/>
  <c r="AO148" i="44"/>
  <c r="AM88" i="44"/>
  <c r="T109" i="44"/>
  <c r="AZ136" i="44"/>
  <c r="Y144" i="44"/>
  <c r="S153" i="44"/>
  <c r="BK92" i="44"/>
  <c r="BG93" i="44"/>
  <c r="V96" i="44"/>
  <c r="J99" i="44"/>
  <c r="AX101" i="44"/>
  <c r="O112" i="44"/>
  <c r="Q113" i="44"/>
  <c r="AC114" i="44"/>
  <c r="BM125" i="44"/>
  <c r="U126" i="44"/>
  <c r="AB129" i="44"/>
  <c r="AI131" i="44"/>
  <c r="BG133" i="44"/>
  <c r="BD135" i="44"/>
  <c r="L136" i="44"/>
  <c r="AP138" i="44"/>
  <c r="BQ141" i="44"/>
  <c r="Y142" i="44"/>
  <c r="BE142" i="44"/>
  <c r="AW144" i="44"/>
  <c r="BI145" i="44"/>
  <c r="AO146" i="44"/>
  <c r="AW148" i="44"/>
  <c r="BK152" i="44"/>
  <c r="AM154" i="44"/>
  <c r="BE157" i="44"/>
  <c r="M158" i="44"/>
  <c r="AC158" i="44"/>
  <c r="BD161" i="44"/>
  <c r="D162" i="44"/>
  <c r="T162" i="44"/>
  <c r="AV163" i="44"/>
  <c r="AF168" i="44"/>
  <c r="AV168" i="44"/>
  <c r="BD170" i="44"/>
  <c r="AQ173" i="44"/>
  <c r="BC81" i="46"/>
  <c r="BC81" i="44"/>
  <c r="AQ82" i="46"/>
  <c r="AQ82" i="44"/>
  <c r="BQ107" i="46"/>
  <c r="BQ107" i="44"/>
  <c r="BG111" i="46"/>
  <c r="BG111" i="44"/>
  <c r="BI117" i="46"/>
  <c r="BI117" i="44"/>
  <c r="AO118" i="46"/>
  <c r="AO118" i="44"/>
  <c r="Q142" i="46"/>
  <c r="Q142" i="44"/>
  <c r="AK145" i="46"/>
  <c r="AK145" i="44"/>
  <c r="I148" i="46"/>
  <c r="I148" i="44"/>
  <c r="AZ151" i="46"/>
  <c r="AZ151" i="44"/>
  <c r="S119" i="44"/>
  <c r="BM121" i="44"/>
  <c r="BO131" i="44"/>
  <c r="BQ143" i="44"/>
  <c r="Q146" i="44"/>
  <c r="E149" i="44"/>
  <c r="G154" i="44"/>
  <c r="C99" i="46"/>
  <c r="C99" i="44" s="1"/>
  <c r="A99" i="44"/>
  <c r="W78" i="44"/>
  <c r="AE84" i="44"/>
  <c r="AE92" i="44"/>
  <c r="BN97" i="44"/>
  <c r="BN101" i="44"/>
  <c r="Z106" i="44"/>
  <c r="M107" i="44"/>
  <c r="AS107" i="44"/>
  <c r="AO108" i="44"/>
  <c r="AB109" i="44"/>
  <c r="AE112" i="44"/>
  <c r="Y113" i="44"/>
  <c r="AM115" i="44"/>
  <c r="AY119" i="44"/>
  <c r="AW123" i="44"/>
  <c r="M124" i="44"/>
  <c r="AS124" i="44"/>
  <c r="I125" i="44"/>
  <c r="BH129" i="44"/>
  <c r="BK130" i="44"/>
  <c r="AM132" i="44"/>
  <c r="BJ134" i="44"/>
  <c r="X135" i="44"/>
  <c r="Z138" i="44"/>
  <c r="AS141" i="44"/>
  <c r="AC149" i="44"/>
  <c r="BP151" i="44"/>
  <c r="AY153" i="44"/>
  <c r="O154" i="44"/>
  <c r="AI155" i="44"/>
  <c r="G156" i="44"/>
  <c r="BA158" i="44"/>
  <c r="Q159" i="44"/>
  <c r="AG159" i="44"/>
  <c r="AR162" i="44"/>
  <c r="AF163" i="44"/>
  <c r="BL168" i="44"/>
  <c r="H170" i="44"/>
  <c r="X170" i="44"/>
  <c r="AD100" i="46"/>
  <c r="AD100" i="44"/>
  <c r="AT100" i="46"/>
  <c r="AT100" i="44"/>
  <c r="AZ109" i="46"/>
  <c r="AZ109" i="44"/>
  <c r="W110" i="46"/>
  <c r="W110" i="44"/>
  <c r="BC112" i="46"/>
  <c r="BC112" i="44"/>
  <c r="AU120" i="46"/>
  <c r="AU120" i="44"/>
  <c r="BI126" i="46"/>
  <c r="BI126" i="44"/>
  <c r="AY131" i="46"/>
  <c r="AY131" i="44"/>
  <c r="AE132" i="46"/>
  <c r="AE132" i="44"/>
  <c r="A138" i="44"/>
  <c r="C138" i="46"/>
  <c r="C138" i="44" s="1"/>
  <c r="J138" i="46"/>
  <c r="J138" i="44"/>
  <c r="U139" i="46"/>
  <c r="U139" i="44"/>
  <c r="U141" i="46"/>
  <c r="U141" i="44"/>
  <c r="AK143" i="46"/>
  <c r="AK143" i="44"/>
  <c r="AS143" i="46"/>
  <c r="AS143" i="44"/>
  <c r="BI143" i="46"/>
  <c r="BI143" i="44"/>
  <c r="I144" i="46"/>
  <c r="I144" i="44"/>
  <c r="Q144" i="46"/>
  <c r="Q144" i="44"/>
  <c r="BA145" i="46"/>
  <c r="BA145" i="44"/>
  <c r="BQ145" i="46"/>
  <c r="BQ145" i="44"/>
  <c r="AW146" i="46"/>
  <c r="AW146" i="44"/>
  <c r="E147" i="46"/>
  <c r="E147" i="44"/>
  <c r="U147" i="46"/>
  <c r="U147" i="44"/>
  <c r="Q148" i="46"/>
  <c r="Q148" i="44"/>
  <c r="C128" i="46"/>
  <c r="C128" i="44" s="1"/>
  <c r="AE94" i="44"/>
  <c r="AC122" i="44"/>
  <c r="AQ75" i="44"/>
  <c r="W76" i="44"/>
  <c r="S85" i="44"/>
  <c r="J101" i="44"/>
  <c r="K111" i="44"/>
  <c r="AO113" i="44"/>
  <c r="AS114" i="44"/>
  <c r="BG116" i="44"/>
  <c r="I118" i="44"/>
  <c r="AW121" i="44"/>
  <c r="AK126" i="44"/>
  <c r="BB127" i="44"/>
  <c r="X128" i="44"/>
  <c r="BL128" i="44"/>
  <c r="AE130" i="44"/>
  <c r="AD134" i="44"/>
  <c r="BH136" i="44"/>
  <c r="BI139" i="44"/>
  <c r="I142" i="44"/>
  <c r="AG142" i="44"/>
  <c r="AS145" i="44"/>
  <c r="Y146" i="44"/>
  <c r="BM146" i="44"/>
  <c r="BI147" i="44"/>
  <c r="Y148" i="44"/>
  <c r="M149" i="44"/>
  <c r="BE150" i="44"/>
  <c r="AA153" i="44"/>
  <c r="BG155" i="44"/>
  <c r="AU156" i="44"/>
  <c r="I157" i="44"/>
  <c r="L160" i="44"/>
  <c r="H161" i="44"/>
  <c r="AN161" i="44"/>
  <c r="J164" i="44"/>
  <c r="I181" i="46"/>
  <c r="I181" i="44"/>
  <c r="E182" i="46"/>
  <c r="E182" i="44"/>
  <c r="U182" i="46"/>
  <c r="U182" i="44"/>
  <c r="E184" i="46"/>
  <c r="E184" i="44"/>
  <c r="M186" i="46"/>
  <c r="M186" i="44"/>
  <c r="BA186" i="46"/>
  <c r="BA186" i="44"/>
  <c r="AG187" i="46"/>
  <c r="AG187" i="44"/>
  <c r="BM187" i="46"/>
  <c r="BM187" i="44"/>
  <c r="AS188" i="46"/>
  <c r="AS188" i="44"/>
  <c r="BQ188" i="46"/>
  <c r="BQ188" i="44"/>
  <c r="AF189" i="46"/>
  <c r="AF189" i="44"/>
  <c r="AJ190" i="46"/>
  <c r="AJ190" i="44"/>
  <c r="BH190" i="46"/>
  <c r="BH190" i="44"/>
  <c r="AF191" i="46"/>
  <c r="AF191" i="44"/>
  <c r="L192" i="46"/>
  <c r="L192" i="44"/>
  <c r="AA196" i="46"/>
  <c r="AA196" i="44"/>
  <c r="N197" i="46"/>
  <c r="N197" i="44"/>
  <c r="Y200" i="46"/>
  <c r="Y200" i="44"/>
  <c r="BM200" i="46"/>
  <c r="BM200" i="44"/>
  <c r="M201" i="46"/>
  <c r="M201" i="44"/>
  <c r="AK201" i="46"/>
  <c r="AK201" i="44"/>
  <c r="E203" i="46"/>
  <c r="E203" i="44"/>
  <c r="AS203" i="46"/>
  <c r="AS203" i="44"/>
  <c r="AK205" i="46"/>
  <c r="AK205" i="44"/>
  <c r="BQ205" i="46"/>
  <c r="BQ205" i="44"/>
  <c r="Q206" i="46"/>
  <c r="Q206" i="44"/>
  <c r="AO206" i="46"/>
  <c r="AO206" i="44"/>
  <c r="BP207" i="46"/>
  <c r="BP207" i="44"/>
  <c r="BM181" i="44"/>
  <c r="BI182" i="44"/>
  <c r="BM183" i="44"/>
  <c r="M184" i="44"/>
  <c r="BI188" i="44"/>
  <c r="AN189" i="44"/>
  <c r="P191" i="44"/>
  <c r="AR192" i="44"/>
  <c r="AD180" i="44"/>
  <c r="Q181" i="44"/>
  <c r="AG181" i="44"/>
  <c r="BE181" i="44"/>
  <c r="AK182" i="44"/>
  <c r="BA182" i="44"/>
  <c r="Q183" i="44"/>
  <c r="AO183" i="44"/>
  <c r="BA188" i="44"/>
  <c r="H191" i="44"/>
  <c r="AJ192" i="44"/>
  <c r="AQ196" i="44"/>
  <c r="AS66" i="44"/>
  <c r="AU79" i="44"/>
  <c r="AW122" i="44"/>
  <c r="A97" i="44"/>
  <c r="C101" i="46"/>
  <c r="C101" i="44" s="1"/>
  <c r="G70" i="44"/>
  <c r="AA85" i="44"/>
  <c r="AJ135" i="44"/>
  <c r="A89" i="44"/>
  <c r="C103" i="46"/>
  <c r="C103" i="44" s="1"/>
  <c r="BQ15" i="44"/>
  <c r="AL22" i="44"/>
  <c r="I25" i="44"/>
  <c r="AK28" i="44"/>
  <c r="O33" i="44"/>
  <c r="AY35" i="44"/>
  <c r="AL37" i="44"/>
  <c r="BQ39" i="44"/>
  <c r="AJ41" i="44"/>
  <c r="AH63" i="44"/>
  <c r="BM65" i="44"/>
  <c r="BC71" i="44"/>
  <c r="AE73" i="44"/>
  <c r="AY74" i="44"/>
  <c r="BG77" i="44"/>
  <c r="AM78" i="44"/>
  <c r="AI80" i="44"/>
  <c r="S82" i="44"/>
  <c r="BO82" i="44"/>
  <c r="O88" i="44"/>
  <c r="BK88" i="44"/>
  <c r="AI91" i="44"/>
  <c r="BO93" i="44"/>
  <c r="AM94" i="44"/>
  <c r="AH95" i="44"/>
  <c r="BB96" i="44"/>
  <c r="BF97" i="44"/>
  <c r="AL98" i="44"/>
  <c r="AL100" i="44"/>
  <c r="G105" i="44"/>
  <c r="R106" i="44"/>
  <c r="BK110" i="44"/>
  <c r="BK112" i="44"/>
  <c r="BA114" i="44"/>
  <c r="AY116" i="44"/>
  <c r="U117" i="44"/>
  <c r="Y118" i="44"/>
  <c r="AI119" i="44"/>
  <c r="I121" i="44"/>
  <c r="AO121" i="44"/>
  <c r="Y123" i="44"/>
  <c r="BE123" i="44"/>
  <c r="F127" i="44"/>
  <c r="AL127" i="44"/>
  <c r="H128" i="44"/>
  <c r="BD129" i="44"/>
  <c r="AA131" i="44"/>
  <c r="O132" i="44"/>
  <c r="AQ133" i="44"/>
  <c r="BO133" i="44"/>
  <c r="AN135" i="44"/>
  <c r="BL135" i="44"/>
  <c r="T136" i="44"/>
  <c r="M139" i="44"/>
  <c r="AO143" i="44"/>
  <c r="AG147" i="44"/>
  <c r="AK148" i="44"/>
  <c r="E157" i="44"/>
  <c r="AC157" i="44"/>
  <c r="BB164" i="44"/>
  <c r="BG172" i="44"/>
  <c r="AX178" i="44"/>
  <c r="BF180" i="44"/>
  <c r="AK181" i="44"/>
  <c r="AA74" i="44"/>
  <c r="AE79" i="44"/>
  <c r="O81" i="44"/>
  <c r="BK81" i="44"/>
  <c r="AQ87" i="44"/>
  <c r="BC92" i="44"/>
  <c r="BK68" i="44"/>
  <c r="K83" i="44"/>
  <c r="K87" i="44"/>
  <c r="AE88" i="44"/>
  <c r="BQ66" i="44"/>
  <c r="AE71" i="44"/>
  <c r="BO74" i="44"/>
  <c r="G78" i="44"/>
  <c r="BC78" i="44"/>
  <c r="AQ80" i="44"/>
  <c r="AA82" i="44"/>
  <c r="AM84" i="44"/>
  <c r="AM86" i="44"/>
  <c r="AU90" i="44"/>
  <c r="BG91" i="44"/>
  <c r="O94" i="44"/>
  <c r="BC94" i="44"/>
  <c r="F96" i="44"/>
  <c r="N98" i="44"/>
  <c r="BB100" i="44"/>
  <c r="AE105" i="44"/>
  <c r="AI110" i="44"/>
  <c r="BN75" i="46"/>
  <c r="V64" i="44"/>
  <c r="S69" i="44"/>
  <c r="BC76" i="44"/>
  <c r="AM81" i="44"/>
  <c r="AI83" i="44"/>
  <c r="AI87" i="44"/>
  <c r="L135" i="44"/>
  <c r="Z63" i="44"/>
  <c r="AW65" i="44"/>
  <c r="AU68" i="44"/>
  <c r="G74" i="44"/>
  <c r="BG80" i="44"/>
  <c r="AU84" i="44"/>
  <c r="BC86" i="44"/>
  <c r="BN56" i="44"/>
  <c r="K74" i="44"/>
  <c r="AY77" i="44"/>
  <c r="O79" i="44"/>
  <c r="BO80" i="44"/>
  <c r="BC84" i="44"/>
  <c r="G86" i="44"/>
  <c r="BC88" i="44"/>
  <c r="AE90" i="44"/>
  <c r="AU92" i="44"/>
  <c r="Z95" i="44"/>
  <c r="AD98" i="44"/>
  <c r="AH99" i="44"/>
  <c r="Z101" i="44"/>
  <c r="BE14" i="44"/>
  <c r="AM20" i="44"/>
  <c r="AH23" i="44"/>
  <c r="AW27" i="44"/>
  <c r="AF29" i="44"/>
  <c r="AE33" i="44"/>
  <c r="X43" i="44"/>
  <c r="AZ100" i="46"/>
  <c r="AZ100" i="44"/>
  <c r="I131" i="46"/>
  <c r="I131" i="44"/>
  <c r="A134" i="27"/>
  <c r="C136" i="46"/>
  <c r="C136" i="44" s="1"/>
  <c r="E152" i="46"/>
  <c r="E152" i="44"/>
  <c r="AB100" i="44"/>
  <c r="BJ135" i="44"/>
  <c r="K139" i="44"/>
  <c r="S149" i="44"/>
  <c r="AX151" i="44"/>
  <c r="BO126" i="44"/>
  <c r="AU118" i="44"/>
  <c r="AW133" i="44"/>
  <c r="J136" i="44"/>
  <c r="BH137" i="44"/>
  <c r="BD138" i="44"/>
  <c r="S139" i="44"/>
  <c r="W140" i="44"/>
  <c r="BQ152" i="44"/>
  <c r="AX162" i="44"/>
  <c r="AT163" i="44"/>
  <c r="BJ163" i="44"/>
  <c r="BO167" i="44"/>
  <c r="BM171" i="44"/>
  <c r="AC172" i="44"/>
  <c r="AS172" i="44"/>
  <c r="AJ180" i="44"/>
  <c r="S182" i="44"/>
  <c r="AI182" i="44"/>
  <c r="BO184" i="44"/>
  <c r="V191" i="44"/>
  <c r="AT191" i="44"/>
  <c r="AS71" i="46"/>
  <c r="AS71" i="44"/>
  <c r="BA73" i="46"/>
  <c r="BA73" i="44"/>
  <c r="BE119" i="46"/>
  <c r="BE119" i="44"/>
  <c r="L127" i="46"/>
  <c r="L127" i="44"/>
  <c r="AQ139" i="46"/>
  <c r="AQ139" i="44"/>
  <c r="AG155" i="46"/>
  <c r="AG155" i="44"/>
  <c r="S158" i="46"/>
  <c r="S158" i="44"/>
  <c r="AI158" i="46"/>
  <c r="AI158" i="44"/>
  <c r="AY158" i="46"/>
  <c r="AY158" i="44"/>
  <c r="AE159" i="46"/>
  <c r="AE159" i="44"/>
  <c r="AM159" i="46"/>
  <c r="AM159" i="44"/>
  <c r="AD161" i="46"/>
  <c r="AD161" i="44"/>
  <c r="AL161" i="46"/>
  <c r="AL161" i="44"/>
  <c r="BB161" i="46"/>
  <c r="BB161" i="44"/>
  <c r="A162" i="44"/>
  <c r="C162" i="46"/>
  <c r="C162" i="44" s="1"/>
  <c r="R162" i="46"/>
  <c r="R162" i="44"/>
  <c r="AL163" i="46"/>
  <c r="AL163" i="44"/>
  <c r="P164" i="46"/>
  <c r="P164" i="44"/>
  <c r="BD164" i="46"/>
  <c r="BD164" i="44"/>
  <c r="BL164" i="46"/>
  <c r="BL164" i="44"/>
  <c r="AB165" i="46"/>
  <c r="AB165" i="44"/>
  <c r="BD166" i="46"/>
  <c r="BD166" i="44"/>
  <c r="BL166" i="46"/>
  <c r="BL166" i="44"/>
  <c r="S167" i="46"/>
  <c r="S167" i="44"/>
  <c r="AQ167" i="46"/>
  <c r="AQ167" i="44"/>
  <c r="F168" i="46"/>
  <c r="F168" i="44"/>
  <c r="N168" i="46"/>
  <c r="N168" i="44"/>
  <c r="AD168" i="46"/>
  <c r="AD168" i="44"/>
  <c r="BB168" i="46"/>
  <c r="BB168" i="44"/>
  <c r="R169" i="46"/>
  <c r="R169" i="44"/>
  <c r="F170" i="46"/>
  <c r="F170" i="44"/>
  <c r="BJ170" i="46"/>
  <c r="BJ170" i="44"/>
  <c r="AO171" i="46"/>
  <c r="AO171" i="44"/>
  <c r="E172" i="46"/>
  <c r="E172" i="44"/>
  <c r="M172" i="46"/>
  <c r="M172" i="44"/>
  <c r="BI172" i="46"/>
  <c r="BI172" i="44"/>
  <c r="I173" i="46"/>
  <c r="I173" i="44"/>
  <c r="AW173" i="46"/>
  <c r="AW173" i="44"/>
  <c r="BA174" i="46"/>
  <c r="BA174" i="44"/>
  <c r="X175" i="46"/>
  <c r="X175" i="44"/>
  <c r="AV175" i="46"/>
  <c r="AV175" i="44"/>
  <c r="BL175" i="46"/>
  <c r="BL175" i="44"/>
  <c r="AR176" i="46"/>
  <c r="AR176" i="44"/>
  <c r="BH176" i="46"/>
  <c r="BH176" i="44"/>
  <c r="AN177" i="46"/>
  <c r="AN177" i="44"/>
  <c r="AV179" i="46"/>
  <c r="AV179" i="44"/>
  <c r="BL179" i="46"/>
  <c r="BL179" i="44"/>
  <c r="L180" i="46"/>
  <c r="L180" i="44"/>
  <c r="T180" i="46"/>
  <c r="T180" i="44"/>
  <c r="AR180" i="46"/>
  <c r="AR180" i="44"/>
  <c r="O181" i="46"/>
  <c r="O181" i="44"/>
  <c r="W181" i="46"/>
  <c r="W181" i="44"/>
  <c r="AM181" i="46"/>
  <c r="AM181" i="44"/>
  <c r="AU181" i="46"/>
  <c r="AU181" i="44"/>
  <c r="K182" i="46"/>
  <c r="K182" i="44"/>
  <c r="AA182" i="46"/>
  <c r="AA182" i="44"/>
  <c r="AQ182" i="46"/>
  <c r="AQ182" i="44"/>
  <c r="O183" i="46"/>
  <c r="O183" i="44"/>
  <c r="AM183" i="46"/>
  <c r="AM183" i="44"/>
  <c r="AU183" i="46"/>
  <c r="AU183" i="44"/>
  <c r="AA184" i="46"/>
  <c r="AA184" i="44"/>
  <c r="AI184" i="46"/>
  <c r="AI184" i="44"/>
  <c r="AQ184" i="46"/>
  <c r="AQ184" i="44"/>
  <c r="AY184" i="46"/>
  <c r="AY184" i="44"/>
  <c r="AA186" i="46"/>
  <c r="AA186" i="44"/>
  <c r="AQ186" i="46"/>
  <c r="AQ186" i="44"/>
  <c r="BO186" i="46"/>
  <c r="BO186" i="44"/>
  <c r="AM187" i="46"/>
  <c r="AM187" i="44"/>
  <c r="AU187" i="46"/>
  <c r="AU187" i="44"/>
  <c r="BC187" i="46"/>
  <c r="BC187" i="44"/>
  <c r="BK187" i="46"/>
  <c r="BK187" i="44"/>
  <c r="S188" i="46"/>
  <c r="S188" i="44"/>
  <c r="AA188" i="46"/>
  <c r="AA188" i="44"/>
  <c r="AY188" i="46"/>
  <c r="AY188" i="44"/>
  <c r="F189" i="46"/>
  <c r="F189" i="44"/>
  <c r="N189" i="46"/>
  <c r="N189" i="44"/>
  <c r="BJ189" i="46"/>
  <c r="BJ189" i="44"/>
  <c r="AP190" i="46"/>
  <c r="AP190" i="44"/>
  <c r="AX190" i="46"/>
  <c r="AX190" i="44"/>
  <c r="AD191" i="46"/>
  <c r="AD191" i="44"/>
  <c r="BJ191" i="46"/>
  <c r="BJ191" i="44"/>
  <c r="AL193" i="46"/>
  <c r="AL193" i="44"/>
  <c r="AT193" i="46"/>
  <c r="AT193" i="44"/>
  <c r="BJ193" i="46"/>
  <c r="BJ193" i="44"/>
  <c r="AO194" i="46"/>
  <c r="AO194" i="44"/>
  <c r="M195" i="46"/>
  <c r="M195" i="44"/>
  <c r="AK195" i="46"/>
  <c r="AK195" i="44"/>
  <c r="AS195" i="46"/>
  <c r="AS195" i="44"/>
  <c r="BI195" i="46"/>
  <c r="BI195" i="44"/>
  <c r="BQ195" i="46"/>
  <c r="BQ195" i="44"/>
  <c r="Y196" i="46"/>
  <c r="Y196" i="44"/>
  <c r="BM196" i="46"/>
  <c r="BM196" i="44"/>
  <c r="AJ197" i="46"/>
  <c r="AJ197" i="44"/>
  <c r="AR197" i="46"/>
  <c r="AR197" i="44"/>
  <c r="H198" i="46"/>
  <c r="H198" i="44"/>
  <c r="AV198" i="46"/>
  <c r="AV198" i="44"/>
  <c r="K199" i="46"/>
  <c r="K199" i="44"/>
  <c r="AQ199" i="46"/>
  <c r="AQ199" i="44"/>
  <c r="AY199" i="46"/>
  <c r="AY199" i="44"/>
  <c r="O200" i="46"/>
  <c r="O200" i="44"/>
  <c r="AE200" i="46"/>
  <c r="AE200" i="44"/>
  <c r="AM200" i="46"/>
  <c r="AM200" i="44"/>
  <c r="BK200" i="46"/>
  <c r="BK200" i="44"/>
  <c r="K201" i="46"/>
  <c r="K201" i="44"/>
  <c r="S201" i="46"/>
  <c r="S201" i="44"/>
  <c r="AQ201" i="46"/>
  <c r="AQ201" i="44"/>
  <c r="BO201" i="46"/>
  <c r="BO201" i="44"/>
  <c r="G202" i="46"/>
  <c r="G202" i="44"/>
  <c r="AE202" i="46"/>
  <c r="AE202" i="44"/>
  <c r="AM202" i="46"/>
  <c r="AM202" i="44"/>
  <c r="AU202" i="46"/>
  <c r="AU202" i="44"/>
  <c r="K203" i="46"/>
  <c r="K203" i="44"/>
  <c r="AQ203" i="46"/>
  <c r="AQ203" i="44"/>
  <c r="BG203" i="46"/>
  <c r="BG203" i="44"/>
  <c r="G204" i="46"/>
  <c r="G204" i="44"/>
  <c r="O204" i="46"/>
  <c r="O204" i="44"/>
  <c r="AM204" i="46"/>
  <c r="AM204" i="44"/>
  <c r="G206" i="46"/>
  <c r="G206" i="44"/>
  <c r="O206" i="46"/>
  <c r="O206" i="44"/>
  <c r="W206" i="46"/>
  <c r="W206" i="44"/>
  <c r="AM206" i="46"/>
  <c r="AM206" i="44"/>
  <c r="AU206" i="46"/>
  <c r="AU206" i="44"/>
  <c r="Z207" i="46"/>
  <c r="Z207" i="44"/>
  <c r="AH207" i="46"/>
  <c r="AH207" i="44"/>
  <c r="BF207" i="46"/>
  <c r="BF207" i="44"/>
  <c r="BN207" i="46"/>
  <c r="BN207" i="44"/>
  <c r="Z129" i="46"/>
  <c r="Z129" i="44"/>
  <c r="R151" i="46"/>
  <c r="R151" i="44"/>
  <c r="C104" i="46"/>
  <c r="C104" i="44" s="1"/>
  <c r="AE148" i="44"/>
  <c r="H97" i="46"/>
  <c r="H97" i="44"/>
  <c r="AI124" i="46"/>
  <c r="AI124" i="44"/>
  <c r="AQ149" i="46"/>
  <c r="AQ149" i="44"/>
  <c r="Q155" i="46"/>
  <c r="Q155" i="44"/>
  <c r="AM150" i="44"/>
  <c r="AY107" i="44"/>
  <c r="AE123" i="44"/>
  <c r="AK130" i="44"/>
  <c r="AK132" i="44"/>
  <c r="AG133" i="44"/>
  <c r="AA141" i="44"/>
  <c r="AQ147" i="44"/>
  <c r="BC150" i="44"/>
  <c r="AO155" i="44"/>
  <c r="Z162" i="44"/>
  <c r="D165" i="44"/>
  <c r="BJ168" i="44"/>
  <c r="J169" i="44"/>
  <c r="Q171" i="44"/>
  <c r="BE173" i="44"/>
  <c r="AE181" i="44"/>
  <c r="K184" i="44"/>
  <c r="G140" i="46"/>
  <c r="G140" i="44"/>
  <c r="AM140" i="46"/>
  <c r="AM140" i="44"/>
  <c r="S143" i="46"/>
  <c r="S143" i="44"/>
  <c r="BK144" i="46"/>
  <c r="BK144" i="44"/>
  <c r="S145" i="46"/>
  <c r="S145" i="44"/>
  <c r="BA152" i="46"/>
  <c r="BA152" i="44"/>
  <c r="BA132" i="44"/>
  <c r="T165" i="44"/>
  <c r="AJ165" i="44"/>
  <c r="BP165" i="44"/>
  <c r="U172" i="44"/>
  <c r="Y173" i="44"/>
  <c r="H179" i="44"/>
  <c r="G181" i="44"/>
  <c r="BC183" i="44"/>
  <c r="W187" i="44"/>
  <c r="AT189" i="44"/>
  <c r="R190" i="44"/>
  <c r="AW194" i="44"/>
  <c r="I196" i="44"/>
  <c r="AW196" i="44"/>
  <c r="L197" i="44"/>
  <c r="BQ110" i="46"/>
  <c r="BQ110" i="44"/>
  <c r="AU123" i="46"/>
  <c r="AU123" i="44"/>
  <c r="AI147" i="46"/>
  <c r="AI147" i="44"/>
  <c r="BF162" i="46"/>
  <c r="BF162" i="44"/>
  <c r="AU121" i="44"/>
  <c r="K141" i="44"/>
  <c r="BK142" i="44"/>
  <c r="BG147" i="44"/>
  <c r="I119" i="44"/>
  <c r="W142" i="44"/>
  <c r="AA147" i="44"/>
  <c r="A171" i="44"/>
  <c r="AT103" i="44"/>
  <c r="AA107" i="44"/>
  <c r="AS115" i="44"/>
  <c r="BA120" i="44"/>
  <c r="F128" i="44"/>
  <c r="AD128" i="44"/>
  <c r="BM131" i="44"/>
  <c r="AR134" i="44"/>
  <c r="AD135" i="44"/>
  <c r="BG139" i="44"/>
  <c r="AE144" i="44"/>
  <c r="AA145" i="44"/>
  <c r="BC146" i="44"/>
  <c r="O148" i="44"/>
  <c r="U154" i="44"/>
  <c r="V161" i="44"/>
  <c r="H164" i="44"/>
  <c r="BG167" i="44"/>
  <c r="AH169" i="44"/>
  <c r="BQ172" i="44"/>
  <c r="U174" i="44"/>
  <c r="AK174" i="44"/>
  <c r="BP176" i="44"/>
  <c r="AE183" i="44"/>
  <c r="O187" i="44"/>
  <c r="AQ188" i="44"/>
  <c r="AL189" i="44"/>
  <c r="Y194" i="44"/>
  <c r="AO196" i="44"/>
  <c r="D197" i="44"/>
  <c r="BG145" i="46"/>
  <c r="BG145" i="44"/>
  <c r="BK150" i="46"/>
  <c r="BK150" i="44"/>
  <c r="AH151" i="46"/>
  <c r="AH151" i="44"/>
  <c r="V163" i="46"/>
  <c r="V163" i="44"/>
  <c r="AY143" i="44"/>
  <c r="BE155" i="44"/>
  <c r="BN162" i="44"/>
  <c r="BJ60" i="44"/>
  <c r="AE140" i="44"/>
  <c r="O144" i="44"/>
  <c r="BI152" i="44"/>
  <c r="F39" i="44"/>
  <c r="BM104" i="44"/>
  <c r="AK110" i="44"/>
  <c r="U120" i="44"/>
  <c r="BK123" i="44"/>
  <c r="Q133" i="44"/>
  <c r="D137" i="44"/>
  <c r="P138" i="44"/>
  <c r="BO145" i="44"/>
  <c r="K149" i="44"/>
  <c r="BF151" i="44"/>
  <c r="M152" i="44"/>
  <c r="N161" i="44"/>
  <c r="AV164" i="44"/>
  <c r="H166" i="44"/>
  <c r="X166" i="44"/>
  <c r="Y171" i="44"/>
  <c r="AN175" i="44"/>
  <c r="BD175" i="44"/>
  <c r="T176" i="44"/>
  <c r="AJ176" i="44"/>
  <c r="BH178" i="44"/>
  <c r="BH180" i="44"/>
  <c r="G183" i="44"/>
  <c r="G187" i="44"/>
  <c r="BO188" i="44"/>
  <c r="AG196" i="44"/>
  <c r="K117" i="46"/>
  <c r="K117" i="44"/>
  <c r="AZ134" i="46"/>
  <c r="AZ134" i="44"/>
  <c r="AX136" i="46"/>
  <c r="AX136" i="44"/>
  <c r="AV138" i="46"/>
  <c r="AV138" i="44"/>
  <c r="AI141" i="46"/>
  <c r="AI141" i="44"/>
  <c r="AQ143" i="46"/>
  <c r="AQ143" i="44"/>
  <c r="S147" i="46"/>
  <c r="S147" i="44"/>
  <c r="BC148" i="46"/>
  <c r="BC148" i="44"/>
  <c r="AU148" i="44"/>
  <c r="W150" i="44"/>
  <c r="A136" i="44"/>
  <c r="S117" i="44"/>
  <c r="M130" i="44"/>
  <c r="BP134" i="44"/>
  <c r="AC152" i="44"/>
  <c r="Y155" i="44"/>
  <c r="AW111" i="44"/>
  <c r="Z136" i="44"/>
  <c r="BF136" i="44"/>
  <c r="AI139" i="44"/>
  <c r="BG141" i="44"/>
  <c r="AI145" i="44"/>
  <c r="AY145" i="44"/>
  <c r="W146" i="44"/>
  <c r="AY147" i="44"/>
  <c r="BO147" i="44"/>
  <c r="AM148" i="44"/>
  <c r="AD163" i="44"/>
  <c r="X164" i="44"/>
  <c r="L165" i="44"/>
  <c r="BB170" i="44"/>
  <c r="I171" i="44"/>
  <c r="AW171" i="44"/>
  <c r="P175" i="44"/>
  <c r="BG182" i="44"/>
  <c r="K186" i="44"/>
  <c r="AI186" i="44"/>
  <c r="AI188" i="44"/>
  <c r="BN190" i="44"/>
  <c r="U15" i="44"/>
  <c r="BL18" i="44"/>
  <c r="AH16" i="44"/>
  <c r="BC21" i="44"/>
  <c r="J23" i="44"/>
  <c r="AW25" i="44"/>
  <c r="BA28" i="44"/>
  <c r="K32" i="44"/>
  <c r="BG34" i="44"/>
  <c r="F37" i="44"/>
  <c r="AX38" i="44"/>
  <c r="AN17" i="44"/>
  <c r="O32" i="44"/>
  <c r="AK41" i="44"/>
  <c r="S44" i="44"/>
  <c r="AJ56" i="44"/>
  <c r="BH141" i="44"/>
  <c r="BQ52" i="44"/>
  <c r="AG24" i="44"/>
  <c r="BH47" i="44"/>
  <c r="BO66" i="44"/>
  <c r="Y72" i="44"/>
  <c r="F130" i="44"/>
  <c r="P32" i="44"/>
  <c r="AQ37" i="44"/>
  <c r="BH22" i="44"/>
  <c r="AU36" i="44"/>
  <c r="AP48" i="44"/>
  <c r="AV56" i="44"/>
  <c r="AE38" i="44"/>
  <c r="Y41" i="44"/>
  <c r="D31" i="44"/>
  <c r="AJ46" i="44"/>
  <c r="BH33" i="44"/>
  <c r="AC137" i="44"/>
  <c r="J133" i="44"/>
  <c r="AW95" i="44"/>
  <c r="BQ102" i="44"/>
  <c r="O128" i="44"/>
  <c r="AY129" i="44"/>
  <c r="AS134" i="44"/>
  <c r="K136" i="44"/>
  <c r="AA136" i="44"/>
  <c r="BO136" i="44"/>
  <c r="M137" i="44"/>
  <c r="D139" i="44"/>
  <c r="D143" i="44"/>
  <c r="BP143" i="44"/>
  <c r="AR145" i="44"/>
  <c r="AZ149" i="44"/>
  <c r="BP149" i="44"/>
  <c r="R153" i="44"/>
  <c r="AH153" i="44"/>
  <c r="F154" i="44"/>
  <c r="V154" i="44"/>
  <c r="AT154" i="44"/>
  <c r="AB139" i="44"/>
  <c r="AC134" i="44"/>
  <c r="BK135" i="44"/>
  <c r="BE138" i="44"/>
  <c r="AR139" i="44"/>
  <c r="BD142" i="44"/>
  <c r="AJ143" i="44"/>
  <c r="AV144" i="44"/>
  <c r="L145" i="44"/>
  <c r="AB145" i="44"/>
  <c r="X146" i="44"/>
  <c r="AF148" i="44"/>
  <c r="L149" i="44"/>
  <c r="AF150" i="44"/>
  <c r="BD150" i="44"/>
  <c r="AI151" i="44"/>
  <c r="AY151" i="44"/>
  <c r="N152" i="44"/>
  <c r="AD152" i="44"/>
  <c r="BB152" i="44"/>
  <c r="BF153" i="44"/>
  <c r="F156" i="44"/>
  <c r="AU128" i="44"/>
  <c r="AT132" i="44"/>
  <c r="AN146" i="44"/>
  <c r="AO99" i="44"/>
  <c r="T143" i="44"/>
  <c r="P148" i="44"/>
  <c r="AH133" i="44"/>
  <c r="BI137" i="44"/>
  <c r="T147" i="44"/>
  <c r="AB149" i="44"/>
  <c r="H150" i="44"/>
  <c r="AV150" i="44"/>
  <c r="K151" i="44"/>
  <c r="AL152" i="44"/>
  <c r="AD154" i="44"/>
  <c r="J155" i="44"/>
  <c r="AX155" i="44"/>
  <c r="S160" i="44"/>
  <c r="G161" i="44"/>
  <c r="I138" i="44"/>
  <c r="AE135" i="44"/>
  <c r="H146" i="44"/>
  <c r="D147" i="44"/>
  <c r="BJ94" i="44"/>
  <c r="T139" i="44"/>
  <c r="AJ147" i="44"/>
  <c r="J153" i="44"/>
  <c r="AP153" i="44"/>
  <c r="N154" i="44"/>
  <c r="AH155" i="44"/>
  <c r="BD157" i="44"/>
  <c r="AM161" i="44"/>
  <c r="AQ8" i="44"/>
  <c r="AH131" i="44"/>
  <c r="AI136" i="44"/>
  <c r="Q138" i="44"/>
  <c r="AW138" i="44"/>
  <c r="D141" i="44"/>
  <c r="H142" i="44"/>
  <c r="T145" i="44"/>
  <c r="AR149" i="44"/>
  <c r="AA151" i="44"/>
  <c r="BB154" i="44"/>
  <c r="BN155" i="44"/>
  <c r="P157" i="44"/>
  <c r="L158" i="44"/>
  <c r="AA162" i="44"/>
  <c r="AB167" i="44"/>
  <c r="Z133" i="44"/>
  <c r="AM135" i="44"/>
  <c r="S109" i="44"/>
  <c r="AD132" i="44"/>
  <c r="BL144" i="44"/>
  <c r="BH145" i="44"/>
  <c r="BD146" i="44"/>
  <c r="AV148" i="44"/>
  <c r="R155" i="44"/>
  <c r="N132" i="44"/>
  <c r="BG136" i="44"/>
  <c r="AK137" i="44"/>
  <c r="AN142" i="44"/>
  <c r="AZ147" i="44"/>
  <c r="AJ158" i="44"/>
  <c r="C133" i="46"/>
  <c r="C133" i="44" s="1"/>
  <c r="R133" i="44"/>
  <c r="BF133" i="44"/>
  <c r="E137" i="44"/>
  <c r="U137" i="44"/>
  <c r="P140" i="44"/>
  <c r="AV140" i="44"/>
  <c r="T141" i="44"/>
  <c r="X144" i="44"/>
  <c r="AN144" i="44"/>
  <c r="AJ145" i="44"/>
  <c r="D149" i="44"/>
  <c r="BH149" i="44"/>
  <c r="AQ151" i="44"/>
  <c r="Z153" i="44"/>
  <c r="AZ158" i="44"/>
  <c r="AN159" i="44"/>
  <c r="BC161" i="44"/>
  <c r="I166" i="44"/>
  <c r="L167" i="44"/>
  <c r="BH167" i="44"/>
  <c r="AQ169" i="44"/>
  <c r="H11" i="44"/>
  <c r="O68" i="44"/>
  <c r="AQ69" i="44"/>
  <c r="AQ129" i="44"/>
  <c r="V130" i="44"/>
  <c r="AT130" i="44"/>
  <c r="BQ137" i="44"/>
  <c r="AF140" i="44"/>
  <c r="X142" i="44"/>
  <c r="BH143" i="44"/>
  <c r="BD144" i="44"/>
  <c r="AF146" i="44"/>
  <c r="L147" i="44"/>
  <c r="X148" i="44"/>
  <c r="X150" i="44"/>
  <c r="BL150" i="44"/>
  <c r="F152" i="44"/>
  <c r="V152" i="44"/>
  <c r="BJ152" i="44"/>
  <c r="BN153" i="44"/>
  <c r="N156" i="44"/>
  <c r="AV157" i="44"/>
  <c r="P159" i="44"/>
  <c r="BD159" i="44"/>
  <c r="AI160" i="44"/>
  <c r="AY160" i="44"/>
  <c r="AE161" i="44"/>
  <c r="BO162" i="44"/>
  <c r="AW164" i="44"/>
  <c r="E165" i="44"/>
  <c r="AS165" i="44"/>
  <c r="BI165" i="44"/>
  <c r="Y166" i="44"/>
  <c r="BM166" i="44"/>
  <c r="AP171" i="44"/>
  <c r="BJ172" i="44"/>
  <c r="BI178" i="44"/>
  <c r="U180" i="44"/>
  <c r="AK180" i="44"/>
  <c r="BI180" i="44"/>
  <c r="AF181" i="44"/>
  <c r="BG71" i="44"/>
  <c r="AA73" i="44"/>
  <c r="BO81" i="44"/>
  <c r="AE75" i="44"/>
  <c r="AV25" i="44"/>
  <c r="O83" i="44"/>
  <c r="AI84" i="44"/>
  <c r="BB99" i="44"/>
  <c r="AE91" i="44"/>
  <c r="BG76" i="44"/>
  <c r="AT79" i="44"/>
  <c r="AR103" i="44"/>
  <c r="A116" i="44"/>
  <c r="C100" i="46"/>
  <c r="C100" i="44" s="1"/>
  <c r="C116" i="46"/>
  <c r="C116" i="44" s="1"/>
  <c r="H12" i="44"/>
  <c r="BN16" i="44"/>
  <c r="BP19" i="44"/>
  <c r="AS24" i="44"/>
  <c r="AG27" i="44"/>
  <c r="BI28" i="44"/>
  <c r="AU31" i="44"/>
  <c r="AD33" i="44"/>
  <c r="F35" i="44"/>
  <c r="BF36" i="44"/>
  <c r="G38" i="44"/>
  <c r="Y122" i="44"/>
  <c r="E127" i="44"/>
  <c r="BC75" i="44"/>
  <c r="S90" i="44"/>
  <c r="N106" i="44"/>
  <c r="C47" i="46"/>
  <c r="C47" i="44" s="1"/>
  <c r="AW55" i="44"/>
  <c r="BO61" i="44"/>
  <c r="AJ62" i="44"/>
  <c r="Z91" i="44"/>
  <c r="BM97" i="44"/>
  <c r="D124" i="44"/>
  <c r="AJ126" i="44"/>
  <c r="W59" i="44"/>
  <c r="AD71" i="44"/>
  <c r="BF53" i="44"/>
  <c r="W60" i="44"/>
  <c r="AV14" i="44"/>
  <c r="BK7" i="44"/>
  <c r="AX116" i="44"/>
  <c r="N130" i="44"/>
  <c r="AE51" i="44"/>
  <c r="BO70" i="44"/>
  <c r="H125" i="44"/>
  <c r="BC48" i="44"/>
  <c r="J74" i="44"/>
  <c r="M102" i="44"/>
  <c r="AL110" i="44"/>
  <c r="AD120" i="44"/>
  <c r="AK127" i="44"/>
  <c r="BB130" i="44"/>
  <c r="A32" i="44"/>
  <c r="G40" i="44"/>
  <c r="AE57" i="44"/>
  <c r="AU74" i="44"/>
  <c r="F78" i="44"/>
  <c r="BC91" i="44"/>
  <c r="AU93" i="44"/>
  <c r="AI105" i="44"/>
  <c r="T114" i="44"/>
  <c r="T126" i="44"/>
  <c r="M127" i="44"/>
  <c r="BG129" i="44"/>
  <c r="Z131" i="44"/>
  <c r="F132" i="44"/>
  <c r="AL132" i="44"/>
  <c r="AP133" i="44"/>
  <c r="BI134" i="44"/>
  <c r="O135" i="44"/>
  <c r="AU135" i="44"/>
  <c r="BL140" i="44"/>
  <c r="AB141" i="44"/>
  <c r="AR141" i="44"/>
  <c r="AR143" i="44"/>
  <c r="D145" i="44"/>
  <c r="P146" i="44"/>
  <c r="BP147" i="44"/>
  <c r="BL148" i="44"/>
  <c r="C77" i="46"/>
  <c r="C77" i="44" s="1"/>
  <c r="J11" i="44"/>
  <c r="L60" i="44"/>
  <c r="S71" i="44"/>
  <c r="P125" i="44"/>
  <c r="AQ22" i="44"/>
  <c r="BJ27" i="44"/>
  <c r="BL34" i="44"/>
  <c r="O36" i="44"/>
  <c r="BQ40" i="44"/>
  <c r="AZ44" i="44"/>
  <c r="R50" i="44"/>
  <c r="BA51" i="44"/>
  <c r="AM38" i="44"/>
  <c r="AP26" i="44"/>
  <c r="BN39" i="44"/>
  <c r="W36" i="44"/>
  <c r="BQ29" i="44"/>
  <c r="AZ33" i="44"/>
  <c r="BM41" i="44"/>
  <c r="BQ42" i="44"/>
  <c r="BP44" i="44"/>
  <c r="BL45" i="44"/>
  <c r="AX26" i="44"/>
  <c r="I30" i="44"/>
  <c r="H43" i="44"/>
  <c r="D44" i="44"/>
  <c r="BP46" i="44"/>
  <c r="V49" i="44"/>
  <c r="AH50" i="44"/>
  <c r="BQ51" i="44"/>
  <c r="AW54" i="44"/>
  <c r="R59" i="44"/>
  <c r="J39" i="44"/>
  <c r="AG41" i="44"/>
  <c r="AR44" i="44"/>
  <c r="X47" i="44"/>
  <c r="AH48" i="44"/>
  <c r="C79" i="46"/>
  <c r="C79" i="44" s="1"/>
  <c r="C93" i="46"/>
  <c r="C93" i="44" s="1"/>
  <c r="U47" i="44"/>
  <c r="AH104" i="44"/>
  <c r="AG106" i="44"/>
  <c r="AV108" i="44"/>
  <c r="A111" i="44"/>
  <c r="BQ47" i="44"/>
  <c r="N52" i="44"/>
  <c r="AC96" i="44"/>
  <c r="AC98" i="44"/>
  <c r="BB105" i="44"/>
  <c r="H108" i="44"/>
  <c r="BH114" i="44"/>
  <c r="A74" i="44"/>
  <c r="A106" i="44"/>
  <c r="C80" i="46"/>
  <c r="C80" i="44" s="1"/>
  <c r="C106" i="46"/>
  <c r="C106" i="44" s="1"/>
  <c r="AE8" i="44"/>
  <c r="G48" i="44"/>
  <c r="AY58" i="44"/>
  <c r="AN65" i="44"/>
  <c r="AD70" i="44"/>
  <c r="F71" i="44"/>
  <c r="BF72" i="44"/>
  <c r="R75" i="44"/>
  <c r="AX77" i="44"/>
  <c r="AL81" i="44"/>
  <c r="BJ86" i="44"/>
  <c r="AD92" i="44"/>
  <c r="BB92" i="44"/>
  <c r="I95" i="44"/>
  <c r="Y99" i="44"/>
  <c r="AW99" i="44"/>
  <c r="Y101" i="44"/>
  <c r="U102" i="44"/>
  <c r="N105" i="44"/>
  <c r="AO106" i="44"/>
  <c r="AZ107" i="44"/>
  <c r="P113" i="44"/>
  <c r="AV113" i="44"/>
  <c r="H121" i="44"/>
  <c r="BL121" i="44"/>
  <c r="P123" i="44"/>
  <c r="AF125" i="44"/>
  <c r="D126" i="44"/>
  <c r="AB126" i="44"/>
  <c r="AC127" i="44"/>
  <c r="AA129" i="44"/>
  <c r="BO129" i="44"/>
  <c r="BF131" i="44"/>
  <c r="BB132" i="44"/>
  <c r="E134" i="44"/>
  <c r="A82" i="44"/>
  <c r="BE55" i="44"/>
  <c r="T66" i="44"/>
  <c r="AP67" i="44"/>
  <c r="AX87" i="44"/>
  <c r="AH89" i="44"/>
  <c r="BN91" i="44"/>
  <c r="G103" i="44"/>
  <c r="AL112" i="44"/>
  <c r="C82" i="46"/>
  <c r="C82" i="44" s="1"/>
  <c r="C95" i="46"/>
  <c r="C95" i="44" s="1"/>
  <c r="AR36" i="44"/>
  <c r="O48" i="44"/>
  <c r="AH53" i="44"/>
  <c r="AI61" i="44"/>
  <c r="BJ71" i="44"/>
  <c r="BF75" i="44"/>
  <c r="AD76" i="44"/>
  <c r="N78" i="44"/>
  <c r="AT78" i="44"/>
  <c r="AP91" i="44"/>
  <c r="E96" i="44"/>
  <c r="AO97" i="44"/>
  <c r="M98" i="44"/>
  <c r="AC100" i="44"/>
  <c r="BE101" i="44"/>
  <c r="O103" i="44"/>
  <c r="AP104" i="44"/>
  <c r="AW106" i="44"/>
  <c r="D107" i="44"/>
  <c r="AB107" i="44"/>
  <c r="Z111" i="44"/>
  <c r="F112" i="44"/>
  <c r="R116" i="44"/>
  <c r="X118" i="44"/>
  <c r="T122" i="44"/>
  <c r="L124" i="44"/>
  <c r="BH124" i="44"/>
  <c r="BD125" i="44"/>
  <c r="BH126" i="44"/>
  <c r="BA127" i="44"/>
  <c r="AE128" i="44"/>
  <c r="BC128" i="44"/>
  <c r="K129" i="44"/>
  <c r="BJ130" i="44"/>
  <c r="AP131" i="44"/>
  <c r="A113" i="44"/>
  <c r="AR114" i="44"/>
  <c r="AL70" i="44"/>
  <c r="BJ73" i="44"/>
  <c r="BF77" i="44"/>
  <c r="J89" i="44"/>
  <c r="BD108" i="44"/>
  <c r="BJ110" i="44"/>
  <c r="J40" i="44"/>
  <c r="BN72" i="44"/>
  <c r="AL92" i="44"/>
  <c r="M96" i="44"/>
  <c r="AK102" i="44"/>
  <c r="BH107" i="44"/>
  <c r="AT115" i="44"/>
  <c r="BL123" i="44"/>
  <c r="A93" i="44"/>
  <c r="BA45" i="44"/>
  <c r="BF51" i="44"/>
  <c r="F70" i="44"/>
  <c r="BJ79" i="44"/>
  <c r="AT81" i="44"/>
  <c r="AP89" i="44"/>
  <c r="BQ100" i="44"/>
  <c r="BM101" i="44"/>
  <c r="J104" i="44"/>
  <c r="X113" i="44"/>
  <c r="Z116" i="44"/>
  <c r="C85" i="46"/>
  <c r="C85" i="44" s="1"/>
  <c r="AH51" i="44"/>
  <c r="BI64" i="44"/>
  <c r="Z67" i="44"/>
  <c r="N88" i="44"/>
  <c r="BA98" i="44"/>
  <c r="AG101" i="44"/>
  <c r="AR122" i="44"/>
  <c r="A131" i="44"/>
  <c r="C111" i="46"/>
  <c r="C111" i="44" s="1"/>
  <c r="C121" i="46"/>
  <c r="C121" i="44" s="1"/>
  <c r="AN22" i="44"/>
  <c r="U45" i="44"/>
  <c r="Y55" i="44"/>
  <c r="W57" i="44"/>
  <c r="V71" i="44"/>
  <c r="AT71" i="44"/>
  <c r="AH77" i="44"/>
  <c r="BF89" i="44"/>
  <c r="N92" i="44"/>
  <c r="I97" i="44"/>
  <c r="U98" i="44"/>
  <c r="BI98" i="44"/>
  <c r="BM99" i="44"/>
  <c r="AK100" i="44"/>
  <c r="AS102" i="44"/>
  <c r="Y106" i="44"/>
  <c r="BE106" i="44"/>
  <c r="AF108" i="44"/>
  <c r="AX111" i="44"/>
  <c r="AD112" i="44"/>
  <c r="BJ112" i="44"/>
  <c r="AN113" i="44"/>
  <c r="BB115" i="44"/>
  <c r="AP116" i="44"/>
  <c r="AV123" i="44"/>
  <c r="AN125" i="44"/>
  <c r="BL125" i="44"/>
  <c r="AR126" i="44"/>
  <c r="AM128" i="44"/>
  <c r="S129" i="44"/>
  <c r="AI129" i="44"/>
  <c r="AX131" i="44"/>
  <c r="BN131" i="44"/>
  <c r="BJ132" i="44"/>
  <c r="M134" i="44"/>
  <c r="BA134" i="44"/>
  <c r="BQ134" i="44"/>
  <c r="BC135" i="44"/>
  <c r="AQ136" i="44"/>
  <c r="BA137" i="44"/>
  <c r="BM138" i="44"/>
  <c r="L139" i="44"/>
  <c r="AJ139" i="44"/>
  <c r="H140" i="44"/>
  <c r="X140" i="44"/>
  <c r="AJ141" i="44"/>
  <c r="P142" i="44"/>
  <c r="AV142" i="44"/>
  <c r="AZ143" i="44"/>
  <c r="AF144" i="44"/>
  <c r="AD90" i="44"/>
  <c r="Y95" i="44"/>
  <c r="BF104" i="44"/>
  <c r="L107" i="44"/>
  <c r="X108" i="44"/>
  <c r="AQ109" i="44"/>
  <c r="AP111" i="44"/>
  <c r="AQ49" i="44"/>
  <c r="BK62" i="44"/>
  <c r="BF74" i="44"/>
  <c r="AL79" i="44"/>
  <c r="AP87" i="44"/>
  <c r="AG99" i="44"/>
  <c r="I101" i="44"/>
  <c r="AE103" i="44"/>
  <c r="V112" i="44"/>
  <c r="D114" i="44"/>
  <c r="BP122" i="44"/>
  <c r="AR124" i="44"/>
  <c r="A55" i="44"/>
  <c r="A87" i="44"/>
  <c r="A95" i="44"/>
  <c r="C91" i="46"/>
  <c r="C91" i="44" s="1"/>
  <c r="C113" i="46"/>
  <c r="C113" i="44" s="1"/>
  <c r="C131" i="46"/>
  <c r="C131" i="44" s="1"/>
  <c r="BK12" i="44"/>
  <c r="AU48" i="44"/>
  <c r="AK56" i="44"/>
  <c r="S58" i="44"/>
  <c r="BK60" i="44"/>
  <c r="H65" i="44"/>
  <c r="N70" i="44"/>
  <c r="AL73" i="44"/>
  <c r="AL78" i="44"/>
  <c r="R87" i="44"/>
  <c r="V88" i="44"/>
  <c r="N90" i="44"/>
  <c r="AL90" i="44"/>
  <c r="R91" i="44"/>
  <c r="V94" i="44"/>
  <c r="AO95" i="44"/>
  <c r="Q97" i="44"/>
  <c r="M100" i="44"/>
  <c r="Q101" i="44"/>
  <c r="AO101" i="44"/>
  <c r="Z104" i="44"/>
  <c r="AT105" i="44"/>
  <c r="BP107" i="44"/>
  <c r="L114" i="44"/>
  <c r="AZ114" i="44"/>
  <c r="AD115" i="44"/>
  <c r="L122" i="44"/>
  <c r="AB122" i="44"/>
  <c r="H123" i="44"/>
  <c r="AF123" i="44"/>
  <c r="BP124" i="44"/>
  <c r="X125" i="44"/>
  <c r="BP126" i="44"/>
  <c r="U127" i="44"/>
  <c r="AS127" i="44"/>
  <c r="BI127" i="44"/>
  <c r="AD130" i="44"/>
  <c r="J131" i="44"/>
  <c r="V132" i="44"/>
  <c r="AX133" i="44"/>
  <c r="BN133" i="44"/>
  <c r="AK134" i="44"/>
  <c r="G135" i="44"/>
  <c r="W135" i="44"/>
  <c r="S136" i="44"/>
  <c r="Y138" i="44"/>
  <c r="AO138" i="44"/>
  <c r="BH139" i="44"/>
  <c r="AN140" i="44"/>
  <c r="BD140" i="44"/>
  <c r="AZ141" i="44"/>
  <c r="BP141" i="44"/>
  <c r="AF142" i="44"/>
  <c r="BL142" i="44"/>
  <c r="H144" i="44"/>
  <c r="BK35" i="44"/>
  <c r="I12" i="44"/>
  <c r="M30" i="46"/>
  <c r="M30" i="44"/>
  <c r="P46" i="46"/>
  <c r="P46" i="44"/>
  <c r="AN46" i="46"/>
  <c r="AN46" i="44"/>
  <c r="A58" i="27"/>
  <c r="A60" i="44"/>
  <c r="BE83" i="46"/>
  <c r="BE83" i="44"/>
  <c r="AW29" i="44"/>
  <c r="T38" i="46"/>
  <c r="T38" i="44"/>
  <c r="C61" i="46"/>
  <c r="C61" i="44" s="1"/>
  <c r="BN58" i="44"/>
  <c r="A61" i="44"/>
  <c r="AV37" i="44"/>
  <c r="AY38" i="44"/>
  <c r="BM42" i="44"/>
  <c r="V48" i="44"/>
  <c r="AL60" i="44"/>
  <c r="Q75" i="44"/>
  <c r="AS78" i="44"/>
  <c r="BJ24" i="44"/>
  <c r="BA30" i="44"/>
  <c r="AS34" i="44"/>
  <c r="AQ36" i="44"/>
  <c r="E41" i="44"/>
  <c r="AZ45" i="44"/>
  <c r="AD50" i="44"/>
  <c r="Q51" i="44"/>
  <c r="AO53" i="44"/>
  <c r="AP61" i="44"/>
  <c r="AI66" i="44"/>
  <c r="AO69" i="44"/>
  <c r="AC76" i="44"/>
  <c r="BI76" i="44"/>
  <c r="AC79" i="44"/>
  <c r="AK86" i="44"/>
  <c r="AN101" i="44"/>
  <c r="F103" i="44"/>
  <c r="U105" i="44"/>
  <c r="BL106" i="44"/>
  <c r="E112" i="44"/>
  <c r="O121" i="44"/>
  <c r="S38" i="46"/>
  <c r="S38" i="44"/>
  <c r="AT50" i="46"/>
  <c r="AT50" i="44"/>
  <c r="BF61" i="46"/>
  <c r="BF61" i="44"/>
  <c r="D64" i="46"/>
  <c r="D64" i="44"/>
  <c r="W65" i="46"/>
  <c r="W65" i="44"/>
  <c r="AU65" i="46"/>
  <c r="AU65" i="44"/>
  <c r="AW67" i="46"/>
  <c r="AW67" i="44"/>
  <c r="BM69" i="46"/>
  <c r="BM69" i="44"/>
  <c r="I74" i="46"/>
  <c r="I74" i="44"/>
  <c r="Y74" i="46"/>
  <c r="Y74" i="44"/>
  <c r="BM74" i="46"/>
  <c r="BM74" i="44"/>
  <c r="U81" i="46"/>
  <c r="U81" i="44"/>
  <c r="BI81" i="46"/>
  <c r="BI81" i="44"/>
  <c r="Q83" i="46"/>
  <c r="Q83" i="44"/>
  <c r="U84" i="46"/>
  <c r="U84" i="44"/>
  <c r="AK84" i="46"/>
  <c r="AK84" i="44"/>
  <c r="BI84" i="46"/>
  <c r="BI84" i="44"/>
  <c r="BQ84" i="46"/>
  <c r="BQ84" i="44"/>
  <c r="M86" i="46"/>
  <c r="M86" i="44"/>
  <c r="U86" i="46"/>
  <c r="U86" i="44"/>
  <c r="AS86" i="46"/>
  <c r="AS86" i="44"/>
  <c r="BI86" i="46"/>
  <c r="BI86" i="44"/>
  <c r="BQ86" i="46"/>
  <c r="BQ86" i="44"/>
  <c r="BM91" i="46"/>
  <c r="BM91" i="44"/>
  <c r="AC94" i="46"/>
  <c r="AC94" i="44"/>
  <c r="AS94" i="46"/>
  <c r="AS94" i="44"/>
  <c r="BA94" i="46"/>
  <c r="BA94" i="44"/>
  <c r="BI94" i="46"/>
  <c r="BI94" i="44"/>
  <c r="H95" i="46"/>
  <c r="H95" i="44"/>
  <c r="P95" i="46"/>
  <c r="P95" i="44"/>
  <c r="X95" i="46"/>
  <c r="X95" i="44"/>
  <c r="AN95" i="46"/>
  <c r="AN95" i="44"/>
  <c r="BD95" i="46"/>
  <c r="BD95" i="44"/>
  <c r="BL95" i="46"/>
  <c r="BL95" i="44"/>
  <c r="D96" i="46"/>
  <c r="D96" i="44"/>
  <c r="T96" i="46"/>
  <c r="T96" i="44"/>
  <c r="AR96" i="46"/>
  <c r="AR96" i="44"/>
  <c r="AZ96" i="46"/>
  <c r="AZ96" i="44"/>
  <c r="BH96" i="46"/>
  <c r="BH96" i="44"/>
  <c r="X97" i="46"/>
  <c r="X97" i="44"/>
  <c r="BD97" i="46"/>
  <c r="BD97" i="44"/>
  <c r="T98" i="46"/>
  <c r="T98" i="44"/>
  <c r="AJ98" i="46"/>
  <c r="AJ98" i="44"/>
  <c r="AZ98" i="46"/>
  <c r="AZ98" i="44"/>
  <c r="X99" i="46"/>
  <c r="X99" i="44"/>
  <c r="AV99" i="46"/>
  <c r="AV99" i="44"/>
  <c r="BL99" i="46"/>
  <c r="BL99" i="44"/>
  <c r="L100" i="46"/>
  <c r="L100" i="44"/>
  <c r="T100" i="46"/>
  <c r="T100" i="44"/>
  <c r="BP100" i="46"/>
  <c r="BP100" i="44"/>
  <c r="H101" i="46"/>
  <c r="H101" i="44"/>
  <c r="AF101" i="46"/>
  <c r="AF101" i="44"/>
  <c r="AV101" i="46"/>
  <c r="AV101" i="44"/>
  <c r="AB102" i="46"/>
  <c r="AB102" i="44"/>
  <c r="AJ102" i="46"/>
  <c r="AJ102" i="44"/>
  <c r="BH102" i="46"/>
  <c r="BH102" i="44"/>
  <c r="BP102" i="46"/>
  <c r="BP102" i="44"/>
  <c r="V103" i="46"/>
  <c r="V103" i="44"/>
  <c r="AD103" i="46"/>
  <c r="AD103" i="44"/>
  <c r="BB103" i="46"/>
  <c r="BB103" i="44"/>
  <c r="BJ103" i="46"/>
  <c r="BJ103" i="44"/>
  <c r="Q104" i="46"/>
  <c r="Q104" i="44"/>
  <c r="Y104" i="46"/>
  <c r="Y104" i="44"/>
  <c r="AW104" i="46"/>
  <c r="AW104" i="44"/>
  <c r="BE104" i="46"/>
  <c r="BE104" i="44"/>
  <c r="M105" i="46"/>
  <c r="M105" i="44"/>
  <c r="AC105" i="46"/>
  <c r="AC105" i="44"/>
  <c r="AK105" i="46"/>
  <c r="AK105" i="44"/>
  <c r="AS105" i="46"/>
  <c r="AS105" i="44"/>
  <c r="BI105" i="46"/>
  <c r="BI105" i="44"/>
  <c r="BQ105" i="46"/>
  <c r="BQ105" i="44"/>
  <c r="AF106" i="46"/>
  <c r="AF106" i="44"/>
  <c r="AV106" i="46"/>
  <c r="AV106" i="44"/>
  <c r="S107" i="46"/>
  <c r="S107" i="44"/>
  <c r="O108" i="46"/>
  <c r="O108" i="44"/>
  <c r="W108" i="46"/>
  <c r="W108" i="44"/>
  <c r="AM108" i="46"/>
  <c r="AM108" i="44"/>
  <c r="BK108" i="46"/>
  <c r="BK108" i="44"/>
  <c r="E110" i="46"/>
  <c r="E110" i="44"/>
  <c r="AC110" i="46"/>
  <c r="AC110" i="44"/>
  <c r="AS110" i="46"/>
  <c r="AS110" i="44"/>
  <c r="BI110" i="46"/>
  <c r="BI110" i="44"/>
  <c r="Q111" i="46"/>
  <c r="Q111" i="44"/>
  <c r="Y111" i="46"/>
  <c r="Y111" i="44"/>
  <c r="AO111" i="46"/>
  <c r="AO111" i="44"/>
  <c r="M112" i="46"/>
  <c r="M112" i="44"/>
  <c r="AC112" i="46"/>
  <c r="AC112" i="44"/>
  <c r="AS112" i="46"/>
  <c r="AS112" i="44"/>
  <c r="BQ112" i="46"/>
  <c r="BQ112" i="44"/>
  <c r="M115" i="46"/>
  <c r="M115" i="44"/>
  <c r="U115" i="46"/>
  <c r="U115" i="44"/>
  <c r="AK115" i="46"/>
  <c r="AK115" i="44"/>
  <c r="BI115" i="46"/>
  <c r="BI115" i="44"/>
  <c r="BQ115" i="46"/>
  <c r="BQ115" i="44"/>
  <c r="AI117" i="46"/>
  <c r="AI117" i="44"/>
  <c r="AQ117" i="46"/>
  <c r="AQ117" i="44"/>
  <c r="AY117" i="46"/>
  <c r="AY117" i="44"/>
  <c r="G118" i="46"/>
  <c r="G118" i="44"/>
  <c r="O118" i="46"/>
  <c r="O118" i="44"/>
  <c r="W118" i="46"/>
  <c r="W118" i="44"/>
  <c r="AE118" i="46"/>
  <c r="AE118" i="44"/>
  <c r="AM118" i="46"/>
  <c r="AM118" i="44"/>
  <c r="BC118" i="46"/>
  <c r="BC118" i="44"/>
  <c r="BK118" i="46"/>
  <c r="BK118" i="44"/>
  <c r="Q119" i="46"/>
  <c r="Q119" i="44"/>
  <c r="AG119" i="46"/>
  <c r="AG119" i="44"/>
  <c r="AO119" i="46"/>
  <c r="AO119" i="44"/>
  <c r="AW119" i="46"/>
  <c r="AW119" i="44"/>
  <c r="E120" i="46"/>
  <c r="E120" i="44"/>
  <c r="M120" i="46"/>
  <c r="M120" i="44"/>
  <c r="AK120" i="46"/>
  <c r="AK120" i="44"/>
  <c r="AS120" i="46"/>
  <c r="AS120" i="44"/>
  <c r="BQ120" i="46"/>
  <c r="BQ120" i="44"/>
  <c r="G121" i="46"/>
  <c r="G121" i="44"/>
  <c r="W121" i="46"/>
  <c r="W121" i="44"/>
  <c r="K122" i="46"/>
  <c r="K122" i="44"/>
  <c r="AA122" i="46"/>
  <c r="AA122" i="44"/>
  <c r="AQ122" i="46"/>
  <c r="AQ122" i="44"/>
  <c r="BG122" i="46"/>
  <c r="BG122" i="44"/>
  <c r="G123" i="46"/>
  <c r="G123" i="44"/>
  <c r="O123" i="46"/>
  <c r="O123" i="44"/>
  <c r="W123" i="46"/>
  <c r="W123" i="44"/>
  <c r="BC123" i="46"/>
  <c r="BC123" i="44"/>
  <c r="K124" i="46"/>
  <c r="K124" i="44"/>
  <c r="S124" i="46"/>
  <c r="S124" i="44"/>
  <c r="AQ124" i="46"/>
  <c r="AQ124" i="44"/>
  <c r="K126" i="46"/>
  <c r="K126" i="44"/>
  <c r="S126" i="46"/>
  <c r="S126" i="44"/>
  <c r="AA126" i="46"/>
  <c r="AA126" i="44"/>
  <c r="AI126" i="46"/>
  <c r="AI126" i="44"/>
  <c r="BG126" i="46"/>
  <c r="BG126" i="44"/>
  <c r="D127" i="46"/>
  <c r="D127" i="44"/>
  <c r="T127" i="46"/>
  <c r="T127" i="44"/>
  <c r="AB127" i="46"/>
  <c r="AB127" i="44"/>
  <c r="AJ127" i="46"/>
  <c r="AJ127" i="44"/>
  <c r="AR127" i="46"/>
  <c r="AR127" i="44"/>
  <c r="AZ127" i="46"/>
  <c r="AZ127" i="44"/>
  <c r="BH127" i="46"/>
  <c r="BH127" i="44"/>
  <c r="V128" i="46"/>
  <c r="V128" i="44"/>
  <c r="BJ128" i="46"/>
  <c r="BJ128" i="44"/>
  <c r="A127" i="27"/>
  <c r="C129" i="46"/>
  <c r="C129" i="44" s="1"/>
  <c r="R129" i="46"/>
  <c r="R129" i="44"/>
  <c r="AH129" i="46"/>
  <c r="AH129" i="44"/>
  <c r="AX129" i="46"/>
  <c r="AX129" i="44"/>
  <c r="BN129" i="46"/>
  <c r="BN129" i="44"/>
  <c r="U130" i="46"/>
  <c r="U130" i="44"/>
  <c r="AS130" i="46"/>
  <c r="AS130" i="44"/>
  <c r="BA130" i="46"/>
  <c r="BA130" i="44"/>
  <c r="BI130" i="46"/>
  <c r="BI130" i="44"/>
  <c r="BQ130" i="46"/>
  <c r="BQ130" i="44"/>
  <c r="Q131" i="46"/>
  <c r="Q131" i="44"/>
  <c r="Y131" i="46"/>
  <c r="Y131" i="44"/>
  <c r="AG131" i="46"/>
  <c r="AG131" i="44"/>
  <c r="AO131" i="46"/>
  <c r="AO131" i="44"/>
  <c r="AW131" i="46"/>
  <c r="AW131" i="44"/>
  <c r="BE131" i="46"/>
  <c r="BE131" i="44"/>
  <c r="E132" i="46"/>
  <c r="E132" i="44"/>
  <c r="U132" i="46"/>
  <c r="U132" i="44"/>
  <c r="BI132" i="46"/>
  <c r="BI132" i="44"/>
  <c r="Y133" i="46"/>
  <c r="Y133" i="44"/>
  <c r="AO133" i="46"/>
  <c r="AO133" i="44"/>
  <c r="BE133" i="46"/>
  <c r="BE133" i="44"/>
  <c r="L134" i="46"/>
  <c r="L134" i="44"/>
  <c r="T134" i="46"/>
  <c r="T134" i="44"/>
  <c r="AJ134" i="46"/>
  <c r="AJ134" i="44"/>
  <c r="BH134" i="46"/>
  <c r="BH134" i="44"/>
  <c r="AT8" i="46"/>
  <c r="AT8" i="44"/>
  <c r="T34" i="46"/>
  <c r="T34" i="44"/>
  <c r="BG36" i="46"/>
  <c r="BG36" i="44"/>
  <c r="N50" i="46"/>
  <c r="N50" i="44"/>
  <c r="AB64" i="46"/>
  <c r="AB64" i="44"/>
  <c r="Y69" i="46"/>
  <c r="Y69" i="44"/>
  <c r="AW72" i="46"/>
  <c r="AW72" i="44"/>
  <c r="AS73" i="46"/>
  <c r="AS73" i="44"/>
  <c r="E78" i="46"/>
  <c r="E78" i="44"/>
  <c r="U79" i="46"/>
  <c r="U79" i="44"/>
  <c r="AB32" i="44"/>
  <c r="M43" i="46"/>
  <c r="M43" i="44"/>
  <c r="AC45" i="46"/>
  <c r="AC45" i="44"/>
  <c r="AW46" i="46"/>
  <c r="AW46" i="44"/>
  <c r="AS47" i="46"/>
  <c r="AS47" i="44"/>
  <c r="W48" i="46"/>
  <c r="W48" i="44"/>
  <c r="BK48" i="46"/>
  <c r="BK48" i="44"/>
  <c r="F52" i="46"/>
  <c r="F52" i="44"/>
  <c r="AD52" i="46"/>
  <c r="AD52" i="44"/>
  <c r="AL52" i="46"/>
  <c r="AL52" i="44"/>
  <c r="A51" i="27"/>
  <c r="A53" i="44"/>
  <c r="J53" i="46"/>
  <c r="J53" i="44"/>
  <c r="AG55" i="46"/>
  <c r="AG55" i="44"/>
  <c r="M56" i="46"/>
  <c r="M56" i="44"/>
  <c r="BQ56" i="46"/>
  <c r="BQ56" i="44"/>
  <c r="G57" i="46"/>
  <c r="G57" i="44"/>
  <c r="AU57" i="46"/>
  <c r="AU57" i="44"/>
  <c r="K58" i="46"/>
  <c r="K58" i="44"/>
  <c r="BO58" i="46"/>
  <c r="BO58" i="44"/>
  <c r="O59" i="46"/>
  <c r="O59" i="44"/>
  <c r="AM59" i="46"/>
  <c r="AM59" i="44"/>
  <c r="G60" i="46"/>
  <c r="G60" i="44"/>
  <c r="AM60" i="46"/>
  <c r="AM60" i="44"/>
  <c r="BC60" i="46"/>
  <c r="BC60" i="44"/>
  <c r="S61" i="46"/>
  <c r="S61" i="44"/>
  <c r="AY61" i="46"/>
  <c r="AY61" i="44"/>
  <c r="BG61" i="46"/>
  <c r="BG61" i="44"/>
  <c r="O62" i="46"/>
  <c r="O62" i="44"/>
  <c r="W62" i="46"/>
  <c r="W62" i="44"/>
  <c r="AU62" i="46"/>
  <c r="AU62" i="44"/>
  <c r="BC62" i="46"/>
  <c r="BC62" i="44"/>
  <c r="E64" i="46"/>
  <c r="E64" i="44"/>
  <c r="AC64" i="46"/>
  <c r="AC64" i="44"/>
  <c r="S16" i="46"/>
  <c r="S16" i="44"/>
  <c r="D32" i="46"/>
  <c r="D32" i="44"/>
  <c r="AT39" i="46"/>
  <c r="AT39" i="44"/>
  <c r="AC52" i="46"/>
  <c r="AC52" i="44"/>
  <c r="AT59" i="46"/>
  <c r="AT59" i="44"/>
  <c r="AE65" i="46"/>
  <c r="AE65" i="44"/>
  <c r="I67" i="46"/>
  <c r="I67" i="44"/>
  <c r="AK71" i="46"/>
  <c r="AK71" i="44"/>
  <c r="BI71" i="46"/>
  <c r="BI71" i="44"/>
  <c r="Y75" i="46"/>
  <c r="Y75" i="44"/>
  <c r="I77" i="46"/>
  <c r="I77" i="44"/>
  <c r="AS79" i="46"/>
  <c r="AS79" i="44"/>
  <c r="BQ79" i="46"/>
  <c r="BQ79" i="44"/>
  <c r="BH16" i="46"/>
  <c r="BH16" i="44"/>
  <c r="AF35" i="46"/>
  <c r="AF35" i="44"/>
  <c r="BF42" i="44"/>
  <c r="BE53" i="44"/>
  <c r="BL55" i="44"/>
  <c r="AC71" i="44"/>
  <c r="BI73" i="44"/>
  <c r="I75" i="44"/>
  <c r="AO75" i="44"/>
  <c r="AW77" i="44"/>
  <c r="BQ78" i="44"/>
  <c r="BE82" i="44"/>
  <c r="M88" i="44"/>
  <c r="BD99" i="44"/>
  <c r="AR102" i="44"/>
  <c r="N103" i="44"/>
  <c r="AG104" i="44"/>
  <c r="E105" i="44"/>
  <c r="BD106" i="44"/>
  <c r="BA112" i="44"/>
  <c r="A14" i="27"/>
  <c r="C16" i="46"/>
  <c r="C16" i="44" s="1"/>
  <c r="A27" i="27"/>
  <c r="C29" i="46"/>
  <c r="C29" i="44" s="1"/>
  <c r="AZ32" i="46"/>
  <c r="AZ32" i="44"/>
  <c r="T47" i="46"/>
  <c r="T47" i="44"/>
  <c r="L56" i="46"/>
  <c r="L56" i="44"/>
  <c r="A56" i="27"/>
  <c r="C58" i="46"/>
  <c r="C58" i="44" s="1"/>
  <c r="AH58" i="46"/>
  <c r="AH58" i="44"/>
  <c r="J61" i="46"/>
  <c r="J61" i="44"/>
  <c r="BI68" i="46"/>
  <c r="BI68" i="44"/>
  <c r="AW69" i="46"/>
  <c r="AW69" i="44"/>
  <c r="AC70" i="46"/>
  <c r="AC70" i="44"/>
  <c r="BM72" i="46"/>
  <c r="BM72" i="44"/>
  <c r="AK76" i="46"/>
  <c r="AK76" i="44"/>
  <c r="A58" i="44"/>
  <c r="BA19" i="44"/>
  <c r="BQ54" i="44"/>
  <c r="AZ36" i="46"/>
  <c r="AZ36" i="44"/>
  <c r="AU39" i="46"/>
  <c r="AU39" i="44"/>
  <c r="AH42" i="46"/>
  <c r="AH42" i="44"/>
  <c r="W39" i="44"/>
  <c r="AR43" i="44"/>
  <c r="BE51" i="44"/>
  <c r="U52" i="44"/>
  <c r="AK54" i="44"/>
  <c r="L64" i="44"/>
  <c r="E71" i="44"/>
  <c r="Y77" i="44"/>
  <c r="E79" i="44"/>
  <c r="AG83" i="44"/>
  <c r="E84" i="44"/>
  <c r="BA86" i="44"/>
  <c r="M94" i="44"/>
  <c r="AK94" i="44"/>
  <c r="L102" i="44"/>
  <c r="AR34" i="46"/>
  <c r="AR34" i="44"/>
  <c r="AG40" i="46"/>
  <c r="AG40" i="44"/>
  <c r="Q53" i="46"/>
  <c r="Q53" i="44"/>
  <c r="BA54" i="46"/>
  <c r="BA54" i="44"/>
  <c r="AX58" i="46"/>
  <c r="AX58" i="44"/>
  <c r="N59" i="46"/>
  <c r="N59" i="44"/>
  <c r="BL63" i="46"/>
  <c r="BL63" i="44"/>
  <c r="M68" i="46"/>
  <c r="M68" i="44"/>
  <c r="AS70" i="46"/>
  <c r="AS70" i="44"/>
  <c r="Q77" i="46"/>
  <c r="Q77" i="44"/>
  <c r="V28" i="44"/>
  <c r="BI79" i="44"/>
  <c r="J18" i="46"/>
  <c r="J18" i="44"/>
  <c r="Z25" i="46"/>
  <c r="Z25" i="44"/>
  <c r="U30" i="46"/>
  <c r="U30" i="44"/>
  <c r="AF33" i="46"/>
  <c r="AF33" i="44"/>
  <c r="BP45" i="46"/>
  <c r="BP45" i="44"/>
  <c r="AR56" i="46"/>
  <c r="AR56" i="44"/>
  <c r="V57" i="46"/>
  <c r="V57" i="44"/>
  <c r="BB57" i="46"/>
  <c r="BB57" i="44"/>
  <c r="R58" i="46"/>
  <c r="R58" i="44"/>
  <c r="AW75" i="46"/>
  <c r="AW75" i="44"/>
  <c r="BB48" i="44"/>
  <c r="I69" i="44"/>
  <c r="BQ71" i="44"/>
  <c r="Y83" i="44"/>
  <c r="AG33" i="46"/>
  <c r="AG33" i="44"/>
  <c r="BD37" i="44"/>
  <c r="BJ59" i="44"/>
  <c r="BD101" i="44"/>
  <c r="AZ102" i="44"/>
  <c r="AR11" i="44"/>
  <c r="BN25" i="44"/>
  <c r="P37" i="44"/>
  <c r="BK37" i="44"/>
  <c r="BG38" i="44"/>
  <c r="BF40" i="44"/>
  <c r="AC41" i="44"/>
  <c r="J51" i="44"/>
  <c r="AF55" i="44"/>
  <c r="T56" i="44"/>
  <c r="BK57" i="44"/>
  <c r="AA58" i="44"/>
  <c r="F60" i="44"/>
  <c r="AY66" i="44"/>
  <c r="Q72" i="44"/>
  <c r="BE74" i="44"/>
  <c r="AG77" i="44"/>
  <c r="AS81" i="44"/>
  <c r="AO82" i="44"/>
  <c r="AO85" i="44"/>
  <c r="AQ107" i="44"/>
  <c r="BC108" i="44"/>
  <c r="BM111" i="44"/>
  <c r="BI112" i="44"/>
  <c r="AI21" i="46"/>
  <c r="AI21" i="44"/>
  <c r="BJ26" i="46"/>
  <c r="BJ26" i="44"/>
  <c r="BJ28" i="46"/>
  <c r="BJ28" i="44"/>
  <c r="E52" i="46"/>
  <c r="E52" i="44"/>
  <c r="AV55" i="46"/>
  <c r="AV55" i="44"/>
  <c r="AL57" i="46"/>
  <c r="AL57" i="44"/>
  <c r="J58" i="46"/>
  <c r="J58" i="44"/>
  <c r="X63" i="46"/>
  <c r="X63" i="44"/>
  <c r="AW74" i="46"/>
  <c r="AW74" i="44"/>
  <c r="AK81" i="46"/>
  <c r="AK81" i="44"/>
  <c r="BC26" i="46"/>
  <c r="BC26" i="44"/>
  <c r="AN35" i="46"/>
  <c r="AN35" i="44"/>
  <c r="H31" i="44"/>
  <c r="BD46" i="44"/>
  <c r="A42" i="44"/>
  <c r="A104" i="44"/>
  <c r="AI27" i="44"/>
  <c r="BI32" i="44"/>
  <c r="D34" i="44"/>
  <c r="A29" i="44"/>
  <c r="E34" i="44"/>
  <c r="BL46" i="44"/>
  <c r="I51" i="44"/>
  <c r="Z58" i="44"/>
  <c r="AO72" i="44"/>
  <c r="AJ96" i="44"/>
  <c r="I104" i="44"/>
  <c r="C53" i="46"/>
  <c r="C53" i="44" s="1"/>
  <c r="AZ11" i="44"/>
  <c r="AD26" i="44"/>
  <c r="AK30" i="44"/>
  <c r="L32" i="44"/>
  <c r="AU35" i="44"/>
  <c r="Y42" i="44"/>
  <c r="X46" i="44"/>
  <c r="D47" i="44"/>
  <c r="AA49" i="44"/>
  <c r="E54" i="44"/>
  <c r="U56" i="44"/>
  <c r="V59" i="44"/>
  <c r="AG74" i="44"/>
  <c r="Q80" i="44"/>
  <c r="AO80" i="44"/>
  <c r="E81" i="44"/>
  <c r="AS84" i="44"/>
  <c r="Q85" i="44"/>
  <c r="AC86" i="44"/>
  <c r="U94" i="44"/>
  <c r="L96" i="44"/>
  <c r="AN97" i="44"/>
  <c r="D98" i="44"/>
  <c r="AR100" i="44"/>
  <c r="P101" i="44"/>
  <c r="BL101" i="44"/>
  <c r="AE108" i="44"/>
  <c r="AG111" i="44"/>
  <c r="AK112" i="44"/>
  <c r="BA115" i="44"/>
  <c r="Y119" i="44"/>
  <c r="AM121" i="44"/>
  <c r="AI122" i="44"/>
  <c r="AY122" i="44"/>
  <c r="AY124" i="44"/>
  <c r="BO124" i="44"/>
  <c r="AQ126" i="44"/>
  <c r="J67" i="44"/>
  <c r="AT73" i="44"/>
  <c r="V135" i="46"/>
  <c r="V135" i="44"/>
  <c r="BB135" i="46"/>
  <c r="BB135" i="44"/>
  <c r="R136" i="46"/>
  <c r="R136" i="44"/>
  <c r="L137" i="46"/>
  <c r="L137" i="44"/>
  <c r="AB137" i="46"/>
  <c r="AB137" i="44"/>
  <c r="BP137" i="46"/>
  <c r="BP137" i="44"/>
  <c r="AY139" i="46"/>
  <c r="AY139" i="44"/>
  <c r="O140" i="46"/>
  <c r="O140" i="44"/>
  <c r="BC140" i="46"/>
  <c r="BC140" i="44"/>
  <c r="AU142" i="46"/>
  <c r="AU142" i="44"/>
  <c r="Z72" i="46"/>
  <c r="Z72" i="44"/>
  <c r="F73" i="46"/>
  <c r="F73" i="44"/>
  <c r="AH74" i="46"/>
  <c r="AH74" i="44"/>
  <c r="AP75" i="46"/>
  <c r="AP75" i="44"/>
  <c r="V76" i="46"/>
  <c r="V76" i="44"/>
  <c r="BB76" i="46"/>
  <c r="BB76" i="44"/>
  <c r="AD78" i="46"/>
  <c r="AD78" i="44"/>
  <c r="F79" i="46"/>
  <c r="F79" i="44"/>
  <c r="Z87" i="46"/>
  <c r="Z87" i="44"/>
  <c r="BB90" i="46"/>
  <c r="BB90" i="44"/>
  <c r="AT92" i="46"/>
  <c r="AT92" i="44"/>
  <c r="BJ92" i="46"/>
  <c r="BJ92" i="44"/>
  <c r="AD94" i="46"/>
  <c r="AD94" i="44"/>
  <c r="AL94" i="46"/>
  <c r="AL94" i="44"/>
  <c r="AT94" i="46"/>
  <c r="AT94" i="44"/>
  <c r="BI96" i="46"/>
  <c r="BI96" i="44"/>
  <c r="Y97" i="46"/>
  <c r="Y97" i="44"/>
  <c r="AG97" i="46"/>
  <c r="AG97" i="44"/>
  <c r="AW97" i="46"/>
  <c r="AW97" i="44"/>
  <c r="BE97" i="46"/>
  <c r="BE97" i="44"/>
  <c r="E98" i="46"/>
  <c r="E98" i="44"/>
  <c r="AK98" i="46"/>
  <c r="AK98" i="44"/>
  <c r="I99" i="46"/>
  <c r="I99" i="44"/>
  <c r="BE99" i="46"/>
  <c r="BE99" i="44"/>
  <c r="U100" i="46"/>
  <c r="U100" i="44"/>
  <c r="AS100" i="46"/>
  <c r="AS100" i="44"/>
  <c r="AW101" i="46"/>
  <c r="AW101" i="44"/>
  <c r="E102" i="46"/>
  <c r="E102" i="44"/>
  <c r="BA102" i="46"/>
  <c r="BA102" i="44"/>
  <c r="BI102" i="46"/>
  <c r="BI102" i="44"/>
  <c r="AU103" i="46"/>
  <c r="AU103" i="44"/>
  <c r="BK103" i="46"/>
  <c r="BK103" i="44"/>
  <c r="AX104" i="46"/>
  <c r="AX104" i="44"/>
  <c r="BN104" i="46"/>
  <c r="BN104" i="44"/>
  <c r="F105" i="46"/>
  <c r="F105" i="44"/>
  <c r="V105" i="46"/>
  <c r="V105" i="44"/>
  <c r="Q106" i="46"/>
  <c r="Q106" i="44"/>
  <c r="T107" i="46"/>
  <c r="T107" i="44"/>
  <c r="AR107" i="46"/>
  <c r="AR107" i="44"/>
  <c r="AA109" i="46"/>
  <c r="AA109" i="44"/>
  <c r="AY109" i="46"/>
  <c r="AY109" i="44"/>
  <c r="BG109" i="46"/>
  <c r="BG109" i="44"/>
  <c r="N110" i="46"/>
  <c r="N110" i="44"/>
  <c r="BB110" i="46"/>
  <c r="BB110" i="44"/>
  <c r="J111" i="46"/>
  <c r="J111" i="44"/>
  <c r="AH111" i="46"/>
  <c r="AH111" i="44"/>
  <c r="BN111" i="46"/>
  <c r="BN111" i="44"/>
  <c r="AT112" i="46"/>
  <c r="AT112" i="44"/>
  <c r="BB112" i="46"/>
  <c r="BB112" i="44"/>
  <c r="H113" i="46"/>
  <c r="H113" i="44"/>
  <c r="BD113" i="46"/>
  <c r="BD113" i="44"/>
  <c r="AB114" i="46"/>
  <c r="AB114" i="44"/>
  <c r="N115" i="46"/>
  <c r="N115" i="44"/>
  <c r="AL115" i="46"/>
  <c r="AL115" i="44"/>
  <c r="BJ115" i="46"/>
  <c r="BJ115" i="44"/>
  <c r="AH116" i="46"/>
  <c r="AH116" i="44"/>
  <c r="BN116" i="46"/>
  <c r="BN116" i="44"/>
  <c r="AJ117" i="46"/>
  <c r="AJ117" i="44"/>
  <c r="P121" i="46"/>
  <c r="P121" i="44"/>
  <c r="AF121" i="46"/>
  <c r="AF121" i="44"/>
  <c r="AV121" i="46"/>
  <c r="AV121" i="44"/>
  <c r="AJ122" i="46"/>
  <c r="AJ122" i="44"/>
  <c r="AZ122" i="46"/>
  <c r="AZ122" i="44"/>
  <c r="X123" i="46"/>
  <c r="X123" i="44"/>
  <c r="AN123" i="46"/>
  <c r="AN123" i="44"/>
  <c r="BD123" i="46"/>
  <c r="BD123" i="44"/>
  <c r="AB124" i="46"/>
  <c r="AB124" i="44"/>
  <c r="AJ124" i="46"/>
  <c r="AJ124" i="44"/>
  <c r="AZ126" i="46"/>
  <c r="AZ126" i="44"/>
  <c r="BQ127" i="46"/>
  <c r="BQ127" i="44"/>
  <c r="G128" i="46"/>
  <c r="G128" i="44"/>
  <c r="W128" i="46"/>
  <c r="W128" i="44"/>
  <c r="BC66" i="46"/>
  <c r="BC66" i="44"/>
  <c r="M67" i="46"/>
  <c r="M67" i="44"/>
  <c r="Y68" i="46"/>
  <c r="Y68" i="44"/>
  <c r="Q70" i="46"/>
  <c r="Q70" i="44"/>
  <c r="AW70" i="46"/>
  <c r="AW70" i="44"/>
  <c r="E75" i="46"/>
  <c r="E75" i="44"/>
  <c r="U75" i="46"/>
  <c r="U75" i="44"/>
  <c r="AW78" i="46"/>
  <c r="AW78" i="44"/>
  <c r="A59" i="44"/>
  <c r="A79" i="44"/>
  <c r="A85" i="44"/>
  <c r="A91" i="44"/>
  <c r="BK23" i="44"/>
  <c r="AF32" i="44"/>
  <c r="BK38" i="44"/>
  <c r="AP39" i="44"/>
  <c r="AO41" i="44"/>
  <c r="BL43" i="44"/>
  <c r="BH44" i="44"/>
  <c r="BJ49" i="44"/>
  <c r="AS51" i="44"/>
  <c r="AS53" i="44"/>
  <c r="AN56" i="44"/>
  <c r="AL58" i="44"/>
  <c r="G66" i="44"/>
  <c r="BB70" i="44"/>
  <c r="N71" i="44"/>
  <c r="J72" i="44"/>
  <c r="V73" i="44"/>
  <c r="BN74" i="44"/>
  <c r="N76" i="44"/>
  <c r="AL76" i="44"/>
  <c r="AP77" i="44"/>
  <c r="BB78" i="44"/>
  <c r="BF87" i="44"/>
  <c r="Z89" i="44"/>
  <c r="BN89" i="44"/>
  <c r="BJ90" i="44"/>
  <c r="AX91" i="44"/>
  <c r="F94" i="44"/>
  <c r="AS96" i="44"/>
  <c r="Q99" i="44"/>
  <c r="E100" i="44"/>
  <c r="BI100" i="44"/>
  <c r="BC103" i="44"/>
  <c r="R104" i="44"/>
  <c r="AL105" i="44"/>
  <c r="BJ105" i="44"/>
  <c r="AJ107" i="44"/>
  <c r="BL108" i="44"/>
  <c r="AD110" i="44"/>
  <c r="N112" i="44"/>
  <c r="AF113" i="44"/>
  <c r="BL113" i="44"/>
  <c r="AJ114" i="44"/>
  <c r="F115" i="44"/>
  <c r="X121" i="44"/>
  <c r="F135" i="44"/>
  <c r="AZ137" i="44"/>
  <c r="AF138" i="44"/>
  <c r="A80" i="44"/>
  <c r="C74" i="46"/>
  <c r="C74" i="44" s="1"/>
  <c r="C87" i="46"/>
  <c r="C87" i="44" s="1"/>
  <c r="BO10" i="44"/>
  <c r="U18" i="44"/>
  <c r="AU21" i="44"/>
  <c r="J28" i="44"/>
  <c r="BF67" i="44"/>
  <c r="AH72" i="44"/>
  <c r="AX74" i="44"/>
  <c r="Z75" i="44"/>
  <c r="V79" i="44"/>
  <c r="F90" i="44"/>
  <c r="BE95" i="44"/>
  <c r="AS98" i="44"/>
  <c r="BO143" i="46"/>
  <c r="BO143" i="44"/>
  <c r="AM144" i="46"/>
  <c r="AM144" i="44"/>
  <c r="G148" i="46"/>
  <c r="G148" i="44"/>
  <c r="BG149" i="46"/>
  <c r="BG149" i="44"/>
  <c r="G150" i="46"/>
  <c r="G150" i="44"/>
  <c r="R131" i="46"/>
  <c r="R131" i="44"/>
  <c r="I81" i="46"/>
  <c r="I81" i="44"/>
  <c r="M85" i="46"/>
  <c r="M85" i="44"/>
  <c r="BM86" i="46"/>
  <c r="BM86" i="44"/>
  <c r="BK128" i="44"/>
  <c r="AL130" i="44"/>
  <c r="AA143" i="44"/>
  <c r="G144" i="44"/>
  <c r="AU146" i="44"/>
  <c r="K147" i="44"/>
  <c r="BF11" i="46"/>
  <c r="BF11" i="44"/>
  <c r="L39" i="46"/>
  <c r="L39" i="44"/>
  <c r="BD58" i="46"/>
  <c r="BD58" i="44"/>
  <c r="W69" i="46"/>
  <c r="W69" i="44"/>
  <c r="W72" i="46"/>
  <c r="W72" i="44"/>
  <c r="G75" i="46"/>
  <c r="G75" i="44"/>
  <c r="AD95" i="46"/>
  <c r="AD95" i="44"/>
  <c r="BN100" i="46"/>
  <c r="BN100" i="44"/>
  <c r="AM104" i="46"/>
  <c r="AM104" i="44"/>
  <c r="V106" i="46"/>
  <c r="V106" i="44"/>
  <c r="AK108" i="46"/>
  <c r="AK108" i="44"/>
  <c r="AF109" i="46"/>
  <c r="AF109" i="44"/>
  <c r="AS113" i="46"/>
  <c r="AS113" i="44"/>
  <c r="AG114" i="46"/>
  <c r="AG114" i="44"/>
  <c r="BQ118" i="46"/>
  <c r="BQ118" i="44"/>
  <c r="AC121" i="46"/>
  <c r="AC121" i="44"/>
  <c r="Q126" i="46"/>
  <c r="Q126" i="44"/>
  <c r="AO21" i="44"/>
  <c r="BO94" i="44"/>
  <c r="J96" i="44"/>
  <c r="V99" i="44"/>
  <c r="R102" i="44"/>
  <c r="BE124" i="44"/>
  <c r="K130" i="44"/>
  <c r="AW14" i="46"/>
  <c r="AW14" i="44"/>
  <c r="BE38" i="46"/>
  <c r="BE38" i="44"/>
  <c r="BK72" i="46"/>
  <c r="BK72" i="44"/>
  <c r="AU83" i="46"/>
  <c r="AU83" i="44"/>
  <c r="N95" i="46"/>
  <c r="N95" i="44"/>
  <c r="BB95" i="46"/>
  <c r="BB95" i="44"/>
  <c r="BQ113" i="46"/>
  <c r="BQ113" i="44"/>
  <c r="G116" i="46"/>
  <c r="G116" i="44"/>
  <c r="P61" i="44"/>
  <c r="S76" i="44"/>
  <c r="BF98" i="44"/>
  <c r="AX100" i="44"/>
  <c r="U108" i="44"/>
  <c r="BI108" i="44"/>
  <c r="AE111" i="44"/>
  <c r="BC116" i="44"/>
  <c r="U121" i="44"/>
  <c r="E125" i="44"/>
  <c r="R127" i="44"/>
  <c r="O131" i="44"/>
  <c r="A34" i="44"/>
  <c r="A45" i="44"/>
  <c r="AO16" i="44"/>
  <c r="I23" i="44"/>
  <c r="BH23" i="44"/>
  <c r="BP26" i="44"/>
  <c r="AQ27" i="44"/>
  <c r="BP28" i="44"/>
  <c r="AS35" i="44"/>
  <c r="BA37" i="44"/>
  <c r="AZ39" i="44"/>
  <c r="O40" i="44"/>
  <c r="Z43" i="44"/>
  <c r="AF49" i="44"/>
  <c r="G53" i="44"/>
  <c r="V55" i="44"/>
  <c r="BB55" i="44"/>
  <c r="AE69" i="44"/>
  <c r="BG73" i="44"/>
  <c r="BG78" i="44"/>
  <c r="S79" i="44"/>
  <c r="G80" i="44"/>
  <c r="AU80" i="44"/>
  <c r="AY81" i="44"/>
  <c r="AE82" i="44"/>
  <c r="BC83" i="44"/>
  <c r="K84" i="44"/>
  <c r="O85" i="44"/>
  <c r="O87" i="44"/>
  <c r="AQ88" i="44"/>
  <c r="AE89" i="44"/>
  <c r="AU89" i="44"/>
  <c r="AA90" i="44"/>
  <c r="AM91" i="44"/>
  <c r="G93" i="44"/>
  <c r="AI94" i="44"/>
  <c r="F95" i="44"/>
  <c r="V97" i="44"/>
  <c r="BJ97" i="44"/>
  <c r="AH100" i="44"/>
  <c r="G104" i="44"/>
  <c r="S105" i="44"/>
  <c r="Q107" i="44"/>
  <c r="BG110" i="44"/>
  <c r="AI112" i="44"/>
  <c r="AC113" i="44"/>
  <c r="BA113" i="44"/>
  <c r="Q114" i="44"/>
  <c r="AM119" i="44"/>
  <c r="BI121" i="44"/>
  <c r="AO122" i="44"/>
  <c r="S132" i="44"/>
  <c r="BN134" i="44"/>
  <c r="AB135" i="44"/>
  <c r="BF137" i="44"/>
  <c r="AW139" i="44"/>
  <c r="AG141" i="44"/>
  <c r="BE141" i="44"/>
  <c r="AK144" i="44"/>
  <c r="BI144" i="44"/>
  <c r="I147" i="44"/>
  <c r="BM149" i="44"/>
  <c r="AS150" i="44"/>
  <c r="AI152" i="44"/>
  <c r="AE153" i="44"/>
  <c r="AU153" i="44"/>
  <c r="AY154" i="44"/>
  <c r="AI156" i="44"/>
  <c r="AV160" i="44"/>
  <c r="V164" i="44"/>
  <c r="AT164" i="44"/>
  <c r="AX165" i="44"/>
  <c r="H169" i="44"/>
  <c r="AN169" i="44"/>
  <c r="T170" i="44"/>
  <c r="AJ170" i="44"/>
  <c r="BH170" i="44"/>
  <c r="G171" i="44"/>
  <c r="BK173" i="44"/>
  <c r="AA174" i="44"/>
  <c r="BJ175" i="44"/>
  <c r="AT177" i="44"/>
  <c r="BI37" i="46"/>
  <c r="BI37" i="44"/>
  <c r="AR39" i="46"/>
  <c r="AR39" i="44"/>
  <c r="AE77" i="46"/>
  <c r="AE77" i="44"/>
  <c r="AU77" i="46"/>
  <c r="AU77" i="44"/>
  <c r="K79" i="46"/>
  <c r="K79" i="44"/>
  <c r="AY84" i="46"/>
  <c r="AY84" i="44"/>
  <c r="AH96" i="46"/>
  <c r="AH96" i="44"/>
  <c r="AX96" i="46"/>
  <c r="AX96" i="44"/>
  <c r="AX102" i="46"/>
  <c r="AX102" i="44"/>
  <c r="BC111" i="46"/>
  <c r="BC111" i="44"/>
  <c r="BM114" i="46"/>
  <c r="BM114" i="44"/>
  <c r="BE23" i="44"/>
  <c r="AP56" i="44"/>
  <c r="AU69" i="44"/>
  <c r="S78" i="44"/>
  <c r="BC82" i="44"/>
  <c r="W93" i="44"/>
  <c r="BH13" i="44"/>
  <c r="AD20" i="44"/>
  <c r="AQ52" i="44"/>
  <c r="G69" i="44"/>
  <c r="AA70" i="44"/>
  <c r="AQ71" i="44"/>
  <c r="AM85" i="44"/>
  <c r="BM31" i="46"/>
  <c r="BM31" i="44"/>
  <c r="BD35" i="46"/>
  <c r="BD35" i="44"/>
  <c r="AL41" i="46"/>
  <c r="AL41" i="44"/>
  <c r="BM44" i="46"/>
  <c r="BM44" i="44"/>
  <c r="AK45" i="46"/>
  <c r="AK45" i="44"/>
  <c r="BG49" i="46"/>
  <c r="BG49" i="44"/>
  <c r="BK50" i="46"/>
  <c r="BK50" i="44"/>
  <c r="BB52" i="46"/>
  <c r="BB52" i="44"/>
  <c r="AM57" i="46"/>
  <c r="AM57" i="44"/>
  <c r="AU60" i="46"/>
  <c r="AU60" i="44"/>
  <c r="K61" i="46"/>
  <c r="K61" i="44"/>
  <c r="AQ61" i="46"/>
  <c r="AQ61" i="44"/>
  <c r="G62" i="46"/>
  <c r="G62" i="44"/>
  <c r="X65" i="46"/>
  <c r="X65" i="44"/>
  <c r="BH66" i="46"/>
  <c r="BH66" i="44"/>
  <c r="AX67" i="46"/>
  <c r="AX67" i="44"/>
  <c r="K68" i="46"/>
  <c r="K68" i="44"/>
  <c r="AQ68" i="46"/>
  <c r="AQ68" i="44"/>
  <c r="AU85" i="46"/>
  <c r="AU85" i="44"/>
  <c r="BO90" i="46"/>
  <c r="BO90" i="44"/>
  <c r="AM93" i="46"/>
  <c r="AM93" i="44"/>
  <c r="AL101" i="46"/>
  <c r="AL101" i="44"/>
  <c r="A100" i="27"/>
  <c r="A102" i="44"/>
  <c r="W104" i="46"/>
  <c r="W104" i="44"/>
  <c r="AT106" i="46"/>
  <c r="AT106" i="44"/>
  <c r="I107" i="46"/>
  <c r="I107" i="44"/>
  <c r="AO107" i="46"/>
  <c r="AO107" i="44"/>
  <c r="AC108" i="46"/>
  <c r="AC108" i="44"/>
  <c r="AM111" i="46"/>
  <c r="AM111" i="44"/>
  <c r="AY112" i="46"/>
  <c r="AY112" i="44"/>
  <c r="BG115" i="46"/>
  <c r="BG115" i="44"/>
  <c r="AA120" i="46"/>
  <c r="AA120" i="44"/>
  <c r="AQ30" i="44"/>
  <c r="AM87" i="44"/>
  <c r="T15" i="44"/>
  <c r="S73" i="44"/>
  <c r="AM82" i="44"/>
  <c r="BC93" i="44"/>
  <c r="AN109" i="44"/>
  <c r="AS125" i="44"/>
  <c r="J29" i="46"/>
  <c r="J29" i="44"/>
  <c r="X35" i="46"/>
  <c r="X35" i="44"/>
  <c r="AX40" i="46"/>
  <c r="AX40" i="44"/>
  <c r="A47" i="44"/>
  <c r="A139" i="44"/>
  <c r="C96" i="46"/>
  <c r="C96" i="44" s="1"/>
  <c r="C139" i="46"/>
  <c r="C139" i="44" s="1"/>
  <c r="AK10" i="44"/>
  <c r="BP13" i="44"/>
  <c r="L26" i="44"/>
  <c r="BQ32" i="44"/>
  <c r="AW33" i="44"/>
  <c r="AG38" i="44"/>
  <c r="BM38" i="44"/>
  <c r="AB39" i="44"/>
  <c r="BH39" i="44"/>
  <c r="W40" i="44"/>
  <c r="O42" i="44"/>
  <c r="BQ45" i="44"/>
  <c r="AZ50" i="44"/>
  <c r="Z56" i="44"/>
  <c r="K81" i="44"/>
  <c r="AY90" i="44"/>
  <c r="AU91" i="44"/>
  <c r="S92" i="44"/>
  <c r="AE93" i="44"/>
  <c r="AP96" i="44"/>
  <c r="AT97" i="44"/>
  <c r="AP98" i="44"/>
  <c r="AT99" i="44"/>
  <c r="BJ99" i="44"/>
  <c r="AE104" i="44"/>
  <c r="BO105" i="44"/>
  <c r="E108" i="44"/>
  <c r="S112" i="44"/>
  <c r="E118" i="44"/>
  <c r="AC118" i="44"/>
  <c r="W119" i="44"/>
  <c r="K120" i="44"/>
  <c r="J127" i="44"/>
  <c r="AX127" i="44"/>
  <c r="BO132" i="44"/>
  <c r="Z134" i="44"/>
  <c r="BF134" i="44"/>
  <c r="BE149" i="44"/>
  <c r="M150" i="44"/>
  <c r="AK150" i="44"/>
  <c r="X151" i="44"/>
  <c r="BL151" i="44"/>
  <c r="K152" i="44"/>
  <c r="BG152" i="44"/>
  <c r="BQ157" i="44"/>
  <c r="AK159" i="44"/>
  <c r="L161" i="44"/>
  <c r="L163" i="44"/>
  <c r="AZ163" i="44"/>
  <c r="BP163" i="44"/>
  <c r="N164" i="44"/>
  <c r="AP165" i="44"/>
  <c r="I16" i="46"/>
  <c r="I16" i="44"/>
  <c r="A19" i="29"/>
  <c r="A21" i="44"/>
  <c r="BG30" i="46"/>
  <c r="BG30" i="44"/>
  <c r="X49" i="46"/>
  <c r="X49" i="44"/>
  <c r="AY76" i="46"/>
  <c r="AY76" i="44"/>
  <c r="O82" i="46"/>
  <c r="O82" i="44"/>
  <c r="AP100" i="46"/>
  <c r="AP100" i="44"/>
  <c r="BN102" i="46"/>
  <c r="BN102" i="44"/>
  <c r="BQ108" i="46"/>
  <c r="BQ108" i="44"/>
  <c r="AO114" i="46"/>
  <c r="AO114" i="44"/>
  <c r="AM116" i="46"/>
  <c r="AM116" i="44"/>
  <c r="BG120" i="46"/>
  <c r="BG120" i="44"/>
  <c r="AO126" i="46"/>
  <c r="AO126" i="44"/>
  <c r="T39" i="44"/>
  <c r="AJ57" i="44"/>
  <c r="Z64" i="44"/>
  <c r="S70" i="44"/>
  <c r="W77" i="44"/>
  <c r="AY79" i="44"/>
  <c r="AI81" i="44"/>
  <c r="BC87" i="44"/>
  <c r="S94" i="44"/>
  <c r="AP102" i="44"/>
  <c r="A98" i="44"/>
  <c r="AB28" i="44"/>
  <c r="Q36" i="44"/>
  <c r="AI41" i="44"/>
  <c r="BC67" i="44"/>
  <c r="BO76" i="44"/>
  <c r="AA78" i="44"/>
  <c r="BG84" i="44"/>
  <c r="S88" i="44"/>
  <c r="N101" i="44"/>
  <c r="AD101" i="44"/>
  <c r="P129" i="44"/>
  <c r="AY130" i="44"/>
  <c r="BH9" i="46"/>
  <c r="BH9" i="44"/>
  <c r="AB38" i="46"/>
  <c r="AB38" i="44"/>
  <c r="AH18" i="44"/>
  <c r="M22" i="44"/>
  <c r="AV22" i="44"/>
  <c r="Y23" i="44"/>
  <c r="G24" i="44"/>
  <c r="AR57" i="44"/>
  <c r="AB60" i="44"/>
  <c r="AP64" i="44"/>
  <c r="K70" i="44"/>
  <c r="AY70" i="44"/>
  <c r="W75" i="44"/>
  <c r="AQ76" i="44"/>
  <c r="BO78" i="44"/>
  <c r="O80" i="44"/>
  <c r="BC80" i="44"/>
  <c r="O91" i="44"/>
  <c r="AQ92" i="44"/>
  <c r="F97" i="44"/>
  <c r="A20" i="44"/>
  <c r="C34" i="46"/>
  <c r="C34" i="44" s="1"/>
  <c r="AS10" i="44"/>
  <c r="J12" i="44"/>
  <c r="H14" i="44"/>
  <c r="AJ15" i="44"/>
  <c r="AT20" i="44"/>
  <c r="X27" i="44"/>
  <c r="AJ28" i="44"/>
  <c r="S30" i="44"/>
  <c r="F33" i="44"/>
  <c r="H35" i="44"/>
  <c r="AJ39" i="44"/>
  <c r="BK39" i="44"/>
  <c r="N41" i="44"/>
  <c r="BI47" i="44"/>
  <c r="AE48" i="44"/>
  <c r="K49" i="44"/>
  <c r="W50" i="44"/>
  <c r="BC50" i="44"/>
  <c r="R51" i="44"/>
  <c r="BK51" i="44"/>
  <c r="S68" i="44"/>
  <c r="BG68" i="44"/>
  <c r="AM69" i="44"/>
  <c r="BC69" i="44"/>
  <c r="K71" i="44"/>
  <c r="AQ73" i="44"/>
  <c r="O74" i="44"/>
  <c r="BC74" i="44"/>
  <c r="BG81" i="44"/>
  <c r="AQ84" i="44"/>
  <c r="K94" i="44"/>
  <c r="AA94" i="44"/>
  <c r="BG94" i="44"/>
  <c r="F99" i="44"/>
  <c r="AA105" i="44"/>
  <c r="BA108" i="44"/>
  <c r="AQ110" i="44"/>
  <c r="BG112" i="44"/>
  <c r="M113" i="44"/>
  <c r="BI113" i="44"/>
  <c r="Y114" i="44"/>
  <c r="BQ121" i="44"/>
  <c r="AK123" i="44"/>
  <c r="BA123" i="44"/>
  <c r="AW126" i="44"/>
  <c r="BM126" i="44"/>
  <c r="AZ128" i="44"/>
  <c r="AQ130" i="44"/>
  <c r="BK131" i="44"/>
  <c r="AI132" i="44"/>
  <c r="BG132" i="44"/>
  <c r="BK133" i="44"/>
  <c r="BD136" i="44"/>
  <c r="N138" i="44"/>
  <c r="AL138" i="44"/>
  <c r="AG139" i="44"/>
  <c r="AW141" i="44"/>
  <c r="E144" i="44"/>
  <c r="BA144" i="44"/>
  <c r="Y147" i="44"/>
  <c r="BI148" i="44"/>
  <c r="I149" i="44"/>
  <c r="AG149" i="44"/>
  <c r="AA152" i="44"/>
  <c r="AQ152" i="44"/>
  <c r="BI157" i="44"/>
  <c r="M159" i="44"/>
  <c r="AB163" i="44"/>
  <c r="BE167" i="44"/>
  <c r="AB168" i="44"/>
  <c r="O173" i="44"/>
  <c r="AL177" i="44"/>
  <c r="F179" i="44"/>
  <c r="BN180" i="44"/>
  <c r="I186" i="44"/>
  <c r="AB13" i="46"/>
  <c r="AB13" i="44"/>
  <c r="AY17" i="46"/>
  <c r="AY17" i="44"/>
  <c r="AH56" i="46"/>
  <c r="AH56" i="44"/>
  <c r="AY71" i="46"/>
  <c r="AY71" i="44"/>
  <c r="AA81" i="46"/>
  <c r="AA81" i="44"/>
  <c r="AG107" i="46"/>
  <c r="AG107" i="44"/>
  <c r="G111" i="46"/>
  <c r="G111" i="44"/>
  <c r="AS118" i="46"/>
  <c r="AS118" i="44"/>
  <c r="AQ120" i="46"/>
  <c r="AQ120" i="44"/>
  <c r="AS65" i="44"/>
  <c r="K73" i="44"/>
  <c r="D26" i="44"/>
  <c r="BG79" i="44"/>
  <c r="BK87" i="44"/>
  <c r="BK91" i="44"/>
  <c r="K110" i="44"/>
  <c r="AI115" i="44"/>
  <c r="AH127" i="44"/>
  <c r="AM12" i="44"/>
  <c r="BJ20" i="44"/>
  <c r="D28" i="44"/>
  <c r="AH29" i="44"/>
  <c r="AL31" i="44"/>
  <c r="BB33" i="44"/>
  <c r="P35" i="44"/>
  <c r="AJ36" i="44"/>
  <c r="AF37" i="44"/>
  <c r="AH47" i="44"/>
  <c r="BG52" i="44"/>
  <c r="BF56" i="44"/>
  <c r="AZ57" i="44"/>
  <c r="BG70" i="44"/>
  <c r="AI78" i="44"/>
  <c r="AQ81" i="44"/>
  <c r="G83" i="44"/>
  <c r="K88" i="44"/>
  <c r="O89" i="44"/>
  <c r="O93" i="44"/>
  <c r="AT95" i="44"/>
  <c r="AJ103" i="44"/>
  <c r="BK104" i="44"/>
  <c r="K105" i="44"/>
  <c r="AD106" i="44"/>
  <c r="BL109" i="44"/>
  <c r="W111" i="44"/>
  <c r="BA121" i="44"/>
  <c r="BM124" i="44"/>
  <c r="Z127" i="44"/>
  <c r="D128" i="44"/>
  <c r="K132" i="44"/>
  <c r="W133" i="44"/>
  <c r="BH135" i="44"/>
  <c r="BE143" i="44"/>
  <c r="BC153" i="44"/>
  <c r="BG154" i="44"/>
  <c r="AN160" i="44"/>
  <c r="AP32" i="46"/>
  <c r="AP32" i="44"/>
  <c r="V33" i="46"/>
  <c r="V33" i="44"/>
  <c r="T48" i="46"/>
  <c r="T48" i="44"/>
  <c r="AD63" i="46"/>
  <c r="AD63" i="44"/>
  <c r="BC85" i="46"/>
  <c r="BC85" i="44"/>
  <c r="AA88" i="46"/>
  <c r="AA88" i="44"/>
  <c r="BK89" i="46"/>
  <c r="BK89" i="44"/>
  <c r="AL95" i="46"/>
  <c r="AL95" i="44"/>
  <c r="BF100" i="46"/>
  <c r="BF100" i="44"/>
  <c r="BB101" i="46"/>
  <c r="BB101" i="44"/>
  <c r="A105" i="27"/>
  <c r="A107" i="44"/>
  <c r="AA110" i="46"/>
  <c r="AA110" i="44"/>
  <c r="V46" i="44"/>
  <c r="AR50" i="44"/>
  <c r="W80" i="44"/>
  <c r="AE18" i="44"/>
  <c r="H27" i="44"/>
  <c r="BL58" i="44"/>
  <c r="G91" i="44"/>
  <c r="BJ95" i="44"/>
  <c r="BJ106" i="44"/>
  <c r="BD109" i="44"/>
  <c r="AY115" i="44"/>
  <c r="I126" i="44"/>
  <c r="AA130" i="44"/>
  <c r="A100" i="44"/>
  <c r="C98" i="46"/>
  <c r="C98" i="44" s="1"/>
  <c r="C107" i="46"/>
  <c r="C107" i="44" s="1"/>
  <c r="P14" i="44"/>
  <c r="AO23" i="44"/>
  <c r="AA27" i="44"/>
  <c r="AK34" i="44"/>
  <c r="BI35" i="44"/>
  <c r="BM36" i="44"/>
  <c r="I38" i="44"/>
  <c r="AD44" i="44"/>
  <c r="BH50" i="44"/>
  <c r="AE53" i="44"/>
  <c r="AB57" i="44"/>
  <c r="AB59" i="44"/>
  <c r="O69" i="44"/>
  <c r="BK69" i="44"/>
  <c r="AI70" i="44"/>
  <c r="W74" i="44"/>
  <c r="AA79" i="44"/>
  <c r="AM80" i="44"/>
  <c r="W85" i="44"/>
  <c r="AU87" i="44"/>
  <c r="AM89" i="44"/>
  <c r="AI90" i="44"/>
  <c r="W91" i="44"/>
  <c r="AA92" i="44"/>
  <c r="R96" i="44"/>
  <c r="AD99" i="44"/>
  <c r="AH102" i="44"/>
  <c r="BH103" i="44"/>
  <c r="BE107" i="44"/>
  <c r="AU111" i="44"/>
  <c r="BI118" i="44"/>
  <c r="Q124" i="44"/>
  <c r="M125" i="44"/>
  <c r="H136" i="44"/>
  <c r="Q143" i="44"/>
  <c r="AC150" i="44"/>
  <c r="AM153" i="44"/>
  <c r="AQ154" i="44"/>
  <c r="BO156" i="44"/>
  <c r="AC159" i="44"/>
  <c r="A31" i="44"/>
  <c r="A96" i="44"/>
  <c r="C42" i="46"/>
  <c r="C42" i="44" s="1"/>
  <c r="R7" i="44"/>
  <c r="BF12" i="44"/>
  <c r="X14" i="44"/>
  <c r="V19" i="44"/>
  <c r="T21" i="44"/>
  <c r="AC22" i="44"/>
  <c r="BI22" i="44"/>
  <c r="AW23" i="44"/>
  <c r="AM24" i="44"/>
  <c r="AQ25" i="44"/>
  <c r="AF27" i="44"/>
  <c r="AP29" i="44"/>
  <c r="AO31" i="44"/>
  <c r="BP36" i="44"/>
  <c r="Q38" i="44"/>
  <c r="AR38" i="44"/>
  <c r="AQ41" i="44"/>
  <c r="AL44" i="44"/>
  <c r="Q46" i="44"/>
  <c r="AT46" i="44"/>
  <c r="E47" i="44"/>
  <c r="D48" i="44"/>
  <c r="S49" i="44"/>
  <c r="AY49" i="44"/>
  <c r="AU51" i="44"/>
  <c r="AA54" i="44"/>
  <c r="AK65" i="44"/>
  <c r="AM67" i="44"/>
  <c r="AA68" i="44"/>
  <c r="O77" i="44"/>
  <c r="AM77" i="44"/>
  <c r="BC77" i="44"/>
  <c r="AU82" i="44"/>
  <c r="AI88" i="44"/>
  <c r="BO88" i="44"/>
  <c r="BK93" i="44"/>
  <c r="V95" i="44"/>
  <c r="N97" i="44"/>
  <c r="F101" i="44"/>
  <c r="BF102" i="44"/>
  <c r="AY105" i="44"/>
  <c r="F106" i="44"/>
  <c r="AV109" i="44"/>
  <c r="S110" i="44"/>
  <c r="AY110" i="44"/>
  <c r="W116" i="44"/>
  <c r="AK118" i="44"/>
  <c r="AE119" i="44"/>
  <c r="S120" i="44"/>
  <c r="E121" i="44"/>
  <c r="BM122" i="44"/>
  <c r="M123" i="44"/>
  <c r="AC123" i="44"/>
  <c r="BA125" i="44"/>
  <c r="BQ125" i="44"/>
  <c r="AJ128" i="44"/>
  <c r="S130" i="44"/>
  <c r="AI130" i="44"/>
  <c r="AM131" i="44"/>
  <c r="AY132" i="44"/>
  <c r="AZ135" i="44"/>
  <c r="BB138" i="44"/>
  <c r="AO141" i="44"/>
  <c r="BM141" i="44"/>
  <c r="E148" i="44"/>
  <c r="AW149" i="44"/>
  <c r="P151" i="44"/>
  <c r="AN151" i="44"/>
  <c r="AQ156" i="44"/>
  <c r="M157" i="44"/>
  <c r="E159" i="44"/>
  <c r="BQ159" i="44"/>
  <c r="H162" i="44"/>
  <c r="AF162" i="44"/>
  <c r="AW167" i="44"/>
  <c r="AR170" i="44"/>
  <c r="BP170" i="44"/>
  <c r="O171" i="44"/>
  <c r="AE171" i="44"/>
  <c r="AU171" i="44"/>
  <c r="AI172" i="44"/>
  <c r="AI174" i="44"/>
  <c r="AD175" i="44"/>
  <c r="AH176" i="44"/>
  <c r="V179" i="44"/>
  <c r="AL179" i="44"/>
  <c r="M181" i="44"/>
  <c r="I182" i="44"/>
  <c r="BA185" i="44"/>
  <c r="AG186" i="44"/>
  <c r="BE186" i="44"/>
  <c r="AO188" i="44"/>
  <c r="BB20" i="46"/>
  <c r="BB20" i="44"/>
  <c r="P27" i="46"/>
  <c r="P27" i="44"/>
  <c r="AC37" i="46"/>
  <c r="AC37" i="44"/>
  <c r="BJ46" i="46"/>
  <c r="BJ46" i="44"/>
  <c r="A54" i="27"/>
  <c r="A56" i="44"/>
  <c r="AM72" i="46"/>
  <c r="AM72" i="44"/>
  <c r="AU75" i="46"/>
  <c r="AU75" i="44"/>
  <c r="BK82" i="46"/>
  <c r="BK82" i="44"/>
  <c r="AE83" i="46"/>
  <c r="AE83" i="44"/>
  <c r="G85" i="46"/>
  <c r="G85" i="44"/>
  <c r="BG88" i="46"/>
  <c r="BG88" i="44"/>
  <c r="BC89" i="46"/>
  <c r="BC89" i="44"/>
  <c r="N99" i="46"/>
  <c r="N99" i="44"/>
  <c r="V101" i="46"/>
  <c r="V101" i="44"/>
  <c r="U118" i="46"/>
  <c r="U118" i="44"/>
  <c r="AS121" i="46"/>
  <c r="AS121" i="44"/>
  <c r="Q122" i="46"/>
  <c r="Q122" i="44"/>
  <c r="U123" i="46"/>
  <c r="U123" i="44"/>
  <c r="AS123" i="46"/>
  <c r="AS123" i="44"/>
  <c r="I124" i="46"/>
  <c r="I124" i="44"/>
  <c r="AO124" i="46"/>
  <c r="AO124" i="44"/>
  <c r="AC125" i="46"/>
  <c r="AC125" i="44"/>
  <c r="BI125" i="46"/>
  <c r="BI125" i="44"/>
  <c r="AP127" i="46"/>
  <c r="AP127" i="44"/>
  <c r="BF127" i="46"/>
  <c r="BF127" i="44"/>
  <c r="L128" i="46"/>
  <c r="L128" i="44"/>
  <c r="T128" i="46"/>
  <c r="T128" i="44"/>
  <c r="AR128" i="46"/>
  <c r="AR128" i="44"/>
  <c r="BH128" i="46"/>
  <c r="BH128" i="44"/>
  <c r="H129" i="46"/>
  <c r="H129" i="44"/>
  <c r="X129" i="46"/>
  <c r="X129" i="44"/>
  <c r="AF129" i="46"/>
  <c r="AF129" i="44"/>
  <c r="AV129" i="46"/>
  <c r="AV129" i="44"/>
  <c r="BL129" i="46"/>
  <c r="BL129" i="44"/>
  <c r="W131" i="46"/>
  <c r="W131" i="44"/>
  <c r="AE131" i="46"/>
  <c r="AE131" i="44"/>
  <c r="AU131" i="46"/>
  <c r="AU131" i="44"/>
  <c r="AQ132" i="46"/>
  <c r="AQ132" i="44"/>
  <c r="O133" i="46"/>
  <c r="O133" i="44"/>
  <c r="AM133" i="46"/>
  <c r="AM133" i="44"/>
  <c r="AU133" i="46"/>
  <c r="AU133" i="44"/>
  <c r="BC133" i="46"/>
  <c r="BC133" i="44"/>
  <c r="R134" i="46"/>
  <c r="R134" i="44"/>
  <c r="AH134" i="46"/>
  <c r="AH134" i="44"/>
  <c r="AP134" i="46"/>
  <c r="AP134" i="44"/>
  <c r="AX134" i="46"/>
  <c r="AX134" i="44"/>
  <c r="D135" i="46"/>
  <c r="D135" i="44"/>
  <c r="T135" i="46"/>
  <c r="T135" i="44"/>
  <c r="AR135" i="46"/>
  <c r="AR135" i="44"/>
  <c r="P136" i="46"/>
  <c r="P136" i="44"/>
  <c r="X136" i="46"/>
  <c r="X136" i="44"/>
  <c r="AF136" i="46"/>
  <c r="AF136" i="44"/>
  <c r="AV136" i="46"/>
  <c r="AV136" i="44"/>
  <c r="AH137" i="46"/>
  <c r="AH137" i="44"/>
  <c r="AP137" i="46"/>
  <c r="AP137" i="44"/>
  <c r="AX137" i="46"/>
  <c r="AX137" i="44"/>
  <c r="F138" i="46"/>
  <c r="F138" i="44"/>
  <c r="AT138" i="46"/>
  <c r="AT138" i="44"/>
  <c r="BJ138" i="46"/>
  <c r="BJ138" i="44"/>
  <c r="I139" i="46"/>
  <c r="I139" i="44"/>
  <c r="Y139" i="46"/>
  <c r="Y139" i="44"/>
  <c r="AO139" i="46"/>
  <c r="AO139" i="44"/>
  <c r="BM139" i="46"/>
  <c r="BM139" i="44"/>
  <c r="I141" i="46"/>
  <c r="I141" i="44"/>
  <c r="Y141" i="46"/>
  <c r="Y141" i="44"/>
  <c r="Y143" i="46"/>
  <c r="Y143" i="44"/>
  <c r="AG143" i="46"/>
  <c r="AG143" i="44"/>
  <c r="BM143" i="46"/>
  <c r="BM143" i="44"/>
  <c r="U144" i="46"/>
  <c r="U144" i="44"/>
  <c r="AC144" i="46"/>
  <c r="AC144" i="44"/>
  <c r="AO147" i="46"/>
  <c r="AO147" i="44"/>
  <c r="BE147" i="46"/>
  <c r="BE147" i="44"/>
  <c r="BM147" i="46"/>
  <c r="BM147" i="44"/>
  <c r="M148" i="46"/>
  <c r="M148" i="44"/>
  <c r="AC148" i="46"/>
  <c r="AC148" i="44"/>
  <c r="AS148" i="46"/>
  <c r="AS148" i="44"/>
  <c r="BQ148" i="46"/>
  <c r="BQ148" i="44"/>
  <c r="Q149" i="46"/>
  <c r="Q149" i="44"/>
  <c r="AO149" i="46"/>
  <c r="AO149" i="44"/>
  <c r="E150" i="46"/>
  <c r="E150" i="44"/>
  <c r="BI150" i="46"/>
  <c r="BI150" i="44"/>
  <c r="BQ150" i="46"/>
  <c r="BQ150" i="44"/>
  <c r="H151" i="46"/>
  <c r="H151" i="44"/>
  <c r="AF151" i="46"/>
  <c r="AF151" i="44"/>
  <c r="AV151" i="46"/>
  <c r="AV151" i="44"/>
  <c r="BD151" i="46"/>
  <c r="BD151" i="44"/>
  <c r="S152" i="46"/>
  <c r="S152" i="44"/>
  <c r="AY152" i="46"/>
  <c r="AY152" i="44"/>
  <c r="G153" i="46"/>
  <c r="G153" i="44"/>
  <c r="W153" i="46"/>
  <c r="W153" i="44"/>
  <c r="BK153" i="46"/>
  <c r="BK153" i="44"/>
  <c r="AI154" i="46"/>
  <c r="AI154" i="44"/>
  <c r="BO154" i="46"/>
  <c r="BO154" i="44"/>
  <c r="K156" i="46"/>
  <c r="K156" i="44"/>
  <c r="AA156" i="46"/>
  <c r="AA156" i="44"/>
  <c r="AY156" i="46"/>
  <c r="AY156" i="44"/>
  <c r="U157" i="46"/>
  <c r="U157" i="44"/>
  <c r="AK157" i="46"/>
  <c r="AK157" i="44"/>
  <c r="BA157" i="46"/>
  <c r="BA157" i="44"/>
  <c r="U159" i="46"/>
  <c r="U159" i="44"/>
  <c r="AS159" i="46"/>
  <c r="AS159" i="44"/>
  <c r="BA159" i="46"/>
  <c r="BA159" i="44"/>
  <c r="BI159" i="46"/>
  <c r="BI159" i="44"/>
  <c r="H160" i="46"/>
  <c r="H160" i="44"/>
  <c r="P160" i="46"/>
  <c r="P160" i="44"/>
  <c r="AF160" i="46"/>
  <c r="AF160" i="44"/>
  <c r="BD160" i="46"/>
  <c r="BD160" i="44"/>
  <c r="AR161" i="46"/>
  <c r="AR161" i="44"/>
  <c r="AZ161" i="46"/>
  <c r="AZ161" i="44"/>
  <c r="BH161" i="46"/>
  <c r="BH161" i="44"/>
  <c r="BP161" i="46"/>
  <c r="BP161" i="44"/>
  <c r="P162" i="46"/>
  <c r="P162" i="44"/>
  <c r="X162" i="46"/>
  <c r="X162" i="44"/>
  <c r="AN162" i="46"/>
  <c r="AN162" i="44"/>
  <c r="BL162" i="46"/>
  <c r="BL162" i="44"/>
  <c r="D163" i="46"/>
  <c r="D163" i="44"/>
  <c r="T163" i="46"/>
  <c r="T163" i="44"/>
  <c r="AR163" i="46"/>
  <c r="AR163" i="44"/>
  <c r="BH163" i="46"/>
  <c r="BH163" i="44"/>
  <c r="F164" i="46"/>
  <c r="F164" i="44"/>
  <c r="AL164" i="46"/>
  <c r="AL164" i="44"/>
  <c r="C165" i="46"/>
  <c r="C165" i="44" s="1"/>
  <c r="A165" i="44"/>
  <c r="J165" i="46"/>
  <c r="J165" i="44"/>
  <c r="R165" i="46"/>
  <c r="R165" i="44"/>
  <c r="Z165" i="46"/>
  <c r="Z165" i="44"/>
  <c r="BN165" i="46"/>
  <c r="BN165" i="44"/>
  <c r="I167" i="46"/>
  <c r="I167" i="44"/>
  <c r="Y167" i="46"/>
  <c r="Y167" i="44"/>
  <c r="AG167" i="46"/>
  <c r="AG167" i="44"/>
  <c r="AO167" i="46"/>
  <c r="AO167" i="44"/>
  <c r="BM167" i="46"/>
  <c r="BM167" i="44"/>
  <c r="D168" i="46"/>
  <c r="D168" i="44"/>
  <c r="L168" i="46"/>
  <c r="L168" i="44"/>
  <c r="T168" i="46"/>
  <c r="T168" i="44"/>
  <c r="AJ168" i="46"/>
  <c r="AJ168" i="44"/>
  <c r="AR168" i="46"/>
  <c r="AR168" i="44"/>
  <c r="BP168" i="46"/>
  <c r="BP168" i="44"/>
  <c r="P169" i="46"/>
  <c r="P169" i="44"/>
  <c r="AF169" i="46"/>
  <c r="AF169" i="44"/>
  <c r="AV169" i="46"/>
  <c r="AV169" i="44"/>
  <c r="BL169" i="46"/>
  <c r="BL169" i="44"/>
  <c r="D170" i="46"/>
  <c r="D170" i="44"/>
  <c r="L170" i="46"/>
  <c r="L170" i="44"/>
  <c r="AB170" i="46"/>
  <c r="AB170" i="44"/>
  <c r="AZ170" i="46"/>
  <c r="AZ170" i="44"/>
  <c r="W171" i="46"/>
  <c r="W171" i="44"/>
  <c r="AM171" i="46"/>
  <c r="AM171" i="44"/>
  <c r="BC171" i="46"/>
  <c r="BC171" i="44"/>
  <c r="AA172" i="46"/>
  <c r="AA172" i="44"/>
  <c r="AQ172" i="46"/>
  <c r="AQ172" i="44"/>
  <c r="AY172" i="46"/>
  <c r="AY172" i="44"/>
  <c r="G173" i="46"/>
  <c r="G173" i="44"/>
  <c r="AE173" i="46"/>
  <c r="AE173" i="44"/>
  <c r="AU173" i="46"/>
  <c r="AU173" i="44"/>
  <c r="BC173" i="46"/>
  <c r="BC173" i="44"/>
  <c r="K174" i="46"/>
  <c r="K174" i="44"/>
  <c r="S174" i="46"/>
  <c r="S174" i="44"/>
  <c r="AY174" i="46"/>
  <c r="AY174" i="44"/>
  <c r="BG174" i="46"/>
  <c r="BG174" i="44"/>
  <c r="F175" i="46"/>
  <c r="F175" i="44"/>
  <c r="N175" i="46"/>
  <c r="N175" i="44"/>
  <c r="BB175" i="46"/>
  <c r="BB175" i="44"/>
  <c r="J176" i="46"/>
  <c r="J176" i="44"/>
  <c r="Z176" i="46"/>
  <c r="Z176" i="44"/>
  <c r="AP176" i="46"/>
  <c r="AP176" i="44"/>
  <c r="BJ177" i="46"/>
  <c r="BJ177" i="44"/>
  <c r="J178" i="46"/>
  <c r="J178" i="44"/>
  <c r="Z178" i="46"/>
  <c r="Z178" i="44"/>
  <c r="AP178" i="46"/>
  <c r="AP178" i="44"/>
  <c r="BF178" i="46"/>
  <c r="BF178" i="44"/>
  <c r="BB179" i="46"/>
  <c r="BB179" i="44"/>
  <c r="J180" i="46"/>
  <c r="J180" i="44"/>
  <c r="AP180" i="46"/>
  <c r="AP180" i="44"/>
  <c r="E181" i="46"/>
  <c r="E181" i="44"/>
  <c r="U181" i="46"/>
  <c r="U181" i="44"/>
  <c r="AC181" i="46"/>
  <c r="AC181" i="44"/>
  <c r="AS181" i="46"/>
  <c r="AS181" i="44"/>
  <c r="BI181" i="46"/>
  <c r="BI181" i="44"/>
  <c r="Q182" i="46"/>
  <c r="Q182" i="44"/>
  <c r="Y182" i="46"/>
  <c r="Y182" i="44"/>
  <c r="AG182" i="46"/>
  <c r="AG182" i="44"/>
  <c r="AO182" i="46"/>
  <c r="AO182" i="44"/>
  <c r="AW182" i="46"/>
  <c r="AW182" i="44"/>
  <c r="BM182" i="46"/>
  <c r="BM182" i="44"/>
  <c r="M183" i="46"/>
  <c r="M183" i="44"/>
  <c r="U183" i="46"/>
  <c r="U183" i="44"/>
  <c r="AS183" i="46"/>
  <c r="AS183" i="44"/>
  <c r="BQ183" i="46"/>
  <c r="BQ183" i="44"/>
  <c r="I184" i="46"/>
  <c r="I184" i="44"/>
  <c r="Q184" i="46"/>
  <c r="Q184" i="44"/>
  <c r="Y184" i="46"/>
  <c r="Y184" i="44"/>
  <c r="AG184" i="46"/>
  <c r="AG184" i="44"/>
  <c r="AO184" i="46"/>
  <c r="AO184" i="44"/>
  <c r="AW184" i="46"/>
  <c r="AW184" i="44"/>
  <c r="BE184" i="46"/>
  <c r="BE184" i="44"/>
  <c r="BM184" i="46"/>
  <c r="BM184" i="44"/>
  <c r="M185" i="46"/>
  <c r="M185" i="44"/>
  <c r="AS185" i="46"/>
  <c r="AS185" i="44"/>
  <c r="BI185" i="46"/>
  <c r="BI185" i="44"/>
  <c r="BQ185" i="46"/>
  <c r="BQ185" i="44"/>
  <c r="Y186" i="46"/>
  <c r="Y186" i="44"/>
  <c r="BM186" i="46"/>
  <c r="BM186" i="44"/>
  <c r="E187" i="46"/>
  <c r="E187" i="44"/>
  <c r="M187" i="46"/>
  <c r="M187" i="44"/>
  <c r="U187" i="46"/>
  <c r="U187" i="44"/>
  <c r="AC187" i="46"/>
  <c r="AC187" i="44"/>
  <c r="AK187" i="46"/>
  <c r="AK187" i="44"/>
  <c r="AS187" i="46"/>
  <c r="AS187" i="44"/>
  <c r="BA187" i="46"/>
  <c r="BA187" i="44"/>
  <c r="BI187" i="46"/>
  <c r="BI187" i="44"/>
  <c r="BQ187" i="46"/>
  <c r="BQ187" i="44"/>
  <c r="Y188" i="46"/>
  <c r="Y188" i="44"/>
  <c r="AG188" i="46"/>
  <c r="AG188" i="44"/>
  <c r="AW188" i="46"/>
  <c r="AW188" i="44"/>
  <c r="D189" i="46"/>
  <c r="D189" i="44"/>
  <c r="L189" i="46"/>
  <c r="L189" i="44"/>
  <c r="AB189" i="46"/>
  <c r="AB189" i="44"/>
  <c r="BH189" i="46"/>
  <c r="BH189" i="44"/>
  <c r="H190" i="46"/>
  <c r="H190" i="44"/>
  <c r="P190" i="46"/>
  <c r="P190" i="44"/>
  <c r="X190" i="46"/>
  <c r="X190" i="44"/>
  <c r="BL190" i="46"/>
  <c r="BL190" i="44"/>
  <c r="D191" i="46"/>
  <c r="D191" i="44"/>
  <c r="L191" i="46"/>
  <c r="L191" i="44"/>
  <c r="AB191" i="46"/>
  <c r="AB191" i="44"/>
  <c r="AJ191" i="46"/>
  <c r="AJ191" i="44"/>
  <c r="AZ191" i="46"/>
  <c r="AZ191" i="44"/>
  <c r="BH191" i="46"/>
  <c r="BH191" i="44"/>
  <c r="X192" i="46"/>
  <c r="X192" i="44"/>
  <c r="AV192" i="46"/>
  <c r="AV192" i="44"/>
  <c r="AB193" i="46"/>
  <c r="AB193" i="44"/>
  <c r="BH193" i="46"/>
  <c r="BH193" i="44"/>
  <c r="BA100" i="46"/>
  <c r="BA100" i="44"/>
  <c r="AC102" i="46"/>
  <c r="AC102" i="44"/>
  <c r="W103" i="46"/>
  <c r="W103" i="44"/>
  <c r="AD105" i="46"/>
  <c r="AD105" i="44"/>
  <c r="P108" i="46"/>
  <c r="P108" i="44"/>
  <c r="K109" i="46"/>
  <c r="K109" i="44"/>
  <c r="AI109" i="46"/>
  <c r="AI109" i="44"/>
  <c r="F110" i="46"/>
  <c r="F110" i="44"/>
  <c r="V110" i="46"/>
  <c r="V110" i="44"/>
  <c r="AT110" i="46"/>
  <c r="AT110" i="44"/>
  <c r="R111" i="46"/>
  <c r="R111" i="44"/>
  <c r="BF111" i="46"/>
  <c r="BF111" i="44"/>
  <c r="A71" i="44"/>
  <c r="A77" i="44"/>
  <c r="C71" i="46"/>
  <c r="C71" i="44" s="1"/>
  <c r="BJ70" i="44"/>
  <c r="BB73" i="44"/>
  <c r="Z74" i="44"/>
  <c r="AP74" i="44"/>
  <c r="V78" i="44"/>
  <c r="AT90" i="44"/>
  <c r="BF91" i="44"/>
  <c r="F92" i="44"/>
  <c r="BP114" i="46"/>
  <c r="BP114" i="44"/>
  <c r="V115" i="46"/>
  <c r="V115" i="44"/>
  <c r="J116" i="46"/>
  <c r="J116" i="44"/>
  <c r="BF116" i="46"/>
  <c r="BF116" i="44"/>
  <c r="AX119" i="46"/>
  <c r="AX119" i="44"/>
  <c r="AN121" i="46"/>
  <c r="AN121" i="44"/>
  <c r="BD121" i="46"/>
  <c r="BD121" i="44"/>
  <c r="D122" i="46"/>
  <c r="D122" i="44"/>
  <c r="BH122" i="46"/>
  <c r="BH122" i="44"/>
  <c r="T124" i="46"/>
  <c r="T124" i="44"/>
  <c r="AE194" i="44"/>
  <c r="AA195" i="44"/>
  <c r="BG195" i="44"/>
  <c r="O196" i="44"/>
  <c r="F198" i="44"/>
  <c r="BE199" i="44"/>
  <c r="AW201" i="44"/>
  <c r="Q203" i="44"/>
  <c r="Q205" i="44"/>
  <c r="E206" i="44"/>
  <c r="BK194" i="46"/>
  <c r="BK194" i="44"/>
  <c r="S195" i="46"/>
  <c r="S195" i="44"/>
  <c r="AY195" i="46"/>
  <c r="AY195" i="44"/>
  <c r="G196" i="46"/>
  <c r="G196" i="44"/>
  <c r="BK196" i="46"/>
  <c r="BK196" i="44"/>
  <c r="AP197" i="46"/>
  <c r="AP197" i="44"/>
  <c r="N198" i="46"/>
  <c r="N198" i="44"/>
  <c r="Q199" i="46"/>
  <c r="Q199" i="44"/>
  <c r="BA200" i="46"/>
  <c r="BA200" i="44"/>
  <c r="AC202" i="46"/>
  <c r="AC202" i="44"/>
  <c r="U204" i="46"/>
  <c r="U204" i="44"/>
  <c r="AO205" i="46"/>
  <c r="AO205" i="44"/>
  <c r="BQ206" i="46"/>
  <c r="BQ206" i="44"/>
  <c r="AZ124" i="44"/>
  <c r="AV125" i="44"/>
  <c r="C112" i="46"/>
  <c r="C112" i="44" s="1"/>
  <c r="AM9" i="44"/>
  <c r="D22" i="44"/>
  <c r="R24" i="44"/>
  <c r="U7" i="44"/>
  <c r="AJ22" i="44"/>
  <c r="AM23" i="44"/>
  <c r="V82" i="44"/>
  <c r="AD91" i="44"/>
  <c r="AM109" i="44"/>
  <c r="BP113" i="44"/>
  <c r="T123" i="44"/>
  <c r="A134" i="44"/>
  <c r="C88" i="46"/>
  <c r="C88" i="44" s="1"/>
  <c r="C105" i="46"/>
  <c r="C105" i="44" s="1"/>
  <c r="AM7" i="44"/>
  <c r="AO9" i="44"/>
  <c r="AC11" i="44"/>
  <c r="AC12" i="44"/>
  <c r="AL19" i="44"/>
  <c r="H22" i="44"/>
  <c r="S26" i="44"/>
  <c r="AX29" i="44"/>
  <c r="Y30" i="44"/>
  <c r="Y31" i="44"/>
  <c r="BD32" i="44"/>
  <c r="BD34" i="44"/>
  <c r="AE36" i="44"/>
  <c r="AS40" i="44"/>
  <c r="AD64" i="44"/>
  <c r="I65" i="44"/>
  <c r="W71" i="44"/>
  <c r="AM71" i="44"/>
  <c r="AL85" i="44"/>
  <c r="AJ140" i="44"/>
  <c r="BN156" i="44"/>
  <c r="T157" i="44"/>
  <c r="AU160" i="44"/>
  <c r="BG161" i="44"/>
  <c r="U164" i="44"/>
  <c r="BA164" i="44"/>
  <c r="AI168" i="44"/>
  <c r="AU169" i="44"/>
  <c r="BB171" i="44"/>
  <c r="Y176" i="44"/>
  <c r="AC177" i="44"/>
  <c r="BQ177" i="44"/>
  <c r="AW178" i="44"/>
  <c r="AB181" i="44"/>
  <c r="AR183" i="44"/>
  <c r="A73" i="44"/>
  <c r="A83" i="44"/>
  <c r="A88" i="44"/>
  <c r="C90" i="46"/>
  <c r="C90" i="44" s="1"/>
  <c r="AS7" i="44"/>
  <c r="BC9" i="44"/>
  <c r="AX19" i="44"/>
  <c r="L22" i="44"/>
  <c r="BO22" i="44"/>
  <c r="AL87" i="44"/>
  <c r="AL119" i="44"/>
  <c r="BH123" i="44"/>
  <c r="BG128" i="44"/>
  <c r="L140" i="44"/>
  <c r="P141" i="44"/>
  <c r="BP144" i="44"/>
  <c r="AZ146" i="44"/>
  <c r="AZ148" i="44"/>
  <c r="A70" i="44"/>
  <c r="A117" i="44"/>
  <c r="C70" i="46"/>
  <c r="C70" i="44" s="1"/>
  <c r="C84" i="46"/>
  <c r="C84" i="44" s="1"/>
  <c r="AH8" i="44"/>
  <c r="BL11" i="44"/>
  <c r="BF15" i="44"/>
  <c r="AA22" i="44"/>
  <c r="AP28" i="44"/>
  <c r="AI135" i="44"/>
  <c r="AK138" i="44"/>
  <c r="AB144" i="44"/>
  <c r="BP148" i="44"/>
  <c r="D150" i="44"/>
  <c r="AT153" i="44"/>
  <c r="V155" i="44"/>
  <c r="AF79" i="46"/>
  <c r="AF79" i="44"/>
  <c r="AZ82" i="46"/>
  <c r="AZ82" i="44"/>
  <c r="D83" i="46"/>
  <c r="D83" i="44"/>
  <c r="BH85" i="46"/>
  <c r="BH85" i="44"/>
  <c r="AB87" i="46"/>
  <c r="AB87" i="44"/>
  <c r="AR87" i="46"/>
  <c r="AR87" i="44"/>
  <c r="BH87" i="46"/>
  <c r="BH87" i="44"/>
  <c r="AR89" i="46"/>
  <c r="AR89" i="44"/>
  <c r="AN90" i="46"/>
  <c r="AN90" i="44"/>
  <c r="D91" i="46"/>
  <c r="D91" i="44"/>
  <c r="X92" i="46"/>
  <c r="X92" i="44"/>
  <c r="AB93" i="46"/>
  <c r="AB93" i="44"/>
  <c r="AY99" i="46"/>
  <c r="AY99" i="44"/>
  <c r="AI101" i="46"/>
  <c r="AI101" i="44"/>
  <c r="BO101" i="46"/>
  <c r="BO101" i="44"/>
  <c r="AO103" i="46"/>
  <c r="AO103" i="44"/>
  <c r="AW103" i="46"/>
  <c r="AW103" i="44"/>
  <c r="AZ104" i="46"/>
  <c r="AZ104" i="44"/>
  <c r="P105" i="46"/>
  <c r="P105" i="44"/>
  <c r="P110" i="46"/>
  <c r="P110" i="44"/>
  <c r="P112" i="46"/>
  <c r="P112" i="44"/>
  <c r="F49" i="46"/>
  <c r="F49" i="44"/>
  <c r="AJ55" i="46"/>
  <c r="AJ55" i="44"/>
  <c r="J57" i="46"/>
  <c r="J57" i="44"/>
  <c r="AT58" i="46"/>
  <c r="AT58" i="44"/>
  <c r="V61" i="46"/>
  <c r="V61" i="44"/>
  <c r="H64" i="46"/>
  <c r="H64" i="44"/>
  <c r="AS72" i="46"/>
  <c r="AS72" i="44"/>
  <c r="U74" i="46"/>
  <c r="U74" i="44"/>
  <c r="Y81" i="46"/>
  <c r="Y81" i="44"/>
  <c r="M83" i="46"/>
  <c r="M83" i="44"/>
  <c r="BA83" i="46"/>
  <c r="BA83" i="44"/>
  <c r="AG84" i="46"/>
  <c r="AG84" i="44"/>
  <c r="AG86" i="46"/>
  <c r="AG86" i="44"/>
  <c r="BE90" i="46"/>
  <c r="BE90" i="44"/>
  <c r="E93" i="46"/>
  <c r="E93" i="44"/>
  <c r="BD98" i="46"/>
  <c r="BD98" i="44"/>
  <c r="AZ101" i="46"/>
  <c r="AZ101" i="44"/>
  <c r="R103" i="46"/>
  <c r="R103" i="44"/>
  <c r="AH103" i="46"/>
  <c r="AH103" i="44"/>
  <c r="M104" i="46"/>
  <c r="M104" i="44"/>
  <c r="AO105" i="46"/>
  <c r="AO105" i="44"/>
  <c r="T106" i="46"/>
  <c r="T106" i="44"/>
  <c r="BP106" i="46"/>
  <c r="BP106" i="44"/>
  <c r="F109" i="46"/>
  <c r="F109" i="44"/>
  <c r="E111" i="46"/>
  <c r="E111" i="44"/>
  <c r="I112" i="46"/>
  <c r="I112" i="44"/>
  <c r="BQ116" i="46"/>
  <c r="BQ116" i="44"/>
  <c r="AE117" i="46"/>
  <c r="AE117" i="44"/>
  <c r="BK117" i="46"/>
  <c r="BK117" i="44"/>
  <c r="I120" i="46"/>
  <c r="I120" i="44"/>
  <c r="Y120" i="46"/>
  <c r="Y120" i="44"/>
  <c r="AG120" i="46"/>
  <c r="AG120" i="44"/>
  <c r="BE120" i="46"/>
  <c r="BE120" i="44"/>
  <c r="O122" i="46"/>
  <c r="O122" i="44"/>
  <c r="AA123" i="46"/>
  <c r="AA123" i="44"/>
  <c r="AY123" i="46"/>
  <c r="AY123" i="44"/>
  <c r="G124" i="46"/>
  <c r="G124" i="44"/>
  <c r="AM124" i="46"/>
  <c r="AM124" i="44"/>
  <c r="AQ125" i="46"/>
  <c r="AQ125" i="44"/>
  <c r="X127" i="46"/>
  <c r="X127" i="44"/>
  <c r="AH128" i="46"/>
  <c r="AH128" i="44"/>
  <c r="AX128" i="46"/>
  <c r="AX128" i="44"/>
  <c r="F129" i="46"/>
  <c r="F129" i="44"/>
  <c r="BJ129" i="46"/>
  <c r="BJ129" i="44"/>
  <c r="R48" i="46"/>
  <c r="R48" i="44"/>
  <c r="AL49" i="46"/>
  <c r="AL49" i="44"/>
  <c r="BF50" i="46"/>
  <c r="BF50" i="44"/>
  <c r="M51" i="46"/>
  <c r="M51" i="44"/>
  <c r="BQ53" i="46"/>
  <c r="BQ53" i="44"/>
  <c r="AP60" i="46"/>
  <c r="AP60" i="44"/>
  <c r="AP62" i="46"/>
  <c r="AP62" i="44"/>
  <c r="BN62" i="46"/>
  <c r="BN62" i="44"/>
  <c r="E67" i="46"/>
  <c r="E67" i="44"/>
  <c r="BI67" i="46"/>
  <c r="BI67" i="44"/>
  <c r="BM68" i="46"/>
  <c r="BM68" i="44"/>
  <c r="U69" i="46"/>
  <c r="U69" i="44"/>
  <c r="AG70" i="46"/>
  <c r="AG70" i="44"/>
  <c r="I71" i="46"/>
  <c r="I71" i="44"/>
  <c r="BE71" i="46"/>
  <c r="BE71" i="44"/>
  <c r="BM73" i="46"/>
  <c r="BM73" i="44"/>
  <c r="AS74" i="46"/>
  <c r="AS74" i="44"/>
  <c r="AS75" i="46"/>
  <c r="AS75" i="44"/>
  <c r="AG78" i="46"/>
  <c r="AG78" i="44"/>
  <c r="BQ80" i="46"/>
  <c r="BQ80" i="44"/>
  <c r="AC89" i="46"/>
  <c r="AC89" i="44"/>
  <c r="BI89" i="46"/>
  <c r="BI89" i="44"/>
  <c r="AG90" i="46"/>
  <c r="AG90" i="44"/>
  <c r="Y92" i="46"/>
  <c r="Y92" i="44"/>
  <c r="AO92" i="46"/>
  <c r="AO92" i="44"/>
  <c r="U93" i="46"/>
  <c r="U93" i="44"/>
  <c r="AK93" i="46"/>
  <c r="AK93" i="44"/>
  <c r="AS93" i="46"/>
  <c r="AS93" i="44"/>
  <c r="BA93" i="46"/>
  <c r="BA93" i="44"/>
  <c r="AN98" i="46"/>
  <c r="AN98" i="44"/>
  <c r="L99" i="46"/>
  <c r="L99" i="44"/>
  <c r="X100" i="46"/>
  <c r="X100" i="44"/>
  <c r="AJ106" i="46"/>
  <c r="AJ106" i="44"/>
  <c r="AU107" i="46"/>
  <c r="AU107" i="44"/>
  <c r="S108" i="46"/>
  <c r="S108" i="44"/>
  <c r="AI108" i="46"/>
  <c r="AI108" i="44"/>
  <c r="AA113" i="46"/>
  <c r="AA113" i="44"/>
  <c r="AU114" i="46"/>
  <c r="AU114" i="44"/>
  <c r="BE115" i="46"/>
  <c r="BE115" i="44"/>
  <c r="E116" i="46"/>
  <c r="E116" i="44"/>
  <c r="AC116" i="46"/>
  <c r="AC116" i="44"/>
  <c r="BC7" i="44"/>
  <c r="BE8" i="44"/>
  <c r="P10" i="44"/>
  <c r="U11" i="44"/>
  <c r="BN12" i="44"/>
  <c r="Q14" i="44"/>
  <c r="AC15" i="44"/>
  <c r="W16" i="44"/>
  <c r="AR17" i="44"/>
  <c r="AK18" i="44"/>
  <c r="BE19" i="44"/>
  <c r="D21" i="44"/>
  <c r="BE21" i="44"/>
  <c r="AT22" i="44"/>
  <c r="AP23" i="44"/>
  <c r="U24" i="44"/>
  <c r="BQ24" i="44"/>
  <c r="BG25" i="44"/>
  <c r="AR26" i="44"/>
  <c r="Q27" i="44"/>
  <c r="AV27" i="44"/>
  <c r="M28" i="44"/>
  <c r="AR28" i="44"/>
  <c r="U29" i="44"/>
  <c r="D30" i="44"/>
  <c r="AJ30" i="44"/>
  <c r="G31" i="44"/>
  <c r="BH31" i="44"/>
  <c r="BL32" i="44"/>
  <c r="BM33" i="44"/>
  <c r="AN34" i="44"/>
  <c r="E35" i="44"/>
  <c r="AK35" i="44"/>
  <c r="AB36" i="44"/>
  <c r="BC36" i="44"/>
  <c r="AJ38" i="44"/>
  <c r="BH38" i="44"/>
  <c r="R39" i="44"/>
  <c r="AK40" i="44"/>
  <c r="F41" i="44"/>
  <c r="AD41" i="44"/>
  <c r="BE41" i="44"/>
  <c r="AK43" i="44"/>
  <c r="Q44" i="44"/>
  <c r="AW44" i="44"/>
  <c r="P45" i="44"/>
  <c r="AV45" i="44"/>
  <c r="D46" i="44"/>
  <c r="AG46" i="44"/>
  <c r="BE46" i="44"/>
  <c r="P47" i="44"/>
  <c r="AG48" i="44"/>
  <c r="BN48" i="44"/>
  <c r="J50" i="44"/>
  <c r="AP50" i="44"/>
  <c r="BN50" i="44"/>
  <c r="U51" i="44"/>
  <c r="M53" i="44"/>
  <c r="BN53" i="44"/>
  <c r="Q55" i="44"/>
  <c r="AX59" i="44"/>
  <c r="R60" i="44"/>
  <c r="F61" i="44"/>
  <c r="W66" i="44"/>
  <c r="X68" i="44"/>
  <c r="AV70" i="44"/>
  <c r="AG73" i="44"/>
  <c r="D77" i="44"/>
  <c r="Q78" i="44"/>
  <c r="M82" i="44"/>
  <c r="AJ83" i="44"/>
  <c r="BI83" i="44"/>
  <c r="AK85" i="44"/>
  <c r="Y86" i="44"/>
  <c r="AW86" i="44"/>
  <c r="U91" i="44"/>
  <c r="AG92" i="44"/>
  <c r="AR93" i="44"/>
  <c r="H100" i="44"/>
  <c r="L101" i="44"/>
  <c r="AW110" i="44"/>
  <c r="AK111" i="44"/>
  <c r="BA111" i="44"/>
  <c r="BG113" i="44"/>
  <c r="O114" i="44"/>
  <c r="BC114" i="44"/>
  <c r="AW115" i="44"/>
  <c r="BM115" i="44"/>
  <c r="AS116" i="44"/>
  <c r="W117" i="44"/>
  <c r="BF8" i="44"/>
  <c r="AX47" i="46"/>
  <c r="AX47" i="44"/>
  <c r="AA10" i="44"/>
  <c r="G9" i="44"/>
  <c r="M12" i="44"/>
  <c r="AX15" i="44"/>
  <c r="W21" i="44"/>
  <c r="AH24" i="44"/>
  <c r="BB27" i="44"/>
  <c r="W8" i="44"/>
  <c r="AI10" i="44"/>
  <c r="AI22" i="44"/>
  <c r="AO30" i="44"/>
  <c r="AN32" i="44"/>
  <c r="AJ33" i="44"/>
  <c r="BG37" i="44"/>
  <c r="A28" i="44"/>
  <c r="Z8" i="44"/>
  <c r="T9" i="44"/>
  <c r="AV11" i="44"/>
  <c r="U12" i="44"/>
  <c r="AZ16" i="44"/>
  <c r="BQ18" i="44"/>
  <c r="AE21" i="44"/>
  <c r="K22" i="44"/>
  <c r="BG22" i="44"/>
  <c r="L23" i="44"/>
  <c r="J26" i="44"/>
  <c r="AD27" i="44"/>
  <c r="AK29" i="44"/>
  <c r="AJ31" i="44"/>
  <c r="H32" i="44"/>
  <c r="H34" i="44"/>
  <c r="AV34" i="44"/>
  <c r="K35" i="44"/>
  <c r="G36" i="44"/>
  <c r="W38" i="44"/>
  <c r="AU38" i="44"/>
  <c r="BA40" i="44"/>
  <c r="E42" i="44"/>
  <c r="AK42" i="44"/>
  <c r="AB44" i="44"/>
  <c r="AV47" i="44"/>
  <c r="AC53" i="44"/>
  <c r="BF57" i="44"/>
  <c r="J59" i="44"/>
  <c r="Z60" i="44"/>
  <c r="AN64" i="44"/>
  <c r="AQ65" i="44"/>
  <c r="BO65" i="44"/>
  <c r="BA67" i="44"/>
  <c r="AC47" i="46"/>
  <c r="AC47" i="44"/>
  <c r="AM48" i="46"/>
  <c r="AM48" i="44"/>
  <c r="BO49" i="46"/>
  <c r="BO49" i="44"/>
  <c r="AX51" i="46"/>
  <c r="AX51" i="44"/>
  <c r="Z53" i="46"/>
  <c r="Z53" i="44"/>
  <c r="AP53" i="46"/>
  <c r="AP53" i="44"/>
  <c r="I55" i="46"/>
  <c r="I55" i="44"/>
  <c r="BM55" i="46"/>
  <c r="BM55" i="44"/>
  <c r="AC56" i="46"/>
  <c r="AC56" i="44"/>
  <c r="BC57" i="46"/>
  <c r="BC57" i="44"/>
  <c r="U133" i="46"/>
  <c r="U133" i="44"/>
  <c r="BQ133" i="46"/>
  <c r="BQ133" i="44"/>
  <c r="P134" i="46"/>
  <c r="P134" i="44"/>
  <c r="AN134" i="46"/>
  <c r="AN134" i="44"/>
  <c r="J135" i="46"/>
  <c r="J135" i="44"/>
  <c r="V136" i="46"/>
  <c r="V136" i="44"/>
  <c r="BB136" i="46"/>
  <c r="BB136" i="44"/>
  <c r="X137" i="46"/>
  <c r="X137" i="44"/>
  <c r="L138" i="46"/>
  <c r="L138" i="44"/>
  <c r="BP138" i="46"/>
  <c r="BP138" i="44"/>
  <c r="AM145" i="46"/>
  <c r="AM145" i="44"/>
  <c r="I154" i="46"/>
  <c r="I154" i="44"/>
  <c r="BE154" i="46"/>
  <c r="BE154" i="44"/>
  <c r="BI155" i="46"/>
  <c r="BI155" i="44"/>
  <c r="K157" i="46"/>
  <c r="K157" i="44"/>
  <c r="AK64" i="44"/>
  <c r="BQ64" i="44"/>
  <c r="AF65" i="44"/>
  <c r="BD65" i="44"/>
  <c r="AS133" i="44"/>
  <c r="Z135" i="44"/>
  <c r="AX135" i="44"/>
  <c r="F136" i="44"/>
  <c r="BL137" i="44"/>
  <c r="BK139" i="44"/>
  <c r="K140" i="44"/>
  <c r="AI140" i="44"/>
  <c r="AI142" i="44"/>
  <c r="AQ70" i="46"/>
  <c r="AQ70" i="44"/>
  <c r="AA71" i="46"/>
  <c r="AA71" i="44"/>
  <c r="BH70" i="46"/>
  <c r="BH70" i="44"/>
  <c r="N73" i="46"/>
  <c r="N73" i="44"/>
  <c r="AH75" i="46"/>
  <c r="AH75" i="44"/>
  <c r="F76" i="46"/>
  <c r="F76" i="44"/>
  <c r="AT76" i="46"/>
  <c r="AT76" i="44"/>
  <c r="BJ76" i="46"/>
  <c r="BJ76" i="44"/>
  <c r="R77" i="46"/>
  <c r="R77" i="44"/>
  <c r="J87" i="46"/>
  <c r="J87" i="44"/>
  <c r="R89" i="46"/>
  <c r="R89" i="44"/>
  <c r="AY73" i="44"/>
  <c r="J91" i="44"/>
  <c r="AH91" i="44"/>
  <c r="Z121" i="44"/>
  <c r="AP121" i="44"/>
  <c r="BB122" i="44"/>
  <c r="Z123" i="44"/>
  <c r="Y172" i="44"/>
  <c r="BA173" i="44"/>
  <c r="F56" i="46"/>
  <c r="F56" i="44"/>
  <c r="H62" i="46"/>
  <c r="H62" i="44"/>
  <c r="X62" i="46"/>
  <c r="X62" i="44"/>
  <c r="K20" i="46"/>
  <c r="K20" i="44"/>
  <c r="AL21" i="46"/>
  <c r="AL21" i="44"/>
  <c r="N23" i="46"/>
  <c r="N23" i="44"/>
  <c r="AG28" i="46"/>
  <c r="AG28" i="44"/>
  <c r="BE28" i="46"/>
  <c r="BE28" i="44"/>
  <c r="L29" i="46"/>
  <c r="L29" i="44"/>
  <c r="BC32" i="46"/>
  <c r="BC32" i="44"/>
  <c r="BH40" i="46"/>
  <c r="BH40" i="44"/>
  <c r="BK45" i="46"/>
  <c r="BK45" i="44"/>
  <c r="W47" i="46"/>
  <c r="W47" i="44"/>
  <c r="Y48" i="46"/>
  <c r="Y48" i="44"/>
  <c r="AQ63" i="46"/>
  <c r="AQ63" i="44"/>
  <c r="W64" i="46"/>
  <c r="W64" i="44"/>
  <c r="X71" i="46"/>
  <c r="X71" i="44"/>
  <c r="BD71" i="46"/>
  <c r="BD71" i="44"/>
  <c r="D72" i="46"/>
  <c r="D72" i="44"/>
  <c r="T72" i="46"/>
  <c r="T72" i="44"/>
  <c r="AB72" i="46"/>
  <c r="AB72" i="44"/>
  <c r="AJ72" i="46"/>
  <c r="AJ72" i="44"/>
  <c r="AZ72" i="46"/>
  <c r="AZ72" i="44"/>
  <c r="BP72" i="46"/>
  <c r="BP72" i="44"/>
  <c r="P73" i="46"/>
  <c r="P73" i="44"/>
  <c r="AF73" i="46"/>
  <c r="AF73" i="44"/>
  <c r="AN73" i="46"/>
  <c r="AN73" i="44"/>
  <c r="AR74" i="46"/>
  <c r="AR74" i="44"/>
  <c r="AZ74" i="46"/>
  <c r="AZ74" i="44"/>
  <c r="AB75" i="46"/>
  <c r="AB75" i="44"/>
  <c r="AZ75" i="46"/>
  <c r="AZ75" i="44"/>
  <c r="BP75" i="46"/>
  <c r="BP75" i="44"/>
  <c r="P76" i="46"/>
  <c r="P76" i="44"/>
  <c r="AF76" i="46"/>
  <c r="AF76" i="44"/>
  <c r="AN76" i="46"/>
  <c r="AN76" i="44"/>
  <c r="AV76" i="46"/>
  <c r="AV76" i="44"/>
  <c r="BD76" i="46"/>
  <c r="BD76" i="44"/>
  <c r="BL76" i="46"/>
  <c r="BL76" i="44"/>
  <c r="T77" i="46"/>
  <c r="T77" i="44"/>
  <c r="AB77" i="46"/>
  <c r="AB77" i="44"/>
  <c r="AR77" i="46"/>
  <c r="AR77" i="44"/>
  <c r="AZ77" i="46"/>
  <c r="AZ77" i="44"/>
  <c r="BH77" i="46"/>
  <c r="BH77" i="44"/>
  <c r="H78" i="46"/>
  <c r="H78" i="44"/>
  <c r="P78" i="46"/>
  <c r="P78" i="44"/>
  <c r="X78" i="46"/>
  <c r="X78" i="44"/>
  <c r="AF78" i="46"/>
  <c r="AF78" i="44"/>
  <c r="AV78" i="46"/>
  <c r="AV78" i="44"/>
  <c r="BL78" i="46"/>
  <c r="BL78" i="44"/>
  <c r="X79" i="46"/>
  <c r="X79" i="44"/>
  <c r="AV79" i="46"/>
  <c r="AV79" i="44"/>
  <c r="BD79" i="46"/>
  <c r="BD79" i="44"/>
  <c r="L80" i="46"/>
  <c r="L80" i="44"/>
  <c r="AJ80" i="46"/>
  <c r="AJ80" i="44"/>
  <c r="AR80" i="46"/>
  <c r="AR80" i="44"/>
  <c r="AZ80" i="46"/>
  <c r="AZ80" i="44"/>
  <c r="AB82" i="46"/>
  <c r="AB82" i="44"/>
  <c r="AJ82" i="46"/>
  <c r="AJ82" i="44"/>
  <c r="AR82" i="46"/>
  <c r="AR82" i="44"/>
  <c r="BP82" i="46"/>
  <c r="BP82" i="44"/>
  <c r="L83" i="46"/>
  <c r="L83" i="44"/>
  <c r="AB83" i="46"/>
  <c r="AB83" i="44"/>
  <c r="H84" i="46"/>
  <c r="H84" i="44"/>
  <c r="P84" i="46"/>
  <c r="P84" i="44"/>
  <c r="AV84" i="46"/>
  <c r="AV84" i="44"/>
  <c r="BL84" i="46"/>
  <c r="BL84" i="44"/>
  <c r="D85" i="46"/>
  <c r="D85" i="44"/>
  <c r="L85" i="46"/>
  <c r="L85" i="44"/>
  <c r="T85" i="46"/>
  <c r="T85" i="44"/>
  <c r="AB85" i="46"/>
  <c r="AB85" i="44"/>
  <c r="AJ85" i="46"/>
  <c r="AJ85" i="44"/>
  <c r="AR85" i="46"/>
  <c r="AR85" i="44"/>
  <c r="BP85" i="46"/>
  <c r="BP85" i="44"/>
  <c r="H86" i="46"/>
  <c r="H86" i="44"/>
  <c r="AF86" i="46"/>
  <c r="AF86" i="44"/>
  <c r="AV86" i="46"/>
  <c r="AV86" i="44"/>
  <c r="D87" i="46"/>
  <c r="D87" i="44"/>
  <c r="AZ87" i="46"/>
  <c r="AZ87" i="44"/>
  <c r="BP87" i="46"/>
  <c r="BP87" i="44"/>
  <c r="H88" i="46"/>
  <c r="H88" i="44"/>
  <c r="P88" i="46"/>
  <c r="P88" i="44"/>
  <c r="AN88" i="46"/>
  <c r="AN88" i="44"/>
  <c r="BD88" i="46"/>
  <c r="BD88" i="44"/>
  <c r="D89" i="46"/>
  <c r="D89" i="44"/>
  <c r="L89" i="46"/>
  <c r="L89" i="44"/>
  <c r="AB89" i="46"/>
  <c r="AB89" i="44"/>
  <c r="AJ89" i="46"/>
  <c r="AJ89" i="44"/>
  <c r="BH89" i="46"/>
  <c r="BH89" i="44"/>
  <c r="BP89" i="46"/>
  <c r="BP89" i="44"/>
  <c r="H90" i="46"/>
  <c r="H90" i="44"/>
  <c r="P90" i="46"/>
  <c r="P90" i="44"/>
  <c r="AV90" i="46"/>
  <c r="AV90" i="44"/>
  <c r="BL90" i="46"/>
  <c r="BL90" i="44"/>
  <c r="AB58" i="46"/>
  <c r="AB58" i="44"/>
  <c r="D61" i="46"/>
  <c r="D61" i="44"/>
  <c r="Q13" i="46"/>
  <c r="Q13" i="44"/>
  <c r="AN19" i="46"/>
  <c r="AN19" i="44"/>
  <c r="Q39" i="46"/>
  <c r="Q39" i="44"/>
  <c r="AF41" i="46"/>
  <c r="AF41" i="44"/>
  <c r="BD41" i="46"/>
  <c r="BD41" i="44"/>
  <c r="L42" i="46"/>
  <c r="L42" i="44"/>
  <c r="AY46" i="46"/>
  <c r="AY46" i="44"/>
  <c r="Q48" i="46"/>
  <c r="Q48" i="44"/>
  <c r="BM48" i="46"/>
  <c r="BM48" i="44"/>
  <c r="BE50" i="46"/>
  <c r="BE50" i="44"/>
  <c r="AZ53" i="46"/>
  <c r="AZ53" i="44"/>
  <c r="AU56" i="46"/>
  <c r="AU56" i="44"/>
  <c r="M58" i="46"/>
  <c r="M58" i="44"/>
  <c r="AC58" i="46"/>
  <c r="AC58" i="44"/>
  <c r="BQ58" i="46"/>
  <c r="BQ58" i="44"/>
  <c r="U61" i="46"/>
  <c r="U61" i="44"/>
  <c r="BK64" i="46"/>
  <c r="BK64" i="44"/>
  <c r="N66" i="46"/>
  <c r="N66" i="44"/>
  <c r="H68" i="46"/>
  <c r="H68" i="44"/>
  <c r="AF68" i="46"/>
  <c r="AF68" i="44"/>
  <c r="A10" i="44"/>
  <c r="H30" i="44"/>
  <c r="AF30" i="44"/>
  <c r="AE34" i="44"/>
  <c r="BK34" i="44"/>
  <c r="K46" i="44"/>
  <c r="AA46" i="44"/>
  <c r="AE47" i="44"/>
  <c r="AB51" i="44"/>
  <c r="AR51" i="44"/>
  <c r="W56" i="44"/>
  <c r="AC61" i="44"/>
  <c r="R65" i="44"/>
  <c r="AF71" i="44"/>
  <c r="L72" i="44"/>
  <c r="BL73" i="44"/>
  <c r="L74" i="44"/>
  <c r="D80" i="44"/>
  <c r="AT56" i="46"/>
  <c r="AT56" i="44"/>
  <c r="X19" i="46"/>
  <c r="X19" i="44"/>
  <c r="AD23" i="46"/>
  <c r="AD23" i="44"/>
  <c r="BI25" i="46"/>
  <c r="BI25" i="44"/>
  <c r="BH29" i="46"/>
  <c r="BH29" i="44"/>
  <c r="K31" i="46"/>
  <c r="K31" i="44"/>
  <c r="N36" i="46"/>
  <c r="N36" i="44"/>
  <c r="AT36" i="46"/>
  <c r="AT36" i="44"/>
  <c r="BJ38" i="46"/>
  <c r="BJ38" i="44"/>
  <c r="AZ42" i="46"/>
  <c r="AZ42" i="44"/>
  <c r="AW48" i="46"/>
  <c r="AW48" i="44"/>
  <c r="AN52" i="46"/>
  <c r="AN52" i="44"/>
  <c r="AW60" i="46"/>
  <c r="AW60" i="44"/>
  <c r="AB69" i="46"/>
  <c r="AB69" i="44"/>
  <c r="AR69" i="46"/>
  <c r="AR69" i="44"/>
  <c r="AZ69" i="46"/>
  <c r="AZ69" i="44"/>
  <c r="BP69" i="46"/>
  <c r="BP69" i="44"/>
  <c r="H70" i="46"/>
  <c r="H70" i="44"/>
  <c r="P70" i="46"/>
  <c r="P70" i="44"/>
  <c r="AN70" i="46"/>
  <c r="AN70" i="44"/>
  <c r="BD70" i="46"/>
  <c r="BD70" i="44"/>
  <c r="A67" i="44"/>
  <c r="V21" i="44"/>
  <c r="BJ21" i="44"/>
  <c r="Z22" i="44"/>
  <c r="AP22" i="44"/>
  <c r="BM26" i="44"/>
  <c r="Y28" i="44"/>
  <c r="BB38" i="44"/>
  <c r="BC43" i="44"/>
  <c r="O47" i="44"/>
  <c r="S55" i="44"/>
  <c r="AK58" i="44"/>
  <c r="I60" i="44"/>
  <c r="K63" i="44"/>
  <c r="V66" i="44"/>
  <c r="AT66" i="44"/>
  <c r="AV71" i="44"/>
  <c r="AL56" i="46"/>
  <c r="AL56" i="44"/>
  <c r="AR61" i="46"/>
  <c r="AR61" i="44"/>
  <c r="N9" i="46"/>
  <c r="N9" i="44"/>
  <c r="AT16" i="46"/>
  <c r="AT16" i="44"/>
  <c r="A15" i="27"/>
  <c r="C17" i="46"/>
  <c r="C17" i="44" s="1"/>
  <c r="A22" i="29"/>
  <c r="C24" i="46"/>
  <c r="C24" i="44" s="1"/>
  <c r="Q24" i="46"/>
  <c r="Q24" i="44"/>
  <c r="AW24" i="46"/>
  <c r="AW24" i="44"/>
  <c r="C37" i="46"/>
  <c r="C37" i="44" s="1"/>
  <c r="A37" i="44"/>
  <c r="AG39" i="46"/>
  <c r="AG39" i="44"/>
  <c r="AI44" i="46"/>
  <c r="AI44" i="44"/>
  <c r="BD52" i="46"/>
  <c r="BD52" i="44"/>
  <c r="BD54" i="46"/>
  <c r="BD54" i="44"/>
  <c r="Q57" i="46"/>
  <c r="Q57" i="44"/>
  <c r="AO57" i="46"/>
  <c r="AO57" i="44"/>
  <c r="AA63" i="46"/>
  <c r="AA63" i="44"/>
  <c r="AE64" i="46"/>
  <c r="AE64" i="44"/>
  <c r="BL68" i="46"/>
  <c r="BL68" i="44"/>
  <c r="T69" i="46"/>
  <c r="T69" i="44"/>
  <c r="D75" i="46"/>
  <c r="D75" i="44"/>
  <c r="P19" i="44"/>
  <c r="AS25" i="44"/>
  <c r="I50" i="44"/>
  <c r="AG50" i="44"/>
  <c r="BC54" i="44"/>
  <c r="AV59" i="44"/>
  <c r="AI63" i="44"/>
  <c r="BC64" i="44"/>
  <c r="AN68" i="44"/>
  <c r="X70" i="44"/>
  <c r="H71" i="44"/>
  <c r="BH74" i="44"/>
  <c r="AT47" i="46"/>
  <c r="AT47" i="44"/>
  <c r="A55" i="27"/>
  <c r="A57" i="44"/>
  <c r="P59" i="46"/>
  <c r="P59" i="44"/>
  <c r="BH18" i="46"/>
  <c r="BH18" i="44"/>
  <c r="A20" i="29"/>
  <c r="A22" i="44"/>
  <c r="Q26" i="46"/>
  <c r="Q26" i="44"/>
  <c r="AO28" i="46"/>
  <c r="AO28" i="44"/>
  <c r="BM28" i="46"/>
  <c r="BM28" i="44"/>
  <c r="P30" i="46"/>
  <c r="P30" i="44"/>
  <c r="V38" i="46"/>
  <c r="V38" i="44"/>
  <c r="O43" i="46"/>
  <c r="O43" i="44"/>
  <c r="BG46" i="46"/>
  <c r="BG46" i="44"/>
  <c r="K55" i="46"/>
  <c r="K55" i="44"/>
  <c r="AA55" i="46"/>
  <c r="AA55" i="44"/>
  <c r="AQ55" i="46"/>
  <c r="AQ55" i="44"/>
  <c r="G56" i="46"/>
  <c r="G56" i="44"/>
  <c r="Y57" i="46"/>
  <c r="Y57" i="44"/>
  <c r="AM64" i="46"/>
  <c r="AM64" i="44"/>
  <c r="J65" i="46"/>
  <c r="J65" i="44"/>
  <c r="AH65" i="46"/>
  <c r="AH65" i="44"/>
  <c r="BB66" i="46"/>
  <c r="BB66" i="44"/>
  <c r="AR7" i="44"/>
  <c r="F16" i="44"/>
  <c r="BH42" i="44"/>
  <c r="BO44" i="44"/>
  <c r="AF54" i="44"/>
  <c r="BL54" i="44"/>
  <c r="M61" i="44"/>
  <c r="D74" i="44"/>
  <c r="L75" i="44"/>
  <c r="L77" i="44"/>
  <c r="BP77" i="44"/>
  <c r="W54" i="46"/>
  <c r="W54" i="44"/>
  <c r="AM54" i="46"/>
  <c r="AM54" i="44"/>
  <c r="AV62" i="46"/>
  <c r="AV62" i="44"/>
  <c r="T7" i="46"/>
  <c r="T7" i="44"/>
  <c r="AP10" i="46"/>
  <c r="AP10" i="44"/>
  <c r="AR18" i="46"/>
  <c r="AR18" i="44"/>
  <c r="BN22" i="46"/>
  <c r="BN22" i="44"/>
  <c r="AM47" i="46"/>
  <c r="AM47" i="44"/>
  <c r="I48" i="46"/>
  <c r="I48" i="44"/>
  <c r="BE48" i="46"/>
  <c r="BE48" i="44"/>
  <c r="BM50" i="46"/>
  <c r="BM50" i="44"/>
  <c r="L51" i="46"/>
  <c r="L51" i="44"/>
  <c r="O56" i="46"/>
  <c r="O56" i="44"/>
  <c r="AS58" i="46"/>
  <c r="AS58" i="44"/>
  <c r="I59" i="46"/>
  <c r="I59" i="44"/>
  <c r="Y59" i="46"/>
  <c r="Y59" i="44"/>
  <c r="Q60" i="46"/>
  <c r="Q60" i="44"/>
  <c r="AG60" i="46"/>
  <c r="AG60" i="44"/>
  <c r="BQ61" i="46"/>
  <c r="BQ61" i="44"/>
  <c r="AO62" i="46"/>
  <c r="AO62" i="44"/>
  <c r="BM62" i="46"/>
  <c r="BM62" i="44"/>
  <c r="BF65" i="46"/>
  <c r="BF65" i="44"/>
  <c r="J22" i="44"/>
  <c r="P60" i="44"/>
  <c r="AY63" i="44"/>
  <c r="Z65" i="44"/>
  <c r="F66" i="44"/>
  <c r="AD66" i="44"/>
  <c r="BH69" i="44"/>
  <c r="X73" i="44"/>
  <c r="T83" i="44"/>
  <c r="AB91" i="46"/>
  <c r="AB91" i="44"/>
  <c r="AR91" i="46"/>
  <c r="AR91" i="44"/>
  <c r="BH91" i="46"/>
  <c r="BH91" i="44"/>
  <c r="H92" i="46"/>
  <c r="H92" i="44"/>
  <c r="P92" i="46"/>
  <c r="P92" i="44"/>
  <c r="AN92" i="46"/>
  <c r="AN92" i="44"/>
  <c r="AN94" i="46"/>
  <c r="AN94" i="44"/>
  <c r="BL94" i="46"/>
  <c r="BL94" i="44"/>
  <c r="K95" i="46"/>
  <c r="K95" i="44"/>
  <c r="S95" i="46"/>
  <c r="S95" i="44"/>
  <c r="AA95" i="46"/>
  <c r="AA95" i="44"/>
  <c r="AI95" i="46"/>
  <c r="AI95" i="44"/>
  <c r="AY95" i="46"/>
  <c r="AY95" i="44"/>
  <c r="AU96" i="46"/>
  <c r="AU96" i="44"/>
  <c r="BC96" i="46"/>
  <c r="BC96" i="44"/>
  <c r="K101" i="46"/>
  <c r="K101" i="44"/>
  <c r="AQ101" i="46"/>
  <c r="AQ101" i="44"/>
  <c r="BG101" i="46"/>
  <c r="BG101" i="44"/>
  <c r="W102" i="46"/>
  <c r="W102" i="44"/>
  <c r="AM102" i="46"/>
  <c r="AM102" i="44"/>
  <c r="BC102" i="46"/>
  <c r="BC102" i="44"/>
  <c r="BM103" i="46"/>
  <c r="BM103" i="44"/>
  <c r="AJ104" i="46"/>
  <c r="AJ104" i="44"/>
  <c r="BH104" i="46"/>
  <c r="BH104" i="44"/>
  <c r="AF105" i="46"/>
  <c r="AF105" i="44"/>
  <c r="AN105" i="46"/>
  <c r="AN105" i="44"/>
  <c r="BL105" i="46"/>
  <c r="BL105" i="44"/>
  <c r="AA106" i="46"/>
  <c r="AA106" i="44"/>
  <c r="AI106" i="46"/>
  <c r="AI106" i="44"/>
  <c r="F107" i="46"/>
  <c r="F107" i="44"/>
  <c r="N107" i="46"/>
  <c r="N107" i="44"/>
  <c r="BB107" i="46"/>
  <c r="BB107" i="44"/>
  <c r="U109" i="46"/>
  <c r="U109" i="44"/>
  <c r="AC109" i="46"/>
  <c r="AC109" i="44"/>
  <c r="AK109" i="46"/>
  <c r="AK109" i="44"/>
  <c r="AS109" i="46"/>
  <c r="AS109" i="44"/>
  <c r="BI109" i="46"/>
  <c r="BI109" i="44"/>
  <c r="BQ109" i="46"/>
  <c r="BQ109" i="44"/>
  <c r="H110" i="46"/>
  <c r="H110" i="44"/>
  <c r="AF110" i="46"/>
  <c r="AF110" i="44"/>
  <c r="AN110" i="46"/>
  <c r="AN110" i="44"/>
  <c r="D111" i="46"/>
  <c r="D111" i="44"/>
  <c r="AJ111" i="46"/>
  <c r="AJ111" i="44"/>
  <c r="AF112" i="46"/>
  <c r="AF112" i="44"/>
  <c r="BD112" i="46"/>
  <c r="BD112" i="44"/>
  <c r="BL112" i="46"/>
  <c r="BL112" i="44"/>
  <c r="AH113" i="46"/>
  <c r="AH113" i="44"/>
  <c r="AX113" i="46"/>
  <c r="AX113" i="44"/>
  <c r="F114" i="46"/>
  <c r="F114" i="44"/>
  <c r="N114" i="46"/>
  <c r="N114" i="44"/>
  <c r="AD114" i="46"/>
  <c r="AD114" i="44"/>
  <c r="BJ114" i="46"/>
  <c r="BJ114" i="44"/>
  <c r="A113" i="27"/>
  <c r="C115" i="46"/>
  <c r="C115" i="44" s="1"/>
  <c r="X115" i="46"/>
  <c r="X115" i="44"/>
  <c r="AF115" i="46"/>
  <c r="AF115" i="44"/>
  <c r="AV115" i="46"/>
  <c r="AV115" i="44"/>
  <c r="BD115" i="46"/>
  <c r="BD115" i="44"/>
  <c r="BL115" i="46"/>
  <c r="BL115" i="44"/>
  <c r="L116" i="46"/>
  <c r="L116" i="44"/>
  <c r="AB116" i="46"/>
  <c r="AB116" i="44"/>
  <c r="AJ116" i="46"/>
  <c r="AJ116" i="44"/>
  <c r="AR116" i="46"/>
  <c r="AR116" i="44"/>
  <c r="BP116" i="46"/>
  <c r="BP116" i="44"/>
  <c r="N117" i="46"/>
  <c r="N117" i="44"/>
  <c r="AL117" i="46"/>
  <c r="AL117" i="44"/>
  <c r="AT117" i="46"/>
  <c r="AT117" i="44"/>
  <c r="BB117" i="46"/>
  <c r="BB117" i="44"/>
  <c r="BJ117" i="46"/>
  <c r="BJ117" i="44"/>
  <c r="R118" i="46"/>
  <c r="R118" i="44"/>
  <c r="Z118" i="46"/>
  <c r="Z118" i="44"/>
  <c r="AH118" i="46"/>
  <c r="AH118" i="44"/>
  <c r="AP118" i="46"/>
  <c r="AP118" i="44"/>
  <c r="BF118" i="46"/>
  <c r="BF118" i="44"/>
  <c r="BN118" i="46"/>
  <c r="BN118" i="44"/>
  <c r="D119" i="46"/>
  <c r="D119" i="44"/>
  <c r="T119" i="46"/>
  <c r="T119" i="44"/>
  <c r="AR119" i="46"/>
  <c r="AR119" i="44"/>
  <c r="BH119" i="46"/>
  <c r="BH119" i="44"/>
  <c r="H120" i="46"/>
  <c r="H120" i="44"/>
  <c r="P120" i="46"/>
  <c r="P120" i="44"/>
  <c r="AF120" i="46"/>
  <c r="AF120" i="44"/>
  <c r="AV120" i="46"/>
  <c r="AV120" i="44"/>
  <c r="BD120" i="46"/>
  <c r="BD120" i="44"/>
  <c r="G96" i="44"/>
  <c r="BI7" i="46"/>
  <c r="BI7" i="44"/>
  <c r="E12" i="46"/>
  <c r="E12" i="44"/>
  <c r="AK12" i="46"/>
  <c r="AK12" i="44"/>
  <c r="AY22" i="46"/>
  <c r="AY22" i="44"/>
  <c r="BN24" i="46"/>
  <c r="BN24" i="44"/>
  <c r="Z26" i="46"/>
  <c r="Z26" i="44"/>
  <c r="BF26" i="46"/>
  <c r="BF26" i="44"/>
  <c r="N27" i="46"/>
  <c r="N27" i="44"/>
  <c r="AX28" i="46"/>
  <c r="AX28" i="44"/>
  <c r="E29" i="46"/>
  <c r="E29" i="44"/>
  <c r="BI29" i="46"/>
  <c r="BI29" i="44"/>
  <c r="AG30" i="46"/>
  <c r="AG30" i="44"/>
  <c r="BE30" i="46"/>
  <c r="BE30" i="44"/>
  <c r="AR33" i="46"/>
  <c r="AR33" i="44"/>
  <c r="AF34" i="46"/>
  <c r="AF34" i="44"/>
  <c r="AQ35" i="46"/>
  <c r="AQ35" i="44"/>
  <c r="S37" i="46"/>
  <c r="S37" i="44"/>
  <c r="Z39" i="46"/>
  <c r="Z39" i="44"/>
  <c r="AH39" i="46"/>
  <c r="AH39" i="44"/>
  <c r="E40" i="46"/>
  <c r="E40" i="44"/>
  <c r="M40" i="46"/>
  <c r="M40" i="44"/>
  <c r="U42" i="46"/>
  <c r="U42" i="44"/>
  <c r="BA42" i="46"/>
  <c r="BA42" i="44"/>
  <c r="P43" i="46"/>
  <c r="P43" i="44"/>
  <c r="AN43" i="46"/>
  <c r="AN43" i="44"/>
  <c r="L44" i="46"/>
  <c r="L44" i="44"/>
  <c r="L91" i="44"/>
  <c r="AV92" i="44"/>
  <c r="AP8" i="46"/>
  <c r="AP8" i="44"/>
  <c r="AC18" i="46"/>
  <c r="AC18" i="44"/>
  <c r="O23" i="46"/>
  <c r="O23" i="44"/>
  <c r="C28" i="46"/>
  <c r="C28" i="44" s="1"/>
  <c r="BF7" i="44"/>
  <c r="O9" i="44"/>
  <c r="BK9" i="44"/>
  <c r="AQ10" i="44"/>
  <c r="X11" i="44"/>
  <c r="BI11" i="44"/>
  <c r="AE12" i="44"/>
  <c r="R15" i="44"/>
  <c r="BC15" i="44"/>
  <c r="K17" i="44"/>
  <c r="R18" i="44"/>
  <c r="BC18" i="44"/>
  <c r="Y19" i="44"/>
  <c r="F20" i="44"/>
  <c r="BP20" i="44"/>
  <c r="AG21" i="44"/>
  <c r="BH21" i="44"/>
  <c r="AF22" i="44"/>
  <c r="BL22" i="44"/>
  <c r="W23" i="44"/>
  <c r="AR23" i="44"/>
  <c r="AP24" i="44"/>
  <c r="N25" i="44"/>
  <c r="R26" i="44"/>
  <c r="AZ26" i="44"/>
  <c r="K27" i="44"/>
  <c r="R28" i="44"/>
  <c r="AH28" i="44"/>
  <c r="BF28" i="44"/>
  <c r="AA30" i="44"/>
  <c r="BB30" i="44"/>
  <c r="V31" i="44"/>
  <c r="AZ31" i="44"/>
  <c r="AV32" i="44"/>
  <c r="D33" i="44"/>
  <c r="BJ33" i="44"/>
  <c r="AC34" i="44"/>
  <c r="E37" i="44"/>
  <c r="BC40" i="44"/>
  <c r="BG41" i="44"/>
  <c r="W42" i="44"/>
  <c r="AU42" i="44"/>
  <c r="BN43" i="44"/>
  <c r="F46" i="44"/>
  <c r="O53" i="44"/>
  <c r="BC53" i="44"/>
  <c r="AT55" i="44"/>
  <c r="R56" i="44"/>
  <c r="H58" i="44"/>
  <c r="AJ59" i="44"/>
  <c r="BH59" i="44"/>
  <c r="AZ60" i="44"/>
  <c r="BL61" i="44"/>
  <c r="AT63" i="44"/>
  <c r="M65" i="44"/>
  <c r="AC65" i="44"/>
  <c r="AI68" i="44"/>
  <c r="BG95" i="44"/>
  <c r="W96" i="44"/>
  <c r="H105" i="44"/>
  <c r="M109" i="44"/>
  <c r="R113" i="44"/>
  <c r="T116" i="44"/>
  <c r="D15" i="46"/>
  <c r="D15" i="44"/>
  <c r="AZ15" i="46"/>
  <c r="AZ15" i="44"/>
  <c r="AW21" i="46"/>
  <c r="AW21" i="44"/>
  <c r="U22" i="46"/>
  <c r="U22" i="44"/>
  <c r="AK22" i="46"/>
  <c r="AK22" i="44"/>
  <c r="BD27" i="46"/>
  <c r="BD27" i="44"/>
  <c r="L28" i="46"/>
  <c r="L28" i="44"/>
  <c r="N31" i="46"/>
  <c r="N31" i="44"/>
  <c r="M35" i="46"/>
  <c r="M35" i="44"/>
  <c r="AO38" i="46"/>
  <c r="AO38" i="44"/>
  <c r="AM42" i="46"/>
  <c r="AM42" i="44"/>
  <c r="BK42" i="46"/>
  <c r="BK42" i="44"/>
  <c r="AH43" i="46"/>
  <c r="AH43" i="44"/>
  <c r="V44" i="46"/>
  <c r="V44" i="44"/>
  <c r="R45" i="46"/>
  <c r="R45" i="44"/>
  <c r="Z45" i="46"/>
  <c r="Z45" i="44"/>
  <c r="AP45" i="46"/>
  <c r="AP45" i="44"/>
  <c r="AP47" i="46"/>
  <c r="AP47" i="44"/>
  <c r="L48" i="46"/>
  <c r="L48" i="44"/>
  <c r="AB48" i="46"/>
  <c r="AB48" i="44"/>
  <c r="AR48" i="46"/>
  <c r="AR48" i="44"/>
  <c r="BH48" i="46"/>
  <c r="BH48" i="44"/>
  <c r="BP48" i="46"/>
  <c r="BP48" i="44"/>
  <c r="P49" i="46"/>
  <c r="P49" i="44"/>
  <c r="T50" i="46"/>
  <c r="T50" i="44"/>
  <c r="AJ50" i="46"/>
  <c r="AJ50" i="44"/>
  <c r="G51" i="46"/>
  <c r="G51" i="44"/>
  <c r="S52" i="46"/>
  <c r="S52" i="44"/>
  <c r="AA52" i="46"/>
  <c r="AA52" i="44"/>
  <c r="BK53" i="46"/>
  <c r="BK53" i="44"/>
  <c r="AQ54" i="46"/>
  <c r="AQ54" i="44"/>
  <c r="BO54" i="46"/>
  <c r="BO54" i="44"/>
  <c r="AL55" i="46"/>
  <c r="AL55" i="44"/>
  <c r="J56" i="46"/>
  <c r="J56" i="44"/>
  <c r="D57" i="46"/>
  <c r="D57" i="44"/>
  <c r="T57" i="46"/>
  <c r="T57" i="44"/>
  <c r="BP57" i="46"/>
  <c r="BP57" i="44"/>
  <c r="P58" i="46"/>
  <c r="P58" i="44"/>
  <c r="AN58" i="46"/>
  <c r="AN58" i="44"/>
  <c r="AV58" i="46"/>
  <c r="AV58" i="44"/>
  <c r="L59" i="46"/>
  <c r="L59" i="44"/>
  <c r="AZ59" i="46"/>
  <c r="AZ59" i="44"/>
  <c r="AJ60" i="46"/>
  <c r="AJ60" i="44"/>
  <c r="AR60" i="46"/>
  <c r="AR60" i="44"/>
  <c r="BH60" i="46"/>
  <c r="BH60" i="44"/>
  <c r="BP60" i="46"/>
  <c r="BP60" i="44"/>
  <c r="H61" i="46"/>
  <c r="H61" i="44"/>
  <c r="X61" i="46"/>
  <c r="X61" i="44"/>
  <c r="AN61" i="46"/>
  <c r="AN61" i="44"/>
  <c r="BD61" i="46"/>
  <c r="BD61" i="44"/>
  <c r="D62" i="46"/>
  <c r="D62" i="44"/>
  <c r="L62" i="46"/>
  <c r="L62" i="44"/>
  <c r="T62" i="46"/>
  <c r="T62" i="44"/>
  <c r="AR62" i="46"/>
  <c r="AR62" i="44"/>
  <c r="BH62" i="46"/>
  <c r="BH62" i="44"/>
  <c r="N63" i="46"/>
  <c r="N63" i="44"/>
  <c r="C64" i="46"/>
  <c r="C64" i="44" s="1"/>
  <c r="A64" i="44"/>
  <c r="R64" i="46"/>
  <c r="R64" i="44"/>
  <c r="AX64" i="46"/>
  <c r="AX64" i="44"/>
  <c r="BF64" i="46"/>
  <c r="BF64" i="44"/>
  <c r="BN64" i="46"/>
  <c r="BN64" i="44"/>
  <c r="E65" i="46"/>
  <c r="E65" i="44"/>
  <c r="BI65" i="46"/>
  <c r="BI65" i="44"/>
  <c r="BQ65" i="46"/>
  <c r="BQ65" i="44"/>
  <c r="G67" i="46"/>
  <c r="G67" i="44"/>
  <c r="O67" i="46"/>
  <c r="O67" i="44"/>
  <c r="W67" i="46"/>
  <c r="W67" i="44"/>
  <c r="AE67" i="46"/>
  <c r="AE67" i="44"/>
  <c r="AU67" i="46"/>
  <c r="AU67" i="44"/>
  <c r="AY68" i="46"/>
  <c r="AY68" i="44"/>
  <c r="BO68" i="46"/>
  <c r="BO68" i="44"/>
  <c r="AI71" i="46"/>
  <c r="AI71" i="44"/>
  <c r="G72" i="46"/>
  <c r="G72" i="44"/>
  <c r="O72" i="46"/>
  <c r="O72" i="44"/>
  <c r="AE72" i="46"/>
  <c r="AE72" i="44"/>
  <c r="AU72" i="46"/>
  <c r="AU72" i="44"/>
  <c r="BC72" i="46"/>
  <c r="BC72" i="44"/>
  <c r="AI73" i="46"/>
  <c r="AI73" i="44"/>
  <c r="BO73" i="46"/>
  <c r="BO73" i="44"/>
  <c r="AE74" i="46"/>
  <c r="AE74" i="44"/>
  <c r="AM74" i="46"/>
  <c r="AM74" i="44"/>
  <c r="BM16" i="46"/>
  <c r="BM16" i="44"/>
  <c r="BG17" i="46"/>
  <c r="BG17" i="44"/>
  <c r="E22" i="46"/>
  <c r="E22" i="44"/>
  <c r="D24" i="46"/>
  <c r="D24" i="44"/>
  <c r="J32" i="46"/>
  <c r="J32" i="44"/>
  <c r="BF32" i="46"/>
  <c r="BF32" i="44"/>
  <c r="AE40" i="46"/>
  <c r="AE40" i="44"/>
  <c r="BK40" i="46"/>
  <c r="BK40" i="44"/>
  <c r="J43" i="46"/>
  <c r="J43" i="44"/>
  <c r="BF43" i="46"/>
  <c r="BF43" i="44"/>
  <c r="AX45" i="46"/>
  <c r="AX45" i="44"/>
  <c r="BP50" i="46"/>
  <c r="BP50" i="44"/>
  <c r="W51" i="46"/>
  <c r="W51" i="44"/>
  <c r="J8" i="44"/>
  <c r="W9" i="44"/>
  <c r="AF11" i="44"/>
  <c r="AP12" i="44"/>
  <c r="AI14" i="44"/>
  <c r="BP15" i="44"/>
  <c r="AT19" i="44"/>
  <c r="AJ20" i="44"/>
  <c r="G21" i="44"/>
  <c r="BM21" i="44"/>
  <c r="S22" i="44"/>
  <c r="X25" i="44"/>
  <c r="T26" i="44"/>
  <c r="AL27" i="44"/>
  <c r="BL27" i="44"/>
  <c r="T28" i="44"/>
  <c r="Z29" i="44"/>
  <c r="BA29" i="44"/>
  <c r="N30" i="44"/>
  <c r="AI30" i="44"/>
  <c r="AB31" i="44"/>
  <c r="N33" i="44"/>
  <c r="AC35" i="44"/>
  <c r="I36" i="44"/>
  <c r="AK37" i="44"/>
  <c r="S41" i="44"/>
  <c r="BF45" i="44"/>
  <c r="AD46" i="44"/>
  <c r="BB46" i="44"/>
  <c r="BN47" i="44"/>
  <c r="AX56" i="44"/>
  <c r="L57" i="44"/>
  <c r="T59" i="44"/>
  <c r="AV61" i="44"/>
  <c r="BP62" i="44"/>
  <c r="J64" i="44"/>
  <c r="AH64" i="44"/>
  <c r="U65" i="44"/>
  <c r="T91" i="44"/>
  <c r="AJ91" i="44"/>
  <c r="BP93" i="44"/>
  <c r="AE102" i="44"/>
  <c r="AU102" i="44"/>
  <c r="Q103" i="44"/>
  <c r="X105" i="44"/>
  <c r="AB111" i="44"/>
  <c r="AR111" i="44"/>
  <c r="H112" i="44"/>
  <c r="X112" i="44"/>
  <c r="AN112" i="44"/>
  <c r="H115" i="44"/>
  <c r="J118" i="44"/>
  <c r="AX118" i="44"/>
  <c r="AJ119" i="44"/>
  <c r="AZ119" i="44"/>
  <c r="BI10" i="46"/>
  <c r="BI10" i="44"/>
  <c r="Y21" i="46"/>
  <c r="Y21" i="44"/>
  <c r="AF25" i="46"/>
  <c r="AF25" i="44"/>
  <c r="AH32" i="46"/>
  <c r="AH32" i="44"/>
  <c r="AT44" i="46"/>
  <c r="AT44" i="44"/>
  <c r="BF47" i="46"/>
  <c r="BF47" i="44"/>
  <c r="AZ48" i="46"/>
  <c r="AZ48" i="44"/>
  <c r="BD49" i="46"/>
  <c r="BD49" i="44"/>
  <c r="BL49" i="46"/>
  <c r="BL49" i="44"/>
  <c r="L50" i="46"/>
  <c r="L50" i="44"/>
  <c r="AM51" i="46"/>
  <c r="AM51" i="44"/>
  <c r="BC51" i="46"/>
  <c r="BC51" i="44"/>
  <c r="AM53" i="46"/>
  <c r="AM53" i="44"/>
  <c r="A118" i="44"/>
  <c r="AE7" i="44"/>
  <c r="AU8" i="44"/>
  <c r="S10" i="44"/>
  <c r="AR16" i="44"/>
  <c r="AQ17" i="44"/>
  <c r="W18" i="44"/>
  <c r="BF18" i="44"/>
  <c r="AJ21" i="44"/>
  <c r="C32" i="46"/>
  <c r="C32" i="44" s="1"/>
  <c r="AK7" i="44"/>
  <c r="R8" i="44"/>
  <c r="BC8" i="44"/>
  <c r="AE9" i="44"/>
  <c r="U10" i="44"/>
  <c r="BG10" i="44"/>
  <c r="AN11" i="44"/>
  <c r="AS12" i="44"/>
  <c r="AZ13" i="44"/>
  <c r="AN14" i="44"/>
  <c r="AB15" i="44"/>
  <c r="Z18" i="44"/>
  <c r="AL20" i="44"/>
  <c r="Q21" i="44"/>
  <c r="BP21" i="44"/>
  <c r="BA22" i="44"/>
  <c r="G23" i="44"/>
  <c r="AG23" i="44"/>
  <c r="BC23" i="44"/>
  <c r="W24" i="44"/>
  <c r="BF24" i="44"/>
  <c r="AB26" i="44"/>
  <c r="BK26" i="44"/>
  <c r="V27" i="44"/>
  <c r="AN27" i="44"/>
  <c r="BO27" i="44"/>
  <c r="AC29" i="44"/>
  <c r="Q30" i="44"/>
  <c r="BO30" i="44"/>
  <c r="AD31" i="44"/>
  <c r="BJ31" i="44"/>
  <c r="Z32" i="44"/>
  <c r="BA35" i="44"/>
  <c r="AO36" i="44"/>
  <c r="BE36" i="44"/>
  <c r="M37" i="44"/>
  <c r="BQ37" i="44"/>
  <c r="AW38" i="44"/>
  <c r="BO41" i="44"/>
  <c r="AE42" i="44"/>
  <c r="R43" i="44"/>
  <c r="AX43" i="44"/>
  <c r="J45" i="44"/>
  <c r="J47" i="44"/>
  <c r="D50" i="44"/>
  <c r="AB50" i="44"/>
  <c r="K52" i="44"/>
  <c r="W53" i="44"/>
  <c r="AD55" i="44"/>
  <c r="AF58" i="44"/>
  <c r="AR59" i="44"/>
  <c r="D60" i="44"/>
  <c r="AF61" i="44"/>
  <c r="AB62" i="44"/>
  <c r="AZ62" i="44"/>
  <c r="F63" i="44"/>
  <c r="BA65" i="44"/>
  <c r="AH108" i="44"/>
  <c r="BN108" i="44"/>
  <c r="AV110" i="44"/>
  <c r="BH111" i="44"/>
  <c r="J113" i="44"/>
  <c r="Z113" i="44"/>
  <c r="BB114" i="44"/>
  <c r="AD117" i="44"/>
  <c r="Z7" i="46"/>
  <c r="Z7" i="44"/>
  <c r="L9" i="46"/>
  <c r="L9" i="44"/>
  <c r="AR9" i="46"/>
  <c r="AR9" i="44"/>
  <c r="AF10" i="46"/>
  <c r="AF10" i="44"/>
  <c r="AK11" i="46"/>
  <c r="AK11" i="44"/>
  <c r="BO25" i="46"/>
  <c r="BO25" i="44"/>
  <c r="Q33" i="46"/>
  <c r="Q33" i="44"/>
  <c r="BI34" i="46"/>
  <c r="BI34" i="44"/>
  <c r="T36" i="46"/>
  <c r="T36" i="44"/>
  <c r="AN37" i="46"/>
  <c r="AN37" i="44"/>
  <c r="BL37" i="46"/>
  <c r="BL37" i="44"/>
  <c r="G39" i="46"/>
  <c r="G39" i="44"/>
  <c r="AP40" i="46"/>
  <c r="AP40" i="44"/>
  <c r="BA43" i="46"/>
  <c r="BA43" i="44"/>
  <c r="AR46" i="46"/>
  <c r="AR46" i="44"/>
  <c r="H47" i="46"/>
  <c r="H47" i="44"/>
  <c r="E53" i="46"/>
  <c r="E53" i="44"/>
  <c r="U53" i="46"/>
  <c r="U53" i="44"/>
  <c r="AG54" i="46"/>
  <c r="AG54" i="44"/>
  <c r="D55" i="46"/>
  <c r="D55" i="44"/>
  <c r="H56" i="46"/>
  <c r="H56" i="44"/>
  <c r="AX57" i="46"/>
  <c r="AX57" i="44"/>
  <c r="AH62" i="46"/>
  <c r="AH62" i="44"/>
  <c r="Y70" i="46"/>
  <c r="Y70" i="44"/>
  <c r="E74" i="46"/>
  <c r="E74" i="44"/>
  <c r="BA74" i="46"/>
  <c r="BA74" i="44"/>
  <c r="AS80" i="46"/>
  <c r="AS80" i="44"/>
  <c r="AO84" i="46"/>
  <c r="AO84" i="44"/>
  <c r="BI85" i="46"/>
  <c r="BI85" i="44"/>
  <c r="Q86" i="46"/>
  <c r="Q86" i="44"/>
  <c r="BQ89" i="46"/>
  <c r="BQ89" i="44"/>
  <c r="M91" i="46"/>
  <c r="M91" i="44"/>
  <c r="AS91" i="46"/>
  <c r="AS91" i="44"/>
  <c r="BM94" i="46"/>
  <c r="BM94" i="44"/>
  <c r="L46" i="46"/>
  <c r="L46" i="44"/>
  <c r="BH55" i="46"/>
  <c r="BH55" i="44"/>
  <c r="BL56" i="46"/>
  <c r="BL56" i="44"/>
  <c r="AH57" i="46"/>
  <c r="AH57" i="44"/>
  <c r="AD58" i="46"/>
  <c r="AD58" i="44"/>
  <c r="AX62" i="46"/>
  <c r="AX62" i="44"/>
  <c r="AF64" i="46"/>
  <c r="AF64" i="44"/>
  <c r="S65" i="46"/>
  <c r="S65" i="44"/>
  <c r="AS67" i="46"/>
  <c r="AS67" i="44"/>
  <c r="Q71" i="46"/>
  <c r="Q71" i="44"/>
  <c r="AW71" i="46"/>
  <c r="AW71" i="44"/>
  <c r="C55" i="46"/>
  <c r="C55" i="44" s="1"/>
  <c r="AJ44" i="44"/>
  <c r="AN45" i="44"/>
  <c r="BI45" i="44"/>
  <c r="AB46" i="44"/>
  <c r="BM46" i="44"/>
  <c r="BD47" i="44"/>
  <c r="AD49" i="44"/>
  <c r="AX50" i="44"/>
  <c r="BN51" i="44"/>
  <c r="R53" i="44"/>
  <c r="I54" i="44"/>
  <c r="L55" i="44"/>
  <c r="AB55" i="44"/>
  <c r="BP55" i="44"/>
  <c r="P56" i="44"/>
  <c r="AF56" i="44"/>
  <c r="BJ58" i="44"/>
  <c r="BN59" i="44"/>
  <c r="AL61" i="44"/>
  <c r="M64" i="44"/>
  <c r="BA64" i="44"/>
  <c r="AI65" i="44"/>
  <c r="AY65" i="44"/>
  <c r="BP66" i="44"/>
  <c r="AO68" i="44"/>
  <c r="AC69" i="44"/>
  <c r="BI69" i="44"/>
  <c r="BE70" i="44"/>
  <c r="AO71" i="44"/>
  <c r="AW73" i="44"/>
  <c r="BK74" i="44"/>
  <c r="K76" i="44"/>
  <c r="AA76" i="44"/>
  <c r="G77" i="44"/>
  <c r="BK77" i="44"/>
  <c r="I78" i="44"/>
  <c r="Y78" i="44"/>
  <c r="AY78" i="44"/>
  <c r="AI79" i="44"/>
  <c r="M80" i="44"/>
  <c r="AE80" i="44"/>
  <c r="BK80" i="44"/>
  <c r="W82" i="44"/>
  <c r="AS83" i="44"/>
  <c r="BK83" i="44"/>
  <c r="S84" i="44"/>
  <c r="AW84" i="44"/>
  <c r="BO84" i="44"/>
  <c r="AC85" i="44"/>
  <c r="BK85" i="44"/>
  <c r="AE87" i="44"/>
  <c r="AY88" i="44"/>
  <c r="K90" i="44"/>
  <c r="AQ90" i="44"/>
  <c r="BG90" i="44"/>
  <c r="K92" i="44"/>
  <c r="AY92" i="44"/>
  <c r="AQ94" i="44"/>
  <c r="BF96" i="44"/>
  <c r="J98" i="44"/>
  <c r="Z98" i="44"/>
  <c r="AB103" i="44"/>
  <c r="AM75" i="46"/>
  <c r="AM75" i="44"/>
  <c r="AI76" i="46"/>
  <c r="AI76" i="44"/>
  <c r="K78" i="46"/>
  <c r="K78" i="44"/>
  <c r="AQ79" i="46"/>
  <c r="AQ79" i="44"/>
  <c r="S81" i="46"/>
  <c r="S81" i="44"/>
  <c r="G82" i="46"/>
  <c r="G82" i="44"/>
  <c r="W83" i="46"/>
  <c r="W83" i="44"/>
  <c r="AM83" i="46"/>
  <c r="AM83" i="44"/>
  <c r="AA84" i="46"/>
  <c r="AA84" i="44"/>
  <c r="AE85" i="46"/>
  <c r="AE85" i="44"/>
  <c r="G87" i="46"/>
  <c r="G87" i="44"/>
  <c r="W87" i="46"/>
  <c r="W87" i="44"/>
  <c r="G89" i="46"/>
  <c r="G89" i="44"/>
  <c r="W89" i="46"/>
  <c r="W89" i="44"/>
  <c r="AI92" i="46"/>
  <c r="AI92" i="44"/>
  <c r="BG92" i="46"/>
  <c r="BG92" i="44"/>
  <c r="BO92" i="46"/>
  <c r="BO92" i="44"/>
  <c r="AY94" i="46"/>
  <c r="AY94" i="44"/>
  <c r="Z96" i="46"/>
  <c r="Z96" i="44"/>
  <c r="BN96" i="46"/>
  <c r="BN96" i="44"/>
  <c r="AD97" i="46"/>
  <c r="AD97" i="44"/>
  <c r="AL97" i="46"/>
  <c r="AL97" i="44"/>
  <c r="BB97" i="46"/>
  <c r="BB97" i="44"/>
  <c r="R98" i="46"/>
  <c r="R98" i="44"/>
  <c r="AH98" i="46"/>
  <c r="AH98" i="44"/>
  <c r="AX98" i="46"/>
  <c r="AX98" i="44"/>
  <c r="BN98" i="46"/>
  <c r="BN98" i="44"/>
  <c r="AL99" i="46"/>
  <c r="AL99" i="44"/>
  <c r="J100" i="46"/>
  <c r="J100" i="44"/>
  <c r="R100" i="46"/>
  <c r="R100" i="44"/>
  <c r="Z100" i="46"/>
  <c r="Z100" i="44"/>
  <c r="AT101" i="46"/>
  <c r="AT101" i="44"/>
  <c r="BJ101" i="46"/>
  <c r="BJ101" i="44"/>
  <c r="J102" i="46"/>
  <c r="J102" i="44"/>
  <c r="Z102" i="46"/>
  <c r="Z102" i="44"/>
  <c r="D103" i="46"/>
  <c r="D103" i="44"/>
  <c r="L103" i="46"/>
  <c r="L103" i="44"/>
  <c r="T103" i="46"/>
  <c r="T103" i="44"/>
  <c r="AZ103" i="46"/>
  <c r="AZ103" i="44"/>
  <c r="BP103" i="46"/>
  <c r="BP103" i="44"/>
  <c r="O104" i="46"/>
  <c r="O104" i="44"/>
  <c r="AU104" i="46"/>
  <c r="AU104" i="44"/>
  <c r="BC104" i="46"/>
  <c r="BC104" i="44"/>
  <c r="AQ105" i="46"/>
  <c r="AQ105" i="44"/>
  <c r="BG105" i="46"/>
  <c r="BG105" i="44"/>
  <c r="AL106" i="46"/>
  <c r="AL106" i="44"/>
  <c r="BB106" i="46"/>
  <c r="BB106" i="44"/>
  <c r="Y107" i="46"/>
  <c r="Y107" i="44"/>
  <c r="AW107" i="46"/>
  <c r="AW107" i="44"/>
  <c r="BM107" i="46"/>
  <c r="BM107" i="44"/>
  <c r="M108" i="46"/>
  <c r="M108" i="44"/>
  <c r="AS108" i="46"/>
  <c r="AS108" i="44"/>
  <c r="H109" i="46"/>
  <c r="H109" i="44"/>
  <c r="P109" i="46"/>
  <c r="P109" i="44"/>
  <c r="X109" i="46"/>
  <c r="X109" i="44"/>
  <c r="O75" i="44"/>
  <c r="BK75" i="44"/>
  <c r="AQ78" i="44"/>
  <c r="AH121" i="44"/>
  <c r="Y46" i="46"/>
  <c r="Y46" i="44"/>
  <c r="O50" i="46"/>
  <c r="O50" i="44"/>
  <c r="AE50" i="46"/>
  <c r="AE50" i="44"/>
  <c r="AU50" i="46"/>
  <c r="AU50" i="44"/>
  <c r="Z51" i="46"/>
  <c r="Z51" i="44"/>
  <c r="AS56" i="46"/>
  <c r="AS56" i="44"/>
  <c r="AU59" i="46"/>
  <c r="AU59" i="44"/>
  <c r="BK59" i="46"/>
  <c r="BK59" i="44"/>
  <c r="O60" i="46"/>
  <c r="O60" i="44"/>
  <c r="AE60" i="46"/>
  <c r="AE60" i="44"/>
  <c r="AJ66" i="46"/>
  <c r="AJ66" i="44"/>
  <c r="AZ66" i="46"/>
  <c r="AZ66" i="44"/>
  <c r="AL71" i="46"/>
  <c r="AL71" i="44"/>
  <c r="R72" i="46"/>
  <c r="R72" i="44"/>
  <c r="AP72" i="46"/>
  <c r="AP72" i="44"/>
  <c r="R74" i="46"/>
  <c r="R74" i="44"/>
  <c r="J75" i="46"/>
  <c r="J75" i="44"/>
  <c r="J77" i="46"/>
  <c r="J77" i="44"/>
  <c r="BN77" i="46"/>
  <c r="BN77" i="44"/>
  <c r="BJ78" i="46"/>
  <c r="BJ78" i="44"/>
  <c r="N79" i="46"/>
  <c r="N79" i="44"/>
  <c r="BB79" i="46"/>
  <c r="BB79" i="44"/>
  <c r="AX121" i="46"/>
  <c r="AX121" i="44"/>
  <c r="V122" i="46"/>
  <c r="V122" i="44"/>
  <c r="N124" i="46"/>
  <c r="N124" i="44"/>
  <c r="AL124" i="46"/>
  <c r="AL124" i="44"/>
  <c r="AT124" i="46"/>
  <c r="AT124" i="44"/>
  <c r="V126" i="46"/>
  <c r="V126" i="44"/>
  <c r="AL126" i="46"/>
  <c r="AL126" i="44"/>
  <c r="AM127" i="46"/>
  <c r="AM127" i="44"/>
  <c r="BK127" i="46"/>
  <c r="BK127" i="44"/>
  <c r="AW128" i="46"/>
  <c r="AW128" i="44"/>
  <c r="U129" i="46"/>
  <c r="U129" i="44"/>
  <c r="AZ99" i="46"/>
  <c r="AZ99" i="44"/>
  <c r="BP99" i="46"/>
  <c r="BP99" i="44"/>
  <c r="BL100" i="46"/>
  <c r="BL100" i="44"/>
  <c r="AJ101" i="46"/>
  <c r="AJ101" i="44"/>
  <c r="BL102" i="46"/>
  <c r="BL102" i="44"/>
  <c r="Z103" i="46"/>
  <c r="Z103" i="44"/>
  <c r="AX103" i="46"/>
  <c r="AX103" i="44"/>
  <c r="BN103" i="46"/>
  <c r="BN103" i="44"/>
  <c r="AC104" i="46"/>
  <c r="AC104" i="44"/>
  <c r="BA104" i="46"/>
  <c r="BA104" i="44"/>
  <c r="Q105" i="46"/>
  <c r="Q105" i="44"/>
  <c r="BE105" i="46"/>
  <c r="BE105" i="44"/>
  <c r="L106" i="46"/>
  <c r="L106" i="44"/>
  <c r="AR106" i="46"/>
  <c r="AR106" i="44"/>
  <c r="AM107" i="46"/>
  <c r="AM107" i="44"/>
  <c r="AA108" i="46"/>
  <c r="AA108" i="44"/>
  <c r="BN87" i="44"/>
  <c r="AX89" i="44"/>
  <c r="V90" i="44"/>
  <c r="BP95" i="44"/>
  <c r="L97" i="44"/>
  <c r="BP97" i="44"/>
  <c r="AN100" i="44"/>
  <c r="E113" i="44"/>
  <c r="U113" i="44"/>
  <c r="AK113" i="44"/>
  <c r="AW114" i="44"/>
  <c r="S115" i="44"/>
  <c r="BA118" i="44"/>
  <c r="G119" i="44"/>
  <c r="AD122" i="44"/>
  <c r="BF125" i="44"/>
  <c r="O111" i="46"/>
  <c r="O111" i="44"/>
  <c r="BK111" i="46"/>
  <c r="BK111" i="44"/>
  <c r="K112" i="46"/>
  <c r="K112" i="44"/>
  <c r="AA112" i="46"/>
  <c r="AA112" i="44"/>
  <c r="AQ112" i="46"/>
  <c r="AQ112" i="44"/>
  <c r="BO112" i="46"/>
  <c r="BO112" i="44"/>
  <c r="I114" i="46"/>
  <c r="I114" i="44"/>
  <c r="BE114" i="46"/>
  <c r="BE114" i="44"/>
  <c r="K115" i="46"/>
  <c r="K115" i="44"/>
  <c r="O116" i="46"/>
  <c r="O116" i="44"/>
  <c r="AE116" i="46"/>
  <c r="AE116" i="44"/>
  <c r="AU116" i="46"/>
  <c r="AU116" i="44"/>
  <c r="BK116" i="46"/>
  <c r="BK116" i="44"/>
  <c r="M118" i="46"/>
  <c r="M118" i="44"/>
  <c r="O119" i="46"/>
  <c r="O119" i="44"/>
  <c r="AU119" i="46"/>
  <c r="AU119" i="44"/>
  <c r="BC119" i="46"/>
  <c r="BC119" i="44"/>
  <c r="BK119" i="46"/>
  <c r="BK119" i="44"/>
  <c r="AI120" i="46"/>
  <c r="AI120" i="44"/>
  <c r="AY120" i="46"/>
  <c r="AY120" i="44"/>
  <c r="BO120" i="46"/>
  <c r="BO120" i="44"/>
  <c r="M121" i="46"/>
  <c r="M121" i="44"/>
  <c r="AK121" i="46"/>
  <c r="AK121" i="44"/>
  <c r="AG122" i="46"/>
  <c r="AG122" i="44"/>
  <c r="BE122" i="46"/>
  <c r="BE122" i="44"/>
  <c r="E123" i="46"/>
  <c r="E123" i="44"/>
  <c r="BI123" i="46"/>
  <c r="BI123" i="44"/>
  <c r="BQ123" i="46"/>
  <c r="BQ123" i="44"/>
  <c r="Y124" i="46"/>
  <c r="Y124" i="44"/>
  <c r="AG124" i="46"/>
  <c r="AG124" i="44"/>
  <c r="N94" i="46"/>
  <c r="N94" i="44"/>
  <c r="BB94" i="46"/>
  <c r="BB94" i="44"/>
  <c r="AG95" i="46"/>
  <c r="AG95" i="44"/>
  <c r="BM95" i="46"/>
  <c r="BM95" i="44"/>
  <c r="BQ98" i="46"/>
  <c r="BQ98" i="44"/>
  <c r="BA129" i="46"/>
  <c r="BA129" i="44"/>
  <c r="X130" i="46"/>
  <c r="X130" i="44"/>
  <c r="BP131" i="46"/>
  <c r="BP131" i="44"/>
  <c r="AU134" i="46"/>
  <c r="AU134" i="44"/>
  <c r="AW135" i="46"/>
  <c r="AW135" i="44"/>
  <c r="BC137" i="46"/>
  <c r="BC137" i="44"/>
  <c r="AI138" i="46"/>
  <c r="AI138" i="44"/>
  <c r="BO138" i="46"/>
  <c r="BO138" i="44"/>
  <c r="BO108" i="46"/>
  <c r="BO108" i="44"/>
  <c r="AC111" i="46"/>
  <c r="AC111" i="44"/>
  <c r="BQ111" i="46"/>
  <c r="BQ111" i="44"/>
  <c r="G114" i="46"/>
  <c r="G114" i="44"/>
  <c r="W114" i="46"/>
  <c r="W114" i="44"/>
  <c r="AM114" i="46"/>
  <c r="AM114" i="44"/>
  <c r="BG108" i="44"/>
  <c r="AO110" i="44"/>
  <c r="U125" i="44"/>
  <c r="Y126" i="44"/>
  <c r="BE126" i="44"/>
  <c r="BI129" i="44"/>
  <c r="H130" i="44"/>
  <c r="AF130" i="44"/>
  <c r="BD130" i="44"/>
  <c r="D131" i="44"/>
  <c r="P132" i="44"/>
  <c r="AW124" i="46"/>
  <c r="AW124" i="44"/>
  <c r="AK125" i="46"/>
  <c r="AK125" i="44"/>
  <c r="BP128" i="46"/>
  <c r="BP128" i="44"/>
  <c r="AN129" i="46"/>
  <c r="AN129" i="44"/>
  <c r="BG130" i="46"/>
  <c r="BG130" i="44"/>
  <c r="G131" i="46"/>
  <c r="G131" i="44"/>
  <c r="G133" i="46"/>
  <c r="G133" i="44"/>
  <c r="AE133" i="46"/>
  <c r="AE133" i="44"/>
  <c r="J134" i="46"/>
  <c r="J134" i="44"/>
  <c r="AM103" i="46"/>
  <c r="AM103" i="44"/>
  <c r="I106" i="46"/>
  <c r="I106" i="44"/>
  <c r="BM106" i="46"/>
  <c r="BM106" i="44"/>
  <c r="AN108" i="44"/>
  <c r="Q115" i="44"/>
  <c r="BI116" i="44"/>
  <c r="BF140" i="44"/>
  <c r="F141" i="44"/>
  <c r="Z142" i="44"/>
  <c r="N145" i="44"/>
  <c r="AD145" i="44"/>
  <c r="BB145" i="44"/>
  <c r="R146" i="44"/>
  <c r="AD13" i="44"/>
  <c r="BM12" i="44"/>
  <c r="BM14" i="44"/>
  <c r="AK17" i="44"/>
  <c r="AR19" i="44"/>
  <c r="H20" i="44"/>
  <c r="V24" i="44"/>
  <c r="AL26" i="44"/>
  <c r="I29" i="44"/>
  <c r="AG29" i="44"/>
  <c r="AE35" i="44"/>
  <c r="W37" i="44"/>
  <c r="L43" i="44"/>
  <c r="AB43" i="44"/>
  <c r="BP43" i="44"/>
  <c r="L45" i="44"/>
  <c r="AB45" i="44"/>
  <c r="A14" i="44"/>
  <c r="A40" i="44"/>
  <c r="BA13" i="44"/>
  <c r="AG14" i="44"/>
  <c r="AN18" i="44"/>
  <c r="BK20" i="44"/>
  <c r="AX25" i="44"/>
  <c r="AV31" i="44"/>
  <c r="BL33" i="44"/>
  <c r="G37" i="44"/>
  <c r="AO40" i="44"/>
  <c r="AQ16" i="44"/>
  <c r="S21" i="44"/>
  <c r="A16" i="44"/>
  <c r="E13" i="44"/>
  <c r="BB13" i="44"/>
  <c r="R16" i="44"/>
  <c r="T19" i="44"/>
  <c r="AJ32" i="44"/>
  <c r="AJ45" i="44"/>
  <c r="J9" i="46"/>
  <c r="J9" i="44"/>
  <c r="AH9" i="46"/>
  <c r="AH9" i="44"/>
  <c r="AI11" i="46"/>
  <c r="AI11" i="44"/>
  <c r="M13" i="46"/>
  <c r="M13" i="44"/>
  <c r="AK13" i="46"/>
  <c r="AK13" i="44"/>
  <c r="AS13" i="46"/>
  <c r="AS13" i="44"/>
  <c r="BI13" i="46"/>
  <c r="BI13" i="44"/>
  <c r="BQ13" i="46"/>
  <c r="BQ13" i="44"/>
  <c r="I14" i="46"/>
  <c r="I14" i="44"/>
  <c r="Y14" i="46"/>
  <c r="Y14" i="44"/>
  <c r="AO14" i="46"/>
  <c r="AO14" i="44"/>
  <c r="E15" i="46"/>
  <c r="E15" i="44"/>
  <c r="M15" i="46"/>
  <c r="M15" i="44"/>
  <c r="AK15" i="46"/>
  <c r="AK15" i="44"/>
  <c r="AS15" i="46"/>
  <c r="AS15" i="44"/>
  <c r="BI15" i="46"/>
  <c r="BI15" i="44"/>
  <c r="J16" i="46"/>
  <c r="J16" i="44"/>
  <c r="Z16" i="46"/>
  <c r="Z16" i="44"/>
  <c r="AP16" i="46"/>
  <c r="AP16" i="44"/>
  <c r="AX16" i="46"/>
  <c r="AX16" i="44"/>
  <c r="BF16" i="46"/>
  <c r="BF16" i="44"/>
  <c r="L17" i="46"/>
  <c r="L17" i="44"/>
  <c r="T17" i="46"/>
  <c r="T17" i="44"/>
  <c r="AB17" i="46"/>
  <c r="AB17" i="44"/>
  <c r="AJ17" i="46"/>
  <c r="AJ17" i="44"/>
  <c r="AZ17" i="46"/>
  <c r="AZ17" i="44"/>
  <c r="BH17" i="46"/>
  <c r="BH17" i="44"/>
  <c r="P18" i="46"/>
  <c r="P18" i="44"/>
  <c r="X18" i="46"/>
  <c r="X18" i="44"/>
  <c r="AF18" i="46"/>
  <c r="AF18" i="44"/>
  <c r="AV18" i="46"/>
  <c r="AV18" i="44"/>
  <c r="D19" i="46"/>
  <c r="D19" i="44"/>
  <c r="L19" i="46"/>
  <c r="L19" i="44"/>
  <c r="AB19" i="46"/>
  <c r="AB19" i="44"/>
  <c r="AJ19" i="46"/>
  <c r="AJ19" i="44"/>
  <c r="AZ19" i="46"/>
  <c r="AZ19" i="44"/>
  <c r="G20" i="46"/>
  <c r="G20" i="44"/>
  <c r="O20" i="46"/>
  <c r="O20" i="44"/>
  <c r="W20" i="46"/>
  <c r="W20" i="44"/>
  <c r="AE20" i="46"/>
  <c r="AE20" i="44"/>
  <c r="AU20" i="46"/>
  <c r="AU20" i="44"/>
  <c r="BC20" i="46"/>
  <c r="BC20" i="44"/>
  <c r="F22" i="46"/>
  <c r="F22" i="44"/>
  <c r="N22" i="46"/>
  <c r="N22" i="44"/>
  <c r="V22" i="46"/>
  <c r="V22" i="44"/>
  <c r="AD22" i="46"/>
  <c r="AD22" i="44"/>
  <c r="BB22" i="46"/>
  <c r="BB22" i="44"/>
  <c r="A21" i="27"/>
  <c r="A23" i="44"/>
  <c r="R23" i="46"/>
  <c r="R23" i="44"/>
  <c r="AC24" i="46"/>
  <c r="AC24" i="44"/>
  <c r="BA24" i="46"/>
  <c r="BA24" i="44"/>
  <c r="AG25" i="46"/>
  <c r="AG25" i="44"/>
  <c r="AO25" i="46"/>
  <c r="AO25" i="44"/>
  <c r="BE25" i="46"/>
  <c r="BE25" i="44"/>
  <c r="BM25" i="46"/>
  <c r="BM25" i="44"/>
  <c r="Y27" i="46"/>
  <c r="Y27" i="44"/>
  <c r="AO27" i="46"/>
  <c r="AO27" i="44"/>
  <c r="BM27" i="46"/>
  <c r="BM27" i="44"/>
  <c r="U28" i="46"/>
  <c r="U28" i="44"/>
  <c r="AS28" i="46"/>
  <c r="AS28" i="44"/>
  <c r="BQ28" i="46"/>
  <c r="BQ28" i="44"/>
  <c r="X29" i="46"/>
  <c r="X29" i="44"/>
  <c r="AN29" i="46"/>
  <c r="AN29" i="44"/>
  <c r="AV29" i="46"/>
  <c r="AV29" i="44"/>
  <c r="BD29" i="46"/>
  <c r="BD29" i="44"/>
  <c r="BL29" i="46"/>
  <c r="BL29" i="44"/>
  <c r="AB30" i="46"/>
  <c r="AB30" i="44"/>
  <c r="AR30" i="46"/>
  <c r="AR30" i="44"/>
  <c r="AZ30" i="46"/>
  <c r="AZ30" i="44"/>
  <c r="BP30" i="46"/>
  <c r="BP30" i="44"/>
  <c r="O31" i="46"/>
  <c r="O31" i="44"/>
  <c r="BE12" i="46"/>
  <c r="BE12" i="44"/>
  <c r="F15" i="46"/>
  <c r="F15" i="44"/>
  <c r="P20" i="46"/>
  <c r="P20" i="44"/>
  <c r="K21" i="46"/>
  <c r="K21" i="44"/>
  <c r="AY21" i="46"/>
  <c r="AY21" i="44"/>
  <c r="F24" i="46"/>
  <c r="F24" i="44"/>
  <c r="N24" i="46"/>
  <c r="N24" i="44"/>
  <c r="AD24" i="46"/>
  <c r="AD24" i="44"/>
  <c r="AT24" i="46"/>
  <c r="AT24" i="44"/>
  <c r="J25" i="46"/>
  <c r="J25" i="44"/>
  <c r="R25" i="46"/>
  <c r="R25" i="44"/>
  <c r="AH25" i="46"/>
  <c r="AH25" i="44"/>
  <c r="AP25" i="46"/>
  <c r="AP25" i="44"/>
  <c r="BF25" i="46"/>
  <c r="BF25" i="44"/>
  <c r="F26" i="46"/>
  <c r="F26" i="44"/>
  <c r="A25" i="27"/>
  <c r="A27" i="44"/>
  <c r="F28" i="46"/>
  <c r="F28" i="44"/>
  <c r="N28" i="46"/>
  <c r="N28" i="44"/>
  <c r="AD28" i="46"/>
  <c r="AD28" i="44"/>
  <c r="AT28" i="46"/>
  <c r="AT28" i="44"/>
  <c r="Y29" i="46"/>
  <c r="Y29" i="44"/>
  <c r="BM29" i="46"/>
  <c r="BM29" i="44"/>
  <c r="E30" i="46"/>
  <c r="E30" i="44"/>
  <c r="AS30" i="46"/>
  <c r="AS30" i="44"/>
  <c r="BQ30" i="46"/>
  <c r="BQ30" i="44"/>
  <c r="P31" i="46"/>
  <c r="P31" i="44"/>
  <c r="AN31" i="46"/>
  <c r="AN31" i="44"/>
  <c r="T32" i="46"/>
  <c r="T32" i="44"/>
  <c r="BH32" i="46"/>
  <c r="BH32" i="44"/>
  <c r="H33" i="46"/>
  <c r="H33" i="44"/>
  <c r="P33" i="46"/>
  <c r="P33" i="44"/>
  <c r="AN33" i="46"/>
  <c r="AN33" i="44"/>
  <c r="BD33" i="46"/>
  <c r="BD33" i="44"/>
  <c r="L34" i="46"/>
  <c r="L34" i="44"/>
  <c r="AZ34" i="46"/>
  <c r="AZ34" i="44"/>
  <c r="BP34" i="46"/>
  <c r="BP34" i="44"/>
  <c r="W35" i="46"/>
  <c r="W35" i="44"/>
  <c r="AM35" i="46"/>
  <c r="AM35" i="44"/>
  <c r="K36" i="46"/>
  <c r="K36" i="44"/>
  <c r="S36" i="46"/>
  <c r="S36" i="44"/>
  <c r="AA36" i="46"/>
  <c r="AA36" i="44"/>
  <c r="AI36" i="46"/>
  <c r="AI36" i="44"/>
  <c r="AY36" i="46"/>
  <c r="AY36" i="44"/>
  <c r="O37" i="46"/>
  <c r="O37" i="44"/>
  <c r="AE37" i="46"/>
  <c r="AE37" i="44"/>
  <c r="BC37" i="46"/>
  <c r="BC37" i="44"/>
  <c r="K38" i="46"/>
  <c r="K38" i="44"/>
  <c r="AA38" i="46"/>
  <c r="AA38" i="44"/>
  <c r="BO38" i="46"/>
  <c r="BO38" i="44"/>
  <c r="N39" i="46"/>
  <c r="N39" i="44"/>
  <c r="AD39" i="46"/>
  <c r="AD39" i="44"/>
  <c r="AL39" i="46"/>
  <c r="AL39" i="44"/>
  <c r="BB39" i="46"/>
  <c r="BB39" i="44"/>
  <c r="BJ39" i="46"/>
  <c r="BJ39" i="44"/>
  <c r="I40" i="46"/>
  <c r="I40" i="44"/>
  <c r="Q40" i="46"/>
  <c r="Q40" i="44"/>
  <c r="Y40" i="46"/>
  <c r="Y40" i="44"/>
  <c r="AW40" i="46"/>
  <c r="AW40" i="44"/>
  <c r="BM40" i="46"/>
  <c r="BM40" i="44"/>
  <c r="M41" i="46"/>
  <c r="M41" i="44"/>
  <c r="BA41" i="46"/>
  <c r="BA41" i="44"/>
  <c r="BQ41" i="46"/>
  <c r="BQ41" i="44"/>
  <c r="Q42" i="46"/>
  <c r="Q42" i="44"/>
  <c r="AG42" i="46"/>
  <c r="AG42" i="44"/>
  <c r="AO42" i="46"/>
  <c r="AO42" i="44"/>
  <c r="AW42" i="46"/>
  <c r="AW42" i="44"/>
  <c r="BE42" i="46"/>
  <c r="BE42" i="44"/>
  <c r="D43" i="46"/>
  <c r="D43" i="44"/>
  <c r="T43" i="46"/>
  <c r="T43" i="44"/>
  <c r="AJ43" i="46"/>
  <c r="AJ43" i="44"/>
  <c r="D45" i="46"/>
  <c r="D45" i="44"/>
  <c r="T45" i="46"/>
  <c r="T45" i="44"/>
  <c r="BH45" i="46"/>
  <c r="BH45" i="44"/>
  <c r="H46" i="46"/>
  <c r="H46" i="44"/>
  <c r="AF46" i="46"/>
  <c r="AF46" i="44"/>
  <c r="AV46" i="46"/>
  <c r="AV46" i="44"/>
  <c r="L47" i="46"/>
  <c r="L47" i="44"/>
  <c r="AB47" i="46"/>
  <c r="AB47" i="44"/>
  <c r="AJ47" i="46"/>
  <c r="AJ47" i="44"/>
  <c r="AZ47" i="46"/>
  <c r="AZ47" i="44"/>
  <c r="BP47" i="46"/>
  <c r="BP47" i="44"/>
  <c r="N48" i="46"/>
  <c r="N48" i="44"/>
  <c r="AD48" i="46"/>
  <c r="AD48" i="44"/>
  <c r="AT48" i="46"/>
  <c r="AT48" i="44"/>
  <c r="BJ48" i="46"/>
  <c r="BJ48" i="44"/>
  <c r="A47" i="27"/>
  <c r="A49" i="44"/>
  <c r="F50" i="46"/>
  <c r="F50" i="44"/>
  <c r="V50" i="46"/>
  <c r="V50" i="44"/>
  <c r="AL50" i="46"/>
  <c r="AL50" i="44"/>
  <c r="BB50" i="46"/>
  <c r="BB50" i="44"/>
  <c r="BJ50" i="46"/>
  <c r="BJ50" i="44"/>
  <c r="A49" i="27"/>
  <c r="C51" i="46"/>
  <c r="C51" i="44" s="1"/>
  <c r="Y51" i="46"/>
  <c r="Y51" i="44"/>
  <c r="AO51" i="46"/>
  <c r="AO51" i="44"/>
  <c r="AW51" i="46"/>
  <c r="AW51" i="44"/>
  <c r="BM51" i="46"/>
  <c r="BM51" i="44"/>
  <c r="AK52" i="46"/>
  <c r="AK52" i="44"/>
  <c r="AS52" i="46"/>
  <c r="AS52" i="44"/>
  <c r="BA52" i="46"/>
  <c r="BA52" i="44"/>
  <c r="BI52" i="46"/>
  <c r="BI52" i="44"/>
  <c r="I53" i="46"/>
  <c r="I53" i="44"/>
  <c r="Y53" i="46"/>
  <c r="Y53" i="44"/>
  <c r="AG53" i="46"/>
  <c r="AG53" i="44"/>
  <c r="AW53" i="46"/>
  <c r="AW53" i="44"/>
  <c r="AJ11" i="46"/>
  <c r="AJ11" i="44"/>
  <c r="Y12" i="46"/>
  <c r="Y12" i="44"/>
  <c r="F13" i="46"/>
  <c r="F13" i="44"/>
  <c r="N13" i="46"/>
  <c r="N13" i="44"/>
  <c r="AL13" i="46"/>
  <c r="AL13" i="44"/>
  <c r="AL15" i="46"/>
  <c r="AL15" i="44"/>
  <c r="AA16" i="46"/>
  <c r="AA16" i="44"/>
  <c r="AY16" i="46"/>
  <c r="AY16" i="44"/>
  <c r="BG16" i="46"/>
  <c r="BG16" i="44"/>
  <c r="AO18" i="46"/>
  <c r="AO18" i="44"/>
  <c r="AW18" i="46"/>
  <c r="AW18" i="44"/>
  <c r="L11" i="44"/>
  <c r="V15" i="44"/>
  <c r="BA14" i="46"/>
  <c r="BA14" i="44"/>
  <c r="L18" i="46"/>
  <c r="L18" i="44"/>
  <c r="AI20" i="46"/>
  <c r="AI20" i="44"/>
  <c r="AD21" i="46"/>
  <c r="AD21" i="44"/>
  <c r="AT21" i="46"/>
  <c r="AT21" i="44"/>
  <c r="AH22" i="46"/>
  <c r="AH22" i="44"/>
  <c r="BM24" i="46"/>
  <c r="BM24" i="44"/>
  <c r="I26" i="46"/>
  <c r="I26" i="44"/>
  <c r="Y26" i="46"/>
  <c r="Y26" i="44"/>
  <c r="BI27" i="46"/>
  <c r="BI27" i="44"/>
  <c r="I28" i="46"/>
  <c r="I28" i="44"/>
  <c r="AW28" i="46"/>
  <c r="AW28" i="44"/>
  <c r="AJ29" i="46"/>
  <c r="AJ29" i="44"/>
  <c r="AV30" i="46"/>
  <c r="AV30" i="44"/>
  <c r="G32" i="46"/>
  <c r="G32" i="44"/>
  <c r="AU32" i="46"/>
  <c r="AU32" i="44"/>
  <c r="O34" i="46"/>
  <c r="O34" i="44"/>
  <c r="BE39" i="46"/>
  <c r="BE39" i="44"/>
  <c r="P41" i="46"/>
  <c r="P41" i="44"/>
  <c r="AV41" i="46"/>
  <c r="AV41" i="44"/>
  <c r="BL41" i="46"/>
  <c r="BL41" i="44"/>
  <c r="AB42" i="46"/>
  <c r="AB42" i="44"/>
  <c r="G43" i="46"/>
  <c r="G43" i="44"/>
  <c r="AU43" i="46"/>
  <c r="AU43" i="44"/>
  <c r="K44" i="46"/>
  <c r="K44" i="44"/>
  <c r="AA44" i="46"/>
  <c r="AA44" i="44"/>
  <c r="BG44" i="46"/>
  <c r="BG44" i="44"/>
  <c r="G45" i="46"/>
  <c r="G45" i="44"/>
  <c r="AE45" i="46"/>
  <c r="AE45" i="44"/>
  <c r="U54" i="44"/>
  <c r="BN7" i="44"/>
  <c r="BK8" i="44"/>
  <c r="BA11" i="44"/>
  <c r="AR12" i="44"/>
  <c r="BD17" i="44"/>
  <c r="AD19" i="44"/>
  <c r="BB19" i="44"/>
  <c r="F21" i="44"/>
  <c r="AM31" i="44"/>
  <c r="K34" i="44"/>
  <c r="J36" i="44"/>
  <c r="BB37" i="44"/>
  <c r="H40" i="44"/>
  <c r="AV40" i="44"/>
  <c r="AR41" i="44"/>
  <c r="P42" i="44"/>
  <c r="S43" i="44"/>
  <c r="G44" i="44"/>
  <c r="AE46" i="44"/>
  <c r="AU46" i="44"/>
  <c r="AY47" i="44"/>
  <c r="BO47" i="44"/>
  <c r="AG49" i="44"/>
  <c r="BE49" i="44"/>
  <c r="AJ52" i="44"/>
  <c r="H53" i="44"/>
  <c r="X55" i="44"/>
  <c r="BO56" i="44"/>
  <c r="N57" i="44"/>
  <c r="AD57" i="44"/>
  <c r="BJ57" i="44"/>
  <c r="N60" i="44"/>
  <c r="R61" i="44"/>
  <c r="AG61" i="44"/>
  <c r="BI70" i="44"/>
  <c r="U71" i="44"/>
  <c r="BE72" i="44"/>
  <c r="AC73" i="44"/>
  <c r="BA76" i="44"/>
  <c r="BI78" i="44"/>
  <c r="BE80" i="44"/>
  <c r="BM82" i="44"/>
  <c r="AO83" i="44"/>
  <c r="AM8" i="44"/>
  <c r="A36" i="44"/>
  <c r="C60" i="46"/>
  <c r="C60" i="44" s="1"/>
  <c r="BP9" i="44"/>
  <c r="E11" i="44"/>
  <c r="BK15" i="44"/>
  <c r="AF17" i="44"/>
  <c r="AP18" i="44"/>
  <c r="H19" i="44"/>
  <c r="BD19" i="44"/>
  <c r="AY20" i="44"/>
  <c r="P22" i="44"/>
  <c r="AB23" i="44"/>
  <c r="AT23" i="44"/>
  <c r="BC24" i="44"/>
  <c r="K25" i="44"/>
  <c r="BK31" i="44"/>
  <c r="AM33" i="44"/>
  <c r="N35" i="44"/>
  <c r="BN36" i="44"/>
  <c r="BI39" i="44"/>
  <c r="BL40" i="44"/>
  <c r="AZ41" i="44"/>
  <c r="BP41" i="44"/>
  <c r="AE44" i="44"/>
  <c r="G46" i="44"/>
  <c r="Q49" i="44"/>
  <c r="BA50" i="44"/>
  <c r="O55" i="44"/>
  <c r="AM55" i="44"/>
  <c r="BC55" i="44"/>
  <c r="AY56" i="44"/>
  <c r="BP56" i="44"/>
  <c r="AO58" i="44"/>
  <c r="AK59" i="44"/>
  <c r="BQ59" i="44"/>
  <c r="AH61" i="44"/>
  <c r="G63" i="44"/>
  <c r="AU63" i="44"/>
  <c r="AJ64" i="44"/>
  <c r="AZ64" i="44"/>
  <c r="N65" i="44"/>
  <c r="AM65" i="44"/>
  <c r="AP66" i="44"/>
  <c r="X67" i="44"/>
  <c r="AO67" i="44"/>
  <c r="BD67" i="44"/>
  <c r="E68" i="44"/>
  <c r="T68" i="44"/>
  <c r="AJ68" i="44"/>
  <c r="U70" i="44"/>
  <c r="AG72" i="44"/>
  <c r="E73" i="44"/>
  <c r="BQ73" i="44"/>
  <c r="M76" i="44"/>
  <c r="BE77" i="44"/>
  <c r="M78" i="44"/>
  <c r="AG80" i="44"/>
  <c r="Q82" i="44"/>
  <c r="AW82" i="44"/>
  <c r="BM53" i="44"/>
  <c r="C36" i="46"/>
  <c r="C36" i="44" s="1"/>
  <c r="J7" i="44"/>
  <c r="O8" i="44"/>
  <c r="AJ9" i="44"/>
  <c r="H10" i="44"/>
  <c r="W31" i="44"/>
  <c r="S32" i="44"/>
  <c r="BO32" i="44"/>
  <c r="S34" i="44"/>
  <c r="AQ34" i="44"/>
  <c r="BJ35" i="44"/>
  <c r="J38" i="44"/>
  <c r="M39" i="44"/>
  <c r="AS39" i="44"/>
  <c r="AF40" i="44"/>
  <c r="K43" i="44"/>
  <c r="O44" i="44"/>
  <c r="BC44" i="44"/>
  <c r="AS54" i="44"/>
  <c r="P55" i="44"/>
  <c r="AN55" i="44"/>
  <c r="BD55" i="44"/>
  <c r="AZ56" i="44"/>
  <c r="AP58" i="44"/>
  <c r="AL59" i="44"/>
  <c r="BN61" i="44"/>
  <c r="BP64" i="44"/>
  <c r="O65" i="44"/>
  <c r="BC65" i="44"/>
  <c r="BG66" i="44"/>
  <c r="Y67" i="44"/>
  <c r="U68" i="44"/>
  <c r="AK68" i="44"/>
  <c r="AG69" i="44"/>
  <c r="AK70" i="44"/>
  <c r="Y9" i="46"/>
  <c r="Y9" i="44"/>
  <c r="BE9" i="46"/>
  <c r="BE9" i="44"/>
  <c r="R11" i="46"/>
  <c r="R11" i="44"/>
  <c r="AE31" i="46"/>
  <c r="AE31" i="44"/>
  <c r="AQ32" i="46"/>
  <c r="AQ32" i="44"/>
  <c r="BG32" i="46"/>
  <c r="BG32" i="44"/>
  <c r="G33" i="46"/>
  <c r="G33" i="44"/>
  <c r="W33" i="46"/>
  <c r="W33" i="44"/>
  <c r="AU33" i="46"/>
  <c r="AU33" i="44"/>
  <c r="BK33" i="46"/>
  <c r="BK33" i="44"/>
  <c r="AI34" i="46"/>
  <c r="AI34" i="44"/>
  <c r="AY34" i="46"/>
  <c r="AY34" i="44"/>
  <c r="V35" i="46"/>
  <c r="V35" i="44"/>
  <c r="AL35" i="46"/>
  <c r="AL35" i="44"/>
  <c r="BB35" i="46"/>
  <c r="BB35" i="44"/>
  <c r="R36" i="46"/>
  <c r="R36" i="44"/>
  <c r="AH36" i="46"/>
  <c r="AH36" i="44"/>
  <c r="AX36" i="46"/>
  <c r="AX36" i="44"/>
  <c r="N37" i="46"/>
  <c r="N37" i="44"/>
  <c r="AT37" i="46"/>
  <c r="AT37" i="44"/>
  <c r="BJ37" i="46"/>
  <c r="BJ37" i="44"/>
  <c r="A36" i="27"/>
  <c r="C38" i="46"/>
  <c r="C38" i="44" s="1"/>
  <c r="Z38" i="46"/>
  <c r="Z38" i="44"/>
  <c r="AP38" i="46"/>
  <c r="AP38" i="44"/>
  <c r="BF38" i="46"/>
  <c r="BF38" i="44"/>
  <c r="AC39" i="46"/>
  <c r="AC39" i="44"/>
  <c r="AN40" i="46"/>
  <c r="AN40" i="44"/>
  <c r="D41" i="46"/>
  <c r="D41" i="44"/>
  <c r="AN42" i="46"/>
  <c r="AN42" i="44"/>
  <c r="BD42" i="46"/>
  <c r="BD42" i="44"/>
  <c r="BG43" i="46"/>
  <c r="BG43" i="44"/>
  <c r="AM44" i="46"/>
  <c r="AM44" i="44"/>
  <c r="S45" i="46"/>
  <c r="S45" i="44"/>
  <c r="AI45" i="46"/>
  <c r="AI45" i="44"/>
  <c r="AQ45" i="46"/>
  <c r="AQ45" i="44"/>
  <c r="BG45" i="46"/>
  <c r="BG45" i="44"/>
  <c r="BC46" i="46"/>
  <c r="BC46" i="44"/>
  <c r="AA47" i="46"/>
  <c r="AA47" i="44"/>
  <c r="I49" i="46"/>
  <c r="I49" i="44"/>
  <c r="Y49" i="46"/>
  <c r="Y49" i="44"/>
  <c r="BM49" i="46"/>
  <c r="BM49" i="44"/>
  <c r="M50" i="46"/>
  <c r="M50" i="44"/>
  <c r="AK50" i="46"/>
  <c r="AK50" i="44"/>
  <c r="BI50" i="46"/>
  <c r="BI50" i="44"/>
  <c r="H51" i="46"/>
  <c r="H51" i="44"/>
  <c r="BP52" i="46"/>
  <c r="BP52" i="44"/>
  <c r="X53" i="46"/>
  <c r="X53" i="44"/>
  <c r="BL53" i="46"/>
  <c r="BL53" i="44"/>
  <c r="L54" i="46"/>
  <c r="L54" i="44"/>
  <c r="AB54" i="46"/>
  <c r="AB54" i="44"/>
  <c r="AR54" i="46"/>
  <c r="AR54" i="44"/>
  <c r="BH54" i="46"/>
  <c r="BH54" i="44"/>
  <c r="G55" i="46"/>
  <c r="G55" i="44"/>
  <c r="AE55" i="46"/>
  <c r="AE55" i="44"/>
  <c r="AA56" i="46"/>
  <c r="AA56" i="44"/>
  <c r="E57" i="46"/>
  <c r="E57" i="44"/>
  <c r="U57" i="46"/>
  <c r="U57" i="44"/>
  <c r="AS57" i="46"/>
  <c r="AS57" i="44"/>
  <c r="BI57" i="46"/>
  <c r="BI57" i="44"/>
  <c r="I58" i="46"/>
  <c r="I58" i="44"/>
  <c r="AG58" i="46"/>
  <c r="AG58" i="44"/>
  <c r="BE58" i="46"/>
  <c r="BE58" i="44"/>
  <c r="E59" i="46"/>
  <c r="E59" i="44"/>
  <c r="AC59" i="46"/>
  <c r="AC59" i="44"/>
  <c r="AS59" i="46"/>
  <c r="AS59" i="44"/>
  <c r="E60" i="46"/>
  <c r="E60" i="44"/>
  <c r="AC60" i="46"/>
  <c r="AC60" i="44"/>
  <c r="BA60" i="46"/>
  <c r="BA60" i="44"/>
  <c r="BQ60" i="46"/>
  <c r="BQ60" i="44"/>
  <c r="Y61" i="46"/>
  <c r="Y61" i="44"/>
  <c r="AW61" i="46"/>
  <c r="AW61" i="44"/>
  <c r="BM61" i="46"/>
  <c r="BM61" i="44"/>
  <c r="E62" i="46"/>
  <c r="E62" i="44"/>
  <c r="AK62" i="46"/>
  <c r="AK62" i="44"/>
  <c r="BQ62" i="46"/>
  <c r="BQ62" i="44"/>
  <c r="O63" i="46"/>
  <c r="O63" i="44"/>
  <c r="AE63" i="46"/>
  <c r="AE63" i="44"/>
  <c r="BC63" i="46"/>
  <c r="BC63" i="44"/>
  <c r="F65" i="46"/>
  <c r="F65" i="44"/>
  <c r="AD65" i="46"/>
  <c r="AD65" i="44"/>
  <c r="AL65" i="46"/>
  <c r="AL65" i="44"/>
  <c r="BB65" i="46"/>
  <c r="BB65" i="44"/>
  <c r="AH66" i="46"/>
  <c r="AH66" i="44"/>
  <c r="BF66" i="46"/>
  <c r="BF66" i="44"/>
  <c r="P67" i="46"/>
  <c r="P67" i="44"/>
  <c r="AF67" i="46"/>
  <c r="AF67" i="44"/>
  <c r="AV67" i="46"/>
  <c r="AV67" i="44"/>
  <c r="D68" i="46"/>
  <c r="D68" i="44"/>
  <c r="AR68" i="46"/>
  <c r="AR68" i="44"/>
  <c r="BP68" i="46"/>
  <c r="BP68" i="44"/>
  <c r="P69" i="46"/>
  <c r="P69" i="44"/>
  <c r="BD69" i="46"/>
  <c r="BD69" i="44"/>
  <c r="D70" i="46"/>
  <c r="D70" i="44"/>
  <c r="AB70" i="46"/>
  <c r="AB70" i="44"/>
  <c r="AZ70" i="46"/>
  <c r="AZ70" i="44"/>
  <c r="AR71" i="46"/>
  <c r="AR71" i="44"/>
  <c r="AF72" i="46"/>
  <c r="AF72" i="44"/>
  <c r="AN72" i="46"/>
  <c r="AN72" i="44"/>
  <c r="BD72" i="46"/>
  <c r="BD72" i="44"/>
  <c r="AJ73" i="46"/>
  <c r="AJ73" i="44"/>
  <c r="AZ73" i="46"/>
  <c r="AZ73" i="44"/>
  <c r="H74" i="46"/>
  <c r="H74" i="44"/>
  <c r="P74" i="46"/>
  <c r="P74" i="44"/>
  <c r="BL74" i="46"/>
  <c r="BL74" i="44"/>
  <c r="H75" i="46"/>
  <c r="H75" i="44"/>
  <c r="P75" i="46"/>
  <c r="P75" i="44"/>
  <c r="AF75" i="46"/>
  <c r="AF75" i="44"/>
  <c r="AN75" i="46"/>
  <c r="AN75" i="44"/>
  <c r="D76" i="46"/>
  <c r="D76" i="44"/>
  <c r="AR76" i="46"/>
  <c r="AR76" i="44"/>
  <c r="BP76" i="46"/>
  <c r="BP76" i="44"/>
  <c r="P77" i="46"/>
  <c r="P77" i="44"/>
  <c r="BD77" i="46"/>
  <c r="BD77" i="44"/>
  <c r="T78" i="46"/>
  <c r="T78" i="44"/>
  <c r="AZ78" i="46"/>
  <c r="AZ78" i="44"/>
  <c r="D79" i="46"/>
  <c r="D79" i="44"/>
  <c r="L79" i="46"/>
  <c r="L79" i="44"/>
  <c r="X80" i="46"/>
  <c r="X80" i="44"/>
  <c r="AV80" i="46"/>
  <c r="AV80" i="44"/>
  <c r="BL80" i="46"/>
  <c r="BL80" i="44"/>
  <c r="L81" i="46"/>
  <c r="L81" i="44"/>
  <c r="AB81" i="46"/>
  <c r="AB81" i="44"/>
  <c r="AR81" i="46"/>
  <c r="AR81" i="44"/>
  <c r="BH81" i="46"/>
  <c r="BH81" i="44"/>
  <c r="H82" i="46"/>
  <c r="H82" i="44"/>
  <c r="AF82" i="46"/>
  <c r="AF82" i="44"/>
  <c r="AN82" i="46"/>
  <c r="AN82" i="44"/>
  <c r="AV82" i="46"/>
  <c r="AV82" i="44"/>
  <c r="BL82" i="46"/>
  <c r="BL82" i="44"/>
  <c r="H83" i="46"/>
  <c r="H83" i="44"/>
  <c r="X83" i="46"/>
  <c r="X83" i="44"/>
  <c r="M54" i="46"/>
  <c r="M54" i="44"/>
  <c r="AC54" i="46"/>
  <c r="AC54" i="44"/>
  <c r="BI54" i="46"/>
  <c r="BI54" i="44"/>
  <c r="H55" i="46"/>
  <c r="H55" i="44"/>
  <c r="D56" i="46"/>
  <c r="D56" i="44"/>
  <c r="AB56" i="46"/>
  <c r="AB56" i="44"/>
  <c r="BH56" i="46"/>
  <c r="BH56" i="44"/>
  <c r="F57" i="46"/>
  <c r="F57" i="44"/>
  <c r="AT57" i="46"/>
  <c r="AT57" i="44"/>
  <c r="BF58" i="46"/>
  <c r="BF58" i="44"/>
  <c r="F59" i="46"/>
  <c r="F59" i="44"/>
  <c r="AD59" i="46"/>
  <c r="AD59" i="44"/>
  <c r="BB59" i="46"/>
  <c r="BB59" i="44"/>
  <c r="V60" i="46"/>
  <c r="V60" i="44"/>
  <c r="AD60" i="46"/>
  <c r="AD60" i="44"/>
  <c r="AT60" i="46"/>
  <c r="AT60" i="44"/>
  <c r="BB60" i="46"/>
  <c r="BB60" i="44"/>
  <c r="Z61" i="46"/>
  <c r="Z61" i="44"/>
  <c r="AX61" i="46"/>
  <c r="AX61" i="44"/>
  <c r="T64" i="46"/>
  <c r="T64" i="44"/>
  <c r="AR64" i="46"/>
  <c r="AR64" i="44"/>
  <c r="BH64" i="46"/>
  <c r="BH64" i="44"/>
  <c r="G65" i="46"/>
  <c r="G65" i="44"/>
  <c r="BK65" i="46"/>
  <c r="BK65" i="44"/>
  <c r="K66" i="46"/>
  <c r="K66" i="44"/>
  <c r="S66" i="46"/>
  <c r="S66" i="44"/>
  <c r="AA66" i="46"/>
  <c r="AA66" i="44"/>
  <c r="AQ66" i="46"/>
  <c r="AQ66" i="44"/>
  <c r="Q67" i="46"/>
  <c r="Q67" i="44"/>
  <c r="AG67" i="46"/>
  <c r="AG67" i="44"/>
  <c r="BE67" i="46"/>
  <c r="BE67" i="44"/>
  <c r="AC68" i="46"/>
  <c r="AC68" i="44"/>
  <c r="BA68" i="46"/>
  <c r="BA68" i="44"/>
  <c r="BQ68" i="46"/>
  <c r="BQ68" i="44"/>
  <c r="Q69" i="46"/>
  <c r="Q69" i="44"/>
  <c r="BE69" i="46"/>
  <c r="BE69" i="44"/>
  <c r="E70" i="46"/>
  <c r="E70" i="44"/>
  <c r="M70" i="46"/>
  <c r="M70" i="44"/>
  <c r="BA70" i="46"/>
  <c r="BA70" i="44"/>
  <c r="BQ70" i="46"/>
  <c r="BQ70" i="44"/>
  <c r="M71" i="46"/>
  <c r="M71" i="44"/>
  <c r="BA71" i="46"/>
  <c r="BA71" i="44"/>
  <c r="I72" i="46"/>
  <c r="I72" i="44"/>
  <c r="M73" i="46"/>
  <c r="M73" i="44"/>
  <c r="U73" i="46"/>
  <c r="U73" i="44"/>
  <c r="AK73" i="46"/>
  <c r="AK73" i="44"/>
  <c r="Q74" i="46"/>
  <c r="Q74" i="44"/>
  <c r="AO74" i="46"/>
  <c r="AO74" i="44"/>
  <c r="AG75" i="46"/>
  <c r="AG75" i="44"/>
  <c r="BE75" i="46"/>
  <c r="BE75" i="44"/>
  <c r="E76" i="46"/>
  <c r="E76" i="44"/>
  <c r="U76" i="46"/>
  <c r="U76" i="44"/>
  <c r="AS76" i="46"/>
  <c r="AS76" i="44"/>
  <c r="BQ76" i="46"/>
  <c r="BQ76" i="44"/>
  <c r="AO77" i="46"/>
  <c r="AO77" i="44"/>
  <c r="BM77" i="46"/>
  <c r="BM77" i="44"/>
  <c r="U78" i="46"/>
  <c r="U78" i="44"/>
  <c r="AC78" i="46"/>
  <c r="AC78" i="44"/>
  <c r="AK78" i="46"/>
  <c r="AK78" i="44"/>
  <c r="BA78" i="46"/>
  <c r="BA78" i="44"/>
  <c r="M79" i="46"/>
  <c r="M79" i="44"/>
  <c r="AK79" i="46"/>
  <c r="AK79" i="44"/>
  <c r="BA79" i="46"/>
  <c r="BA79" i="44"/>
  <c r="I80" i="46"/>
  <c r="I80" i="44"/>
  <c r="Y80" i="46"/>
  <c r="Y80" i="44"/>
  <c r="AW80" i="46"/>
  <c r="AW80" i="44"/>
  <c r="BM80" i="46"/>
  <c r="BM80" i="44"/>
  <c r="M81" i="46"/>
  <c r="M81" i="44"/>
  <c r="AC81" i="46"/>
  <c r="AC81" i="44"/>
  <c r="BA81" i="46"/>
  <c r="BA81" i="44"/>
  <c r="BQ81" i="46"/>
  <c r="BQ81" i="44"/>
  <c r="I82" i="46"/>
  <c r="I82" i="44"/>
  <c r="Y82" i="46"/>
  <c r="Y82" i="44"/>
  <c r="AG82" i="46"/>
  <c r="AG82" i="44"/>
  <c r="I83" i="46"/>
  <c r="I83" i="44"/>
  <c r="AW83" i="46"/>
  <c r="AW83" i="44"/>
  <c r="M84" i="46"/>
  <c r="M84" i="44"/>
  <c r="AC84" i="46"/>
  <c r="AC84" i="44"/>
  <c r="BA84" i="46"/>
  <c r="BA84" i="44"/>
  <c r="I85" i="46"/>
  <c r="I85" i="44"/>
  <c r="Y85" i="46"/>
  <c r="Y85" i="44"/>
  <c r="AG85" i="46"/>
  <c r="AG85" i="44"/>
  <c r="AW85" i="46"/>
  <c r="AW85" i="44"/>
  <c r="BE85" i="46"/>
  <c r="BE85" i="44"/>
  <c r="BM85" i="46"/>
  <c r="BM85" i="44"/>
  <c r="E86" i="46"/>
  <c r="E86" i="44"/>
  <c r="E94" i="46"/>
  <c r="E94" i="44"/>
  <c r="BQ94" i="46"/>
  <c r="BQ94" i="44"/>
  <c r="AF95" i="46"/>
  <c r="AF95" i="44"/>
  <c r="AV95" i="46"/>
  <c r="AV95" i="44"/>
  <c r="AB96" i="46"/>
  <c r="AB96" i="44"/>
  <c r="BP96" i="46"/>
  <c r="BP96" i="44"/>
  <c r="P97" i="46"/>
  <c r="P97" i="44"/>
  <c r="AF97" i="46"/>
  <c r="AF97" i="44"/>
  <c r="AV97" i="46"/>
  <c r="AV97" i="44"/>
  <c r="BL97" i="46"/>
  <c r="BL97" i="44"/>
  <c r="L98" i="46"/>
  <c r="L98" i="44"/>
  <c r="AB98" i="46"/>
  <c r="AB98" i="44"/>
  <c r="AR98" i="46"/>
  <c r="AR98" i="44"/>
  <c r="BH98" i="46"/>
  <c r="BH98" i="44"/>
  <c r="BP98" i="46"/>
  <c r="BP98" i="44"/>
  <c r="H99" i="46"/>
  <c r="H99" i="44"/>
  <c r="P99" i="46"/>
  <c r="P99" i="44"/>
  <c r="AF99" i="46"/>
  <c r="AF99" i="44"/>
  <c r="AN99" i="46"/>
  <c r="AN99" i="44"/>
  <c r="D100" i="46"/>
  <c r="D100" i="44"/>
  <c r="AJ100" i="46"/>
  <c r="AJ100" i="44"/>
  <c r="BH100" i="46"/>
  <c r="BH100" i="44"/>
  <c r="X101" i="46"/>
  <c r="X101" i="44"/>
  <c r="D102" i="46"/>
  <c r="D102" i="44"/>
  <c r="T102" i="46"/>
  <c r="T102" i="44"/>
  <c r="AP7" i="46"/>
  <c r="AP7" i="44"/>
  <c r="D9" i="46"/>
  <c r="D9" i="44"/>
  <c r="BD10" i="46"/>
  <c r="BD10" i="44"/>
  <c r="BQ11" i="46"/>
  <c r="BQ11" i="44"/>
  <c r="Z12" i="46"/>
  <c r="Z12" i="44"/>
  <c r="AY14" i="46"/>
  <c r="AY14" i="44"/>
  <c r="G15" i="46"/>
  <c r="G15" i="44"/>
  <c r="F19" i="46"/>
  <c r="F19" i="44"/>
  <c r="X22" i="46"/>
  <c r="X22" i="44"/>
  <c r="BD22" i="46"/>
  <c r="BD22" i="44"/>
  <c r="T23" i="46"/>
  <c r="T23" i="44"/>
  <c r="AJ23" i="46"/>
  <c r="AJ23" i="44"/>
  <c r="AZ23" i="46"/>
  <c r="AZ23" i="44"/>
  <c r="O24" i="46"/>
  <c r="O24" i="44"/>
  <c r="AE24" i="46"/>
  <c r="AE24" i="44"/>
  <c r="AU24" i="46"/>
  <c r="AU24" i="44"/>
  <c r="S25" i="46"/>
  <c r="S25" i="44"/>
  <c r="AI25" i="46"/>
  <c r="AI25" i="44"/>
  <c r="W26" i="46"/>
  <c r="W26" i="44"/>
  <c r="AU26" i="46"/>
  <c r="AU26" i="44"/>
  <c r="BG27" i="46"/>
  <c r="BG27" i="44"/>
  <c r="BF29" i="46"/>
  <c r="BF29" i="44"/>
  <c r="F30" i="46"/>
  <c r="F30" i="44"/>
  <c r="AT30" i="46"/>
  <c r="AT30" i="44"/>
  <c r="BJ30" i="46"/>
  <c r="BJ30" i="44"/>
  <c r="AW31" i="46"/>
  <c r="AW31" i="44"/>
  <c r="D36" i="46"/>
  <c r="D36" i="44"/>
  <c r="BH36" i="46"/>
  <c r="BH36" i="44"/>
  <c r="X37" i="46"/>
  <c r="X37" i="44"/>
  <c r="L38" i="46"/>
  <c r="L38" i="44"/>
  <c r="BP38" i="46"/>
  <c r="BP38" i="44"/>
  <c r="O39" i="46"/>
  <c r="O39" i="44"/>
  <c r="BC39" i="46"/>
  <c r="BC39" i="44"/>
  <c r="R40" i="46"/>
  <c r="R40" i="44"/>
  <c r="AT41" i="46"/>
  <c r="AT41" i="44"/>
  <c r="Z42" i="46"/>
  <c r="Z42" i="44"/>
  <c r="AC43" i="46"/>
  <c r="AC43" i="44"/>
  <c r="AS43" i="46"/>
  <c r="AS43" i="44"/>
  <c r="BI43" i="46"/>
  <c r="BI43" i="44"/>
  <c r="I44" i="46"/>
  <c r="I44" i="44"/>
  <c r="AO59" i="46"/>
  <c r="AO59" i="44"/>
  <c r="BM59" i="46"/>
  <c r="BM59" i="44"/>
  <c r="BE60" i="46"/>
  <c r="BE60" i="44"/>
  <c r="AK61" i="46"/>
  <c r="AK61" i="44"/>
  <c r="BI61" i="46"/>
  <c r="BI61" i="44"/>
  <c r="BE62" i="46"/>
  <c r="BE62" i="44"/>
  <c r="P68" i="46"/>
  <c r="P68" i="44"/>
  <c r="E45" i="44"/>
  <c r="AV83" i="44"/>
  <c r="L84" i="44"/>
  <c r="AV85" i="44"/>
  <c r="BL85" i="44"/>
  <c r="T88" i="44"/>
  <c r="BH88" i="44"/>
  <c r="Y44" i="44"/>
  <c r="BE44" i="44"/>
  <c r="AQ46" i="44"/>
  <c r="AZ84" i="44"/>
  <c r="M110" i="44"/>
  <c r="BA110" i="44"/>
  <c r="M7" i="44"/>
  <c r="BC12" i="44"/>
  <c r="L13" i="44"/>
  <c r="AJ13" i="44"/>
  <c r="BH15" i="44"/>
  <c r="Q16" i="44"/>
  <c r="I21" i="44"/>
  <c r="AS22" i="44"/>
  <c r="BQ22" i="44"/>
  <c r="AO44" i="44"/>
  <c r="AS45" i="44"/>
  <c r="S46" i="44"/>
  <c r="BO46" i="44"/>
  <c r="M47" i="44"/>
  <c r="AK47" i="44"/>
  <c r="Y50" i="44"/>
  <c r="T51" i="44"/>
  <c r="AP51" i="44"/>
  <c r="BP51" i="44"/>
  <c r="P52" i="44"/>
  <c r="AF52" i="44"/>
  <c r="AT52" i="44"/>
  <c r="L53" i="44"/>
  <c r="AX53" i="44"/>
  <c r="BG55" i="44"/>
  <c r="AM56" i="44"/>
  <c r="BI56" i="44"/>
  <c r="U58" i="44"/>
  <c r="G59" i="44"/>
  <c r="AG59" i="44"/>
  <c r="BC59" i="44"/>
  <c r="AA61" i="44"/>
  <c r="Y62" i="44"/>
  <c r="AM62" i="44"/>
  <c r="S63" i="44"/>
  <c r="G64" i="44"/>
  <c r="U64" i="44"/>
  <c r="AS64" i="44"/>
  <c r="AP65" i="44"/>
  <c r="BL65" i="44"/>
  <c r="L66" i="44"/>
  <c r="AB66" i="44"/>
  <c r="AR66" i="44"/>
  <c r="R67" i="44"/>
  <c r="AH67" i="44"/>
  <c r="BD68" i="44"/>
  <c r="BP84" i="44"/>
  <c r="T86" i="44"/>
  <c r="AJ86" i="44"/>
  <c r="AZ86" i="44"/>
  <c r="BP86" i="44"/>
  <c r="AF87" i="44"/>
  <c r="BD89" i="44"/>
  <c r="D90" i="44"/>
  <c r="T90" i="44"/>
  <c r="H106" i="44"/>
  <c r="X106" i="44"/>
  <c r="K107" i="44"/>
  <c r="AI107" i="44"/>
  <c r="AR110" i="44"/>
  <c r="BP110" i="44"/>
  <c r="BE111" i="44"/>
  <c r="AC115" i="44"/>
  <c r="AA117" i="44"/>
  <c r="BI120" i="44"/>
  <c r="AE121" i="44"/>
  <c r="BC121" i="44"/>
  <c r="AH122" i="44"/>
  <c r="BF122" i="44"/>
  <c r="BO122" i="44"/>
  <c r="BG124" i="44"/>
  <c r="N128" i="44"/>
  <c r="BB128" i="44"/>
  <c r="J129" i="44"/>
  <c r="BF129" i="44"/>
  <c r="AC132" i="44"/>
  <c r="I133" i="44"/>
  <c r="BM133" i="44"/>
  <c r="N135" i="44"/>
  <c r="AT135" i="44"/>
  <c r="AP136" i="44"/>
  <c r="H138" i="44"/>
  <c r="BF141" i="44"/>
  <c r="AT142" i="44"/>
  <c r="R143" i="44"/>
  <c r="AB84" i="46"/>
  <c r="AB84" i="44"/>
  <c r="P87" i="46"/>
  <c r="P87" i="44"/>
  <c r="BD87" i="46"/>
  <c r="BD87" i="44"/>
  <c r="D88" i="46"/>
  <c r="D88" i="44"/>
  <c r="AV89" i="46"/>
  <c r="AV89" i="44"/>
  <c r="BL89" i="46"/>
  <c r="BL89" i="44"/>
  <c r="L90" i="46"/>
  <c r="L90" i="44"/>
  <c r="AZ90" i="46"/>
  <c r="AZ90" i="44"/>
  <c r="BD104" i="46"/>
  <c r="BD104" i="44"/>
  <c r="L110" i="46"/>
  <c r="L110" i="44"/>
  <c r="J114" i="46"/>
  <c r="J114" i="44"/>
  <c r="J122" i="46"/>
  <c r="J122" i="44"/>
  <c r="AX122" i="46"/>
  <c r="AX122" i="44"/>
  <c r="J141" i="46"/>
  <c r="J141" i="44"/>
  <c r="AH141" i="46"/>
  <c r="AH141" i="44"/>
  <c r="AH143" i="46"/>
  <c r="AH143" i="44"/>
  <c r="BF143" i="46"/>
  <c r="BF143" i="44"/>
  <c r="N144" i="46"/>
  <c r="N144" i="44"/>
  <c r="R145" i="46"/>
  <c r="R145" i="44"/>
  <c r="BN145" i="46"/>
  <c r="BN145" i="44"/>
  <c r="F146" i="46"/>
  <c r="F146" i="44"/>
  <c r="BB146" i="46"/>
  <c r="BB146" i="44"/>
  <c r="Z147" i="46"/>
  <c r="Z147" i="44"/>
  <c r="V148" i="46"/>
  <c r="V148" i="44"/>
  <c r="AT148" i="46"/>
  <c r="AT148" i="44"/>
  <c r="AX149" i="46"/>
  <c r="AX149" i="44"/>
  <c r="N150" i="46"/>
  <c r="N150" i="44"/>
  <c r="AL103" i="46"/>
  <c r="AL103" i="44"/>
  <c r="AO104" i="46"/>
  <c r="AO104" i="44"/>
  <c r="BA105" i="46"/>
  <c r="BA105" i="44"/>
  <c r="P106" i="46"/>
  <c r="P106" i="44"/>
  <c r="AN106" i="46"/>
  <c r="AN106" i="44"/>
  <c r="BG107" i="46"/>
  <c r="BG107" i="44"/>
  <c r="G108" i="46"/>
  <c r="G108" i="44"/>
  <c r="AU108" i="46"/>
  <c r="AU108" i="44"/>
  <c r="U110" i="46"/>
  <c r="U110" i="44"/>
  <c r="I111" i="46"/>
  <c r="I111" i="44"/>
  <c r="U112" i="46"/>
  <c r="U112" i="44"/>
  <c r="E115" i="46"/>
  <c r="E115" i="44"/>
  <c r="BM119" i="46"/>
  <c r="BM119" i="44"/>
  <c r="AC120" i="46"/>
  <c r="AC120" i="44"/>
  <c r="S122" i="46"/>
  <c r="S122" i="44"/>
  <c r="AM123" i="46"/>
  <c r="AM123" i="44"/>
  <c r="AA124" i="46"/>
  <c r="AA124" i="44"/>
  <c r="AY126" i="46"/>
  <c r="AY126" i="44"/>
  <c r="BP127" i="46"/>
  <c r="BP127" i="44"/>
  <c r="AL128" i="46"/>
  <c r="AL128" i="44"/>
  <c r="AT128" i="46"/>
  <c r="AT128" i="44"/>
  <c r="AP129" i="46"/>
  <c r="AP129" i="44"/>
  <c r="E130" i="46"/>
  <c r="E130" i="44"/>
  <c r="M132" i="46"/>
  <c r="M132" i="44"/>
  <c r="AS132" i="46"/>
  <c r="AS132" i="44"/>
  <c r="BQ132" i="46"/>
  <c r="BQ132" i="44"/>
  <c r="D134" i="46"/>
  <c r="D134" i="44"/>
  <c r="AB134" i="46"/>
  <c r="AB134" i="44"/>
  <c r="AL135" i="46"/>
  <c r="AL135" i="44"/>
  <c r="AH136" i="46"/>
  <c r="AH136" i="44"/>
  <c r="BN136" i="46"/>
  <c r="BN136" i="44"/>
  <c r="T137" i="46"/>
  <c r="T137" i="44"/>
  <c r="AJ137" i="46"/>
  <c r="AJ137" i="44"/>
  <c r="AR137" i="46"/>
  <c r="AR137" i="44"/>
  <c r="X138" i="46"/>
  <c r="X138" i="44"/>
  <c r="AN138" i="46"/>
  <c r="AN138" i="44"/>
  <c r="BL138" i="46"/>
  <c r="BL138" i="44"/>
  <c r="AA139" i="46"/>
  <c r="AA139" i="44"/>
  <c r="BK140" i="46"/>
  <c r="BK140" i="44"/>
  <c r="S141" i="46"/>
  <c r="S141" i="44"/>
  <c r="AY141" i="46"/>
  <c r="AY141" i="44"/>
  <c r="BO141" i="46"/>
  <c r="BO141" i="44"/>
  <c r="G142" i="46"/>
  <c r="G142" i="44"/>
  <c r="O142" i="46"/>
  <c r="O142" i="44"/>
  <c r="AE142" i="46"/>
  <c r="AE142" i="44"/>
  <c r="AM142" i="46"/>
  <c r="AM142" i="44"/>
  <c r="BC142" i="46"/>
  <c r="BC142" i="44"/>
  <c r="AI143" i="46"/>
  <c r="AI143" i="44"/>
  <c r="BG143" i="46"/>
  <c r="BG143" i="44"/>
  <c r="AU144" i="46"/>
  <c r="AU144" i="44"/>
  <c r="BC144" i="46"/>
  <c r="BC144" i="44"/>
  <c r="K145" i="46"/>
  <c r="K145" i="44"/>
  <c r="AQ145" i="46"/>
  <c r="AQ145" i="44"/>
  <c r="O146" i="46"/>
  <c r="O146" i="44"/>
  <c r="AE146" i="46"/>
  <c r="AE146" i="44"/>
  <c r="AM146" i="46"/>
  <c r="AM146" i="44"/>
  <c r="W148" i="46"/>
  <c r="W148" i="44"/>
  <c r="AI58" i="46"/>
  <c r="AI58" i="44"/>
  <c r="BG58" i="46"/>
  <c r="BG58" i="44"/>
  <c r="AE62" i="46"/>
  <c r="AE62" i="44"/>
  <c r="P65" i="46"/>
  <c r="P65" i="44"/>
  <c r="AV65" i="46"/>
  <c r="AV65" i="44"/>
  <c r="D66" i="46"/>
  <c r="D66" i="44"/>
  <c r="V70" i="46"/>
  <c r="V70" i="44"/>
  <c r="AT70" i="46"/>
  <c r="AT70" i="44"/>
  <c r="BB71" i="46"/>
  <c r="BB71" i="44"/>
  <c r="AX72" i="46"/>
  <c r="AX72" i="44"/>
  <c r="AD73" i="46"/>
  <c r="AD73" i="44"/>
  <c r="AX75" i="46"/>
  <c r="AX75" i="44"/>
  <c r="Z77" i="46"/>
  <c r="Z77" i="44"/>
  <c r="AD79" i="46"/>
  <c r="AD79" i="44"/>
  <c r="AH87" i="46"/>
  <c r="AH87" i="44"/>
  <c r="V92" i="44"/>
  <c r="Q95" i="44"/>
  <c r="U96" i="44"/>
  <c r="AK96" i="44"/>
  <c r="BA96" i="44"/>
  <c r="BQ96" i="44"/>
  <c r="AA149" i="44"/>
  <c r="O150" i="44"/>
  <c r="AU150" i="44"/>
  <c r="Q151" i="44"/>
  <c r="AK152" i="44"/>
  <c r="AZ152" i="44"/>
  <c r="AN155" i="44"/>
  <c r="AJ156" i="44"/>
  <c r="BC159" i="44"/>
  <c r="F161" i="44"/>
  <c r="AH162" i="44"/>
  <c r="V168" i="44"/>
  <c r="AP169" i="44"/>
  <c r="BN169" i="44"/>
  <c r="V170" i="44"/>
  <c r="AG171" i="44"/>
  <c r="BE171" i="44"/>
  <c r="AK172" i="44"/>
  <c r="BB150" i="46"/>
  <c r="BB150" i="44"/>
  <c r="BJ150" i="46"/>
  <c r="BJ150" i="44"/>
  <c r="AO151" i="46"/>
  <c r="AO151" i="44"/>
  <c r="BM151" i="46"/>
  <c r="BM151" i="44"/>
  <c r="T152" i="46"/>
  <c r="T152" i="44"/>
  <c r="AJ152" i="46"/>
  <c r="AJ152" i="44"/>
  <c r="X155" i="46"/>
  <c r="X155" i="44"/>
  <c r="BD155" i="46"/>
  <c r="BD155" i="44"/>
  <c r="T156" i="46"/>
  <c r="T156" i="44"/>
  <c r="AZ156" i="46"/>
  <c r="AZ156" i="44"/>
  <c r="R158" i="46"/>
  <c r="R158" i="44"/>
  <c r="AI149" i="46"/>
  <c r="AI149" i="44"/>
  <c r="BO149" i="46"/>
  <c r="BO149" i="44"/>
  <c r="AE150" i="46"/>
  <c r="AE150" i="44"/>
  <c r="J151" i="46"/>
  <c r="J151" i="44"/>
  <c r="AP151" i="46"/>
  <c r="AP151" i="44"/>
  <c r="BN151" i="46"/>
  <c r="BN151" i="44"/>
  <c r="AS152" i="46"/>
  <c r="AS152" i="44"/>
  <c r="I155" i="46"/>
  <c r="I155" i="44"/>
  <c r="AW155" i="46"/>
  <c r="AW155" i="44"/>
  <c r="BM155" i="46"/>
  <c r="BM155" i="44"/>
  <c r="E156" i="46"/>
  <c r="E156" i="44"/>
  <c r="G157" i="46"/>
  <c r="G157" i="44"/>
  <c r="O157" i="46"/>
  <c r="O157" i="44"/>
  <c r="W157" i="46"/>
  <c r="W157" i="44"/>
  <c r="AE157" i="46"/>
  <c r="AE157" i="44"/>
  <c r="AM157" i="46"/>
  <c r="AM157" i="44"/>
  <c r="AU157" i="46"/>
  <c r="AU157" i="44"/>
  <c r="BC157" i="46"/>
  <c r="BC157" i="44"/>
  <c r="BK157" i="46"/>
  <c r="BK157" i="44"/>
  <c r="AQ158" i="46"/>
  <c r="AQ158" i="44"/>
  <c r="BO158" i="46"/>
  <c r="BO158" i="44"/>
  <c r="O159" i="46"/>
  <c r="O159" i="44"/>
  <c r="W159" i="46"/>
  <c r="W159" i="44"/>
  <c r="AU159" i="46"/>
  <c r="AU159" i="44"/>
  <c r="BK159" i="46"/>
  <c r="BK159" i="44"/>
  <c r="AT161" i="46"/>
  <c r="AT161" i="44"/>
  <c r="J162" i="46"/>
  <c r="J162" i="44"/>
  <c r="AP162" i="46"/>
  <c r="AP162" i="44"/>
  <c r="F163" i="46"/>
  <c r="F163" i="44"/>
  <c r="BB163" i="46"/>
  <c r="BB163" i="44"/>
  <c r="AF164" i="46"/>
  <c r="AF164" i="44"/>
  <c r="AN164" i="46"/>
  <c r="AN164" i="44"/>
  <c r="AZ165" i="46"/>
  <c r="AZ165" i="44"/>
  <c r="BH165" i="46"/>
  <c r="BH165" i="44"/>
  <c r="AF166" i="46"/>
  <c r="AF166" i="44"/>
  <c r="AN166" i="46"/>
  <c r="AN166" i="44"/>
  <c r="K167" i="46"/>
  <c r="K167" i="44"/>
  <c r="AL168" i="46"/>
  <c r="AL168" i="44"/>
  <c r="AT168" i="46"/>
  <c r="AT168" i="44"/>
  <c r="Z169" i="46"/>
  <c r="Z169" i="44"/>
  <c r="BF169" i="46"/>
  <c r="BF169" i="44"/>
  <c r="AD170" i="46"/>
  <c r="AD170" i="44"/>
  <c r="AL170" i="46"/>
  <c r="AL170" i="44"/>
  <c r="BA172" i="46"/>
  <c r="BA172" i="44"/>
  <c r="Q173" i="46"/>
  <c r="Q173" i="44"/>
  <c r="E174" i="46"/>
  <c r="E174" i="44"/>
  <c r="BQ174" i="46"/>
  <c r="BQ174" i="44"/>
  <c r="D176" i="46"/>
  <c r="D176" i="44"/>
  <c r="AB176" i="46"/>
  <c r="AB176" i="44"/>
  <c r="AZ176" i="46"/>
  <c r="AZ176" i="44"/>
  <c r="X179" i="46"/>
  <c r="X179" i="44"/>
  <c r="AN179" i="46"/>
  <c r="AN179" i="44"/>
  <c r="BD179" i="46"/>
  <c r="BD179" i="44"/>
  <c r="D180" i="46"/>
  <c r="D180" i="44"/>
  <c r="AB180" i="46"/>
  <c r="AB180" i="44"/>
  <c r="AZ180" i="46"/>
  <c r="AZ180" i="44"/>
  <c r="BC181" i="46"/>
  <c r="BC181" i="44"/>
  <c r="AY182" i="46"/>
  <c r="AY182" i="44"/>
  <c r="BO182" i="46"/>
  <c r="BO182" i="44"/>
  <c r="W183" i="46"/>
  <c r="W183" i="44"/>
  <c r="AW160" i="44"/>
  <c r="E161" i="44"/>
  <c r="AO162" i="44"/>
  <c r="BK164" i="44"/>
  <c r="O166" i="44"/>
  <c r="AY186" i="44"/>
  <c r="BG188" i="44"/>
  <c r="BB189" i="44"/>
  <c r="J190" i="44"/>
  <c r="Q194" i="44"/>
  <c r="BM194" i="44"/>
  <c r="AZ197" i="44"/>
  <c r="I160" i="46"/>
  <c r="I160" i="44"/>
  <c r="AO160" i="46"/>
  <c r="AO160" i="44"/>
  <c r="AK161" i="46"/>
  <c r="AK161" i="44"/>
  <c r="E163" i="46"/>
  <c r="E163" i="44"/>
  <c r="AC163" i="46"/>
  <c r="AC163" i="44"/>
  <c r="G166" i="46"/>
  <c r="G166" i="44"/>
  <c r="Z167" i="46"/>
  <c r="Z167" i="44"/>
  <c r="AP167" i="46"/>
  <c r="AP167" i="44"/>
  <c r="AK168" i="46"/>
  <c r="AK168" i="44"/>
  <c r="AO169" i="46"/>
  <c r="AO169" i="44"/>
  <c r="T172" i="46"/>
  <c r="T172" i="44"/>
  <c r="H173" i="46"/>
  <c r="H173" i="44"/>
  <c r="P173" i="46"/>
  <c r="P173" i="44"/>
  <c r="X173" i="46"/>
  <c r="X173" i="44"/>
  <c r="AF173" i="46"/>
  <c r="AF173" i="44"/>
  <c r="AN173" i="46"/>
  <c r="AN173" i="44"/>
  <c r="AV173" i="46"/>
  <c r="AV173" i="44"/>
  <c r="BD173" i="46"/>
  <c r="BD173" i="44"/>
  <c r="BL173" i="46"/>
  <c r="BL173" i="44"/>
  <c r="T174" i="46"/>
  <c r="T174" i="44"/>
  <c r="BP174" i="46"/>
  <c r="BP174" i="44"/>
  <c r="AE175" i="46"/>
  <c r="AE175" i="44"/>
  <c r="BC175" i="46"/>
  <c r="BC175" i="44"/>
  <c r="K176" i="46"/>
  <c r="K176" i="44"/>
  <c r="BG176" i="46"/>
  <c r="BG176" i="44"/>
  <c r="K178" i="46"/>
  <c r="K178" i="44"/>
  <c r="F181" i="46"/>
  <c r="F181" i="44"/>
  <c r="N181" i="46"/>
  <c r="N181" i="44"/>
  <c r="V181" i="46"/>
  <c r="V181" i="44"/>
  <c r="AD181" i="46"/>
  <c r="AD181" i="44"/>
  <c r="AL181" i="46"/>
  <c r="AL181" i="44"/>
  <c r="AT181" i="46"/>
  <c r="AT181" i="44"/>
  <c r="BB181" i="46"/>
  <c r="BB181" i="44"/>
  <c r="BJ181" i="46"/>
  <c r="BJ181" i="44"/>
  <c r="Z182" i="46"/>
  <c r="Z182" i="44"/>
  <c r="N183" i="46"/>
  <c r="N183" i="44"/>
  <c r="BK183" i="46"/>
  <c r="BK183" i="44"/>
  <c r="K188" i="46"/>
  <c r="K188" i="44"/>
  <c r="AD189" i="46"/>
  <c r="AD189" i="44"/>
  <c r="F191" i="46"/>
  <c r="F191" i="44"/>
  <c r="BB191" i="46"/>
  <c r="BB191" i="44"/>
  <c r="BE194" i="46"/>
  <c r="BE194" i="44"/>
  <c r="U195" i="46"/>
  <c r="U195" i="44"/>
  <c r="Q196" i="46"/>
  <c r="Q196" i="44"/>
  <c r="BH197" i="46"/>
  <c r="BH197" i="44"/>
  <c r="AN198" i="46"/>
  <c r="AN198" i="44"/>
  <c r="BG199" i="46"/>
  <c r="BG199" i="44"/>
  <c r="W200" i="46"/>
  <c r="W200" i="44"/>
  <c r="AY203" i="46"/>
  <c r="AY203" i="44"/>
  <c r="W204" i="46"/>
  <c r="W204" i="44"/>
  <c r="O207" i="46"/>
  <c r="O207" i="44"/>
  <c r="F185" i="44"/>
  <c r="AX186" i="44"/>
  <c r="BN188" i="44"/>
  <c r="BD26" i="46"/>
  <c r="BD26" i="44"/>
  <c r="BP49" i="46"/>
  <c r="BP49" i="44"/>
  <c r="AE54" i="46"/>
  <c r="AE54" i="44"/>
  <c r="AU54" i="46"/>
  <c r="AU54" i="44"/>
  <c r="Z55" i="46"/>
  <c r="Z55" i="44"/>
  <c r="BF55" i="46"/>
  <c r="BF55" i="44"/>
  <c r="BN55" i="46"/>
  <c r="BN55" i="44"/>
  <c r="N56" i="46"/>
  <c r="N56" i="44"/>
  <c r="BJ56" i="46"/>
  <c r="BJ56" i="44"/>
  <c r="D58" i="46"/>
  <c r="D58" i="44"/>
  <c r="L58" i="46"/>
  <c r="L58" i="44"/>
  <c r="AR58" i="46"/>
  <c r="AR58" i="44"/>
  <c r="AZ58" i="46"/>
  <c r="AZ58" i="44"/>
  <c r="H59" i="46"/>
  <c r="H59" i="44"/>
  <c r="AN59" i="46"/>
  <c r="AN59" i="44"/>
  <c r="AF60" i="46"/>
  <c r="AF60" i="44"/>
  <c r="BD60" i="46"/>
  <c r="BD60" i="44"/>
  <c r="AJ61" i="46"/>
  <c r="AJ61" i="44"/>
  <c r="AF62" i="46"/>
  <c r="AF62" i="44"/>
  <c r="AN62" i="46"/>
  <c r="AN62" i="44"/>
  <c r="J63" i="46"/>
  <c r="J63" i="44"/>
  <c r="R63" i="46"/>
  <c r="R63" i="44"/>
  <c r="AP63" i="46"/>
  <c r="AP63" i="44"/>
  <c r="BF63" i="46"/>
  <c r="BF63" i="44"/>
  <c r="AL64" i="46"/>
  <c r="AL64" i="44"/>
  <c r="AT64" i="46"/>
  <c r="AT64" i="44"/>
  <c r="Y65" i="46"/>
  <c r="Y65" i="44"/>
  <c r="AO65" i="46"/>
  <c r="AO65" i="44"/>
  <c r="BE65" i="46"/>
  <c r="BE65" i="44"/>
  <c r="E66" i="46"/>
  <c r="E66" i="44"/>
  <c r="U66" i="46"/>
  <c r="U66" i="44"/>
  <c r="BA66" i="46"/>
  <c r="BA66" i="44"/>
  <c r="K67" i="46"/>
  <c r="K67" i="44"/>
  <c r="S67" i="46"/>
  <c r="S67" i="44"/>
  <c r="AY67" i="46"/>
  <c r="AY67" i="44"/>
  <c r="G68" i="46"/>
  <c r="G68" i="44"/>
  <c r="W68" i="46"/>
  <c r="W68" i="44"/>
  <c r="AM68" i="46"/>
  <c r="AM68" i="44"/>
  <c r="AA69" i="46"/>
  <c r="AA69" i="44"/>
  <c r="AI69" i="46"/>
  <c r="AI69" i="44"/>
  <c r="AY69" i="46"/>
  <c r="AY69" i="44"/>
  <c r="BG69" i="46"/>
  <c r="BG69" i="44"/>
  <c r="BO69" i="46"/>
  <c r="BO69" i="44"/>
  <c r="W70" i="46"/>
  <c r="W70" i="44"/>
  <c r="BC70" i="46"/>
  <c r="BC70" i="44"/>
  <c r="BK70" i="46"/>
  <c r="BK70" i="44"/>
  <c r="G71" i="46"/>
  <c r="G71" i="44"/>
  <c r="O71" i="46"/>
  <c r="O71" i="44"/>
  <c r="AU71" i="46"/>
  <c r="AU71" i="44"/>
  <c r="BK71" i="46"/>
  <c r="BK71" i="44"/>
  <c r="S72" i="46"/>
  <c r="S72" i="44"/>
  <c r="AI72" i="46"/>
  <c r="AI72" i="44"/>
  <c r="AY72" i="46"/>
  <c r="AY72" i="44"/>
  <c r="BO72" i="46"/>
  <c r="BO72" i="44"/>
  <c r="AM73" i="46"/>
  <c r="AM73" i="44"/>
  <c r="S74" i="46"/>
  <c r="S74" i="44"/>
  <c r="AQ74" i="46"/>
  <c r="AQ74" i="44"/>
  <c r="BG74" i="46"/>
  <c r="BG74" i="44"/>
  <c r="K75" i="46"/>
  <c r="K75" i="44"/>
  <c r="AI75" i="46"/>
  <c r="AI75" i="44"/>
  <c r="O76" i="46"/>
  <c r="O76" i="44"/>
  <c r="AU76" i="46"/>
  <c r="AU76" i="44"/>
  <c r="AA77" i="46"/>
  <c r="AA77" i="44"/>
  <c r="AI77" i="46"/>
  <c r="AI77" i="44"/>
  <c r="BO77" i="46"/>
  <c r="BO77" i="44"/>
  <c r="O78" i="46"/>
  <c r="O78" i="44"/>
  <c r="AE78" i="46"/>
  <c r="AE78" i="44"/>
  <c r="AU78" i="46"/>
  <c r="AU78" i="44"/>
  <c r="BK78" i="46"/>
  <c r="BK78" i="44"/>
  <c r="G79" i="46"/>
  <c r="G79" i="44"/>
  <c r="BK79" i="46"/>
  <c r="BK79" i="44"/>
  <c r="S80" i="46"/>
  <c r="S80" i="44"/>
  <c r="AA80" i="46"/>
  <c r="AA80" i="44"/>
  <c r="W81" i="46"/>
  <c r="W81" i="44"/>
  <c r="AU81" i="46"/>
  <c r="AU81" i="44"/>
  <c r="AY82" i="46"/>
  <c r="AY82" i="44"/>
  <c r="AA83" i="46"/>
  <c r="AA83" i="44"/>
  <c r="BG83" i="46"/>
  <c r="BG83" i="44"/>
  <c r="W84" i="46"/>
  <c r="W84" i="44"/>
  <c r="K85" i="46"/>
  <c r="K85" i="44"/>
  <c r="AQ85" i="46"/>
  <c r="AQ85" i="44"/>
  <c r="BG85" i="46"/>
  <c r="BG85" i="44"/>
  <c r="BO85" i="46"/>
  <c r="BO85" i="44"/>
  <c r="O86" i="46"/>
  <c r="O86" i="44"/>
  <c r="AE86" i="46"/>
  <c r="AE86" i="44"/>
  <c r="BK86" i="46"/>
  <c r="BK86" i="44"/>
  <c r="S87" i="46"/>
  <c r="S87" i="44"/>
  <c r="AY87" i="46"/>
  <c r="AY87" i="44"/>
  <c r="BO87" i="46"/>
  <c r="BO87" i="44"/>
  <c r="G88" i="46"/>
  <c r="G88" i="44"/>
  <c r="W88" i="46"/>
  <c r="W88" i="44"/>
  <c r="AU88" i="46"/>
  <c r="AU88" i="44"/>
  <c r="K89" i="46"/>
  <c r="K89" i="44"/>
  <c r="S89" i="46"/>
  <c r="S89" i="44"/>
  <c r="AI89" i="46"/>
  <c r="AI89" i="44"/>
  <c r="AQ89" i="46"/>
  <c r="AQ89" i="44"/>
  <c r="BG89" i="46"/>
  <c r="BG89" i="44"/>
  <c r="BO89" i="46"/>
  <c r="BO89" i="44"/>
  <c r="G90" i="46"/>
  <c r="G90" i="44"/>
  <c r="AM90" i="46"/>
  <c r="AM90" i="44"/>
  <c r="BK90" i="46"/>
  <c r="BK90" i="44"/>
  <c r="K91" i="46"/>
  <c r="K91" i="44"/>
  <c r="S91" i="46"/>
  <c r="S91" i="44"/>
  <c r="AQ91" i="46"/>
  <c r="AQ91" i="44"/>
  <c r="BO91" i="46"/>
  <c r="BO91" i="44"/>
  <c r="W92" i="46"/>
  <c r="W92" i="44"/>
  <c r="K93" i="46"/>
  <c r="K93" i="44"/>
  <c r="S93" i="46"/>
  <c r="S93" i="44"/>
  <c r="AI93" i="46"/>
  <c r="AI93" i="44"/>
  <c r="AQ93" i="46"/>
  <c r="AQ93" i="44"/>
  <c r="AY93" i="46"/>
  <c r="AY93" i="44"/>
  <c r="W94" i="46"/>
  <c r="W94" i="44"/>
  <c r="AU94" i="46"/>
  <c r="AU94" i="44"/>
  <c r="R95" i="46"/>
  <c r="R95" i="44"/>
  <c r="AP95" i="46"/>
  <c r="AP95" i="44"/>
  <c r="BF95" i="46"/>
  <c r="BF95" i="44"/>
  <c r="AD96" i="46"/>
  <c r="AD96" i="44"/>
  <c r="AL96" i="46"/>
  <c r="AL96" i="44"/>
  <c r="AT96" i="46"/>
  <c r="AT96" i="44"/>
  <c r="BJ96" i="46"/>
  <c r="BJ96" i="44"/>
  <c r="J97" i="46"/>
  <c r="J97" i="44"/>
  <c r="Z97" i="46"/>
  <c r="Z97" i="44"/>
  <c r="AX97" i="46"/>
  <c r="AX97" i="44"/>
  <c r="F98" i="46"/>
  <c r="F98" i="44"/>
  <c r="AT98" i="46"/>
  <c r="AT98" i="44"/>
  <c r="BB98" i="46"/>
  <c r="BB98" i="44"/>
  <c r="R99" i="46"/>
  <c r="R99" i="44"/>
  <c r="AP99" i="46"/>
  <c r="AP99" i="44"/>
  <c r="BF99" i="46"/>
  <c r="BF99" i="44"/>
  <c r="BN99" i="46"/>
  <c r="BN99" i="44"/>
  <c r="F100" i="46"/>
  <c r="F100" i="44"/>
  <c r="V100" i="46"/>
  <c r="V100" i="44"/>
  <c r="BJ100" i="46"/>
  <c r="BJ100" i="44"/>
  <c r="BM13" i="46"/>
  <c r="BM13" i="44"/>
  <c r="N16" i="46"/>
  <c r="N16" i="44"/>
  <c r="AD16" i="46"/>
  <c r="AD16" i="44"/>
  <c r="BJ16" i="46"/>
  <c r="BJ16" i="44"/>
  <c r="T18" i="46"/>
  <c r="T18" i="44"/>
  <c r="R22" i="46"/>
  <c r="R22" i="44"/>
  <c r="AX22" i="46"/>
  <c r="AX22" i="44"/>
  <c r="V23" i="46"/>
  <c r="V23" i="44"/>
  <c r="AL23" i="46"/>
  <c r="AL23" i="44"/>
  <c r="BJ23" i="46"/>
  <c r="BJ23" i="44"/>
  <c r="AO24" i="46"/>
  <c r="AO24" i="44"/>
  <c r="M25" i="46"/>
  <c r="M25" i="44"/>
  <c r="AC25" i="46"/>
  <c r="AC25" i="44"/>
  <c r="BQ25" i="46"/>
  <c r="BQ25" i="44"/>
  <c r="AO26" i="46"/>
  <c r="AO26" i="44"/>
  <c r="T29" i="46"/>
  <c r="T29" i="44"/>
  <c r="BL30" i="46"/>
  <c r="BL30" i="44"/>
  <c r="AA31" i="46"/>
  <c r="AA31" i="44"/>
  <c r="AQ31" i="46"/>
  <c r="AQ31" i="44"/>
  <c r="BG31" i="46"/>
  <c r="BG31" i="44"/>
  <c r="W32" i="46"/>
  <c r="W32" i="44"/>
  <c r="AM32" i="46"/>
  <c r="AM32" i="44"/>
  <c r="BK32" i="46"/>
  <c r="BK32" i="44"/>
  <c r="G34" i="46"/>
  <c r="G34" i="44"/>
  <c r="AM34" i="46"/>
  <c r="AM34" i="44"/>
  <c r="AL36" i="46"/>
  <c r="AL36" i="44"/>
  <c r="BB36" i="46"/>
  <c r="BB36" i="44"/>
  <c r="AD38" i="46"/>
  <c r="AD38" i="44"/>
  <c r="AT38" i="46"/>
  <c r="AT38" i="44"/>
  <c r="A37" i="27"/>
  <c r="A39" i="44"/>
  <c r="Y39" i="46"/>
  <c r="Y39" i="44"/>
  <c r="AO39" i="46"/>
  <c r="AO39" i="44"/>
  <c r="BM39" i="46"/>
  <c r="BM39" i="44"/>
  <c r="AZ40" i="46"/>
  <c r="AZ40" i="44"/>
  <c r="AJ42" i="46"/>
  <c r="AJ42" i="44"/>
  <c r="BP42" i="46"/>
  <c r="BP42" i="44"/>
  <c r="AM43" i="46"/>
  <c r="AM43" i="44"/>
  <c r="BK43" i="46"/>
  <c r="BK43" i="44"/>
  <c r="AY44" i="46"/>
  <c r="AY44" i="44"/>
  <c r="AU45" i="46"/>
  <c r="AU45" i="44"/>
  <c r="BC47" i="46"/>
  <c r="BC47" i="44"/>
  <c r="AO48" i="46"/>
  <c r="AO48" i="44"/>
  <c r="AO50" i="46"/>
  <c r="AO50" i="44"/>
  <c r="AW50" i="46"/>
  <c r="AW50" i="44"/>
  <c r="D51" i="46"/>
  <c r="D51" i="44"/>
  <c r="AZ51" i="46"/>
  <c r="AZ51" i="44"/>
  <c r="H52" i="46"/>
  <c r="H52" i="44"/>
  <c r="X52" i="46"/>
  <c r="X52" i="44"/>
  <c r="AV52" i="46"/>
  <c r="AV52" i="44"/>
  <c r="BL52" i="46"/>
  <c r="BL52" i="44"/>
  <c r="T53" i="46"/>
  <c r="T53" i="44"/>
  <c r="AJ53" i="46"/>
  <c r="AJ53" i="44"/>
  <c r="AR53" i="46"/>
  <c r="AR53" i="44"/>
  <c r="BH53" i="46"/>
  <c r="BH53" i="44"/>
  <c r="BP53" i="46"/>
  <c r="BP53" i="44"/>
  <c r="X54" i="46"/>
  <c r="X54" i="44"/>
  <c r="AV54" i="46"/>
  <c r="AV54" i="44"/>
  <c r="BD28" i="46"/>
  <c r="BD28" i="44"/>
  <c r="Z10" i="44"/>
  <c r="BN10" i="44"/>
  <c r="AH55" i="44"/>
  <c r="E7" i="46"/>
  <c r="E7" i="44"/>
  <c r="AC7" i="46"/>
  <c r="AC7" i="44"/>
  <c r="AX8" i="46"/>
  <c r="AX8" i="44"/>
  <c r="K10" i="46"/>
  <c r="K10" i="44"/>
  <c r="BA12" i="46"/>
  <c r="BA12" i="44"/>
  <c r="BQ12" i="46"/>
  <c r="BQ12" i="44"/>
  <c r="D20" i="46"/>
  <c r="D20" i="44"/>
  <c r="AR20" i="46"/>
  <c r="AR20" i="44"/>
  <c r="AB12" i="44"/>
  <c r="BP12" i="44"/>
  <c r="AW13" i="44"/>
  <c r="BJ32" i="44"/>
  <c r="BA7" i="44"/>
  <c r="AO8" i="44"/>
  <c r="AW10" i="44"/>
  <c r="W11" i="44"/>
  <c r="AM11" i="44"/>
  <c r="L12" i="44"/>
  <c r="AZ12" i="44"/>
  <c r="AK14" i="44"/>
  <c r="AN15" i="44"/>
  <c r="AL16" i="44"/>
  <c r="H17" i="44"/>
  <c r="BP18" i="44"/>
  <c r="N21" i="44"/>
  <c r="BF22" i="44"/>
  <c r="AG26" i="44"/>
  <c r="BE26" i="44"/>
  <c r="AB27" i="44"/>
  <c r="BC34" i="44"/>
  <c r="F36" i="44"/>
  <c r="AL38" i="44"/>
  <c r="AB40" i="44"/>
  <c r="AR40" i="44"/>
  <c r="AI53" i="44"/>
  <c r="AD56" i="44"/>
  <c r="T58" i="44"/>
  <c r="AF59" i="44"/>
  <c r="BL59" i="44"/>
  <c r="H60" i="44"/>
  <c r="AN60" i="44"/>
  <c r="BP61" i="44"/>
  <c r="AG65" i="44"/>
  <c r="AQ67" i="44"/>
  <c r="AU70" i="44"/>
  <c r="BG72" i="44"/>
  <c r="O73" i="44"/>
  <c r="BC73" i="44"/>
  <c r="AA75" i="44"/>
  <c r="BG75" i="44"/>
  <c r="K80" i="44"/>
  <c r="AY83" i="44"/>
  <c r="AY85" i="44"/>
  <c r="AU86" i="44"/>
  <c r="BG87" i="44"/>
  <c r="W90" i="44"/>
  <c r="AA91" i="44"/>
  <c r="O92" i="44"/>
  <c r="AM92" i="44"/>
  <c r="AA93" i="44"/>
  <c r="BF33" i="46"/>
  <c r="BF33" i="44"/>
  <c r="D12" i="46"/>
  <c r="D12" i="44"/>
  <c r="AX10" i="44"/>
  <c r="BC41" i="44"/>
  <c r="AB61" i="44"/>
  <c r="BH61" i="44"/>
  <c r="AC10" i="46"/>
  <c r="AC10" i="44"/>
  <c r="AX11" i="46"/>
  <c r="AX11" i="44"/>
  <c r="AR13" i="46"/>
  <c r="AR13" i="44"/>
  <c r="AR15" i="46"/>
  <c r="AR15" i="44"/>
  <c r="AW16" i="46"/>
  <c r="AW16" i="44"/>
  <c r="AU18" i="46"/>
  <c r="AU18" i="44"/>
  <c r="BK18" i="46"/>
  <c r="BK18" i="44"/>
  <c r="AI19" i="46"/>
  <c r="AI19" i="44"/>
  <c r="V20" i="46"/>
  <c r="V20" i="44"/>
  <c r="BM23" i="46"/>
  <c r="BM23" i="44"/>
  <c r="P25" i="46"/>
  <c r="P25" i="44"/>
  <c r="G41" i="46"/>
  <c r="G41" i="44"/>
  <c r="Q8" i="44"/>
  <c r="V9" i="44"/>
  <c r="M14" i="44"/>
  <c r="AX55" i="44"/>
  <c r="AU7" i="46"/>
  <c r="AU7" i="44"/>
  <c r="A65" i="44"/>
  <c r="C10" i="46"/>
  <c r="C10" i="44" s="1"/>
  <c r="AJ7" i="44"/>
  <c r="F9" i="44"/>
  <c r="M10" i="44"/>
  <c r="AH10" i="44"/>
  <c r="G11" i="44"/>
  <c r="Z11" i="44"/>
  <c r="O12" i="44"/>
  <c r="AJ12" i="44"/>
  <c r="AG13" i="44"/>
  <c r="BL17" i="44"/>
  <c r="AJ18" i="44"/>
  <c r="AZ18" i="44"/>
  <c r="AV19" i="44"/>
  <c r="BL19" i="44"/>
  <c r="S20" i="44"/>
  <c r="BB21" i="44"/>
  <c r="F23" i="44"/>
  <c r="BB23" i="44"/>
  <c r="H24" i="44"/>
  <c r="BD24" i="44"/>
  <c r="E25" i="44"/>
  <c r="U25" i="44"/>
  <c r="AK25" i="44"/>
  <c r="BA25" i="44"/>
  <c r="AR29" i="44"/>
  <c r="AI31" i="44"/>
  <c r="D40" i="44"/>
  <c r="BK54" i="44"/>
  <c r="R55" i="44"/>
  <c r="BP58" i="44"/>
  <c r="BL60" i="44"/>
  <c r="T61" i="44"/>
  <c r="BL62" i="44"/>
  <c r="M66" i="44"/>
  <c r="AI67" i="44"/>
  <c r="BC68" i="44"/>
  <c r="K69" i="44"/>
  <c r="AM70" i="44"/>
  <c r="K72" i="44"/>
  <c r="G73" i="44"/>
  <c r="AU73" i="44"/>
  <c r="S75" i="44"/>
  <c r="AY75" i="44"/>
  <c r="BK76" i="44"/>
  <c r="S77" i="44"/>
  <c r="BC79" i="44"/>
  <c r="G81" i="44"/>
  <c r="AI82" i="44"/>
  <c r="BG82" i="44"/>
  <c r="AQ83" i="44"/>
  <c r="O84" i="44"/>
  <c r="BK84" i="44"/>
  <c r="AA87" i="44"/>
  <c r="AA89" i="44"/>
  <c r="AY89" i="44"/>
  <c r="G92" i="44"/>
  <c r="BK11" i="44"/>
  <c r="BB16" i="44"/>
  <c r="C65" i="46"/>
  <c r="C65" i="44" s="1"/>
  <c r="L7" i="44"/>
  <c r="BH7" i="44"/>
  <c r="BB9" i="44"/>
  <c r="AU11" i="44"/>
  <c r="T12" i="44"/>
  <c r="V16" i="44"/>
  <c r="P17" i="44"/>
  <c r="I24" i="44"/>
  <c r="BE24" i="44"/>
  <c r="X30" i="44"/>
  <c r="S31" i="44"/>
  <c r="AY31" i="44"/>
  <c r="BB43" i="44"/>
  <c r="BB56" i="44"/>
  <c r="X59" i="44"/>
  <c r="BD59" i="44"/>
  <c r="P62" i="44"/>
  <c r="BJ64" i="44"/>
  <c r="Q65" i="44"/>
  <c r="BG67" i="44"/>
  <c r="AE68" i="44"/>
  <c r="AI74" i="44"/>
  <c r="G76" i="44"/>
  <c r="AE76" i="44"/>
  <c r="W79" i="44"/>
  <c r="AY80" i="44"/>
  <c r="S83" i="44"/>
  <c r="AF24" i="44"/>
  <c r="AG8" i="46"/>
  <c r="AG8" i="44"/>
  <c r="C46" i="46"/>
  <c r="C46" i="44" s="1"/>
  <c r="AD9" i="44"/>
  <c r="R10" i="44"/>
  <c r="BF10" i="44"/>
  <c r="E16" i="44"/>
  <c r="AV17" i="44"/>
  <c r="D18" i="44"/>
  <c r="AD34" i="44"/>
  <c r="BQ36" i="44"/>
  <c r="J55" i="44"/>
  <c r="BH58" i="44"/>
  <c r="X60" i="44"/>
  <c r="L61" i="44"/>
  <c r="AZ61" i="44"/>
  <c r="BD62" i="44"/>
  <c r="AX63" i="44"/>
  <c r="N64" i="44"/>
  <c r="AC66" i="44"/>
  <c r="AA67" i="44"/>
  <c r="AE70" i="44"/>
  <c r="W105" i="46"/>
  <c r="W105" i="44"/>
  <c r="AU105" i="46"/>
  <c r="AU105" i="44"/>
  <c r="BC105" i="46"/>
  <c r="BC105" i="44"/>
  <c r="AP106" i="46"/>
  <c r="AP106" i="44"/>
  <c r="BN106" i="46"/>
  <c r="BN106" i="44"/>
  <c r="AC107" i="46"/>
  <c r="AC107" i="44"/>
  <c r="I108" i="46"/>
  <c r="I108" i="44"/>
  <c r="Q108" i="46"/>
  <c r="Q108" i="44"/>
  <c r="BM108" i="46"/>
  <c r="BM108" i="44"/>
  <c r="L109" i="46"/>
  <c r="L109" i="44"/>
  <c r="BP109" i="46"/>
  <c r="BP109" i="44"/>
  <c r="AE110" i="46"/>
  <c r="AE110" i="44"/>
  <c r="AU110" i="46"/>
  <c r="AU110" i="44"/>
  <c r="S111" i="46"/>
  <c r="S111" i="44"/>
  <c r="AI111" i="46"/>
  <c r="AI111" i="44"/>
  <c r="AQ111" i="46"/>
  <c r="AQ111" i="44"/>
  <c r="BO111" i="46"/>
  <c r="BO111" i="44"/>
  <c r="G112" i="46"/>
  <c r="G112" i="44"/>
  <c r="AM112" i="46"/>
  <c r="AM112" i="44"/>
  <c r="AG113" i="46"/>
  <c r="AG113" i="44"/>
  <c r="AW113" i="46"/>
  <c r="AW113" i="44"/>
  <c r="M114" i="46"/>
  <c r="M114" i="44"/>
  <c r="G115" i="46"/>
  <c r="G115" i="44"/>
  <c r="W115" i="46"/>
  <c r="W115" i="44"/>
  <c r="AE115" i="46"/>
  <c r="AE115" i="44"/>
  <c r="AU115" i="46"/>
  <c r="AU115" i="44"/>
  <c r="BK115" i="46"/>
  <c r="BK115" i="44"/>
  <c r="AA116" i="46"/>
  <c r="AA116" i="44"/>
  <c r="AI116" i="46"/>
  <c r="AI116" i="44"/>
  <c r="AC117" i="46"/>
  <c r="AC117" i="44"/>
  <c r="AK117" i="46"/>
  <c r="AK117" i="44"/>
  <c r="AS117" i="46"/>
  <c r="AS117" i="44"/>
  <c r="BA117" i="46"/>
  <c r="BA117" i="44"/>
  <c r="BQ117" i="46"/>
  <c r="BQ117" i="44"/>
  <c r="Q118" i="46"/>
  <c r="Q118" i="44"/>
  <c r="AW57" i="46"/>
  <c r="AW57" i="44"/>
  <c r="E58" i="46"/>
  <c r="E58" i="44"/>
  <c r="BI58" i="46"/>
  <c r="BI58" i="44"/>
  <c r="AW59" i="46"/>
  <c r="AW59" i="44"/>
  <c r="AS61" i="46"/>
  <c r="AS61" i="44"/>
  <c r="Q62" i="46"/>
  <c r="Q62" i="44"/>
  <c r="AW62" i="46"/>
  <c r="AW62" i="44"/>
  <c r="BG63" i="46"/>
  <c r="BG63" i="44"/>
  <c r="O64" i="46"/>
  <c r="O64" i="44"/>
  <c r="AU64" i="46"/>
  <c r="AU64" i="44"/>
  <c r="BN65" i="46"/>
  <c r="BN65" i="44"/>
  <c r="D69" i="46"/>
  <c r="D69" i="44"/>
  <c r="BL70" i="46"/>
  <c r="BL70" i="44"/>
  <c r="P71" i="46"/>
  <c r="P71" i="44"/>
  <c r="BH72" i="46"/>
  <c r="BH72" i="44"/>
  <c r="AV73" i="46"/>
  <c r="AV73" i="44"/>
  <c r="AB74" i="46"/>
  <c r="AB74" i="44"/>
  <c r="AR75" i="46"/>
  <c r="AR75" i="44"/>
  <c r="BD78" i="46"/>
  <c r="BD78" i="44"/>
  <c r="H79" i="46"/>
  <c r="H79" i="44"/>
  <c r="AN79" i="46"/>
  <c r="AN79" i="44"/>
  <c r="AB80" i="46"/>
  <c r="AB80" i="44"/>
  <c r="BH80" i="46"/>
  <c r="BH80" i="44"/>
  <c r="T82" i="46"/>
  <c r="T82" i="44"/>
  <c r="X84" i="46"/>
  <c r="X84" i="44"/>
  <c r="BD84" i="46"/>
  <c r="BD84" i="44"/>
  <c r="AZ85" i="46"/>
  <c r="AZ85" i="44"/>
  <c r="X86" i="46"/>
  <c r="X86" i="44"/>
  <c r="AN86" i="46"/>
  <c r="AN86" i="44"/>
  <c r="BL86" i="46"/>
  <c r="BL86" i="44"/>
  <c r="T87" i="46"/>
  <c r="T87" i="44"/>
  <c r="X88" i="46"/>
  <c r="X88" i="44"/>
  <c r="AF88" i="46"/>
  <c r="AF88" i="44"/>
  <c r="AV88" i="46"/>
  <c r="AV88" i="44"/>
  <c r="BL88" i="46"/>
  <c r="BL88" i="44"/>
  <c r="T89" i="46"/>
  <c r="T89" i="44"/>
  <c r="AZ89" i="46"/>
  <c r="AZ89" i="44"/>
  <c r="AF90" i="46"/>
  <c r="AF90" i="44"/>
  <c r="BD90" i="46"/>
  <c r="BD90" i="44"/>
  <c r="BP91" i="46"/>
  <c r="BP91" i="44"/>
  <c r="AF92" i="46"/>
  <c r="AF92" i="44"/>
  <c r="BD92" i="46"/>
  <c r="BD92" i="44"/>
  <c r="BL92" i="46"/>
  <c r="BL92" i="44"/>
  <c r="BH93" i="46"/>
  <c r="BH93" i="44"/>
  <c r="P94" i="46"/>
  <c r="P94" i="44"/>
  <c r="AV94" i="46"/>
  <c r="AV94" i="44"/>
  <c r="BK96" i="46"/>
  <c r="BK96" i="44"/>
  <c r="G98" i="46"/>
  <c r="G98" i="44"/>
  <c r="AZ55" i="46"/>
  <c r="AZ55" i="44"/>
  <c r="X56" i="46"/>
  <c r="X56" i="44"/>
  <c r="BF59" i="46"/>
  <c r="BF59" i="44"/>
  <c r="J60" i="46"/>
  <c r="J60" i="44"/>
  <c r="BB61" i="46"/>
  <c r="BB61" i="44"/>
  <c r="D63" i="46"/>
  <c r="D63" i="44"/>
  <c r="AR63" i="46"/>
  <c r="AR63" i="44"/>
  <c r="AE66" i="46"/>
  <c r="AE66" i="44"/>
  <c r="AW68" i="46"/>
  <c r="AW68" i="44"/>
  <c r="M69" i="46"/>
  <c r="M69" i="44"/>
  <c r="I70" i="46"/>
  <c r="I70" i="44"/>
  <c r="E72" i="46"/>
  <c r="E72" i="44"/>
  <c r="BE73" i="46"/>
  <c r="BE73" i="44"/>
  <c r="AK74" i="46"/>
  <c r="AK74" i="44"/>
  <c r="BM78" i="46"/>
  <c r="BM78" i="44"/>
  <c r="Q81" i="46"/>
  <c r="Q81" i="44"/>
  <c r="AO81" i="46"/>
  <c r="AO81" i="44"/>
  <c r="BM81" i="46"/>
  <c r="BM81" i="44"/>
  <c r="AC82" i="46"/>
  <c r="AC82" i="44"/>
  <c r="BI82" i="46"/>
  <c r="BI82" i="44"/>
  <c r="E83" i="46"/>
  <c r="E83" i="44"/>
  <c r="AK83" i="46"/>
  <c r="AK83" i="44"/>
  <c r="BQ83" i="46"/>
  <c r="BQ83" i="44"/>
  <c r="U85" i="46"/>
  <c r="U85" i="44"/>
  <c r="BQ85" i="46"/>
  <c r="BQ85" i="44"/>
  <c r="I86" i="46"/>
  <c r="I86" i="44"/>
  <c r="U87" i="46"/>
  <c r="U87" i="44"/>
  <c r="BA87" i="46"/>
  <c r="BA87" i="44"/>
  <c r="BI87" i="46"/>
  <c r="BI87" i="44"/>
  <c r="BA89" i="46"/>
  <c r="BA89" i="44"/>
  <c r="I90" i="46"/>
  <c r="I90" i="44"/>
  <c r="Q90" i="46"/>
  <c r="Q90" i="44"/>
  <c r="AW90" i="46"/>
  <c r="AW90" i="44"/>
  <c r="E91" i="46"/>
  <c r="E91" i="44"/>
  <c r="AC91" i="46"/>
  <c r="AC91" i="44"/>
  <c r="AC93" i="46"/>
  <c r="AC93" i="44"/>
  <c r="BQ93" i="46"/>
  <c r="BQ93" i="44"/>
  <c r="Y94" i="46"/>
  <c r="Y94" i="44"/>
  <c r="D95" i="46"/>
  <c r="D95" i="44"/>
  <c r="BA53" i="46"/>
  <c r="BA53" i="44"/>
  <c r="Z57" i="46"/>
  <c r="Z57" i="44"/>
  <c r="N58" i="46"/>
  <c r="N58" i="44"/>
  <c r="BD64" i="46"/>
  <c r="BD64" i="44"/>
  <c r="K65" i="46"/>
  <c r="K65" i="44"/>
  <c r="BK66" i="46"/>
  <c r="BK66" i="44"/>
  <c r="Q68" i="46"/>
  <c r="Q68" i="44"/>
  <c r="AS69" i="46"/>
  <c r="AS69" i="44"/>
  <c r="Y71" i="46"/>
  <c r="Y71" i="44"/>
  <c r="BQ72" i="46"/>
  <c r="BQ72" i="44"/>
  <c r="BA75" i="46"/>
  <c r="BA75" i="44"/>
  <c r="A26" i="44"/>
  <c r="A50" i="44"/>
  <c r="C20" i="46"/>
  <c r="C20" i="44" s="1"/>
  <c r="C31" i="46"/>
  <c r="C31" i="44" s="1"/>
  <c r="C62" i="46"/>
  <c r="C62" i="44" s="1"/>
  <c r="G8" i="44"/>
  <c r="AB9" i="44"/>
  <c r="AZ9" i="44"/>
  <c r="AV10" i="44"/>
  <c r="BL10" i="44"/>
  <c r="M11" i="44"/>
  <c r="Q12" i="44"/>
  <c r="AH12" i="44"/>
  <c r="V13" i="44"/>
  <c r="S14" i="44"/>
  <c r="AQ14" i="44"/>
  <c r="BO14" i="44"/>
  <c r="AT17" i="44"/>
  <c r="AG18" i="44"/>
  <c r="M19" i="44"/>
  <c r="BL20" i="44"/>
  <c r="L21" i="44"/>
  <c r="AA21" i="44"/>
  <c r="AR21" i="44"/>
  <c r="BG21" i="44"/>
  <c r="D23" i="44"/>
  <c r="AU23" i="44"/>
  <c r="J24" i="44"/>
  <c r="Z24" i="44"/>
  <c r="AL24" i="44"/>
  <c r="AX24" i="44"/>
  <c r="BK24" i="44"/>
  <c r="BD25" i="44"/>
  <c r="AJ26" i="44"/>
  <c r="BB26" i="44"/>
  <c r="BN26" i="44"/>
  <c r="S27" i="44"/>
  <c r="AY27" i="44"/>
  <c r="Z28" i="44"/>
  <c r="AL28" i="44"/>
  <c r="AZ28" i="44"/>
  <c r="BN28" i="44"/>
  <c r="M29" i="44"/>
  <c r="V30" i="44"/>
  <c r="AW30" i="44"/>
  <c r="L31" i="44"/>
  <c r="BB31" i="44"/>
  <c r="BA32" i="44"/>
  <c r="I33" i="44"/>
  <c r="AB33" i="44"/>
  <c r="AO33" i="44"/>
  <c r="X34" i="44"/>
  <c r="BA34" i="44"/>
  <c r="S35" i="44"/>
  <c r="AI35" i="44"/>
  <c r="BL35" i="44"/>
  <c r="Y36" i="44"/>
  <c r="BK36" i="44"/>
  <c r="H37" i="44"/>
  <c r="U37" i="44"/>
  <c r="AI37" i="44"/>
  <c r="BO37" i="44"/>
  <c r="BC38" i="44"/>
  <c r="AX39" i="44"/>
  <c r="U40" i="44"/>
  <c r="AH40" i="44"/>
  <c r="BI40" i="44"/>
  <c r="V41" i="44"/>
  <c r="AW41" i="44"/>
  <c r="BJ41" i="44"/>
  <c r="J42" i="44"/>
  <c r="U43" i="44"/>
  <c r="AV43" i="44"/>
  <c r="F44" i="44"/>
  <c r="T44" i="44"/>
  <c r="AG44" i="44"/>
  <c r="BJ44" i="44"/>
  <c r="H45" i="44"/>
  <c r="AF45" i="44"/>
  <c r="BD45" i="44"/>
  <c r="AL46" i="44"/>
  <c r="BH46" i="44"/>
  <c r="R47" i="44"/>
  <c r="AN47" i="44"/>
  <c r="BL47" i="44"/>
  <c r="J48" i="44"/>
  <c r="AJ48" i="44"/>
  <c r="AX48" i="44"/>
  <c r="BB49" i="44"/>
  <c r="Z50" i="44"/>
  <c r="BI51" i="44"/>
  <c r="Q54" i="44"/>
  <c r="BE54" i="44"/>
  <c r="AR55" i="44"/>
  <c r="BK56" i="44"/>
  <c r="R57" i="44"/>
  <c r="AP57" i="44"/>
  <c r="V58" i="44"/>
  <c r="BB58" i="44"/>
  <c r="Q59" i="44"/>
  <c r="Z59" i="44"/>
  <c r="BE59" i="44"/>
  <c r="AO60" i="44"/>
  <c r="AX60" i="44"/>
  <c r="E61" i="44"/>
  <c r="N61" i="44"/>
  <c r="BA61" i="44"/>
  <c r="R62" i="44"/>
  <c r="AJ63" i="44"/>
  <c r="AZ63" i="44"/>
  <c r="BP63" i="44"/>
  <c r="X64" i="44"/>
  <c r="AX65" i="44"/>
  <c r="O66" i="44"/>
  <c r="AM66" i="44"/>
  <c r="BJ66" i="44"/>
  <c r="U67" i="44"/>
  <c r="AG68" i="44"/>
  <c r="BE68" i="44"/>
  <c r="L69" i="44"/>
  <c r="AJ69" i="44"/>
  <c r="AF70" i="44"/>
  <c r="AO70" i="44"/>
  <c r="AR72" i="44"/>
  <c r="H73" i="44"/>
  <c r="Q73" i="44"/>
  <c r="BD73" i="44"/>
  <c r="T74" i="44"/>
  <c r="BP74" i="44"/>
  <c r="T75" i="44"/>
  <c r="AC75" i="44"/>
  <c r="BH75" i="44"/>
  <c r="BQ75" i="44"/>
  <c r="X76" i="44"/>
  <c r="AJ77" i="44"/>
  <c r="AN78" i="44"/>
  <c r="P79" i="44"/>
  <c r="E80" i="44"/>
  <c r="BI80" i="44"/>
  <c r="AG81" i="44"/>
  <c r="BE81" i="44"/>
  <c r="D82" i="44"/>
  <c r="AK82" i="44"/>
  <c r="BH82" i="44"/>
  <c r="AC83" i="44"/>
  <c r="AZ83" i="44"/>
  <c r="I84" i="44"/>
  <c r="AF84" i="44"/>
  <c r="BM84" i="44"/>
  <c r="P86" i="44"/>
  <c r="BE86" i="44"/>
  <c r="E87" i="44"/>
  <c r="AC87" i="44"/>
  <c r="U89" i="44"/>
  <c r="Y90" i="44"/>
  <c r="AK91" i="44"/>
  <c r="AZ91" i="44"/>
  <c r="D93" i="44"/>
  <c r="H94" i="44"/>
  <c r="AF94" i="44"/>
  <c r="BD94" i="44"/>
  <c r="AQ95" i="44"/>
  <c r="AE96" i="44"/>
  <c r="AG108" i="44"/>
  <c r="BE108" i="44"/>
  <c r="BH109" i="44"/>
  <c r="BC110" i="44"/>
  <c r="AA111" i="44"/>
  <c r="W112" i="44"/>
  <c r="AU112" i="44"/>
  <c r="BM113" i="44"/>
  <c r="U114" i="44"/>
  <c r="BI114" i="44"/>
  <c r="S116" i="44"/>
  <c r="M117" i="44"/>
  <c r="AY52" i="46"/>
  <c r="AY52" i="44"/>
  <c r="K54" i="46"/>
  <c r="K54" i="44"/>
  <c r="AI54" i="46"/>
  <c r="AI54" i="44"/>
  <c r="BG54" i="46"/>
  <c r="BG54" i="44"/>
  <c r="N55" i="46"/>
  <c r="N55" i="44"/>
  <c r="BJ55" i="46"/>
  <c r="BJ55" i="44"/>
  <c r="BH57" i="46"/>
  <c r="BH57" i="44"/>
  <c r="X58" i="46"/>
  <c r="X58" i="44"/>
  <c r="D59" i="46"/>
  <c r="D59" i="44"/>
  <c r="BP59" i="46"/>
  <c r="BP59" i="44"/>
  <c r="T60" i="46"/>
  <c r="T60" i="44"/>
  <c r="AI55" i="44"/>
  <c r="BC56" i="44"/>
  <c r="I57" i="44"/>
  <c r="BE57" i="44"/>
  <c r="Y60" i="44"/>
  <c r="BF101" i="44"/>
  <c r="BK105" i="44"/>
  <c r="J106" i="44"/>
  <c r="AH106" i="44"/>
  <c r="E107" i="44"/>
  <c r="Y108" i="44"/>
  <c r="AJ109" i="44"/>
  <c r="I113" i="44"/>
  <c r="AK114" i="44"/>
  <c r="V52" i="46"/>
  <c r="V52" i="44"/>
  <c r="BJ52" i="46"/>
  <c r="BJ52" i="44"/>
  <c r="AO55" i="46"/>
  <c r="AO55" i="44"/>
  <c r="E56" i="46"/>
  <c r="E56" i="44"/>
  <c r="BA56" i="46"/>
  <c r="BA56" i="44"/>
  <c r="O57" i="46"/>
  <c r="O57" i="44"/>
  <c r="AM120" i="46"/>
  <c r="AM120" i="44"/>
  <c r="BC120" i="46"/>
  <c r="BC120" i="44"/>
  <c r="AG121" i="46"/>
  <c r="AG121" i="44"/>
  <c r="E122" i="46"/>
  <c r="E122" i="44"/>
  <c r="AK122" i="46"/>
  <c r="AK122" i="44"/>
  <c r="BA122" i="46"/>
  <c r="BA122" i="44"/>
  <c r="I123" i="46"/>
  <c r="I123" i="44"/>
  <c r="AO123" i="46"/>
  <c r="AO123" i="44"/>
  <c r="E124" i="46"/>
  <c r="E124" i="44"/>
  <c r="AK124" i="46"/>
  <c r="AK124" i="44"/>
  <c r="BQ124" i="46"/>
  <c r="BQ124" i="44"/>
  <c r="Q125" i="46"/>
  <c r="Q125" i="44"/>
  <c r="S101" i="46"/>
  <c r="S101" i="44"/>
  <c r="AY101" i="46"/>
  <c r="AY101" i="44"/>
  <c r="G102" i="46"/>
  <c r="G102" i="44"/>
  <c r="O102" i="46"/>
  <c r="O102" i="44"/>
  <c r="Y103" i="46"/>
  <c r="Y103" i="44"/>
  <c r="AG103" i="46"/>
  <c r="AG103" i="44"/>
  <c r="BE103" i="46"/>
  <c r="BE103" i="44"/>
  <c r="D104" i="46"/>
  <c r="D104" i="44"/>
  <c r="T104" i="46"/>
  <c r="T104" i="44"/>
  <c r="AR104" i="46"/>
  <c r="AR104" i="44"/>
  <c r="BP104" i="46"/>
  <c r="BP104" i="44"/>
  <c r="AV105" i="46"/>
  <c r="AV105" i="44"/>
  <c r="S106" i="46"/>
  <c r="S106" i="44"/>
  <c r="AQ106" i="46"/>
  <c r="AQ106" i="44"/>
  <c r="AJ97" i="46"/>
  <c r="AJ97" i="44"/>
  <c r="AF98" i="46"/>
  <c r="AF98" i="44"/>
  <c r="D99" i="46"/>
  <c r="D99" i="44"/>
  <c r="AN102" i="46"/>
  <c r="AN102" i="44"/>
  <c r="AV102" i="46"/>
  <c r="AV102" i="44"/>
  <c r="AS104" i="46"/>
  <c r="AS104" i="44"/>
  <c r="BQ104" i="46"/>
  <c r="BQ104" i="44"/>
  <c r="Y105" i="46"/>
  <c r="Y105" i="44"/>
  <c r="AG105" i="46"/>
  <c r="AG105" i="44"/>
  <c r="BM105" i="46"/>
  <c r="BM105" i="44"/>
  <c r="AZ106" i="46"/>
  <c r="AZ106" i="44"/>
  <c r="G107" i="46"/>
  <c r="G107" i="44"/>
  <c r="BK107" i="46"/>
  <c r="BK107" i="44"/>
  <c r="AD109" i="46"/>
  <c r="AD109" i="44"/>
  <c r="AQ58" i="44"/>
  <c r="AE59" i="44"/>
  <c r="T97" i="44"/>
  <c r="BH97" i="44"/>
  <c r="T99" i="44"/>
  <c r="AF100" i="44"/>
  <c r="BD100" i="44"/>
  <c r="D101" i="44"/>
  <c r="AA101" i="44"/>
  <c r="BH101" i="44"/>
  <c r="BK102" i="44"/>
  <c r="I103" i="44"/>
  <c r="K119" i="44"/>
  <c r="AQ119" i="44"/>
  <c r="G120" i="44"/>
  <c r="BK120" i="44"/>
  <c r="U122" i="44"/>
  <c r="AO125" i="46"/>
  <c r="AO125" i="44"/>
  <c r="AD127" i="46"/>
  <c r="AD127" i="44"/>
  <c r="BJ127" i="46"/>
  <c r="BJ127" i="44"/>
  <c r="P128" i="46"/>
  <c r="P128" i="44"/>
  <c r="D129" i="46"/>
  <c r="D129" i="44"/>
  <c r="AJ129" i="46"/>
  <c r="AJ129" i="44"/>
  <c r="BP129" i="46"/>
  <c r="BP129" i="44"/>
  <c r="W130" i="46"/>
  <c r="W130" i="44"/>
  <c r="BC130" i="46"/>
  <c r="BC130" i="44"/>
  <c r="AA133" i="46"/>
  <c r="AA133" i="44"/>
  <c r="N134" i="46"/>
  <c r="N134" i="44"/>
  <c r="AT134" i="46"/>
  <c r="AT134" i="44"/>
  <c r="AD107" i="46"/>
  <c r="AD107" i="44"/>
  <c r="BJ107" i="46"/>
  <c r="BJ107" i="44"/>
  <c r="R108" i="46"/>
  <c r="R108" i="44"/>
  <c r="AX108" i="46"/>
  <c r="AX108" i="44"/>
  <c r="E109" i="46"/>
  <c r="E109" i="44"/>
  <c r="BD110" i="46"/>
  <c r="BD110" i="44"/>
  <c r="T111" i="46"/>
  <c r="T111" i="44"/>
  <c r="AZ111" i="46"/>
  <c r="AZ111" i="44"/>
  <c r="BF113" i="46"/>
  <c r="BF113" i="44"/>
  <c r="AL114" i="46"/>
  <c r="AL114" i="44"/>
  <c r="BH116" i="46"/>
  <c r="BH116" i="44"/>
  <c r="F117" i="46"/>
  <c r="F117" i="44"/>
  <c r="V117" i="46"/>
  <c r="V117" i="44"/>
  <c r="L119" i="46"/>
  <c r="L119" i="44"/>
  <c r="AB119" i="46"/>
  <c r="AB119" i="44"/>
  <c r="BB109" i="46"/>
  <c r="BB109" i="44"/>
  <c r="BM110" i="46"/>
  <c r="BM110" i="44"/>
  <c r="Q112" i="46"/>
  <c r="Q112" i="44"/>
  <c r="AW112" i="46"/>
  <c r="AW112" i="44"/>
  <c r="S113" i="46"/>
  <c r="S113" i="44"/>
  <c r="BK114" i="46"/>
  <c r="BK114" i="44"/>
  <c r="I115" i="46"/>
  <c r="I115" i="44"/>
  <c r="AO115" i="46"/>
  <c r="AO115" i="44"/>
  <c r="U116" i="46"/>
  <c r="U116" i="44"/>
  <c r="Q120" i="46"/>
  <c r="Q120" i="44"/>
  <c r="AO120" i="46"/>
  <c r="AO120" i="44"/>
  <c r="K121" i="46"/>
  <c r="K121" i="44"/>
  <c r="AQ121" i="46"/>
  <c r="AQ121" i="44"/>
  <c r="BC122" i="46"/>
  <c r="BC122" i="44"/>
  <c r="S123" i="46"/>
  <c r="S123" i="44"/>
  <c r="AA125" i="46"/>
  <c r="AA125" i="44"/>
  <c r="H127" i="46"/>
  <c r="H127" i="44"/>
  <c r="AN127" i="46"/>
  <c r="AN127" i="44"/>
  <c r="Z128" i="46"/>
  <c r="Z128" i="44"/>
  <c r="N129" i="46"/>
  <c r="N129" i="44"/>
  <c r="AP108" i="44"/>
  <c r="AL109" i="44"/>
  <c r="I110" i="44"/>
  <c r="BE110" i="44"/>
  <c r="L111" i="44"/>
  <c r="AS111" i="44"/>
  <c r="Y112" i="44"/>
  <c r="AI113" i="44"/>
  <c r="AC126" i="44"/>
  <c r="BQ126" i="44"/>
  <c r="N127" i="44"/>
  <c r="AN128" i="44"/>
  <c r="AT122" i="44"/>
  <c r="AT129" i="44"/>
  <c r="AG130" i="44"/>
  <c r="BM130" i="44"/>
  <c r="E133" i="44"/>
  <c r="X134" i="44"/>
  <c r="BD134" i="44"/>
  <c r="Q37" i="46"/>
  <c r="Q37" i="44"/>
  <c r="AG37" i="46"/>
  <c r="AG37" i="44"/>
  <c r="AN39" i="46"/>
  <c r="AN39" i="44"/>
  <c r="AY51" i="46"/>
  <c r="AY51" i="44"/>
  <c r="BC52" i="46"/>
  <c r="BC52" i="44"/>
  <c r="S53" i="46"/>
  <c r="S53" i="44"/>
  <c r="C48" i="46"/>
  <c r="C48" i="44" s="1"/>
  <c r="D25" i="44"/>
  <c r="AC36" i="44"/>
  <c r="Y37" i="44"/>
  <c r="BM37" i="44"/>
  <c r="S40" i="44"/>
  <c r="V43" i="44"/>
  <c r="F47" i="44"/>
  <c r="BP29" i="46"/>
  <c r="BP29" i="44"/>
  <c r="BD30" i="46"/>
  <c r="BD30" i="44"/>
  <c r="W34" i="46"/>
  <c r="W34" i="44"/>
  <c r="AU34" i="46"/>
  <c r="AU34" i="44"/>
  <c r="AD36" i="46"/>
  <c r="AD36" i="44"/>
  <c r="F38" i="46"/>
  <c r="F38" i="44"/>
  <c r="N38" i="46"/>
  <c r="N38" i="44"/>
  <c r="I39" i="46"/>
  <c r="I39" i="44"/>
  <c r="AW39" i="46"/>
  <c r="AW39" i="44"/>
  <c r="T40" i="46"/>
  <c r="T40" i="44"/>
  <c r="AJ40" i="46"/>
  <c r="AJ40" i="44"/>
  <c r="H41" i="46"/>
  <c r="H41" i="44"/>
  <c r="AN41" i="46"/>
  <c r="AN41" i="44"/>
  <c r="T42" i="46"/>
  <c r="T42" i="44"/>
  <c r="W43" i="46"/>
  <c r="W43" i="44"/>
  <c r="AE43" i="46"/>
  <c r="AE43" i="44"/>
  <c r="AQ44" i="46"/>
  <c r="AQ44" i="44"/>
  <c r="W45" i="46"/>
  <c r="W45" i="44"/>
  <c r="BC45" i="46"/>
  <c r="BC45" i="44"/>
  <c r="AI46" i="46"/>
  <c r="AI46" i="44"/>
  <c r="G47" i="46"/>
  <c r="G47" i="44"/>
  <c r="AI29" i="46"/>
  <c r="AI29" i="44"/>
  <c r="AU30" i="46"/>
  <c r="AU30" i="44"/>
  <c r="U36" i="46"/>
  <c r="U36" i="44"/>
  <c r="N43" i="46"/>
  <c r="N43" i="44"/>
  <c r="BJ43" i="46"/>
  <c r="BJ43" i="44"/>
  <c r="BF44" i="46"/>
  <c r="BF44" i="44"/>
  <c r="BN44" i="46"/>
  <c r="BN44" i="44"/>
  <c r="V47" i="46"/>
  <c r="V47" i="44"/>
  <c r="BJ47" i="46"/>
  <c r="BJ47" i="44"/>
  <c r="H48" i="46"/>
  <c r="H48" i="44"/>
  <c r="P48" i="46"/>
  <c r="P48" i="44"/>
  <c r="AV48" i="46"/>
  <c r="AV48" i="44"/>
  <c r="O54" i="46"/>
  <c r="O54" i="44"/>
  <c r="A46" i="44"/>
  <c r="AK21" i="44"/>
  <c r="BI21" i="44"/>
  <c r="X28" i="44"/>
  <c r="G30" i="44"/>
  <c r="BB32" i="44"/>
  <c r="AF39" i="44"/>
  <c r="BL39" i="44"/>
  <c r="AQ40" i="44"/>
  <c r="AX44" i="44"/>
  <c r="L49" i="44"/>
  <c r="AT9" i="44"/>
  <c r="O11" i="44"/>
  <c r="X13" i="44"/>
  <c r="BD13" i="44"/>
  <c r="H15" i="44"/>
  <c r="AP20" i="44"/>
  <c r="D27" i="44"/>
  <c r="AR27" i="44"/>
  <c r="AM30" i="44"/>
  <c r="AO35" i="44"/>
  <c r="M38" i="44"/>
  <c r="W41" i="44"/>
  <c r="AR49" i="44"/>
  <c r="AA53" i="44"/>
  <c r="BO53" i="44"/>
  <c r="AS29" i="46"/>
  <c r="AS29" i="44"/>
  <c r="BM30" i="46"/>
  <c r="BM30" i="44"/>
  <c r="T31" i="46"/>
  <c r="T31" i="44"/>
  <c r="AR31" i="46"/>
  <c r="AR31" i="44"/>
  <c r="BP31" i="46"/>
  <c r="BP31" i="44"/>
  <c r="X32" i="46"/>
  <c r="X32" i="44"/>
  <c r="L33" i="46"/>
  <c r="L33" i="44"/>
  <c r="BP33" i="46"/>
  <c r="BP33" i="44"/>
  <c r="AA35" i="46"/>
  <c r="AA35" i="44"/>
  <c r="AS38" i="46"/>
  <c r="AS38" i="44"/>
  <c r="BI38" i="46"/>
  <c r="BI38" i="44"/>
  <c r="Z44" i="46"/>
  <c r="Z44" i="44"/>
  <c r="AI51" i="46"/>
  <c r="AI51" i="44"/>
  <c r="G52" i="46"/>
  <c r="G52" i="44"/>
  <c r="W52" i="46"/>
  <c r="W52" i="44"/>
  <c r="AE52" i="46"/>
  <c r="AE52" i="44"/>
  <c r="K53" i="46"/>
  <c r="K53" i="44"/>
  <c r="AS9" i="44"/>
  <c r="BG12" i="44"/>
  <c r="M21" i="44"/>
  <c r="AJ25" i="44"/>
  <c r="BP27" i="44"/>
  <c r="F34" i="44"/>
  <c r="AN48" i="44"/>
  <c r="AU52" i="44"/>
  <c r="BC11" i="44"/>
  <c r="BH12" i="44"/>
  <c r="BI14" i="44"/>
  <c r="X17" i="44"/>
  <c r="Z20" i="44"/>
  <c r="AA29" i="44"/>
  <c r="AY29" i="44"/>
  <c r="AD32" i="44"/>
  <c r="BM35" i="44"/>
  <c r="BI36" i="44"/>
  <c r="AT43" i="44"/>
  <c r="AL47" i="44"/>
  <c r="AB49" i="44"/>
  <c r="A9" i="44"/>
  <c r="A24" i="44"/>
  <c r="C21" i="46"/>
  <c r="C21" i="44" s="1"/>
  <c r="O7" i="44"/>
  <c r="AH7" i="44"/>
  <c r="AX7" i="44"/>
  <c r="BQ7" i="44"/>
  <c r="Y8" i="44"/>
  <c r="BN8" i="44"/>
  <c r="Q9" i="44"/>
  <c r="AG9" i="44"/>
  <c r="AU9" i="44"/>
  <c r="E10" i="44"/>
  <c r="X10" i="44"/>
  <c r="AN10" i="44"/>
  <c r="BA10" i="44"/>
  <c r="D11" i="44"/>
  <c r="P11" i="44"/>
  <c r="AE11" i="44"/>
  <c r="AS11" i="44"/>
  <c r="BD11" i="44"/>
  <c r="G12" i="44"/>
  <c r="R12" i="44"/>
  <c r="AG12" i="44"/>
  <c r="AX12" i="44"/>
  <c r="BI12" i="44"/>
  <c r="I13" i="44"/>
  <c r="Y13" i="44"/>
  <c r="AO13" i="44"/>
  <c r="BE13" i="44"/>
  <c r="K14" i="44"/>
  <c r="AA14" i="44"/>
  <c r="AS14" i="44"/>
  <c r="BL14" i="44"/>
  <c r="L15" i="44"/>
  <c r="AD15" i="44"/>
  <c r="AT15" i="44"/>
  <c r="BJ15" i="44"/>
  <c r="Y16" i="44"/>
  <c r="BA16" i="44"/>
  <c r="BQ16" i="44"/>
  <c r="AA17" i="44"/>
  <c r="BI17" i="44"/>
  <c r="O18" i="44"/>
  <c r="AB18" i="44"/>
  <c r="AM18" i="44"/>
  <c r="AX18" i="44"/>
  <c r="BN18" i="44"/>
  <c r="N19" i="44"/>
  <c r="AF19" i="44"/>
  <c r="AW19" i="44"/>
  <c r="BJ19" i="44"/>
  <c r="N20" i="44"/>
  <c r="AA20" i="44"/>
  <c r="AQ20" i="44"/>
  <c r="BG20" i="44"/>
  <c r="E21" i="44"/>
  <c r="O21" i="44"/>
  <c r="AB21" i="44"/>
  <c r="AM21" i="44"/>
  <c r="AZ21" i="44"/>
  <c r="BK21" i="44"/>
  <c r="G22" i="44"/>
  <c r="O22" i="44"/>
  <c r="W22" i="44"/>
  <c r="AE22" i="44"/>
  <c r="AM22" i="44"/>
  <c r="AU22" i="44"/>
  <c r="BC22" i="44"/>
  <c r="BK22" i="44"/>
  <c r="E23" i="44"/>
  <c r="Q23" i="44"/>
  <c r="AE23" i="44"/>
  <c r="BA23" i="44"/>
  <c r="BP23" i="44"/>
  <c r="L24" i="44"/>
  <c r="Y24" i="44"/>
  <c r="AV24" i="44"/>
  <c r="H25" i="44"/>
  <c r="AA25" i="44"/>
  <c r="AN25" i="44"/>
  <c r="AY25" i="44"/>
  <c r="BL25" i="44"/>
  <c r="H26" i="44"/>
  <c r="V26" i="44"/>
  <c r="AH26" i="44"/>
  <c r="AW26" i="44"/>
  <c r="BH26" i="44"/>
  <c r="F27" i="44"/>
  <c r="T27" i="44"/>
  <c r="AT27" i="44"/>
  <c r="BH27" i="44"/>
  <c r="Q28" i="44"/>
  <c r="AV28" i="44"/>
  <c r="BH28" i="44"/>
  <c r="D29" i="44"/>
  <c r="R29" i="44"/>
  <c r="AB29" i="44"/>
  <c r="AO29" i="44"/>
  <c r="AZ29" i="44"/>
  <c r="BN29" i="44"/>
  <c r="AD30" i="44"/>
  <c r="AN30" i="44"/>
  <c r="AY30" i="44"/>
  <c r="BI30" i="44"/>
  <c r="F31" i="44"/>
  <c r="Q31" i="44"/>
  <c r="AT31" i="44"/>
  <c r="BE31" i="44"/>
  <c r="F32" i="44"/>
  <c r="R32" i="44"/>
  <c r="AE32" i="44"/>
  <c r="AT32" i="44"/>
  <c r="BN32" i="44"/>
  <c r="J33" i="44"/>
  <c r="Y33" i="44"/>
  <c r="AL33" i="44"/>
  <c r="AX33" i="44"/>
  <c r="U34" i="44"/>
  <c r="BH34" i="44"/>
  <c r="U35" i="44"/>
  <c r="BC35" i="44"/>
  <c r="V36" i="44"/>
  <c r="AG36" i="44"/>
  <c r="BA36" i="44"/>
  <c r="BJ36" i="44"/>
  <c r="AS37" i="44"/>
  <c r="BE37" i="44"/>
  <c r="AK38" i="44"/>
  <c r="BQ38" i="44"/>
  <c r="X39" i="44"/>
  <c r="BD39" i="44"/>
  <c r="L40" i="44"/>
  <c r="BP40" i="44"/>
  <c r="X41" i="44"/>
  <c r="AU41" i="44"/>
  <c r="D42" i="44"/>
  <c r="AR42" i="44"/>
  <c r="AD47" i="44"/>
  <c r="BH49" i="44"/>
  <c r="AA51" i="44"/>
  <c r="AM52" i="44"/>
  <c r="BG53" i="44"/>
  <c r="K40" i="46"/>
  <c r="K40" i="44"/>
  <c r="AE41" i="46"/>
  <c r="AE41" i="44"/>
  <c r="BK41" i="46"/>
  <c r="BK41" i="44"/>
  <c r="AY53" i="46"/>
  <c r="AY53" i="44"/>
  <c r="A33" i="44"/>
  <c r="L14" i="44"/>
  <c r="AF15" i="44"/>
  <c r="BQ23" i="44"/>
  <c r="AZ25" i="44"/>
  <c r="S29" i="44"/>
  <c r="BO29" i="44"/>
  <c r="Z33" i="44"/>
  <c r="M36" i="44"/>
  <c r="E38" i="44"/>
  <c r="AI40" i="44"/>
  <c r="F43" i="44"/>
  <c r="AL43" i="44"/>
  <c r="AP44" i="44"/>
  <c r="AF48" i="44"/>
  <c r="BD48" i="44"/>
  <c r="BG51" i="44"/>
  <c r="BK52" i="44"/>
  <c r="K30" i="46"/>
  <c r="K30" i="44"/>
  <c r="AX32" i="46"/>
  <c r="AX32" i="44"/>
  <c r="AT33" i="46"/>
  <c r="AT33" i="44"/>
  <c r="BQ35" i="46"/>
  <c r="BQ35" i="44"/>
  <c r="AW36" i="46"/>
  <c r="AW36" i="44"/>
  <c r="Y38" i="46"/>
  <c r="Y38" i="44"/>
  <c r="D39" i="46"/>
  <c r="D39" i="44"/>
  <c r="BP39" i="46"/>
  <c r="BP39" i="44"/>
  <c r="AM40" i="46"/>
  <c r="AM40" i="44"/>
  <c r="AU40" i="46"/>
  <c r="AU40" i="44"/>
  <c r="K41" i="46"/>
  <c r="K41" i="44"/>
  <c r="AA41" i="46"/>
  <c r="AA41" i="44"/>
  <c r="AY41" i="46"/>
  <c r="AY41" i="44"/>
  <c r="G42" i="46"/>
  <c r="G42" i="44"/>
  <c r="BC42" i="46"/>
  <c r="BC42" i="44"/>
  <c r="AT11" i="44"/>
  <c r="M16" i="44"/>
  <c r="AE30" i="44"/>
  <c r="V34" i="44"/>
  <c r="AG35" i="44"/>
  <c r="S51" i="44"/>
  <c r="O52" i="44"/>
  <c r="A44" i="44"/>
  <c r="A48" i="44"/>
  <c r="S7" i="44"/>
  <c r="H8" i="44"/>
  <c r="BL15" i="44"/>
  <c r="AE17" i="44"/>
  <c r="I22" i="44"/>
  <c r="Q22" i="44"/>
  <c r="Y22" i="44"/>
  <c r="AG22" i="44"/>
  <c r="AO22" i="44"/>
  <c r="AW22" i="44"/>
  <c r="BE22" i="44"/>
  <c r="BM22" i="44"/>
  <c r="AS23" i="44"/>
  <c r="X26" i="44"/>
  <c r="AJ27" i="44"/>
  <c r="H28" i="44"/>
  <c r="AN28" i="44"/>
  <c r="BK30" i="44"/>
  <c r="AL34" i="44"/>
  <c r="BJ34" i="44"/>
  <c r="I35" i="44"/>
  <c r="BE35" i="44"/>
  <c r="AS36" i="44"/>
  <c r="I37" i="44"/>
  <c r="AC38" i="44"/>
  <c r="P39" i="44"/>
  <c r="AV39" i="44"/>
  <c r="BG40" i="44"/>
  <c r="O41" i="44"/>
  <c r="D49" i="44"/>
  <c r="N32" i="46"/>
  <c r="N32" i="44"/>
  <c r="AL32" i="46"/>
  <c r="AL32" i="44"/>
  <c r="AH33" i="46"/>
  <c r="AH33" i="44"/>
  <c r="C44" i="46"/>
  <c r="C44" i="44" s="1"/>
  <c r="V11" i="44"/>
  <c r="AJ14" i="44"/>
  <c r="AC16" i="44"/>
  <c r="R20" i="44"/>
  <c r="AS21" i="44"/>
  <c r="T25" i="44"/>
  <c r="AN26" i="44"/>
  <c r="BL26" i="44"/>
  <c r="BL28" i="44"/>
  <c r="W30" i="44"/>
  <c r="V32" i="44"/>
  <c r="BN33" i="44"/>
  <c r="N34" i="44"/>
  <c r="E36" i="44"/>
  <c r="AW37" i="44"/>
  <c r="BA38" i="44"/>
  <c r="AA40" i="44"/>
  <c r="AM41" i="44"/>
  <c r="AH44" i="44"/>
  <c r="BB47" i="44"/>
  <c r="X48" i="44"/>
  <c r="AJ49" i="44"/>
  <c r="AZ49" i="44"/>
  <c r="K51" i="44"/>
  <c r="BE29" i="46"/>
  <c r="BE29" i="44"/>
  <c r="AC30" i="46"/>
  <c r="AC30" i="44"/>
  <c r="BP32" i="46"/>
  <c r="BP32" i="44"/>
  <c r="X33" i="46"/>
  <c r="X33" i="44"/>
  <c r="AJ34" i="46"/>
  <c r="AJ34" i="44"/>
  <c r="O35" i="46"/>
  <c r="O35" i="44"/>
  <c r="BO36" i="46"/>
  <c r="BO36" i="44"/>
  <c r="AU37" i="46"/>
  <c r="AU37" i="44"/>
  <c r="AI38" i="46"/>
  <c r="AI38" i="44"/>
  <c r="AQ38" i="46"/>
  <c r="AQ38" i="44"/>
  <c r="V39" i="46"/>
  <c r="V39" i="44"/>
  <c r="BE40" i="46"/>
  <c r="BE40" i="44"/>
  <c r="U41" i="46"/>
  <c r="U41" i="44"/>
  <c r="AS41" i="46"/>
  <c r="AS41" i="44"/>
  <c r="C12" i="46"/>
  <c r="C12" i="44" s="1"/>
  <c r="C35" i="46"/>
  <c r="C35" i="44" s="1"/>
  <c r="AX20" i="44"/>
  <c r="BN20" i="44"/>
  <c r="BQ21" i="44"/>
  <c r="AK23" i="44"/>
  <c r="L25" i="44"/>
  <c r="BP25" i="44"/>
  <c r="AF28" i="44"/>
  <c r="O30" i="44"/>
  <c r="BC30" i="44"/>
  <c r="AP33" i="44"/>
  <c r="BB34" i="44"/>
  <c r="Y35" i="44"/>
  <c r="AW35" i="44"/>
  <c r="AK36" i="44"/>
  <c r="U38" i="44"/>
  <c r="H39" i="44"/>
  <c r="AY40" i="44"/>
  <c r="AD43" i="44"/>
  <c r="J44" i="44"/>
  <c r="N47" i="44"/>
  <c r="AQ51" i="44"/>
  <c r="AQ53" i="44"/>
  <c r="G54" i="44"/>
  <c r="AL30" i="46"/>
  <c r="AL30" i="44"/>
  <c r="I31" i="46"/>
  <c r="I31" i="44"/>
  <c r="AG31" i="46"/>
  <c r="AG31" i="44"/>
  <c r="BE33" i="46"/>
  <c r="BE33" i="44"/>
  <c r="M34" i="46"/>
  <c r="M34" i="44"/>
  <c r="BQ34" i="46"/>
  <c r="BQ34" i="44"/>
  <c r="AV35" i="46"/>
  <c r="AV35" i="44"/>
  <c r="L36" i="46"/>
  <c r="L36" i="44"/>
  <c r="D38" i="46"/>
  <c r="D38" i="44"/>
  <c r="AZ38" i="46"/>
  <c r="AZ38" i="44"/>
  <c r="AE39" i="46"/>
  <c r="AE39" i="44"/>
  <c r="AM39" i="46"/>
  <c r="AM39" i="44"/>
  <c r="Z40" i="46"/>
  <c r="Z40" i="44"/>
  <c r="BH51" i="46"/>
  <c r="BH51" i="44"/>
  <c r="AB53" i="46"/>
  <c r="AB53" i="44"/>
  <c r="H54" i="46"/>
  <c r="H54" i="44"/>
  <c r="AN54" i="46"/>
  <c r="AN54" i="44"/>
  <c r="AA37" i="46"/>
  <c r="AA37" i="44"/>
  <c r="AY37" i="46"/>
  <c r="AY37" i="44"/>
  <c r="O38" i="46"/>
  <c r="O38" i="44"/>
  <c r="BF39" i="46"/>
  <c r="BF39" i="44"/>
  <c r="AC40" i="46"/>
  <c r="AC40" i="44"/>
  <c r="Q41" i="46"/>
  <c r="Q41" i="44"/>
  <c r="AC42" i="46"/>
  <c r="AC42" i="44"/>
  <c r="BG35" i="44"/>
  <c r="AM36" i="44"/>
  <c r="BI41" i="44"/>
  <c r="AP42" i="44"/>
  <c r="BN42" i="44"/>
  <c r="AZ43" i="44"/>
  <c r="BB44" i="44"/>
  <c r="AH45" i="44"/>
  <c r="N46" i="44"/>
  <c r="BK47" i="44"/>
  <c r="AS49" i="44"/>
  <c r="Q50" i="44"/>
  <c r="AP43" i="46"/>
  <c r="AP43" i="44"/>
  <c r="N44" i="46"/>
  <c r="N44" i="44"/>
  <c r="BN45" i="46"/>
  <c r="BN45" i="44"/>
  <c r="Z47" i="46"/>
  <c r="Z47" i="44"/>
  <c r="O51" i="46"/>
  <c r="O51" i="44"/>
  <c r="BH43" i="46"/>
  <c r="BH43" i="44"/>
  <c r="AR45" i="46"/>
  <c r="AR45" i="44"/>
  <c r="AR47" i="46"/>
  <c r="AR47" i="44"/>
  <c r="F48" i="46"/>
  <c r="F48" i="44"/>
  <c r="AL48" i="46"/>
  <c r="AL48" i="44"/>
  <c r="BN40" i="46"/>
  <c r="BN40" i="44"/>
  <c r="BB41" i="46"/>
  <c r="BB41" i="44"/>
  <c r="R42" i="46"/>
  <c r="R42" i="44"/>
  <c r="AX42" i="46"/>
  <c r="AX42" i="44"/>
  <c r="E43" i="46"/>
  <c r="E43" i="44"/>
  <c r="BQ43" i="46"/>
  <c r="BQ43" i="44"/>
  <c r="M45" i="46"/>
  <c r="M45" i="44"/>
  <c r="I46" i="46"/>
  <c r="I46" i="44"/>
  <c r="AO46" i="46"/>
  <c r="AO46" i="44"/>
  <c r="BA47" i="46"/>
  <c r="BA47" i="44"/>
  <c r="BI42" i="44"/>
  <c r="AF43" i="44"/>
  <c r="AI49" i="44"/>
  <c r="G50" i="44"/>
  <c r="AM50" i="44"/>
  <c r="AG51" i="44"/>
  <c r="M52" i="44"/>
  <c r="AI52" i="44"/>
  <c r="BO52" i="44"/>
  <c r="AU53" i="44"/>
  <c r="S54" i="44"/>
  <c r="AY54" i="44"/>
  <c r="F55" i="44"/>
  <c r="AP55" i="44"/>
  <c r="AY55" i="44"/>
  <c r="V56" i="44"/>
  <c r="AE56" i="44"/>
  <c r="AG57" i="44"/>
  <c r="BM57" i="44"/>
  <c r="AJ58" i="44"/>
  <c r="AI8" i="46"/>
  <c r="AI8" i="44"/>
  <c r="AY8" i="46"/>
  <c r="AY8" i="44"/>
  <c r="T10" i="46"/>
  <c r="T10" i="44"/>
  <c r="AI15" i="46"/>
  <c r="AI15" i="44"/>
  <c r="BG15" i="46"/>
  <c r="BG15" i="44"/>
  <c r="AL18" i="46"/>
  <c r="AL18" i="44"/>
  <c r="AK20" i="46"/>
  <c r="AK20" i="44"/>
  <c r="H21" i="46"/>
  <c r="H21" i="44"/>
  <c r="BL21" i="46"/>
  <c r="BL21" i="44"/>
  <c r="AB10" i="44"/>
  <c r="AF23" i="44"/>
  <c r="BL23" i="44"/>
  <c r="AI28" i="44"/>
  <c r="AG32" i="44"/>
  <c r="AC33" i="44"/>
  <c r="BM34" i="44"/>
  <c r="AJ37" i="44"/>
  <c r="N7" i="46"/>
  <c r="N7" i="44"/>
  <c r="BB7" i="46"/>
  <c r="BB7" i="44"/>
  <c r="AD18" i="46"/>
  <c r="AD18" i="44"/>
  <c r="BB18" i="46"/>
  <c r="BB18" i="44"/>
  <c r="P21" i="46"/>
  <c r="P21" i="44"/>
  <c r="BH35" i="46"/>
  <c r="BH35" i="44"/>
  <c r="F7" i="44"/>
  <c r="J30" i="44"/>
  <c r="Z30" i="44"/>
  <c r="AP30" i="44"/>
  <c r="BF30" i="44"/>
  <c r="BE34" i="44"/>
  <c r="AV9" i="46"/>
  <c r="AV9" i="44"/>
  <c r="AJ10" i="46"/>
  <c r="AJ10" i="44"/>
  <c r="R17" i="46"/>
  <c r="R17" i="44"/>
  <c r="AR35" i="46"/>
  <c r="AR35" i="44"/>
  <c r="AL7" i="44"/>
  <c r="H23" i="44"/>
  <c r="R30" i="44"/>
  <c r="AH30" i="44"/>
  <c r="AX30" i="44"/>
  <c r="BN30" i="44"/>
  <c r="C19" i="46"/>
  <c r="C19" i="44" s="1"/>
  <c r="V7" i="44"/>
  <c r="BG8" i="44"/>
  <c r="I45" i="44"/>
  <c r="AW45" i="44"/>
  <c r="R54" i="44"/>
  <c r="S8" i="46"/>
  <c r="S8" i="44"/>
  <c r="AM14" i="46"/>
  <c r="AM14" i="44"/>
  <c r="AU14" i="46"/>
  <c r="AU14" i="44"/>
  <c r="AT18" i="46"/>
  <c r="AT18" i="44"/>
  <c r="BJ18" i="46"/>
  <c r="BJ18" i="44"/>
  <c r="AH19" i="46"/>
  <c r="AH19" i="44"/>
  <c r="X21" i="46"/>
  <c r="X21" i="44"/>
  <c r="P23" i="46"/>
  <c r="P23" i="44"/>
  <c r="BG24" i="46"/>
  <c r="BG24" i="44"/>
  <c r="K28" i="46"/>
  <c r="K28" i="44"/>
  <c r="N29" i="46"/>
  <c r="N29" i="44"/>
  <c r="AD29" i="46"/>
  <c r="AD29" i="44"/>
  <c r="AT29" i="46"/>
  <c r="AT29" i="44"/>
  <c r="BB29" i="46"/>
  <c r="BB29" i="44"/>
  <c r="BJ29" i="46"/>
  <c r="BJ29" i="44"/>
  <c r="A28" i="29"/>
  <c r="A30" i="44"/>
  <c r="E31" i="46"/>
  <c r="E31" i="44"/>
  <c r="BM32" i="46"/>
  <c r="BM32" i="44"/>
  <c r="U33" i="46"/>
  <c r="U33" i="44"/>
  <c r="AS33" i="46"/>
  <c r="AS33" i="44"/>
  <c r="T35" i="46"/>
  <c r="T35" i="44"/>
  <c r="AZ37" i="46"/>
  <c r="AZ37" i="44"/>
  <c r="AI39" i="46"/>
  <c r="AI39" i="44"/>
  <c r="AY39" i="46"/>
  <c r="AY39" i="44"/>
  <c r="BG39" i="46"/>
  <c r="BG39" i="44"/>
  <c r="AT40" i="46"/>
  <c r="AT40" i="44"/>
  <c r="AD42" i="46"/>
  <c r="AD42" i="44"/>
  <c r="BJ42" i="46"/>
  <c r="BJ42" i="44"/>
  <c r="A41" i="29"/>
  <c r="C43" i="46"/>
  <c r="C43" i="44" s="1"/>
  <c r="A43" i="44"/>
  <c r="I43" i="46"/>
  <c r="I43" i="44"/>
  <c r="Q43" i="46"/>
  <c r="Q43" i="44"/>
  <c r="Y43" i="46"/>
  <c r="Y43" i="44"/>
  <c r="AG43" i="46"/>
  <c r="AG43" i="44"/>
  <c r="AO43" i="46"/>
  <c r="AO43" i="44"/>
  <c r="AW43" i="46"/>
  <c r="AW43" i="44"/>
  <c r="BE43" i="46"/>
  <c r="BE43" i="44"/>
  <c r="BM43" i="46"/>
  <c r="BM43" i="44"/>
  <c r="M44" i="46"/>
  <c r="M44" i="44"/>
  <c r="U44" i="46"/>
  <c r="U44" i="44"/>
  <c r="AK44" i="46"/>
  <c r="AK44" i="44"/>
  <c r="AS44" i="46"/>
  <c r="AS44" i="44"/>
  <c r="BA44" i="46"/>
  <c r="BA44" i="44"/>
  <c r="BI44" i="46"/>
  <c r="BI44" i="44"/>
  <c r="Q45" i="46"/>
  <c r="Q45" i="44"/>
  <c r="Y45" i="46"/>
  <c r="Y45" i="44"/>
  <c r="AG45" i="46"/>
  <c r="AG45" i="44"/>
  <c r="BE45" i="46"/>
  <c r="BE45" i="44"/>
  <c r="BM45" i="46"/>
  <c r="BM45" i="44"/>
  <c r="E46" i="46"/>
  <c r="E46" i="44"/>
  <c r="M46" i="46"/>
  <c r="M46" i="44"/>
  <c r="U46" i="46"/>
  <c r="U46" i="44"/>
  <c r="AC46" i="46"/>
  <c r="AC46" i="44"/>
  <c r="BA46" i="46"/>
  <c r="BA46" i="44"/>
  <c r="BI46" i="46"/>
  <c r="BI46" i="44"/>
  <c r="BQ46" i="46"/>
  <c r="BQ46" i="44"/>
  <c r="I47" i="46"/>
  <c r="I47" i="44"/>
  <c r="Q47" i="46"/>
  <c r="Q47" i="44"/>
  <c r="Y47" i="46"/>
  <c r="Y47" i="44"/>
  <c r="AG47" i="46"/>
  <c r="AG47" i="44"/>
  <c r="AO47" i="46"/>
  <c r="AO47" i="44"/>
  <c r="AW47" i="46"/>
  <c r="AW47" i="44"/>
  <c r="BM47" i="46"/>
  <c r="BM47" i="44"/>
  <c r="K48" i="46"/>
  <c r="K48" i="44"/>
  <c r="AI48" i="46"/>
  <c r="AI48" i="44"/>
  <c r="AQ48" i="46"/>
  <c r="AQ48" i="44"/>
  <c r="AY48" i="46"/>
  <c r="AY48" i="44"/>
  <c r="G49" i="46"/>
  <c r="G49" i="44"/>
  <c r="O49" i="46"/>
  <c r="O49" i="44"/>
  <c r="W49" i="46"/>
  <c r="W49" i="44"/>
  <c r="AM49" i="46"/>
  <c r="AM49" i="44"/>
  <c r="AU49" i="46"/>
  <c r="AU49" i="44"/>
  <c r="BC49" i="46"/>
  <c r="BC49" i="44"/>
  <c r="BK49" i="46"/>
  <c r="BK49" i="44"/>
  <c r="K50" i="46"/>
  <c r="K50" i="44"/>
  <c r="S50" i="46"/>
  <c r="S50" i="44"/>
  <c r="AA50" i="46"/>
  <c r="AA50" i="44"/>
  <c r="AI50" i="46"/>
  <c r="AI50" i="44"/>
  <c r="AQ50" i="46"/>
  <c r="AQ50" i="44"/>
  <c r="AY50" i="46"/>
  <c r="AY50" i="44"/>
  <c r="BG50" i="46"/>
  <c r="BG50" i="44"/>
  <c r="BO50" i="46"/>
  <c r="BO50" i="44"/>
  <c r="F51" i="46"/>
  <c r="F51" i="44"/>
  <c r="N51" i="46"/>
  <c r="N51" i="44"/>
  <c r="V51" i="46"/>
  <c r="V51" i="44"/>
  <c r="AD51" i="46"/>
  <c r="AD51" i="44"/>
  <c r="AL51" i="46"/>
  <c r="AL51" i="44"/>
  <c r="AT51" i="46"/>
  <c r="AT51" i="44"/>
  <c r="BB51" i="46"/>
  <c r="BB51" i="44"/>
  <c r="BJ51" i="46"/>
  <c r="BJ51" i="44"/>
  <c r="A50" i="29"/>
  <c r="C52" i="46"/>
  <c r="C52" i="44" s="1"/>
  <c r="A52" i="44"/>
  <c r="J52" i="46"/>
  <c r="J52" i="44"/>
  <c r="R52" i="46"/>
  <c r="R52" i="44"/>
  <c r="Z52" i="46"/>
  <c r="Z52" i="44"/>
  <c r="AH52" i="46"/>
  <c r="AH52" i="44"/>
  <c r="AP52" i="46"/>
  <c r="AP52" i="44"/>
  <c r="AX52" i="46"/>
  <c r="AX52" i="44"/>
  <c r="BF52" i="46"/>
  <c r="BF52" i="44"/>
  <c r="BN52" i="46"/>
  <c r="BN52" i="44"/>
  <c r="J54" i="46"/>
  <c r="J54" i="44"/>
  <c r="Z54" i="46"/>
  <c r="Z54" i="44"/>
  <c r="AH54" i="46"/>
  <c r="AH54" i="44"/>
  <c r="AP54" i="46"/>
  <c r="AP54" i="44"/>
  <c r="AX54" i="46"/>
  <c r="AX54" i="44"/>
  <c r="BF54" i="46"/>
  <c r="BF54" i="44"/>
  <c r="BN54" i="46"/>
  <c r="BN54" i="44"/>
  <c r="E55" i="46"/>
  <c r="E55" i="44"/>
  <c r="M55" i="46"/>
  <c r="M55" i="44"/>
  <c r="U55" i="46"/>
  <c r="U55" i="44"/>
  <c r="AC55" i="46"/>
  <c r="AC55" i="44"/>
  <c r="AK55" i="46"/>
  <c r="AK55" i="44"/>
  <c r="AS55" i="46"/>
  <c r="AS55" i="44"/>
  <c r="BA55" i="46"/>
  <c r="BA55" i="44"/>
  <c r="BI55" i="46"/>
  <c r="BI55" i="44"/>
  <c r="BQ55" i="46"/>
  <c r="BQ55" i="44"/>
  <c r="I56" i="46"/>
  <c r="I56" i="44"/>
  <c r="Q56" i="46"/>
  <c r="Q56" i="44"/>
  <c r="Y56" i="46"/>
  <c r="Y56" i="44"/>
  <c r="AG56" i="46"/>
  <c r="AG56" i="44"/>
  <c r="AO56" i="46"/>
  <c r="AO56" i="44"/>
  <c r="AW56" i="46"/>
  <c r="AW56" i="44"/>
  <c r="BE56" i="46"/>
  <c r="BE56" i="44"/>
  <c r="BM56" i="46"/>
  <c r="BM56" i="44"/>
  <c r="K57" i="46"/>
  <c r="K57" i="44"/>
  <c r="S57" i="46"/>
  <c r="S57" i="44"/>
  <c r="AA57" i="46"/>
  <c r="AA57" i="44"/>
  <c r="AI57" i="46"/>
  <c r="AI57" i="44"/>
  <c r="AQ57" i="46"/>
  <c r="AQ57" i="44"/>
  <c r="AY57" i="46"/>
  <c r="AY57" i="44"/>
  <c r="BG57" i="46"/>
  <c r="BG57" i="44"/>
  <c r="G58" i="46"/>
  <c r="G58" i="44"/>
  <c r="O58" i="46"/>
  <c r="O58" i="44"/>
  <c r="W58" i="46"/>
  <c r="W58" i="44"/>
  <c r="AE58" i="46"/>
  <c r="AE58" i="44"/>
  <c r="AM58" i="46"/>
  <c r="AM58" i="44"/>
  <c r="AU58" i="46"/>
  <c r="AU58" i="44"/>
  <c r="BC58" i="46"/>
  <c r="BC58" i="44"/>
  <c r="BK58" i="46"/>
  <c r="BK58" i="44"/>
  <c r="K59" i="46"/>
  <c r="K59" i="44"/>
  <c r="S59" i="46"/>
  <c r="S59" i="44"/>
  <c r="AA59" i="46"/>
  <c r="AA59" i="44"/>
  <c r="AI59" i="46"/>
  <c r="AI59" i="44"/>
  <c r="AQ59" i="46"/>
  <c r="AQ59" i="44"/>
  <c r="AY59" i="46"/>
  <c r="AY59" i="44"/>
  <c r="BG59" i="46"/>
  <c r="BG59" i="44"/>
  <c r="BO59" i="46"/>
  <c r="BO59" i="44"/>
  <c r="K60" i="46"/>
  <c r="K60" i="44"/>
  <c r="S60" i="46"/>
  <c r="S60" i="44"/>
  <c r="AA60" i="46"/>
  <c r="AA60" i="44"/>
  <c r="AI60" i="46"/>
  <c r="AI60" i="44"/>
  <c r="AQ60" i="46"/>
  <c r="AQ60" i="44"/>
  <c r="AY60" i="46"/>
  <c r="AY60" i="44"/>
  <c r="BG60" i="46"/>
  <c r="BG60" i="44"/>
  <c r="G61" i="46"/>
  <c r="G61" i="44"/>
  <c r="O61" i="46"/>
  <c r="O61" i="44"/>
  <c r="W61" i="46"/>
  <c r="W61" i="44"/>
  <c r="AE61" i="46"/>
  <c r="AE61" i="44"/>
  <c r="AM61" i="46"/>
  <c r="AM61" i="44"/>
  <c r="AU61" i="46"/>
  <c r="AU61" i="44"/>
  <c r="BC61" i="46"/>
  <c r="BC61" i="44"/>
  <c r="BK61" i="46"/>
  <c r="BK61" i="44"/>
  <c r="K62" i="46"/>
  <c r="K62" i="44"/>
  <c r="S62" i="46"/>
  <c r="S62" i="44"/>
  <c r="AA62" i="46"/>
  <c r="AA62" i="44"/>
  <c r="AI62" i="46"/>
  <c r="AI62" i="44"/>
  <c r="AQ62" i="46"/>
  <c r="AQ62" i="44"/>
  <c r="AY62" i="46"/>
  <c r="AY62" i="44"/>
  <c r="BG62" i="46"/>
  <c r="BG62" i="44"/>
  <c r="BO62" i="46"/>
  <c r="BO62" i="44"/>
  <c r="E63" i="46"/>
  <c r="E63" i="44"/>
  <c r="M63" i="46"/>
  <c r="M63" i="44"/>
  <c r="U63" i="46"/>
  <c r="U63" i="44"/>
  <c r="AC63" i="46"/>
  <c r="AC63" i="44"/>
  <c r="AK63" i="46"/>
  <c r="AK63" i="44"/>
  <c r="AS63" i="46"/>
  <c r="AS63" i="44"/>
  <c r="BA63" i="46"/>
  <c r="BA63" i="44"/>
  <c r="BI63" i="46"/>
  <c r="BI63" i="44"/>
  <c r="BQ63" i="46"/>
  <c r="BQ63" i="44"/>
  <c r="I64" i="46"/>
  <c r="I64" i="44"/>
  <c r="Q64" i="46"/>
  <c r="Q64" i="44"/>
  <c r="Y64" i="46"/>
  <c r="Y64" i="44"/>
  <c r="AG64" i="46"/>
  <c r="AG64" i="44"/>
  <c r="AO64" i="46"/>
  <c r="AO64" i="44"/>
  <c r="BE64" i="46"/>
  <c r="BE64" i="44"/>
  <c r="BM64" i="46"/>
  <c r="BM64" i="44"/>
  <c r="D65" i="46"/>
  <c r="D65" i="44"/>
  <c r="L65" i="46"/>
  <c r="L65" i="44"/>
  <c r="T65" i="46"/>
  <c r="T65" i="44"/>
  <c r="AB65" i="46"/>
  <c r="AB65" i="44"/>
  <c r="AJ65" i="46"/>
  <c r="AJ65" i="44"/>
  <c r="AR65" i="46"/>
  <c r="AR65" i="44"/>
  <c r="AZ65" i="46"/>
  <c r="AZ65" i="44"/>
  <c r="BH65" i="46"/>
  <c r="BH65" i="44"/>
  <c r="BP65" i="46"/>
  <c r="BP65" i="44"/>
  <c r="H66" i="46"/>
  <c r="H66" i="44"/>
  <c r="P66" i="46"/>
  <c r="P66" i="44"/>
  <c r="X66" i="46"/>
  <c r="X66" i="44"/>
  <c r="AF66" i="46"/>
  <c r="AF66" i="44"/>
  <c r="AN66" i="46"/>
  <c r="AN66" i="44"/>
  <c r="AV66" i="46"/>
  <c r="AV66" i="44"/>
  <c r="BD66" i="46"/>
  <c r="BD66" i="44"/>
  <c r="BL66" i="46"/>
  <c r="BL66" i="44"/>
  <c r="F67" i="46"/>
  <c r="F67" i="44"/>
  <c r="N67" i="46"/>
  <c r="N67" i="44"/>
  <c r="V67" i="46"/>
  <c r="V67" i="44"/>
  <c r="AD67" i="46"/>
  <c r="AD67" i="44"/>
  <c r="AL67" i="46"/>
  <c r="AL67" i="44"/>
  <c r="AT67" i="46"/>
  <c r="AT67" i="44"/>
  <c r="BB67" i="46"/>
  <c r="BB67" i="44"/>
  <c r="A66" i="27"/>
  <c r="C68" i="46"/>
  <c r="C68" i="44" s="1"/>
  <c r="J68" i="46"/>
  <c r="J68" i="44"/>
  <c r="R68" i="46"/>
  <c r="R68" i="44"/>
  <c r="Z68" i="46"/>
  <c r="Z68" i="44"/>
  <c r="AH68" i="46"/>
  <c r="AH68" i="44"/>
  <c r="AP68" i="46"/>
  <c r="AP68" i="44"/>
  <c r="AX68" i="46"/>
  <c r="AX68" i="44"/>
  <c r="BF68" i="46"/>
  <c r="BF68" i="44"/>
  <c r="BN68" i="46"/>
  <c r="BN68" i="44"/>
  <c r="N69" i="46"/>
  <c r="N69" i="44"/>
  <c r="V69" i="46"/>
  <c r="V69" i="44"/>
  <c r="AD69" i="46"/>
  <c r="AD69" i="44"/>
  <c r="AL69" i="46"/>
  <c r="AL69" i="44"/>
  <c r="AT69" i="46"/>
  <c r="AT69" i="44"/>
  <c r="BB69" i="46"/>
  <c r="BB69" i="44"/>
  <c r="BJ69" i="46"/>
  <c r="BJ69" i="44"/>
  <c r="J70" i="46"/>
  <c r="J70" i="44"/>
  <c r="R70" i="46"/>
  <c r="R70" i="44"/>
  <c r="Z70" i="46"/>
  <c r="Z70" i="44"/>
  <c r="AH70" i="46"/>
  <c r="AH70" i="44"/>
  <c r="BB77" i="46"/>
  <c r="BB77" i="44"/>
  <c r="BJ77" i="46"/>
  <c r="BJ77" i="44"/>
  <c r="A76" i="27"/>
  <c r="C78" i="46"/>
  <c r="C78" i="44" s="1"/>
  <c r="A78" i="44"/>
  <c r="J78" i="46"/>
  <c r="J78" i="44"/>
  <c r="AD7" i="46"/>
  <c r="AD7" i="44"/>
  <c r="BO13" i="46"/>
  <c r="BO13" i="44"/>
  <c r="W14" i="46"/>
  <c r="W14" i="44"/>
  <c r="Z19" i="46"/>
  <c r="Z19" i="44"/>
  <c r="BF19" i="46"/>
  <c r="BF19" i="44"/>
  <c r="O27" i="46"/>
  <c r="O27" i="44"/>
  <c r="AC31" i="46"/>
  <c r="AC31" i="44"/>
  <c r="BA31" i="46"/>
  <c r="BA31" i="44"/>
  <c r="I32" i="46"/>
  <c r="I32" i="44"/>
  <c r="BA33" i="46"/>
  <c r="BA33" i="44"/>
  <c r="BI33" i="46"/>
  <c r="BI33" i="44"/>
  <c r="AB35" i="46"/>
  <c r="AB35" i="44"/>
  <c r="H36" i="46"/>
  <c r="H36" i="44"/>
  <c r="AF36" i="46"/>
  <c r="AF36" i="44"/>
  <c r="AV36" i="46"/>
  <c r="AV36" i="44"/>
  <c r="D37" i="46"/>
  <c r="D37" i="44"/>
  <c r="AR37" i="46"/>
  <c r="AR37" i="44"/>
  <c r="BH37" i="46"/>
  <c r="BH37" i="44"/>
  <c r="BJ40" i="46"/>
  <c r="BJ40" i="44"/>
  <c r="R41" i="46"/>
  <c r="R41" i="44"/>
  <c r="AP41" i="46"/>
  <c r="AP41" i="44"/>
  <c r="F42" i="46"/>
  <c r="F42" i="44"/>
  <c r="AS46" i="46"/>
  <c r="AS46" i="44"/>
  <c r="AA8" i="44"/>
  <c r="F18" i="44"/>
  <c r="BQ20" i="44"/>
  <c r="AK31" i="44"/>
  <c r="Q34" i="44"/>
  <c r="N42" i="44"/>
  <c r="BB42" i="44"/>
  <c r="E44" i="44"/>
  <c r="AK46" i="44"/>
  <c r="AN9" i="46"/>
  <c r="AN9" i="44"/>
  <c r="AA15" i="46"/>
  <c r="AA15" i="44"/>
  <c r="AX17" i="46"/>
  <c r="AX17" i="44"/>
  <c r="E20" i="46"/>
  <c r="E20" i="44"/>
  <c r="AC20" i="46"/>
  <c r="AC20" i="44"/>
  <c r="BA20" i="46"/>
  <c r="BA20" i="44"/>
  <c r="AV23" i="46"/>
  <c r="AV23" i="44"/>
  <c r="BD23" i="46"/>
  <c r="BD23" i="44"/>
  <c r="K24" i="46"/>
  <c r="K24" i="44"/>
  <c r="AQ24" i="46"/>
  <c r="AQ24" i="44"/>
  <c r="W27" i="46"/>
  <c r="W27" i="44"/>
  <c r="BK27" i="46"/>
  <c r="BK27" i="44"/>
  <c r="F29" i="46"/>
  <c r="F29" i="44"/>
  <c r="M31" i="46"/>
  <c r="M31" i="44"/>
  <c r="BE32" i="46"/>
  <c r="BE32" i="44"/>
  <c r="M33" i="46"/>
  <c r="M33" i="44"/>
  <c r="Y34" i="46"/>
  <c r="Y34" i="44"/>
  <c r="AW34" i="46"/>
  <c r="AW34" i="44"/>
  <c r="L35" i="46"/>
  <c r="L35" i="44"/>
  <c r="K39" i="46"/>
  <c r="K39" i="44"/>
  <c r="AQ39" i="46"/>
  <c r="AQ39" i="44"/>
  <c r="A39" i="29"/>
  <c r="C41" i="46"/>
  <c r="C41" i="44" s="1"/>
  <c r="AA48" i="46"/>
  <c r="AA48" i="44"/>
  <c r="K8" i="44"/>
  <c r="BO8" i="44"/>
  <c r="AP17" i="44"/>
  <c r="AS20" i="44"/>
  <c r="BI20" i="44"/>
  <c r="AA24" i="44"/>
  <c r="BC27" i="44"/>
  <c r="I34" i="44"/>
  <c r="H38" i="44"/>
  <c r="P38" i="44"/>
  <c r="X38" i="44"/>
  <c r="AF38" i="44"/>
  <c r="AN38" i="44"/>
  <c r="AV38" i="44"/>
  <c r="BD38" i="44"/>
  <c r="BL38" i="44"/>
  <c r="AT42" i="44"/>
  <c r="BQ44" i="44"/>
  <c r="R19" i="46"/>
  <c r="R19" i="44"/>
  <c r="BN19" i="46"/>
  <c r="BN19" i="44"/>
  <c r="AA26" i="46"/>
  <c r="AA26" i="44"/>
  <c r="AQ26" i="46"/>
  <c r="AQ26" i="44"/>
  <c r="BO26" i="46"/>
  <c r="BO26" i="44"/>
  <c r="AA28" i="46"/>
  <c r="AA28" i="44"/>
  <c r="BI31" i="46"/>
  <c r="BI31" i="44"/>
  <c r="Q32" i="46"/>
  <c r="Q32" i="44"/>
  <c r="Y32" i="46"/>
  <c r="Y32" i="44"/>
  <c r="AW32" i="46"/>
  <c r="AW32" i="44"/>
  <c r="E33" i="46"/>
  <c r="E33" i="44"/>
  <c r="AG34" i="46"/>
  <c r="AG34" i="44"/>
  <c r="X36" i="46"/>
  <c r="X36" i="44"/>
  <c r="BD36" i="46"/>
  <c r="BD36" i="44"/>
  <c r="L37" i="46"/>
  <c r="L37" i="44"/>
  <c r="S39" i="46"/>
  <c r="S39" i="44"/>
  <c r="BB40" i="46"/>
  <c r="BB40" i="44"/>
  <c r="Z41" i="46"/>
  <c r="Z41" i="44"/>
  <c r="BF41" i="46"/>
  <c r="BF41" i="44"/>
  <c r="S48" i="46"/>
  <c r="S48" i="44"/>
  <c r="AT7" i="44"/>
  <c r="BJ7" i="44"/>
  <c r="J19" i="44"/>
  <c r="AP19" i="44"/>
  <c r="BG26" i="44"/>
  <c r="AE27" i="44"/>
  <c r="AO32" i="44"/>
  <c r="AZ35" i="44"/>
  <c r="AC44" i="44"/>
  <c r="BO48" i="44"/>
  <c r="A6" i="29"/>
  <c r="C8" i="46"/>
  <c r="C8" i="44" s="1"/>
  <c r="A11" i="27"/>
  <c r="C13" i="46"/>
  <c r="C13" i="44" s="1"/>
  <c r="M20" i="46"/>
  <c r="M20" i="44"/>
  <c r="AY24" i="46"/>
  <c r="AY24" i="44"/>
  <c r="K26" i="46"/>
  <c r="K26" i="44"/>
  <c r="AU27" i="46"/>
  <c r="AU27" i="44"/>
  <c r="BO28" i="46"/>
  <c r="BO28" i="44"/>
  <c r="U31" i="46"/>
  <c r="U31" i="44"/>
  <c r="AS31" i="46"/>
  <c r="AS31" i="44"/>
  <c r="BQ31" i="46"/>
  <c r="BQ31" i="44"/>
  <c r="AO34" i="46"/>
  <c r="AO34" i="44"/>
  <c r="D35" i="46"/>
  <c r="D35" i="44"/>
  <c r="AJ35" i="46"/>
  <c r="AJ35" i="44"/>
  <c r="P36" i="46"/>
  <c r="P36" i="44"/>
  <c r="AN36" i="46"/>
  <c r="AN36" i="44"/>
  <c r="BL36" i="46"/>
  <c r="BL36" i="44"/>
  <c r="AB37" i="46"/>
  <c r="AB37" i="44"/>
  <c r="AA39" i="46"/>
  <c r="AA39" i="44"/>
  <c r="AL40" i="46"/>
  <c r="AL40" i="44"/>
  <c r="J41" i="46"/>
  <c r="J41" i="44"/>
  <c r="AH41" i="46"/>
  <c r="AH41" i="44"/>
  <c r="AX41" i="46"/>
  <c r="AX41" i="44"/>
  <c r="BN41" i="46"/>
  <c r="BN41" i="44"/>
  <c r="V42" i="46"/>
  <c r="V42" i="44"/>
  <c r="AL42" i="46"/>
  <c r="AL42" i="44"/>
  <c r="BE47" i="46"/>
  <c r="BE47" i="44"/>
  <c r="U20" i="44"/>
  <c r="AN23" i="44"/>
  <c r="S24" i="44"/>
  <c r="AY26" i="44"/>
  <c r="AQ28" i="44"/>
  <c r="V29" i="44"/>
  <c r="AK33" i="44"/>
  <c r="BQ33" i="44"/>
  <c r="BP37" i="44"/>
  <c r="F40" i="44"/>
  <c r="N40" i="44"/>
  <c r="V40" i="44"/>
  <c r="AD40" i="44"/>
  <c r="AE49" i="44"/>
  <c r="F53" i="44"/>
  <c r="N53" i="44"/>
  <c r="V53" i="44"/>
  <c r="AD53" i="44"/>
  <c r="AL53" i="44"/>
  <c r="AT53" i="44"/>
  <c r="BB53" i="44"/>
  <c r="BJ53" i="44"/>
  <c r="C73" i="46"/>
  <c r="C73" i="44" s="1"/>
  <c r="C81" i="46"/>
  <c r="C81" i="44" s="1"/>
  <c r="AN107" i="44"/>
  <c r="AP70" i="46"/>
  <c r="AP70" i="44"/>
  <c r="AX70" i="46"/>
  <c r="AX70" i="44"/>
  <c r="BF70" i="46"/>
  <c r="BF70" i="44"/>
  <c r="BN70" i="46"/>
  <c r="BN70" i="44"/>
  <c r="J71" i="46"/>
  <c r="J71" i="44"/>
  <c r="R71" i="46"/>
  <c r="R71" i="44"/>
  <c r="Z71" i="46"/>
  <c r="Z71" i="44"/>
  <c r="AH71" i="46"/>
  <c r="AH71" i="44"/>
  <c r="AP71" i="46"/>
  <c r="AP71" i="44"/>
  <c r="AX71" i="46"/>
  <c r="AX71" i="44"/>
  <c r="BF71" i="46"/>
  <c r="BF71" i="44"/>
  <c r="F72" i="46"/>
  <c r="F72" i="44"/>
  <c r="N72" i="46"/>
  <c r="N72" i="44"/>
  <c r="V72" i="46"/>
  <c r="V72" i="44"/>
  <c r="AD72" i="46"/>
  <c r="AD72" i="44"/>
  <c r="AL72" i="46"/>
  <c r="AL72" i="44"/>
  <c r="AT72" i="46"/>
  <c r="AT72" i="44"/>
  <c r="BB72" i="46"/>
  <c r="BB72" i="44"/>
  <c r="BJ72" i="46"/>
  <c r="BJ72" i="44"/>
  <c r="J73" i="46"/>
  <c r="J73" i="44"/>
  <c r="R73" i="46"/>
  <c r="R73" i="44"/>
  <c r="Z73" i="46"/>
  <c r="Z73" i="44"/>
  <c r="AH73" i="46"/>
  <c r="AH73" i="44"/>
  <c r="AP73" i="46"/>
  <c r="AP73" i="44"/>
  <c r="AX73" i="46"/>
  <c r="AX73" i="44"/>
  <c r="BF73" i="46"/>
  <c r="BF73" i="44"/>
  <c r="BN73" i="46"/>
  <c r="BN73" i="44"/>
  <c r="F74" i="46"/>
  <c r="F74" i="44"/>
  <c r="N74" i="46"/>
  <c r="N74" i="44"/>
  <c r="V74" i="46"/>
  <c r="V74" i="44"/>
  <c r="AD74" i="46"/>
  <c r="AD74" i="44"/>
  <c r="AL74" i="46"/>
  <c r="AL74" i="44"/>
  <c r="AT74" i="46"/>
  <c r="AT74" i="44"/>
  <c r="BB74" i="46"/>
  <c r="BB74" i="44"/>
  <c r="BJ74" i="46"/>
  <c r="BJ74" i="44"/>
  <c r="F75" i="46"/>
  <c r="F75" i="44"/>
  <c r="N75" i="46"/>
  <c r="N75" i="44"/>
  <c r="V75" i="46"/>
  <c r="V75" i="44"/>
  <c r="AD75" i="46"/>
  <c r="AD75" i="44"/>
  <c r="AL75" i="46"/>
  <c r="AL75" i="44"/>
  <c r="AT75" i="46"/>
  <c r="AT75" i="44"/>
  <c r="BB75" i="46"/>
  <c r="BB75" i="44"/>
  <c r="BJ75" i="46"/>
  <c r="BJ75" i="44"/>
  <c r="R76" i="46"/>
  <c r="R76" i="44"/>
  <c r="Z76" i="46"/>
  <c r="Z76" i="44"/>
  <c r="AH76" i="46"/>
  <c r="AH76" i="44"/>
  <c r="AP76" i="46"/>
  <c r="AP76" i="44"/>
  <c r="AX76" i="46"/>
  <c r="AX76" i="44"/>
  <c r="BF76" i="46"/>
  <c r="BF76" i="44"/>
  <c r="BN76" i="46"/>
  <c r="BN76" i="44"/>
  <c r="F77" i="46"/>
  <c r="F77" i="44"/>
  <c r="N77" i="46"/>
  <c r="N77" i="44"/>
  <c r="V77" i="46"/>
  <c r="V77" i="44"/>
  <c r="AL77" i="46"/>
  <c r="AL77" i="44"/>
  <c r="AT77" i="46"/>
  <c r="AT77" i="44"/>
  <c r="J79" i="46"/>
  <c r="J79" i="44"/>
  <c r="R79" i="46"/>
  <c r="R79" i="44"/>
  <c r="Z79" i="46"/>
  <c r="Z79" i="44"/>
  <c r="AH79" i="46"/>
  <c r="AH79" i="44"/>
  <c r="AP79" i="46"/>
  <c r="AP79" i="44"/>
  <c r="AX79" i="46"/>
  <c r="AX79" i="44"/>
  <c r="BF79" i="46"/>
  <c r="BF79" i="44"/>
  <c r="J81" i="46"/>
  <c r="J81" i="44"/>
  <c r="Z81" i="46"/>
  <c r="Z81" i="44"/>
  <c r="AH81" i="46"/>
  <c r="AH81" i="44"/>
  <c r="AP81" i="46"/>
  <c r="AP81" i="44"/>
  <c r="AX81" i="46"/>
  <c r="AX81" i="44"/>
  <c r="BF81" i="46"/>
  <c r="BF81" i="44"/>
  <c r="BN81" i="46"/>
  <c r="BN81" i="44"/>
  <c r="F82" i="46"/>
  <c r="F82" i="44"/>
  <c r="N82" i="46"/>
  <c r="N82" i="44"/>
  <c r="AD82" i="46"/>
  <c r="AD82" i="44"/>
  <c r="AL82" i="46"/>
  <c r="AL82" i="44"/>
  <c r="AT82" i="46"/>
  <c r="AT82" i="44"/>
  <c r="BB82" i="46"/>
  <c r="BB82" i="44"/>
  <c r="BJ82" i="46"/>
  <c r="BJ82" i="44"/>
  <c r="F83" i="46"/>
  <c r="F83" i="44"/>
  <c r="N83" i="46"/>
  <c r="N83" i="44"/>
  <c r="V83" i="46"/>
  <c r="V83" i="44"/>
  <c r="AD83" i="46"/>
  <c r="AD83" i="44"/>
  <c r="AL83" i="46"/>
  <c r="AL83" i="44"/>
  <c r="AT83" i="46"/>
  <c r="AT83" i="44"/>
  <c r="BB83" i="46"/>
  <c r="BB83" i="44"/>
  <c r="BJ83" i="46"/>
  <c r="BJ83" i="44"/>
  <c r="F85" i="46"/>
  <c r="F85" i="44"/>
  <c r="N85" i="46"/>
  <c r="N85" i="44"/>
  <c r="V85" i="46"/>
  <c r="V85" i="44"/>
  <c r="AD85" i="46"/>
  <c r="AD85" i="44"/>
  <c r="AT85" i="46"/>
  <c r="AT85" i="44"/>
  <c r="BB85" i="46"/>
  <c r="BB85" i="44"/>
  <c r="BJ85" i="46"/>
  <c r="BJ85" i="44"/>
  <c r="J86" i="46"/>
  <c r="J86" i="44"/>
  <c r="R86" i="46"/>
  <c r="R86" i="44"/>
  <c r="Z86" i="46"/>
  <c r="Z86" i="44"/>
  <c r="AH86" i="46"/>
  <c r="AH86" i="44"/>
  <c r="AP86" i="46"/>
  <c r="AP86" i="44"/>
  <c r="AX86" i="46"/>
  <c r="AX86" i="44"/>
  <c r="BF86" i="46"/>
  <c r="BF86" i="44"/>
  <c r="BN86" i="46"/>
  <c r="BN86" i="44"/>
  <c r="F87" i="46"/>
  <c r="F87" i="44"/>
  <c r="N87" i="46"/>
  <c r="N87" i="44"/>
  <c r="V87" i="46"/>
  <c r="V87" i="44"/>
  <c r="AD87" i="46"/>
  <c r="AD87" i="44"/>
  <c r="AT87" i="46"/>
  <c r="AT87" i="44"/>
  <c r="BB87" i="46"/>
  <c r="BB87" i="44"/>
  <c r="BJ87" i="46"/>
  <c r="BJ87" i="44"/>
  <c r="J88" i="46"/>
  <c r="J88" i="44"/>
  <c r="R88" i="46"/>
  <c r="R88" i="44"/>
  <c r="Z88" i="46"/>
  <c r="Z88" i="44"/>
  <c r="AH88" i="46"/>
  <c r="AH88" i="44"/>
  <c r="AP88" i="46"/>
  <c r="AP88" i="44"/>
  <c r="AX88" i="46"/>
  <c r="AX88" i="44"/>
  <c r="BF88" i="46"/>
  <c r="BF88" i="44"/>
  <c r="BN88" i="46"/>
  <c r="BN88" i="44"/>
  <c r="N89" i="46"/>
  <c r="N89" i="44"/>
  <c r="V89" i="46"/>
  <c r="V89" i="44"/>
  <c r="AD89" i="46"/>
  <c r="AD89" i="44"/>
  <c r="AL89" i="46"/>
  <c r="AL89" i="44"/>
  <c r="AT89" i="46"/>
  <c r="AT89" i="44"/>
  <c r="BB89" i="46"/>
  <c r="BB89" i="44"/>
  <c r="BJ89" i="46"/>
  <c r="BJ89" i="44"/>
  <c r="J90" i="46"/>
  <c r="J90" i="44"/>
  <c r="R90" i="46"/>
  <c r="R90" i="44"/>
  <c r="Z90" i="46"/>
  <c r="Z90" i="44"/>
  <c r="AH90" i="46"/>
  <c r="AH90" i="44"/>
  <c r="AP90" i="46"/>
  <c r="AP90" i="44"/>
  <c r="AX90" i="46"/>
  <c r="AX90" i="44"/>
  <c r="BF90" i="46"/>
  <c r="BF90" i="44"/>
  <c r="BN90" i="46"/>
  <c r="BN90" i="44"/>
  <c r="F91" i="46"/>
  <c r="F91" i="44"/>
  <c r="N91" i="46"/>
  <c r="N91" i="44"/>
  <c r="V91" i="46"/>
  <c r="V91" i="44"/>
  <c r="AL91" i="46"/>
  <c r="AL91" i="44"/>
  <c r="AT91" i="46"/>
  <c r="AT91" i="44"/>
  <c r="BB91" i="46"/>
  <c r="BB91" i="44"/>
  <c r="BJ91" i="46"/>
  <c r="BJ91" i="44"/>
  <c r="J92" i="46"/>
  <c r="J92" i="44"/>
  <c r="R92" i="46"/>
  <c r="R92" i="44"/>
  <c r="Z92" i="46"/>
  <c r="Z92" i="44"/>
  <c r="AH92" i="46"/>
  <c r="AH92" i="44"/>
  <c r="AP92" i="46"/>
  <c r="AP92" i="44"/>
  <c r="AX92" i="46"/>
  <c r="AX92" i="44"/>
  <c r="BF92" i="46"/>
  <c r="BF92" i="44"/>
  <c r="BN92" i="46"/>
  <c r="BN92" i="44"/>
  <c r="F93" i="46"/>
  <c r="F93" i="44"/>
  <c r="N93" i="46"/>
  <c r="N93" i="44"/>
  <c r="V93" i="46"/>
  <c r="V93" i="44"/>
  <c r="AL93" i="46"/>
  <c r="AL93" i="44"/>
  <c r="AT93" i="46"/>
  <c r="AT93" i="44"/>
  <c r="BB93" i="46"/>
  <c r="BB93" i="44"/>
  <c r="BJ93" i="46"/>
  <c r="BJ93" i="44"/>
  <c r="J94" i="46"/>
  <c r="J94" i="44"/>
  <c r="R94" i="46"/>
  <c r="R94" i="44"/>
  <c r="Z94" i="46"/>
  <c r="Z94" i="44"/>
  <c r="AH94" i="46"/>
  <c r="AH94" i="44"/>
  <c r="AP94" i="46"/>
  <c r="AP94" i="44"/>
  <c r="AX94" i="46"/>
  <c r="AX94" i="44"/>
  <c r="BF94" i="46"/>
  <c r="BF94" i="44"/>
  <c r="BN94" i="46"/>
  <c r="BN94" i="44"/>
  <c r="I96" i="46"/>
  <c r="I96" i="44"/>
  <c r="Y96" i="46"/>
  <c r="Y96" i="44"/>
  <c r="AG96" i="46"/>
  <c r="AG96" i="44"/>
  <c r="AO96" i="46"/>
  <c r="AO96" i="44"/>
  <c r="AW96" i="46"/>
  <c r="AW96" i="44"/>
  <c r="BE96" i="46"/>
  <c r="BE96" i="44"/>
  <c r="BM96" i="46"/>
  <c r="BM96" i="44"/>
  <c r="E97" i="46"/>
  <c r="E97" i="44"/>
  <c r="M97" i="46"/>
  <c r="M97" i="44"/>
  <c r="U97" i="46"/>
  <c r="U97" i="44"/>
  <c r="AC97" i="46"/>
  <c r="AC97" i="44"/>
  <c r="AK97" i="46"/>
  <c r="AK97" i="44"/>
  <c r="AS97" i="46"/>
  <c r="AS97" i="44"/>
  <c r="BA97" i="46"/>
  <c r="BA97" i="44"/>
  <c r="BI97" i="46"/>
  <c r="BI97" i="44"/>
  <c r="BQ97" i="46"/>
  <c r="BQ97" i="44"/>
  <c r="I100" i="46"/>
  <c r="I100" i="44"/>
  <c r="Q100" i="46"/>
  <c r="Q100" i="44"/>
  <c r="Y100" i="46"/>
  <c r="Y100" i="44"/>
  <c r="AO100" i="46"/>
  <c r="AO100" i="44"/>
  <c r="AW100" i="46"/>
  <c r="AW100" i="44"/>
  <c r="BE100" i="46"/>
  <c r="BE100" i="44"/>
  <c r="BM100" i="46"/>
  <c r="BM100" i="44"/>
  <c r="E101" i="46"/>
  <c r="E101" i="44"/>
  <c r="M101" i="46"/>
  <c r="M101" i="44"/>
  <c r="U101" i="46"/>
  <c r="U101" i="44"/>
  <c r="AC101" i="46"/>
  <c r="AC101" i="44"/>
  <c r="AK101" i="46"/>
  <c r="AK101" i="44"/>
  <c r="AS101" i="46"/>
  <c r="AS101" i="44"/>
  <c r="BA101" i="46"/>
  <c r="BA101" i="44"/>
  <c r="BI101" i="46"/>
  <c r="BI101" i="44"/>
  <c r="BQ101" i="46"/>
  <c r="BQ101" i="44"/>
  <c r="I102" i="46"/>
  <c r="I102" i="44"/>
  <c r="Q102" i="46"/>
  <c r="Q102" i="44"/>
  <c r="Y102" i="46"/>
  <c r="Y102" i="44"/>
  <c r="AG102" i="46"/>
  <c r="AG102" i="44"/>
  <c r="AO102" i="46"/>
  <c r="AO102" i="44"/>
  <c r="AW102" i="46"/>
  <c r="AW102" i="44"/>
  <c r="BE102" i="46"/>
  <c r="BE102" i="44"/>
  <c r="BM102" i="46"/>
  <c r="BM102" i="44"/>
  <c r="K103" i="46"/>
  <c r="K103" i="44"/>
  <c r="S103" i="46"/>
  <c r="S103" i="44"/>
  <c r="AA103" i="46"/>
  <c r="AA103" i="44"/>
  <c r="AQ103" i="46"/>
  <c r="AQ103" i="44"/>
  <c r="AY103" i="46"/>
  <c r="AY103" i="44"/>
  <c r="BG103" i="46"/>
  <c r="BG103" i="44"/>
  <c r="F104" i="46"/>
  <c r="F104" i="44"/>
  <c r="N104" i="46"/>
  <c r="N104" i="44"/>
  <c r="V104" i="46"/>
  <c r="V104" i="44"/>
  <c r="AD104" i="46"/>
  <c r="AD104" i="44"/>
  <c r="AL104" i="46"/>
  <c r="AL104" i="44"/>
  <c r="AT104" i="46"/>
  <c r="AT104" i="44"/>
  <c r="BB104" i="46"/>
  <c r="BB104" i="44"/>
  <c r="BJ104" i="46"/>
  <c r="BJ104" i="44"/>
  <c r="J105" i="46"/>
  <c r="J105" i="44"/>
  <c r="R105" i="46"/>
  <c r="R105" i="44"/>
  <c r="AH105" i="46"/>
  <c r="AH105" i="44"/>
  <c r="AP105" i="46"/>
  <c r="AP105" i="44"/>
  <c r="AX105" i="46"/>
  <c r="AX105" i="44"/>
  <c r="BF105" i="46"/>
  <c r="BF105" i="44"/>
  <c r="BN105" i="46"/>
  <c r="BN105" i="44"/>
  <c r="E106" i="46"/>
  <c r="E106" i="44"/>
  <c r="M106" i="46"/>
  <c r="M106" i="44"/>
  <c r="U106" i="46"/>
  <c r="U106" i="44"/>
  <c r="AC106" i="46"/>
  <c r="AC106" i="44"/>
  <c r="AK106" i="46"/>
  <c r="AK106" i="44"/>
  <c r="AS106" i="46"/>
  <c r="AS106" i="44"/>
  <c r="BA106" i="46"/>
  <c r="BA106" i="44"/>
  <c r="BI106" i="46"/>
  <c r="BI106" i="44"/>
  <c r="BQ106" i="46"/>
  <c r="BQ106" i="44"/>
  <c r="H107" i="46"/>
  <c r="H107" i="44"/>
  <c r="P107" i="46"/>
  <c r="P107" i="44"/>
  <c r="X107" i="46"/>
  <c r="X107" i="44"/>
  <c r="AF107" i="46"/>
  <c r="AF107" i="44"/>
  <c r="AV107" i="46"/>
  <c r="AV107" i="44"/>
  <c r="BD107" i="46"/>
  <c r="BD107" i="44"/>
  <c r="BL107" i="46"/>
  <c r="BL107" i="44"/>
  <c r="D108" i="46"/>
  <c r="D108" i="44"/>
  <c r="L108" i="46"/>
  <c r="L108" i="44"/>
  <c r="T108" i="46"/>
  <c r="T108" i="44"/>
  <c r="AB108" i="46"/>
  <c r="AB108" i="44"/>
  <c r="AJ108" i="46"/>
  <c r="AJ108" i="44"/>
  <c r="AR108" i="46"/>
  <c r="AR108" i="44"/>
  <c r="AZ108" i="46"/>
  <c r="AZ108" i="44"/>
  <c r="BH108" i="46"/>
  <c r="BH108" i="44"/>
  <c r="BP108" i="46"/>
  <c r="BP108" i="44"/>
  <c r="G109" i="46"/>
  <c r="G109" i="44"/>
  <c r="O109" i="46"/>
  <c r="O109" i="44"/>
  <c r="W109" i="46"/>
  <c r="W109" i="44"/>
  <c r="AE109" i="46"/>
  <c r="AE109" i="44"/>
  <c r="AU109" i="46"/>
  <c r="AU109" i="44"/>
  <c r="BC109" i="46"/>
  <c r="BC109" i="44"/>
  <c r="BK109" i="46"/>
  <c r="BK109" i="44"/>
  <c r="J110" i="46"/>
  <c r="J110" i="44"/>
  <c r="R110" i="46"/>
  <c r="R110" i="44"/>
  <c r="C75" i="46"/>
  <c r="C75" i="44" s="1"/>
  <c r="R78" i="44"/>
  <c r="Z78" i="44"/>
  <c r="AH78" i="44"/>
  <c r="AP78" i="44"/>
  <c r="AX78" i="44"/>
  <c r="BF78" i="44"/>
  <c r="BN78" i="44"/>
  <c r="Z105" i="44"/>
  <c r="A75" i="44"/>
  <c r="C76" i="46"/>
  <c r="C76" i="44" s="1"/>
  <c r="A76" i="44"/>
  <c r="J76" i="44"/>
  <c r="R81" i="44"/>
  <c r="Q96" i="44"/>
  <c r="AD77" i="44"/>
  <c r="AZ113" i="44"/>
  <c r="AN114" i="44"/>
  <c r="D118" i="44"/>
  <c r="L121" i="44"/>
  <c r="AJ123" i="44"/>
  <c r="H124" i="44"/>
  <c r="AV124" i="44"/>
  <c r="AF126" i="44"/>
  <c r="Z132" i="44"/>
  <c r="Q134" i="44"/>
  <c r="BE134" i="44"/>
  <c r="K135" i="44"/>
  <c r="AY135" i="44"/>
  <c r="BB111" i="44"/>
  <c r="R112" i="44"/>
  <c r="BL114" i="44"/>
  <c r="R115" i="44"/>
  <c r="AF117" i="44"/>
  <c r="BD117" i="44"/>
  <c r="AR118" i="44"/>
  <c r="AT119" i="44"/>
  <c r="AG127" i="44"/>
  <c r="AE129" i="44"/>
  <c r="R132" i="44"/>
  <c r="AW134" i="44"/>
  <c r="AF114" i="44"/>
  <c r="J115" i="44"/>
  <c r="BJ116" i="44"/>
  <c r="T118" i="44"/>
  <c r="BP123" i="44"/>
  <c r="X126" i="44"/>
  <c r="AV126" i="44"/>
  <c r="Y127" i="44"/>
  <c r="AA128" i="44"/>
  <c r="BF130" i="44"/>
  <c r="N133" i="44"/>
  <c r="AT133" i="44"/>
  <c r="Z110" i="46"/>
  <c r="Z110" i="44"/>
  <c r="AH110" i="46"/>
  <c r="AH110" i="44"/>
  <c r="AP110" i="46"/>
  <c r="AP110" i="44"/>
  <c r="AX110" i="46"/>
  <c r="AX110" i="44"/>
  <c r="BF110" i="46"/>
  <c r="BF110" i="44"/>
  <c r="BN110" i="46"/>
  <c r="BN110" i="44"/>
  <c r="F111" i="46"/>
  <c r="F111" i="44"/>
  <c r="N111" i="46"/>
  <c r="N111" i="44"/>
  <c r="AD111" i="46"/>
  <c r="AD111" i="44"/>
  <c r="AT111" i="46"/>
  <c r="AT111" i="44"/>
  <c r="BJ111" i="46"/>
  <c r="BJ111" i="44"/>
  <c r="J112" i="46"/>
  <c r="J112" i="44"/>
  <c r="Z112" i="46"/>
  <c r="Z112" i="44"/>
  <c r="AP112" i="46"/>
  <c r="AP112" i="44"/>
  <c r="AX112" i="46"/>
  <c r="AX112" i="44"/>
  <c r="BF112" i="46"/>
  <c r="BF112" i="44"/>
  <c r="BN112" i="46"/>
  <c r="BN112" i="44"/>
  <c r="D113" i="46"/>
  <c r="D113" i="44"/>
  <c r="L113" i="46"/>
  <c r="L113" i="44"/>
  <c r="T113" i="46"/>
  <c r="T113" i="44"/>
  <c r="AB113" i="46"/>
  <c r="AB113" i="44"/>
  <c r="AR113" i="46"/>
  <c r="AR113" i="44"/>
  <c r="BH113" i="46"/>
  <c r="BH113" i="44"/>
  <c r="H114" i="46"/>
  <c r="H114" i="44"/>
  <c r="X114" i="46"/>
  <c r="X114" i="44"/>
  <c r="BD114" i="46"/>
  <c r="BD114" i="44"/>
  <c r="Z115" i="46"/>
  <c r="Z115" i="44"/>
  <c r="AP115" i="46"/>
  <c r="AP115" i="44"/>
  <c r="AX115" i="46"/>
  <c r="AX115" i="44"/>
  <c r="BF115" i="46"/>
  <c r="BF115" i="44"/>
  <c r="N116" i="46"/>
  <c r="N116" i="44"/>
  <c r="AD116" i="46"/>
  <c r="AD116" i="44"/>
  <c r="AL116" i="46"/>
  <c r="AL116" i="44"/>
  <c r="AT116" i="46"/>
  <c r="AT116" i="44"/>
  <c r="H117" i="46"/>
  <c r="H117" i="44"/>
  <c r="BL117" i="46"/>
  <c r="BL117" i="44"/>
  <c r="L118" i="46"/>
  <c r="L118" i="44"/>
  <c r="AB118" i="46"/>
  <c r="AB118" i="44"/>
  <c r="BH118" i="46"/>
  <c r="BH118" i="44"/>
  <c r="F119" i="46"/>
  <c r="F119" i="44"/>
  <c r="V119" i="46"/>
  <c r="V119" i="44"/>
  <c r="AD119" i="46"/>
  <c r="AD119" i="44"/>
  <c r="BB119" i="46"/>
  <c r="BB119" i="44"/>
  <c r="BJ119" i="46"/>
  <c r="BJ119" i="44"/>
  <c r="D121" i="46"/>
  <c r="D121" i="44"/>
  <c r="T121" i="46"/>
  <c r="T121" i="44"/>
  <c r="AJ121" i="46"/>
  <c r="AJ121" i="44"/>
  <c r="AR121" i="46"/>
  <c r="AR121" i="44"/>
  <c r="AZ121" i="46"/>
  <c r="AZ121" i="44"/>
  <c r="BH121" i="46"/>
  <c r="BH121" i="44"/>
  <c r="BP121" i="46"/>
  <c r="BP121" i="44"/>
  <c r="H122" i="46"/>
  <c r="H122" i="44"/>
  <c r="P122" i="46"/>
  <c r="P122" i="44"/>
  <c r="X122" i="46"/>
  <c r="X122" i="44"/>
  <c r="AF122" i="46"/>
  <c r="AF122" i="44"/>
  <c r="AN122" i="46"/>
  <c r="AN122" i="44"/>
  <c r="AV122" i="46"/>
  <c r="AV122" i="44"/>
  <c r="BD122" i="46"/>
  <c r="BD122" i="44"/>
  <c r="BL122" i="46"/>
  <c r="BL122" i="44"/>
  <c r="L123" i="46"/>
  <c r="L123" i="44"/>
  <c r="AB123" i="46"/>
  <c r="AB123" i="44"/>
  <c r="AR123" i="46"/>
  <c r="AR123" i="44"/>
  <c r="AZ123" i="46"/>
  <c r="AZ123" i="44"/>
  <c r="P124" i="46"/>
  <c r="P124" i="44"/>
  <c r="AF124" i="46"/>
  <c r="AF124" i="44"/>
  <c r="AN124" i="46"/>
  <c r="AN124" i="44"/>
  <c r="BL124" i="46"/>
  <c r="BL124" i="44"/>
  <c r="D125" i="46"/>
  <c r="D125" i="44"/>
  <c r="T125" i="46"/>
  <c r="T125" i="44"/>
  <c r="AB125" i="46"/>
  <c r="AB125" i="44"/>
  <c r="AJ125" i="46"/>
  <c r="AJ125" i="44"/>
  <c r="AZ125" i="46"/>
  <c r="AZ125" i="44"/>
  <c r="BH125" i="46"/>
  <c r="BH125" i="44"/>
  <c r="BP125" i="46"/>
  <c r="BP125" i="44"/>
  <c r="H126" i="46"/>
  <c r="H126" i="44"/>
  <c r="P126" i="46"/>
  <c r="P126" i="44"/>
  <c r="AN126" i="46"/>
  <c r="AN126" i="44"/>
  <c r="BD126" i="46"/>
  <c r="BD126" i="44"/>
  <c r="BL126" i="46"/>
  <c r="BL126" i="44"/>
  <c r="I127" i="46"/>
  <c r="I127" i="44"/>
  <c r="Q127" i="46"/>
  <c r="Q127" i="44"/>
  <c r="AO127" i="46"/>
  <c r="AO127" i="44"/>
  <c r="BE127" i="46"/>
  <c r="BE127" i="44"/>
  <c r="S128" i="46"/>
  <c r="S128" i="44"/>
  <c r="AI128" i="46"/>
  <c r="AI128" i="44"/>
  <c r="AY128" i="46"/>
  <c r="AY128" i="44"/>
  <c r="G129" i="46"/>
  <c r="G129" i="44"/>
  <c r="W129" i="46"/>
  <c r="W129" i="44"/>
  <c r="AM129" i="46"/>
  <c r="AM129" i="44"/>
  <c r="BC129" i="46"/>
  <c r="BC129" i="44"/>
  <c r="R130" i="46"/>
  <c r="R130" i="44"/>
  <c r="Z130" i="46"/>
  <c r="Z130" i="44"/>
  <c r="AH130" i="46"/>
  <c r="AH130" i="44"/>
  <c r="AP130" i="46"/>
  <c r="AP130" i="44"/>
  <c r="BN130" i="46"/>
  <c r="BN130" i="44"/>
  <c r="F131" i="46"/>
  <c r="F131" i="44"/>
  <c r="N131" i="46"/>
  <c r="N131" i="44"/>
  <c r="V131" i="46"/>
  <c r="V131" i="44"/>
  <c r="AD131" i="46"/>
  <c r="AD131" i="44"/>
  <c r="AL131" i="46"/>
  <c r="AL131" i="44"/>
  <c r="BB131" i="46"/>
  <c r="BB131" i="44"/>
  <c r="BJ131" i="46"/>
  <c r="BJ131" i="44"/>
  <c r="J132" i="46"/>
  <c r="J132" i="44"/>
  <c r="AH132" i="46"/>
  <c r="AH132" i="44"/>
  <c r="AP132" i="46"/>
  <c r="AP132" i="44"/>
  <c r="AX132" i="46"/>
  <c r="AX132" i="44"/>
  <c r="BF132" i="46"/>
  <c r="BF132" i="44"/>
  <c r="F133" i="46"/>
  <c r="F133" i="44"/>
  <c r="V133" i="46"/>
  <c r="V133" i="44"/>
  <c r="AD133" i="46"/>
  <c r="AD133" i="44"/>
  <c r="AL133" i="46"/>
  <c r="AL133" i="44"/>
  <c r="BB133" i="46"/>
  <c r="BB133" i="44"/>
  <c r="BJ133" i="46"/>
  <c r="BJ133" i="44"/>
  <c r="I134" i="46"/>
  <c r="I134" i="44"/>
  <c r="Y134" i="46"/>
  <c r="Y134" i="44"/>
  <c r="AG134" i="46"/>
  <c r="AG134" i="44"/>
  <c r="AO134" i="46"/>
  <c r="AO134" i="44"/>
  <c r="BM134" i="46"/>
  <c r="BM134" i="44"/>
  <c r="S135" i="46"/>
  <c r="S135" i="44"/>
  <c r="AA135" i="46"/>
  <c r="AA135" i="44"/>
  <c r="AQ135" i="46"/>
  <c r="AQ135" i="44"/>
  <c r="G136" i="46"/>
  <c r="G136" i="44"/>
  <c r="O136" i="46"/>
  <c r="O136" i="44"/>
  <c r="AE136" i="46"/>
  <c r="AE136" i="44"/>
  <c r="AU136" i="46"/>
  <c r="AU136" i="44"/>
  <c r="BK136" i="46"/>
  <c r="BK136" i="44"/>
  <c r="I137" i="46"/>
  <c r="I137" i="44"/>
  <c r="Q137" i="46"/>
  <c r="Q137" i="44"/>
  <c r="Y137" i="46"/>
  <c r="Y137" i="44"/>
  <c r="AW137" i="46"/>
  <c r="AW137" i="44"/>
  <c r="BE137" i="46"/>
  <c r="BE137" i="44"/>
  <c r="BM137" i="46"/>
  <c r="BM137" i="44"/>
  <c r="E138" i="46"/>
  <c r="E138" i="44"/>
  <c r="U138" i="46"/>
  <c r="U138" i="44"/>
  <c r="AS138" i="46"/>
  <c r="AS138" i="44"/>
  <c r="BA138" i="46"/>
  <c r="BA138" i="44"/>
  <c r="H139" i="46"/>
  <c r="H139" i="44"/>
  <c r="X139" i="46"/>
  <c r="X139" i="44"/>
  <c r="AF139" i="46"/>
  <c r="AF139" i="44"/>
  <c r="BD139" i="46"/>
  <c r="BD139" i="44"/>
  <c r="BL139" i="46"/>
  <c r="BL139" i="44"/>
  <c r="D140" i="46"/>
  <c r="D140" i="44"/>
  <c r="T140" i="46"/>
  <c r="T140" i="44"/>
  <c r="AB140" i="46"/>
  <c r="AB140" i="44"/>
  <c r="AR140" i="46"/>
  <c r="AR140" i="44"/>
  <c r="AZ140" i="46"/>
  <c r="AZ140" i="44"/>
  <c r="BH140" i="46"/>
  <c r="BH140" i="44"/>
  <c r="BP140" i="46"/>
  <c r="BP140" i="44"/>
  <c r="H141" i="46"/>
  <c r="H141" i="44"/>
  <c r="X141" i="46"/>
  <c r="X141" i="44"/>
  <c r="AF141" i="46"/>
  <c r="AF141" i="44"/>
  <c r="AN141" i="46"/>
  <c r="AN141" i="44"/>
  <c r="AV141" i="46"/>
  <c r="AV141" i="44"/>
  <c r="BD141" i="46"/>
  <c r="BD141" i="44"/>
  <c r="BL141" i="46"/>
  <c r="BL141" i="44"/>
  <c r="D142" i="46"/>
  <c r="D142" i="44"/>
  <c r="L142" i="46"/>
  <c r="L142" i="44"/>
  <c r="AB142" i="46"/>
  <c r="AB142" i="44"/>
  <c r="AJ142" i="46"/>
  <c r="AJ142" i="44"/>
  <c r="AR142" i="46"/>
  <c r="AR142" i="44"/>
  <c r="BH142" i="46"/>
  <c r="BH142" i="44"/>
  <c r="BP142" i="46"/>
  <c r="BP142" i="44"/>
  <c r="H143" i="46"/>
  <c r="H143" i="44"/>
  <c r="P143" i="46"/>
  <c r="P143" i="44"/>
  <c r="X143" i="46"/>
  <c r="X143" i="44"/>
  <c r="AF143" i="46"/>
  <c r="AF143" i="44"/>
  <c r="AN143" i="46"/>
  <c r="AN143" i="44"/>
  <c r="AV143" i="46"/>
  <c r="AV143" i="44"/>
  <c r="D144" i="46"/>
  <c r="D144" i="44"/>
  <c r="L144" i="46"/>
  <c r="L144" i="44"/>
  <c r="T144" i="46"/>
  <c r="T144" i="44"/>
  <c r="AJ144" i="46"/>
  <c r="AJ144" i="44"/>
  <c r="AR144" i="46"/>
  <c r="AR144" i="44"/>
  <c r="AZ144" i="46"/>
  <c r="AZ144" i="44"/>
  <c r="BH144" i="46"/>
  <c r="BH144" i="44"/>
  <c r="H145" i="46"/>
  <c r="H145" i="44"/>
  <c r="P145" i="46"/>
  <c r="P145" i="44"/>
  <c r="X145" i="46"/>
  <c r="X145" i="44"/>
  <c r="AF145" i="46"/>
  <c r="AF145" i="44"/>
  <c r="AN145" i="46"/>
  <c r="AN145" i="44"/>
  <c r="AV145" i="46"/>
  <c r="AV145" i="44"/>
  <c r="BD145" i="46"/>
  <c r="BD145" i="44"/>
  <c r="D146" i="46"/>
  <c r="D146" i="44"/>
  <c r="L146" i="46"/>
  <c r="L146" i="44"/>
  <c r="AB146" i="46"/>
  <c r="AB146" i="44"/>
  <c r="AR146" i="46"/>
  <c r="AR146" i="44"/>
  <c r="BH146" i="46"/>
  <c r="BH146" i="44"/>
  <c r="BP146" i="46"/>
  <c r="BP146" i="44"/>
  <c r="H147" i="46"/>
  <c r="H147" i="44"/>
  <c r="X147" i="46"/>
  <c r="X147" i="44"/>
  <c r="AF147" i="46"/>
  <c r="AF147" i="44"/>
  <c r="AN147" i="46"/>
  <c r="AN147" i="44"/>
  <c r="AV147" i="46"/>
  <c r="AV147" i="44"/>
  <c r="BD147" i="46"/>
  <c r="BD147" i="44"/>
  <c r="D148" i="46"/>
  <c r="D148" i="44"/>
  <c r="L148" i="46"/>
  <c r="L148" i="44"/>
  <c r="T148" i="46"/>
  <c r="T148" i="44"/>
  <c r="AB148" i="46"/>
  <c r="AB148" i="44"/>
  <c r="AR148" i="46"/>
  <c r="AR148" i="44"/>
  <c r="BH148" i="46"/>
  <c r="BH148" i="44"/>
  <c r="H149" i="46"/>
  <c r="H149" i="44"/>
  <c r="P149" i="46"/>
  <c r="P149" i="44"/>
  <c r="X149" i="46"/>
  <c r="X149" i="44"/>
  <c r="AF149" i="46"/>
  <c r="AF149" i="44"/>
  <c r="AN149" i="46"/>
  <c r="AN149" i="44"/>
  <c r="AV149" i="46"/>
  <c r="AV149" i="44"/>
  <c r="BD149" i="46"/>
  <c r="BD149" i="44"/>
  <c r="BL149" i="46"/>
  <c r="BL149" i="44"/>
  <c r="AL111" i="44"/>
  <c r="F116" i="44"/>
  <c r="BB116" i="44"/>
  <c r="X117" i="44"/>
  <c r="AV117" i="44"/>
  <c r="AJ118" i="44"/>
  <c r="AR125" i="44"/>
  <c r="O129" i="44"/>
  <c r="AJ113" i="44"/>
  <c r="AB121" i="44"/>
  <c r="X124" i="44"/>
  <c r="K128" i="44"/>
  <c r="J130" i="44"/>
  <c r="AO137" i="44"/>
  <c r="AH112" i="44"/>
  <c r="AV114" i="44"/>
  <c r="AH115" i="44"/>
  <c r="AZ118" i="44"/>
  <c r="N119" i="44"/>
  <c r="D123" i="44"/>
  <c r="AW127" i="44"/>
  <c r="AQ128" i="44"/>
  <c r="AU129" i="44"/>
  <c r="AT131" i="44"/>
  <c r="V111" i="44"/>
  <c r="P114" i="44"/>
  <c r="V116" i="44"/>
  <c r="P117" i="44"/>
  <c r="AN117" i="44"/>
  <c r="BP118" i="44"/>
  <c r="BD124" i="44"/>
  <c r="L125" i="44"/>
  <c r="AB150" i="44"/>
  <c r="BB153" i="44"/>
  <c r="Z154" i="44"/>
  <c r="J156" i="44"/>
  <c r="AN158" i="44"/>
  <c r="W162" i="44"/>
  <c r="AK164" i="44"/>
  <c r="BP150" i="44"/>
  <c r="BF152" i="44"/>
  <c r="R154" i="44"/>
  <c r="BF154" i="44"/>
  <c r="F155" i="44"/>
  <c r="AF158" i="44"/>
  <c r="BL158" i="44"/>
  <c r="AQ161" i="44"/>
  <c r="S163" i="44"/>
  <c r="BA166" i="44"/>
  <c r="AI170" i="44"/>
  <c r="BO170" i="44"/>
  <c r="J172" i="44"/>
  <c r="T150" i="46"/>
  <c r="T150" i="44"/>
  <c r="AR150" i="46"/>
  <c r="AR150" i="44"/>
  <c r="BH150" i="46"/>
  <c r="BH150" i="44"/>
  <c r="J152" i="46"/>
  <c r="J152" i="44"/>
  <c r="AH152" i="46"/>
  <c r="AH152" i="44"/>
  <c r="AX152" i="46"/>
  <c r="AX152" i="44"/>
  <c r="BN152" i="46"/>
  <c r="BN152" i="44"/>
  <c r="F153" i="46"/>
  <c r="F153" i="44"/>
  <c r="AD153" i="46"/>
  <c r="AD153" i="44"/>
  <c r="AP154" i="46"/>
  <c r="AP154" i="44"/>
  <c r="AL155" i="46"/>
  <c r="AL155" i="44"/>
  <c r="AT155" i="46"/>
  <c r="AT155" i="44"/>
  <c r="AH156" i="46"/>
  <c r="AH156" i="44"/>
  <c r="AP156" i="46"/>
  <c r="AP156" i="44"/>
  <c r="AX156" i="46"/>
  <c r="AX156" i="44"/>
  <c r="X158" i="46"/>
  <c r="X158" i="44"/>
  <c r="BD158" i="46"/>
  <c r="BD158" i="44"/>
  <c r="D159" i="46"/>
  <c r="D159" i="44"/>
  <c r="T159" i="46"/>
  <c r="T159" i="44"/>
  <c r="BH159" i="46"/>
  <c r="BH159" i="44"/>
  <c r="BP159" i="46"/>
  <c r="BP159" i="44"/>
  <c r="K161" i="46"/>
  <c r="K161" i="44"/>
  <c r="AA161" i="46"/>
  <c r="AA161" i="44"/>
  <c r="AY161" i="46"/>
  <c r="AY161" i="44"/>
  <c r="G162" i="46"/>
  <c r="G162" i="44"/>
  <c r="AE162" i="46"/>
  <c r="AE162" i="44"/>
  <c r="BC162" i="46"/>
  <c r="BC162" i="44"/>
  <c r="BK162" i="46"/>
  <c r="BK162" i="44"/>
  <c r="AA163" i="46"/>
  <c r="AA163" i="44"/>
  <c r="BG163" i="46"/>
  <c r="BG163" i="44"/>
  <c r="E164" i="46"/>
  <c r="E164" i="44"/>
  <c r="AC164" i="46"/>
  <c r="AC164" i="44"/>
  <c r="BI164" i="46"/>
  <c r="BI164" i="44"/>
  <c r="Y165" i="46"/>
  <c r="Y165" i="44"/>
  <c r="AG165" i="46"/>
  <c r="AG165" i="44"/>
  <c r="BE165" i="46"/>
  <c r="BE165" i="44"/>
  <c r="E166" i="46"/>
  <c r="E166" i="44"/>
  <c r="M166" i="46"/>
  <c r="M166" i="44"/>
  <c r="AC166" i="46"/>
  <c r="AC166" i="44"/>
  <c r="BQ166" i="46"/>
  <c r="BQ166" i="44"/>
  <c r="P167" i="46"/>
  <c r="P167" i="44"/>
  <c r="AF167" i="46"/>
  <c r="AF167" i="44"/>
  <c r="AN167" i="46"/>
  <c r="AN167" i="44"/>
  <c r="AY168" i="46"/>
  <c r="AY168" i="44"/>
  <c r="BG168" i="46"/>
  <c r="BG168" i="44"/>
  <c r="O169" i="46"/>
  <c r="O169" i="44"/>
  <c r="W169" i="46"/>
  <c r="W169" i="44"/>
  <c r="AE169" i="46"/>
  <c r="AE169" i="44"/>
  <c r="S170" i="46"/>
  <c r="S170" i="44"/>
  <c r="AQ170" i="46"/>
  <c r="AQ170" i="44"/>
  <c r="BG170" i="46"/>
  <c r="BG170" i="44"/>
  <c r="R172" i="46"/>
  <c r="R172" i="44"/>
  <c r="Z172" i="46"/>
  <c r="Z172" i="44"/>
  <c r="AP172" i="46"/>
  <c r="AP172" i="44"/>
  <c r="BF172" i="46"/>
  <c r="BF172" i="44"/>
  <c r="R174" i="46"/>
  <c r="R174" i="44"/>
  <c r="Z174" i="46"/>
  <c r="Z174" i="44"/>
  <c r="AH174" i="46"/>
  <c r="AH174" i="44"/>
  <c r="AP174" i="46"/>
  <c r="AP174" i="44"/>
  <c r="BF174" i="46"/>
  <c r="BF174" i="44"/>
  <c r="U175" i="46"/>
  <c r="U175" i="44"/>
  <c r="AK175" i="46"/>
  <c r="AK175" i="44"/>
  <c r="BA175" i="46"/>
  <c r="BA175" i="44"/>
  <c r="BQ175" i="46"/>
  <c r="BQ175" i="44"/>
  <c r="Q176" i="46"/>
  <c r="Q176" i="44"/>
  <c r="AW176" i="46"/>
  <c r="AW176" i="44"/>
  <c r="BE176" i="46"/>
  <c r="BE176" i="44"/>
  <c r="BM176" i="46"/>
  <c r="BM176" i="44"/>
  <c r="E177" i="46"/>
  <c r="E177" i="44"/>
  <c r="M177" i="46"/>
  <c r="M177" i="44"/>
  <c r="U177" i="46"/>
  <c r="U177" i="44"/>
  <c r="AK177" i="46"/>
  <c r="AK177" i="44"/>
  <c r="AS177" i="46"/>
  <c r="AS177" i="44"/>
  <c r="BI177" i="46"/>
  <c r="BI177" i="44"/>
  <c r="I178" i="46"/>
  <c r="I178" i="44"/>
  <c r="Y178" i="46"/>
  <c r="Y178" i="44"/>
  <c r="AG178" i="46"/>
  <c r="AG178" i="44"/>
  <c r="BE178" i="46"/>
  <c r="BE178" i="44"/>
  <c r="BM178" i="46"/>
  <c r="BM178" i="44"/>
  <c r="E179" i="46"/>
  <c r="E179" i="44"/>
  <c r="U179" i="46"/>
  <c r="U179" i="44"/>
  <c r="AK179" i="46"/>
  <c r="AK179" i="44"/>
  <c r="BI179" i="46"/>
  <c r="BI179" i="44"/>
  <c r="Q180" i="46"/>
  <c r="Q180" i="44"/>
  <c r="Y180" i="46"/>
  <c r="Y180" i="44"/>
  <c r="AG180" i="46"/>
  <c r="AG180" i="44"/>
  <c r="BM180" i="46"/>
  <c r="BM180" i="44"/>
  <c r="AH154" i="44"/>
  <c r="AD155" i="44"/>
  <c r="BB155" i="44"/>
  <c r="L159" i="44"/>
  <c r="AM162" i="44"/>
  <c r="AI163" i="44"/>
  <c r="AS166" i="44"/>
  <c r="BL167" i="44"/>
  <c r="AM169" i="44"/>
  <c r="AH172" i="44"/>
  <c r="R152" i="44"/>
  <c r="AP152" i="44"/>
  <c r="AL153" i="44"/>
  <c r="BJ153" i="44"/>
  <c r="J154" i="44"/>
  <c r="BN154" i="44"/>
  <c r="R156" i="44"/>
  <c r="AV158" i="44"/>
  <c r="D183" i="44"/>
  <c r="D185" i="44"/>
  <c r="AJ185" i="44"/>
  <c r="BH185" i="44"/>
  <c r="AI189" i="44"/>
  <c r="G190" i="44"/>
  <c r="AI193" i="44"/>
  <c r="R195" i="44"/>
  <c r="AS198" i="44"/>
  <c r="P201" i="44"/>
  <c r="AV201" i="44"/>
  <c r="L202" i="44"/>
  <c r="AF182" i="46"/>
  <c r="AF182" i="44"/>
  <c r="AV182" i="46"/>
  <c r="AV182" i="44"/>
  <c r="L183" i="46"/>
  <c r="L183" i="44"/>
  <c r="AZ183" i="46"/>
  <c r="AZ183" i="44"/>
  <c r="BP183" i="46"/>
  <c r="BP183" i="44"/>
  <c r="T185" i="46"/>
  <c r="T185" i="44"/>
  <c r="AZ185" i="46"/>
  <c r="AZ185" i="44"/>
  <c r="H188" i="46"/>
  <c r="H188" i="44"/>
  <c r="P188" i="46"/>
  <c r="P188" i="44"/>
  <c r="X188" i="46"/>
  <c r="X188" i="44"/>
  <c r="AF188" i="46"/>
  <c r="AF188" i="44"/>
  <c r="AN188" i="46"/>
  <c r="AN188" i="44"/>
  <c r="AV188" i="46"/>
  <c r="AV188" i="44"/>
  <c r="BD188" i="46"/>
  <c r="BD188" i="44"/>
  <c r="BL188" i="46"/>
  <c r="BL188" i="44"/>
  <c r="BG189" i="46"/>
  <c r="BG189" i="44"/>
  <c r="AM190" i="46"/>
  <c r="AM190" i="44"/>
  <c r="BC190" i="46"/>
  <c r="BC190" i="44"/>
  <c r="G192" i="46"/>
  <c r="G192" i="44"/>
  <c r="AM192" i="46"/>
  <c r="AM192" i="44"/>
  <c r="BC192" i="46"/>
  <c r="BC192" i="44"/>
  <c r="S193" i="46"/>
  <c r="S193" i="44"/>
  <c r="F194" i="46"/>
  <c r="F194" i="44"/>
  <c r="V194" i="46"/>
  <c r="V194" i="44"/>
  <c r="BF195" i="46"/>
  <c r="BF195" i="44"/>
  <c r="F196" i="46"/>
  <c r="F196" i="44"/>
  <c r="N196" i="46"/>
  <c r="N196" i="44"/>
  <c r="V196" i="46"/>
  <c r="V196" i="44"/>
  <c r="AD196" i="46"/>
  <c r="AD196" i="44"/>
  <c r="AL196" i="46"/>
  <c r="AL196" i="44"/>
  <c r="AT196" i="46"/>
  <c r="AT196" i="44"/>
  <c r="BB196" i="46"/>
  <c r="BB196" i="44"/>
  <c r="BJ196" i="46"/>
  <c r="BJ196" i="44"/>
  <c r="I197" i="46"/>
  <c r="I197" i="44"/>
  <c r="Q197" i="46"/>
  <c r="Q197" i="44"/>
  <c r="Y197" i="46"/>
  <c r="Y197" i="44"/>
  <c r="AG197" i="46"/>
  <c r="AG197" i="44"/>
  <c r="AO197" i="46"/>
  <c r="AO197" i="44"/>
  <c r="AW197" i="46"/>
  <c r="AW197" i="44"/>
  <c r="BE197" i="46"/>
  <c r="BE197" i="44"/>
  <c r="BM197" i="46"/>
  <c r="BM197" i="44"/>
  <c r="AC198" i="46"/>
  <c r="AC198" i="44"/>
  <c r="BA198" i="46"/>
  <c r="BA198" i="44"/>
  <c r="H199" i="46"/>
  <c r="H199" i="44"/>
  <c r="P199" i="46"/>
  <c r="P199" i="44"/>
  <c r="X199" i="46"/>
  <c r="X199" i="44"/>
  <c r="AF199" i="46"/>
  <c r="AF199" i="44"/>
  <c r="AN199" i="46"/>
  <c r="AN199" i="44"/>
  <c r="AV199" i="46"/>
  <c r="AV199" i="44"/>
  <c r="BD199" i="46"/>
  <c r="BD199" i="44"/>
  <c r="BL199" i="46"/>
  <c r="BL199" i="44"/>
  <c r="AB200" i="46"/>
  <c r="AB200" i="44"/>
  <c r="BH200" i="46"/>
  <c r="BH200" i="44"/>
  <c r="X201" i="46"/>
  <c r="X201" i="44"/>
  <c r="AB202" i="46"/>
  <c r="AB202" i="44"/>
  <c r="AZ202" i="46"/>
  <c r="AZ202" i="44"/>
  <c r="H203" i="46"/>
  <c r="H203" i="44"/>
  <c r="P203" i="46"/>
  <c r="P203" i="44"/>
  <c r="X203" i="46"/>
  <c r="X203" i="44"/>
  <c r="AF203" i="46"/>
  <c r="AF203" i="44"/>
  <c r="AN203" i="46"/>
  <c r="AN203" i="44"/>
  <c r="AV203" i="46"/>
  <c r="AV203" i="44"/>
  <c r="BD203" i="46"/>
  <c r="BD203" i="44"/>
  <c r="BL203" i="46"/>
  <c r="BL203" i="44"/>
  <c r="AJ204" i="46"/>
  <c r="AJ204" i="44"/>
  <c r="AZ204" i="46"/>
  <c r="AZ204" i="44"/>
  <c r="AF205" i="46"/>
  <c r="AF205" i="44"/>
  <c r="AV205" i="46"/>
  <c r="AV205" i="44"/>
  <c r="L206" i="46"/>
  <c r="L206" i="44"/>
  <c r="AZ206" i="46"/>
  <c r="AZ206" i="44"/>
  <c r="T207" i="46"/>
  <c r="T207" i="44"/>
  <c r="AJ207" i="46"/>
  <c r="AJ207" i="44"/>
  <c r="BH207" i="46"/>
  <c r="BH207" i="44"/>
  <c r="AJ183" i="44"/>
  <c r="W192" i="44"/>
  <c r="BK192" i="44"/>
  <c r="AT194" i="44"/>
  <c r="AP195" i="44"/>
  <c r="T200" i="44"/>
  <c r="BI9" i="44"/>
  <c r="A35" i="44"/>
  <c r="C33" i="46"/>
  <c r="C33" i="44" s="1"/>
  <c r="W7" i="44"/>
  <c r="P8" i="44"/>
  <c r="I9" i="44"/>
  <c r="AW9" i="44"/>
  <c r="BM9" i="44"/>
  <c r="BQ10" i="44"/>
  <c r="AP11" i="44"/>
  <c r="BN11" i="44"/>
  <c r="W12" i="44"/>
  <c r="AI12" i="44"/>
  <c r="AU12" i="44"/>
  <c r="D13" i="44"/>
  <c r="T13" i="44"/>
  <c r="AF13" i="44"/>
  <c r="AF14" i="44"/>
  <c r="BD14" i="44"/>
  <c r="AV15" i="44"/>
  <c r="U16" i="44"/>
  <c r="AG16" i="44"/>
  <c r="AS16" i="44"/>
  <c r="BE16" i="44"/>
  <c r="S17" i="44"/>
  <c r="AI17" i="44"/>
  <c r="AU17" i="44"/>
  <c r="G18" i="44"/>
  <c r="J20" i="44"/>
  <c r="AH20" i="44"/>
  <c r="AC21" i="44"/>
  <c r="U23" i="44"/>
  <c r="BI23" i="44"/>
  <c r="X24" i="44"/>
  <c r="P26" i="44"/>
  <c r="AV26" i="44"/>
  <c r="L27" i="44"/>
  <c r="K29" i="44"/>
  <c r="BG29" i="44"/>
  <c r="R33" i="44"/>
  <c r="AT34" i="44"/>
  <c r="Q35" i="44"/>
  <c r="AO37" i="44"/>
  <c r="R44" i="44"/>
  <c r="F45" i="44"/>
  <c r="N45" i="44"/>
  <c r="V45" i="44"/>
  <c r="AD45" i="44"/>
  <c r="AL45" i="44"/>
  <c r="AT45" i="44"/>
  <c r="BB45" i="44"/>
  <c r="BJ45" i="44"/>
  <c r="BL48" i="44"/>
  <c r="T49" i="44"/>
  <c r="H50" i="44"/>
  <c r="P50" i="44"/>
  <c r="X50" i="44"/>
  <c r="AF50" i="44"/>
  <c r="AN50" i="44"/>
  <c r="AV50" i="44"/>
  <c r="BD50" i="44"/>
  <c r="BL50" i="44"/>
  <c r="BO7" i="44"/>
  <c r="AR14" i="44"/>
  <c r="G17" i="44"/>
  <c r="U21" i="44"/>
  <c r="BA21" i="44"/>
  <c r="M23" i="44"/>
  <c r="P24" i="44"/>
  <c r="BL24" i="44"/>
  <c r="AB25" i="44"/>
  <c r="BH25" i="44"/>
  <c r="BL8" i="44"/>
  <c r="BQ9" i="44"/>
  <c r="X15" i="44"/>
  <c r="AK16" i="44"/>
  <c r="W17" i="44"/>
  <c r="AN8" i="44"/>
  <c r="Y10" i="44"/>
  <c r="BM10" i="44"/>
  <c r="BJ11" i="44"/>
  <c r="S12" i="44"/>
  <c r="AQ12" i="44"/>
  <c r="BO12" i="44"/>
  <c r="O17" i="44"/>
  <c r="BC17" i="44"/>
  <c r="AC23" i="44"/>
  <c r="AN24" i="44"/>
  <c r="AR25" i="44"/>
  <c r="AF26" i="44"/>
  <c r="AZ27" i="44"/>
  <c r="P28" i="44"/>
  <c r="AI7" i="44"/>
  <c r="BG7" i="44"/>
  <c r="BA9" i="44"/>
  <c r="Q10" i="44"/>
  <c r="AA7" i="44"/>
  <c r="AY7" i="44"/>
  <c r="AD11" i="44"/>
  <c r="P15" i="44"/>
  <c r="BD15" i="44"/>
  <c r="BI16" i="44"/>
  <c r="AM17" i="44"/>
  <c r="BK17" i="44"/>
  <c r="BF20" i="44"/>
  <c r="U9" i="44"/>
  <c r="I10" i="44"/>
  <c r="F11" i="44"/>
  <c r="BB11" i="44"/>
  <c r="K12" i="44"/>
  <c r="BP7" i="44"/>
  <c r="D7" i="44"/>
  <c r="AB7" i="44"/>
  <c r="AW8" i="44"/>
  <c r="AL9" i="44"/>
  <c r="AZ7" i="44"/>
  <c r="I8" i="44"/>
  <c r="BM8" i="44"/>
  <c r="BJ9" i="44"/>
  <c r="J10" i="44"/>
  <c r="AT13" i="44"/>
  <c r="BO16" i="44"/>
  <c r="AC17" i="44"/>
  <c r="C14" i="46"/>
  <c r="C14" i="44" s="1"/>
  <c r="K7" i="44"/>
  <c r="X8" i="44"/>
  <c r="AV8" i="44"/>
  <c r="N11" i="44"/>
  <c r="AL11" i="44"/>
  <c r="AA12" i="44"/>
  <c r="AY12" i="44"/>
  <c r="BJ13" i="44"/>
  <c r="K16" i="44"/>
  <c r="AI16" i="44"/>
  <c r="AS19" i="44"/>
  <c r="AQ21" i="44"/>
  <c r="BB24" i="44"/>
  <c r="N26" i="44"/>
  <c r="AT26" i="44"/>
  <c r="BB28" i="44"/>
  <c r="Q29" i="44"/>
  <c r="AF31" i="44"/>
  <c r="AR32" i="44"/>
  <c r="AV33" i="44"/>
  <c r="AB34" i="44"/>
  <c r="G35" i="44"/>
  <c r="AM37" i="44"/>
  <c r="I42" i="44"/>
  <c r="AF8" i="44"/>
  <c r="BD8" i="44"/>
  <c r="M9" i="44"/>
  <c r="AK9" i="44"/>
  <c r="AO10" i="44"/>
  <c r="E9" i="44"/>
  <c r="AC9" i="44"/>
  <c r="AG10" i="44"/>
  <c r="BE10" i="44"/>
  <c r="N15" i="44"/>
  <c r="BB15" i="44"/>
  <c r="A12" i="29"/>
  <c r="A36" i="29"/>
  <c r="A44" i="29"/>
  <c r="A52" i="29"/>
  <c r="A60" i="29"/>
  <c r="A68" i="29"/>
  <c r="A76" i="29"/>
  <c r="A84" i="29"/>
  <c r="A92" i="29"/>
  <c r="A100" i="29"/>
  <c r="A108" i="29"/>
  <c r="A116" i="29"/>
  <c r="A132" i="29"/>
  <c r="A140" i="29"/>
  <c r="A5" i="29"/>
  <c r="A13" i="29"/>
  <c r="A21" i="29"/>
  <c r="A29" i="29"/>
  <c r="A37" i="29"/>
  <c r="A45" i="29"/>
  <c r="A53" i="29"/>
  <c r="A61" i="29"/>
  <c r="A69" i="29"/>
  <c r="A77" i="29"/>
  <c r="A93" i="29"/>
  <c r="A101" i="29"/>
  <c r="A109" i="29"/>
  <c r="A125" i="29"/>
  <c r="A133" i="29"/>
  <c r="A141" i="29"/>
  <c r="A14" i="29"/>
  <c r="A30" i="29"/>
  <c r="A38" i="29"/>
  <c r="A46" i="29"/>
  <c r="A54" i="29"/>
  <c r="A62" i="29"/>
  <c r="A70" i="29"/>
  <c r="A78" i="29"/>
  <c r="A86" i="29"/>
  <c r="A94" i="29"/>
  <c r="A102" i="29"/>
  <c r="A110" i="29"/>
  <c r="A118" i="29"/>
  <c r="A126" i="29"/>
  <c r="A134" i="29"/>
  <c r="A142" i="29"/>
  <c r="A15" i="29"/>
  <c r="A23" i="29"/>
  <c r="A31" i="29"/>
  <c r="A47" i="29"/>
  <c r="A55" i="29"/>
  <c r="A71" i="29"/>
  <c r="A79" i="29"/>
  <c r="A87" i="29"/>
  <c r="A95" i="29"/>
  <c r="A103" i="29"/>
  <c r="A111" i="29"/>
  <c r="A119" i="29"/>
  <c r="A127" i="29"/>
  <c r="A135" i="29"/>
  <c r="A143" i="29"/>
  <c r="A8" i="29"/>
  <c r="A16" i="29"/>
  <c r="A24" i="29"/>
  <c r="A32" i="29"/>
  <c r="A40" i="29"/>
  <c r="A48" i="29"/>
  <c r="A56" i="29"/>
  <c r="A64" i="29"/>
  <c r="A72" i="29"/>
  <c r="A88" i="29"/>
  <c r="A96" i="29"/>
  <c r="A104" i="29"/>
  <c r="A128" i="29"/>
  <c r="A136" i="29"/>
  <c r="A144" i="29"/>
  <c r="A9" i="29"/>
  <c r="A17" i="29"/>
  <c r="A25" i="29"/>
  <c r="A33" i="29"/>
  <c r="A49" i="29"/>
  <c r="A57" i="29"/>
  <c r="A65" i="29"/>
  <c r="A73" i="29"/>
  <c r="A81" i="29"/>
  <c r="A89" i="29"/>
  <c r="A97" i="29"/>
  <c r="A105" i="29"/>
  <c r="A113" i="29"/>
  <c r="A121" i="29"/>
  <c r="A129" i="29"/>
  <c r="A137" i="29"/>
  <c r="A145" i="29"/>
  <c r="A10" i="29"/>
  <c r="A18" i="29"/>
  <c r="A26" i="29"/>
  <c r="A34" i="29"/>
  <c r="A42" i="29"/>
  <c r="A58" i="29"/>
  <c r="A66" i="29"/>
  <c r="A74" i="29"/>
  <c r="A82" i="29"/>
  <c r="A90" i="29"/>
  <c r="A98" i="29"/>
  <c r="A106" i="29"/>
  <c r="A114" i="29"/>
  <c r="A130" i="29"/>
  <c r="A138" i="29"/>
  <c r="A146" i="29"/>
  <c r="A11" i="29"/>
  <c r="A27" i="29"/>
  <c r="A35" i="29"/>
  <c r="A43" i="29"/>
  <c r="A51" i="29"/>
  <c r="A59" i="29"/>
  <c r="A67" i="29"/>
  <c r="A75" i="29"/>
  <c r="A91" i="29"/>
  <c r="A99" i="29"/>
  <c r="A115" i="29"/>
  <c r="A123" i="29"/>
  <c r="A131" i="29"/>
  <c r="A139" i="29"/>
  <c r="A147" i="29"/>
  <c r="A76" i="28"/>
  <c r="A84" i="28"/>
  <c r="BJ206" i="46"/>
  <c r="A12" i="28"/>
  <c r="A92" i="28"/>
  <c r="A36" i="28"/>
  <c r="A100" i="28"/>
  <c r="A44" i="28"/>
  <c r="A108" i="28"/>
  <c r="A52" i="28"/>
  <c r="A116" i="28"/>
  <c r="A60" i="28"/>
  <c r="A132" i="28"/>
  <c r="A68" i="28"/>
  <c r="A140" i="28"/>
  <c r="A11" i="44"/>
  <c r="M8" i="44"/>
  <c r="Z13" i="44"/>
  <c r="A7" i="27"/>
  <c r="A7" i="28"/>
  <c r="E8" i="44"/>
  <c r="N8" i="44"/>
  <c r="BQ8" i="44"/>
  <c r="BB10" i="44"/>
  <c r="BK10" i="44"/>
  <c r="AA11" i="44"/>
  <c r="O14" i="44"/>
  <c r="BK14" i="44"/>
  <c r="S15" i="44"/>
  <c r="AY15" i="44"/>
  <c r="BK16" i="44"/>
  <c r="J17" i="44"/>
  <c r="AH17" i="44"/>
  <c r="V18" i="44"/>
  <c r="BI18" i="44"/>
  <c r="Q19" i="44"/>
  <c r="AO19" i="44"/>
  <c r="AB20" i="44"/>
  <c r="BH20" i="44"/>
  <c r="AV21" i="44"/>
  <c r="BJ10" i="44"/>
  <c r="F8" i="44"/>
  <c r="AL8" i="44"/>
  <c r="N10" i="44"/>
  <c r="AT10" i="44"/>
  <c r="BC10" i="44"/>
  <c r="AB11" i="44"/>
  <c r="BP11" i="44"/>
  <c r="AW12" i="44"/>
  <c r="AP13" i="44"/>
  <c r="AE14" i="44"/>
  <c r="J15" i="44"/>
  <c r="AP15" i="44"/>
  <c r="O16" i="44"/>
  <c r="BC16" i="44"/>
  <c r="BF17" i="44"/>
  <c r="M18" i="44"/>
  <c r="BM19" i="44"/>
  <c r="AN21" i="44"/>
  <c r="BI8" i="44"/>
  <c r="BF9" i="44"/>
  <c r="AU10" i="44"/>
  <c r="T11" i="44"/>
  <c r="AN12" i="44"/>
  <c r="G14" i="44"/>
  <c r="K15" i="44"/>
  <c r="AQ15" i="44"/>
  <c r="AU16" i="44"/>
  <c r="Z17" i="44"/>
  <c r="N18" i="44"/>
  <c r="BA18" i="44"/>
  <c r="I19" i="44"/>
  <c r="AG19" i="44"/>
  <c r="T20" i="44"/>
  <c r="AZ20" i="44"/>
  <c r="AF21" i="44"/>
  <c r="I89" i="44"/>
  <c r="Q89" i="44"/>
  <c r="Y89" i="44"/>
  <c r="AG89" i="44"/>
  <c r="AO89" i="44"/>
  <c r="AW89" i="44"/>
  <c r="BE89" i="44"/>
  <c r="BM89" i="44"/>
  <c r="O99" i="44"/>
  <c r="C9" i="46"/>
  <c r="C9" i="44" s="1"/>
  <c r="AF7" i="44"/>
  <c r="AD8" i="44"/>
  <c r="F10" i="44"/>
  <c r="BH11" i="44"/>
  <c r="AF12" i="44"/>
  <c r="AO12" i="44"/>
  <c r="BC14" i="44"/>
  <c r="AH15" i="44"/>
  <c r="G16" i="44"/>
  <c r="AM16" i="44"/>
  <c r="E18" i="44"/>
  <c r="AS18" i="44"/>
  <c r="L20" i="44"/>
  <c r="AU95" i="44"/>
  <c r="G101" i="44"/>
  <c r="O101" i="44"/>
  <c r="W101" i="44"/>
  <c r="AE101" i="44"/>
  <c r="AM101" i="44"/>
  <c r="AU101" i="44"/>
  <c r="BC101" i="44"/>
  <c r="BK101" i="44"/>
  <c r="X7" i="44"/>
  <c r="AX9" i="44"/>
  <c r="AY11" i="44"/>
  <c r="X12" i="44"/>
  <c r="V14" i="44"/>
  <c r="V84" i="44"/>
  <c r="BC97" i="44"/>
  <c r="P7" i="44"/>
  <c r="AP9" i="44"/>
  <c r="AQ11" i="44"/>
  <c r="P12" i="44"/>
  <c r="AT14" i="44"/>
  <c r="Z15" i="44"/>
  <c r="BN15" i="44"/>
  <c r="AE16" i="44"/>
  <c r="N84" i="44"/>
  <c r="AS88" i="44"/>
  <c r="Y93" i="44"/>
  <c r="A9" i="27"/>
  <c r="A9" i="28"/>
  <c r="C15" i="46"/>
  <c r="C15" i="44" s="1"/>
  <c r="A13" i="28"/>
  <c r="J80" i="46"/>
  <c r="J80" i="44"/>
  <c r="R80" i="46"/>
  <c r="R80" i="44"/>
  <c r="Z80" i="46"/>
  <c r="Z80" i="44"/>
  <c r="AH80" i="46"/>
  <c r="AH80" i="44"/>
  <c r="AP80" i="46"/>
  <c r="AP80" i="44"/>
  <c r="AX80" i="46"/>
  <c r="AX80" i="44"/>
  <c r="BF80" i="46"/>
  <c r="BF80" i="44"/>
  <c r="BN80" i="46"/>
  <c r="BN80" i="44"/>
  <c r="F81" i="46"/>
  <c r="F81" i="44"/>
  <c r="N81" i="46"/>
  <c r="N81" i="44"/>
  <c r="V81" i="46"/>
  <c r="V81" i="44"/>
  <c r="AD81" i="46"/>
  <c r="AD81" i="44"/>
  <c r="BB81" i="46"/>
  <c r="BB81" i="44"/>
  <c r="BJ81" i="46"/>
  <c r="BJ81" i="44"/>
  <c r="A80" i="27"/>
  <c r="A80" i="28"/>
  <c r="J82" i="46"/>
  <c r="J82" i="44"/>
  <c r="R82" i="46"/>
  <c r="R82" i="44"/>
  <c r="Z82" i="46"/>
  <c r="Z82" i="44"/>
  <c r="AH82" i="46"/>
  <c r="AH82" i="44"/>
  <c r="AP82" i="46"/>
  <c r="AP82" i="44"/>
  <c r="AX82" i="46"/>
  <c r="AX82" i="44"/>
  <c r="BF82" i="46"/>
  <c r="BF82" i="44"/>
  <c r="BN82" i="46"/>
  <c r="BN82" i="44"/>
  <c r="J83" i="46"/>
  <c r="J83" i="44"/>
  <c r="R83" i="46"/>
  <c r="R83" i="44"/>
  <c r="Z83" i="46"/>
  <c r="Z83" i="44"/>
  <c r="AH83" i="46"/>
  <c r="AH83" i="44"/>
  <c r="AP83" i="46"/>
  <c r="AP83" i="44"/>
  <c r="AX83" i="46"/>
  <c r="AX83" i="44"/>
  <c r="BF83" i="46"/>
  <c r="BF83" i="44"/>
  <c r="F84" i="46"/>
  <c r="F84" i="44"/>
  <c r="AD84" i="46"/>
  <c r="AD84" i="44"/>
  <c r="AL84" i="46"/>
  <c r="AL84" i="44"/>
  <c r="AT84" i="46"/>
  <c r="AT84" i="44"/>
  <c r="BB84" i="46"/>
  <c r="BB84" i="44"/>
  <c r="BJ84" i="46"/>
  <c r="BJ84" i="44"/>
  <c r="A83" i="27"/>
  <c r="A83" i="28"/>
  <c r="J85" i="46"/>
  <c r="J85" i="44"/>
  <c r="R85" i="46"/>
  <c r="R85" i="44"/>
  <c r="Z85" i="46"/>
  <c r="Z85" i="44"/>
  <c r="AH85" i="46"/>
  <c r="AH85" i="44"/>
  <c r="AP85" i="46"/>
  <c r="AP85" i="44"/>
  <c r="AX85" i="46"/>
  <c r="AX85" i="44"/>
  <c r="BF85" i="46"/>
  <c r="BF85" i="44"/>
  <c r="BN85" i="46"/>
  <c r="BN85" i="44"/>
  <c r="F86" i="46"/>
  <c r="F86" i="44"/>
  <c r="N86" i="46"/>
  <c r="N86" i="44"/>
  <c r="V86" i="46"/>
  <c r="V86" i="44"/>
  <c r="AD86" i="46"/>
  <c r="AD86" i="44"/>
  <c r="AL86" i="46"/>
  <c r="AL86" i="44"/>
  <c r="AT86" i="46"/>
  <c r="AT86" i="44"/>
  <c r="BB86" i="46"/>
  <c r="BB86" i="44"/>
  <c r="A85" i="27"/>
  <c r="A85" i="28"/>
  <c r="E88" i="46"/>
  <c r="E88" i="44"/>
  <c r="U88" i="46"/>
  <c r="U88" i="44"/>
  <c r="AC88" i="46"/>
  <c r="AC88" i="44"/>
  <c r="AK88" i="46"/>
  <c r="AK88" i="44"/>
  <c r="BA88" i="46"/>
  <c r="BA88" i="44"/>
  <c r="BI88" i="46"/>
  <c r="BI88" i="44"/>
  <c r="BQ88" i="46"/>
  <c r="BQ88" i="44"/>
  <c r="E90" i="46"/>
  <c r="E90" i="44"/>
  <c r="M90" i="46"/>
  <c r="M90" i="44"/>
  <c r="U90" i="46"/>
  <c r="U90" i="44"/>
  <c r="AC90" i="46"/>
  <c r="AC90" i="44"/>
  <c r="AK90" i="46"/>
  <c r="AK90" i="44"/>
  <c r="AS90" i="46"/>
  <c r="AS90" i="44"/>
  <c r="BA90" i="46"/>
  <c r="BA90" i="44"/>
  <c r="BI90" i="46"/>
  <c r="BI90" i="44"/>
  <c r="BQ90" i="46"/>
  <c r="BQ90" i="44"/>
  <c r="I91" i="46"/>
  <c r="I91" i="44"/>
  <c r="Q91" i="46"/>
  <c r="Q91" i="44"/>
  <c r="Y91" i="46"/>
  <c r="Y91" i="44"/>
  <c r="AG91" i="46"/>
  <c r="AG91" i="44"/>
  <c r="AO91" i="46"/>
  <c r="AO91" i="44"/>
  <c r="AW91" i="46"/>
  <c r="AW91" i="44"/>
  <c r="BE91" i="46"/>
  <c r="BE91" i="44"/>
  <c r="E92" i="46"/>
  <c r="E92" i="44"/>
  <c r="M92" i="46"/>
  <c r="M92" i="44"/>
  <c r="U92" i="46"/>
  <c r="U92" i="44"/>
  <c r="AC92" i="46"/>
  <c r="AC92" i="44"/>
  <c r="AK92" i="46"/>
  <c r="AK92" i="44"/>
  <c r="AS92" i="46"/>
  <c r="AS92" i="44"/>
  <c r="BA92" i="46"/>
  <c r="BA92" i="44"/>
  <c r="BI92" i="46"/>
  <c r="BI92" i="44"/>
  <c r="BQ92" i="46"/>
  <c r="BQ92" i="44"/>
  <c r="I93" i="46"/>
  <c r="I93" i="44"/>
  <c r="Q93" i="46"/>
  <c r="Q93" i="44"/>
  <c r="AG93" i="46"/>
  <c r="AG93" i="44"/>
  <c r="AO93" i="46"/>
  <c r="AO93" i="44"/>
  <c r="AW93" i="46"/>
  <c r="AW93" i="44"/>
  <c r="BE93" i="46"/>
  <c r="BE93" i="44"/>
  <c r="BM93" i="46"/>
  <c r="BM93" i="44"/>
  <c r="D94" i="46"/>
  <c r="D94" i="44"/>
  <c r="L94" i="46"/>
  <c r="L94" i="44"/>
  <c r="T94" i="46"/>
  <c r="T94" i="44"/>
  <c r="AB94" i="46"/>
  <c r="AB94" i="44"/>
  <c r="AJ94" i="46"/>
  <c r="AJ94" i="44"/>
  <c r="AR94" i="46"/>
  <c r="AR94" i="44"/>
  <c r="AZ94" i="46"/>
  <c r="AZ94" i="44"/>
  <c r="BH94" i="46"/>
  <c r="BH94" i="44"/>
  <c r="BP94" i="46"/>
  <c r="BP94" i="44"/>
  <c r="G95" i="46"/>
  <c r="G95" i="44"/>
  <c r="O95" i="46"/>
  <c r="O95" i="44"/>
  <c r="W95" i="46"/>
  <c r="W95" i="44"/>
  <c r="AE95" i="46"/>
  <c r="AE95" i="44"/>
  <c r="AM95" i="46"/>
  <c r="AM95" i="44"/>
  <c r="BC95" i="46"/>
  <c r="BC95" i="44"/>
  <c r="BK95" i="46"/>
  <c r="BK95" i="44"/>
  <c r="K96" i="46"/>
  <c r="K96" i="44"/>
  <c r="S96" i="46"/>
  <c r="S96" i="44"/>
  <c r="AA96" i="46"/>
  <c r="AA96" i="44"/>
  <c r="AI96" i="46"/>
  <c r="AI96" i="44"/>
  <c r="AQ96" i="46"/>
  <c r="AQ96" i="44"/>
  <c r="AY96" i="46"/>
  <c r="AY96" i="44"/>
  <c r="BG96" i="46"/>
  <c r="BG96" i="44"/>
  <c r="BO96" i="46"/>
  <c r="BO96" i="44"/>
  <c r="G97" i="46"/>
  <c r="G97" i="44"/>
  <c r="O97" i="46"/>
  <c r="O97" i="44"/>
  <c r="W97" i="46"/>
  <c r="W97" i="44"/>
  <c r="AE97" i="46"/>
  <c r="AE97" i="44"/>
  <c r="AM97" i="46"/>
  <c r="AM97" i="44"/>
  <c r="AU97" i="46"/>
  <c r="AU97" i="44"/>
  <c r="BK97" i="46"/>
  <c r="BK97" i="44"/>
  <c r="K98" i="46"/>
  <c r="K98" i="44"/>
  <c r="S98" i="46"/>
  <c r="S98" i="44"/>
  <c r="AA98" i="46"/>
  <c r="AA98" i="44"/>
  <c r="AI98" i="46"/>
  <c r="AI98" i="44"/>
  <c r="AQ98" i="46"/>
  <c r="AQ98" i="44"/>
  <c r="AY98" i="46"/>
  <c r="AY98" i="44"/>
  <c r="BG98" i="46"/>
  <c r="BG98" i="44"/>
  <c r="BO98" i="46"/>
  <c r="BO98" i="44"/>
  <c r="G99" i="46"/>
  <c r="G99" i="44"/>
  <c r="W99" i="46"/>
  <c r="W99" i="44"/>
  <c r="AE99" i="46"/>
  <c r="AE99" i="44"/>
  <c r="AM99" i="46"/>
  <c r="AM99" i="44"/>
  <c r="AU99" i="46"/>
  <c r="AU99" i="44"/>
  <c r="BC99" i="46"/>
  <c r="BC99" i="44"/>
  <c r="BK99" i="46"/>
  <c r="BK99" i="44"/>
  <c r="K100" i="46"/>
  <c r="K100" i="44"/>
  <c r="S100" i="46"/>
  <c r="S100" i="44"/>
  <c r="AA100" i="46"/>
  <c r="AA100" i="44"/>
  <c r="AI100" i="46"/>
  <c r="AI100" i="44"/>
  <c r="AQ100" i="46"/>
  <c r="AQ100" i="44"/>
  <c r="AY100" i="46"/>
  <c r="AY100" i="44"/>
  <c r="BG100" i="46"/>
  <c r="BG100" i="44"/>
  <c r="BO100" i="46"/>
  <c r="BO100" i="44"/>
  <c r="K102" i="46"/>
  <c r="K102" i="44"/>
  <c r="S102" i="46"/>
  <c r="S102" i="44"/>
  <c r="AA102" i="46"/>
  <c r="AA102" i="44"/>
  <c r="AI102" i="46"/>
  <c r="AI102" i="44"/>
  <c r="AQ102" i="46"/>
  <c r="AQ102" i="44"/>
  <c r="AY102" i="46"/>
  <c r="AY102" i="44"/>
  <c r="BG102" i="46"/>
  <c r="BG102" i="44"/>
  <c r="BO102" i="46"/>
  <c r="BO102" i="44"/>
  <c r="E103" i="46"/>
  <c r="E103" i="44"/>
  <c r="M103" i="46"/>
  <c r="M103" i="44"/>
  <c r="U103" i="46"/>
  <c r="U103" i="44"/>
  <c r="AK103" i="46"/>
  <c r="AK103" i="44"/>
  <c r="AS103" i="46"/>
  <c r="AS103" i="44"/>
  <c r="BA103" i="46"/>
  <c r="BA103" i="44"/>
  <c r="BI103" i="46"/>
  <c r="BI103" i="44"/>
  <c r="BQ103" i="46"/>
  <c r="BQ103" i="44"/>
  <c r="H104" i="46"/>
  <c r="H104" i="44"/>
  <c r="P104" i="46"/>
  <c r="P104" i="44"/>
  <c r="X104" i="46"/>
  <c r="X104" i="44"/>
  <c r="AF104" i="46"/>
  <c r="AF104" i="44"/>
  <c r="AN104" i="46"/>
  <c r="AN104" i="44"/>
  <c r="AV104" i="46"/>
  <c r="AV104" i="44"/>
  <c r="D105" i="46"/>
  <c r="D105" i="44"/>
  <c r="L105" i="46"/>
  <c r="L105" i="44"/>
  <c r="T105" i="46"/>
  <c r="T105" i="44"/>
  <c r="AB105" i="46"/>
  <c r="AB105" i="44"/>
  <c r="AJ105" i="46"/>
  <c r="AJ105" i="44"/>
  <c r="AR105" i="46"/>
  <c r="AR105" i="44"/>
  <c r="AZ105" i="46"/>
  <c r="AZ105" i="44"/>
  <c r="BH105" i="46"/>
  <c r="BH105" i="44"/>
  <c r="BP105" i="46"/>
  <c r="BP105" i="44"/>
  <c r="G106" i="46"/>
  <c r="G106" i="44"/>
  <c r="O106" i="46"/>
  <c r="O106" i="44"/>
  <c r="W106" i="46"/>
  <c r="W106" i="44"/>
  <c r="AE106" i="46"/>
  <c r="AE106" i="44"/>
  <c r="AM106" i="46"/>
  <c r="AM106" i="44"/>
  <c r="AU106" i="46"/>
  <c r="AU106" i="44"/>
  <c r="BC106" i="46"/>
  <c r="BC106" i="44"/>
  <c r="BK106" i="46"/>
  <c r="BK106" i="44"/>
  <c r="J107" i="46"/>
  <c r="J107" i="44"/>
  <c r="R107" i="46"/>
  <c r="R107" i="44"/>
  <c r="Z107" i="46"/>
  <c r="Z107" i="44"/>
  <c r="AH107" i="46"/>
  <c r="AH107" i="44"/>
  <c r="AP107" i="46"/>
  <c r="AP107" i="44"/>
  <c r="AX107" i="46"/>
  <c r="AX107" i="44"/>
  <c r="BF107" i="46"/>
  <c r="BF107" i="44"/>
  <c r="BN107" i="46"/>
  <c r="BN107" i="44"/>
  <c r="F108" i="46"/>
  <c r="F108" i="44"/>
  <c r="N108" i="46"/>
  <c r="N108" i="44"/>
  <c r="V108" i="46"/>
  <c r="V108" i="44"/>
  <c r="AD108" i="46"/>
  <c r="AD108" i="44"/>
  <c r="AL108" i="46"/>
  <c r="AL108" i="44"/>
  <c r="AT108" i="46"/>
  <c r="AT108" i="44"/>
  <c r="BB108" i="46"/>
  <c r="BB108" i="44"/>
  <c r="BJ108" i="46"/>
  <c r="BJ108" i="44"/>
  <c r="A107" i="27"/>
  <c r="A107" i="28"/>
  <c r="AW109" i="46"/>
  <c r="AW109" i="44"/>
  <c r="BE109" i="46"/>
  <c r="BE109" i="44"/>
  <c r="H111" i="46"/>
  <c r="H111" i="44"/>
  <c r="P111" i="46"/>
  <c r="P111" i="44"/>
  <c r="X111" i="46"/>
  <c r="X111" i="44"/>
  <c r="AF111" i="46"/>
  <c r="AF111" i="44"/>
  <c r="AN111" i="46"/>
  <c r="AN111" i="44"/>
  <c r="AV111" i="46"/>
  <c r="AV111" i="44"/>
  <c r="BD111" i="46"/>
  <c r="BD111" i="44"/>
  <c r="BL111" i="46"/>
  <c r="BL111" i="44"/>
  <c r="BD21" i="46"/>
  <c r="BD21" i="44"/>
  <c r="X23" i="46"/>
  <c r="X23" i="44"/>
  <c r="AI24" i="46"/>
  <c r="AI24" i="44"/>
  <c r="AI26" i="46"/>
  <c r="AI26" i="44"/>
  <c r="G27" i="46"/>
  <c r="G27" i="44"/>
  <c r="AM27" i="46"/>
  <c r="AM27" i="44"/>
  <c r="BG28" i="44"/>
  <c r="AL29" i="44"/>
  <c r="X116" i="44"/>
  <c r="BF117" i="44"/>
  <c r="X131" i="44"/>
  <c r="AY28" i="44"/>
  <c r="P116" i="44"/>
  <c r="H119" i="44"/>
  <c r="AF119" i="44"/>
  <c r="AJ120" i="44"/>
  <c r="BO146" i="44"/>
  <c r="W147" i="44"/>
  <c r="BB151" i="44"/>
  <c r="BN114" i="44"/>
  <c r="H116" i="44"/>
  <c r="Z117" i="44"/>
  <c r="AB120" i="44"/>
  <c r="K137" i="44"/>
  <c r="K144" i="44"/>
  <c r="S144" i="44"/>
  <c r="AA144" i="44"/>
  <c r="AI144" i="44"/>
  <c r="AQ144" i="44"/>
  <c r="AY144" i="44"/>
  <c r="BG144" i="44"/>
  <c r="BO144" i="44"/>
  <c r="V113" i="44"/>
  <c r="BF114" i="44"/>
  <c r="BB118" i="44"/>
  <c r="G143" i="44"/>
  <c r="O143" i="44"/>
  <c r="W143" i="44"/>
  <c r="AE143" i="44"/>
  <c r="AM143" i="44"/>
  <c r="N113" i="44"/>
  <c r="R117" i="44"/>
  <c r="AD125" i="44"/>
  <c r="BF126" i="44"/>
  <c r="D132" i="44"/>
  <c r="L132" i="44"/>
  <c r="T132" i="44"/>
  <c r="AB132" i="44"/>
  <c r="AJ132" i="44"/>
  <c r="AR132" i="44"/>
  <c r="AZ132" i="44"/>
  <c r="BH132" i="44"/>
  <c r="BP132" i="44"/>
  <c r="AK140" i="44"/>
  <c r="S146" i="44"/>
  <c r="F113" i="44"/>
  <c r="V118" i="44"/>
  <c r="V125" i="44"/>
  <c r="AX126" i="44"/>
  <c r="AQ142" i="44"/>
  <c r="K146" i="44"/>
  <c r="D112" i="46"/>
  <c r="D112" i="44"/>
  <c r="L112" i="46"/>
  <c r="L112" i="44"/>
  <c r="T112" i="46"/>
  <c r="T112" i="44"/>
  <c r="AB112" i="46"/>
  <c r="AB112" i="44"/>
  <c r="AJ112" i="46"/>
  <c r="AJ112" i="44"/>
  <c r="AR112" i="46"/>
  <c r="AR112" i="44"/>
  <c r="AZ112" i="46"/>
  <c r="AZ112" i="44"/>
  <c r="BH112" i="46"/>
  <c r="BH112" i="44"/>
  <c r="BP112" i="46"/>
  <c r="BP112" i="44"/>
  <c r="AD113" i="46"/>
  <c r="AD113" i="44"/>
  <c r="AL113" i="46"/>
  <c r="AL113" i="44"/>
  <c r="AT113" i="46"/>
  <c r="AT113" i="44"/>
  <c r="BB113" i="46"/>
  <c r="BB113" i="44"/>
  <c r="BJ113" i="46"/>
  <c r="BJ113" i="44"/>
  <c r="A112" i="27"/>
  <c r="A112" i="28"/>
  <c r="R114" i="46"/>
  <c r="R114" i="44"/>
  <c r="Z114" i="46"/>
  <c r="Z114" i="44"/>
  <c r="AH114" i="46"/>
  <c r="AH114" i="44"/>
  <c r="AP114" i="46"/>
  <c r="AP114" i="44"/>
  <c r="AX114" i="46"/>
  <c r="AX114" i="44"/>
  <c r="D115" i="46"/>
  <c r="D115" i="44"/>
  <c r="L115" i="46"/>
  <c r="L115" i="44"/>
  <c r="T115" i="46"/>
  <c r="T115" i="44"/>
  <c r="AB115" i="46"/>
  <c r="AB115" i="44"/>
  <c r="AJ115" i="46"/>
  <c r="AJ115" i="44"/>
  <c r="AR115" i="46"/>
  <c r="AR115" i="44"/>
  <c r="AZ115" i="46"/>
  <c r="AZ115" i="44"/>
  <c r="BH115" i="46"/>
  <c r="BH115" i="44"/>
  <c r="BP115" i="46"/>
  <c r="BP115" i="44"/>
  <c r="AF116" i="46"/>
  <c r="AF116" i="44"/>
  <c r="AN116" i="46"/>
  <c r="AN116" i="44"/>
  <c r="AV116" i="46"/>
  <c r="AV116" i="44"/>
  <c r="BD116" i="46"/>
  <c r="BD116" i="44"/>
  <c r="BL116" i="46"/>
  <c r="BL116" i="44"/>
  <c r="J117" i="46"/>
  <c r="J117" i="44"/>
  <c r="AH117" i="46"/>
  <c r="AH117" i="44"/>
  <c r="AP117" i="46"/>
  <c r="AP117" i="44"/>
  <c r="AX117" i="46"/>
  <c r="AX117" i="44"/>
  <c r="F118" i="46"/>
  <c r="F118" i="44"/>
  <c r="AD118" i="46"/>
  <c r="AD118" i="44"/>
  <c r="AL118" i="46"/>
  <c r="AL118" i="44"/>
  <c r="AT118" i="46"/>
  <c r="AT118" i="44"/>
  <c r="BJ118" i="46"/>
  <c r="BJ118" i="44"/>
  <c r="A117" i="27"/>
  <c r="A117" i="28"/>
  <c r="P119" i="46"/>
  <c r="P119" i="44"/>
  <c r="X119" i="46"/>
  <c r="X119" i="44"/>
  <c r="AV119" i="46"/>
  <c r="AV119" i="44"/>
  <c r="BD119" i="46"/>
  <c r="BD119" i="44"/>
  <c r="BL119" i="46"/>
  <c r="BL119" i="44"/>
  <c r="D120" i="46"/>
  <c r="D120" i="44"/>
  <c r="L120" i="46"/>
  <c r="L120" i="44"/>
  <c r="T120" i="46"/>
  <c r="T120" i="44"/>
  <c r="AR120" i="46"/>
  <c r="AR120" i="44"/>
  <c r="AZ120" i="46"/>
  <c r="AZ120" i="44"/>
  <c r="BH120" i="46"/>
  <c r="BH120" i="44"/>
  <c r="F121" i="46"/>
  <c r="F121" i="44"/>
  <c r="N121" i="46"/>
  <c r="N121" i="44"/>
  <c r="V121" i="46"/>
  <c r="V121" i="44"/>
  <c r="AD121" i="46"/>
  <c r="AD121" i="44"/>
  <c r="AL121" i="46"/>
  <c r="AL121" i="44"/>
  <c r="AT121" i="46"/>
  <c r="AT121" i="44"/>
  <c r="BB121" i="46"/>
  <c r="BB121" i="44"/>
  <c r="BJ121" i="46"/>
  <c r="BJ121" i="44"/>
  <c r="A120" i="27"/>
  <c r="A120" i="28"/>
  <c r="F123" i="46"/>
  <c r="F123" i="44"/>
  <c r="N123" i="46"/>
  <c r="N123" i="44"/>
  <c r="V123" i="46"/>
  <c r="V123" i="44"/>
  <c r="AD123" i="46"/>
  <c r="AD123" i="44"/>
  <c r="AL123" i="46"/>
  <c r="AL123" i="44"/>
  <c r="AT123" i="46"/>
  <c r="AT123" i="44"/>
  <c r="BB123" i="46"/>
  <c r="BB123" i="44"/>
  <c r="BJ123" i="46"/>
  <c r="BJ123" i="44"/>
  <c r="A122" i="27"/>
  <c r="A122" i="28"/>
  <c r="J124" i="46"/>
  <c r="J124" i="44"/>
  <c r="R124" i="46"/>
  <c r="R124" i="44"/>
  <c r="Z124" i="46"/>
  <c r="Z124" i="44"/>
  <c r="AH124" i="46"/>
  <c r="AH124" i="44"/>
  <c r="AP124" i="46"/>
  <c r="AP124" i="44"/>
  <c r="AX124" i="46"/>
  <c r="AX124" i="44"/>
  <c r="BF124" i="46"/>
  <c r="BF124" i="44"/>
  <c r="BN124" i="46"/>
  <c r="BN124" i="44"/>
  <c r="F125" i="46"/>
  <c r="F125" i="44"/>
  <c r="N125" i="46"/>
  <c r="N125" i="44"/>
  <c r="AL125" i="46"/>
  <c r="AL125" i="44"/>
  <c r="AT125" i="46"/>
  <c r="AT125" i="44"/>
  <c r="BB125" i="46"/>
  <c r="BB125" i="44"/>
  <c r="A124" i="27"/>
  <c r="A124" i="28"/>
  <c r="J126" i="46"/>
  <c r="J126" i="44"/>
  <c r="R126" i="46"/>
  <c r="R126" i="44"/>
  <c r="Z126" i="46"/>
  <c r="Z126" i="44"/>
  <c r="AH126" i="46"/>
  <c r="AH126" i="44"/>
  <c r="AP126" i="46"/>
  <c r="AP126" i="44"/>
  <c r="BN126" i="46"/>
  <c r="BN126" i="44"/>
  <c r="K127" i="46"/>
  <c r="K127" i="44"/>
  <c r="S127" i="46"/>
  <c r="S127" i="44"/>
  <c r="AA127" i="46"/>
  <c r="AA127" i="44"/>
  <c r="AI127" i="46"/>
  <c r="AI127" i="44"/>
  <c r="AQ127" i="46"/>
  <c r="AQ127" i="44"/>
  <c r="AY127" i="46"/>
  <c r="AY127" i="44"/>
  <c r="BG127" i="46"/>
  <c r="BG127" i="44"/>
  <c r="D130" i="46"/>
  <c r="D130" i="44"/>
  <c r="L130" i="46"/>
  <c r="L130" i="44"/>
  <c r="H131" i="46"/>
  <c r="H131" i="44"/>
  <c r="P131" i="46"/>
  <c r="P131" i="44"/>
  <c r="AN131" i="46"/>
  <c r="AN131" i="44"/>
  <c r="AV131" i="46"/>
  <c r="AV131" i="44"/>
  <c r="BD131" i="46"/>
  <c r="BD131" i="44"/>
  <c r="BL131" i="46"/>
  <c r="BL131" i="44"/>
  <c r="K134" i="46"/>
  <c r="K134" i="44"/>
  <c r="S134" i="46"/>
  <c r="S134" i="44"/>
  <c r="AA134" i="46"/>
  <c r="AA134" i="44"/>
  <c r="AI134" i="46"/>
  <c r="AI134" i="44"/>
  <c r="AQ134" i="46"/>
  <c r="AQ134" i="44"/>
  <c r="AY134" i="46"/>
  <c r="AY134" i="44"/>
  <c r="BG134" i="46"/>
  <c r="BG134" i="44"/>
  <c r="E135" i="46"/>
  <c r="E135" i="44"/>
  <c r="M135" i="46"/>
  <c r="M135" i="44"/>
  <c r="U135" i="46"/>
  <c r="U135" i="44"/>
  <c r="AC135" i="46"/>
  <c r="AC135" i="44"/>
  <c r="AK135" i="46"/>
  <c r="AK135" i="44"/>
  <c r="AS135" i="46"/>
  <c r="AS135" i="44"/>
  <c r="BA135" i="46"/>
  <c r="BA135" i="44"/>
  <c r="BI135" i="46"/>
  <c r="BI135" i="44"/>
  <c r="BQ135" i="46"/>
  <c r="BQ135" i="44"/>
  <c r="I136" i="46"/>
  <c r="I136" i="44"/>
  <c r="Q136" i="46"/>
  <c r="Q136" i="44"/>
  <c r="Y136" i="46"/>
  <c r="Y136" i="44"/>
  <c r="AG136" i="46"/>
  <c r="AG136" i="44"/>
  <c r="AO136" i="46"/>
  <c r="AO136" i="44"/>
  <c r="AW136" i="46"/>
  <c r="AW136" i="44"/>
  <c r="BE136" i="46"/>
  <c r="BE136" i="44"/>
  <c r="BM136" i="46"/>
  <c r="BM136" i="44"/>
  <c r="S137" i="46"/>
  <c r="S137" i="44"/>
  <c r="AA137" i="46"/>
  <c r="AA137" i="44"/>
  <c r="AI137" i="46"/>
  <c r="AI137" i="44"/>
  <c r="AQ137" i="46"/>
  <c r="AQ137" i="44"/>
  <c r="AY137" i="46"/>
  <c r="AY137" i="44"/>
  <c r="BG137" i="46"/>
  <c r="BG137" i="44"/>
  <c r="J139" i="46"/>
  <c r="J139" i="44"/>
  <c r="R139" i="46"/>
  <c r="R139" i="44"/>
  <c r="Z139" i="46"/>
  <c r="Z139" i="44"/>
  <c r="AH139" i="46"/>
  <c r="AH139" i="44"/>
  <c r="AP139" i="46"/>
  <c r="AP139" i="44"/>
  <c r="AX139" i="46"/>
  <c r="AX139" i="44"/>
  <c r="BF139" i="46"/>
  <c r="BF139" i="44"/>
  <c r="BN139" i="46"/>
  <c r="BN139" i="44"/>
  <c r="E140" i="46"/>
  <c r="E140" i="44"/>
  <c r="M140" i="46"/>
  <c r="M140" i="44"/>
  <c r="U140" i="46"/>
  <c r="U140" i="44"/>
  <c r="AC140" i="46"/>
  <c r="AC140" i="44"/>
  <c r="AS140" i="46"/>
  <c r="AS140" i="44"/>
  <c r="BA140" i="46"/>
  <c r="BA140" i="44"/>
  <c r="BI140" i="46"/>
  <c r="BI140" i="44"/>
  <c r="BQ140" i="46"/>
  <c r="BQ140" i="44"/>
  <c r="G141" i="46"/>
  <c r="G141" i="44"/>
  <c r="O141" i="46"/>
  <c r="O141" i="44"/>
  <c r="W141" i="46"/>
  <c r="W141" i="44"/>
  <c r="AE141" i="46"/>
  <c r="AE141" i="44"/>
  <c r="AM141" i="46"/>
  <c r="AM141" i="44"/>
  <c r="AU141" i="46"/>
  <c r="AU141" i="44"/>
  <c r="BC141" i="46"/>
  <c r="BC141" i="44"/>
  <c r="BK141" i="46"/>
  <c r="BK141" i="44"/>
  <c r="K142" i="46"/>
  <c r="K142" i="44"/>
  <c r="S142" i="46"/>
  <c r="S142" i="44"/>
  <c r="AA142" i="46"/>
  <c r="AA142" i="44"/>
  <c r="AY142" i="46"/>
  <c r="AY142" i="44"/>
  <c r="BG142" i="46"/>
  <c r="BG142" i="44"/>
  <c r="BO142" i="46"/>
  <c r="BO142" i="44"/>
  <c r="AU143" i="46"/>
  <c r="AU143" i="44"/>
  <c r="BC143" i="46"/>
  <c r="BC143" i="44"/>
  <c r="BK143" i="46"/>
  <c r="BK143" i="44"/>
  <c r="G145" i="46"/>
  <c r="G145" i="44"/>
  <c r="O145" i="46"/>
  <c r="O145" i="44"/>
  <c r="W145" i="46"/>
  <c r="W145" i="44"/>
  <c r="AE145" i="46"/>
  <c r="AE145" i="44"/>
  <c r="BC145" i="46"/>
  <c r="BC145" i="44"/>
  <c r="BK145" i="46"/>
  <c r="BK145" i="44"/>
  <c r="AA146" i="46"/>
  <c r="AA146" i="44"/>
  <c r="AI146" i="46"/>
  <c r="AI146" i="44"/>
  <c r="AQ146" i="46"/>
  <c r="AQ146" i="44"/>
  <c r="AY146" i="46"/>
  <c r="AY146" i="44"/>
  <c r="G147" i="46"/>
  <c r="G147" i="44"/>
  <c r="O147" i="46"/>
  <c r="O147" i="44"/>
  <c r="AM147" i="46"/>
  <c r="AM147" i="44"/>
  <c r="AU147" i="46"/>
  <c r="AU147" i="44"/>
  <c r="BC147" i="46"/>
  <c r="BC147" i="44"/>
  <c r="BK147" i="46"/>
  <c r="BK147" i="44"/>
  <c r="K148" i="46"/>
  <c r="K148" i="44"/>
  <c r="S148" i="46"/>
  <c r="S148" i="44"/>
  <c r="AA148" i="46"/>
  <c r="AA148" i="44"/>
  <c r="AI148" i="46"/>
  <c r="AI148" i="44"/>
  <c r="AQ148" i="46"/>
  <c r="AQ148" i="44"/>
  <c r="AY148" i="46"/>
  <c r="AY148" i="44"/>
  <c r="BG148" i="46"/>
  <c r="BG148" i="44"/>
  <c r="BO148" i="46"/>
  <c r="BO148" i="44"/>
  <c r="G149" i="46"/>
  <c r="G149" i="44"/>
  <c r="O149" i="46"/>
  <c r="O149" i="44"/>
  <c r="W149" i="46"/>
  <c r="W149" i="44"/>
  <c r="AE149" i="46"/>
  <c r="AE149" i="44"/>
  <c r="AM149" i="46"/>
  <c r="AM149" i="44"/>
  <c r="AU149" i="46"/>
  <c r="AU149" i="44"/>
  <c r="BC149" i="46"/>
  <c r="BC149" i="44"/>
  <c r="BK149" i="46"/>
  <c r="BK149" i="44"/>
  <c r="K150" i="46"/>
  <c r="K150" i="44"/>
  <c r="S150" i="46"/>
  <c r="S150" i="44"/>
  <c r="AA150" i="46"/>
  <c r="AA150" i="44"/>
  <c r="AI150" i="46"/>
  <c r="AI150" i="44"/>
  <c r="AQ150" i="46"/>
  <c r="AQ150" i="44"/>
  <c r="AY150" i="46"/>
  <c r="AY150" i="44"/>
  <c r="BG150" i="46"/>
  <c r="BG150" i="44"/>
  <c r="BO150" i="46"/>
  <c r="BO150" i="44"/>
  <c r="F151" i="46"/>
  <c r="F151" i="44"/>
  <c r="N151" i="46"/>
  <c r="N151" i="44"/>
  <c r="V151" i="46"/>
  <c r="V151" i="44"/>
  <c r="AD151" i="46"/>
  <c r="AD151" i="44"/>
  <c r="AL151" i="46"/>
  <c r="AL151" i="44"/>
  <c r="AT151" i="46"/>
  <c r="AT151" i="44"/>
  <c r="BJ151" i="46"/>
  <c r="BJ151" i="44"/>
  <c r="I152" i="46"/>
  <c r="I152" i="44"/>
  <c r="Y152" i="46"/>
  <c r="Y152" i="44"/>
  <c r="AG152" i="46"/>
  <c r="AG152" i="44"/>
  <c r="AO152" i="46"/>
  <c r="AO152" i="44"/>
  <c r="AW152" i="46"/>
  <c r="AW152" i="44"/>
  <c r="BE152" i="46"/>
  <c r="BE152" i="44"/>
  <c r="BM152" i="46"/>
  <c r="BM152" i="44"/>
  <c r="E153" i="46"/>
  <c r="E153" i="44"/>
  <c r="M153" i="46"/>
  <c r="M153" i="44"/>
  <c r="U153" i="46"/>
  <c r="U153" i="44"/>
  <c r="AK153" i="46"/>
  <c r="AK153" i="44"/>
  <c r="AS153" i="46"/>
  <c r="AS153" i="44"/>
  <c r="BA153" i="46"/>
  <c r="BA153" i="44"/>
  <c r="BQ153" i="46"/>
  <c r="BQ153" i="44"/>
  <c r="Q154" i="46"/>
  <c r="Q154" i="44"/>
  <c r="Y154" i="46"/>
  <c r="Y154" i="44"/>
  <c r="AO154" i="46"/>
  <c r="AO154" i="44"/>
  <c r="AW154" i="46"/>
  <c r="AW154" i="44"/>
  <c r="BM154" i="46"/>
  <c r="BM154" i="44"/>
  <c r="U155" i="46"/>
  <c r="U155" i="44"/>
  <c r="AC155" i="46"/>
  <c r="AC155" i="44"/>
  <c r="AK155" i="46"/>
  <c r="AK155" i="44"/>
  <c r="AS155" i="46"/>
  <c r="AS155" i="44"/>
  <c r="BA155" i="46"/>
  <c r="BA155" i="44"/>
  <c r="I156" i="46"/>
  <c r="I156" i="44"/>
  <c r="Q156" i="46"/>
  <c r="Q156" i="44"/>
  <c r="Y156" i="46"/>
  <c r="Y156" i="44"/>
  <c r="AG156" i="46"/>
  <c r="AG156" i="44"/>
  <c r="BE156" i="46"/>
  <c r="BE156" i="44"/>
  <c r="BM156" i="46"/>
  <c r="BM156" i="44"/>
  <c r="G158" i="46"/>
  <c r="G158" i="44"/>
  <c r="O158" i="46"/>
  <c r="O158" i="44"/>
  <c r="W158" i="46"/>
  <c r="W158" i="44"/>
  <c r="AE158" i="46"/>
  <c r="AE158" i="44"/>
  <c r="AM158" i="46"/>
  <c r="AM158" i="44"/>
  <c r="AU158" i="46"/>
  <c r="AU158" i="44"/>
  <c r="A28" i="27"/>
  <c r="A28" i="28"/>
  <c r="A39" i="27"/>
  <c r="A39" i="28"/>
  <c r="A41" i="27"/>
  <c r="A41" i="28"/>
  <c r="AD160" i="44"/>
  <c r="Z163" i="44"/>
  <c r="BJ169" i="44"/>
  <c r="A19" i="27"/>
  <c r="A19" i="28"/>
  <c r="V160" i="44"/>
  <c r="R163" i="44"/>
  <c r="D166" i="44"/>
  <c r="N169" i="44"/>
  <c r="BB169" i="44"/>
  <c r="AH170" i="44"/>
  <c r="E171" i="44"/>
  <c r="AC171" i="44"/>
  <c r="BA171" i="44"/>
  <c r="I172" i="44"/>
  <c r="BM172" i="44"/>
  <c r="D175" i="44"/>
  <c r="AZ177" i="44"/>
  <c r="H178" i="44"/>
  <c r="BL178" i="44"/>
  <c r="H180" i="44"/>
  <c r="AN180" i="44"/>
  <c r="K185" i="44"/>
  <c r="AY185" i="44"/>
  <c r="N160" i="44"/>
  <c r="BJ160" i="44"/>
  <c r="J163" i="44"/>
  <c r="BN163" i="44"/>
  <c r="Z170" i="44"/>
  <c r="BE172" i="44"/>
  <c r="BL176" i="44"/>
  <c r="BD178" i="44"/>
  <c r="T179" i="44"/>
  <c r="AR179" i="44"/>
  <c r="AQ185" i="44"/>
  <c r="O186" i="44"/>
  <c r="BF163" i="44"/>
  <c r="F169" i="44"/>
  <c r="AT169" i="44"/>
  <c r="R170" i="44"/>
  <c r="U171" i="44"/>
  <c r="P176" i="44"/>
  <c r="BD176" i="44"/>
  <c r="T177" i="44"/>
  <c r="AF178" i="44"/>
  <c r="BP179" i="44"/>
  <c r="O182" i="44"/>
  <c r="BK182" i="44"/>
  <c r="F160" i="44"/>
  <c r="BB160" i="44"/>
  <c r="AX163" i="44"/>
  <c r="AF165" i="44"/>
  <c r="AL169" i="44"/>
  <c r="J170" i="44"/>
  <c r="BN170" i="44"/>
  <c r="AR175" i="44"/>
  <c r="H176" i="44"/>
  <c r="AV176" i="44"/>
  <c r="A6" i="27"/>
  <c r="A6" i="28"/>
  <c r="AI201" i="46"/>
  <c r="AI201" i="44"/>
  <c r="BK158" i="44"/>
  <c r="AT160" i="44"/>
  <c r="F162" i="44"/>
  <c r="N162" i="44"/>
  <c r="V162" i="44"/>
  <c r="AD162" i="44"/>
  <c r="AL162" i="44"/>
  <c r="AT162" i="44"/>
  <c r="BB162" i="44"/>
  <c r="BJ162" i="44"/>
  <c r="AP163" i="44"/>
  <c r="AD169" i="44"/>
  <c r="AO172" i="44"/>
  <c r="AJ175" i="44"/>
  <c r="AN176" i="44"/>
  <c r="L177" i="44"/>
  <c r="BP177" i="44"/>
  <c r="X178" i="44"/>
  <c r="AV178" i="44"/>
  <c r="AJ179" i="44"/>
  <c r="A20" i="27"/>
  <c r="A20" i="28"/>
  <c r="A22" i="27"/>
  <c r="A22" i="28"/>
  <c r="J161" i="46"/>
  <c r="J161" i="44"/>
  <c r="R161" i="46"/>
  <c r="R161" i="44"/>
  <c r="Z161" i="46"/>
  <c r="Z161" i="44"/>
  <c r="AH161" i="46"/>
  <c r="AH161" i="44"/>
  <c r="AP161" i="46"/>
  <c r="AP161" i="44"/>
  <c r="AX161" i="46"/>
  <c r="AX161" i="44"/>
  <c r="BF161" i="46"/>
  <c r="BF161" i="44"/>
  <c r="BN161" i="46"/>
  <c r="BN161" i="44"/>
  <c r="AH163" i="46"/>
  <c r="AH163" i="44"/>
  <c r="BF170" i="46"/>
  <c r="BF170" i="44"/>
  <c r="BQ171" i="46"/>
  <c r="BQ171" i="44"/>
  <c r="AW172" i="46"/>
  <c r="AW172" i="44"/>
  <c r="AZ175" i="46"/>
  <c r="AZ175" i="44"/>
  <c r="X176" i="46"/>
  <c r="X176" i="44"/>
  <c r="AB177" i="46"/>
  <c r="AB177" i="44"/>
  <c r="AN178" i="46"/>
  <c r="AN178" i="44"/>
  <c r="AM182" i="46"/>
  <c r="AM182" i="44"/>
  <c r="BO185" i="46"/>
  <c r="BO185" i="44"/>
  <c r="AM186" i="46"/>
  <c r="AM186" i="44"/>
  <c r="Q189" i="46"/>
  <c r="Q189" i="44"/>
  <c r="Y191" i="46"/>
  <c r="Y191" i="44"/>
  <c r="Q193" i="46"/>
  <c r="Q193" i="44"/>
  <c r="BE193" i="46"/>
  <c r="BE193" i="44"/>
  <c r="AZ194" i="46"/>
  <c r="AZ194" i="44"/>
  <c r="W195" i="46"/>
  <c r="W195" i="44"/>
  <c r="J198" i="46"/>
  <c r="J198" i="44"/>
  <c r="R198" i="46"/>
  <c r="R198" i="44"/>
  <c r="Z198" i="46"/>
  <c r="Z198" i="44"/>
  <c r="AH198" i="46"/>
  <c r="AH198" i="44"/>
  <c r="AP198" i="46"/>
  <c r="AP198" i="44"/>
  <c r="AX198" i="46"/>
  <c r="AX198" i="44"/>
  <c r="BF198" i="46"/>
  <c r="BF198" i="44"/>
  <c r="BN198" i="46"/>
  <c r="BN198" i="44"/>
  <c r="A50" i="27"/>
  <c r="A50" i="28"/>
  <c r="A63" i="27"/>
  <c r="A63" i="28"/>
  <c r="BB202" i="44"/>
  <c r="AH206" i="44"/>
  <c r="G207" i="44"/>
  <c r="BC207" i="44"/>
  <c r="A21" i="28"/>
  <c r="A29" i="28"/>
  <c r="A37" i="28"/>
  <c r="A45" i="28"/>
  <c r="A53" i="28"/>
  <c r="A69" i="28"/>
  <c r="A77" i="28"/>
  <c r="A93" i="28"/>
  <c r="A101" i="28"/>
  <c r="A109" i="28"/>
  <c r="A125" i="28"/>
  <c r="A133" i="28"/>
  <c r="A141" i="28"/>
  <c r="A14" i="28"/>
  <c r="A30" i="28"/>
  <c r="A38" i="28"/>
  <c r="A46" i="28"/>
  <c r="A54" i="28"/>
  <c r="A62" i="28"/>
  <c r="A70" i="28"/>
  <c r="A78" i="28"/>
  <c r="A86" i="28"/>
  <c r="A94" i="28"/>
  <c r="A102" i="28"/>
  <c r="A110" i="28"/>
  <c r="A118" i="28"/>
  <c r="A126" i="28"/>
  <c r="A134" i="28"/>
  <c r="A142" i="28"/>
  <c r="A15" i="28"/>
  <c r="A23" i="28"/>
  <c r="A31" i="28"/>
  <c r="A47" i="28"/>
  <c r="A55" i="28"/>
  <c r="A71" i="28"/>
  <c r="A79" i="28"/>
  <c r="A87" i="28"/>
  <c r="A95" i="28"/>
  <c r="A103" i="28"/>
  <c r="A111" i="28"/>
  <c r="A119" i="28"/>
  <c r="A127" i="28"/>
  <c r="A135" i="28"/>
  <c r="A143" i="28"/>
  <c r="A8" i="28"/>
  <c r="A16" i="28"/>
  <c r="A24" i="28"/>
  <c r="A32" i="28"/>
  <c r="A40" i="28"/>
  <c r="A48" i="28"/>
  <c r="A56" i="28"/>
  <c r="A64" i="28"/>
  <c r="A72" i="28"/>
  <c r="A88" i="28"/>
  <c r="A96" i="28"/>
  <c r="A104" i="28"/>
  <c r="A128" i="28"/>
  <c r="A136" i="28"/>
  <c r="A144" i="28"/>
  <c r="A17" i="28"/>
  <c r="A25" i="28"/>
  <c r="A33" i="28"/>
  <c r="A49" i="28"/>
  <c r="A57" i="28"/>
  <c r="A65" i="28"/>
  <c r="A73" i="28"/>
  <c r="A81" i="28"/>
  <c r="A89" i="28"/>
  <c r="A97" i="28"/>
  <c r="A105" i="28"/>
  <c r="A113" i="28"/>
  <c r="A121" i="28"/>
  <c r="A129" i="28"/>
  <c r="A137" i="28"/>
  <c r="A145" i="28"/>
  <c r="A10" i="28"/>
  <c r="A18" i="28"/>
  <c r="A26" i="28"/>
  <c r="A34" i="28"/>
  <c r="A42" i="28"/>
  <c r="A58" i="28"/>
  <c r="A66" i="28"/>
  <c r="A74" i="28"/>
  <c r="A82" i="28"/>
  <c r="A90" i="28"/>
  <c r="A98" i="28"/>
  <c r="A106" i="28"/>
  <c r="A114" i="28"/>
  <c r="A130" i="28"/>
  <c r="A138" i="28"/>
  <c r="A146" i="28"/>
  <c r="A11" i="28"/>
  <c r="A27" i="28"/>
  <c r="A35" i="28"/>
  <c r="A51" i="28"/>
  <c r="A59" i="28"/>
  <c r="A67" i="28"/>
  <c r="A75" i="28"/>
  <c r="A91" i="28"/>
  <c r="A99" i="28"/>
  <c r="A115" i="28"/>
  <c r="A123" i="28"/>
  <c r="A131" i="28"/>
  <c r="A139" i="28"/>
  <c r="A147" i="28"/>
  <c r="BM206" i="46"/>
  <c r="BC167" i="46"/>
  <c r="BC167" i="44"/>
  <c r="BJ8" i="44"/>
  <c r="BL12" i="44"/>
  <c r="F14" i="44"/>
  <c r="X165" i="44"/>
  <c r="AU167" i="44"/>
  <c r="A7" i="44"/>
  <c r="A5" i="27"/>
  <c r="C63" i="46"/>
  <c r="C63" i="44" s="1"/>
  <c r="A61" i="27"/>
  <c r="AJ159" i="46"/>
  <c r="AJ159" i="44"/>
  <c r="G160" i="46"/>
  <c r="G160" i="44"/>
  <c r="BO163" i="46"/>
  <c r="BO163" i="44"/>
  <c r="AC206" i="46"/>
  <c r="AC206" i="44"/>
  <c r="BA206" i="46"/>
  <c r="BA206" i="44"/>
  <c r="P165" i="46"/>
  <c r="P165" i="44"/>
  <c r="AR166" i="46"/>
  <c r="AR166" i="44"/>
  <c r="G167" i="46"/>
  <c r="G167" i="44"/>
  <c r="S11" i="44"/>
  <c r="BF13" i="44"/>
  <c r="G7" i="44"/>
  <c r="V8" i="44"/>
  <c r="BB8" i="44"/>
  <c r="BD9" i="44"/>
  <c r="BN9" i="44"/>
  <c r="AD10" i="44"/>
  <c r="K11" i="44"/>
  <c r="BO11" i="44"/>
  <c r="BD12" i="44"/>
  <c r="AM167" i="44"/>
  <c r="J168" i="44"/>
  <c r="R168" i="44"/>
  <c r="Z168" i="44"/>
  <c r="AH168" i="44"/>
  <c r="AP168" i="44"/>
  <c r="AX168" i="44"/>
  <c r="BF168" i="44"/>
  <c r="BN168" i="44"/>
  <c r="AC169" i="44"/>
  <c r="I170" i="44"/>
  <c r="Q170" i="44"/>
  <c r="Y170" i="44"/>
  <c r="AG170" i="44"/>
  <c r="AO170" i="44"/>
  <c r="AW170" i="44"/>
  <c r="BE170" i="44"/>
  <c r="BM170" i="44"/>
  <c r="T171" i="44"/>
  <c r="H172" i="44"/>
  <c r="P172" i="44"/>
  <c r="X172" i="44"/>
  <c r="AF172" i="44"/>
  <c r="AN172" i="44"/>
  <c r="AV172" i="44"/>
  <c r="BD172" i="44"/>
  <c r="BL172" i="44"/>
  <c r="AD176" i="44"/>
  <c r="AP177" i="44"/>
  <c r="BB178" i="44"/>
  <c r="AP179" i="44"/>
  <c r="AL180" i="44"/>
  <c r="I158" i="46"/>
  <c r="I158" i="44"/>
  <c r="Q158" i="46"/>
  <c r="Q158" i="44"/>
  <c r="Y158" i="46"/>
  <c r="Y158" i="44"/>
  <c r="AG158" i="46"/>
  <c r="AG158" i="44"/>
  <c r="AO158" i="46"/>
  <c r="AO158" i="44"/>
  <c r="AW158" i="46"/>
  <c r="AW158" i="44"/>
  <c r="BE158" i="46"/>
  <c r="BE158" i="44"/>
  <c r="BM158" i="46"/>
  <c r="BM158" i="44"/>
  <c r="Z9" i="44"/>
  <c r="AL10" i="44"/>
  <c r="R9" i="44"/>
  <c r="V10" i="44"/>
  <c r="BG11" i="44"/>
  <c r="AV12" i="44"/>
  <c r="J13" i="44"/>
  <c r="BB14" i="44"/>
  <c r="BL165" i="44"/>
  <c r="AJ166" i="44"/>
  <c r="U169" i="44"/>
  <c r="H165" i="44"/>
  <c r="BD165" i="44"/>
  <c r="AB166" i="44"/>
  <c r="AE167" i="44"/>
  <c r="C45" i="46"/>
  <c r="C45" i="44" s="1"/>
  <c r="A43" i="27"/>
  <c r="M156" i="46"/>
  <c r="M156" i="44"/>
  <c r="U156" i="46"/>
  <c r="U156" i="44"/>
  <c r="AC156" i="46"/>
  <c r="AC156" i="44"/>
  <c r="AK156" i="46"/>
  <c r="AK156" i="44"/>
  <c r="AS156" i="46"/>
  <c r="AS156" i="44"/>
  <c r="BA156" i="46"/>
  <c r="BA156" i="44"/>
  <c r="BI156" i="46"/>
  <c r="BI156" i="44"/>
  <c r="BQ156" i="46"/>
  <c r="BQ156" i="44"/>
  <c r="F204" i="46"/>
  <c r="F204" i="44"/>
  <c r="BB204" i="46"/>
  <c r="BB204" i="44"/>
  <c r="R205" i="46"/>
  <c r="R205" i="44"/>
  <c r="BN205" i="46"/>
  <c r="BN205" i="44"/>
  <c r="K114" i="44"/>
  <c r="S114" i="44"/>
  <c r="AA114" i="44"/>
  <c r="AI114" i="44"/>
  <c r="AQ114" i="44"/>
  <c r="AY114" i="44"/>
  <c r="BG114" i="44"/>
  <c r="BO114" i="44"/>
  <c r="T166" i="44"/>
  <c r="BP166" i="44"/>
  <c r="D164" i="44"/>
  <c r="L164" i="44"/>
  <c r="T164" i="44"/>
  <c r="AB164" i="44"/>
  <c r="AJ164" i="44"/>
  <c r="AR164" i="44"/>
  <c r="AZ164" i="44"/>
  <c r="BH164" i="44"/>
  <c r="BP164" i="44"/>
  <c r="BH166" i="44"/>
  <c r="W167" i="44"/>
  <c r="BK167" i="44"/>
  <c r="F201" i="46"/>
  <c r="F201" i="44"/>
  <c r="AL201" i="46"/>
  <c r="AL201" i="44"/>
  <c r="BJ201" i="46"/>
  <c r="BJ201" i="44"/>
  <c r="I202" i="46"/>
  <c r="I202" i="44"/>
  <c r="Q202" i="46"/>
  <c r="Q202" i="44"/>
  <c r="Y202" i="46"/>
  <c r="Y202" i="44"/>
  <c r="AG202" i="46"/>
  <c r="AG202" i="44"/>
  <c r="AO202" i="46"/>
  <c r="AO202" i="44"/>
  <c r="AW202" i="46"/>
  <c r="AW202" i="44"/>
  <c r="BE202" i="46"/>
  <c r="BE202" i="44"/>
  <c r="BM202" i="46"/>
  <c r="BM202" i="44"/>
  <c r="G113" i="44"/>
  <c r="O113" i="44"/>
  <c r="W113" i="44"/>
  <c r="AE113" i="44"/>
  <c r="AM113" i="44"/>
  <c r="AU113" i="44"/>
  <c r="BC113" i="44"/>
  <c r="BK113" i="44"/>
  <c r="AN165" i="44"/>
  <c r="L166" i="44"/>
  <c r="AZ166" i="44"/>
  <c r="O167" i="44"/>
  <c r="BA169" i="44"/>
  <c r="BA169" i="46"/>
  <c r="AJ171" i="46"/>
  <c r="AJ171" i="44"/>
  <c r="BP171" i="46"/>
  <c r="BP171" i="44"/>
  <c r="G174" i="46"/>
  <c r="G174" i="44"/>
  <c r="AM174" i="46"/>
  <c r="AM174" i="44"/>
  <c r="BF175" i="46"/>
  <c r="BF175" i="44"/>
  <c r="AL176" i="46"/>
  <c r="AL176" i="44"/>
  <c r="Z179" i="46"/>
  <c r="Z179" i="44"/>
  <c r="V180" i="46"/>
  <c r="V180" i="44"/>
  <c r="BJ180" i="46"/>
  <c r="BJ180" i="44"/>
  <c r="M182" i="46"/>
  <c r="M182" i="44"/>
  <c r="BQ182" i="46"/>
  <c r="BQ182" i="44"/>
  <c r="BE183" i="46"/>
  <c r="BE183" i="44"/>
  <c r="BE185" i="46"/>
  <c r="BE185" i="44"/>
  <c r="AK186" i="46"/>
  <c r="AK186" i="44"/>
  <c r="AQ190" i="46"/>
  <c r="AQ190" i="44"/>
  <c r="AE191" i="46"/>
  <c r="AE191" i="44"/>
  <c r="K192" i="46"/>
  <c r="K192" i="44"/>
  <c r="BO192" i="46"/>
  <c r="BO192" i="44"/>
  <c r="AU193" i="46"/>
  <c r="AU193" i="44"/>
  <c r="R194" i="46"/>
  <c r="R194" i="44"/>
  <c r="AX194" i="46"/>
  <c r="AX194" i="44"/>
  <c r="L195" i="46"/>
  <c r="L195" i="44"/>
  <c r="AJ195" i="46"/>
  <c r="AJ195" i="44"/>
  <c r="BP195" i="46"/>
  <c r="BP195" i="44"/>
  <c r="A13" i="27"/>
  <c r="A38" i="27"/>
  <c r="A62" i="27"/>
  <c r="A87" i="27"/>
  <c r="A119" i="27"/>
  <c r="A16" i="27"/>
  <c r="A24" i="27"/>
  <c r="A136" i="27"/>
  <c r="A35" i="27"/>
  <c r="BL153" i="46"/>
  <c r="BL153" i="44"/>
  <c r="AB154" i="46"/>
  <c r="AB154" i="44"/>
  <c r="BH154" i="46"/>
  <c r="BH154" i="44"/>
  <c r="G163" i="46"/>
  <c r="G163" i="44"/>
  <c r="O163" i="46"/>
  <c r="O163" i="44"/>
  <c r="W163" i="46"/>
  <c r="W163" i="44"/>
  <c r="AE163" i="46"/>
  <c r="AE163" i="44"/>
  <c r="AM163" i="46"/>
  <c r="AM163" i="44"/>
  <c r="AU163" i="46"/>
  <c r="AU163" i="44"/>
  <c r="BC163" i="44"/>
  <c r="BC163" i="46"/>
  <c r="BK163" i="46"/>
  <c r="BK163" i="44"/>
  <c r="V174" i="46"/>
  <c r="V174" i="44"/>
  <c r="H7" i="44"/>
  <c r="BA8" i="44"/>
  <c r="AF9" i="44"/>
  <c r="L10" i="44"/>
  <c r="AV13" i="44"/>
  <c r="D14" i="44"/>
  <c r="AU15" i="44"/>
  <c r="AJ16" i="44"/>
  <c r="Y18" i="44"/>
  <c r="E19" i="44"/>
  <c r="BD20" i="44"/>
  <c r="BH95" i="44"/>
  <c r="BK98" i="44"/>
  <c r="AQ99" i="44"/>
  <c r="AB117" i="44"/>
  <c r="P118" i="44"/>
  <c r="AP119" i="44"/>
  <c r="V120" i="44"/>
  <c r="BD153" i="44"/>
  <c r="AT174" i="44"/>
  <c r="E176" i="44"/>
  <c r="M176" i="44"/>
  <c r="U176" i="44"/>
  <c r="AC176" i="44"/>
  <c r="AK176" i="44"/>
  <c r="AS176" i="44"/>
  <c r="BA176" i="44"/>
  <c r="BI176" i="44"/>
  <c r="BQ176" i="44"/>
  <c r="I190" i="44"/>
  <c r="Q190" i="44"/>
  <c r="Y190" i="44"/>
  <c r="AG190" i="44"/>
  <c r="AO190" i="44"/>
  <c r="AW190" i="44"/>
  <c r="BE190" i="44"/>
  <c r="BM190" i="44"/>
  <c r="V189" i="46"/>
  <c r="V189" i="44"/>
  <c r="BL7" i="44"/>
  <c r="AS8" i="44"/>
  <c r="X9" i="44"/>
  <c r="D10" i="44"/>
  <c r="F12" i="44"/>
  <c r="N12" i="44"/>
  <c r="V12" i="44"/>
  <c r="AD12" i="44"/>
  <c r="AL12" i="44"/>
  <c r="AT12" i="44"/>
  <c r="BB12" i="44"/>
  <c r="BJ12" i="44"/>
  <c r="BP14" i="44"/>
  <c r="AM15" i="44"/>
  <c r="AB16" i="44"/>
  <c r="U17" i="44"/>
  <c r="Q18" i="44"/>
  <c r="AK19" i="44"/>
  <c r="BQ19" i="44"/>
  <c r="AV20" i="44"/>
  <c r="AZ95" i="44"/>
  <c r="K97" i="44"/>
  <c r="S97" i="44"/>
  <c r="AA97" i="44"/>
  <c r="AI97" i="44"/>
  <c r="AQ97" i="44"/>
  <c r="AY97" i="44"/>
  <c r="BG97" i="44"/>
  <c r="BO97" i="44"/>
  <c r="BC98" i="44"/>
  <c r="AI99" i="44"/>
  <c r="H103" i="44"/>
  <c r="P103" i="44"/>
  <c r="X103" i="44"/>
  <c r="AF103" i="44"/>
  <c r="AN103" i="44"/>
  <c r="AV103" i="44"/>
  <c r="BD103" i="44"/>
  <c r="BL103" i="44"/>
  <c r="T117" i="44"/>
  <c r="H118" i="44"/>
  <c r="AH119" i="44"/>
  <c r="N120" i="44"/>
  <c r="AV153" i="44"/>
  <c r="L154" i="44"/>
  <c r="AR154" i="44"/>
  <c r="AL174" i="44"/>
  <c r="J148" i="46"/>
  <c r="J148" i="44"/>
  <c r="R148" i="46"/>
  <c r="R148" i="44"/>
  <c r="Z148" i="46"/>
  <c r="Z148" i="44"/>
  <c r="AH148" i="46"/>
  <c r="AH148" i="44"/>
  <c r="AP148" i="46"/>
  <c r="AP148" i="44"/>
  <c r="AX148" i="46"/>
  <c r="AX148" i="44"/>
  <c r="BF148" i="46"/>
  <c r="BF148" i="44"/>
  <c r="BN148" i="46"/>
  <c r="BN148" i="44"/>
  <c r="BG151" i="46"/>
  <c r="BG151" i="44"/>
  <c r="G169" i="46"/>
  <c r="G169" i="44"/>
  <c r="M171" i="46"/>
  <c r="M171" i="44"/>
  <c r="AS171" i="46"/>
  <c r="AS171" i="44"/>
  <c r="BB186" i="46"/>
  <c r="BB186" i="44"/>
  <c r="BD7" i="44"/>
  <c r="AK8" i="44"/>
  <c r="P13" i="44"/>
  <c r="AN13" i="44"/>
  <c r="AB14" i="44"/>
  <c r="AE15" i="44"/>
  <c r="T16" i="44"/>
  <c r="I18" i="44"/>
  <c r="AC19" i="44"/>
  <c r="AN20" i="44"/>
  <c r="J21" i="44"/>
  <c r="R21" i="44"/>
  <c r="Z21" i="44"/>
  <c r="AH21" i="44"/>
  <c r="AP21" i="44"/>
  <c r="AX21" i="44"/>
  <c r="BF21" i="44"/>
  <c r="BN21" i="44"/>
  <c r="AR95" i="44"/>
  <c r="AU98" i="44"/>
  <c r="AA99" i="44"/>
  <c r="G100" i="44"/>
  <c r="O100" i="44"/>
  <c r="W100" i="44"/>
  <c r="AE100" i="44"/>
  <c r="AM100" i="44"/>
  <c r="AU100" i="44"/>
  <c r="BC100" i="44"/>
  <c r="BK100" i="44"/>
  <c r="L117" i="44"/>
  <c r="BL118" i="44"/>
  <c r="Z119" i="44"/>
  <c r="F120" i="44"/>
  <c r="AN153" i="44"/>
  <c r="BP154" i="44"/>
  <c r="AD174" i="44"/>
  <c r="I175" i="44"/>
  <c r="Q175" i="44"/>
  <c r="Y175" i="44"/>
  <c r="AG175" i="44"/>
  <c r="AO175" i="44"/>
  <c r="AW175" i="44"/>
  <c r="BE175" i="44"/>
  <c r="BM175" i="44"/>
  <c r="AU140" i="46"/>
  <c r="AU140" i="44"/>
  <c r="AZ142" i="46"/>
  <c r="AZ142" i="44"/>
  <c r="BL143" i="46"/>
  <c r="BL143" i="44"/>
  <c r="BG146" i="46"/>
  <c r="BG146" i="44"/>
  <c r="AE147" i="46"/>
  <c r="AE147" i="44"/>
  <c r="AE160" i="46"/>
  <c r="AE160" i="44"/>
  <c r="W182" i="46"/>
  <c r="W182" i="44"/>
  <c r="K183" i="46"/>
  <c r="K183" i="44"/>
  <c r="S183" i="46"/>
  <c r="S183" i="44"/>
  <c r="AA183" i="46"/>
  <c r="AA183" i="44"/>
  <c r="AI183" i="46"/>
  <c r="AI183" i="44"/>
  <c r="AQ183" i="46"/>
  <c r="AQ183" i="44"/>
  <c r="AY183" i="46"/>
  <c r="AY183" i="44"/>
  <c r="BG183" i="46"/>
  <c r="BG183" i="44"/>
  <c r="BO183" i="46"/>
  <c r="BO183" i="44"/>
  <c r="AA185" i="46"/>
  <c r="AA185" i="44"/>
  <c r="I205" i="46"/>
  <c r="I205" i="44"/>
  <c r="BE205" i="46"/>
  <c r="BE205" i="44"/>
  <c r="AV7" i="44"/>
  <c r="AC8" i="44"/>
  <c r="H9" i="44"/>
  <c r="BL13" i="44"/>
  <c r="BH14" i="44"/>
  <c r="W15" i="44"/>
  <c r="L16" i="44"/>
  <c r="AS17" i="44"/>
  <c r="BM18" i="44"/>
  <c r="BI19" i="44"/>
  <c r="AF20" i="44"/>
  <c r="AJ95" i="44"/>
  <c r="AM98" i="44"/>
  <c r="S99" i="44"/>
  <c r="D117" i="44"/>
  <c r="BP117" i="44"/>
  <c r="BD118" i="44"/>
  <c r="R119" i="44"/>
  <c r="BJ120" i="44"/>
  <c r="AF153" i="44"/>
  <c r="D154" i="44"/>
  <c r="AJ154" i="44"/>
  <c r="BK129" i="46"/>
  <c r="BK129" i="44"/>
  <c r="AX130" i="46"/>
  <c r="AX130" i="44"/>
  <c r="AJ133" i="46"/>
  <c r="AJ133" i="44"/>
  <c r="AH138" i="46"/>
  <c r="AH138" i="44"/>
  <c r="AV166" i="44"/>
  <c r="AV166" i="46"/>
  <c r="AA167" i="46"/>
  <c r="AA167" i="44"/>
  <c r="P9" i="44"/>
  <c r="AN7" i="44"/>
  <c r="U8" i="44"/>
  <c r="BL9" i="44"/>
  <c r="AR10" i="44"/>
  <c r="AZ10" i="44"/>
  <c r="BH10" i="44"/>
  <c r="BP10" i="44"/>
  <c r="H13" i="44"/>
  <c r="T14" i="44"/>
  <c r="AZ14" i="44"/>
  <c r="O15" i="44"/>
  <c r="D16" i="44"/>
  <c r="BP16" i="44"/>
  <c r="BE18" i="44"/>
  <c r="U19" i="44"/>
  <c r="X20" i="44"/>
  <c r="AB95" i="44"/>
  <c r="H96" i="44"/>
  <c r="P96" i="44"/>
  <c r="X96" i="44"/>
  <c r="AF96" i="44"/>
  <c r="AN96" i="44"/>
  <c r="AV96" i="44"/>
  <c r="BD96" i="44"/>
  <c r="BL96" i="44"/>
  <c r="AE98" i="44"/>
  <c r="K99" i="44"/>
  <c r="BH117" i="44"/>
  <c r="AV118" i="44"/>
  <c r="J119" i="44"/>
  <c r="BB120" i="44"/>
  <c r="X153" i="44"/>
  <c r="K191" i="44"/>
  <c r="S191" i="44"/>
  <c r="AA191" i="44"/>
  <c r="AI191" i="44"/>
  <c r="AQ191" i="44"/>
  <c r="AY191" i="44"/>
  <c r="BG191" i="44"/>
  <c r="BO191" i="44"/>
  <c r="AG126" i="46"/>
  <c r="AG126" i="44"/>
  <c r="AB128" i="46"/>
  <c r="AB128" i="44"/>
  <c r="N159" i="46"/>
  <c r="N159" i="44"/>
  <c r="AV165" i="46"/>
  <c r="AV165" i="44"/>
  <c r="AD179" i="46"/>
  <c r="AD179" i="44"/>
  <c r="BJ179" i="46"/>
  <c r="BJ179" i="44"/>
  <c r="AH180" i="46"/>
  <c r="AH180" i="44"/>
  <c r="AU204" i="46"/>
  <c r="AU204" i="44"/>
  <c r="T95" i="44"/>
  <c r="W98" i="44"/>
  <c r="BO99" i="44"/>
  <c r="F102" i="44"/>
  <c r="N102" i="44"/>
  <c r="V102" i="44"/>
  <c r="AD102" i="44"/>
  <c r="AL102" i="44"/>
  <c r="AT102" i="44"/>
  <c r="BB102" i="44"/>
  <c r="BJ102" i="44"/>
  <c r="AZ117" i="44"/>
  <c r="AN118" i="44"/>
  <c r="AT120" i="44"/>
  <c r="P153" i="44"/>
  <c r="N174" i="44"/>
  <c r="BJ125" i="46"/>
  <c r="BJ125" i="44"/>
  <c r="AU177" i="44"/>
  <c r="AU177" i="46"/>
  <c r="AI178" i="46"/>
  <c r="AI178" i="44"/>
  <c r="BA192" i="46"/>
  <c r="BA192" i="44"/>
  <c r="BJ195" i="46"/>
  <c r="BJ195" i="44"/>
  <c r="L95" i="44"/>
  <c r="O98" i="44"/>
  <c r="BG99" i="44"/>
  <c r="K104" i="44"/>
  <c r="S104" i="44"/>
  <c r="AA104" i="44"/>
  <c r="AI104" i="44"/>
  <c r="AQ104" i="44"/>
  <c r="AY104" i="44"/>
  <c r="BG104" i="44"/>
  <c r="AR117" i="44"/>
  <c r="AF118" i="44"/>
  <c r="BF119" i="44"/>
  <c r="AL120" i="44"/>
  <c r="H153" i="44"/>
  <c r="F174" i="44"/>
  <c r="BJ174" i="44"/>
  <c r="BK121" i="46"/>
  <c r="BK121" i="44"/>
  <c r="BA27" i="44"/>
  <c r="M154" i="44"/>
  <c r="BQ154" i="44"/>
  <c r="AF177" i="44"/>
  <c r="AZ178" i="44"/>
  <c r="O179" i="44"/>
  <c r="W152" i="46"/>
  <c r="W152" i="44"/>
  <c r="X177" i="46"/>
  <c r="X177" i="44"/>
  <c r="D178" i="46"/>
  <c r="D178" i="44"/>
  <c r="BP178" i="46"/>
  <c r="BP178" i="44"/>
  <c r="G179" i="46"/>
  <c r="G179" i="44"/>
  <c r="AU179" i="46"/>
  <c r="AU179" i="44"/>
  <c r="AS27" i="44"/>
  <c r="AK49" i="44"/>
  <c r="P63" i="44"/>
  <c r="BD63" i="44"/>
  <c r="E154" i="44"/>
  <c r="BI154" i="44"/>
  <c r="AR178" i="44"/>
  <c r="BK179" i="44"/>
  <c r="K165" i="46"/>
  <c r="K165" i="44"/>
  <c r="S165" i="46"/>
  <c r="S165" i="44"/>
  <c r="AA165" i="46"/>
  <c r="AA165" i="44"/>
  <c r="AI165" i="46"/>
  <c r="AI165" i="44"/>
  <c r="AQ165" i="46"/>
  <c r="AQ165" i="44"/>
  <c r="AY165" i="46"/>
  <c r="AY165" i="44"/>
  <c r="BG165" i="46"/>
  <c r="BG165" i="44"/>
  <c r="BO165" i="46"/>
  <c r="BO165" i="44"/>
  <c r="S166" i="46"/>
  <c r="S166" i="44"/>
  <c r="I195" i="46"/>
  <c r="I195" i="44"/>
  <c r="Q195" i="46"/>
  <c r="Q195" i="44"/>
  <c r="Y195" i="46"/>
  <c r="Y195" i="44"/>
  <c r="AG195" i="44"/>
  <c r="AG195" i="46"/>
  <c r="AO195" i="46"/>
  <c r="AO195" i="44"/>
  <c r="AW195" i="46"/>
  <c r="AW195" i="44"/>
  <c r="BE195" i="46"/>
  <c r="BE195" i="44"/>
  <c r="BM195" i="46"/>
  <c r="BM195" i="44"/>
  <c r="A63" i="44"/>
  <c r="AK27" i="44"/>
  <c r="AC49" i="44"/>
  <c r="H63" i="44"/>
  <c r="D67" i="44"/>
  <c r="L67" i="44"/>
  <c r="T67" i="44"/>
  <c r="AB67" i="44"/>
  <c r="AJ67" i="44"/>
  <c r="AR67" i="44"/>
  <c r="AZ67" i="44"/>
  <c r="BH67" i="44"/>
  <c r="BP67" i="44"/>
  <c r="BA154" i="44"/>
  <c r="AJ178" i="44"/>
  <c r="BC179" i="44"/>
  <c r="G151" i="46"/>
  <c r="G151" i="44"/>
  <c r="O151" i="46"/>
  <c r="O151" i="44"/>
  <c r="W151" i="46"/>
  <c r="W151" i="44"/>
  <c r="AE151" i="46"/>
  <c r="AE151" i="44"/>
  <c r="AM151" i="46"/>
  <c r="AM151" i="44"/>
  <c r="AU151" i="46"/>
  <c r="AU151" i="44"/>
  <c r="BC151" i="46"/>
  <c r="BC151" i="44"/>
  <c r="BK151" i="46"/>
  <c r="BK151" i="44"/>
  <c r="X194" i="46"/>
  <c r="X194" i="44"/>
  <c r="AV194" i="46"/>
  <c r="AV194" i="44"/>
  <c r="L205" i="46"/>
  <c r="L205" i="44"/>
  <c r="AJ205" i="46"/>
  <c r="AJ205" i="44"/>
  <c r="AK154" i="46"/>
  <c r="AK154" i="44"/>
  <c r="AV177" i="46"/>
  <c r="AV177" i="44"/>
  <c r="AB178" i="46"/>
  <c r="AB178" i="44"/>
  <c r="AC27" i="44"/>
  <c r="U49" i="44"/>
  <c r="BQ49" i="44"/>
  <c r="AV63" i="44"/>
  <c r="E99" i="44"/>
  <c r="M99" i="44"/>
  <c r="U99" i="44"/>
  <c r="AC99" i="44"/>
  <c r="AK99" i="44"/>
  <c r="AS99" i="44"/>
  <c r="BA99" i="44"/>
  <c r="BI99" i="44"/>
  <c r="BQ99" i="44"/>
  <c r="I153" i="44"/>
  <c r="Q153" i="44"/>
  <c r="Y153" i="44"/>
  <c r="AG153" i="44"/>
  <c r="AO153" i="44"/>
  <c r="AW153" i="44"/>
  <c r="BE153" i="44"/>
  <c r="BM153" i="44"/>
  <c r="AS154" i="44"/>
  <c r="P177" i="44"/>
  <c r="BL177" i="44"/>
  <c r="AR147" i="46"/>
  <c r="AR147" i="44"/>
  <c r="BH160" i="46"/>
  <c r="BH160" i="44"/>
  <c r="D169" i="46"/>
  <c r="D169" i="44"/>
  <c r="L169" i="46"/>
  <c r="L169" i="44"/>
  <c r="T169" i="46"/>
  <c r="T169" i="44"/>
  <c r="AB169" i="46"/>
  <c r="AB169" i="44"/>
  <c r="AJ169" i="46"/>
  <c r="AJ169" i="44"/>
  <c r="AR169" i="46"/>
  <c r="AR169" i="44"/>
  <c r="AZ169" i="46"/>
  <c r="AZ169" i="44"/>
  <c r="BH169" i="46"/>
  <c r="BH169" i="44"/>
  <c r="BP169" i="46"/>
  <c r="BP169" i="44"/>
  <c r="D182" i="46"/>
  <c r="D182" i="44"/>
  <c r="L182" i="46"/>
  <c r="L182" i="44"/>
  <c r="T182" i="46"/>
  <c r="T182" i="44"/>
  <c r="AB182" i="46"/>
  <c r="AB182" i="44"/>
  <c r="AJ182" i="46"/>
  <c r="AJ182" i="44"/>
  <c r="AR182" i="46"/>
  <c r="AR182" i="44"/>
  <c r="AZ182" i="46"/>
  <c r="AZ182" i="44"/>
  <c r="BH182" i="46"/>
  <c r="BH182" i="44"/>
  <c r="BP182" i="46"/>
  <c r="BP182" i="44"/>
  <c r="P185" i="46"/>
  <c r="P185" i="44"/>
  <c r="AN185" i="46"/>
  <c r="AN185" i="44"/>
  <c r="S186" i="46"/>
  <c r="S186" i="44"/>
  <c r="BG186" i="46"/>
  <c r="BG186" i="44"/>
  <c r="F193" i="46"/>
  <c r="F193" i="44"/>
  <c r="N193" i="46"/>
  <c r="N193" i="44"/>
  <c r="V193" i="46"/>
  <c r="V193" i="44"/>
  <c r="AD193" i="46"/>
  <c r="AD193" i="44"/>
  <c r="BB193" i="46"/>
  <c r="BB193" i="44"/>
  <c r="W10" i="44"/>
  <c r="AM10" i="44"/>
  <c r="U27" i="44"/>
  <c r="M49" i="44"/>
  <c r="BI49" i="44"/>
  <c r="AN63" i="44"/>
  <c r="J69" i="44"/>
  <c r="R69" i="44"/>
  <c r="Z69" i="44"/>
  <c r="AH69" i="44"/>
  <c r="AP69" i="44"/>
  <c r="AX69" i="44"/>
  <c r="BF69" i="44"/>
  <c r="BN69" i="44"/>
  <c r="H177" i="44"/>
  <c r="BD177" i="44"/>
  <c r="AT143" i="46"/>
  <c r="AT143" i="44"/>
  <c r="BB143" i="46"/>
  <c r="BB143" i="44"/>
  <c r="BJ143" i="46"/>
  <c r="BJ143" i="44"/>
  <c r="AC145" i="46"/>
  <c r="AC145" i="44"/>
  <c r="I146" i="46"/>
  <c r="I146" i="44"/>
  <c r="AR159" i="46"/>
  <c r="AR159" i="44"/>
  <c r="D204" i="46"/>
  <c r="D204" i="44"/>
  <c r="L204" i="46"/>
  <c r="L204" i="44"/>
  <c r="T204" i="46"/>
  <c r="T204" i="44"/>
  <c r="AB204" i="46"/>
  <c r="AB204" i="44"/>
  <c r="BP204" i="46"/>
  <c r="BP204" i="44"/>
  <c r="Y206" i="46"/>
  <c r="Y206" i="44"/>
  <c r="O10" i="44"/>
  <c r="M27" i="44"/>
  <c r="BA49" i="44"/>
  <c r="I66" i="44"/>
  <c r="Q66" i="44"/>
  <c r="Y66" i="44"/>
  <c r="AG66" i="44"/>
  <c r="AO66" i="44"/>
  <c r="AW66" i="44"/>
  <c r="BE66" i="44"/>
  <c r="BM66" i="44"/>
  <c r="I98" i="44"/>
  <c r="Q98" i="44"/>
  <c r="Y98" i="44"/>
  <c r="AG98" i="44"/>
  <c r="AO98" i="44"/>
  <c r="AW98" i="44"/>
  <c r="BE98" i="44"/>
  <c r="BM98" i="44"/>
  <c r="T178" i="44"/>
  <c r="AM179" i="44"/>
  <c r="U189" i="46"/>
  <c r="U189" i="44"/>
  <c r="BI189" i="46"/>
  <c r="BI189" i="44"/>
  <c r="E201" i="46"/>
  <c r="E201" i="44"/>
  <c r="AC201" i="46"/>
  <c r="AC201" i="44"/>
  <c r="BQ201" i="46"/>
  <c r="BQ201" i="44"/>
  <c r="G10" i="44"/>
  <c r="AE10" i="44"/>
  <c r="K9" i="44"/>
  <c r="S9" i="44"/>
  <c r="AA9" i="44"/>
  <c r="AI9" i="44"/>
  <c r="AQ9" i="44"/>
  <c r="AY9" i="44"/>
  <c r="BG9" i="44"/>
  <c r="BO9" i="44"/>
  <c r="E27" i="44"/>
  <c r="BQ27" i="44"/>
  <c r="E49" i="44"/>
  <c r="AF63" i="44"/>
  <c r="F68" i="44"/>
  <c r="N68" i="44"/>
  <c r="V68" i="44"/>
  <c r="AD68" i="44"/>
  <c r="AL68" i="44"/>
  <c r="AT68" i="44"/>
  <c r="BB68" i="44"/>
  <c r="BJ68" i="44"/>
  <c r="E128" i="44"/>
  <c r="M128" i="44"/>
  <c r="U128" i="44"/>
  <c r="AC128" i="44"/>
  <c r="AK128" i="44"/>
  <c r="AS128" i="44"/>
  <c r="BA128" i="44"/>
  <c r="BI128" i="44"/>
  <c r="BQ128" i="44"/>
  <c r="AC154" i="44"/>
  <c r="L178" i="44"/>
  <c r="AE179" i="44"/>
  <c r="G155" i="46"/>
  <c r="G155" i="44"/>
  <c r="O155" i="46"/>
  <c r="O155" i="44"/>
  <c r="W155" i="46"/>
  <c r="W155" i="44"/>
  <c r="AE155" i="46"/>
  <c r="AE155" i="44"/>
  <c r="AM155" i="46"/>
  <c r="AM155" i="44"/>
  <c r="AU155" i="46"/>
  <c r="AU155" i="44"/>
  <c r="BC155" i="46"/>
  <c r="BC155" i="44"/>
  <c r="BK155" i="46"/>
  <c r="BK155" i="44"/>
  <c r="AI167" i="46"/>
  <c r="AI167" i="44"/>
  <c r="Z180" i="46"/>
  <c r="Z180" i="44"/>
  <c r="AX180" i="46"/>
  <c r="AX180" i="44"/>
  <c r="AP120" i="46"/>
  <c r="AP120" i="44"/>
  <c r="O125" i="46"/>
  <c r="O125" i="44"/>
  <c r="BK125" i="46"/>
  <c r="BK125" i="44"/>
  <c r="O126" i="46"/>
  <c r="O126" i="44"/>
  <c r="AU126" i="46"/>
  <c r="AU126" i="44"/>
  <c r="K200" i="46"/>
  <c r="K200" i="44"/>
  <c r="AA200" i="46"/>
  <c r="AA200" i="44"/>
  <c r="AQ200" i="46"/>
  <c r="AQ200" i="44"/>
  <c r="BO200" i="46"/>
  <c r="BO200" i="44"/>
  <c r="Z201" i="46"/>
  <c r="Z201" i="44"/>
  <c r="AP201" i="46"/>
  <c r="AP201" i="44"/>
  <c r="AX201" i="46"/>
  <c r="AX201" i="44"/>
  <c r="BN201" i="46"/>
  <c r="BN201" i="44"/>
  <c r="AY200" i="44"/>
  <c r="J27" i="46"/>
  <c r="J27" i="44"/>
  <c r="R27" i="46"/>
  <c r="R27" i="44"/>
  <c r="Z27" i="46"/>
  <c r="Z27" i="44"/>
  <c r="AH27" i="46"/>
  <c r="AH27" i="44"/>
  <c r="AP27" i="46"/>
  <c r="AP27" i="44"/>
  <c r="AX27" i="46"/>
  <c r="AX27" i="44"/>
  <c r="BF27" i="46"/>
  <c r="BF27" i="44"/>
  <c r="BN27" i="46"/>
  <c r="BN27" i="44"/>
  <c r="I109" i="46"/>
  <c r="I109" i="44"/>
  <c r="Q109" i="46"/>
  <c r="Q109" i="44"/>
  <c r="Y109" i="46"/>
  <c r="Y109" i="44"/>
  <c r="AG109" i="46"/>
  <c r="AG109" i="44"/>
  <c r="AO109" i="46"/>
  <c r="AO109" i="44"/>
  <c r="BM109" i="46"/>
  <c r="BM109" i="44"/>
  <c r="H152" i="46"/>
  <c r="H152" i="44"/>
  <c r="P152" i="46"/>
  <c r="P152" i="44"/>
  <c r="X152" i="46"/>
  <c r="X152" i="44"/>
  <c r="AF152" i="46"/>
  <c r="AF152" i="44"/>
  <c r="AN152" i="46"/>
  <c r="AN152" i="44"/>
  <c r="AV152" i="44"/>
  <c r="AV152" i="46"/>
  <c r="BD152" i="46"/>
  <c r="BD152" i="44"/>
  <c r="BL152" i="46"/>
  <c r="BL152" i="44"/>
  <c r="J192" i="46"/>
  <c r="J192" i="44"/>
  <c r="R192" i="46"/>
  <c r="R192" i="44"/>
  <c r="Z192" i="46"/>
  <c r="Z192" i="44"/>
  <c r="AH192" i="46"/>
  <c r="AH192" i="44"/>
  <c r="AP192" i="46"/>
  <c r="AP192" i="44"/>
  <c r="AX192" i="46"/>
  <c r="AX192" i="44"/>
  <c r="BF192" i="46"/>
  <c r="BF192" i="44"/>
  <c r="BN192" i="46"/>
  <c r="BN192" i="44"/>
  <c r="Q116" i="46"/>
  <c r="Q116" i="44"/>
  <c r="AO116" i="46"/>
  <c r="AO116" i="44"/>
  <c r="BM116" i="46"/>
  <c r="BM116" i="44"/>
  <c r="Y117" i="46"/>
  <c r="Y117" i="44"/>
  <c r="BE117" i="46"/>
  <c r="BE117" i="44"/>
  <c r="AA118" i="46"/>
  <c r="AA118" i="44"/>
  <c r="BG118" i="46"/>
  <c r="BG118" i="44"/>
  <c r="U119" i="46"/>
  <c r="U119" i="44"/>
  <c r="BA119" i="46"/>
  <c r="BA119" i="44"/>
  <c r="Z120" i="46"/>
  <c r="Z120" i="44"/>
  <c r="BF120" i="46"/>
  <c r="BF120" i="44"/>
  <c r="G125" i="46"/>
  <c r="G125" i="44"/>
  <c r="AM125" i="46"/>
  <c r="AM125" i="44"/>
  <c r="AE126" i="46"/>
  <c r="AE126" i="44"/>
  <c r="BK126" i="46"/>
  <c r="BK126" i="44"/>
  <c r="J201" i="46"/>
  <c r="J201" i="44"/>
  <c r="Z23" i="46"/>
  <c r="Z23" i="44"/>
  <c r="BF23" i="46"/>
  <c r="BF23" i="44"/>
  <c r="BN23" i="46"/>
  <c r="BN23" i="44"/>
  <c r="T24" i="46"/>
  <c r="T24" i="44"/>
  <c r="AB24" i="46"/>
  <c r="AB24" i="44"/>
  <c r="AJ24" i="46"/>
  <c r="AJ24" i="44"/>
  <c r="AR24" i="46"/>
  <c r="AR24" i="44"/>
  <c r="AZ24" i="46"/>
  <c r="AZ24" i="44"/>
  <c r="BH24" i="46"/>
  <c r="BH24" i="44"/>
  <c r="BP24" i="46"/>
  <c r="BP24" i="44"/>
  <c r="I145" i="46"/>
  <c r="I145" i="44"/>
  <c r="Q145" i="46"/>
  <c r="Q145" i="44"/>
  <c r="Y145" i="46"/>
  <c r="Y145" i="44"/>
  <c r="AG145" i="46"/>
  <c r="AG145" i="44"/>
  <c r="AO145" i="46"/>
  <c r="AO145" i="44"/>
  <c r="AW145" i="44"/>
  <c r="AW145" i="46"/>
  <c r="BE145" i="46"/>
  <c r="BE145" i="44"/>
  <c r="BM145" i="46"/>
  <c r="BM145" i="44"/>
  <c r="E146" i="46"/>
  <c r="E146" i="44"/>
  <c r="M146" i="46"/>
  <c r="M146" i="44"/>
  <c r="U146" i="46"/>
  <c r="U146" i="44"/>
  <c r="AC146" i="46"/>
  <c r="AC146" i="44"/>
  <c r="AK146" i="46"/>
  <c r="AK146" i="44"/>
  <c r="AS146" i="46"/>
  <c r="AS146" i="44"/>
  <c r="BA146" i="46"/>
  <c r="BA146" i="44"/>
  <c r="BI146" i="46"/>
  <c r="BI146" i="44"/>
  <c r="BQ146" i="46"/>
  <c r="BQ146" i="44"/>
  <c r="F147" i="46"/>
  <c r="F147" i="44"/>
  <c r="N147" i="46"/>
  <c r="N147" i="44"/>
  <c r="V147" i="46"/>
  <c r="V147" i="44"/>
  <c r="AD147" i="46"/>
  <c r="AD147" i="44"/>
  <c r="AL147" i="46"/>
  <c r="AL147" i="44"/>
  <c r="AT147" i="46"/>
  <c r="AT147" i="44"/>
  <c r="BB147" i="46"/>
  <c r="BB147" i="44"/>
  <c r="BJ147" i="46"/>
  <c r="BJ147" i="44"/>
  <c r="G189" i="46"/>
  <c r="G189" i="44"/>
  <c r="O189" i="46"/>
  <c r="O189" i="44"/>
  <c r="W189" i="46"/>
  <c r="W189" i="44"/>
  <c r="AE189" i="44"/>
  <c r="AE189" i="46"/>
  <c r="AM189" i="46"/>
  <c r="AM189" i="44"/>
  <c r="AU189" i="46"/>
  <c r="AU189" i="44"/>
  <c r="BC189" i="46"/>
  <c r="BC189" i="44"/>
  <c r="BK189" i="46"/>
  <c r="BK189" i="44"/>
  <c r="AG117" i="46"/>
  <c r="AG117" i="44"/>
  <c r="BM117" i="46"/>
  <c r="BM117" i="44"/>
  <c r="AI118" i="46"/>
  <c r="AI118" i="44"/>
  <c r="BO118" i="46"/>
  <c r="BO118" i="44"/>
  <c r="AC119" i="46"/>
  <c r="AC119" i="44"/>
  <c r="BI119" i="46"/>
  <c r="BI119" i="44"/>
  <c r="R120" i="46"/>
  <c r="R120" i="44"/>
  <c r="BN120" i="46"/>
  <c r="BN120" i="44"/>
  <c r="W125" i="46"/>
  <c r="W125" i="44"/>
  <c r="AU125" i="46"/>
  <c r="AU125" i="44"/>
  <c r="G126" i="46"/>
  <c r="G126" i="44"/>
  <c r="W126" i="46"/>
  <c r="W126" i="44"/>
  <c r="S200" i="46"/>
  <c r="S200" i="44"/>
  <c r="AI200" i="46"/>
  <c r="AI200" i="44"/>
  <c r="BG200" i="46"/>
  <c r="BG200" i="44"/>
  <c r="R201" i="46"/>
  <c r="R201" i="44"/>
  <c r="AL63" i="44"/>
  <c r="G178" i="46"/>
  <c r="G178" i="44"/>
  <c r="O178" i="46"/>
  <c r="O178" i="44"/>
  <c r="W178" i="46"/>
  <c r="W178" i="44"/>
  <c r="AE178" i="46"/>
  <c r="AE178" i="44"/>
  <c r="AM178" i="46"/>
  <c r="AM178" i="44"/>
  <c r="AU178" i="46"/>
  <c r="AU178" i="44"/>
  <c r="BC178" i="46"/>
  <c r="BC178" i="44"/>
  <c r="BK178" i="46"/>
  <c r="BK178" i="44"/>
  <c r="I179" i="46"/>
  <c r="I179" i="44"/>
  <c r="Q179" i="46"/>
  <c r="Q179" i="44"/>
  <c r="Y179" i="46"/>
  <c r="Y179" i="44"/>
  <c r="AG179" i="46"/>
  <c r="AG179" i="44"/>
  <c r="AO179" i="46"/>
  <c r="AO179" i="44"/>
  <c r="AW179" i="46"/>
  <c r="AW179" i="44"/>
  <c r="BE179" i="46"/>
  <c r="BE179" i="44"/>
  <c r="BM179" i="46"/>
  <c r="BM179" i="44"/>
  <c r="K180" i="46"/>
  <c r="K180" i="44"/>
  <c r="S180" i="46"/>
  <c r="S180" i="44"/>
  <c r="AA180" i="46"/>
  <c r="AA180" i="44"/>
  <c r="AI180" i="46"/>
  <c r="AI180" i="44"/>
  <c r="AQ180" i="46"/>
  <c r="AQ180" i="44"/>
  <c r="AY180" i="46"/>
  <c r="AY180" i="44"/>
  <c r="BG180" i="46"/>
  <c r="BG180" i="44"/>
  <c r="BO180" i="46"/>
  <c r="BO180" i="44"/>
  <c r="G185" i="46"/>
  <c r="G185" i="44"/>
  <c r="O185" i="46"/>
  <c r="O185" i="44"/>
  <c r="W185" i="46"/>
  <c r="W185" i="44"/>
  <c r="AE185" i="46"/>
  <c r="AE185" i="44"/>
  <c r="AM185" i="46"/>
  <c r="AM185" i="44"/>
  <c r="AU185" i="46"/>
  <c r="AU185" i="44"/>
  <c r="BC185" i="46"/>
  <c r="BC185" i="44"/>
  <c r="BK185" i="46"/>
  <c r="BK185" i="44"/>
  <c r="H186" i="46"/>
  <c r="H186" i="44"/>
  <c r="P186" i="46"/>
  <c r="P186" i="44"/>
  <c r="X186" i="46"/>
  <c r="X186" i="44"/>
  <c r="AF186" i="46"/>
  <c r="AF186" i="44"/>
  <c r="AN186" i="46"/>
  <c r="AN186" i="44"/>
  <c r="AV186" i="46"/>
  <c r="AV186" i="44"/>
  <c r="BD186" i="46"/>
  <c r="BD186" i="44"/>
  <c r="BL186" i="46"/>
  <c r="BL186" i="44"/>
  <c r="Y116" i="46"/>
  <c r="Y116" i="44"/>
  <c r="AW116" i="46"/>
  <c r="AW116" i="44"/>
  <c r="I117" i="46"/>
  <c r="I117" i="44"/>
  <c r="AO117" i="46"/>
  <c r="AO117" i="44"/>
  <c r="K118" i="46"/>
  <c r="K118" i="44"/>
  <c r="AQ118" i="46"/>
  <c r="AQ118" i="44"/>
  <c r="E119" i="46"/>
  <c r="E119" i="44"/>
  <c r="AK119" i="46"/>
  <c r="AK119" i="44"/>
  <c r="BQ119" i="46"/>
  <c r="BQ119" i="44"/>
  <c r="AH120" i="46"/>
  <c r="AH120" i="44"/>
  <c r="BC126" i="46"/>
  <c r="BC126" i="44"/>
  <c r="R13" i="46"/>
  <c r="R13" i="44"/>
  <c r="AH13" i="46"/>
  <c r="AH13" i="44"/>
  <c r="AX13" i="46"/>
  <c r="AX13" i="44"/>
  <c r="BN13" i="44"/>
  <c r="BN13" i="46"/>
  <c r="N14" i="46"/>
  <c r="N14" i="44"/>
  <c r="AD14" i="46"/>
  <c r="AD14" i="44"/>
  <c r="AL14" i="46"/>
  <c r="AL14" i="44"/>
  <c r="BJ14" i="46"/>
  <c r="BJ14" i="44"/>
  <c r="F88" i="46"/>
  <c r="F88" i="44"/>
  <c r="AD88" i="46"/>
  <c r="AD88" i="44"/>
  <c r="AL88" i="46"/>
  <c r="AL88" i="44"/>
  <c r="AT88" i="46"/>
  <c r="AT88" i="44"/>
  <c r="BB88" i="46"/>
  <c r="BB88" i="44"/>
  <c r="BJ88" i="46"/>
  <c r="BJ88" i="44"/>
  <c r="F137" i="46"/>
  <c r="F137" i="44"/>
  <c r="N137" i="46"/>
  <c r="N137" i="44"/>
  <c r="V137" i="46"/>
  <c r="V137" i="44"/>
  <c r="AD137" i="46"/>
  <c r="AD137" i="44"/>
  <c r="AL137" i="46"/>
  <c r="AL137" i="44"/>
  <c r="AT137" i="46"/>
  <c r="AT137" i="44"/>
  <c r="BB137" i="46"/>
  <c r="BB137" i="44"/>
  <c r="BJ137" i="46"/>
  <c r="BJ137" i="44"/>
  <c r="I140" i="46"/>
  <c r="I140" i="44"/>
  <c r="Q140" i="46"/>
  <c r="Q140" i="44"/>
  <c r="Y140" i="46"/>
  <c r="Y140" i="44"/>
  <c r="AG140" i="46"/>
  <c r="AG140" i="44"/>
  <c r="AO140" i="46"/>
  <c r="AO140" i="44"/>
  <c r="AW140" i="46"/>
  <c r="AW140" i="44"/>
  <c r="BE140" i="46"/>
  <c r="BE140" i="44"/>
  <c r="BM140" i="46"/>
  <c r="BM140" i="44"/>
  <c r="F171" i="46"/>
  <c r="F171" i="44"/>
  <c r="N171" i="46"/>
  <c r="N171" i="44"/>
  <c r="V171" i="46"/>
  <c r="V171" i="44"/>
  <c r="AD171" i="46"/>
  <c r="AD171" i="44"/>
  <c r="AL171" i="46"/>
  <c r="AL171" i="44"/>
  <c r="AT171" i="46"/>
  <c r="AT171" i="44"/>
  <c r="BJ171" i="46"/>
  <c r="BJ171" i="44"/>
  <c r="I116" i="44"/>
  <c r="I116" i="46"/>
  <c r="AG116" i="46"/>
  <c r="AG116" i="44"/>
  <c r="BE116" i="46"/>
  <c r="BE116" i="44"/>
  <c r="Q117" i="46"/>
  <c r="Q117" i="44"/>
  <c r="AW117" i="46"/>
  <c r="AW117" i="44"/>
  <c r="S118" i="46"/>
  <c r="S118" i="44"/>
  <c r="AY118" i="46"/>
  <c r="AY118" i="44"/>
  <c r="M119" i="46"/>
  <c r="M119" i="44"/>
  <c r="AS119" i="46"/>
  <c r="AS119" i="44"/>
  <c r="J120" i="46"/>
  <c r="J120" i="44"/>
  <c r="AX120" i="46"/>
  <c r="AX120" i="44"/>
  <c r="AE125" i="46"/>
  <c r="AE125" i="44"/>
  <c r="BC125" i="46"/>
  <c r="BC125" i="44"/>
  <c r="AM126" i="46"/>
  <c r="AM126" i="44"/>
  <c r="AH201" i="46"/>
  <c r="AH201" i="44"/>
  <c r="BF201" i="46"/>
  <c r="BF201" i="44"/>
  <c r="H133" i="46"/>
  <c r="H133" i="44"/>
  <c r="P133" i="46"/>
  <c r="P133" i="44"/>
  <c r="X133" i="46"/>
  <c r="X133" i="44"/>
  <c r="AF133" i="46"/>
  <c r="AF133" i="44"/>
  <c r="AN133" i="46"/>
  <c r="AN133" i="44"/>
  <c r="AV133" i="46"/>
  <c r="AV133" i="44"/>
  <c r="BD133" i="46"/>
  <c r="BD133" i="44"/>
  <c r="BL133" i="46"/>
  <c r="BL133" i="44"/>
  <c r="F166" i="46"/>
  <c r="F166" i="44"/>
  <c r="N166" i="46"/>
  <c r="N166" i="44"/>
  <c r="V166" i="46"/>
  <c r="V166" i="44"/>
  <c r="AD166" i="46"/>
  <c r="AD166" i="44"/>
  <c r="AL166" i="46"/>
  <c r="AL166" i="44"/>
  <c r="AT166" i="46"/>
  <c r="AT166" i="44"/>
  <c r="BB166" i="46"/>
  <c r="BB166" i="44"/>
  <c r="BJ166" i="46"/>
  <c r="BJ166" i="44"/>
  <c r="E167" i="46"/>
  <c r="E167" i="44"/>
  <c r="M167" i="46"/>
  <c r="M167" i="44"/>
  <c r="U167" i="46"/>
  <c r="U167" i="44"/>
  <c r="AC167" i="46"/>
  <c r="AC167" i="44"/>
  <c r="AK167" i="46"/>
  <c r="AK167" i="44"/>
  <c r="AS167" i="46"/>
  <c r="AS167" i="44"/>
  <c r="BA167" i="46"/>
  <c r="BA167" i="44"/>
  <c r="BI167" i="46"/>
  <c r="BI167" i="44"/>
  <c r="BQ167" i="46"/>
  <c r="BQ167" i="44"/>
  <c r="AH11" i="46"/>
  <c r="AH11" i="44"/>
  <c r="E48" i="46"/>
  <c r="E48" i="44"/>
  <c r="M48" i="46"/>
  <c r="M48" i="44"/>
  <c r="U48" i="46"/>
  <c r="U48" i="44"/>
  <c r="AC48" i="46"/>
  <c r="AC48" i="44"/>
  <c r="AK48" i="46"/>
  <c r="AK48" i="44"/>
  <c r="AS48" i="46"/>
  <c r="AS48" i="44"/>
  <c r="BA48" i="46"/>
  <c r="BA48" i="44"/>
  <c r="BI48" i="46"/>
  <c r="BI48" i="44"/>
  <c r="BQ48" i="46"/>
  <c r="BQ48" i="44"/>
  <c r="H49" i="46"/>
  <c r="H49" i="44"/>
  <c r="AN49" i="46"/>
  <c r="AN49" i="44"/>
  <c r="AV49" i="46"/>
  <c r="AV49" i="44"/>
  <c r="H57" i="46"/>
  <c r="H57" i="44"/>
  <c r="P57" i="46"/>
  <c r="P57" i="44"/>
  <c r="X57" i="46"/>
  <c r="X57" i="44"/>
  <c r="AF57" i="46"/>
  <c r="AF57" i="44"/>
  <c r="AN57" i="46"/>
  <c r="AN57" i="44"/>
  <c r="AV57" i="46"/>
  <c r="AV57" i="44"/>
  <c r="BD57" i="46"/>
  <c r="BD57" i="44"/>
  <c r="BL57" i="46"/>
  <c r="BL57" i="44"/>
  <c r="F62" i="46"/>
  <c r="F62" i="44"/>
  <c r="N62" i="46"/>
  <c r="N62" i="44"/>
  <c r="V62" i="46"/>
  <c r="V62" i="44"/>
  <c r="AD62" i="46"/>
  <c r="AD62" i="44"/>
  <c r="AL62" i="46"/>
  <c r="AL62" i="44"/>
  <c r="AT62" i="46"/>
  <c r="AT62" i="44"/>
  <c r="BB62" i="46"/>
  <c r="BB62" i="44"/>
  <c r="BJ62" i="46"/>
  <c r="BJ62" i="44"/>
  <c r="V63" i="46"/>
  <c r="V63" i="44"/>
  <c r="BB63" i="46"/>
  <c r="BB63" i="44"/>
  <c r="BJ63" i="46"/>
  <c r="BJ63" i="44"/>
  <c r="I76" i="46"/>
  <c r="I76" i="44"/>
  <c r="Q76" i="46"/>
  <c r="Q76" i="44"/>
  <c r="Y76" i="46"/>
  <c r="Y76" i="44"/>
  <c r="AG76" i="46"/>
  <c r="AG76" i="44"/>
  <c r="AO76" i="46"/>
  <c r="AO76" i="44"/>
  <c r="AW76" i="46"/>
  <c r="AW76" i="44"/>
  <c r="BE76" i="46"/>
  <c r="BE76" i="44"/>
  <c r="BM76" i="46"/>
  <c r="BM76" i="44"/>
  <c r="X31" i="46"/>
  <c r="X31" i="44"/>
  <c r="BD31" i="46"/>
  <c r="BD31" i="44"/>
  <c r="BL31" i="46"/>
  <c r="BL31" i="44"/>
  <c r="AA32" i="46"/>
  <c r="AA32" i="44"/>
  <c r="AI32" i="46"/>
  <c r="AI32" i="44"/>
  <c r="K33" i="46"/>
  <c r="K33" i="44"/>
  <c r="S33" i="46"/>
  <c r="S33" i="44"/>
  <c r="AA33" i="46"/>
  <c r="AA33" i="44"/>
  <c r="AI33" i="46"/>
  <c r="AI33" i="44"/>
  <c r="AQ33" i="46"/>
  <c r="AQ33" i="44"/>
  <c r="AY33" i="46"/>
  <c r="AY33" i="44"/>
  <c r="BG33" i="46"/>
  <c r="BG33" i="44"/>
  <c r="BO33" i="46"/>
  <c r="BO33" i="44"/>
  <c r="J34" i="46"/>
  <c r="J34" i="44"/>
  <c r="R34" i="46"/>
  <c r="R34" i="44"/>
  <c r="Z34" i="46"/>
  <c r="Z34" i="44"/>
  <c r="AH34" i="46"/>
  <c r="AH34" i="44"/>
  <c r="AP34" i="46"/>
  <c r="AP34" i="44"/>
  <c r="AX34" i="46"/>
  <c r="AX34" i="44"/>
  <c r="BF34" i="46"/>
  <c r="BF34" i="44"/>
  <c r="BN34" i="46"/>
  <c r="BN34" i="44"/>
  <c r="I129" i="46"/>
  <c r="I129" i="44"/>
  <c r="Q129" i="46"/>
  <c r="Q129" i="44"/>
  <c r="Y129" i="46"/>
  <c r="Y129" i="44"/>
  <c r="AG129" i="46"/>
  <c r="AG129" i="44"/>
  <c r="AO129" i="46"/>
  <c r="AO129" i="44"/>
  <c r="AW129" i="44"/>
  <c r="AW129" i="46"/>
  <c r="BE129" i="46"/>
  <c r="BE129" i="44"/>
  <c r="BM129" i="46"/>
  <c r="BM129" i="44"/>
  <c r="K159" i="46"/>
  <c r="K159" i="44"/>
  <c r="S159" i="46"/>
  <c r="S159" i="44"/>
  <c r="AA159" i="46"/>
  <c r="AA159" i="44"/>
  <c r="AI159" i="46"/>
  <c r="AI159" i="44"/>
  <c r="AQ159" i="46"/>
  <c r="AQ159" i="44"/>
  <c r="AY159" i="46"/>
  <c r="AY159" i="44"/>
  <c r="BG159" i="46"/>
  <c r="BG159" i="44"/>
  <c r="BO159" i="46"/>
  <c r="BO159" i="44"/>
  <c r="J160" i="46"/>
  <c r="J160" i="44"/>
  <c r="R160" i="46"/>
  <c r="R160" i="44"/>
  <c r="Z160" i="46"/>
  <c r="Z160" i="44"/>
  <c r="AH160" i="46"/>
  <c r="AH160" i="44"/>
  <c r="AP160" i="46"/>
  <c r="AP160" i="44"/>
  <c r="AX160" i="46"/>
  <c r="AX160" i="44"/>
  <c r="BF160" i="46"/>
  <c r="BF160" i="44"/>
  <c r="BN160" i="46"/>
  <c r="BN160" i="44"/>
  <c r="F206" i="46"/>
  <c r="F206" i="44"/>
  <c r="N206" i="46"/>
  <c r="N206" i="44"/>
  <c r="V206" i="46"/>
  <c r="V206" i="44"/>
  <c r="AD206" i="46"/>
  <c r="AD206" i="44"/>
  <c r="AL206" i="46"/>
  <c r="AL206" i="44"/>
  <c r="AT206" i="46"/>
  <c r="AT206" i="44"/>
  <c r="BB206" i="46"/>
  <c r="BB206" i="44"/>
  <c r="W207" i="46"/>
  <c r="W207" i="44"/>
  <c r="AU207" i="46"/>
  <c r="AU207" i="44"/>
  <c r="BK207" i="46"/>
  <c r="BK207" i="44"/>
  <c r="AC204" i="46"/>
  <c r="AC204" i="44"/>
  <c r="AK204" i="46"/>
  <c r="AK204" i="44"/>
  <c r="AS204" i="46"/>
  <c r="AS204" i="44"/>
  <c r="BA204" i="46"/>
  <c r="BA204" i="44"/>
  <c r="BI204" i="46"/>
  <c r="BI204" i="44"/>
  <c r="BQ204" i="46"/>
  <c r="BQ204" i="44"/>
  <c r="K205" i="46"/>
  <c r="K205" i="44"/>
  <c r="S205" i="46"/>
  <c r="S205" i="44"/>
  <c r="AA205" i="46"/>
  <c r="AA205" i="44"/>
  <c r="AI205" i="46"/>
  <c r="AI205" i="44"/>
  <c r="AQ205" i="46"/>
  <c r="AQ205" i="44"/>
  <c r="AY205" i="46"/>
  <c r="AY205" i="44"/>
  <c r="BG205" i="46"/>
  <c r="BG205" i="44"/>
  <c r="BO205" i="46"/>
  <c r="BO205" i="44"/>
  <c r="AF193" i="46"/>
  <c r="AF193" i="44"/>
  <c r="AN193" i="46"/>
  <c r="AN193" i="44"/>
  <c r="BD193" i="46"/>
  <c r="BD193" i="44"/>
  <c r="BL193" i="46"/>
  <c r="BL193" i="44"/>
  <c r="AG194" i="46"/>
  <c r="AG194" i="44"/>
  <c r="AP194" i="46"/>
  <c r="AP194" i="44"/>
  <c r="AV193" i="46"/>
  <c r="J200" i="46"/>
  <c r="J200" i="44"/>
  <c r="R200" i="46"/>
  <c r="R200" i="44"/>
  <c r="Z200" i="46"/>
  <c r="Z200" i="44"/>
  <c r="AH200" i="46"/>
  <c r="AH200" i="44"/>
  <c r="AP200" i="46"/>
  <c r="AP200" i="44"/>
  <c r="AX200" i="46"/>
  <c r="AX200" i="44"/>
  <c r="BF200" i="46"/>
  <c r="BF200" i="44"/>
  <c r="BN200" i="46"/>
  <c r="BN200" i="44"/>
  <c r="U32" i="44"/>
  <c r="S13" i="44"/>
  <c r="F17" i="44"/>
  <c r="BB17" i="44"/>
  <c r="AY19" i="44"/>
  <c r="AD25" i="44"/>
  <c r="F54" i="44"/>
  <c r="N54" i="44"/>
  <c r="V54" i="44"/>
  <c r="AD54" i="44"/>
  <c r="AL54" i="44"/>
  <c r="AT54" i="44"/>
  <c r="BB54" i="44"/>
  <c r="BJ54" i="44"/>
  <c r="J84" i="44"/>
  <c r="R84" i="44"/>
  <c r="Z84" i="44"/>
  <c r="AH84" i="44"/>
  <c r="AP84" i="44"/>
  <c r="AX84" i="44"/>
  <c r="BF84" i="44"/>
  <c r="BN84" i="44"/>
  <c r="C18" i="46"/>
  <c r="C18" i="44" s="1"/>
  <c r="K13" i="44"/>
  <c r="H16" i="44"/>
  <c r="P16" i="44"/>
  <c r="X16" i="44"/>
  <c r="AF16" i="44"/>
  <c r="AN16" i="44"/>
  <c r="AV16" i="44"/>
  <c r="BD16" i="44"/>
  <c r="BL16" i="44"/>
  <c r="AQ19" i="44"/>
  <c r="V25" i="44"/>
  <c r="I174" i="44"/>
  <c r="Q174" i="44"/>
  <c r="Y174" i="44"/>
  <c r="AG174" i="44"/>
  <c r="AO174" i="44"/>
  <c r="AW174" i="44"/>
  <c r="BE174" i="44"/>
  <c r="BM174" i="44"/>
  <c r="K177" i="44"/>
  <c r="S177" i="44"/>
  <c r="AA177" i="44"/>
  <c r="AI177" i="44"/>
  <c r="AQ177" i="44"/>
  <c r="AY177" i="44"/>
  <c r="BG177" i="44"/>
  <c r="BO177" i="44"/>
  <c r="F25" i="44"/>
  <c r="E32" i="44"/>
  <c r="K194" i="44"/>
  <c r="S194" i="44"/>
  <c r="AA194" i="44"/>
  <c r="AI194" i="44"/>
  <c r="AQ194" i="44"/>
  <c r="AY194" i="44"/>
  <c r="BG194" i="44"/>
  <c r="AX46" i="46"/>
  <c r="E142" i="46"/>
  <c r="E142" i="44"/>
  <c r="M142" i="46"/>
  <c r="M142" i="44"/>
  <c r="U142" i="46"/>
  <c r="U142" i="44"/>
  <c r="AC142" i="46"/>
  <c r="AC142" i="44"/>
  <c r="AK142" i="46"/>
  <c r="AK142" i="44"/>
  <c r="AS142" i="46"/>
  <c r="AS142" i="44"/>
  <c r="BA142" i="46"/>
  <c r="BA142" i="44"/>
  <c r="BI142" i="46"/>
  <c r="BI142" i="44"/>
  <c r="BQ142" i="46"/>
  <c r="BQ142" i="44"/>
  <c r="AA19" i="44"/>
  <c r="AC32" i="44"/>
  <c r="AY13" i="44"/>
  <c r="AD17" i="44"/>
  <c r="BJ25" i="44"/>
  <c r="R46" i="44"/>
  <c r="AH46" i="44"/>
  <c r="BN46" i="44"/>
  <c r="AK32" i="44"/>
  <c r="S19" i="44"/>
  <c r="J46" i="44"/>
  <c r="Z46" i="44"/>
  <c r="AP46" i="44"/>
  <c r="BF46" i="44"/>
  <c r="I7" i="44"/>
  <c r="Q7" i="44"/>
  <c r="Y7" i="44"/>
  <c r="AG7" i="44"/>
  <c r="AO7" i="44"/>
  <c r="AW7" i="44"/>
  <c r="BE7" i="44"/>
  <c r="BM7" i="44"/>
  <c r="AQ13" i="44"/>
  <c r="V17" i="44"/>
  <c r="K19" i="44"/>
  <c r="BB25" i="44"/>
  <c r="G28" i="44"/>
  <c r="O28" i="44"/>
  <c r="W28" i="44"/>
  <c r="AE28" i="44"/>
  <c r="AM28" i="44"/>
  <c r="AU28" i="44"/>
  <c r="BC28" i="44"/>
  <c r="BK28" i="44"/>
  <c r="I63" i="44"/>
  <c r="Q63" i="44"/>
  <c r="Y63" i="44"/>
  <c r="AG63" i="44"/>
  <c r="AO63" i="44"/>
  <c r="AW63" i="44"/>
  <c r="BE63" i="44"/>
  <c r="BM63" i="44"/>
  <c r="E77" i="44"/>
  <c r="M77" i="44"/>
  <c r="U77" i="44"/>
  <c r="AC77" i="44"/>
  <c r="AK77" i="44"/>
  <c r="AS77" i="44"/>
  <c r="BA77" i="44"/>
  <c r="BI77" i="44"/>
  <c r="BQ77" i="44"/>
  <c r="K86" i="44"/>
  <c r="S86" i="44"/>
  <c r="AA86" i="44"/>
  <c r="AI86" i="44"/>
  <c r="AQ86" i="44"/>
  <c r="AY86" i="44"/>
  <c r="BG86" i="44"/>
  <c r="BO86" i="44"/>
  <c r="AE29" i="46"/>
  <c r="T130" i="46"/>
  <c r="T130" i="44"/>
  <c r="AB130" i="46"/>
  <c r="AB130" i="44"/>
  <c r="AJ130" i="46"/>
  <c r="AJ130" i="44"/>
  <c r="AR130" i="46"/>
  <c r="AR130" i="44"/>
  <c r="AZ130" i="46"/>
  <c r="AZ130" i="44"/>
  <c r="BH130" i="46"/>
  <c r="BH130" i="44"/>
  <c r="BP130" i="46"/>
  <c r="BP130" i="44"/>
  <c r="H154" i="46"/>
  <c r="H154" i="44"/>
  <c r="P154" i="46"/>
  <c r="P154" i="44"/>
  <c r="X154" i="46"/>
  <c r="X154" i="44"/>
  <c r="AF154" i="44"/>
  <c r="AF154" i="46"/>
  <c r="AN154" i="44"/>
  <c r="AN154" i="46"/>
  <c r="AV154" i="46"/>
  <c r="AV154" i="44"/>
  <c r="BD154" i="46"/>
  <c r="BD154" i="44"/>
  <c r="BL154" i="46"/>
  <c r="BL154" i="44"/>
  <c r="BG13" i="44"/>
  <c r="AL17" i="44"/>
  <c r="AI13" i="44"/>
  <c r="N17" i="44"/>
  <c r="BO19" i="44"/>
  <c r="AT25" i="44"/>
  <c r="J31" i="44"/>
  <c r="R31" i="44"/>
  <c r="Z31" i="44"/>
  <c r="AH31" i="44"/>
  <c r="AP31" i="44"/>
  <c r="AX31" i="44"/>
  <c r="BF31" i="44"/>
  <c r="BN31" i="44"/>
  <c r="J35" i="44"/>
  <c r="R35" i="44"/>
  <c r="Z35" i="44"/>
  <c r="AH35" i="44"/>
  <c r="AP35" i="44"/>
  <c r="AX35" i="44"/>
  <c r="BF35" i="44"/>
  <c r="BN35" i="44"/>
  <c r="H44" i="44"/>
  <c r="P44" i="44"/>
  <c r="X44" i="44"/>
  <c r="AF44" i="44"/>
  <c r="AN44" i="44"/>
  <c r="AV44" i="44"/>
  <c r="BD44" i="44"/>
  <c r="BL44" i="44"/>
  <c r="M32" i="44"/>
  <c r="AS32" i="44"/>
  <c r="AA13" i="44"/>
  <c r="BJ17" i="44"/>
  <c r="BG19" i="44"/>
  <c r="AL25" i="44"/>
  <c r="G29" i="44"/>
  <c r="O29" i="44"/>
  <c r="W29" i="44"/>
  <c r="AM29" i="44"/>
  <c r="AU29" i="44"/>
  <c r="BC29" i="44"/>
  <c r="BK29" i="44"/>
  <c r="I88" i="44"/>
  <c r="Q88" i="44"/>
  <c r="Y88" i="44"/>
  <c r="AG88" i="44"/>
  <c r="AO88" i="44"/>
  <c r="AW88" i="44"/>
  <c r="BE88" i="44"/>
  <c r="BM88" i="44"/>
  <c r="AO20" i="46"/>
  <c r="G13" i="46"/>
  <c r="G13" i="44"/>
  <c r="O13" i="46"/>
  <c r="O13" i="44"/>
  <c r="W13" i="46"/>
  <c r="W13" i="44"/>
  <c r="AE13" i="46"/>
  <c r="AE13" i="44"/>
  <c r="AM13" i="46"/>
  <c r="AM13" i="44"/>
  <c r="AU13" i="46"/>
  <c r="AU13" i="44"/>
  <c r="BC13" i="46"/>
  <c r="BC13" i="44"/>
  <c r="BK13" i="46"/>
  <c r="BK13" i="44"/>
  <c r="K18" i="46"/>
  <c r="K18" i="44"/>
  <c r="S18" i="46"/>
  <c r="S18" i="44"/>
  <c r="AA18" i="46"/>
  <c r="AA18" i="44"/>
  <c r="AI18" i="46"/>
  <c r="AI18" i="44"/>
  <c r="AQ18" i="46"/>
  <c r="AQ18" i="44"/>
  <c r="AY18" i="44"/>
  <c r="AY18" i="46"/>
  <c r="BG18" i="46"/>
  <c r="BG18" i="44"/>
  <c r="BO18" i="46"/>
  <c r="BO18" i="44"/>
  <c r="J109" i="46"/>
  <c r="J109" i="44"/>
  <c r="R109" i="46"/>
  <c r="R109" i="44"/>
  <c r="Z109" i="46"/>
  <c r="Z109" i="44"/>
  <c r="AH109" i="46"/>
  <c r="AH109" i="44"/>
  <c r="AP109" i="46"/>
  <c r="AP109" i="44"/>
  <c r="AX109" i="46"/>
  <c r="AX109" i="44"/>
  <c r="BF109" i="46"/>
  <c r="BF109" i="44"/>
  <c r="BN109" i="46"/>
  <c r="BN109" i="44"/>
  <c r="E131" i="46"/>
  <c r="E131" i="44"/>
  <c r="M131" i="46"/>
  <c r="M131" i="44"/>
  <c r="U131" i="46"/>
  <c r="U131" i="44"/>
  <c r="AC131" i="46"/>
  <c r="AC131" i="44"/>
  <c r="AK131" i="46"/>
  <c r="AK131" i="44"/>
  <c r="AS131" i="46"/>
  <c r="AS131" i="44"/>
  <c r="BA131" i="46"/>
  <c r="BA131" i="44"/>
  <c r="BI131" i="46"/>
  <c r="BI131" i="44"/>
  <c r="BQ131" i="46"/>
  <c r="BQ131" i="44"/>
  <c r="G138" i="46"/>
  <c r="G138" i="44"/>
  <c r="O138" i="46"/>
  <c r="O138" i="44"/>
  <c r="W138" i="46"/>
  <c r="W138" i="44"/>
  <c r="AE138" i="46"/>
  <c r="AE138" i="44"/>
  <c r="AM138" i="46"/>
  <c r="AM138" i="44"/>
  <c r="AU138" i="46"/>
  <c r="AU138" i="44"/>
  <c r="BC138" i="46"/>
  <c r="BC138" i="44"/>
  <c r="BK138" i="46"/>
  <c r="BK138" i="44"/>
  <c r="H171" i="46"/>
  <c r="H171" i="44"/>
  <c r="P171" i="46"/>
  <c r="P171" i="44"/>
  <c r="X171" i="46"/>
  <c r="X171" i="44"/>
  <c r="AF171" i="46"/>
  <c r="AF171" i="44"/>
  <c r="AN171" i="46"/>
  <c r="AN171" i="44"/>
  <c r="AV171" i="46"/>
  <c r="AV171" i="44"/>
  <c r="BD171" i="46"/>
  <c r="BD171" i="44"/>
  <c r="BL171" i="46"/>
  <c r="BL171" i="44"/>
  <c r="F207" i="46"/>
  <c r="F207" i="44"/>
  <c r="N207" i="46"/>
  <c r="N207" i="44"/>
  <c r="V207" i="46"/>
  <c r="V207" i="44"/>
  <c r="AD207" i="46"/>
  <c r="AD207" i="44"/>
  <c r="AL207" i="46"/>
  <c r="AL207" i="44"/>
  <c r="AT207" i="46"/>
  <c r="AT207" i="44"/>
  <c r="BB207" i="46"/>
  <c r="BB207" i="44"/>
  <c r="BJ207" i="46"/>
  <c r="BJ207" i="44"/>
  <c r="E14" i="46"/>
  <c r="E14" i="44"/>
  <c r="U14" i="46"/>
  <c r="U14" i="44"/>
  <c r="AC14" i="46"/>
  <c r="AC14" i="44"/>
  <c r="BQ14" i="46"/>
  <c r="BQ14" i="44"/>
  <c r="K23" i="46"/>
  <c r="K23" i="44"/>
  <c r="S23" i="46"/>
  <c r="S23" i="44"/>
  <c r="AA23" i="46"/>
  <c r="AA23" i="44"/>
  <c r="AI23" i="46"/>
  <c r="AI23" i="44"/>
  <c r="AQ23" i="46"/>
  <c r="AQ23" i="44"/>
  <c r="AY23" i="46"/>
  <c r="AY23" i="44"/>
  <c r="BG23" i="46"/>
  <c r="BG23" i="44"/>
  <c r="BO23" i="46"/>
  <c r="BO23" i="44"/>
  <c r="K64" i="46"/>
  <c r="K64" i="44"/>
  <c r="S64" i="46"/>
  <c r="S64" i="44"/>
  <c r="AA64" i="46"/>
  <c r="AA64" i="44"/>
  <c r="AI64" i="46"/>
  <c r="AI64" i="44"/>
  <c r="AQ64" i="46"/>
  <c r="AQ64" i="44"/>
  <c r="AY64" i="46"/>
  <c r="AY64" i="44"/>
  <c r="BG64" i="46"/>
  <c r="BG64" i="44"/>
  <c r="BO64" i="46"/>
  <c r="BO64" i="44"/>
  <c r="G19" i="44"/>
  <c r="O19" i="44"/>
  <c r="W19" i="44"/>
  <c r="AE19" i="44"/>
  <c r="AM19" i="44"/>
  <c r="AU19" i="44"/>
  <c r="BC19" i="44"/>
  <c r="BK19" i="44"/>
  <c r="E24" i="44"/>
  <c r="M24" i="44"/>
  <c r="E17" i="46"/>
  <c r="E17" i="44"/>
  <c r="M17" i="46"/>
  <c r="M17" i="44"/>
  <c r="BA17" i="44"/>
  <c r="BA17" i="46"/>
  <c r="BQ17" i="46"/>
  <c r="BQ17" i="44"/>
  <c r="J37" i="44"/>
  <c r="J37" i="46"/>
  <c r="R37" i="46"/>
  <c r="R37" i="44"/>
  <c r="Z37" i="46"/>
  <c r="Z37" i="44"/>
  <c r="AH37" i="44"/>
  <c r="AH37" i="46"/>
  <c r="AP37" i="44"/>
  <c r="AP37" i="46"/>
  <c r="AX37" i="46"/>
  <c r="AX37" i="44"/>
  <c r="BF37" i="46"/>
  <c r="BF37" i="44"/>
  <c r="BN37" i="44"/>
  <c r="BN37" i="46"/>
  <c r="K42" i="46"/>
  <c r="K42" i="44"/>
  <c r="S42" i="46"/>
  <c r="S42" i="44"/>
  <c r="AA42" i="46"/>
  <c r="AA42" i="44"/>
  <c r="AI42" i="46"/>
  <c r="AI42" i="44"/>
  <c r="AQ42" i="46"/>
  <c r="AQ42" i="44"/>
  <c r="AY42" i="46"/>
  <c r="AY42" i="44"/>
  <c r="BG42" i="46"/>
  <c r="BG42" i="44"/>
  <c r="BO42" i="46"/>
  <c r="BO42" i="44"/>
  <c r="J93" i="46"/>
  <c r="J93" i="44"/>
  <c r="R93" i="46"/>
  <c r="R93" i="44"/>
  <c r="Z93" i="44"/>
  <c r="Z93" i="46"/>
  <c r="AH93" i="46"/>
  <c r="AH93" i="44"/>
  <c r="AP93" i="46"/>
  <c r="AP93" i="44"/>
  <c r="AX93" i="46"/>
  <c r="AX93" i="44"/>
  <c r="BF93" i="44"/>
  <c r="BF93" i="46"/>
  <c r="BN93" i="46"/>
  <c r="BN93" i="44"/>
  <c r="E95" i="46"/>
  <c r="E95" i="44"/>
  <c r="M95" i="46"/>
  <c r="M95" i="44"/>
  <c r="U95" i="46"/>
  <c r="U95" i="44"/>
  <c r="AC95" i="46"/>
  <c r="AC95" i="44"/>
  <c r="AK95" i="46"/>
  <c r="AK95" i="44"/>
  <c r="AS95" i="46"/>
  <c r="AS95" i="44"/>
  <c r="BA95" i="46"/>
  <c r="BA95" i="44"/>
  <c r="BI95" i="46"/>
  <c r="BI95" i="44"/>
  <c r="BQ95" i="46"/>
  <c r="BQ95" i="44"/>
  <c r="I52" i="46"/>
  <c r="I52" i="44"/>
  <c r="Q52" i="46"/>
  <c r="Q52" i="44"/>
  <c r="Y52" i="46"/>
  <c r="Y52" i="44"/>
  <c r="AG52" i="46"/>
  <c r="AG52" i="44"/>
  <c r="AO52" i="46"/>
  <c r="AO52" i="44"/>
  <c r="AW52" i="46"/>
  <c r="AW52" i="44"/>
  <c r="BE52" i="46"/>
  <c r="BE52" i="44"/>
  <c r="BM52" i="44"/>
  <c r="BM52" i="46"/>
  <c r="I15" i="46"/>
  <c r="I15" i="44"/>
  <c r="Q15" i="46"/>
  <c r="Q15" i="44"/>
  <c r="Y15" i="46"/>
  <c r="Y15" i="44"/>
  <c r="AG15" i="46"/>
  <c r="AG15" i="44"/>
  <c r="AO15" i="46"/>
  <c r="AO15" i="44"/>
  <c r="AW15" i="46"/>
  <c r="AW15" i="44"/>
  <c r="BE15" i="46"/>
  <c r="BE15" i="44"/>
  <c r="BM15" i="46"/>
  <c r="BM15" i="44"/>
  <c r="I20" i="46"/>
  <c r="I20" i="44"/>
  <c r="Q20" i="46"/>
  <c r="Q20" i="44"/>
  <c r="Y20" i="44"/>
  <c r="Y20" i="46"/>
  <c r="AG20" i="46"/>
  <c r="AG20" i="44"/>
  <c r="AW20" i="46"/>
  <c r="AW20" i="44"/>
  <c r="BE20" i="46"/>
  <c r="BE20" i="44"/>
  <c r="BM20" i="44"/>
  <c r="BM20" i="46"/>
  <c r="G26" i="46"/>
  <c r="G26" i="44"/>
  <c r="O26" i="46"/>
  <c r="O26" i="44"/>
  <c r="AE26" i="46"/>
  <c r="AE26" i="44"/>
  <c r="AM26" i="46"/>
  <c r="AM26" i="44"/>
  <c r="J49" i="44"/>
  <c r="J49" i="46"/>
  <c r="R49" i="46"/>
  <c r="R49" i="44"/>
  <c r="AH49" i="46"/>
  <c r="AH49" i="44"/>
  <c r="AP49" i="46"/>
  <c r="AP49" i="44"/>
  <c r="AX49" i="46"/>
  <c r="AX49" i="44"/>
  <c r="BF49" i="46"/>
  <c r="BF49" i="44"/>
  <c r="BN49" i="46"/>
  <c r="BN49" i="44"/>
  <c r="I87" i="46"/>
  <c r="I87" i="44"/>
  <c r="Q87" i="46"/>
  <c r="Q87" i="44"/>
  <c r="Y87" i="46"/>
  <c r="Y87" i="44"/>
  <c r="AG87" i="46"/>
  <c r="AG87" i="44"/>
  <c r="AO87" i="46"/>
  <c r="AO87" i="44"/>
  <c r="AW87" i="46"/>
  <c r="AW87" i="44"/>
  <c r="BE87" i="46"/>
  <c r="BE87" i="44"/>
  <c r="BM87" i="44"/>
  <c r="BM87" i="46"/>
  <c r="H91" i="46"/>
  <c r="H91" i="44"/>
  <c r="P91" i="46"/>
  <c r="P91" i="44"/>
  <c r="X91" i="46"/>
  <c r="X91" i="44"/>
  <c r="AF91" i="46"/>
  <c r="AF91" i="44"/>
  <c r="AN91" i="46"/>
  <c r="AN91" i="44"/>
  <c r="AV91" i="46"/>
  <c r="AV91" i="44"/>
  <c r="BD91" i="46"/>
  <c r="BD91" i="44"/>
  <c r="BL91" i="46"/>
  <c r="BL91" i="44"/>
  <c r="I11" i="46"/>
  <c r="I11" i="44"/>
  <c r="Q11" i="46"/>
  <c r="Q11" i="44"/>
  <c r="Y11" i="46"/>
  <c r="Y11" i="44"/>
  <c r="AG11" i="46"/>
  <c r="AG11" i="44"/>
  <c r="AO11" i="46"/>
  <c r="AO11" i="44"/>
  <c r="AW11" i="46"/>
  <c r="AW11" i="44"/>
  <c r="BE11" i="46"/>
  <c r="BE11" i="44"/>
  <c r="BM11" i="46"/>
  <c r="BM11" i="44"/>
  <c r="G25" i="46"/>
  <c r="G25" i="44"/>
  <c r="O25" i="46"/>
  <c r="O25" i="44"/>
  <c r="W25" i="46"/>
  <c r="W25" i="44"/>
  <c r="AE25" i="46"/>
  <c r="AE25" i="44"/>
  <c r="AM25" i="46"/>
  <c r="AM25" i="44"/>
  <c r="AU25" i="46"/>
  <c r="AU25" i="44"/>
  <c r="BC25" i="46"/>
  <c r="BC25" i="44"/>
  <c r="BK25" i="46"/>
  <c r="BK25" i="44"/>
  <c r="Z49" i="46"/>
  <c r="I79" i="46"/>
  <c r="I79" i="44"/>
  <c r="Q79" i="46"/>
  <c r="Q79" i="44"/>
  <c r="Y79" i="46"/>
  <c r="Y79" i="44"/>
  <c r="AG79" i="46"/>
  <c r="AG79" i="44"/>
  <c r="AO79" i="46"/>
  <c r="AO79" i="44"/>
  <c r="AW79" i="46"/>
  <c r="AW79" i="44"/>
  <c r="BE79" i="46"/>
  <c r="BE79" i="44"/>
  <c r="F80" i="46"/>
  <c r="F80" i="44"/>
  <c r="N80" i="46"/>
  <c r="N80" i="44"/>
  <c r="V80" i="46"/>
  <c r="V80" i="44"/>
  <c r="AD80" i="46"/>
  <c r="AD80" i="44"/>
  <c r="AL80" i="46"/>
  <c r="AL80" i="44"/>
  <c r="AT80" i="46"/>
  <c r="AT80" i="44"/>
  <c r="BB80" i="46"/>
  <c r="BB80" i="44"/>
  <c r="BJ80" i="46"/>
  <c r="BJ80" i="44"/>
  <c r="P81" i="46"/>
  <c r="P81" i="44"/>
  <c r="AN81" i="46"/>
  <c r="AN81" i="44"/>
  <c r="BD81" i="46"/>
  <c r="BD81" i="44"/>
  <c r="E26" i="46"/>
  <c r="E26" i="44"/>
  <c r="M26" i="46"/>
  <c r="M26" i="44"/>
  <c r="U26" i="46"/>
  <c r="U26" i="44"/>
  <c r="AC26" i="44"/>
  <c r="AC26" i="46"/>
  <c r="AK26" i="46"/>
  <c r="AK26" i="44"/>
  <c r="AS26" i="46"/>
  <c r="AS26" i="44"/>
  <c r="BA26" i="46"/>
  <c r="BA26" i="44"/>
  <c r="BI26" i="46"/>
  <c r="BI26" i="44"/>
  <c r="BQ26" i="46"/>
  <c r="BQ26" i="44"/>
  <c r="H81" i="46"/>
  <c r="H81" i="44"/>
  <c r="X81" i="46"/>
  <c r="X81" i="44"/>
  <c r="AV81" i="46"/>
  <c r="AV81" i="44"/>
  <c r="BL81" i="46"/>
  <c r="BL81" i="44"/>
  <c r="AF81" i="46"/>
  <c r="AF81" i="44"/>
  <c r="D8" i="46"/>
  <c r="D8" i="44"/>
  <c r="L8" i="46"/>
  <c r="L8" i="44"/>
  <c r="T8" i="46"/>
  <c r="T8" i="44"/>
  <c r="AB8" i="46"/>
  <c r="AB8" i="44"/>
  <c r="AJ8" i="46"/>
  <c r="AJ8" i="44"/>
  <c r="AR8" i="46"/>
  <c r="AR8" i="44"/>
  <c r="AZ8" i="46"/>
  <c r="AZ8" i="44"/>
  <c r="BH8" i="46"/>
  <c r="BH8" i="44"/>
  <c r="BP8" i="46"/>
  <c r="BP8" i="44"/>
  <c r="J14" i="44"/>
  <c r="J14" i="46"/>
  <c r="R14" i="46"/>
  <c r="R14" i="44"/>
  <c r="Z14" i="44"/>
  <c r="Z14" i="46"/>
  <c r="AH14" i="46"/>
  <c r="AH14" i="44"/>
  <c r="AP14" i="44"/>
  <c r="AP14" i="46"/>
  <c r="AX14" i="46"/>
  <c r="AX14" i="44"/>
  <c r="BF14" i="44"/>
  <c r="BF14" i="46"/>
  <c r="BN14" i="46"/>
  <c r="BN14" i="44"/>
  <c r="I17" i="46"/>
  <c r="I17" i="44"/>
  <c r="Q17" i="46"/>
  <c r="Q17" i="44"/>
  <c r="Y17" i="46"/>
  <c r="Y17" i="44"/>
  <c r="AG17" i="46"/>
  <c r="AG17" i="44"/>
  <c r="AO17" i="46"/>
  <c r="AO17" i="44"/>
  <c r="AW17" i="46"/>
  <c r="AW17" i="44"/>
  <c r="BE17" i="46"/>
  <c r="BE17" i="44"/>
  <c r="BM17" i="46"/>
  <c r="BM17" i="44"/>
  <c r="A13" i="44"/>
  <c r="A8" i="44"/>
  <c r="A92" i="44"/>
  <c r="A133" i="44"/>
  <c r="A122" i="44"/>
  <c r="C181" i="46"/>
  <c r="C181" i="44" s="1"/>
  <c r="A181" i="44"/>
  <c r="A41" i="44"/>
  <c r="C69" i="46"/>
  <c r="C69" i="44" s="1"/>
  <c r="A69" i="44"/>
  <c r="C72" i="46"/>
  <c r="C72" i="44" s="1"/>
  <c r="A72" i="44"/>
  <c r="C25" i="46"/>
  <c r="C25" i="44" s="1"/>
  <c r="A25" i="44"/>
  <c r="C7" i="46"/>
  <c r="C7" i="44" s="1"/>
  <c r="C23" i="46"/>
  <c r="C23" i="44" s="1"/>
  <c r="A12" i="44"/>
  <c r="A19" i="44"/>
  <c r="H29" i="42"/>
  <c r="G29" i="42"/>
  <c r="N29" i="42"/>
  <c r="V29" i="42"/>
  <c r="A150" i="29"/>
  <c r="A150" i="27"/>
  <c r="A150" i="28"/>
  <c r="A149" i="29"/>
  <c r="A149" i="28"/>
  <c r="A149" i="27"/>
  <c r="A148" i="29"/>
  <c r="A148" i="27"/>
  <c r="A148" i="28"/>
  <c r="A151" i="29"/>
  <c r="A151" i="27"/>
  <c r="A151" i="28"/>
  <c r="AB6" i="28"/>
  <c r="AB5" i="28"/>
  <c r="AH17" i="28"/>
  <c r="AH6" i="28" s="1"/>
  <c r="AH7" i="28"/>
  <c r="AH12" i="28" s="1"/>
  <c r="N34" i="28"/>
  <c r="AH5" i="28" l="1"/>
  <c r="G4" i="41" l="1"/>
  <c r="B39" i="30" l="1"/>
  <c r="C4" i="30"/>
  <c r="B38" i="30"/>
  <c r="B4" i="30"/>
  <c r="B37" i="30"/>
  <c r="B3" i="30"/>
  <c r="B36" i="30"/>
  <c r="G4" i="30"/>
  <c r="F4" i="30"/>
  <c r="D4" i="30"/>
  <c r="E4" i="30"/>
  <c r="CY15" i="29"/>
  <c r="W15" i="29"/>
  <c r="BA14" i="29"/>
  <c r="CE13" i="29"/>
  <c r="C13" i="29"/>
  <c r="AG12" i="29"/>
  <c r="BK11" i="29"/>
  <c r="CN10" i="29"/>
  <c r="L10" i="29"/>
  <c r="AQ9" i="29"/>
  <c r="BU8" i="29"/>
  <c r="CY7" i="29"/>
  <c r="W7" i="29"/>
  <c r="BA6" i="29"/>
  <c r="CE5" i="29"/>
  <c r="C5" i="29"/>
  <c r="AG4" i="29"/>
  <c r="DA3" i="29"/>
  <c r="CQ3" i="29"/>
  <c r="CG3" i="29"/>
  <c r="BW3" i="29"/>
  <c r="BM3" i="29"/>
  <c r="BC3" i="29"/>
  <c r="AS3" i="29"/>
  <c r="AI3" i="29"/>
  <c r="Y3" i="29"/>
  <c r="O3" i="29"/>
  <c r="E3" i="29"/>
  <c r="BJ1" i="29"/>
  <c r="CO15" i="29"/>
  <c r="M15" i="29"/>
  <c r="AQ14" i="29"/>
  <c r="BU13" i="29"/>
  <c r="CY12" i="29"/>
  <c r="W12" i="29"/>
  <c r="BA11" i="29"/>
  <c r="CD10" i="29"/>
  <c r="B10" i="29"/>
  <c r="AG9" i="29"/>
  <c r="BK8" i="29"/>
  <c r="CO7" i="29"/>
  <c r="M7" i="29"/>
  <c r="AQ6" i="29"/>
  <c r="BU5" i="29"/>
  <c r="CY4" i="29"/>
  <c r="W4" i="29"/>
  <c r="CZ3" i="29"/>
  <c r="CP3" i="29"/>
  <c r="CF3" i="29"/>
  <c r="BV3" i="29"/>
  <c r="BL3" i="29"/>
  <c r="BB3" i="29"/>
  <c r="AR3" i="29"/>
  <c r="AH3" i="29"/>
  <c r="X3" i="29"/>
  <c r="N3" i="29"/>
  <c r="D3" i="29"/>
  <c r="AZ1" i="29"/>
  <c r="CE15" i="29"/>
  <c r="C15" i="29"/>
  <c r="AG14" i="29"/>
  <c r="BK13" i="29"/>
  <c r="CO12" i="29"/>
  <c r="M12" i="29"/>
  <c r="AQ11" i="29"/>
  <c r="BT10" i="29"/>
  <c r="CY9" i="29"/>
  <c r="W9" i="29"/>
  <c r="BA8" i="29"/>
  <c r="CE7" i="29"/>
  <c r="C7" i="29"/>
  <c r="AG6" i="29"/>
  <c r="BK5" i="29"/>
  <c r="CO4" i="29"/>
  <c r="M4" i="29"/>
  <c r="CY3" i="29"/>
  <c r="CO3" i="29"/>
  <c r="CE3" i="29"/>
  <c r="BU3" i="29"/>
  <c r="BK3" i="29"/>
  <c r="BA3" i="29"/>
  <c r="AQ3" i="29"/>
  <c r="AG3" i="29"/>
  <c r="W3" i="29"/>
  <c r="M3" i="29"/>
  <c r="C3" i="29"/>
  <c r="AP1" i="29"/>
  <c r="BU15" i="29"/>
  <c r="CY14" i="29"/>
  <c r="W14" i="29"/>
  <c r="BA13" i="29"/>
  <c r="CE12" i="29"/>
  <c r="C12" i="29"/>
  <c r="AG11" i="29"/>
  <c r="BJ10" i="29"/>
  <c r="CO9" i="29"/>
  <c r="M9" i="29"/>
  <c r="AQ8" i="29"/>
  <c r="BU7" i="29"/>
  <c r="CY6" i="29"/>
  <c r="W6" i="29"/>
  <c r="BA5" i="29"/>
  <c r="CE4" i="29"/>
  <c r="C4" i="29"/>
  <c r="CX3" i="29"/>
  <c r="CN3" i="29"/>
  <c r="CD3" i="29"/>
  <c r="BT3" i="29"/>
  <c r="BJ3" i="29"/>
  <c r="AZ3" i="29"/>
  <c r="AP3" i="29"/>
  <c r="AF3" i="29"/>
  <c r="V3" i="29"/>
  <c r="L3" i="29"/>
  <c r="B3" i="29"/>
  <c r="AF1" i="29"/>
  <c r="AG15" i="29"/>
  <c r="AQ12" i="29"/>
  <c r="BU11" i="29"/>
  <c r="V10" i="29"/>
  <c r="C8" i="29"/>
  <c r="BK6" i="29"/>
  <c r="DB3" i="29"/>
  <c r="BX3" i="29"/>
  <c r="AJ3" i="29"/>
  <c r="BT1" i="29"/>
  <c r="BK15" i="29"/>
  <c r="CO14" i="29"/>
  <c r="M14" i="29"/>
  <c r="AQ13" i="29"/>
  <c r="BU12" i="29"/>
  <c r="CY11" i="29"/>
  <c r="W11" i="29"/>
  <c r="AZ10" i="29"/>
  <c r="CE9" i="29"/>
  <c r="C9" i="29"/>
  <c r="AG8" i="29"/>
  <c r="BK7" i="29"/>
  <c r="CO6" i="29"/>
  <c r="M6" i="29"/>
  <c r="AQ5" i="29"/>
  <c r="BU4" i="29"/>
  <c r="DE3" i="29"/>
  <c r="CU3" i="29"/>
  <c r="CK3" i="29"/>
  <c r="CA3" i="29"/>
  <c r="BQ3" i="29"/>
  <c r="BG3" i="29"/>
  <c r="AW3" i="29"/>
  <c r="AM3" i="29"/>
  <c r="AC3" i="29"/>
  <c r="S3" i="29"/>
  <c r="I3" i="29"/>
  <c r="CX1" i="29"/>
  <c r="V1" i="29"/>
  <c r="M13" i="29"/>
  <c r="CE8" i="29"/>
  <c r="CO5" i="29"/>
  <c r="CR3" i="29"/>
  <c r="BN3" i="29"/>
  <c r="Z3" i="29"/>
  <c r="BA15" i="29"/>
  <c r="CE14" i="29"/>
  <c r="C14" i="29"/>
  <c r="AG13" i="29"/>
  <c r="BK12" i="29"/>
  <c r="CO11" i="29"/>
  <c r="M11" i="29"/>
  <c r="AP10" i="29"/>
  <c r="BU9" i="29"/>
  <c r="CY8" i="29"/>
  <c r="W8" i="29"/>
  <c r="BA7" i="29"/>
  <c r="CE6" i="29"/>
  <c r="C6" i="29"/>
  <c r="AG5" i="29"/>
  <c r="BK4" i="29"/>
  <c r="DD3" i="29"/>
  <c r="CT3" i="29"/>
  <c r="CJ3" i="29"/>
  <c r="BZ3" i="29"/>
  <c r="BP3" i="29"/>
  <c r="BF3" i="29"/>
  <c r="AV3" i="29"/>
  <c r="AL3" i="29"/>
  <c r="AB3" i="29"/>
  <c r="R3" i="29"/>
  <c r="H3" i="29"/>
  <c r="CN1" i="29"/>
  <c r="L1" i="29"/>
  <c r="BK14" i="29"/>
  <c r="CX10" i="29"/>
  <c r="BA9" i="29"/>
  <c r="AG7" i="29"/>
  <c r="M5" i="29"/>
  <c r="CH3" i="29"/>
  <c r="AT3" i="29"/>
  <c r="F3" i="29"/>
  <c r="AQ15" i="29"/>
  <c r="BU14" i="29"/>
  <c r="CY13" i="29"/>
  <c r="W13" i="29"/>
  <c r="BA12" i="29"/>
  <c r="CE11" i="29"/>
  <c r="C11" i="29"/>
  <c r="AF10" i="29"/>
  <c r="BK9" i="29"/>
  <c r="CO8" i="29"/>
  <c r="M8" i="29"/>
  <c r="AQ7" i="29"/>
  <c r="BU6" i="29"/>
  <c r="CY5" i="29"/>
  <c r="W5" i="29"/>
  <c r="BA4" i="29"/>
  <c r="DC3" i="29"/>
  <c r="CS3" i="29"/>
  <c r="CI3" i="29"/>
  <c r="BY3" i="29"/>
  <c r="BO3" i="29"/>
  <c r="BE3" i="29"/>
  <c r="AU3" i="29"/>
  <c r="AK3" i="29"/>
  <c r="AA3" i="29"/>
  <c r="Q3" i="29"/>
  <c r="G3" i="29"/>
  <c r="CD1" i="29"/>
  <c r="B1" i="29"/>
  <c r="CO13" i="29"/>
  <c r="AQ4" i="29"/>
  <c r="BD3" i="29"/>
  <c r="P3" i="29"/>
  <c r="CY34" i="28"/>
  <c r="W34" i="28"/>
  <c r="BA33" i="28"/>
  <c r="CE32" i="28"/>
  <c r="C32" i="28"/>
  <c r="AG31" i="28"/>
  <c r="BK30" i="28"/>
  <c r="CO29" i="28"/>
  <c r="M29" i="28"/>
  <c r="AQ28" i="28"/>
  <c r="BT27" i="28"/>
  <c r="CY13" i="28"/>
  <c r="BK13" i="28"/>
  <c r="W13" i="28"/>
  <c r="CE12" i="28"/>
  <c r="C12" i="28"/>
  <c r="AG11" i="28"/>
  <c r="BK10" i="28"/>
  <c r="CO9" i="28"/>
  <c r="M9" i="28"/>
  <c r="AQ8" i="28"/>
  <c r="BU7" i="28"/>
  <c r="CY6" i="28"/>
  <c r="W6" i="28"/>
  <c r="BA5" i="28"/>
  <c r="CE4" i="28"/>
  <c r="C4" i="28"/>
  <c r="CX3" i="28"/>
  <c r="CN3" i="28"/>
  <c r="CD3" i="28"/>
  <c r="BT3" i="28"/>
  <c r="BJ3" i="28"/>
  <c r="AZ3" i="28"/>
  <c r="AP3" i="28"/>
  <c r="AF3" i="28"/>
  <c r="V3" i="28"/>
  <c r="L3" i="28"/>
  <c r="B3" i="28"/>
  <c r="AF1" i="28"/>
  <c r="CO34" i="28"/>
  <c r="M34" i="28"/>
  <c r="AQ33" i="28"/>
  <c r="BU32" i="28"/>
  <c r="CY31" i="28"/>
  <c r="W31" i="28"/>
  <c r="BA30" i="28"/>
  <c r="CE29" i="28"/>
  <c r="C29" i="28"/>
  <c r="AG28" i="28"/>
  <c r="BJ27" i="28"/>
  <c r="CX13" i="28"/>
  <c r="BJ13" i="28"/>
  <c r="V13" i="28"/>
  <c r="BU12" i="28"/>
  <c r="CY11" i="28"/>
  <c r="W11" i="28"/>
  <c r="BA10" i="28"/>
  <c r="CE9" i="28"/>
  <c r="C9" i="28"/>
  <c r="AG8" i="28"/>
  <c r="BK7" i="28"/>
  <c r="CO6" i="28"/>
  <c r="M6" i="28"/>
  <c r="AQ5" i="28"/>
  <c r="BU4" i="28"/>
  <c r="DE3" i="28"/>
  <c r="CU3" i="28"/>
  <c r="CK3" i="28"/>
  <c r="CA3" i="28"/>
  <c r="BQ3" i="28"/>
  <c r="BG3" i="28"/>
  <c r="AW3" i="28"/>
  <c r="AM3" i="28"/>
  <c r="AC3" i="28"/>
  <c r="S3" i="28"/>
  <c r="I3" i="28"/>
  <c r="CX1" i="28"/>
  <c r="V1" i="28"/>
  <c r="CE34" i="28"/>
  <c r="C34" i="28"/>
  <c r="AG33" i="28"/>
  <c r="BK32" i="28"/>
  <c r="CO31" i="28"/>
  <c r="M31" i="28"/>
  <c r="AQ30" i="28"/>
  <c r="BU29" i="28"/>
  <c r="CY28" i="28"/>
  <c r="W28" i="28"/>
  <c r="AZ27" i="28"/>
  <c r="CO13" i="28"/>
  <c r="BA13" i="28"/>
  <c r="M13" i="28"/>
  <c r="BK12" i="28"/>
  <c r="CO11" i="28"/>
  <c r="M11" i="28"/>
  <c r="AQ10" i="28"/>
  <c r="BU9" i="28"/>
  <c r="CY8" i="28"/>
  <c r="W8" i="28"/>
  <c r="BA7" i="28"/>
  <c r="CE6" i="28"/>
  <c r="C6" i="28"/>
  <c r="AG5" i="28"/>
  <c r="BK4" i="28"/>
  <c r="DD3" i="28"/>
  <c r="CT3" i="28"/>
  <c r="CJ3" i="28"/>
  <c r="BZ3" i="28"/>
  <c r="BP3" i="28"/>
  <c r="BF3" i="28"/>
  <c r="AV3" i="28"/>
  <c r="AL3" i="28"/>
  <c r="AB3" i="28"/>
  <c r="R3" i="28"/>
  <c r="H3" i="28"/>
  <c r="CN1" i="28"/>
  <c r="L1" i="28"/>
  <c r="BU34" i="28"/>
  <c r="CY33" i="28"/>
  <c r="W33" i="28"/>
  <c r="BA32" i="28"/>
  <c r="CE31" i="28"/>
  <c r="C31" i="28"/>
  <c r="AG30" i="28"/>
  <c r="BK29" i="28"/>
  <c r="CO28" i="28"/>
  <c r="M28" i="28"/>
  <c r="AP27" i="28"/>
  <c r="CN13" i="28"/>
  <c r="AZ13" i="28"/>
  <c r="L13" i="28"/>
  <c r="BA12" i="28"/>
  <c r="CE11" i="28"/>
  <c r="C11" i="28"/>
  <c r="AG10" i="28"/>
  <c r="BK9" i="28"/>
  <c r="CO8" i="28"/>
  <c r="M8" i="28"/>
  <c r="AQ7" i="28"/>
  <c r="BU6" i="28"/>
  <c r="CY5" i="28"/>
  <c r="W5" i="28"/>
  <c r="BA4" i="28"/>
  <c r="DC3" i="28"/>
  <c r="CS3" i="28"/>
  <c r="CI3" i="28"/>
  <c r="BY3" i="28"/>
  <c r="BO3" i="28"/>
  <c r="BE3" i="28"/>
  <c r="AU3" i="28"/>
  <c r="AK3" i="28"/>
  <c r="AA3" i="28"/>
  <c r="Q3" i="28"/>
  <c r="G3" i="28"/>
  <c r="CD1" i="28"/>
  <c r="B1" i="28"/>
  <c r="BK34" i="28"/>
  <c r="CO33" i="28"/>
  <c r="M33" i="28"/>
  <c r="AQ32" i="28"/>
  <c r="BU31" i="28"/>
  <c r="CY30" i="28"/>
  <c r="W30" i="28"/>
  <c r="BA29" i="28"/>
  <c r="CE28" i="28"/>
  <c r="C28" i="28"/>
  <c r="AF27" i="28"/>
  <c r="CE13" i="28"/>
  <c r="AQ13" i="28"/>
  <c r="C13" i="28"/>
  <c r="AQ12" i="28"/>
  <c r="BU11" i="28"/>
  <c r="CY10" i="28"/>
  <c r="W10" i="28"/>
  <c r="BA9" i="28"/>
  <c r="CE8" i="28"/>
  <c r="C8" i="28"/>
  <c r="AG7" i="28"/>
  <c r="BK6" i="28"/>
  <c r="CO5" i="28"/>
  <c r="M5" i="28"/>
  <c r="AQ4" i="28"/>
  <c r="DB3" i="28"/>
  <c r="CR3" i="28"/>
  <c r="CH3" i="28"/>
  <c r="BX3" i="28"/>
  <c r="BN3" i="28"/>
  <c r="BD3" i="28"/>
  <c r="AT3" i="28"/>
  <c r="AJ3" i="28"/>
  <c r="Z3" i="28"/>
  <c r="P3" i="28"/>
  <c r="F3" i="28"/>
  <c r="BT1" i="28"/>
  <c r="BA34" i="28"/>
  <c r="CE33" i="28"/>
  <c r="C33" i="28"/>
  <c r="AG32" i="28"/>
  <c r="BK31" i="28"/>
  <c r="CO30" i="28"/>
  <c r="M30" i="28"/>
  <c r="AQ29" i="28"/>
  <c r="BU28" i="28"/>
  <c r="CX27" i="28"/>
  <c r="V27" i="28"/>
  <c r="CD13" i="28"/>
  <c r="AP13" i="28"/>
  <c r="B13" i="28"/>
  <c r="AG12" i="28"/>
  <c r="BK11" i="28"/>
  <c r="CO10" i="28"/>
  <c r="M10" i="28"/>
  <c r="AQ9" i="28"/>
  <c r="BU8" i="28"/>
  <c r="CY7" i="28"/>
  <c r="W7" i="28"/>
  <c r="BA6" i="28"/>
  <c r="CE5" i="28"/>
  <c r="C5" i="28"/>
  <c r="AG4" i="28"/>
  <c r="DA3" i="28"/>
  <c r="CQ3" i="28"/>
  <c r="CG3" i="28"/>
  <c r="BW3" i="28"/>
  <c r="BM3" i="28"/>
  <c r="BC3" i="28"/>
  <c r="AS3" i="28"/>
  <c r="AI3" i="28"/>
  <c r="Y3" i="28"/>
  <c r="O3" i="28"/>
  <c r="E3" i="28"/>
  <c r="BJ1" i="28"/>
  <c r="AQ34" i="28"/>
  <c r="BU33" i="28"/>
  <c r="CY32" i="28"/>
  <c r="W32" i="28"/>
  <c r="BA31" i="28"/>
  <c r="CE30" i="28"/>
  <c r="C30" i="28"/>
  <c r="AG29" i="28"/>
  <c r="BK28" i="28"/>
  <c r="CN27" i="28"/>
  <c r="L27" i="28"/>
  <c r="BU13" i="28"/>
  <c r="AG13" i="28"/>
  <c r="CY12" i="28"/>
  <c r="W12" i="28"/>
  <c r="BA11" i="28"/>
  <c r="CE10" i="28"/>
  <c r="C10" i="28"/>
  <c r="AG9" i="28"/>
  <c r="BK8" i="28"/>
  <c r="CO7" i="28"/>
  <c r="M7" i="28"/>
  <c r="AQ6" i="28"/>
  <c r="BU5" i="28"/>
  <c r="CY4" i="28"/>
  <c r="W4" i="28"/>
  <c r="CZ3" i="28"/>
  <c r="CP3" i="28"/>
  <c r="CF3" i="28"/>
  <c r="BV3" i="28"/>
  <c r="BL3" i="28"/>
  <c r="BB3" i="28"/>
  <c r="AR3" i="28"/>
  <c r="AH3" i="28"/>
  <c r="X3" i="28"/>
  <c r="N3" i="28"/>
  <c r="D3" i="28"/>
  <c r="AZ1" i="28"/>
  <c r="AG34" i="28"/>
  <c r="BK33" i="28"/>
  <c r="CO32" i="28"/>
  <c r="M32" i="28"/>
  <c r="AQ31" i="28"/>
  <c r="BU30" i="28"/>
  <c r="CY29" i="28"/>
  <c r="W29" i="28"/>
  <c r="BA28" i="28"/>
  <c r="CD27" i="28"/>
  <c r="B27" i="28"/>
  <c r="BT13" i="28"/>
  <c r="AF13" i="28"/>
  <c r="CO12" i="28"/>
  <c r="M12" i="28"/>
  <c r="AQ11" i="28"/>
  <c r="BU10" i="28"/>
  <c r="CY9" i="28"/>
  <c r="W9" i="28"/>
  <c r="BA8" i="28"/>
  <c r="CE7" i="28"/>
  <c r="C7" i="28"/>
  <c r="AG6" i="28"/>
  <c r="BK5" i="28"/>
  <c r="CO4" i="28"/>
  <c r="M4" i="28"/>
  <c r="CY3" i="28"/>
  <c r="CO3" i="28"/>
  <c r="CE3" i="28"/>
  <c r="BU3" i="28"/>
  <c r="BK3" i="28"/>
  <c r="BA3" i="28"/>
  <c r="AQ3" i="28"/>
  <c r="AG3" i="28"/>
  <c r="W3" i="28"/>
  <c r="M3" i="28"/>
  <c r="C3" i="28"/>
  <c r="AP1" i="28"/>
  <c r="CY31" i="27"/>
  <c r="W31" i="27"/>
  <c r="BA30" i="27"/>
  <c r="CE29" i="27"/>
  <c r="C29" i="27"/>
  <c r="AG28" i="27"/>
  <c r="BK27" i="27"/>
  <c r="CN26" i="27"/>
  <c r="L26" i="27"/>
  <c r="BU12" i="27"/>
  <c r="AG12" i="27"/>
  <c r="CY11" i="27"/>
  <c r="W11" i="27"/>
  <c r="BA10" i="27"/>
  <c r="CE9" i="27"/>
  <c r="C9" i="27"/>
  <c r="AG8" i="27"/>
  <c r="BK7" i="27"/>
  <c r="CO6" i="27"/>
  <c r="M6" i="27"/>
  <c r="AQ5" i="27"/>
  <c r="BU4" i="27"/>
  <c r="DE3" i="27"/>
  <c r="CU3" i="27"/>
  <c r="CK3" i="27"/>
  <c r="CA3" i="27"/>
  <c r="BQ3" i="27"/>
  <c r="BG3" i="27"/>
  <c r="AW3" i="27"/>
  <c r="AM3" i="27"/>
  <c r="AC3" i="27"/>
  <c r="S3" i="27"/>
  <c r="I3" i="27"/>
  <c r="CX1" i="27"/>
  <c r="V1" i="27"/>
  <c r="BU27" i="27"/>
  <c r="BT3" i="27"/>
  <c r="CO31" i="27"/>
  <c r="M31" i="27"/>
  <c r="AQ30" i="27"/>
  <c r="BU29" i="27"/>
  <c r="CY28" i="27"/>
  <c r="W28" i="27"/>
  <c r="BA27" i="27"/>
  <c r="CD26" i="27"/>
  <c r="B26" i="27"/>
  <c r="BT12" i="27"/>
  <c r="AF12" i="27"/>
  <c r="CO11" i="27"/>
  <c r="M11" i="27"/>
  <c r="AQ10" i="27"/>
  <c r="BU9" i="27"/>
  <c r="CY8" i="27"/>
  <c r="W8" i="27"/>
  <c r="BA7" i="27"/>
  <c r="CE6" i="27"/>
  <c r="C6" i="27"/>
  <c r="AG5" i="27"/>
  <c r="BK4" i="27"/>
  <c r="DD3" i="27"/>
  <c r="CT3" i="27"/>
  <c r="CJ3" i="27"/>
  <c r="BZ3" i="27"/>
  <c r="BP3" i="27"/>
  <c r="BF3" i="27"/>
  <c r="AV3" i="27"/>
  <c r="AL3" i="27"/>
  <c r="AB3" i="27"/>
  <c r="R3" i="27"/>
  <c r="H3" i="27"/>
  <c r="CN1" i="27"/>
  <c r="L1" i="27"/>
  <c r="M29" i="27"/>
  <c r="CE31" i="27"/>
  <c r="C31" i="27"/>
  <c r="AG30" i="27"/>
  <c r="BK29" i="27"/>
  <c r="CO28" i="27"/>
  <c r="M28" i="27"/>
  <c r="AQ27" i="27"/>
  <c r="BT26" i="27"/>
  <c r="CY12" i="27"/>
  <c r="BK12" i="27"/>
  <c r="W12" i="27"/>
  <c r="CE11" i="27"/>
  <c r="C11" i="27"/>
  <c r="AG10" i="27"/>
  <c r="BK9" i="27"/>
  <c r="CO8" i="27"/>
  <c r="M8" i="27"/>
  <c r="AQ7" i="27"/>
  <c r="BU6" i="27"/>
  <c r="CY5" i="27"/>
  <c r="W5" i="27"/>
  <c r="BA4" i="27"/>
  <c r="DC3" i="27"/>
  <c r="CS3" i="27"/>
  <c r="CI3" i="27"/>
  <c r="BY3" i="27"/>
  <c r="BO3" i="27"/>
  <c r="BE3" i="27"/>
  <c r="AU3" i="27"/>
  <c r="AK3" i="27"/>
  <c r="AA3" i="27"/>
  <c r="Q3" i="27"/>
  <c r="G3" i="27"/>
  <c r="CD1" i="27"/>
  <c r="B1" i="27"/>
  <c r="AG31" i="27"/>
  <c r="BA5" i="27"/>
  <c r="AP3" i="27"/>
  <c r="BU31" i="27"/>
  <c r="CY30" i="27"/>
  <c r="W30" i="27"/>
  <c r="BA29" i="27"/>
  <c r="CE28" i="27"/>
  <c r="C28" i="27"/>
  <c r="AG27" i="27"/>
  <c r="BJ26" i="27"/>
  <c r="CX12" i="27"/>
  <c r="BJ12" i="27"/>
  <c r="V12" i="27"/>
  <c r="BU11" i="27"/>
  <c r="CY10" i="27"/>
  <c r="W10" i="27"/>
  <c r="BA9" i="27"/>
  <c r="CE8" i="27"/>
  <c r="C8" i="27"/>
  <c r="AG7" i="27"/>
  <c r="BK6" i="27"/>
  <c r="CO5" i="27"/>
  <c r="M5" i="27"/>
  <c r="AQ4" i="27"/>
  <c r="DB3" i="27"/>
  <c r="CR3" i="27"/>
  <c r="CH3" i="27"/>
  <c r="BX3" i="27"/>
  <c r="BN3" i="27"/>
  <c r="BD3" i="27"/>
  <c r="AT3" i="27"/>
  <c r="AJ3" i="27"/>
  <c r="Z3" i="27"/>
  <c r="P3" i="27"/>
  <c r="F3" i="27"/>
  <c r="BT1" i="27"/>
  <c r="AQ28" i="27"/>
  <c r="AG11" i="27"/>
  <c r="M9" i="27"/>
  <c r="CY6" i="27"/>
  <c r="C4" i="27"/>
  <c r="CD3" i="27"/>
  <c r="AZ3" i="27"/>
  <c r="L3" i="27"/>
  <c r="BK31" i="27"/>
  <c r="CO30" i="27"/>
  <c r="M30" i="27"/>
  <c r="AQ29" i="27"/>
  <c r="BU28" i="27"/>
  <c r="CY27" i="27"/>
  <c r="W27" i="27"/>
  <c r="AZ26" i="27"/>
  <c r="CO12" i="27"/>
  <c r="BA12" i="27"/>
  <c r="M12" i="27"/>
  <c r="BK11" i="27"/>
  <c r="CO10" i="27"/>
  <c r="M10" i="27"/>
  <c r="AQ9" i="27"/>
  <c r="BU8" i="27"/>
  <c r="CY7" i="27"/>
  <c r="W7" i="27"/>
  <c r="BA6" i="27"/>
  <c r="CE5" i="27"/>
  <c r="C5" i="27"/>
  <c r="AG4" i="27"/>
  <c r="DA3" i="27"/>
  <c r="CQ3" i="27"/>
  <c r="CG3" i="27"/>
  <c r="BW3" i="27"/>
  <c r="BM3" i="27"/>
  <c r="BC3" i="27"/>
  <c r="AS3" i="27"/>
  <c r="AI3" i="27"/>
  <c r="Y3" i="27"/>
  <c r="O3" i="27"/>
  <c r="E3" i="27"/>
  <c r="BJ1" i="27"/>
  <c r="CX26" i="27"/>
  <c r="V26" i="27"/>
  <c r="CD12" i="27"/>
  <c r="AP12" i="27"/>
  <c r="BK10" i="27"/>
  <c r="CO9" i="27"/>
  <c r="BU7" i="27"/>
  <c r="CE4" i="27"/>
  <c r="CX3" i="27"/>
  <c r="BJ3" i="27"/>
  <c r="B3" i="27"/>
  <c r="BA31" i="27"/>
  <c r="CE30" i="27"/>
  <c r="C30" i="27"/>
  <c r="AG29" i="27"/>
  <c r="BK28" i="27"/>
  <c r="CO27" i="27"/>
  <c r="M27" i="27"/>
  <c r="AP26" i="27"/>
  <c r="CN12" i="27"/>
  <c r="AZ12" i="27"/>
  <c r="L12" i="27"/>
  <c r="BA11" i="27"/>
  <c r="CE10" i="27"/>
  <c r="C10" i="27"/>
  <c r="AG9" i="27"/>
  <c r="BK8" i="27"/>
  <c r="CO7" i="27"/>
  <c r="M7" i="27"/>
  <c r="AQ6" i="27"/>
  <c r="BU5" i="27"/>
  <c r="CY4" i="27"/>
  <c r="W4" i="27"/>
  <c r="CZ3" i="27"/>
  <c r="CP3" i="27"/>
  <c r="CF3" i="27"/>
  <c r="BV3" i="27"/>
  <c r="BL3" i="27"/>
  <c r="BB3" i="27"/>
  <c r="AR3" i="27"/>
  <c r="AH3" i="27"/>
  <c r="X3" i="27"/>
  <c r="N3" i="27"/>
  <c r="D3" i="27"/>
  <c r="AZ1" i="27"/>
  <c r="BK30" i="27"/>
  <c r="B12" i="27"/>
  <c r="AQ8" i="27"/>
  <c r="W6" i="27"/>
  <c r="CN3" i="27"/>
  <c r="AF3" i="27"/>
  <c r="AF1" i="27"/>
  <c r="AQ31" i="27"/>
  <c r="BU30" i="27"/>
  <c r="CY29" i="27"/>
  <c r="W29" i="27"/>
  <c r="BA28" i="27"/>
  <c r="CE27" i="27"/>
  <c r="C27" i="27"/>
  <c r="AF26" i="27"/>
  <c r="CE12" i="27"/>
  <c r="AQ12" i="27"/>
  <c r="C12" i="27"/>
  <c r="AQ11" i="27"/>
  <c r="BU10" i="27"/>
  <c r="CY9" i="27"/>
  <c r="W9" i="27"/>
  <c r="BA8" i="27"/>
  <c r="CE7" i="27"/>
  <c r="C7" i="27"/>
  <c r="AG6" i="27"/>
  <c r="BK5" i="27"/>
  <c r="CO4" i="27"/>
  <c r="M4" i="27"/>
  <c r="CY3" i="27"/>
  <c r="CO3" i="27"/>
  <c r="CE3" i="27"/>
  <c r="BU3" i="27"/>
  <c r="BK3" i="27"/>
  <c r="BA3" i="27"/>
  <c r="AQ3" i="27"/>
  <c r="AG3" i="27"/>
  <c r="W3" i="27"/>
  <c r="M3" i="27"/>
  <c r="C3" i="27"/>
  <c r="AP1" i="27"/>
  <c r="CO29" i="27"/>
  <c r="V3" i="27"/>
  <c r="C7" i="41"/>
  <c r="B15" i="47"/>
  <c r="C6" i="47"/>
  <c r="B14" i="47"/>
  <c r="C5" i="47"/>
  <c r="B13" i="47"/>
  <c r="C4" i="47"/>
  <c r="B12" i="47"/>
  <c r="B2" i="47"/>
  <c r="C10" i="47"/>
  <c r="C8" i="47"/>
  <c r="C9" i="47"/>
  <c r="C7" i="47"/>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DZ4" i="46"/>
  <c r="DN4" i="46"/>
  <c r="DA4" i="46"/>
  <c r="CM4" i="46"/>
  <c r="CB4" i="46"/>
  <c r="BM4" i="46"/>
  <c r="BA4" i="46"/>
  <c r="AN4" i="46"/>
  <c r="Z4" i="46"/>
  <c r="O4" i="46"/>
  <c r="A4" i="46"/>
  <c r="C189" i="45"/>
  <c r="C182" i="45"/>
  <c r="C164" i="45"/>
  <c r="C161" i="45"/>
  <c r="C157" i="45"/>
  <c r="C150" i="45"/>
  <c r="C132" i="45"/>
  <c r="C129" i="45"/>
  <c r="C68" i="45"/>
  <c r="C48" i="45"/>
  <c r="C45" i="45"/>
  <c r="C42" i="45"/>
  <c r="C31" i="45"/>
  <c r="C23" i="45"/>
  <c r="C15" i="45"/>
  <c r="C7" i="45"/>
  <c r="O3" i="45"/>
  <c r="G3" i="45"/>
  <c r="J1" i="45"/>
  <c r="A23" i="43"/>
  <c r="Q38" i="42"/>
  <c r="J37" i="42"/>
  <c r="C36" i="42"/>
  <c r="B4" i="42"/>
  <c r="DY4" i="46"/>
  <c r="DK4" i="46"/>
  <c r="CZ4" i="46"/>
  <c r="CL4" i="46"/>
  <c r="BZ4" i="46"/>
  <c r="BL4" i="46"/>
  <c r="AX4" i="46"/>
  <c r="AM4" i="46"/>
  <c r="Y4" i="46"/>
  <c r="M4" i="46"/>
  <c r="C171" i="45"/>
  <c r="C139" i="45"/>
  <c r="C125" i="45"/>
  <c r="C109" i="45"/>
  <c r="C93" i="45"/>
  <c r="C77" i="45"/>
  <c r="C65" i="45"/>
  <c r="C62" i="45"/>
  <c r="C59" i="45"/>
  <c r="C36" i="45"/>
  <c r="C28" i="45"/>
  <c r="C20" i="45"/>
  <c r="C12" i="45"/>
  <c r="C4" i="45"/>
  <c r="N3" i="45"/>
  <c r="F3" i="45"/>
  <c r="E1" i="45"/>
  <c r="DX4" i="46"/>
  <c r="DJ4" i="46"/>
  <c r="CX4" i="46"/>
  <c r="CK4" i="46"/>
  <c r="BW4" i="46"/>
  <c r="BK4" i="46"/>
  <c r="AW4" i="46"/>
  <c r="AK4" i="46"/>
  <c r="X4" i="46"/>
  <c r="J4" i="46"/>
  <c r="C188" i="45"/>
  <c r="C185" i="45"/>
  <c r="C181" i="45"/>
  <c r="C174" i="45"/>
  <c r="C156" i="45"/>
  <c r="C153" i="45"/>
  <c r="C149" i="45"/>
  <c r="C142" i="45"/>
  <c r="C118" i="45"/>
  <c r="C115" i="45"/>
  <c r="C112" i="45"/>
  <c r="C102" i="45"/>
  <c r="C99" i="45"/>
  <c r="C96" i="45"/>
  <c r="C86" i="45"/>
  <c r="C83" i="45"/>
  <c r="C80" i="45"/>
  <c r="C56" i="45"/>
  <c r="C53" i="45"/>
  <c r="C50" i="45"/>
  <c r="C44" i="45"/>
  <c r="C33" i="45"/>
  <c r="C25" i="45"/>
  <c r="C17" i="45"/>
  <c r="C9" i="45"/>
  <c r="M3" i="45"/>
  <c r="E3" i="45"/>
  <c r="A1" i="45"/>
  <c r="AZ2" i="44"/>
  <c r="Q39" i="42"/>
  <c r="J38" i="42"/>
  <c r="C37" i="42"/>
  <c r="B34" i="42"/>
  <c r="DV4" i="46"/>
  <c r="DI4" i="46"/>
  <c r="CU4" i="46"/>
  <c r="CJ4" i="46"/>
  <c r="BV4" i="46"/>
  <c r="BI4" i="46"/>
  <c r="AV4" i="46"/>
  <c r="AH4" i="46"/>
  <c r="W4" i="46"/>
  <c r="I4" i="46"/>
  <c r="DO2" i="46"/>
  <c r="C163" i="45"/>
  <c r="C131" i="45"/>
  <c r="C124" i="45"/>
  <c r="C121" i="45"/>
  <c r="C108" i="45"/>
  <c r="C105" i="45"/>
  <c r="C92" i="45"/>
  <c r="C89" i="45"/>
  <c r="C76" i="45"/>
  <c r="C73" i="45"/>
  <c r="C70" i="45"/>
  <c r="C67" i="45"/>
  <c r="C41" i="45"/>
  <c r="C38" i="45"/>
  <c r="C30" i="45"/>
  <c r="C22" i="45"/>
  <c r="C14" i="45"/>
  <c r="C6" i="45"/>
  <c r="L3" i="45"/>
  <c r="D3" i="45"/>
  <c r="V2" i="44"/>
  <c r="DS4" i="46"/>
  <c r="DH4" i="46"/>
  <c r="CT4" i="46"/>
  <c r="CH4" i="46"/>
  <c r="BU4" i="46"/>
  <c r="BF4" i="46"/>
  <c r="AU4" i="46"/>
  <c r="AG4" i="46"/>
  <c r="U4" i="46"/>
  <c r="H4" i="46"/>
  <c r="AZ2" i="46"/>
  <c r="C180" i="45"/>
  <c r="C177" i="45"/>
  <c r="C173" i="45"/>
  <c r="C166" i="45"/>
  <c r="C148" i="45"/>
  <c r="C145" i="45"/>
  <c r="C141" i="45"/>
  <c r="C134" i="45"/>
  <c r="C64" i="45"/>
  <c r="C61" i="45"/>
  <c r="C58" i="45"/>
  <c r="C52" i="45"/>
  <c r="C35" i="45"/>
  <c r="C27" i="45"/>
  <c r="C19" i="45"/>
  <c r="C11" i="45"/>
  <c r="S3" i="45"/>
  <c r="K3" i="45"/>
  <c r="C3" i="45"/>
  <c r="EF4" i="46"/>
  <c r="DR4" i="46"/>
  <c r="DF4" i="46"/>
  <c r="CS4" i="46"/>
  <c r="CE4" i="46"/>
  <c r="BT4" i="46"/>
  <c r="BE4" i="46"/>
  <c r="AS4" i="46"/>
  <c r="AF4" i="46"/>
  <c r="R4" i="46"/>
  <c r="G4" i="46"/>
  <c r="V2" i="46"/>
  <c r="C187" i="45"/>
  <c r="C155" i="45"/>
  <c r="C117" i="45"/>
  <c r="C101" i="45"/>
  <c r="C85" i="45"/>
  <c r="C49" i="45"/>
  <c r="C46" i="45"/>
  <c r="C43" i="45"/>
  <c r="C32" i="45"/>
  <c r="C24" i="45"/>
  <c r="C16" i="45"/>
  <c r="C8" i="45"/>
  <c r="R3" i="45"/>
  <c r="J3" i="45"/>
  <c r="B3" i="45"/>
  <c r="ED4" i="46"/>
  <c r="DQ4" i="46"/>
  <c r="DC4" i="46"/>
  <c r="CR4" i="46"/>
  <c r="CD4" i="46"/>
  <c r="BQ4" i="46"/>
  <c r="BD4" i="46"/>
  <c r="AP4" i="46"/>
  <c r="AE4" i="46"/>
  <c r="Q4" i="46"/>
  <c r="E4" i="46"/>
  <c r="D2" i="46"/>
  <c r="C172" i="45"/>
  <c r="C169" i="45"/>
  <c r="C165" i="45"/>
  <c r="C158" i="45"/>
  <c r="C140" i="45"/>
  <c r="C137" i="45"/>
  <c r="C133" i="45"/>
  <c r="C126" i="45"/>
  <c r="C123" i="45"/>
  <c r="C120" i="45"/>
  <c r="C110" i="45"/>
  <c r="C107" i="45"/>
  <c r="C104" i="45"/>
  <c r="C94" i="45"/>
  <c r="C91" i="45"/>
  <c r="C88" i="45"/>
  <c r="C78" i="45"/>
  <c r="C75" i="45"/>
  <c r="C72" i="45"/>
  <c r="C69" i="45"/>
  <c r="C66" i="45"/>
  <c r="C60" i="45"/>
  <c r="C40" i="45"/>
  <c r="C37" i="45"/>
  <c r="C29" i="45"/>
  <c r="C21" i="45"/>
  <c r="C13" i="45"/>
  <c r="C5" i="45"/>
  <c r="Q3" i="45"/>
  <c r="I3" i="45"/>
  <c r="A3" i="45"/>
  <c r="A65" i="43"/>
  <c r="C39" i="42"/>
  <c r="Q37" i="42"/>
  <c r="AO4" i="46"/>
  <c r="C57" i="45"/>
  <c r="C51" i="45"/>
  <c r="J39" i="42"/>
  <c r="Q36" i="42"/>
  <c r="Q27" i="42"/>
  <c r="P4" i="42"/>
  <c r="EA4" i="46"/>
  <c r="AC4" i="46"/>
  <c r="C100" i="45"/>
  <c r="C18" i="45"/>
  <c r="B4" i="44"/>
  <c r="J27" i="42"/>
  <c r="I4" i="42"/>
  <c r="C27" i="42"/>
  <c r="DP4" i="46"/>
  <c r="P4" i="46"/>
  <c r="C179" i="45"/>
  <c r="J36" i="42"/>
  <c r="A1" i="42"/>
  <c r="DB4" i="46"/>
  <c r="B4" i="46"/>
  <c r="C113" i="45"/>
  <c r="C84" i="45"/>
  <c r="C10" i="45"/>
  <c r="CP4" i="46"/>
  <c r="C54" i="45"/>
  <c r="P3" i="45"/>
  <c r="D2" i="44"/>
  <c r="C38" i="42"/>
  <c r="CC4" i="46"/>
  <c r="A2" i="46"/>
  <c r="C97" i="45"/>
  <c r="C34" i="45"/>
  <c r="H3" i="45"/>
  <c r="A1" i="44"/>
  <c r="BC4" i="46"/>
  <c r="C116" i="45"/>
  <c r="BN4" i="46"/>
  <c r="C147" i="45"/>
  <c r="O1" i="45"/>
  <c r="A44" i="43"/>
  <c r="C81" i="45"/>
  <c r="C26" i="45"/>
  <c r="A2" i="43"/>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14" i="46" s="1"/>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CP1" i="29" l="1"/>
  <c r="CZ1" i="29"/>
  <c r="BV1" i="29"/>
  <c r="CF1" i="29"/>
  <c r="BB1" i="29"/>
  <c r="BL1" i="29"/>
  <c r="AH1" i="29"/>
  <c r="AR1" i="29"/>
  <c r="N1" i="29"/>
  <c r="X1" i="29"/>
  <c r="CZ1" i="28"/>
  <c r="D1" i="29"/>
  <c r="CF1" i="28"/>
  <c r="CP1" i="28"/>
  <c r="BL1" i="28"/>
  <c r="BV1" i="28"/>
  <c r="AR1" i="28"/>
  <c r="BB1" i="28"/>
  <c r="X1" i="28"/>
  <c r="AH1" i="28"/>
  <c r="D1" i="28"/>
  <c r="N1" i="28"/>
  <c r="CP1" i="27"/>
  <c r="CZ1" i="27"/>
  <c r="BV1" i="27"/>
  <c r="CF1" i="27"/>
  <c r="BB1" i="27"/>
  <c r="BL1" i="27"/>
  <c r="AH1" i="27"/>
  <c r="AR1" i="27"/>
  <c r="N1" i="27"/>
  <c r="X1" i="27"/>
  <c r="A5" i="40"/>
  <c r="B5" i="40" s="1"/>
  <c r="D1" i="27"/>
  <c r="P36" i="42"/>
  <c r="I36" i="42"/>
  <c r="B36" i="42"/>
  <c r="A30" i="42"/>
  <c r="B37" i="42"/>
  <c r="A31" i="42"/>
  <c r="I37" i="42"/>
  <c r="P37" i="42"/>
  <c r="A32" i="42"/>
  <c r="I38" i="42"/>
  <c r="B38" i="42"/>
  <c r="P38" i="42"/>
  <c r="AF3" i="46"/>
  <c r="BF3" i="46"/>
  <c r="J3" i="46"/>
  <c r="DU3" i="46"/>
  <c r="BY3" i="46"/>
  <c r="CU3" i="46"/>
  <c r="S28" i="42"/>
  <c r="E28" i="42"/>
  <c r="L28" i="42"/>
  <c r="DR3" i="46"/>
  <c r="BC3" i="46"/>
  <c r="CP3" i="46"/>
  <c r="G3" i="46"/>
  <c r="BV3" i="46"/>
  <c r="AA3" i="46"/>
  <c r="R28" i="42"/>
  <c r="K28" i="42"/>
  <c r="D28" i="42"/>
  <c r="P39" i="42"/>
  <c r="I39" i="42"/>
  <c r="B39" i="42"/>
  <c r="A33" i="42"/>
  <c r="DX3" i="46"/>
  <c r="CB3" i="46"/>
  <c r="AK3" i="46"/>
  <c r="CZ3" i="46"/>
  <c r="BI3" i="46"/>
  <c r="M3" i="46"/>
  <c r="T28" i="42"/>
  <c r="F28" i="42"/>
  <c r="M28" i="42"/>
  <c r="BL3" i="46"/>
  <c r="CE3" i="46"/>
  <c r="EA3" i="46"/>
  <c r="AP3" i="46"/>
  <c r="DE3" i="46"/>
  <c r="P3" i="46"/>
  <c r="U28" i="42"/>
  <c r="N28" i="42"/>
  <c r="G28" i="42"/>
  <c r="S3" i="46"/>
  <c r="ED3" i="46"/>
  <c r="AU3" i="46"/>
  <c r="CH3" i="46"/>
  <c r="BO3" i="46"/>
  <c r="V28" i="42"/>
  <c r="H28" i="42"/>
  <c r="O28" i="42"/>
  <c r="B8" i="46"/>
  <c r="B9" i="46"/>
  <c r="B10" i="46"/>
  <c r="B15" i="46"/>
  <c r="B6" i="46"/>
  <c r="B11" i="46"/>
  <c r="B7" i="46"/>
  <c r="B16" i="46"/>
  <c r="B12" i="46"/>
  <c r="B13" i="46"/>
  <c r="B2" i="30"/>
  <c r="A182" i="45"/>
  <c r="A174" i="45"/>
  <c r="A166" i="45"/>
  <c r="A158" i="45"/>
  <c r="A150" i="45"/>
  <c r="A142" i="45"/>
  <c r="A134" i="45"/>
  <c r="A184" i="45"/>
  <c r="A176" i="45"/>
  <c r="A168" i="45"/>
  <c r="A160" i="45"/>
  <c r="A152" i="45"/>
  <c r="A144" i="45"/>
  <c r="A136" i="45"/>
  <c r="A128" i="45"/>
  <c r="A120" i="45"/>
  <c r="A112" i="45"/>
  <c r="A104" i="45"/>
  <c r="A96" i="45"/>
  <c r="A88" i="45"/>
  <c r="A80" i="45"/>
  <c r="A189" i="45"/>
  <c r="A181" i="45"/>
  <c r="A173" i="45"/>
  <c r="A165" i="45"/>
  <c r="A157" i="45"/>
  <c r="A149" i="45"/>
  <c r="A141" i="45"/>
  <c r="A133" i="45"/>
  <c r="A125" i="45"/>
  <c r="A117" i="45"/>
  <c r="A109" i="45"/>
  <c r="A101" i="45"/>
  <c r="A93" i="45"/>
  <c r="A85" i="45"/>
  <c r="A77" i="45"/>
  <c r="A69" i="45"/>
  <c r="A61" i="45"/>
  <c r="A53" i="45"/>
  <c r="A45" i="45"/>
  <c r="A172" i="45"/>
  <c r="A169" i="45"/>
  <c r="A140" i="45"/>
  <c r="A137" i="45"/>
  <c r="A126" i="45"/>
  <c r="A123" i="45"/>
  <c r="A110" i="45"/>
  <c r="A107" i="45"/>
  <c r="A94" i="45"/>
  <c r="A91" i="45"/>
  <c r="A78" i="45"/>
  <c r="A75" i="45"/>
  <c r="A72" i="45"/>
  <c r="A66" i="45"/>
  <c r="A63" i="45"/>
  <c r="A60" i="45"/>
  <c r="A40" i="45"/>
  <c r="A37" i="45"/>
  <c r="A29" i="45"/>
  <c r="A21" i="45"/>
  <c r="A13" i="45"/>
  <c r="A5" i="45"/>
  <c r="A186" i="45"/>
  <c r="A179" i="45"/>
  <c r="A175" i="45"/>
  <c r="A154" i="45"/>
  <c r="A147" i="45"/>
  <c r="A143" i="45"/>
  <c r="A119" i="45"/>
  <c r="A116" i="45"/>
  <c r="A113" i="45"/>
  <c r="A103" i="45"/>
  <c r="A100" i="45"/>
  <c r="A97" i="45"/>
  <c r="A87" i="45"/>
  <c r="A84" i="45"/>
  <c r="A81" i="45"/>
  <c r="A57" i="45"/>
  <c r="A54" i="45"/>
  <c r="A51" i="45"/>
  <c r="A34" i="45"/>
  <c r="A26" i="45"/>
  <c r="A18" i="45"/>
  <c r="A10" i="45"/>
  <c r="A164" i="45"/>
  <c r="A161" i="45"/>
  <c r="A132" i="45"/>
  <c r="A129" i="45"/>
  <c r="A122" i="45"/>
  <c r="A106" i="45"/>
  <c r="A90" i="45"/>
  <c r="A74" i="45"/>
  <c r="A71" i="45"/>
  <c r="A68" i="45"/>
  <c r="A48" i="45"/>
  <c r="A42" i="45"/>
  <c r="A39" i="45"/>
  <c r="A31" i="45"/>
  <c r="A23" i="45"/>
  <c r="A15" i="45"/>
  <c r="A7" i="45"/>
  <c r="A178" i="45"/>
  <c r="A171" i="45"/>
  <c r="A167" i="45"/>
  <c r="A146" i="45"/>
  <c r="A139" i="45"/>
  <c r="A135" i="45"/>
  <c r="A65" i="45"/>
  <c r="A62" i="45"/>
  <c r="A59" i="45"/>
  <c r="A36" i="45"/>
  <c r="A28" i="45"/>
  <c r="A20" i="45"/>
  <c r="A12" i="45"/>
  <c r="A4" i="45"/>
  <c r="A188" i="45"/>
  <c r="A185" i="45"/>
  <c r="A156" i="45"/>
  <c r="A153" i="45"/>
  <c r="A118" i="45"/>
  <c r="A115" i="45"/>
  <c r="A102" i="45"/>
  <c r="A99" i="45"/>
  <c r="A86" i="45"/>
  <c r="A83" i="45"/>
  <c r="A56" i="45"/>
  <c r="A50" i="45"/>
  <c r="A47" i="45"/>
  <c r="A44" i="45"/>
  <c r="A33" i="45"/>
  <c r="A25" i="45"/>
  <c r="A17" i="45"/>
  <c r="A9" i="45"/>
  <c r="A170" i="45"/>
  <c r="A163" i="45"/>
  <c r="A159" i="45"/>
  <c r="A138" i="45"/>
  <c r="A131" i="45"/>
  <c r="A127" i="45"/>
  <c r="A124" i="45"/>
  <c r="A121" i="45"/>
  <c r="A111" i="45"/>
  <c r="A108" i="45"/>
  <c r="A105" i="45"/>
  <c r="A95" i="45"/>
  <c r="A92" i="45"/>
  <c r="A89" i="45"/>
  <c r="A79" i="45"/>
  <c r="A76" i="45"/>
  <c r="A73" i="45"/>
  <c r="A70" i="45"/>
  <c r="A67" i="45"/>
  <c r="A41" i="45"/>
  <c r="A38" i="45"/>
  <c r="A30" i="45"/>
  <c r="A22" i="45"/>
  <c r="A14" i="45"/>
  <c r="A6" i="45"/>
  <c r="A180" i="45"/>
  <c r="A177" i="45"/>
  <c r="A148" i="45"/>
  <c r="A145" i="45"/>
  <c r="A114" i="45"/>
  <c r="A98" i="45"/>
  <c r="A82" i="45"/>
  <c r="A64" i="45"/>
  <c r="A58" i="45"/>
  <c r="A55" i="45"/>
  <c r="A52" i="45"/>
  <c r="A35" i="45"/>
  <c r="A27" i="45"/>
  <c r="A19" i="45"/>
  <c r="A11" i="45"/>
  <c r="A46" i="45"/>
  <c r="A187" i="45"/>
  <c r="A130" i="45"/>
  <c r="A32" i="45"/>
  <c r="B27" i="42"/>
  <c r="A151" i="45"/>
  <c r="A24" i="45"/>
  <c r="A49" i="45"/>
  <c r="A43" i="45"/>
  <c r="A162" i="45"/>
  <c r="A155" i="45"/>
  <c r="A16" i="45"/>
  <c r="A8" i="45"/>
  <c r="A183" i="45"/>
  <c r="G3" i="30" l="1"/>
  <c r="F3" i="30"/>
  <c r="E3" i="30"/>
  <c r="D3" i="30"/>
  <c r="C3" i="30"/>
  <c r="C5" i="40"/>
  <c r="D5" i="40"/>
  <c r="E5" i="40"/>
  <c r="F5" i="40"/>
  <c r="C25" i="42"/>
  <c r="C26" i="42"/>
  <c r="J26" i="42"/>
  <c r="J25" i="42"/>
  <c r="Q26" i="42"/>
  <c r="Q25" i="42"/>
  <c r="C15" i="47"/>
  <c r="C2" i="47"/>
  <c r="O2" i="42"/>
  <c r="G2" i="42"/>
  <c r="U1" i="42"/>
  <c r="M1" i="42"/>
  <c r="E1" i="42"/>
  <c r="V27" i="42"/>
  <c r="T2" i="42"/>
  <c r="R1" i="42"/>
  <c r="J1" i="42"/>
  <c r="D1" i="45"/>
  <c r="H27" i="42"/>
  <c r="V2" i="42"/>
  <c r="N2" i="42"/>
  <c r="F2" i="42"/>
  <c r="T1" i="42"/>
  <c r="L1" i="42"/>
  <c r="D1" i="42"/>
  <c r="D2" i="42"/>
  <c r="D2" i="45"/>
  <c r="C1" i="45"/>
  <c r="O27" i="42"/>
  <c r="G27" i="42"/>
  <c r="U2" i="42"/>
  <c r="M2" i="42"/>
  <c r="E2" i="42"/>
  <c r="S1" i="42"/>
  <c r="K1" i="42"/>
  <c r="C1" i="42"/>
  <c r="N27" i="42"/>
  <c r="L2" i="42"/>
  <c r="B1" i="42"/>
  <c r="C2" i="45"/>
  <c r="B1" i="45"/>
  <c r="F27" i="42"/>
  <c r="B2" i="45"/>
  <c r="A2" i="45"/>
  <c r="M27" i="42"/>
  <c r="K2" i="42"/>
  <c r="Q1" i="42"/>
  <c r="K27" i="42"/>
  <c r="I2" i="42"/>
  <c r="O1" i="42"/>
  <c r="S2" i="42"/>
  <c r="V1" i="42"/>
  <c r="H2" i="42"/>
  <c r="N1" i="42"/>
  <c r="R27" i="42"/>
  <c r="L27" i="42"/>
  <c r="J2" i="42"/>
  <c r="U27" i="42"/>
  <c r="E27" i="42"/>
  <c r="C2" i="42"/>
  <c r="I1" i="42"/>
  <c r="T27" i="42"/>
  <c r="D27" i="42"/>
  <c r="R2" i="42"/>
  <c r="B2" i="42"/>
  <c r="H1" i="42"/>
  <c r="A2" i="42"/>
  <c r="F1" i="42"/>
  <c r="S27" i="42"/>
  <c r="Q2" i="42"/>
  <c r="G1" i="42"/>
  <c r="P1" i="42"/>
  <c r="P2" i="42"/>
  <c r="B23" i="44" l="1"/>
  <c r="B26" i="44"/>
  <c r="B21" i="44"/>
  <c r="B27" i="44"/>
  <c r="B19" i="44"/>
  <c r="B20" i="44"/>
  <c r="B11" i="44"/>
  <c r="B12" i="44"/>
  <c r="B17" i="44"/>
  <c r="B13" i="44"/>
  <c r="B8" i="44"/>
  <c r="B9" i="44"/>
  <c r="B10" i="44"/>
  <c r="B6" i="44"/>
  <c r="B7" i="44"/>
  <c r="B25" i="44"/>
  <c r="B22" i="44"/>
  <c r="B28" i="44"/>
  <c r="B18" i="44"/>
  <c r="B16"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<sst xmlns="http://schemas.openxmlformats.org/spreadsheetml/2006/main" count="3899" uniqueCount="2280">
  <si>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</si>
  <si>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</si>
  <si>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</si>
  <si>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</si>
  <si>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</si>
  <si>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</si>
  <si>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</si>
  <si>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</si>
  <si>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</si>
  <si>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</si>
  <si>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</si>
  <si>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</si>
  <si>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</si>
  <si>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</si>
  <si>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</si>
  <si>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</si>
  <si>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</si>
  <si>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</si>
  <si>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</si>
  <si>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</si>
  <si>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</si>
  <si>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</si>
  <si>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</si>
  <si>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</si>
  <si>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</si>
  <si>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</si>
  <si>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</si>
  <si>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</si>
  <si>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</si>
  <si>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</si>
  <si>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</si>
  <si>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</si>
  <si>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</si>
  <si>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</si>
  <si>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</si>
  <si>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</si>
  <si>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</si>
  <si>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</si>
  <si>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</si>
  <si>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</si>
  <si>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</si>
  <si>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</si>
  <si>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</si>
  <si>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</si>
  <si>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</si>
  <si>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</si>
  <si>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</si>
  <si>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</si>
  <si>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</si>
  <si>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</si>
  <si>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</si>
  <si>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</si>
  <si>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</si>
  <si>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</si>
  <si>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</si>
  <si>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</si>
  <si>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</si>
  <si>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</si>
  <si>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</si>
  <si>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</si>
  <si>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</si>
  <si>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</si>
  <si>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</si>
  <si>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</si>
  <si>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</si>
  <si>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</si>
  <si>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</si>
  <si>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</si>
  <si>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</si>
  <si>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</si>
  <si>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</si>
  <si>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</si>
  <si>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</si>
  <si>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</si>
  <si>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</si>
  <si>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</si>
  <si>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</si>
  <si>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</si>
  <si>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</si>
  <si>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</si>
  <si>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</si>
  <si>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</si>
  <si>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</si>
  <si>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</si>
  <si>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</si>
  <si>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</si>
  <si>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</si>
  <si>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</si>
  <si>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</si>
  <si>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</si>
  <si>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</si>
  <si>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</si>
  <si>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</si>
  <si>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</si>
  <si>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</si>
  <si>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</si>
  <si>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</si>
  <si>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</si>
  <si>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</si>
  <si>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</si>
  <si>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</si>
  <si>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</si>
  <si>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</si>
  <si>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</si>
  <si>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</si>
  <si>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</si>
  <si>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</si>
  <si>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</si>
  <si>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</si>
  <si>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</si>
  <si>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</si>
  <si>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</si>
  <si>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</si>
  <si>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</si>
  <si>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</si>
  <si>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</si>
  <si>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</si>
  <si>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</si>
  <si>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</si>
  <si>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</si>
  <si>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</si>
  <si>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</si>
  <si>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</si>
  <si>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</si>
  <si>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</si>
  <si>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</si>
  <si>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</si>
  <si>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</si>
  <si>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</si>
  <si>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</si>
  <si>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</si>
  <si>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</si>
  <si>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</si>
  <si>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</si>
  <si>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</si>
  <si>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</si>
  <si>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</si>
  <si>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</si>
  <si>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</si>
  <si>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</si>
  <si>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</si>
  <si>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</si>
  <si>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</si>
  <si>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</si>
  <si>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</si>
  <si>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</si>
  <si>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</si>
  <si>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</si>
  <si>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</si>
  <si>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</si>
  <si>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</si>
  <si>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</si>
  <si>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</si>
  <si>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</si>
  <si>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</si>
  <si>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</si>
  <si>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</si>
  <si>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</si>
  <si>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</si>
  <si>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</si>
  <si>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</si>
  <si>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</si>
  <si>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</si>
  <si>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</si>
  <si>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</si>
  <si>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</si>
  <si>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</si>
  <si>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</si>
  <si>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</si>
  <si>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</si>
  <si>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</si>
  <si>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</si>
  <si>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</si>
  <si>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EMIS</t>
  </si>
  <si>
    <t>No data on hygiene</t>
  </si>
  <si>
    <t>Timor-Leste</t>
  </si>
  <si>
    <t>Education Statistical Yearbook 2010 (MoE)</t>
  </si>
  <si>
    <t>Rainwater</t>
  </si>
  <si>
    <t>Reservoir</t>
  </si>
  <si>
    <t>Tap</t>
  </si>
  <si>
    <t>Well</t>
  </si>
  <si>
    <t>Pipe</t>
  </si>
  <si>
    <t>Handpump</t>
  </si>
  <si>
    <t>Bottle</t>
  </si>
  <si>
    <t>With water (availability of water in toilets)</t>
  </si>
  <si>
    <t>Without water (availability of water in toilets)</t>
  </si>
  <si>
    <t>Education Statistical Yearbook 2011 (MoE)</t>
  </si>
  <si>
    <t>Quality controlled water, previously called tap water</t>
  </si>
  <si>
    <t>Quality uncontrolled water, previously called pipe water</t>
  </si>
  <si>
    <t>Water Tank</t>
  </si>
  <si>
    <t>Hand Pump</t>
  </si>
  <si>
    <t>Tube Well</t>
  </si>
  <si>
    <t>Rain Water</t>
  </si>
  <si>
    <t>Other</t>
  </si>
  <si>
    <t>Without water (availabllity of water in toilets)</t>
  </si>
  <si>
    <t xml:space="preserve">No facilities </t>
  </si>
  <si>
    <t>Education Statistical Yearbook 2012 (MoE)</t>
  </si>
  <si>
    <t>Other water source</t>
  </si>
  <si>
    <t>Functional</t>
  </si>
  <si>
    <t>Partially functional</t>
  </si>
  <si>
    <t>Functional toilets</t>
  </si>
  <si>
    <t>Functional and partially functional</t>
  </si>
  <si>
    <t>excluded</t>
  </si>
  <si>
    <t>Education Statistical Yearbook 2013 (MoE)</t>
  </si>
  <si>
    <t>Livru Dadus Edukasaun 2014 / Education Databook 2014 (MoE)</t>
  </si>
  <si>
    <t>No sanitation data.</t>
  </si>
  <si>
    <t>No data on sanitation</t>
  </si>
  <si>
    <t>Livru Dadus Edukasaun 2015 / Education Databook 2015 (MoE)</t>
  </si>
  <si>
    <t>No</t>
  </si>
  <si>
    <t>UNESCO UIS (http://data.uis.unesco.org/)</t>
  </si>
  <si>
    <t>basic drinking water</t>
  </si>
  <si>
    <t>Basic handwashing facilities</t>
  </si>
  <si>
    <t>Values in grey text are imputed based on linear regression</t>
  </si>
  <si>
    <t>Includes public and private schools. Primary includes "escola basica" and "pre-secondary". Pre-primary data were not available. Missing data for secondary schools (11%) are included as unimproved based on estimates from other years.</t>
  </si>
  <si>
    <t>Includes public and private schools. Primary includes "escola basica" and "pre-secondary". Pre-primary data were not available. Missing data (12-16%) are included as unimproved based on estimates from other years.</t>
  </si>
  <si>
    <t xml:space="preserve">Includes public and private schools. Primary includes "escola basica" and "pre-secondary". Pre-primary data were not available. "Improved water soure means a functional protected well, protected spring, piped water to the school building, piped water to the school building, piped water to the school area, hand pump, public water supply, or rain water". "Other water source means either an unprotected well, unprotected spring, bottle water, water vehicle, river water, or any other water source". Improved refers to functional improved sources and is used to estimate basic service. </t>
  </si>
  <si>
    <t xml:space="preserve">Includes public and private schools. Primary includes "escola basica" and "pre-secondary". "Improved water soure means a functional protected well, protected spring, piped water to the school building, piped water to the school building, piped water to the school area, hand pump, public water supply, or rain water". "Other water source means either an unprotected well, unprotected spring, bottle water, water vehicle, river water, or any other water source". Improved refers to functional improved sources and is used to estimate basic service. The large proportion of missing data were excluded in the analysis; the figures presented above refer to the proportion of schools that responded. . </t>
  </si>
  <si>
    <t xml:space="preserve">Includes public and private schools. Primary includes "escola basica" and "pre-secondary". "Improved water soure means a functional protected well, protected spring, piped water to the school building, piped water to the school building, piped water to the school area, hand pump, public water supply, or rain water". "Other water source means either an unprotected well, unprotected spring, bottle water, water vehicle, river water, or any other water source". Improved refers to functional improved sources and is used to estimate basic service. Pre-primary data are not used and excluded from the national average due to the large proportion of missing data. </t>
  </si>
  <si>
    <t xml:space="preserve">Includes public and private schools. Primary includes "escola basica" and "pre-secondary". "Improved water soure means a functional protected well, protected spring, piped water to the school building, piped water to the school building, piped water to the school area, hand pump, public water supply, or rain water". "Other water source means either an unprotected well, unprotected spring, bottle water, water vehicle, river water, or any other water source". Improved refers to functional improved sources and is used to estimate basic service.  Estimates are not used due to large proportion with missing data. </t>
  </si>
  <si>
    <t>Functional improved source</t>
  </si>
  <si>
    <t>Functional improved water source</t>
  </si>
  <si>
    <t xml:space="preserve">National estimate is based on the proportion of primary and secondary schools in the 2015 EMIS. The estimates are used in the absence of data from a primary data source. </t>
  </si>
  <si>
    <t>Includes public and private schools. Primary includes "escola basica" and "pre-secondary". Pre-primary data were not available. Data are reported as toilets with water, toilets without water and N/A. It is assumed that toilets with water are improved (flush), and toilets without water are pits, of which 50% are improved (with slab). N/A is assumed to indicate no facilities. Data are not used since they do not refer to facility types.</t>
  </si>
  <si>
    <t>Do not function</t>
  </si>
  <si>
    <t xml:space="preserve">Includes public and private schools. Primary includes "escola basica" and "pre-secondary". Pre-primary data were not available. Basic is estimated based on the proportion with functional toilets (it is assumed that these are improved). These estimates should be updated when data on single-sex toilets are available. Data on schools with 'no facility or do not function' were split 50/50 between no facility and unimproved in the absence of additional information. </t>
  </si>
  <si>
    <t>No toilet</t>
  </si>
  <si>
    <t xml:space="preserve">Includes public and private schools. Primary includes "escola basica" and "pre-secondary". Basic is estimated based on the proportion with functional toilets (it is assumed that these are improved). These estimates should be updated when data on single-sex toilets are available. Data on schools with 'no facility or do not function' were split 50/50 between no facility and unimproved in the absence of additional information. </t>
  </si>
  <si>
    <t>TLS_2010_EMIS</t>
  </si>
  <si>
    <t>TLS_2011_EMIS</t>
  </si>
  <si>
    <t>TLS_2012_EMIS</t>
  </si>
  <si>
    <t>TLS_2013_EMIS</t>
  </si>
  <si>
    <t>TLS_2014_EMIS</t>
  </si>
  <si>
    <t>TLS_2015_EMIS</t>
  </si>
  <si>
    <t>TLS_2018_UIS</t>
  </si>
  <si>
    <t>2010</t>
  </si>
  <si>
    <t>2011</t>
  </si>
  <si>
    <t>2012</t>
  </si>
  <si>
    <t>2013</t>
  </si>
  <si>
    <t>2014</t>
  </si>
  <si>
    <t>2015</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</si>
  <si>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</si>
  <si>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</si>
  <si>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</si>
  <si>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</si>
  <si>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</si>
  <si>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</si>
  <si>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</si>
  <si>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</si>
  <si>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</si>
  <si>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</si>
  <si>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</si>
  <si>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</si>
  <si>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</si>
  <si>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</si>
  <si>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</si>
  <si>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TLS_2019_UIS</t>
  </si>
  <si>
    <t xml:space="preserve">The secondary school estimate is based on coverage in lower and upper secondary schools and the school age population for each level. The national estimate is based on coverage in primary and secondary schools. </t>
  </si>
  <si>
    <t>No data</t>
  </si>
  <si>
    <t>The JMP releases updated estimates every 2 years following consultations with national authorities: https://washdata.org/how-we-work/jmp-country-consultation</t>
  </si>
  <si>
    <t>Links to sources within this tab</t>
  </si>
  <si>
    <t>TLS_2020_SUR</t>
  </si>
  <si>
    <t>Survey</t>
  </si>
  <si>
    <t>The cost of providing water, sanitation and hygiene in schools in Timor-Leste</t>
  </si>
  <si>
    <t>Schools meeting minimum standard</t>
  </si>
  <si>
    <t>Piped into school grounds</t>
  </si>
  <si>
    <t>Piped into school buildings</t>
  </si>
  <si>
    <t>Public tapstand</t>
  </si>
  <si>
    <t>Protected well or borehole</t>
  </si>
  <si>
    <t>Bottled drinking water</t>
  </si>
  <si>
    <t>Surface water</t>
  </si>
  <si>
    <t>Trucked water</t>
  </si>
  <si>
    <t>Set to not be used, given it is only for Liquiçá Municipality.</t>
  </si>
  <si>
    <t/>
  </si>
  <si>
    <t>Both soap and water</t>
  </si>
  <si>
    <t>TLS_2021_EMIS</t>
  </si>
  <si>
    <t>EMIS 2021</t>
  </si>
  <si>
    <t>estimates for secondary is the weighted average between Secondary and Technical.</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</si>
  <si>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</si>
  <si>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</si>
  <si>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</si>
  <si>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</si>
  <si>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</si>
  <si>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</si>
  <si>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</si>
  <si>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</si>
  <si>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</si>
  <si>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</si>
  <si>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TLS_2023_UIS</t>
  </si>
  <si>
    <t>comparing with other sources it looks to be the facilities. Set to not be used.</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</si>
  <si>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</si>
  <si>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</si>
  <si>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</si>
  <si>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</si>
  <si>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</si>
  <si>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</si>
  <si>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</si>
  <si>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</si>
  <si>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</si>
  <si>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</si>
  <si>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</si>
  <si>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</si>
  <si>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</si>
  <si>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</si>
  <si>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</si>
  <si>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</si>
  <si>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</si>
  <si>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</si>
  <si>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</si>
  <si>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</si>
  <si>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</si>
  <si>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</si>
  <si>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</si>
  <si>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</si>
  <si>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</si>
  <si>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</si>
  <si>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</si>
  <si>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</si>
  <si>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</si>
  <si>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</si>
  <si>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</si>
  <si>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</si>
  <si>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</si>
  <si>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</si>
  <si>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</si>
  <si>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</si>
  <si>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</si>
  <si>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</si>
  <si>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</si>
  <si>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</si>
  <si>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</si>
  <si>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</si>
  <si>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</si>
  <si>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</si>
  <si>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</si>
  <si>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</si>
  <si>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</si>
  <si>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</si>
  <si>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</si>
  <si>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</si>
  <si>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</si>
  <si>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</si>
  <si>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</si>
  <si>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</si>
  <si>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</si>
  <si>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</si>
  <si>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</si>
  <si>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</si>
  <si>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</si>
  <si>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</si>
  <si>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</si>
  <si>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</si>
  <si>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</si>
  <si>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</si>
  <si>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</si>
  <si>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</si>
  <si>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</si>
  <si>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</si>
  <si>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</si>
  <si>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</si>
  <si>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</si>
  <si>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</si>
  <si>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</si>
  <si>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</si>
  <si>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</si>
  <si>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</si>
  <si>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</si>
  <si>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</si>
  <si>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</si>
  <si>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</si>
  <si>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</si>
  <si>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</si>
  <si>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</si>
  <si>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</si>
  <si>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</si>
  <si>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</si>
  <si>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</si>
  <si>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</si>
  <si>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</si>
  <si>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</si>
  <si>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</si>
  <si>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</si>
  <si>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</si>
  <si>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</si>
  <si>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</si>
  <si>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</si>
  <si>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</si>
  <si>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</si>
  <si>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Estimates (2000-2025) for schools</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</si>
  <si>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</si>
  <si>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</si>
  <si>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</si>
  <si>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</si>
  <si>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</si>
  <si>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</si>
  <si>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</si>
  <si>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</si>
  <si>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</si>
  <si>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</si>
  <si>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</si>
  <si>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</si>
  <si>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</si>
  <si>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</si>
  <si>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</si>
  <si>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</si>
  <si>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</si>
  <si>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</si>
  <si>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</si>
  <si>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</si>
  <si>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</si>
  <si>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</si>
  <si>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</si>
  <si>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</si>
  <si>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</si>
  <si>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</si>
  <si>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</si>
  <si>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</si>
  <si>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</si>
  <si>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</si>
  <si>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</si>
  <si>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</si>
  <si>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</si>
  <si>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</si>
  <si>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</si>
  <si>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</si>
  <si>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</si>
  <si>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</si>
  <si>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</si>
  <si>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</si>
  <si>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</si>
  <si>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</si>
  <si>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</si>
  <si>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</si>
  <si>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</si>
  <si>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</si>
  <si>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</si>
  <si>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</si>
  <si>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</si>
  <si>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</si>
  <si>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</si>
  <si>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</si>
  <si>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</si>
  <si>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</si>
  <si>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</si>
  <si>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</si>
  <si>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</si>
  <si>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</si>
  <si>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</si>
  <si>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</si>
  <si>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</si>
  <si>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</si>
  <si>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</si>
  <si>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</si>
  <si>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</si>
  <si>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</si>
  <si>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</si>
  <si>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</si>
  <si>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</si>
  <si>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</si>
  <si>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</si>
  <si>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</si>
  <si>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</si>
  <si>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</si>
  <si>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</si>
  <si>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</si>
  <si>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</si>
  <si>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</si>
  <si>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</si>
  <si>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</si>
  <si>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</si>
  <si>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</si>
  <si>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</si>
  <si>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</si>
  <si>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</si>
  <si>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</si>
  <si>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</si>
  <si>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</si>
  <si>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</si>
  <si>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</si>
  <si>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</si>
  <si>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</si>
  <si>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</si>
  <si>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</si>
  <si>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</si>
  <si>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</si>
  <si>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</si>
  <si>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</si>
  <si>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</si>
  <si>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</si>
  <si>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</si>
  <si>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</si>
  <si>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</si>
  <si>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</si>
  <si>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</si>
  <si>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</si>
  <si>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</si>
  <si>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</si>
  <si>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</si>
  <si>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</si>
  <si>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</si>
  <si>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</si>
  <si>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</si>
  <si>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</si>
  <si>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</si>
  <si>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</si>
  <si>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</si>
  <si>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</si>
  <si>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</si>
  <si>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</si>
  <si>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</si>
  <si>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</si>
  <si>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</si>
  <si>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</si>
  <si>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</si>
  <si>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</si>
  <si>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</si>
  <si>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</si>
  <si>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</si>
  <si>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</si>
  <si>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</si>
  <si>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</si>
  <si>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</si>
  <si>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</si>
  <si>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</si>
  <si>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</si>
  <si>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</si>
  <si>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</si>
  <si>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</si>
  <si>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</si>
  <si>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</si>
  <si>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</si>
  <si>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</si>
  <si>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</si>
  <si>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</si>
  <si>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</si>
  <si>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</si>
  <si>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</si>
  <si>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</si>
  <si>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</si>
  <si>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</si>
  <si>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</si>
  <si>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</si>
  <si>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</si>
  <si>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</si>
  <si>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</si>
  <si>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</si>
  <si>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</si>
  <si>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</si>
  <si>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</si>
  <si>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</si>
  <si>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</si>
  <si>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</si>
  <si>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</si>
  <si>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</si>
  <si>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</si>
  <si>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</si>
  <si>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</si>
  <si>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</si>
  <si>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</si>
  <si>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</si>
  <si>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</si>
  <si>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</si>
  <si>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</si>
  <si>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</si>
  <si>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</si>
  <si>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</si>
  <si>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</si>
  <si>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</si>
  <si>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</si>
  <si>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</si>
  <si>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</si>
  <si>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</si>
  <si>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</si>
  <si>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</si>
  <si>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</si>
  <si>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</si>
  <si>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</si>
  <si>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</si>
  <si>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</si>
  <si>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</si>
  <si>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</si>
  <si>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</si>
  <si>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</si>
  <si>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</si>
  <si>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</si>
  <si>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</si>
  <si>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</si>
  <si>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</si>
  <si>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</si>
  <si>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</si>
  <si>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</si>
  <si>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</si>
  <si>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</si>
  <si>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</si>
  <si>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</si>
  <si>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</si>
  <si>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</si>
  <si>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</si>
  <si>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</si>
  <si>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</si>
  <si>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</si>
  <si>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</si>
  <si>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</si>
  <si>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</si>
  <si>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</si>
  <si>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</si>
  <si>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Source: WHO/UNICEF JMP (2026)</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</si>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</sst>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0" fillId="0" borderId="248" applyNumberFormat="0" applyFill="0" applyBorder="0" applyAlignment="0" applyProtection="0"/>
  </cellStyleXfs>
  <cellXfs count="642">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4" fillId="0" borderId="2" xfId="0" applyFont="1" applyBorder="1" applyAlignment="1">
      <alignment horizontal="left" vertical="center"/>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3" fillId="0" borderId="24" xfId="0" applyFont="1" applyBorder="1" applyAlignment="1">
      <alignment horizontal="left" vertical="center" wrapText="1"/>
    </xf>
    <xf numFmtId="0" fontId="3" fillId="0" borderId="23" xfId="0" applyFont="1" applyBorder="1" applyAlignment="1">
      <alignment horizontal="left" vertical="center" wrapText="1"/>
    </xf>
    <xf numFmtId="0" fontId="4" fillId="2" borderId="62" xfId="0" applyFont="1" applyFill="1" applyBorder="1" applyAlignment="1">
      <alignment vertical="center"/>
    </xf>
    <xf numFmtId="0" fontId="4" fillId="0" borderId="62" xfId="0" applyFont="1" applyBorder="1" applyAlignment="1">
      <alignment vertical="center"/>
    </xf>
    <xf numFmtId="164" fontId="3" fillId="0" borderId="62" xfId="0" applyNumberFormat="1" applyFont="1" applyBorder="1" applyAlignment="1">
      <alignment horizontal="center" vertical="center"/>
    </xf>
    <xf numFmtId="0" fontId="4" fillId="2" borderId="62" xfId="0" applyFont="1" applyFill="1" applyBorder="1" applyAlignment="1">
      <alignment horizontal="left" vertical="center"/>
    </xf>
    <xf numFmtId="164" fontId="3" fillId="2" borderId="62" xfId="0" applyNumberFormat="1" applyFont="1" applyFill="1" applyBorder="1" applyAlignment="1">
      <alignment horizontal="center" vertical="center"/>
    </xf>
    <xf numFmtId="164" fontId="1" fillId="0" borderId="62" xfId="0" applyNumberFormat="1" applyFont="1" applyBorder="1" applyAlignment="1">
      <alignment horizontal="center" vertical="center"/>
    </xf>
    <xf numFmtId="0" fontId="3" fillId="2" borderId="62" xfId="0" applyFont="1" applyFill="1" applyBorder="1" applyAlignment="1">
      <alignment horizontal="center"/>
    </xf>
    <xf numFmtId="0" fontId="3" fillId="0" borderId="62" xfId="0" applyFont="1" applyBorder="1" applyAlignment="1">
      <alignment horizontal="center" vertical="center" wrapText="1"/>
    </xf>
    <xf numFmtId="1" fontId="3" fillId="0" borderId="62"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0" borderId="24" xfId="0" applyFont="1" applyBorder="1" applyAlignment="1">
      <alignment horizontal="center" vertical="center" wrapText="1"/>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6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4" fillId="0" borderId="90" xfId="0" applyFont="1" applyBorder="1" applyAlignment="1">
      <alignment vertical="center"/>
    </xf>
    <xf numFmtId="164" fontId="3" fillId="0" borderId="90" xfId="0" applyNumberFormat="1" applyFont="1" applyBorder="1" applyAlignment="1">
      <alignment horizontal="center" vertical="center"/>
    </xf>
    <xf numFmtId="0" fontId="4" fillId="2" borderId="90" xfId="0" applyFont="1" applyFill="1" applyBorder="1" applyAlignment="1">
      <alignment horizontal="left" vertical="center"/>
    </xf>
    <xf numFmtId="164" fontId="3" fillId="2" borderId="90" xfId="0" applyNumberFormat="1" applyFont="1" applyFill="1" applyBorder="1" applyAlignment="1">
      <alignment horizontal="center" vertical="center"/>
    </xf>
    <xf numFmtId="0" fontId="3" fillId="2" borderId="90" xfId="0" applyFont="1" applyFill="1" applyBorder="1" applyAlignment="1">
      <alignment horizontal="center"/>
    </xf>
    <xf numFmtId="0" fontId="3" fillId="0" borderId="90" xfId="0" applyFont="1" applyBorder="1" applyAlignment="1">
      <alignment horizontal="center" vertical="center" wrapText="1"/>
    </xf>
    <xf numFmtId="1" fontId="3" fillId="0" borderId="90" xfId="0" applyNumberFormat="1" applyFont="1" applyBorder="1" applyAlignment="1">
      <alignment horizontal="center" vertical="center"/>
    </xf>
    <xf numFmtId="1" fontId="93" fillId="36" borderId="92" xfId="0" applyNumberFormat="1" applyFont="1" applyFill="1" applyBorder="1" applyAlignment="1">
      <alignment horizontal="center" vertical="center"/>
    </xf>
    <xf numFmtId="1" fontId="94" fillId="37" borderId="93" xfId="0" applyNumberFormat="1" applyFont="1" applyFill="1" applyBorder="1" applyAlignment="1">
      <alignment horizontal="center" vertical="center"/>
    </xf>
    <xf numFmtId="1" fontId="95" fillId="38" borderId="94" xfId="0" applyNumberFormat="1" applyFont="1" applyFill="1" applyBorder="1" applyAlignment="1">
      <alignment horizontal="center" vertical="center"/>
    </xf>
    <xf numFmtId="1" fontId="96" fillId="39" borderId="95" xfId="0" applyNumberFormat="1" applyFont="1" applyFill="1" applyBorder="1" applyAlignment="1">
      <alignment horizontal="center" vertical="center"/>
    </xf>
    <xf numFmtId="1" fontId="97" fillId="40" borderId="96" xfId="0" applyNumberFormat="1" applyFont="1" applyFill="1" applyBorder="1" applyAlignment="1">
      <alignment horizontal="center" vertical="center"/>
    </xf>
    <xf numFmtId="1" fontId="98" fillId="41" borderId="97" xfId="0" applyNumberFormat="1" applyFont="1" applyFill="1" applyBorder="1" applyAlignment="1">
      <alignment horizontal="center" vertical="center"/>
    </xf>
    <xf numFmtId="1" fontId="99" fillId="42" borderId="98" xfId="0" applyNumberFormat="1" applyFont="1" applyFill="1" applyBorder="1" applyAlignment="1">
      <alignment horizontal="center" vertical="center"/>
    </xf>
    <xf numFmtId="1" fontId="100" fillId="43" borderId="99" xfId="0" applyNumberFormat="1" applyFont="1" applyFill="1" applyBorder="1" applyAlignment="1">
      <alignment horizontal="center" vertical="center"/>
    </xf>
    <xf numFmtId="1" fontId="101" fillId="44" borderId="100" xfId="0" applyNumberFormat="1" applyFont="1" applyFill="1" applyBorder="1" applyAlignment="1">
      <alignment horizontal="center" vertical="center"/>
    </xf>
    <xf numFmtId="1" fontId="102" fillId="45" borderId="101" xfId="0" applyNumberFormat="1" applyFont="1" applyFill="1" applyBorder="1" applyAlignment="1">
      <alignment horizontal="center" vertical="center"/>
    </xf>
    <xf numFmtId="1" fontId="103" fillId="46" borderId="102" xfId="0" applyNumberFormat="1" applyFont="1" applyFill="1" applyBorder="1" applyAlignment="1">
      <alignment horizontal="center" vertical="center"/>
    </xf>
    <xf numFmtId="1" fontId="104" fillId="47" borderId="103" xfId="0" applyNumberFormat="1" applyFont="1" applyFill="1" applyBorder="1" applyAlignment="1">
      <alignment horizontal="center" vertical="center"/>
    </xf>
    <xf numFmtId="1" fontId="105" fillId="48" borderId="104" xfId="0" applyNumberFormat="1" applyFont="1" applyFill="1" applyBorder="1" applyAlignment="1">
      <alignment horizontal="center" vertical="center"/>
    </xf>
    <xf numFmtId="1" fontId="106" fillId="49" borderId="105" xfId="0" applyNumberFormat="1" applyFont="1" applyFill="1" applyBorder="1" applyAlignment="1">
      <alignment horizontal="center" vertical="center"/>
    </xf>
    <xf numFmtId="1" fontId="107" fillId="50" borderId="106" xfId="0" applyNumberFormat="1" applyFont="1" applyFill="1" applyBorder="1" applyAlignment="1">
      <alignment horizontal="center" vertical="center"/>
    </xf>
    <xf numFmtId="1" fontId="108" fillId="51" borderId="107" xfId="0" applyNumberFormat="1" applyFont="1" applyFill="1" applyBorder="1" applyAlignment="1">
      <alignment horizontal="center" vertical="center"/>
    </xf>
    <xf numFmtId="1" fontId="109" fillId="52" borderId="108" xfId="0" applyNumberFormat="1" applyFont="1" applyFill="1" applyBorder="1" applyAlignment="1">
      <alignment horizontal="center" vertical="center"/>
    </xf>
    <xf numFmtId="1" fontId="110" fillId="53" borderId="109" xfId="0" applyNumberFormat="1" applyFont="1" applyFill="1" applyBorder="1" applyAlignment="1">
      <alignment horizontal="center" vertical="center"/>
    </xf>
    <xf numFmtId="1" fontId="111" fillId="54" borderId="110" xfId="0" applyNumberFormat="1" applyFont="1" applyFill="1" applyBorder="1" applyAlignment="1">
      <alignment horizontal="center" vertical="center"/>
    </xf>
    <xf numFmtId="1" fontId="112" fillId="55" borderId="111" xfId="0" applyNumberFormat="1" applyFont="1" applyFill="1" applyBorder="1" applyAlignment="1">
      <alignment horizontal="center" vertical="center"/>
    </xf>
    <xf numFmtId="1" fontId="113" fillId="56" borderId="112" xfId="0" applyNumberFormat="1" applyFont="1" applyFill="1" applyBorder="1" applyAlignment="1">
      <alignment horizontal="center" vertical="center"/>
    </xf>
    <xf numFmtId="1" fontId="114" fillId="57" borderId="113" xfId="0" applyNumberFormat="1" applyFont="1" applyFill="1" applyBorder="1" applyAlignment="1">
      <alignment horizontal="center" vertical="center"/>
    </xf>
    <xf numFmtId="1" fontId="115" fillId="58" borderId="114" xfId="0" applyNumberFormat="1" applyFont="1" applyFill="1" applyBorder="1" applyAlignment="1">
      <alignment horizontal="center" vertical="center"/>
    </xf>
    <xf numFmtId="1" fontId="116" fillId="59" borderId="115" xfId="0" applyNumberFormat="1" applyFont="1" applyFill="1" applyBorder="1" applyAlignment="1">
      <alignment horizontal="center" vertical="center"/>
    </xf>
    <xf numFmtId="1" fontId="117" fillId="60" borderId="116" xfId="0" applyNumberFormat="1" applyFont="1" applyFill="1" applyBorder="1" applyAlignment="1">
      <alignment horizontal="center" vertical="center"/>
    </xf>
    <xf numFmtId="1" fontId="118" fillId="61" borderId="117" xfId="0" applyNumberFormat="1" applyFont="1" applyFill="1" applyBorder="1" applyAlignment="1">
      <alignment horizontal="center" vertical="center"/>
    </xf>
    <xf numFmtId="0" fontId="119" fillId="62" borderId="118" xfId="0" applyFont="1" applyFill="1" applyBorder="1" applyAlignment="1">
      <alignment horizontal="center" vertical="center"/>
    </xf>
    <xf numFmtId="164" fontId="120" fillId="63" borderId="119" xfId="0" applyNumberFormat="1" applyFont="1" applyFill="1" applyBorder="1" applyAlignment="1">
      <alignment horizontal="center" vertical="center"/>
    </xf>
    <xf numFmtId="0" fontId="121" fillId="64" borderId="120" xfId="0" applyFont="1" applyFill="1" applyBorder="1" applyAlignment="1">
      <alignment horizontal="center" vertical="center"/>
    </xf>
    <xf numFmtId="0" fontId="122" fillId="65" borderId="121" xfId="0" applyFont="1" applyFill="1" applyBorder="1" applyAlignment="1">
      <alignment horizontal="center" vertical="center"/>
    </xf>
    <xf numFmtId="0" fontId="123" fillId="66" borderId="122" xfId="0" applyFont="1" applyFill="1" applyBorder="1" applyAlignment="1">
      <alignment horizontal="center" vertical="center"/>
    </xf>
    <xf numFmtId="0" fontId="124" fillId="67" borderId="123" xfId="0" applyFont="1" applyFill="1" applyBorder="1" applyAlignment="1">
      <alignment horizontal="center" vertical="center"/>
    </xf>
    <xf numFmtId="164" fontId="125" fillId="68" borderId="124" xfId="0" applyNumberFormat="1" applyFont="1" applyFill="1" applyBorder="1" applyAlignment="1">
      <alignment horizontal="center" vertical="center"/>
    </xf>
    <xf numFmtId="0" fontId="126" fillId="69" borderId="125" xfId="0" applyFont="1" applyFill="1" applyBorder="1" applyAlignment="1">
      <alignment horizontal="center" vertical="center"/>
    </xf>
    <xf numFmtId="0" fontId="127" fillId="70" borderId="126" xfId="0" applyFont="1" applyFill="1" applyBorder="1" applyAlignment="1">
      <alignment horizontal="center" vertical="center"/>
    </xf>
    <xf numFmtId="0" fontId="128" fillId="71" borderId="127" xfId="0" applyFont="1" applyFill="1" applyBorder="1" applyAlignment="1">
      <alignment horizontal="center" vertical="center"/>
    </xf>
    <xf numFmtId="0" fontId="129" fillId="72" borderId="128" xfId="0" applyFont="1" applyFill="1" applyBorder="1" applyAlignment="1">
      <alignment horizontal="center" vertical="center"/>
    </xf>
    <xf numFmtId="164" fontId="130" fillId="73" borderId="129" xfId="0" applyNumberFormat="1" applyFont="1" applyFill="1" applyBorder="1" applyAlignment="1">
      <alignment horizontal="center" vertical="center"/>
    </xf>
    <xf numFmtId="0" fontId="131" fillId="74" borderId="130" xfId="0" applyFont="1" applyFill="1" applyBorder="1" applyAlignment="1">
      <alignment horizontal="center" vertical="center"/>
    </xf>
    <xf numFmtId="0" fontId="132" fillId="75" borderId="131" xfId="0" applyFont="1" applyFill="1" applyBorder="1" applyAlignment="1">
      <alignment horizontal="center" vertical="center"/>
    </xf>
    <xf numFmtId="0" fontId="133" fillId="76" borderId="132" xfId="0" applyFont="1" applyFill="1" applyBorder="1" applyAlignment="1">
      <alignment horizontal="center" vertical="center"/>
    </xf>
    <xf numFmtId="0" fontId="134" fillId="77" borderId="133" xfId="0" applyFont="1" applyFill="1" applyBorder="1" applyAlignment="1">
      <alignment horizontal="center" vertical="center"/>
    </xf>
    <xf numFmtId="164" fontId="135" fillId="78" borderId="134" xfId="0" applyNumberFormat="1" applyFont="1" applyFill="1" applyBorder="1" applyAlignment="1">
      <alignment horizontal="center" vertical="center"/>
    </xf>
    <xf numFmtId="0" fontId="136" fillId="79" borderId="135" xfId="0" applyFont="1" applyFill="1" applyBorder="1" applyAlignment="1">
      <alignment horizontal="center" vertical="center"/>
    </xf>
    <xf numFmtId="0" fontId="137" fillId="80" borderId="136" xfId="0" applyFont="1" applyFill="1" applyBorder="1" applyAlignment="1">
      <alignment horizontal="center" vertical="center"/>
    </xf>
    <xf numFmtId="0" fontId="138" fillId="81" borderId="137" xfId="0" applyFont="1" applyFill="1" applyBorder="1" applyAlignment="1">
      <alignment horizontal="center" vertical="center"/>
    </xf>
    <xf numFmtId="0" fontId="139" fillId="82" borderId="138" xfId="0" applyFont="1" applyFill="1" applyBorder="1" applyAlignment="1">
      <alignment horizontal="center" vertical="center"/>
    </xf>
    <xf numFmtId="164" fontId="140" fillId="83" borderId="139" xfId="0" applyNumberFormat="1" applyFont="1" applyFill="1" applyBorder="1" applyAlignment="1">
      <alignment horizontal="center" vertical="center"/>
    </xf>
    <xf numFmtId="0" fontId="141" fillId="84" borderId="140" xfId="0" applyFont="1" applyFill="1" applyBorder="1" applyAlignment="1">
      <alignment horizontal="center" vertical="center"/>
    </xf>
    <xf numFmtId="0" fontId="142" fillId="85" borderId="141" xfId="0" applyFont="1" applyFill="1" applyBorder="1" applyAlignment="1">
      <alignment horizontal="center" vertical="center"/>
    </xf>
    <xf numFmtId="0" fontId="143" fillId="86" borderId="142" xfId="0" applyFont="1" applyFill="1" applyBorder="1" applyAlignment="1">
      <alignment horizontal="center" vertical="center"/>
    </xf>
    <xf numFmtId="0" fontId="144" fillId="87" borderId="143" xfId="0" applyFont="1" applyFill="1" applyBorder="1" applyAlignment="1">
      <alignment horizontal="center" vertical="center"/>
    </xf>
    <xf numFmtId="164" fontId="145" fillId="88" borderId="144" xfId="0" applyNumberFormat="1" applyFont="1" applyFill="1" applyBorder="1" applyAlignment="1">
      <alignment horizontal="center" vertical="center"/>
    </xf>
    <xf numFmtId="0" fontId="146" fillId="89" borderId="145" xfId="0" applyFont="1" applyFill="1" applyBorder="1" applyAlignment="1">
      <alignment horizontal="center" vertical="center"/>
    </xf>
    <xf numFmtId="0" fontId="147" fillId="90" borderId="146" xfId="0" applyFont="1" applyFill="1" applyBorder="1" applyAlignment="1">
      <alignment horizontal="center" vertical="center"/>
    </xf>
    <xf numFmtId="0" fontId="148" fillId="91" borderId="147" xfId="0" applyFont="1" applyFill="1" applyBorder="1" applyAlignment="1">
      <alignment horizontal="center" vertical="center"/>
    </xf>
    <xf numFmtId="0" fontId="149" fillId="92" borderId="148" xfId="0" applyFont="1" applyFill="1" applyBorder="1" applyAlignment="1">
      <alignment horizontal="center" vertical="center"/>
    </xf>
    <xf numFmtId="164" fontId="150" fillId="93" borderId="149" xfId="0" applyNumberFormat="1" applyFont="1" applyFill="1" applyBorder="1" applyAlignment="1">
      <alignment horizontal="center" vertical="center"/>
    </xf>
    <xf numFmtId="0" fontId="151" fillId="94" borderId="150" xfId="0" applyFont="1" applyFill="1" applyBorder="1" applyAlignment="1">
      <alignment horizontal="center" vertical="center"/>
    </xf>
    <xf numFmtId="0" fontId="152" fillId="95" borderId="151" xfId="0" applyFont="1" applyFill="1" applyBorder="1" applyAlignment="1">
      <alignment horizontal="center" vertical="center"/>
    </xf>
    <xf numFmtId="0" fontId="153" fillId="96" borderId="152" xfId="0" applyFont="1" applyFill="1" applyBorder="1" applyAlignment="1">
      <alignment horizontal="center" vertical="center"/>
    </xf>
    <xf numFmtId="0" fontId="154" fillId="97" borderId="153" xfId="0" applyFont="1" applyFill="1" applyBorder="1" applyAlignment="1">
      <alignment horizontal="center" vertical="center"/>
    </xf>
    <xf numFmtId="164" fontId="155" fillId="98" borderId="154" xfId="0" applyNumberFormat="1" applyFont="1" applyFill="1" applyBorder="1" applyAlignment="1">
      <alignment horizontal="center" vertical="center"/>
    </xf>
    <xf numFmtId="0" fontId="156" fillId="99" borderId="155" xfId="0" applyFont="1" applyFill="1" applyBorder="1" applyAlignment="1">
      <alignment horizontal="center" vertical="center"/>
    </xf>
    <xf numFmtId="0" fontId="157" fillId="100" borderId="156" xfId="0" applyFont="1" applyFill="1" applyBorder="1" applyAlignment="1">
      <alignment horizontal="center" vertical="center"/>
    </xf>
    <xf numFmtId="0" fontId="158" fillId="101" borderId="157" xfId="0" applyFont="1" applyFill="1" applyBorder="1" applyAlignment="1">
      <alignment horizontal="center" vertical="center"/>
    </xf>
    <xf numFmtId="0" fontId="159" fillId="102" borderId="158" xfId="0" applyFont="1" applyFill="1" applyBorder="1" applyAlignment="1">
      <alignment horizontal="center" vertical="center"/>
    </xf>
    <xf numFmtId="164" fontId="160" fillId="103" borderId="159" xfId="0" applyNumberFormat="1" applyFont="1" applyFill="1" applyBorder="1" applyAlignment="1">
      <alignment horizontal="center" vertical="center"/>
    </xf>
    <xf numFmtId="0" fontId="161" fillId="104" borderId="160" xfId="0" applyFont="1" applyFill="1" applyBorder="1" applyAlignment="1">
      <alignment horizontal="center" vertical="center"/>
    </xf>
    <xf numFmtId="0" fontId="162" fillId="105" borderId="161" xfId="0" applyFont="1" applyFill="1" applyBorder="1" applyAlignment="1">
      <alignment horizontal="center" vertical="center"/>
    </xf>
    <xf numFmtId="0" fontId="163" fillId="106" borderId="162" xfId="0" applyFont="1" applyFill="1" applyBorder="1" applyAlignment="1">
      <alignment horizontal="center" vertical="center"/>
    </xf>
    <xf numFmtId="0" fontId="164" fillId="107" borderId="163" xfId="0" applyFont="1" applyFill="1" applyBorder="1" applyAlignment="1">
      <alignment horizontal="center" vertical="center"/>
    </xf>
    <xf numFmtId="164" fontId="165" fillId="108" borderId="164" xfId="0" applyNumberFormat="1" applyFont="1" applyFill="1" applyBorder="1" applyAlignment="1">
      <alignment horizontal="center" vertical="center"/>
    </xf>
    <xf numFmtId="0" fontId="166" fillId="109" borderId="165" xfId="0" applyFont="1" applyFill="1" applyBorder="1" applyAlignment="1">
      <alignment horizontal="center" vertical="center"/>
    </xf>
    <xf numFmtId="0" fontId="167" fillId="110" borderId="166" xfId="0" applyFont="1" applyFill="1" applyBorder="1" applyAlignment="1">
      <alignment horizontal="center" vertical="center"/>
    </xf>
    <xf numFmtId="0" fontId="168" fillId="111" borderId="167" xfId="0" applyFont="1" applyFill="1" applyBorder="1" applyAlignment="1">
      <alignment horizontal="center" vertical="center"/>
    </xf>
    <xf numFmtId="0" fontId="169" fillId="112" borderId="168" xfId="0" applyFont="1" applyFill="1" applyBorder="1" applyAlignment="1">
      <alignment horizontal="center" vertical="center"/>
    </xf>
    <xf numFmtId="164" fontId="170" fillId="113" borderId="169" xfId="0" applyNumberFormat="1" applyFont="1" applyFill="1" applyBorder="1" applyAlignment="1">
      <alignment horizontal="center" vertical="center"/>
    </xf>
    <xf numFmtId="0" fontId="171" fillId="114" borderId="170" xfId="0" applyFont="1" applyFill="1" applyBorder="1" applyAlignment="1">
      <alignment horizontal="center" vertical="center"/>
    </xf>
    <xf numFmtId="0" fontId="172" fillId="115" borderId="171" xfId="0" applyFont="1" applyFill="1" applyBorder="1" applyAlignment="1">
      <alignment horizontal="center" vertical="center"/>
    </xf>
    <xf numFmtId="0" fontId="173" fillId="116" borderId="172" xfId="0" applyFont="1" applyFill="1" applyBorder="1" applyAlignment="1">
      <alignment horizontal="center" vertical="center"/>
    </xf>
    <xf numFmtId="0" fontId="174" fillId="117" borderId="173" xfId="0" applyFont="1" applyFill="1" applyBorder="1" applyAlignment="1">
      <alignment horizontal="center" vertical="center"/>
    </xf>
    <xf numFmtId="164" fontId="175" fillId="118" borderId="174" xfId="0" applyNumberFormat="1" applyFont="1" applyFill="1" applyBorder="1" applyAlignment="1">
      <alignment horizontal="center" vertical="center"/>
    </xf>
    <xf numFmtId="0" fontId="176" fillId="119" borderId="175" xfId="0" applyFont="1" applyFill="1" applyBorder="1" applyAlignment="1">
      <alignment horizontal="center" vertical="center"/>
    </xf>
    <xf numFmtId="0" fontId="177" fillId="120" borderId="176" xfId="0" applyFont="1" applyFill="1" applyBorder="1" applyAlignment="1">
      <alignment horizontal="center" vertical="center"/>
    </xf>
    <xf numFmtId="0" fontId="178" fillId="121" borderId="177" xfId="0" applyFont="1" applyFill="1" applyBorder="1" applyAlignment="1">
      <alignment horizontal="center" vertical="center"/>
    </xf>
    <xf numFmtId="0" fontId="179" fillId="122" borderId="178" xfId="0" applyFont="1" applyFill="1" applyBorder="1" applyAlignment="1">
      <alignment horizontal="center" vertical="center"/>
    </xf>
    <xf numFmtId="164" fontId="180" fillId="123" borderId="179" xfId="0" applyNumberFormat="1" applyFont="1" applyFill="1" applyBorder="1" applyAlignment="1">
      <alignment horizontal="center" vertical="center"/>
    </xf>
    <xf numFmtId="0" fontId="181" fillId="124" borderId="180" xfId="0" applyFont="1" applyFill="1" applyBorder="1" applyAlignment="1">
      <alignment horizontal="center" vertical="center"/>
    </xf>
    <xf numFmtId="0" fontId="182" fillId="125" borderId="181" xfId="0" applyFont="1" applyFill="1" applyBorder="1" applyAlignment="1">
      <alignment horizontal="center" vertical="center"/>
    </xf>
    <xf numFmtId="0" fontId="183" fillId="126" borderId="182" xfId="0" applyFont="1" applyFill="1" applyBorder="1" applyAlignment="1">
      <alignment horizontal="center" vertical="center"/>
    </xf>
    <xf numFmtId="0" fontId="184" fillId="127" borderId="183" xfId="0" applyFont="1" applyFill="1" applyBorder="1" applyAlignment="1">
      <alignment horizontal="center" vertical="center"/>
    </xf>
    <xf numFmtId="164" fontId="185" fillId="128" borderId="184" xfId="0" applyNumberFormat="1" applyFont="1" applyFill="1" applyBorder="1" applyAlignment="1">
      <alignment horizontal="center" vertical="center"/>
    </xf>
    <xf numFmtId="0" fontId="186" fillId="129" borderId="185" xfId="0" applyFont="1" applyFill="1" applyBorder="1" applyAlignment="1">
      <alignment horizontal="center" vertical="center"/>
    </xf>
    <xf numFmtId="0" fontId="187" fillId="130" borderId="186" xfId="0" applyFont="1" applyFill="1" applyBorder="1" applyAlignment="1">
      <alignment horizontal="center" vertical="center"/>
    </xf>
    <xf numFmtId="0" fontId="188" fillId="131" borderId="187" xfId="0" applyFont="1" applyFill="1" applyBorder="1" applyAlignment="1">
      <alignment horizontal="center" vertical="center"/>
    </xf>
    <xf numFmtId="0" fontId="189" fillId="132" borderId="188" xfId="0" applyFont="1" applyFill="1" applyBorder="1" applyAlignment="1">
      <alignment horizontal="center" vertical="center"/>
    </xf>
    <xf numFmtId="164" fontId="190" fillId="133" borderId="189" xfId="0" applyNumberFormat="1" applyFont="1" applyFill="1" applyBorder="1" applyAlignment="1">
      <alignment horizontal="center" vertical="center"/>
    </xf>
    <xf numFmtId="0" fontId="191" fillId="134" borderId="190" xfId="0" applyFont="1" applyFill="1" applyBorder="1" applyAlignment="1">
      <alignment horizontal="center" vertical="center"/>
    </xf>
    <xf numFmtId="0" fontId="192" fillId="135" borderId="191" xfId="0" applyFont="1" applyFill="1" applyBorder="1" applyAlignment="1">
      <alignment horizontal="center" vertical="center"/>
    </xf>
    <xf numFmtId="0" fontId="193" fillId="136" borderId="192" xfId="0" applyFont="1" applyFill="1" applyBorder="1" applyAlignment="1">
      <alignment horizontal="center" vertical="center"/>
    </xf>
    <xf numFmtId="0" fontId="194" fillId="137" borderId="193" xfId="0" applyFont="1" applyFill="1" applyBorder="1" applyAlignment="1">
      <alignment horizontal="center" vertical="center"/>
    </xf>
    <xf numFmtId="164" fontId="195" fillId="138" borderId="194" xfId="0" applyNumberFormat="1" applyFont="1" applyFill="1" applyBorder="1" applyAlignment="1">
      <alignment horizontal="center" vertical="center"/>
    </xf>
    <xf numFmtId="0" fontId="196" fillId="139" borderId="195" xfId="0" applyFont="1" applyFill="1" applyBorder="1" applyAlignment="1">
      <alignment horizontal="center" vertical="center"/>
    </xf>
    <xf numFmtId="0" fontId="197" fillId="140" borderId="196" xfId="0" applyFont="1" applyFill="1" applyBorder="1" applyAlignment="1">
      <alignment horizontal="center" vertical="center"/>
    </xf>
    <xf numFmtId="0" fontId="198" fillId="141" borderId="197" xfId="0" applyFont="1" applyFill="1" applyBorder="1" applyAlignment="1">
      <alignment horizontal="center" vertical="center"/>
    </xf>
    <xf numFmtId="0" fontId="199" fillId="142" borderId="198" xfId="0" applyFont="1" applyFill="1" applyBorder="1" applyAlignment="1">
      <alignment horizontal="center" vertical="center"/>
    </xf>
    <xf numFmtId="164" fontId="200" fillId="143" borderId="199" xfId="0" applyNumberFormat="1" applyFont="1" applyFill="1" applyBorder="1" applyAlignment="1">
      <alignment horizontal="center" vertical="center"/>
    </xf>
    <xf numFmtId="0" fontId="201" fillId="144" borderId="200" xfId="0" applyFont="1" applyFill="1" applyBorder="1" applyAlignment="1">
      <alignment horizontal="center" vertical="center"/>
    </xf>
    <xf numFmtId="0" fontId="202" fillId="145" borderId="201" xfId="0" applyFont="1" applyFill="1" applyBorder="1" applyAlignment="1">
      <alignment horizontal="center" vertical="center"/>
    </xf>
    <xf numFmtId="0" fontId="203" fillId="146" borderId="202" xfId="0" applyFont="1" applyFill="1" applyBorder="1" applyAlignment="1">
      <alignment horizontal="center" vertical="center"/>
    </xf>
    <xf numFmtId="0" fontId="204" fillId="147" borderId="203" xfId="0" applyFont="1" applyFill="1" applyBorder="1" applyAlignment="1">
      <alignment horizontal="center" vertical="center"/>
    </xf>
    <xf numFmtId="164" fontId="205" fillId="148" borderId="204" xfId="0" applyNumberFormat="1" applyFont="1" applyFill="1" applyBorder="1" applyAlignment="1">
      <alignment horizontal="center" vertical="center"/>
    </xf>
    <xf numFmtId="0" fontId="206" fillId="149" borderId="205" xfId="0" applyFont="1" applyFill="1" applyBorder="1" applyAlignment="1">
      <alignment horizontal="center" vertical="center"/>
    </xf>
    <xf numFmtId="0" fontId="207" fillId="150" borderId="206" xfId="0" applyFont="1" applyFill="1" applyBorder="1" applyAlignment="1">
      <alignment horizontal="center" vertical="center"/>
    </xf>
    <xf numFmtId="0" fontId="208" fillId="151" borderId="207" xfId="0" applyFont="1" applyFill="1" applyBorder="1" applyAlignment="1">
      <alignment horizontal="center" vertical="center"/>
    </xf>
    <xf numFmtId="0" fontId="209" fillId="152" borderId="208" xfId="0" applyFont="1" applyFill="1" applyBorder="1" applyAlignment="1">
      <alignment horizontal="center" vertical="center"/>
    </xf>
    <xf numFmtId="164" fontId="210" fillId="153" borderId="209" xfId="0" applyNumberFormat="1" applyFont="1" applyFill="1" applyBorder="1" applyAlignment="1">
      <alignment horizontal="center" vertical="center"/>
    </xf>
    <xf numFmtId="0" fontId="211" fillId="154" borderId="210" xfId="0" applyFont="1" applyFill="1" applyBorder="1" applyAlignment="1">
      <alignment horizontal="center" vertical="center"/>
    </xf>
    <xf numFmtId="0" fontId="212" fillId="155" borderId="211" xfId="0" applyFont="1" applyFill="1" applyBorder="1" applyAlignment="1">
      <alignment horizontal="center" vertical="center"/>
    </xf>
    <xf numFmtId="0" fontId="213" fillId="156" borderId="212" xfId="0" applyFont="1" applyFill="1" applyBorder="1" applyAlignment="1">
      <alignment horizontal="center" vertical="center"/>
    </xf>
    <xf numFmtId="0" fontId="214" fillId="157" borderId="213" xfId="0" applyFont="1" applyFill="1" applyBorder="1" applyAlignment="1">
      <alignment horizontal="center" vertical="center"/>
    </xf>
    <xf numFmtId="164" fontId="215" fillId="158" borderId="214" xfId="0" applyNumberFormat="1" applyFont="1" applyFill="1" applyBorder="1" applyAlignment="1">
      <alignment horizontal="center" vertical="center"/>
    </xf>
    <xf numFmtId="0" fontId="216" fillId="159" borderId="215" xfId="0" applyFont="1" applyFill="1" applyBorder="1" applyAlignment="1">
      <alignment horizontal="center" vertical="center"/>
    </xf>
    <xf numFmtId="0" fontId="217" fillId="160" borderId="216" xfId="0" applyFont="1" applyFill="1" applyBorder="1" applyAlignment="1">
      <alignment horizontal="center" vertical="center"/>
    </xf>
    <xf numFmtId="0" fontId="218" fillId="161" borderId="217" xfId="0" applyFont="1" applyFill="1" applyBorder="1" applyAlignment="1">
      <alignment horizontal="center" vertical="center"/>
    </xf>
    <xf numFmtId="0" fontId="219" fillId="162" borderId="218" xfId="0" applyFont="1" applyFill="1" applyBorder="1" applyAlignment="1">
      <alignment horizontal="center" vertical="center"/>
    </xf>
    <xf numFmtId="164" fontId="220" fillId="163" borderId="219" xfId="0" applyNumberFormat="1" applyFont="1" applyFill="1" applyBorder="1" applyAlignment="1">
      <alignment horizontal="center" vertical="center"/>
    </xf>
    <xf numFmtId="0" fontId="221" fillId="164" borderId="220" xfId="0" applyFont="1" applyFill="1" applyBorder="1" applyAlignment="1">
      <alignment horizontal="center" vertical="center"/>
    </xf>
    <xf numFmtId="0" fontId="222" fillId="165" borderId="221" xfId="0" applyFont="1" applyFill="1" applyBorder="1" applyAlignment="1">
      <alignment horizontal="center" vertical="center"/>
    </xf>
    <xf numFmtId="0" fontId="223" fillId="166" borderId="222" xfId="0" applyFont="1" applyFill="1" applyBorder="1" applyAlignment="1">
      <alignment horizontal="center" vertical="center"/>
    </xf>
    <xf numFmtId="0" fontId="224" fillId="167" borderId="223" xfId="0" applyFont="1" applyFill="1" applyBorder="1" applyAlignment="1">
      <alignment horizontal="center" vertical="center"/>
    </xf>
    <xf numFmtId="164" fontId="225" fillId="168" borderId="224" xfId="0" applyNumberFormat="1" applyFont="1" applyFill="1" applyBorder="1" applyAlignment="1">
      <alignment horizontal="center" vertical="center"/>
    </xf>
    <xf numFmtId="0" fontId="226" fillId="169" borderId="225" xfId="0" applyFont="1" applyFill="1" applyBorder="1" applyAlignment="1">
      <alignment horizontal="center" vertical="center"/>
    </xf>
    <xf numFmtId="0" fontId="227" fillId="170" borderId="226" xfId="0" applyFont="1" applyFill="1" applyBorder="1" applyAlignment="1">
      <alignment horizontal="center" vertical="center"/>
    </xf>
    <xf numFmtId="0" fontId="228" fillId="171" borderId="227" xfId="0" applyFont="1" applyFill="1" applyBorder="1" applyAlignment="1">
      <alignment horizontal="center" vertical="center"/>
    </xf>
    <xf numFmtId="0" fontId="229" fillId="172" borderId="228" xfId="0" applyFont="1" applyFill="1" applyBorder="1" applyAlignment="1">
      <alignment horizontal="center" vertical="center"/>
    </xf>
    <xf numFmtId="164" fontId="230" fillId="173" borderId="229" xfId="0" applyNumberFormat="1" applyFont="1" applyFill="1" applyBorder="1" applyAlignment="1">
      <alignment horizontal="center" vertical="center"/>
    </xf>
    <xf numFmtId="0" fontId="231" fillId="174" borderId="230" xfId="0" applyFont="1" applyFill="1" applyBorder="1" applyAlignment="1">
      <alignment horizontal="center" vertical="center"/>
    </xf>
    <xf numFmtId="0" fontId="232" fillId="175" borderId="231" xfId="0" applyFont="1" applyFill="1" applyBorder="1" applyAlignment="1">
      <alignment horizontal="center" vertical="center"/>
    </xf>
    <xf numFmtId="0" fontId="233" fillId="176" borderId="232" xfId="0" applyFont="1" applyFill="1" applyBorder="1" applyAlignment="1">
      <alignment horizontal="center" vertical="center"/>
    </xf>
    <xf numFmtId="0" fontId="234" fillId="177" borderId="233" xfId="0" applyFont="1" applyFill="1" applyBorder="1" applyAlignment="1">
      <alignment horizontal="center" vertical="center"/>
    </xf>
    <xf numFmtId="164" fontId="235" fillId="178" borderId="234" xfId="0" applyNumberFormat="1" applyFont="1" applyFill="1" applyBorder="1" applyAlignment="1">
      <alignment horizontal="center" vertical="center"/>
    </xf>
    <xf numFmtId="0" fontId="236" fillId="179" borderId="235" xfId="0" applyFont="1" applyFill="1" applyBorder="1" applyAlignment="1">
      <alignment horizontal="center" vertical="center"/>
    </xf>
    <xf numFmtId="0" fontId="237" fillId="180" borderId="236" xfId="0" applyFont="1" applyFill="1" applyBorder="1" applyAlignment="1">
      <alignment horizontal="center" vertical="center"/>
    </xf>
    <xf numFmtId="0" fontId="238" fillId="181" borderId="237" xfId="0" applyFont="1" applyFill="1" applyBorder="1" applyAlignment="1">
      <alignment horizontal="center" vertical="center"/>
    </xf>
    <xf numFmtId="0" fontId="239" fillId="182" borderId="238" xfId="0" applyFont="1" applyFill="1" applyBorder="1" applyAlignment="1">
      <alignment horizontal="center" vertical="center"/>
    </xf>
    <xf numFmtId="164" fontId="240" fillId="183" borderId="239" xfId="0" applyNumberFormat="1" applyFont="1" applyFill="1" applyBorder="1" applyAlignment="1">
      <alignment horizontal="center" vertical="center"/>
    </xf>
    <xf numFmtId="0" fontId="241" fillId="184" borderId="240" xfId="0" applyFont="1" applyFill="1" applyBorder="1" applyAlignment="1">
      <alignment horizontal="center" vertical="center"/>
    </xf>
    <xf numFmtId="0" fontId="242" fillId="185" borderId="241" xfId="0" applyFont="1" applyFill="1" applyBorder="1" applyAlignment="1">
      <alignment horizontal="center" vertical="center"/>
    </xf>
    <xf numFmtId="0" fontId="243" fillId="186" borderId="242" xfId="0" applyFont="1" applyFill="1" applyBorder="1" applyAlignment="1">
      <alignment horizontal="center" vertical="center"/>
    </xf>
    <xf numFmtId="164" fontId="244" fillId="187" borderId="243" xfId="0" applyNumberFormat="1" applyFont="1" applyFill="1" applyBorder="1" applyAlignment="1">
      <alignment horizontal="center" vertical="center"/>
    </xf>
    <xf numFmtId="0" fontId="245" fillId="188" borderId="244" xfId="0" applyFont="1" applyFill="1" applyBorder="1" applyAlignment="1">
      <alignment horizontal="center" vertical="center"/>
    </xf>
    <xf numFmtId="0" fontId="246" fillId="189" borderId="245" xfId="0" applyFont="1" applyFill="1" applyBorder="1" applyAlignment="1">
      <alignment horizontal="center" vertical="center"/>
    </xf>
    <xf numFmtId="0" fontId="247" fillId="190" borderId="246" xfId="0" applyFont="1" applyFill="1" applyBorder="1" applyAlignment="1">
      <alignment horizontal="center" vertical="center"/>
    </xf>
    <xf numFmtId="0" fontId="248" fillId="191" borderId="247" xfId="0" applyFont="1" applyFill="1" applyBorder="1" applyAlignment="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2" xfId="0" applyFont="1" applyBorder="1" applyAlignment="1">
      <alignment horizontal="left" vertical="center" wrapText="1"/>
    </xf>
    <xf numFmtId="0" fontId="3" fillId="0" borderId="62"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0"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251"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2" fillId="2" borderId="248" xfId="23" applyFont="1" applyFill="1" applyAlignment="1">
      <alignment horizontal="center"/>
    </xf>
    <xf numFmtId="0" fontId="24" fillId="2" borderId="248" xfId="26" applyFont="1" applyFill="1" applyAlignment="1">
      <alignment horizontal="center"/>
    </xf>
    <xf numFmtId="0" fontId="59" fillId="191" borderId="248" xfId="28" applyFont="1" applyFill="1" applyAlignment="1">
      <alignment horizontal="center"/>
    </xf>
    <xf numFmtId="0" fontId="21" fillId="2" borderId="248" xfId="25" applyFont="1" applyFill="1" applyAlignment="1">
      <alignment horizontal="center"/>
    </xf>
    <xf numFmtId="0" fontId="76"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7" fillId="2" borderId="248" xfId="29" applyFont="1" applyFill="1" applyBorder="1" applyAlignment="1">
      <alignment horizontal="center"/>
    </xf>
    <xf numFmtId="0" fontId="50" fillId="2" borderId="248" xfId="25" applyFont="1" applyFill="1"/>
    <xf numFmtId="0" fontId="78" fillId="2" borderId="248" xfId="29" applyFont="1" applyFill="1" applyBorder="1" applyAlignment="1">
      <alignment horizontal="center"/>
    </xf>
    <xf numFmtId="0" fontId="51" fillId="2" borderId="248" xfId="25" applyFont="1" applyFill="1"/>
    <xf numFmtId="0" fontId="79"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2" fillId="2" borderId="248" xfId="32" applyFont="1" applyFill="1"/>
    <xf numFmtId="0" fontId="26" fillId="2" borderId="248" xfId="32" applyFont="1" applyFill="1"/>
    <xf numFmtId="0" fontId="73" fillId="2" borderId="248" xfId="32" applyFont="1" applyFill="1"/>
    <xf numFmtId="0" fontId="58"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6"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2" fillId="27" borderId="248" xfId="33" applyFont="1" applyFill="1" applyAlignment="1">
      <alignment horizontal="left" vertical="center" wrapText="1"/>
    </xf>
    <xf numFmtId="0" fontId="92" fillId="28" borderId="91" xfId="33" applyFont="1" applyFill="1" applyBorder="1" applyAlignment="1">
      <alignment horizontal="left" vertical="center" wrapText="1"/>
    </xf>
    <xf numFmtId="0" fontId="92" fillId="28" borderId="248" xfId="33" applyFont="1" applyFill="1" applyAlignment="1">
      <alignment horizontal="left" vertical="center" wrapText="1"/>
    </xf>
    <xf numFmtId="0" fontId="92"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2" fillId="2" borderId="248" xfId="34" applyFont="1" applyFill="1"/>
    <xf numFmtId="0" fontId="36" fillId="2" borderId="248" xfId="34" applyFont="1" applyFill="1"/>
    <xf numFmtId="0" fontId="18" fillId="2" borderId="248" xfId="34" applyFont="1" applyFill="1"/>
    <xf numFmtId="0" fontId="73" fillId="2" borderId="248" xfId="34" applyFont="1" applyFill="1"/>
    <xf numFmtId="0" fontId="35" fillId="2" borderId="248" xfId="34" applyFont="1" applyFill="1"/>
    <xf numFmtId="0" fontId="58"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3"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8" xfId="34" applyFont="1"/>
    <xf numFmtId="0" fontId="82" fillId="0" borderId="248" xfId="34" applyFont="1" applyAlignment="1">
      <alignment vertical="top" wrapText="1"/>
    </xf>
    <xf numFmtId="0" fontId="83" fillId="0" borderId="248" xfId="34" applyFont="1"/>
    <xf numFmtId="0" fontId="84"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6" fillId="0" borderId="248" xfId="35" applyFont="1" applyAlignment="1">
      <alignment vertical="center"/>
    </xf>
    <xf numFmtId="0" fontId="88" fillId="0" borderId="248" xfId="35" applyFont="1" applyAlignment="1">
      <alignment vertical="center"/>
    </xf>
    <xf numFmtId="0" fontId="90" fillId="0" borderId="248"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2" borderId="10"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2" xfId="0" applyNumberFormat="1" applyFont="1" applyBorder="1" applyAlignment="1">
      <alignment horizontal="center" vertical="center" wrapText="1"/>
    </xf>
    <xf numFmtId="0" fontId="4" fillId="0" borderId="62" xfId="0" applyFont="1" applyBorder="1" applyAlignment="1">
      <alignment vertical="center" wrapText="1"/>
    </xf>
    <xf numFmtId="164" fontId="3" fillId="0" borderId="6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90" xfId="0" applyFont="1" applyBorder="1" applyAlignment="1">
      <alignment vertical="center" wrapText="1"/>
    </xf>
    <xf numFmtId="164" fontId="3" fillId="0" borderId="90" xfId="0" applyNumberFormat="1" applyFont="1" applyBorder="1" applyAlignment="1">
      <alignment horizontal="center" vertical="center" wrapText="1"/>
    </xf>
    <xf numFmtId="0" fontId="4" fillId="2" borderId="62" xfId="0" applyFont="1" applyFill="1" applyBorder="1" applyAlignment="1">
      <alignment horizontal="left" vertical="center" wrapText="1"/>
    </xf>
    <xf numFmtId="164" fontId="3" fillId="2" borderId="62" xfId="0" applyNumberFormat="1" applyFont="1" applyFill="1" applyBorder="1" applyAlignment="1">
      <alignment horizontal="center" vertical="center" wrapText="1"/>
    </xf>
    <xf numFmtId="0" fontId="4" fillId="2" borderId="90" xfId="0" applyFont="1" applyFill="1" applyBorder="1" applyAlignment="1">
      <alignment horizontal="left" vertical="center" wrapText="1"/>
    </xf>
    <xf numFmtId="164" fontId="3" fillId="2" borderId="90"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8" xfId="19" applyFont="1" applyBorder="1" applyAlignment="1">
      <alignment vertical="center"/>
    </xf>
    <xf numFmtId="0" fontId="86" fillId="0" borderId="248" xfId="19" applyFont="1" applyBorder="1" applyAlignment="1">
      <alignmen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39" fillId="0" borderId="0" xfId="8" applyFont="1" applyAlignment="1">
      <alignment horizontal="left"/>
    </xf>
    <xf numFmtId="0" fontId="249"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820CD1D-94A0-4B8B-8EB3-AA3DA6116447}"/>
    <cellStyle name="Hyperlink" xfId="19" builtinId="8"/>
    <cellStyle name="Hyperlink 2" xfId="6" xr:uid="{00000000-0005-0000-0000-000003000000}"/>
    <cellStyle name="Hyperlink 2 2" xfId="16" xr:uid="{00000000-0005-0000-0000-000004000000}"/>
    <cellStyle name="Hyperlink 2 2 2" xfId="29" xr:uid="{E1CE1585-DB59-4CB4-B9B5-7751FA63EAEE}"/>
    <cellStyle name="Hyperlink 3" xfId="17" xr:uid="{00000000-0005-0000-0000-000005000000}"/>
    <cellStyle name="Hyperlink 3 2" xfId="30" xr:uid="{2887BDC6-4E82-4A84-BD2F-5A12B8F26D66}"/>
    <cellStyle name="Hyperlink 4" xfId="35" xr:uid="{814D5142-F11B-4C66-A730-954DE69A78EB}"/>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BAC0CDF-CD97-4BBD-BA2A-FBC200301FBB}"/>
    <cellStyle name="Normal 2 2 3" xfId="34" xr:uid="{2F03BBF5-2AEF-4604-BF91-3ADCC385D7C9}"/>
    <cellStyle name="Normal 2 3" xfId="9" xr:uid="{00000000-0005-0000-0000-00000B000000}"/>
    <cellStyle name="Normal 2 3 2" xfId="12" xr:uid="{00000000-0005-0000-0000-00000C000000}"/>
    <cellStyle name="Normal 2 3 2 2" xfId="22" xr:uid="{00000000-0005-0000-0000-00000D000000}"/>
    <cellStyle name="Normal 2 3 2 2 2" xfId="33" xr:uid="{1457A610-5B62-4524-98E2-53A1F188276B}"/>
    <cellStyle name="Normal 2 3 3" xfId="20" xr:uid="{00000000-0005-0000-0000-00000E000000}"/>
    <cellStyle name="Normal 2 3 4" xfId="32" xr:uid="{BB3B7839-0432-4F59-A6D3-62C63098F58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01C28DF-C9EB-4E7D-BEAF-F1C72B44AF94}"/>
    <cellStyle name="Normal 4 3" xfId="21" xr:uid="{00000000-0005-0000-0000-000013000000}"/>
    <cellStyle name="Normal 5" xfId="23" xr:uid="{BC27EB32-A8B1-42F9-9895-9CD376C30E45}"/>
    <cellStyle name="Normal 6" xfId="1" xr:uid="{00000000-0005-0000-0000-000014000000}"/>
    <cellStyle name="Normal 6 2" xfId="11" xr:uid="{00000000-0005-0000-0000-000015000000}"/>
    <cellStyle name="Normal 6 2 2" xfId="14" xr:uid="{00000000-0005-0000-0000-000016000000}"/>
    <cellStyle name="Normal 6 2 2 2" xfId="25" xr:uid="{AD4C0254-1839-4528-8773-EC53A4224AE5}"/>
    <cellStyle name="Normal 6 2 3" xfId="24" xr:uid="{0A1F77BD-256D-44A7-B47F-67BF59506733}"/>
    <cellStyle name="Normal 6 3" xfId="27" xr:uid="{DD1F3D77-AEB5-4BD2-89F7-1F07AF7AB14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85.954762639999998</c:v>
                </c:pt>
                <c:pt idx="1">
                  <c:v>1E-10</c:v>
                </c:pt>
                <c:pt idx="2">
                  <c:v>1E-10</c:v>
                </c:pt>
                <c:pt idx="3">
                  <c:v>1E-10</c:v>
                </c:pt>
                <c:pt idx="4">
                  <c:v>100</c:v>
                </c:pt>
                <c:pt idx="5">
                  <c:v>60.243171029999999</c:v>
                </c:pt>
              </c:numCache>
            </c:numRef>
          </c:val>
          <c:extLst>
            <c:ext xmlns:c16="http://schemas.microsoft.com/office/drawing/2014/chart" uri="{C3380CC4-5D6E-409C-BE32-E72D297353CC}">
              <c16:uniqueId val="{00000000-69A2-4471-A8DA-E1783E3EB9A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9A2-4471-A8DA-E1783E3EB9A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9A2-4471-A8DA-E1783E3EB9A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9A2-4471-A8DA-E1783E3EB9A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9A2-4471-A8DA-E1783E3EB9A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9A2-4471-A8DA-E1783E3EB9A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9A2-4471-A8DA-E1783E3EB9A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69A2-4471-A8DA-E1783E3EB9A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14.04523736</c:v>
                </c:pt>
                <c:pt idx="1">
                  <c:v>100</c:v>
                </c:pt>
                <c:pt idx="2">
                  <c:v>100</c:v>
                </c:pt>
                <c:pt idx="3">
                  <c:v>100</c:v>
                </c:pt>
                <c:pt idx="4">
                  <c:v>0</c:v>
                </c:pt>
                <c:pt idx="5">
                  <c:v>39.756828970000001</c:v>
                </c:pt>
              </c:numCache>
            </c:numRef>
          </c:val>
          <c:extLst>
            <c:ext xmlns:c16="http://schemas.microsoft.com/office/drawing/2014/chart" uri="{C3380CC4-5D6E-409C-BE32-E72D297353CC}">
              <c16:uniqueId val="{00000008-69A2-4471-A8DA-E1783E3EB9A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69A2-4471-A8DA-E1783E3EB9A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62A-471A-8E57-8E1893C2498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92.892452590000005</c:v>
                </c:pt>
                <c:pt idx="1">
                  <c:v>1E-10</c:v>
                </c:pt>
                <c:pt idx="2">
                  <c:v>1E-10</c:v>
                </c:pt>
                <c:pt idx="3">
                  <c:v>1E-10</c:v>
                </c:pt>
                <c:pt idx="4">
                  <c:v>93.692617130000002</c:v>
                </c:pt>
                <c:pt idx="5">
                  <c:v>91.255097660000004</c:v>
                </c:pt>
              </c:numCache>
            </c:numRef>
          </c:val>
          <c:extLst>
            <c:ext xmlns:c16="http://schemas.microsoft.com/office/drawing/2014/chart" uri="{C3380CC4-5D6E-409C-BE32-E72D297353CC}">
              <c16:uniqueId val="{00000002-162A-471A-8E57-8E1893C2498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162A-471A-8E57-8E1893C2498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7.1075474119999997</c:v>
                </c:pt>
                <c:pt idx="1">
                  <c:v>100</c:v>
                </c:pt>
                <c:pt idx="2">
                  <c:v>100</c:v>
                </c:pt>
                <c:pt idx="3">
                  <c:v>100</c:v>
                </c:pt>
                <c:pt idx="4">
                  <c:v>6.3073828729999999</c:v>
                </c:pt>
                <c:pt idx="5">
                  <c:v>8.7449023449999999</c:v>
                </c:pt>
              </c:numCache>
            </c:numRef>
          </c:val>
          <c:extLst>
            <c:ext xmlns:c16="http://schemas.microsoft.com/office/drawing/2014/chart" uri="{C3380CC4-5D6E-409C-BE32-E72D297353CC}">
              <c16:uniqueId val="{00000004-162A-471A-8E57-8E1893C2498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162A-471A-8E57-8E1893C2498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37.924875309999997</c:v>
                </c:pt>
                <c:pt idx="1">
                  <c:v>1E-10</c:v>
                </c:pt>
                <c:pt idx="2">
                  <c:v>1E-10</c:v>
                </c:pt>
                <c:pt idx="3">
                  <c:v>1E-10</c:v>
                </c:pt>
                <c:pt idx="4">
                  <c:v>37.288364780000002</c:v>
                </c:pt>
                <c:pt idx="5">
                  <c:v>42.577551020000001</c:v>
                </c:pt>
              </c:numCache>
            </c:numRef>
          </c:val>
          <c:extLst>
            <c:ext xmlns:c16="http://schemas.microsoft.com/office/drawing/2014/chart" uri="{C3380CC4-5D6E-409C-BE32-E72D297353CC}">
              <c16:uniqueId val="{00000000-2E36-4A77-A845-C485677D7955}"/>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28.26109726</c:v>
                </c:pt>
                <c:pt idx="1">
                  <c:v>1E-10</c:v>
                </c:pt>
                <c:pt idx="2">
                  <c:v>1E-10</c:v>
                </c:pt>
                <c:pt idx="3">
                  <c:v>1E-10</c:v>
                </c:pt>
                <c:pt idx="4">
                  <c:v>28.82578616</c:v>
                </c:pt>
                <c:pt idx="5">
                  <c:v>35.236734689999999</c:v>
                </c:pt>
              </c:numCache>
            </c:numRef>
          </c:val>
          <c:extLst>
            <c:ext xmlns:c16="http://schemas.microsoft.com/office/drawing/2014/chart" uri="{C3380CC4-5D6E-409C-BE32-E72D297353CC}">
              <c16:uniqueId val="{00000001-2E36-4A77-A845-C485677D7955}"/>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2E36-4A77-A845-C485677D7955}"/>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33.814027430000003</c:v>
                </c:pt>
                <c:pt idx="1">
                  <c:v>1E-10</c:v>
                </c:pt>
                <c:pt idx="2">
                  <c:v>1E-10</c:v>
                </c:pt>
                <c:pt idx="3">
                  <c:v>1E-10</c:v>
                </c:pt>
                <c:pt idx="4">
                  <c:v>33.885849059999998</c:v>
                </c:pt>
                <c:pt idx="5">
                  <c:v>22.18571429</c:v>
                </c:pt>
              </c:numCache>
            </c:numRef>
          </c:val>
          <c:extLst>
            <c:ext xmlns:c16="http://schemas.microsoft.com/office/drawing/2014/chart" uri="{C3380CC4-5D6E-409C-BE32-E72D297353CC}">
              <c16:uniqueId val="{00000003-2E36-4A77-A845-C485677D7955}"/>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62.8</c:v>
                </c:pt>
                <c:pt idx="5">
                  <c:v>62.8</c:v>
                </c:pt>
                <c:pt idx="6">
                  <c:v>62.8</c:v>
                </c:pt>
                <c:pt idx="7">
                  <c:v>62.8</c:v>
                </c:pt>
                <c:pt idx="8">
                  <c:v>62.8</c:v>
                </c:pt>
                <c:pt idx="9">
                  <c:v>64.900000000000006</c:v>
                </c:pt>
                <c:pt idx="10">
                  <c:v>66.900000000000006</c:v>
                </c:pt>
                <c:pt idx="11">
                  <c:v>69</c:v>
                </c:pt>
                <c:pt idx="12">
                  <c:v>71</c:v>
                </c:pt>
                <c:pt idx="13">
                  <c:v>73.099999999999994</c:v>
                </c:pt>
                <c:pt idx="14">
                  <c:v>75.099999999999994</c:v>
                </c:pt>
                <c:pt idx="15">
                  <c:v>77.2</c:v>
                </c:pt>
                <c:pt idx="16">
                  <c:v>79.2</c:v>
                </c:pt>
                <c:pt idx="17">
                  <c:v>81.3</c:v>
                </c:pt>
                <c:pt idx="18">
                  <c:v>83.3</c:v>
                </c:pt>
                <c:pt idx="19">
                  <c:v>85.4</c:v>
                </c:pt>
                <c:pt idx="20">
                  <c:v>87.5</c:v>
                </c:pt>
                <c:pt idx="21">
                  <c:v>89.5</c:v>
                </c:pt>
                <c:pt idx="22">
                  <c:v>91.6</c:v>
                </c:pt>
                <c:pt idx="23">
                  <c:v>93.6</c:v>
                </c:pt>
                <c:pt idx="24">
                  <c:v>93.6</c:v>
                </c:pt>
                <c:pt idx="25">
                  <c:v>93.6</c:v>
                </c:pt>
              </c:numCache>
            </c:numRef>
          </c:yVal>
          <c:smooth val="0"/>
          <c:extLst>
            <c:ext xmlns:c16="http://schemas.microsoft.com/office/drawing/2014/chart" uri="{C3380CC4-5D6E-409C-BE32-E72D297353CC}">
              <c16:uniqueId val="{00000000-7E24-41A3-AD5E-7989A8F1B10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24-41A3-AD5E-7989A8F1B10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24-41A3-AD5E-7989A8F1B10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24-41A3-AD5E-7989A8F1B10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24-41A3-AD5E-7989A8F1B10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24-41A3-AD5E-7989A8F1B10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24-41A3-AD5E-7989A8F1B1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24-41A3-AD5E-7989A8F1B1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24-41A3-AD5E-7989A8F1B10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24-41A3-AD5E-7989A8F1B10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24-41A3-AD5E-7989A8F1B1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24-41A3-AD5E-7989A8F1B10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24-41A3-AD5E-7989A8F1B1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24-41A3-AD5E-7989A8F1B1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24-41A3-AD5E-7989A8F1B1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24-41A3-AD5E-7989A8F1B1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24-41A3-AD5E-7989A8F1B10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24-41A3-AD5E-7989A8F1B1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24-41A3-AD5E-7989A8F1B1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24-41A3-AD5E-7989A8F1B1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24-41A3-AD5E-7989A8F1B1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24-41A3-AD5E-7989A8F1B1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24-41A3-AD5E-7989A8F1B1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24-41A3-AD5E-7989A8F1B1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E24-41A3-AD5E-7989A8F1B1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24-41A3-AD5E-7989A8F1B1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24-41A3-AD5E-7989A8F1B1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24-41A3-AD5E-7989A8F1B1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24-41A3-AD5E-7989A8F1B1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24-41A3-AD5E-7989A8F1B1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24-41A3-AD5E-7989A8F1B1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24-41A3-AD5E-7989A8F1B1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24-41A3-AD5E-7989A8F1B1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24-41A3-AD5E-7989A8F1B1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24-41A3-AD5E-7989A8F1B1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24-41A3-AD5E-7989A8F1B1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24-41A3-AD5E-7989A8F1B1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24-41A3-AD5E-7989A8F1B1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24-41A3-AD5E-7989A8F1B1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24-41A3-AD5E-7989A8F1B1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24-41A3-AD5E-7989A8F1B1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24-41A3-AD5E-7989A8F1B1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24-41A3-AD5E-7989A8F1B1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24-41A3-AD5E-7989A8F1B1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24-41A3-AD5E-7989A8F1B1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24-41A3-AD5E-7989A8F1B1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24-41A3-AD5E-7989A8F1B1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24-41A3-AD5E-7989A8F1B1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24-41A3-AD5E-7989A8F1B1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24-41A3-AD5E-7989A8F1B1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24-41A3-AD5E-7989A8F1B1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24-41A3-AD5E-7989A8F1B1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24-41A3-AD5E-7989A8F1B1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24-41A3-AD5E-7989A8F1B1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24-41A3-AD5E-7989A8F1B1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24-41A3-AD5E-7989A8F1B1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24-41A3-AD5E-7989A8F1B1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24-41A3-AD5E-7989A8F1B1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24-41A3-AD5E-7989A8F1B1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24-41A3-AD5E-7989A8F1B1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24-41A3-AD5E-7989A8F1B1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24-41A3-AD5E-7989A8F1B1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24-41A3-AD5E-7989A8F1B1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24-41A3-AD5E-7989A8F1B1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24-41A3-AD5E-7989A8F1B1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24-41A3-AD5E-7989A8F1B1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24-41A3-AD5E-7989A8F1B1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24-41A3-AD5E-7989A8F1B1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24-41A3-AD5E-7989A8F1B1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24-41A3-AD5E-7989A8F1B1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24-41A3-AD5E-7989A8F1B1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24-41A3-AD5E-7989A8F1B1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24-41A3-AD5E-7989A8F1B1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24-41A3-AD5E-7989A8F1B1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24-41A3-AD5E-7989A8F1B1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24-41A3-AD5E-7989A8F1B1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24-41A3-AD5E-7989A8F1B1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24-41A3-AD5E-7989A8F1B1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24-41A3-AD5E-7989A8F1B1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24-41A3-AD5E-7989A8F1B1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24-41A3-AD5E-7989A8F1B1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24-41A3-AD5E-7989A8F1B1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24-41A3-AD5E-7989A8F1B1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24-41A3-AD5E-7989A8F1B1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24-41A3-AD5E-7989A8F1B1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24-41A3-AD5E-7989A8F1B1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24-41A3-AD5E-7989A8F1B1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24-41A3-AD5E-7989A8F1B1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24-41A3-AD5E-7989A8F1B1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24-41A3-AD5E-7989A8F1B1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24-41A3-AD5E-7989A8F1B1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24-41A3-AD5E-7989A8F1B1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24-41A3-AD5E-7989A8F1B1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24-41A3-AD5E-7989A8F1B1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24-41A3-AD5E-7989A8F1B1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E24-41A3-AD5E-7989A8F1B1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66.89</c:v>
                </c:pt>
                <c:pt idx="1">
                  <c:v>76.58</c:v>
                </c:pt>
                <c:pt idx="2">
                  <c:v>66.52000000000001</c:v>
                </c:pt>
                <c:pt idx="3">
                  <c:v>66.202029799085551</c:v>
                </c:pt>
                <c:pt idx="4">
                  <c:v>78.022230374174612</c:v>
                </c:pt>
                <c:pt idx="5">
                  <c:v>#N/A</c:v>
                </c:pt>
                <c:pt idx="6">
                  <c:v>#N/A</c:v>
                </c:pt>
                <c:pt idx="7">
                  <c:v>#N/A</c:v>
                </c:pt>
                <c:pt idx="8">
                  <c:v>#N/A</c:v>
                </c:pt>
                <c:pt idx="9">
                  <c:v>90.463645943098001</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E24-41A3-AD5E-7989A8F1B108}"/>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52.9</c:v>
                </c:pt>
                <c:pt idx="5">
                  <c:v>52.9</c:v>
                </c:pt>
                <c:pt idx="6">
                  <c:v>52.9</c:v>
                </c:pt>
                <c:pt idx="7">
                  <c:v>52.9</c:v>
                </c:pt>
                <c:pt idx="8">
                  <c:v>52.9</c:v>
                </c:pt>
                <c:pt idx="9">
                  <c:v>55.5</c:v>
                </c:pt>
                <c:pt idx="10">
                  <c:v>58</c:v>
                </c:pt>
                <c:pt idx="11">
                  <c:v>60.5</c:v>
                </c:pt>
                <c:pt idx="12">
                  <c:v>63</c:v>
                </c:pt>
                <c:pt idx="13">
                  <c:v>65.599999999999994</c:v>
                </c:pt>
                <c:pt idx="14">
                  <c:v>68.099999999999994</c:v>
                </c:pt>
                <c:pt idx="15">
                  <c:v>70.599999999999994</c:v>
                </c:pt>
                <c:pt idx="16">
                  <c:v>73.2</c:v>
                </c:pt>
                <c:pt idx="17">
                  <c:v>73.2</c:v>
                </c:pt>
                <c:pt idx="18">
                  <c:v>73.2</c:v>
                </c:pt>
                <c:pt idx="19">
                  <c:v>73.2</c:v>
                </c:pt>
                <c:pt idx="20">
                  <c:v>73.2</c:v>
                </c:pt>
                <c:pt idx="21">
                  <c:v>#N/A</c:v>
                </c:pt>
                <c:pt idx="22">
                  <c:v>#N/A</c:v>
                </c:pt>
                <c:pt idx="23">
                  <c:v>#N/A</c:v>
                </c:pt>
                <c:pt idx="24">
                  <c:v>#N/A</c:v>
                </c:pt>
                <c:pt idx="25">
                  <c:v>#N/A</c:v>
                </c:pt>
              </c:numCache>
            </c:numRef>
          </c:yVal>
          <c:smooth val="0"/>
          <c:extLst>
            <c:ext xmlns:c16="http://schemas.microsoft.com/office/drawing/2014/chart" uri="{C3380CC4-5D6E-409C-BE32-E72D297353CC}">
              <c16:uniqueId val="{00000061-7E24-41A3-AD5E-7989A8F1B10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E24-41A3-AD5E-7989A8F1B10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E24-41A3-AD5E-7989A8F1B10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E24-41A3-AD5E-7989A8F1B10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E24-41A3-AD5E-7989A8F1B10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E24-41A3-AD5E-7989A8F1B10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E24-41A3-AD5E-7989A8F1B10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E24-41A3-AD5E-7989A8F1B10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E24-41A3-AD5E-7989A8F1B10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E24-41A3-AD5E-7989A8F1B10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E24-41A3-AD5E-7989A8F1B10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E24-41A3-AD5E-7989A8F1B108}"/>
                </c:ext>
              </c:extLst>
            </c:dLbl>
            <c:dLbl>
              <c:idx val="11"/>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7E24-41A3-AD5E-7989A8F1B10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E24-41A3-AD5E-7989A8F1B108}"/>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E24-41A3-AD5E-7989A8F1B10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E24-41A3-AD5E-7989A8F1B10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E24-41A3-AD5E-7989A8F1B10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E24-41A3-AD5E-7989A8F1B10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E24-41A3-AD5E-7989A8F1B10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E24-41A3-AD5E-7989A8F1B10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E24-41A3-AD5E-7989A8F1B10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E24-41A3-AD5E-7989A8F1B10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E24-41A3-AD5E-7989A8F1B10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E24-41A3-AD5E-7989A8F1B10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E24-41A3-AD5E-7989A8F1B10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56.674041297935098</c:v>
                </c:pt>
                <c:pt idx="1">
                  <c:v>63.325991189427313</c:v>
                </c:pt>
                <c:pt idx="2">
                  <c:v>63.035000000000004</c:v>
                </c:pt>
                <c:pt idx="3">
                  <c:v>62.407054508454245</c:v>
                </c:pt>
                <c:pt idx="4">
                  <c:v>69.788554658840795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E24-41A3-AD5E-7989A8F1B108}"/>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50.7</c:v>
                </c:pt>
                <c:pt idx="7">
                  <c:v>50.7</c:v>
                </c:pt>
                <c:pt idx="8">
                  <c:v>50.7</c:v>
                </c:pt>
                <c:pt idx="9">
                  <c:v>50.7</c:v>
                </c:pt>
                <c:pt idx="10">
                  <c:v>50.7</c:v>
                </c:pt>
                <c:pt idx="11">
                  <c:v>53.5</c:v>
                </c:pt>
                <c:pt idx="12">
                  <c:v>56.3</c:v>
                </c:pt>
                <c:pt idx="13">
                  <c:v>59.1</c:v>
                </c:pt>
                <c:pt idx="14">
                  <c:v>61.9</c:v>
                </c:pt>
                <c:pt idx="15">
                  <c:v>64.7</c:v>
                </c:pt>
                <c:pt idx="16">
                  <c:v>67.599999999999994</c:v>
                </c:pt>
                <c:pt idx="17">
                  <c:v>70.400000000000006</c:v>
                </c:pt>
                <c:pt idx="18">
                  <c:v>73.2</c:v>
                </c:pt>
                <c:pt idx="19">
                  <c:v>73.2</c:v>
                </c:pt>
                <c:pt idx="20">
                  <c:v>73.2</c:v>
                </c:pt>
                <c:pt idx="21">
                  <c:v>81.599999999999994</c:v>
                </c:pt>
                <c:pt idx="22">
                  <c:v>84.4</c:v>
                </c:pt>
                <c:pt idx="23">
                  <c:v>87.3</c:v>
                </c:pt>
                <c:pt idx="24">
                  <c:v>90.1</c:v>
                </c:pt>
                <c:pt idx="25">
                  <c:v>92.9</c:v>
                </c:pt>
              </c:numCache>
            </c:numRef>
          </c:yVal>
          <c:smooth val="0"/>
          <c:extLst>
            <c:ext xmlns:c16="http://schemas.microsoft.com/office/drawing/2014/chart" uri="{C3380CC4-5D6E-409C-BE32-E72D297353CC}">
              <c16:uniqueId val="{0000007B-7E24-41A3-AD5E-7989A8F1B108}"/>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E24-41A3-AD5E-7989A8F1B10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E24-41A3-AD5E-7989A8F1B10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E24-41A3-AD5E-7989A8F1B10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E24-41A3-AD5E-7989A8F1B10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E24-41A3-AD5E-7989A8F1B10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E24-41A3-AD5E-7989A8F1B10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E24-41A3-AD5E-7989A8F1B10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E24-41A3-AD5E-7989A8F1B10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E24-41A3-AD5E-7989A8F1B10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E24-41A3-AD5E-7989A8F1B10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E24-41A3-AD5E-7989A8F1B10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E24-41A3-AD5E-7989A8F1B10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E24-41A3-AD5E-7989A8F1B10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E24-41A3-AD5E-7989A8F1B10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E24-41A3-AD5E-7989A8F1B10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E24-41A3-AD5E-7989A8F1B10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E24-41A3-AD5E-7989A8F1B10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E24-41A3-AD5E-7989A8F1B10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E24-41A3-AD5E-7989A8F1B10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E24-41A3-AD5E-7989A8F1B10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E24-41A3-AD5E-7989A8F1B10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E24-41A3-AD5E-7989A8F1B10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E24-41A3-AD5E-7989A8F1B10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E24-41A3-AD5E-7989A8F1B10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24-41A3-AD5E-7989A8F1B10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24-41A3-AD5E-7989A8F1B10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24-41A3-AD5E-7989A8F1B10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24-41A3-AD5E-7989A8F1B10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24-41A3-AD5E-7989A8F1B10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24-41A3-AD5E-7989A8F1B10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24-41A3-AD5E-7989A8F1B10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24-41A3-AD5E-7989A8F1B10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24-41A3-AD5E-7989A8F1B10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24-41A3-AD5E-7989A8F1B10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24-41A3-AD5E-7989A8F1B10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24-41A3-AD5E-7989A8F1B10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24-41A3-AD5E-7989A8F1B10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24-41A3-AD5E-7989A8F1B10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24-41A3-AD5E-7989A8F1B10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24-41A3-AD5E-7989A8F1B10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24-41A3-AD5E-7989A8F1B10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24-41A3-AD5E-7989A8F1B10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24-41A3-AD5E-7989A8F1B10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24-41A3-AD5E-7989A8F1B10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24-41A3-AD5E-7989A8F1B10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24-41A3-AD5E-7989A8F1B10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24-41A3-AD5E-7989A8F1B10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24-41A3-AD5E-7989A8F1B10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24-41A3-AD5E-7989A8F1B10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24-41A3-AD5E-7989A8F1B10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24-41A3-AD5E-7989A8F1B10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24-41A3-AD5E-7989A8F1B10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24-41A3-AD5E-7989A8F1B10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24-41A3-AD5E-7989A8F1B10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24-41A3-AD5E-7989A8F1B10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24-41A3-AD5E-7989A8F1B10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24-41A3-AD5E-7989A8F1B10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24-41A3-AD5E-7989A8F1B10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24-41A3-AD5E-7989A8F1B10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24-41A3-AD5E-7989A8F1B10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24-41A3-AD5E-7989A8F1B10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24-41A3-AD5E-7989A8F1B10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24-41A3-AD5E-7989A8F1B10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24-41A3-AD5E-7989A8F1B10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24-41A3-AD5E-7989A8F1B10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24-41A3-AD5E-7989A8F1B10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24-41A3-AD5E-7989A8F1B10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24-41A3-AD5E-7989A8F1B10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24-41A3-AD5E-7989A8F1B10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E24-41A3-AD5E-7989A8F1B10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E24-41A3-AD5E-7989A8F1B10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E24-41A3-AD5E-7989A8F1B10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E24-41A3-AD5E-7989A8F1B10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E24-41A3-AD5E-7989A8F1B10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E24-41A3-AD5E-7989A8F1B10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E24-41A3-AD5E-7989A8F1B10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E24-41A3-AD5E-7989A8F1B10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E24-41A3-AD5E-7989A8F1B10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E24-41A3-AD5E-7989A8F1B10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E24-41A3-AD5E-7989A8F1B10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E24-41A3-AD5E-7989A8F1B10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E24-41A3-AD5E-7989A8F1B10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E24-41A3-AD5E-7989A8F1B10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E24-41A3-AD5E-7989A8F1B10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E24-41A3-AD5E-7989A8F1B10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E24-41A3-AD5E-7989A8F1B10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E24-41A3-AD5E-7989A8F1B10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E24-41A3-AD5E-7989A8F1B10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E24-41A3-AD5E-7989A8F1B10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E24-41A3-AD5E-7989A8F1B10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E24-41A3-AD5E-7989A8F1B10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E24-41A3-AD5E-7989A8F1B10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E24-41A3-AD5E-7989A8F1B10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E24-41A3-AD5E-7989A8F1B10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E24-41A3-AD5E-7989A8F1B10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60.28</c:v>
                </c:pt>
                <c:pt idx="3">
                  <c:v>58.612079217822931</c:v>
                </c:pt>
                <c:pt idx="4">
                  <c:v>64.743140132061626</c:v>
                </c:pt>
                <c:pt idx="5">
                  <c:v>#N/A</c:v>
                </c:pt>
                <c:pt idx="6">
                  <c:v>67.316690000000008</c:v>
                </c:pt>
                <c:pt idx="7">
                  <c:v>67.231634120591366</c:v>
                </c:pt>
                <c:pt idx="8">
                  <c:v>#N/A</c:v>
                </c:pt>
                <c:pt idx="9">
                  <c:v>#N/A</c:v>
                </c:pt>
                <c:pt idx="10">
                  <c:v>95.570846249723772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E24-41A3-AD5E-7989A8F1B10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16-4E26-8088-DE713DC3A5F8}"/>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16-4E26-8088-DE713DC3A5F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16-4E26-8088-DE713DC3A5F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16-4E26-8088-DE713DC3A5F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16-4E26-8088-DE713DC3A5F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16-4E26-8088-DE713DC3A5F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16-4E26-8088-DE713DC3A5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16-4E26-8088-DE713DC3A5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16-4E26-8088-DE713DC3A5F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16-4E26-8088-DE713DC3A5F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16-4E26-8088-DE713DC3A5F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16-4E26-8088-DE713DC3A5F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16-4E26-8088-DE713DC3A5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16-4E26-8088-DE713DC3A5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16-4E26-8088-DE713DC3A5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16-4E26-8088-DE713DC3A5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16-4E26-8088-DE713DC3A5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16-4E26-8088-DE713DC3A5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16-4E26-8088-DE713DC3A5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16-4E26-8088-DE713DC3A5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16-4E26-8088-DE713DC3A5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16-4E26-8088-DE713DC3A5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16-4E26-8088-DE713DC3A5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16-4E26-8088-DE713DC3A5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16-4E26-8088-DE713DC3A5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16-4E26-8088-DE713DC3A5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16-4E26-8088-DE713DC3A5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16-4E26-8088-DE713DC3A5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16-4E26-8088-DE713DC3A5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16-4E26-8088-DE713DC3A5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16-4E26-8088-DE713DC3A5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16-4E26-8088-DE713DC3A5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16-4E26-8088-DE713DC3A5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16-4E26-8088-DE713DC3A5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16-4E26-8088-DE713DC3A5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16-4E26-8088-DE713DC3A5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16-4E26-8088-DE713DC3A5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16-4E26-8088-DE713DC3A5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16-4E26-8088-DE713DC3A5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16-4E26-8088-DE713DC3A5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16-4E26-8088-DE713DC3A5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16-4E26-8088-DE713DC3A5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16-4E26-8088-DE713DC3A5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16-4E26-8088-DE713DC3A5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16-4E26-8088-DE713DC3A5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16-4E26-8088-DE713DC3A5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16-4E26-8088-DE713DC3A5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16-4E26-8088-DE713DC3A5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16-4E26-8088-DE713DC3A5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16-4E26-8088-DE713DC3A5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16-4E26-8088-DE713DC3A5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16-4E26-8088-DE713DC3A5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16-4E26-8088-DE713DC3A5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16-4E26-8088-DE713DC3A5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16-4E26-8088-DE713DC3A5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16-4E26-8088-DE713DC3A5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16-4E26-8088-DE713DC3A5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16-4E26-8088-DE713DC3A5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16-4E26-8088-DE713DC3A5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16-4E26-8088-DE713DC3A5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16-4E26-8088-DE713DC3A5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16-4E26-8088-DE713DC3A5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16-4E26-8088-DE713DC3A5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16-4E26-8088-DE713DC3A5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16-4E26-8088-DE713DC3A5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16-4E26-8088-DE713DC3A5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16-4E26-8088-DE713DC3A5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16-4E26-8088-DE713DC3A5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16-4E26-8088-DE713DC3A5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16-4E26-8088-DE713DC3A5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16-4E26-8088-DE713DC3A5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16-4E26-8088-DE713DC3A5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16-4E26-8088-DE713DC3A5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16-4E26-8088-DE713DC3A5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16-4E26-8088-DE713DC3A5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16-4E26-8088-DE713DC3A5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16-4E26-8088-DE713DC3A5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16-4E26-8088-DE713DC3A5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16-4E26-8088-DE713DC3A5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16-4E26-8088-DE713DC3A5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16-4E26-8088-DE713DC3A5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16-4E26-8088-DE713DC3A5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16-4E26-8088-DE713DC3A5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16-4E26-8088-DE713DC3A5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16-4E26-8088-DE713DC3A5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16-4E26-8088-DE713DC3A5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16-4E26-8088-DE713DC3A5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16-4E26-8088-DE713DC3A5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16-4E26-8088-DE713DC3A5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16-4E26-8088-DE713DC3A5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16-4E26-8088-DE713DC3A5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16-4E26-8088-DE713DC3A5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16-4E26-8088-DE713DC3A5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16-4E26-8088-DE713DC3A5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16-4E26-8088-DE713DC3A5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16-4E26-8088-DE713DC3A5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D16-4E26-8088-DE713DC3A5F8}"/>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16-4E26-8088-DE713DC3A5F8}"/>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16-4E26-8088-DE713DC3A5F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16-4E26-8088-DE713DC3A5F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16-4E26-8088-DE713DC3A5F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16-4E26-8088-DE713DC3A5F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16-4E26-8088-DE713DC3A5F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16-4E26-8088-DE713DC3A5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16-4E26-8088-DE713DC3A5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16-4E26-8088-DE713DC3A5F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16-4E26-8088-DE713DC3A5F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16-4E26-8088-DE713DC3A5F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16-4E26-8088-DE713DC3A5F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16-4E26-8088-DE713DC3A5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16-4E26-8088-DE713DC3A5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16-4E26-8088-DE713DC3A5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16-4E26-8088-DE713DC3A5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16-4E26-8088-DE713DC3A5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16-4E26-8088-DE713DC3A5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16-4E26-8088-DE713DC3A5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16-4E26-8088-DE713DC3A5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16-4E26-8088-DE713DC3A5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16-4E26-8088-DE713DC3A5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16-4E26-8088-DE713DC3A5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16-4E26-8088-DE713DC3A5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16-4E26-8088-DE713DC3A5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16-4E26-8088-DE713DC3A5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16-4E26-8088-DE713DC3A5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16-4E26-8088-DE713DC3A5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16-4E26-8088-DE713DC3A5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16-4E26-8088-DE713DC3A5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16-4E26-8088-DE713DC3A5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16-4E26-8088-DE713DC3A5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16-4E26-8088-DE713DC3A5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16-4E26-8088-DE713DC3A5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16-4E26-8088-DE713DC3A5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16-4E26-8088-DE713DC3A5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16-4E26-8088-DE713DC3A5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16-4E26-8088-DE713DC3A5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16-4E26-8088-DE713DC3A5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16-4E26-8088-DE713DC3A5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16-4E26-8088-DE713DC3A5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16-4E26-8088-DE713DC3A5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16-4E26-8088-DE713DC3A5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16-4E26-8088-DE713DC3A5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16-4E26-8088-DE713DC3A5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16-4E26-8088-DE713DC3A5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16-4E26-8088-DE713DC3A5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16-4E26-8088-DE713DC3A5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16-4E26-8088-DE713DC3A5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16-4E26-8088-DE713DC3A5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16-4E26-8088-DE713DC3A5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16-4E26-8088-DE713DC3A5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16-4E26-8088-DE713DC3A5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16-4E26-8088-DE713DC3A5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16-4E26-8088-DE713DC3A5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16-4E26-8088-DE713DC3A5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16-4E26-8088-DE713DC3A5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16-4E26-8088-DE713DC3A5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16-4E26-8088-DE713DC3A5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16-4E26-8088-DE713DC3A5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16-4E26-8088-DE713DC3A5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16-4E26-8088-DE713DC3A5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16-4E26-8088-DE713DC3A5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16-4E26-8088-DE713DC3A5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16-4E26-8088-DE713DC3A5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16-4E26-8088-DE713DC3A5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16-4E26-8088-DE713DC3A5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16-4E26-8088-DE713DC3A5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16-4E26-8088-DE713DC3A5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16-4E26-8088-DE713DC3A5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16-4E26-8088-DE713DC3A5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16-4E26-8088-DE713DC3A5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16-4E26-8088-DE713DC3A5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16-4E26-8088-DE713DC3A5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16-4E26-8088-DE713DC3A5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16-4E26-8088-DE713DC3A5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16-4E26-8088-DE713DC3A5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16-4E26-8088-DE713DC3A5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16-4E26-8088-DE713DC3A5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16-4E26-8088-DE713DC3A5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16-4E26-8088-DE713DC3A5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16-4E26-8088-DE713DC3A5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16-4E26-8088-DE713DC3A5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16-4E26-8088-DE713DC3A5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16-4E26-8088-DE713DC3A5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16-4E26-8088-DE713DC3A5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16-4E26-8088-DE713DC3A5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16-4E26-8088-DE713DC3A5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16-4E26-8088-DE713DC3A5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16-4E26-8088-DE713DC3A5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16-4E26-8088-DE713DC3A5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16-4E26-8088-DE713DC3A5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16-4E26-8088-DE713DC3A5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16-4E26-8088-DE713DC3A5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16-4E26-8088-DE713DC3A5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16-4E26-8088-DE713DC3A5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16-4E26-8088-DE713DC3A5F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16-4E26-8088-DE713DC3A5F8}"/>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16-4E26-8088-DE713DC3A5F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16-4E26-8088-DE713DC3A5F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16-4E26-8088-DE713DC3A5F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16-4E26-8088-DE713DC3A5F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16-4E26-8088-DE713DC3A5F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16-4E26-8088-DE713DC3A5F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16-4E26-8088-DE713DC3A5F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16-4E26-8088-DE713DC3A5F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16-4E26-8088-DE713DC3A5F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16-4E26-8088-DE713DC3A5F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16-4E26-8088-DE713DC3A5F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16-4E26-8088-DE713DC3A5F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16-4E26-8088-DE713DC3A5F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16-4E26-8088-DE713DC3A5F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16-4E26-8088-DE713DC3A5F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16-4E26-8088-DE713DC3A5F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16-4E26-8088-DE713DC3A5F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16-4E26-8088-DE713DC3A5F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16-4E26-8088-DE713DC3A5F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16-4E26-8088-DE713DC3A5F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16-4E26-8088-DE713DC3A5F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16-4E26-8088-DE713DC3A5F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16-4E26-8088-DE713DC3A5F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16-4E26-8088-DE713DC3A5F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16-4E26-8088-DE713DC3A5F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16-4E26-8088-DE713DC3A5F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16-4E26-8088-DE713DC3A5F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16-4E26-8088-DE713DC3A5F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16-4E26-8088-DE713DC3A5F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16-4E26-8088-DE713DC3A5F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16-4E26-8088-DE713DC3A5F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16-4E26-8088-DE713DC3A5F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16-4E26-8088-DE713DC3A5F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16-4E26-8088-DE713DC3A5F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16-4E26-8088-DE713DC3A5F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16-4E26-8088-DE713DC3A5F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16-4E26-8088-DE713DC3A5F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16-4E26-8088-DE713DC3A5F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16-4E26-8088-DE713DC3A5F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16-4E26-8088-DE713DC3A5F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16-4E26-8088-DE713DC3A5F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16-4E26-8088-DE713DC3A5F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16-4E26-8088-DE713DC3A5F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16-4E26-8088-DE713DC3A5F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16-4E26-8088-DE713DC3A5F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16-4E26-8088-DE713DC3A5F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16-4E26-8088-DE713DC3A5F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16-4E26-8088-DE713DC3A5F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16-4E26-8088-DE713DC3A5F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16-4E26-8088-DE713DC3A5F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16-4E26-8088-DE713DC3A5F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16-4E26-8088-DE713DC3A5F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16-4E26-8088-DE713DC3A5F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16-4E26-8088-DE713DC3A5F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16-4E26-8088-DE713DC3A5F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16-4E26-8088-DE713DC3A5F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16-4E26-8088-DE713DC3A5F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16-4E26-8088-DE713DC3A5F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16-4E26-8088-DE713DC3A5F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16-4E26-8088-DE713DC3A5F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16-4E26-8088-DE713DC3A5F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16-4E26-8088-DE713DC3A5F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16-4E26-8088-DE713DC3A5F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16-4E26-8088-DE713DC3A5F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16-4E26-8088-DE713DC3A5F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16-4E26-8088-DE713DC3A5F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16-4E26-8088-DE713DC3A5F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16-4E26-8088-DE713DC3A5F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16-4E26-8088-DE713DC3A5F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16-4E26-8088-DE713DC3A5F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16-4E26-8088-DE713DC3A5F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16-4E26-8088-DE713DC3A5F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16-4E26-8088-DE713DC3A5F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16-4E26-8088-DE713DC3A5F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16-4E26-8088-DE713DC3A5F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16-4E26-8088-DE713DC3A5F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16-4E26-8088-DE713DC3A5F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16-4E26-8088-DE713DC3A5F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16-4E26-8088-DE713DC3A5F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16-4E26-8088-DE713DC3A5F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16-4E26-8088-DE713DC3A5F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16-4E26-8088-DE713DC3A5F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16-4E26-8088-DE713DC3A5F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16-4E26-8088-DE713DC3A5F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16-4E26-8088-DE713DC3A5F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16-4E26-8088-DE713DC3A5F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16-4E26-8088-DE713DC3A5F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16-4E26-8088-DE713DC3A5F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16-4E26-8088-DE713DC3A5F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16-4E26-8088-DE713DC3A5F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16-4E26-8088-DE713DC3A5F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16-4E26-8088-DE713DC3A5F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16-4E26-8088-DE713DC3A5F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16-4E26-8088-DE713DC3A5F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16-4E26-8088-DE713DC3A5F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16-4E26-8088-DE713DC3A5F8}"/>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88F-44E8-B46F-9C573F5255F3}"/>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8F-44E8-B46F-9C573F5255F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8F-44E8-B46F-9C573F5255F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8F-44E8-B46F-9C573F5255F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8F-44E8-B46F-9C573F5255F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8F-44E8-B46F-9C573F5255F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8F-44E8-B46F-9C573F5255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8F-44E8-B46F-9C573F5255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8F-44E8-B46F-9C573F5255F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8F-44E8-B46F-9C573F5255F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8F-44E8-B46F-9C573F5255F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8F-44E8-B46F-9C573F5255F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8F-44E8-B46F-9C573F525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8F-44E8-B46F-9C573F525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8F-44E8-B46F-9C573F525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8F-44E8-B46F-9C573F525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8F-44E8-B46F-9C573F525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8F-44E8-B46F-9C573F525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8F-44E8-B46F-9C573F525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8F-44E8-B46F-9C573F525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8F-44E8-B46F-9C573F525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8F-44E8-B46F-9C573F525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8F-44E8-B46F-9C573F525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8F-44E8-B46F-9C573F525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8F-44E8-B46F-9C573F525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8F-44E8-B46F-9C573F525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8F-44E8-B46F-9C573F525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8F-44E8-B46F-9C573F525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8F-44E8-B46F-9C573F525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8F-44E8-B46F-9C573F525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8F-44E8-B46F-9C573F525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8F-44E8-B46F-9C573F525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8F-44E8-B46F-9C573F525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8F-44E8-B46F-9C573F525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8F-44E8-B46F-9C573F525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8F-44E8-B46F-9C573F525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8F-44E8-B46F-9C573F525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8F-44E8-B46F-9C573F525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8F-44E8-B46F-9C573F525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8F-44E8-B46F-9C573F525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8F-44E8-B46F-9C573F525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8F-44E8-B46F-9C573F525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8F-44E8-B46F-9C573F525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8F-44E8-B46F-9C573F525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8F-44E8-B46F-9C573F525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8F-44E8-B46F-9C573F525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8F-44E8-B46F-9C573F525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8F-44E8-B46F-9C573F525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8F-44E8-B46F-9C573F525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8F-44E8-B46F-9C573F525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8F-44E8-B46F-9C573F525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8F-44E8-B46F-9C573F525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8F-44E8-B46F-9C573F525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8F-44E8-B46F-9C573F525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8F-44E8-B46F-9C573F525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8F-44E8-B46F-9C573F525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8F-44E8-B46F-9C573F525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8F-44E8-B46F-9C573F525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8F-44E8-B46F-9C573F525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8F-44E8-B46F-9C573F525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8F-44E8-B46F-9C573F525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8F-44E8-B46F-9C573F525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8F-44E8-B46F-9C573F525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8F-44E8-B46F-9C573F525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8F-44E8-B46F-9C573F525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8F-44E8-B46F-9C573F525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8F-44E8-B46F-9C573F525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8F-44E8-B46F-9C573F525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8F-44E8-B46F-9C573F525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8F-44E8-B46F-9C573F525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8F-44E8-B46F-9C573F525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8F-44E8-B46F-9C573F525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8F-44E8-B46F-9C573F525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8F-44E8-B46F-9C573F525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8F-44E8-B46F-9C573F525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8F-44E8-B46F-9C573F525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8F-44E8-B46F-9C573F525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8F-44E8-B46F-9C573F525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8F-44E8-B46F-9C573F525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8F-44E8-B46F-9C573F525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8F-44E8-B46F-9C573F525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8F-44E8-B46F-9C573F525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8F-44E8-B46F-9C573F525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8F-44E8-B46F-9C573F525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8F-44E8-B46F-9C573F525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8F-44E8-B46F-9C573F525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8F-44E8-B46F-9C573F525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8F-44E8-B46F-9C573F525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8F-44E8-B46F-9C573F525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8F-44E8-B46F-9C573F525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8F-44E8-B46F-9C573F525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8F-44E8-B46F-9C573F525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8F-44E8-B46F-9C573F525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8F-44E8-B46F-9C573F525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8F-44E8-B46F-9C573F525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8F-44E8-B46F-9C573F525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8F-44E8-B46F-9C573F5255F3}"/>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8F-44E8-B46F-9C573F5255F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8F-44E8-B46F-9C573F5255F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8F-44E8-B46F-9C573F5255F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8F-44E8-B46F-9C573F5255F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8F-44E8-B46F-9C573F5255F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8F-44E8-B46F-9C573F5255F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8F-44E8-B46F-9C573F5255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8F-44E8-B46F-9C573F5255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8F-44E8-B46F-9C573F5255F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8F-44E8-B46F-9C573F5255F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8F-44E8-B46F-9C573F5255F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8F-44E8-B46F-9C573F5255F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8F-44E8-B46F-9C573F525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8F-44E8-B46F-9C573F525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8F-44E8-B46F-9C573F525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8F-44E8-B46F-9C573F525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8F-44E8-B46F-9C573F525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8F-44E8-B46F-9C573F525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8F-44E8-B46F-9C573F525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8F-44E8-B46F-9C573F525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8F-44E8-B46F-9C573F525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8F-44E8-B46F-9C573F525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8F-44E8-B46F-9C573F525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8F-44E8-B46F-9C573F525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8F-44E8-B46F-9C573F525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8F-44E8-B46F-9C573F525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8F-44E8-B46F-9C573F525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8F-44E8-B46F-9C573F525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8F-44E8-B46F-9C573F525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8F-44E8-B46F-9C573F525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8F-44E8-B46F-9C573F525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8F-44E8-B46F-9C573F525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8F-44E8-B46F-9C573F525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8F-44E8-B46F-9C573F525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8F-44E8-B46F-9C573F525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8F-44E8-B46F-9C573F525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8F-44E8-B46F-9C573F525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8F-44E8-B46F-9C573F525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8F-44E8-B46F-9C573F525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8F-44E8-B46F-9C573F525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8F-44E8-B46F-9C573F525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8F-44E8-B46F-9C573F525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8F-44E8-B46F-9C573F525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8F-44E8-B46F-9C573F525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8F-44E8-B46F-9C573F525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8F-44E8-B46F-9C573F525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8F-44E8-B46F-9C573F525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8F-44E8-B46F-9C573F525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8F-44E8-B46F-9C573F525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8F-44E8-B46F-9C573F525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8F-44E8-B46F-9C573F525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8F-44E8-B46F-9C573F525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8F-44E8-B46F-9C573F525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8F-44E8-B46F-9C573F525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8F-44E8-B46F-9C573F525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8F-44E8-B46F-9C573F525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8F-44E8-B46F-9C573F525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8F-44E8-B46F-9C573F525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8F-44E8-B46F-9C573F525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8F-44E8-B46F-9C573F525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8F-44E8-B46F-9C573F525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8F-44E8-B46F-9C573F525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8F-44E8-B46F-9C573F525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8F-44E8-B46F-9C573F525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8F-44E8-B46F-9C573F525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8F-44E8-B46F-9C573F525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8F-44E8-B46F-9C573F525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8F-44E8-B46F-9C573F525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8F-44E8-B46F-9C573F525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8F-44E8-B46F-9C573F525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8F-44E8-B46F-9C573F525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8F-44E8-B46F-9C573F525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8F-44E8-B46F-9C573F525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8F-44E8-B46F-9C573F525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8F-44E8-B46F-9C573F525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8F-44E8-B46F-9C573F525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8F-44E8-B46F-9C573F525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8F-44E8-B46F-9C573F525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8F-44E8-B46F-9C573F525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8F-44E8-B46F-9C573F525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8F-44E8-B46F-9C573F525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8F-44E8-B46F-9C573F525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8F-44E8-B46F-9C573F525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8F-44E8-B46F-9C573F525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8F-44E8-B46F-9C573F525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8F-44E8-B46F-9C573F525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8F-44E8-B46F-9C573F525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8F-44E8-B46F-9C573F525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8F-44E8-B46F-9C573F525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8F-44E8-B46F-9C573F525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8F-44E8-B46F-9C573F525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8F-44E8-B46F-9C573F525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8F-44E8-B46F-9C573F525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8F-44E8-B46F-9C573F525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8F-44E8-B46F-9C573F525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8F-44E8-B46F-9C573F525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8F-44E8-B46F-9C573F5255F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8F-44E8-B46F-9C573F5255F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8F-44E8-B46F-9C573F5255F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8F-44E8-B46F-9C573F5255F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8F-44E8-B46F-9C573F5255F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8F-44E8-B46F-9C573F5255F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8F-44E8-B46F-9C573F5255F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8F-44E8-B46F-9C573F5255F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8F-44E8-B46F-9C573F5255F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8F-44E8-B46F-9C573F5255F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8F-44E8-B46F-9C573F5255F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8F-44E8-B46F-9C573F5255F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8F-44E8-B46F-9C573F5255F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8F-44E8-B46F-9C573F5255F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8F-44E8-B46F-9C573F5255F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8F-44E8-B46F-9C573F5255F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8F-44E8-B46F-9C573F5255F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8F-44E8-B46F-9C573F5255F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8F-44E8-B46F-9C573F5255F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8F-44E8-B46F-9C573F5255F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8F-44E8-B46F-9C573F5255F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8F-44E8-B46F-9C573F5255F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8F-44E8-B46F-9C573F5255F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8F-44E8-B46F-9C573F5255F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8F-44E8-B46F-9C573F5255F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8F-44E8-B46F-9C573F5255F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8F-44E8-B46F-9C573F5255F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8F-44E8-B46F-9C573F5255F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8F-44E8-B46F-9C573F5255F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8F-44E8-B46F-9C573F5255F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8F-44E8-B46F-9C573F5255F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8F-44E8-B46F-9C573F5255F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8F-44E8-B46F-9C573F5255F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8F-44E8-B46F-9C573F5255F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8F-44E8-B46F-9C573F5255F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8F-44E8-B46F-9C573F5255F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8F-44E8-B46F-9C573F5255F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8F-44E8-B46F-9C573F5255F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8F-44E8-B46F-9C573F5255F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8F-44E8-B46F-9C573F5255F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8F-44E8-B46F-9C573F5255F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8F-44E8-B46F-9C573F5255F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8F-44E8-B46F-9C573F5255F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8F-44E8-B46F-9C573F5255F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8F-44E8-B46F-9C573F5255F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8F-44E8-B46F-9C573F5255F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8F-44E8-B46F-9C573F5255F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8F-44E8-B46F-9C573F5255F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8F-44E8-B46F-9C573F5255F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8F-44E8-B46F-9C573F5255F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8F-44E8-B46F-9C573F5255F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8F-44E8-B46F-9C573F5255F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8F-44E8-B46F-9C573F5255F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8F-44E8-B46F-9C573F5255F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8F-44E8-B46F-9C573F5255F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8F-44E8-B46F-9C573F5255F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8F-44E8-B46F-9C573F5255F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8F-44E8-B46F-9C573F5255F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8F-44E8-B46F-9C573F5255F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8F-44E8-B46F-9C573F5255F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8F-44E8-B46F-9C573F5255F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8F-44E8-B46F-9C573F5255F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8F-44E8-B46F-9C573F5255F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8F-44E8-B46F-9C573F5255F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8F-44E8-B46F-9C573F5255F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8F-44E8-B46F-9C573F5255F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8F-44E8-B46F-9C573F5255F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8F-44E8-B46F-9C573F5255F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8F-44E8-B46F-9C573F5255F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8F-44E8-B46F-9C573F5255F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8F-44E8-B46F-9C573F5255F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8F-44E8-B46F-9C573F5255F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8F-44E8-B46F-9C573F5255F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8F-44E8-B46F-9C573F5255F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8F-44E8-B46F-9C573F5255F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8F-44E8-B46F-9C573F5255F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8F-44E8-B46F-9C573F5255F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8F-44E8-B46F-9C573F5255F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8F-44E8-B46F-9C573F5255F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8F-44E8-B46F-9C573F5255F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8F-44E8-B46F-9C573F5255F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8F-44E8-B46F-9C573F5255F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8F-44E8-B46F-9C573F5255F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8F-44E8-B46F-9C573F5255F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8F-44E8-B46F-9C573F5255F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8F-44E8-B46F-9C573F5255F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8F-44E8-B46F-9C573F5255F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8F-44E8-B46F-9C573F5255F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8F-44E8-B46F-9C573F5255F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8F-44E8-B46F-9C573F5255F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8F-44E8-B46F-9C573F5255F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8F-44E8-B46F-9C573F5255F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8F-44E8-B46F-9C573F5255F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8F-44E8-B46F-9C573F5255F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8F-44E8-B46F-9C573F5255F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8F-44E8-B46F-9C573F5255F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8F-44E8-B46F-9C573F5255F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8F-44E8-B46F-9C573F5255F3}"/>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93.6</c:v>
                </c:pt>
                <c:pt idx="7">
                  <c:v>93.6</c:v>
                </c:pt>
                <c:pt idx="8">
                  <c:v>93.6</c:v>
                </c:pt>
                <c:pt idx="9">
                  <c:v>93.6</c:v>
                </c:pt>
                <c:pt idx="10">
                  <c:v>93.6</c:v>
                </c:pt>
                <c:pt idx="11">
                  <c:v>91.3</c:v>
                </c:pt>
                <c:pt idx="12">
                  <c:v>88.9</c:v>
                </c:pt>
                <c:pt idx="13">
                  <c:v>86.5</c:v>
                </c:pt>
                <c:pt idx="14">
                  <c:v>84.1</c:v>
                </c:pt>
                <c:pt idx="15">
                  <c:v>81.7</c:v>
                </c:pt>
                <c:pt idx="16">
                  <c:v>79.400000000000006</c:v>
                </c:pt>
                <c:pt idx="17">
                  <c:v>77</c:v>
                </c:pt>
                <c:pt idx="18">
                  <c:v>74.599999999999994</c:v>
                </c:pt>
                <c:pt idx="19">
                  <c:v>72.2</c:v>
                </c:pt>
                <c:pt idx="20">
                  <c:v>69.8</c:v>
                </c:pt>
                <c:pt idx="21">
                  <c:v>67.400000000000006</c:v>
                </c:pt>
                <c:pt idx="22">
                  <c:v>65.099999999999994</c:v>
                </c:pt>
                <c:pt idx="23">
                  <c:v>62.7</c:v>
                </c:pt>
                <c:pt idx="24">
                  <c:v>62.7</c:v>
                </c:pt>
                <c:pt idx="25">
                  <c:v>62.7</c:v>
                </c:pt>
              </c:numCache>
            </c:numRef>
          </c:yVal>
          <c:smooth val="0"/>
          <c:extLst>
            <c:ext xmlns:c16="http://schemas.microsoft.com/office/drawing/2014/chart" uri="{C3380CC4-5D6E-409C-BE32-E72D297353CC}">
              <c16:uniqueId val="{00000000-98BA-4990-8D07-D5322B4DD5F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8BA-4990-8D07-D5322B4DD5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8BA-4990-8D07-D5322B4DD5F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8BA-4990-8D07-D5322B4DD5F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8BA-4990-8D07-D5322B4DD5F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8BA-4990-8D07-D5322B4DD5F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8BA-4990-8D07-D5322B4DD5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8BA-4990-8D07-D5322B4DD5F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8BA-4990-8D07-D5322B4DD5F7}"/>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8BA-4990-8D07-D5322B4DD5F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8BA-4990-8D07-D5322B4DD5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8BA-4990-8D07-D5322B4DD5F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8BA-4990-8D07-D5322B4DD5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8BA-4990-8D07-D5322B4DD5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8BA-4990-8D07-D5322B4DD5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8BA-4990-8D07-D5322B4DD5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8BA-4990-8D07-D5322B4DD5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8BA-4990-8D07-D5322B4DD5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8BA-4990-8D07-D5322B4DD5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8BA-4990-8D07-D5322B4DD5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8BA-4990-8D07-D5322B4DD5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8BA-4990-8D07-D5322B4DD5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8BA-4990-8D07-D5322B4DD5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8BA-4990-8D07-D5322B4DD5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8BA-4990-8D07-D5322B4DD5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8BA-4990-8D07-D5322B4DD5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8BA-4990-8D07-D5322B4DD5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8BA-4990-8D07-D5322B4DD5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8BA-4990-8D07-D5322B4DD5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8BA-4990-8D07-D5322B4DD5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8BA-4990-8D07-D5322B4DD5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8BA-4990-8D07-D5322B4DD5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8BA-4990-8D07-D5322B4DD5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8BA-4990-8D07-D5322B4DD5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8BA-4990-8D07-D5322B4DD5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8BA-4990-8D07-D5322B4DD5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8BA-4990-8D07-D5322B4DD5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8BA-4990-8D07-D5322B4DD5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8BA-4990-8D07-D5322B4DD5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8BA-4990-8D07-D5322B4DD5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8BA-4990-8D07-D5322B4DD5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8BA-4990-8D07-D5322B4DD5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8BA-4990-8D07-D5322B4DD5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8BA-4990-8D07-D5322B4DD5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8BA-4990-8D07-D5322B4DD5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8BA-4990-8D07-D5322B4DD5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8BA-4990-8D07-D5322B4DD5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8BA-4990-8D07-D5322B4DD5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8BA-4990-8D07-D5322B4DD5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8BA-4990-8D07-D5322B4DD5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8BA-4990-8D07-D5322B4DD5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8BA-4990-8D07-D5322B4DD5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8BA-4990-8D07-D5322B4DD5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8BA-4990-8D07-D5322B4DD5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8BA-4990-8D07-D5322B4DD5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8BA-4990-8D07-D5322B4DD5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8BA-4990-8D07-D5322B4DD5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8BA-4990-8D07-D5322B4DD5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8BA-4990-8D07-D5322B4DD5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8BA-4990-8D07-D5322B4DD5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8BA-4990-8D07-D5322B4DD5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8BA-4990-8D07-D5322B4DD5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8BA-4990-8D07-D5322B4DD5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8BA-4990-8D07-D5322B4DD5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8BA-4990-8D07-D5322B4DD5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8BA-4990-8D07-D5322B4DD5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8BA-4990-8D07-D5322B4DD5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8BA-4990-8D07-D5322B4DD5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8BA-4990-8D07-D5322B4DD5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8BA-4990-8D07-D5322B4DD5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8BA-4990-8D07-D5322B4DD5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8BA-4990-8D07-D5322B4DD5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8BA-4990-8D07-D5322B4DD5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8BA-4990-8D07-D5322B4DD5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8BA-4990-8D07-D5322B4DD5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8BA-4990-8D07-D5322B4DD5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8BA-4990-8D07-D5322B4DD5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8BA-4990-8D07-D5322B4DD5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8BA-4990-8D07-D5322B4DD5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8BA-4990-8D07-D5322B4DD5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8BA-4990-8D07-D5322B4DD5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8BA-4990-8D07-D5322B4DD5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8BA-4990-8D07-D5322B4DD5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8BA-4990-8D07-D5322B4DD5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8BA-4990-8D07-D5322B4DD5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8BA-4990-8D07-D5322B4DD5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8BA-4990-8D07-D5322B4DD5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8BA-4990-8D07-D5322B4DD5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8BA-4990-8D07-D5322B4DD5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8BA-4990-8D07-D5322B4DD5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8BA-4990-8D07-D5322B4DD5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8BA-4990-8D07-D5322B4DD5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8BA-4990-8D07-D5322B4DD5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8BA-4990-8D07-D5322B4DD5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8BA-4990-8D07-D5322B4DD5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8BA-4990-8D07-D5322B4DD5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85.5</c:v>
                </c:pt>
                <c:pt idx="3">
                  <c:v>90.3</c:v>
                </c:pt>
                <c:pt idx="4">
                  <c:v>#N/A</c:v>
                </c:pt>
                <c:pt idx="5">
                  <c:v>#N/A</c:v>
                </c:pt>
                <c:pt idx="6">
                  <c:v>#N/A</c:v>
                </c:pt>
                <c:pt idx="7">
                  <c:v>#N/A</c:v>
                </c:pt>
                <c:pt idx="8">
                  <c:v>#N/A</c:v>
                </c:pt>
                <c:pt idx="9">
                  <c:v>67.017913593256054</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8BA-4990-8D07-D5322B4DD5F7}"/>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66.2</c:v>
                </c:pt>
                <c:pt idx="7">
                  <c:v>66.2</c:v>
                </c:pt>
                <c:pt idx="8">
                  <c:v>66.2</c:v>
                </c:pt>
                <c:pt idx="9">
                  <c:v>66.2</c:v>
                </c:pt>
                <c:pt idx="10">
                  <c:v>66.2</c:v>
                </c:pt>
                <c:pt idx="11">
                  <c:v>66.2</c:v>
                </c:pt>
                <c:pt idx="12">
                  <c:v>66.2</c:v>
                </c:pt>
                <c:pt idx="13">
                  <c:v>66.2</c:v>
                </c:pt>
                <c:pt idx="14">
                  <c:v>66.2</c:v>
                </c:pt>
                <c:pt idx="15">
                  <c:v>66.2</c:v>
                </c:pt>
                <c:pt idx="16">
                  <c:v>66.2</c:v>
                </c:pt>
                <c:pt idx="17">
                  <c:v>66.2</c:v>
                </c:pt>
                <c:pt idx="18">
                  <c:v>66.2</c:v>
                </c:pt>
                <c:pt idx="19">
                  <c:v>66.2</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8BA-4990-8D07-D5322B4DD5F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8BA-4990-8D07-D5322B4DD5F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8BA-4990-8D07-D5322B4DD5F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8BA-4990-8D07-D5322B4DD5F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8BA-4990-8D07-D5322B4DD5F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8BA-4990-8D07-D5322B4DD5F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8BA-4990-8D07-D5322B4DD5F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8BA-4990-8D07-D5322B4DD5F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8BA-4990-8D07-D5322B4DD5F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8BA-4990-8D07-D5322B4DD5F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8BA-4990-8D07-D5322B4DD5F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8BA-4990-8D07-D5322B4DD5F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8BA-4990-8D07-D5322B4DD5F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8BA-4990-8D07-D5322B4DD5F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8BA-4990-8D07-D5322B4DD5F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8BA-4990-8D07-D5322B4DD5F7}"/>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8BA-4990-8D07-D5322B4DD5F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8BA-4990-8D07-D5322B4DD5F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8BA-4990-8D07-D5322B4DD5F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8BA-4990-8D07-D5322B4DD5F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8BA-4990-8D07-D5322B4DD5F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8BA-4990-8D07-D5322B4DD5F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8BA-4990-8D07-D5322B4DD5F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8BA-4990-8D07-D5322B4DD5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8BA-4990-8D07-D5322B4DD5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8BA-4990-8D07-D5322B4DD5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8BA-4990-8D07-D5322B4DD5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8BA-4990-8D07-D5322B4DD5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8BA-4990-8D07-D5322B4DD5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8BA-4990-8D07-D5322B4DD5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8BA-4990-8D07-D5322B4DD5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8BA-4990-8D07-D5322B4DD5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8BA-4990-8D07-D5322B4DD5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8BA-4990-8D07-D5322B4DD5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8BA-4990-8D07-D5322B4DD5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8BA-4990-8D07-D5322B4DD5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8BA-4990-8D07-D5322B4DD5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8BA-4990-8D07-D5322B4DD5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8BA-4990-8D07-D5322B4DD5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8BA-4990-8D07-D5322B4DD5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8BA-4990-8D07-D5322B4DD5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8BA-4990-8D07-D5322B4DD5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8BA-4990-8D07-D5322B4DD5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8BA-4990-8D07-D5322B4DD5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8BA-4990-8D07-D5322B4DD5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8BA-4990-8D07-D5322B4DD5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8BA-4990-8D07-D5322B4DD5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8BA-4990-8D07-D5322B4DD5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8BA-4990-8D07-D5322B4DD5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8BA-4990-8D07-D5322B4DD5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8BA-4990-8D07-D5322B4DD5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8BA-4990-8D07-D5322B4DD5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8BA-4990-8D07-D5322B4DD5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8BA-4990-8D07-D5322B4DD5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8BA-4990-8D07-D5322B4DD5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8BA-4990-8D07-D5322B4DD5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8BA-4990-8D07-D5322B4DD5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8BA-4990-8D07-D5322B4DD5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8BA-4990-8D07-D5322B4DD5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8BA-4990-8D07-D5322B4DD5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8BA-4990-8D07-D5322B4DD5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8BA-4990-8D07-D5322B4DD5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8BA-4990-8D07-D5322B4DD5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8BA-4990-8D07-D5322B4DD5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8BA-4990-8D07-D5322B4DD5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8BA-4990-8D07-D5322B4DD5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8BA-4990-8D07-D5322B4DD5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8BA-4990-8D07-D5322B4DD5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8BA-4990-8D07-D5322B4DD5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8BA-4990-8D07-D5322B4DD5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8BA-4990-8D07-D5322B4DD5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8BA-4990-8D07-D5322B4DD5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8BA-4990-8D07-D5322B4DD5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8BA-4990-8D07-D5322B4DD5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8BA-4990-8D07-D5322B4DD5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8BA-4990-8D07-D5322B4DD5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8BA-4990-8D07-D5322B4DD5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8BA-4990-8D07-D5322B4DD5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8BA-4990-8D07-D5322B4DD5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8BA-4990-8D07-D5322B4DD5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8BA-4990-8D07-D5322B4DD5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8BA-4990-8D07-D5322B4DD5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8BA-4990-8D07-D5322B4DD5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8BA-4990-8D07-D5322B4DD5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8BA-4990-8D07-D5322B4DD5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8BA-4990-8D07-D5322B4DD5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8BA-4990-8D07-D5322B4DD5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8BA-4990-8D07-D5322B4DD5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8BA-4990-8D07-D5322B4DD5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8BA-4990-8D07-D5322B4DD5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8BA-4990-8D07-D5322B4DD5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8BA-4990-8D07-D5322B4DD5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8BA-4990-8D07-D5322B4DD5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8BA-4990-8D07-D5322B4DD5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8BA-4990-8D07-D5322B4DD5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8BA-4990-8D07-D5322B4DD5F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71.150000000000006</c:v>
                </c:pt>
                <c:pt idx="3">
                  <c:v>61.221945137157107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8BA-4990-8D07-D5322B4DD5F7}"/>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37.9</c:v>
                </c:pt>
                <c:pt idx="7">
                  <c:v>37.9</c:v>
                </c:pt>
                <c:pt idx="8">
                  <c:v>37.9</c:v>
                </c:pt>
                <c:pt idx="9">
                  <c:v>37.9</c:v>
                </c:pt>
                <c:pt idx="10">
                  <c:v>37.9</c:v>
                </c:pt>
                <c:pt idx="11">
                  <c:v>37.9</c:v>
                </c:pt>
                <c:pt idx="12">
                  <c:v>37.9</c:v>
                </c:pt>
                <c:pt idx="13">
                  <c:v>37.9</c:v>
                </c:pt>
                <c:pt idx="14">
                  <c:v>37.9</c:v>
                </c:pt>
                <c:pt idx="15">
                  <c:v>37.9</c:v>
                </c:pt>
                <c:pt idx="16">
                  <c:v>37.9</c:v>
                </c:pt>
                <c:pt idx="17">
                  <c:v>37.9</c:v>
                </c:pt>
                <c:pt idx="18">
                  <c:v>37.9</c:v>
                </c:pt>
                <c:pt idx="19">
                  <c:v>37.9</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98BA-4990-8D07-D5322B4DD5F7}"/>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8BA-4990-8D07-D5322B4DD5F7}"/>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8BA-4990-8D07-D5322B4DD5F7}"/>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8BA-4990-8D07-D5322B4DD5F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8BA-4990-8D07-D5322B4DD5F7}"/>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8BA-4990-8D07-D5322B4DD5F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8BA-4990-8D07-D5322B4DD5F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8BA-4990-8D07-D5322B4DD5F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8BA-4990-8D07-D5322B4DD5F7}"/>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8BA-4990-8D07-D5322B4DD5F7}"/>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8BA-4990-8D07-D5322B4DD5F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8BA-4990-8D07-D5322B4DD5F7}"/>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8BA-4990-8D07-D5322B4DD5F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8BA-4990-8D07-D5322B4DD5F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8BA-4990-8D07-D5322B4DD5F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8BA-4990-8D07-D5322B4DD5F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8BA-4990-8D07-D5322B4DD5F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8BA-4990-8D07-D5322B4DD5F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8BA-4990-8D07-D5322B4DD5F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8BA-4990-8D07-D5322B4DD5F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8BA-4990-8D07-D5322B4DD5F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8BA-4990-8D07-D5322B4DD5F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8BA-4990-8D07-D5322B4DD5F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8BA-4990-8D07-D5322B4DD5F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8BA-4990-8D07-D5322B4DD5F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8BA-4990-8D07-D5322B4DD5F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8BA-4990-8D07-D5322B4DD5F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8BA-4990-8D07-D5322B4DD5F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8BA-4990-8D07-D5322B4DD5F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8BA-4990-8D07-D5322B4DD5F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8BA-4990-8D07-D5322B4DD5F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8BA-4990-8D07-D5322B4DD5F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8BA-4990-8D07-D5322B4DD5F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8BA-4990-8D07-D5322B4DD5F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8BA-4990-8D07-D5322B4DD5F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8BA-4990-8D07-D5322B4DD5F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8BA-4990-8D07-D5322B4DD5F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8BA-4990-8D07-D5322B4DD5F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8BA-4990-8D07-D5322B4DD5F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8BA-4990-8D07-D5322B4DD5F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8BA-4990-8D07-D5322B4DD5F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8BA-4990-8D07-D5322B4DD5F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8BA-4990-8D07-D5322B4DD5F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8BA-4990-8D07-D5322B4DD5F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8BA-4990-8D07-D5322B4DD5F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8BA-4990-8D07-D5322B4DD5F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8BA-4990-8D07-D5322B4DD5F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8BA-4990-8D07-D5322B4DD5F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8BA-4990-8D07-D5322B4DD5F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8BA-4990-8D07-D5322B4DD5F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8BA-4990-8D07-D5322B4DD5F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8BA-4990-8D07-D5322B4DD5F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8BA-4990-8D07-D5322B4DD5F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8BA-4990-8D07-D5322B4DD5F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8BA-4990-8D07-D5322B4DD5F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8BA-4990-8D07-D5322B4DD5F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8BA-4990-8D07-D5322B4DD5F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8BA-4990-8D07-D5322B4DD5F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8BA-4990-8D07-D5322B4DD5F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8BA-4990-8D07-D5322B4DD5F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8BA-4990-8D07-D5322B4DD5F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8BA-4990-8D07-D5322B4DD5F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8BA-4990-8D07-D5322B4DD5F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8BA-4990-8D07-D5322B4DD5F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8BA-4990-8D07-D5322B4DD5F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8BA-4990-8D07-D5322B4DD5F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8BA-4990-8D07-D5322B4DD5F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8BA-4990-8D07-D5322B4DD5F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8BA-4990-8D07-D5322B4DD5F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8BA-4990-8D07-D5322B4DD5F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8BA-4990-8D07-D5322B4DD5F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8BA-4990-8D07-D5322B4DD5F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8BA-4990-8D07-D5322B4DD5F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8BA-4990-8D07-D5322B4DD5F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8BA-4990-8D07-D5322B4DD5F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8BA-4990-8D07-D5322B4DD5F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8BA-4990-8D07-D5322B4DD5F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8BA-4990-8D07-D5322B4DD5F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8BA-4990-8D07-D5322B4DD5F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8BA-4990-8D07-D5322B4DD5F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8BA-4990-8D07-D5322B4DD5F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8BA-4990-8D07-D5322B4DD5F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8BA-4990-8D07-D5322B4DD5F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8BA-4990-8D07-D5322B4DD5F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8BA-4990-8D07-D5322B4DD5F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8BA-4990-8D07-D5322B4DD5F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8BA-4990-8D07-D5322B4DD5F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8BA-4990-8D07-D5322B4DD5F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8BA-4990-8D07-D5322B4DD5F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8BA-4990-8D07-D5322B4DD5F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8BA-4990-8D07-D5322B4DD5F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8BA-4990-8D07-D5322B4DD5F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8BA-4990-8D07-D5322B4DD5F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8BA-4990-8D07-D5322B4DD5F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8BA-4990-8D07-D5322B4DD5F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8BA-4990-8D07-D5322B4DD5F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40.75</c:v>
                </c:pt>
                <c:pt idx="3">
                  <c:v>35.099750623441395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8BA-4990-8D07-D5322B4DD5F7}"/>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C8A-4D3C-83A7-DB54E332631B}"/>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8A-4D3C-83A7-DB54E332631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8A-4D3C-83A7-DB54E332631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8A-4D3C-83A7-DB54E332631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8A-4D3C-83A7-DB54E332631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8A-4D3C-83A7-DB54E332631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8A-4D3C-83A7-DB54E33263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8A-4D3C-83A7-DB54E332631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8A-4D3C-83A7-DB54E332631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8A-4D3C-83A7-DB54E332631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8A-4D3C-83A7-DB54E332631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8A-4D3C-83A7-DB54E332631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8A-4D3C-83A7-DB54E33263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8A-4D3C-83A7-DB54E33263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8A-4D3C-83A7-DB54E33263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8A-4D3C-83A7-DB54E33263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8A-4D3C-83A7-DB54E33263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8A-4D3C-83A7-DB54E33263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8A-4D3C-83A7-DB54E33263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8A-4D3C-83A7-DB54E33263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8A-4D3C-83A7-DB54E33263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8A-4D3C-83A7-DB54E33263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8A-4D3C-83A7-DB54E33263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8A-4D3C-83A7-DB54E33263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C8A-4D3C-83A7-DB54E33263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8A-4D3C-83A7-DB54E33263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8A-4D3C-83A7-DB54E33263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8A-4D3C-83A7-DB54E33263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8A-4D3C-83A7-DB54E33263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8A-4D3C-83A7-DB54E33263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8A-4D3C-83A7-DB54E33263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8A-4D3C-83A7-DB54E33263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8A-4D3C-83A7-DB54E33263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8A-4D3C-83A7-DB54E33263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8A-4D3C-83A7-DB54E33263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8A-4D3C-83A7-DB54E33263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8A-4D3C-83A7-DB54E33263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8A-4D3C-83A7-DB54E33263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8A-4D3C-83A7-DB54E33263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8A-4D3C-83A7-DB54E33263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8A-4D3C-83A7-DB54E33263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8A-4D3C-83A7-DB54E33263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8A-4D3C-83A7-DB54E33263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8A-4D3C-83A7-DB54E33263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8A-4D3C-83A7-DB54E33263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8A-4D3C-83A7-DB54E33263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8A-4D3C-83A7-DB54E33263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8A-4D3C-83A7-DB54E33263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8A-4D3C-83A7-DB54E33263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8A-4D3C-83A7-DB54E33263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8A-4D3C-83A7-DB54E33263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8A-4D3C-83A7-DB54E33263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8A-4D3C-83A7-DB54E33263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8A-4D3C-83A7-DB54E33263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8A-4D3C-83A7-DB54E33263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8A-4D3C-83A7-DB54E33263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8A-4D3C-83A7-DB54E33263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8A-4D3C-83A7-DB54E33263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8A-4D3C-83A7-DB54E33263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8A-4D3C-83A7-DB54E33263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8A-4D3C-83A7-DB54E33263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8A-4D3C-83A7-DB54E33263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8A-4D3C-83A7-DB54E33263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8A-4D3C-83A7-DB54E33263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8A-4D3C-83A7-DB54E33263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8A-4D3C-83A7-DB54E33263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8A-4D3C-83A7-DB54E33263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8A-4D3C-83A7-DB54E33263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8A-4D3C-83A7-DB54E33263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8A-4D3C-83A7-DB54E33263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8A-4D3C-83A7-DB54E33263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8A-4D3C-83A7-DB54E33263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8A-4D3C-83A7-DB54E33263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8A-4D3C-83A7-DB54E33263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8A-4D3C-83A7-DB54E33263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8A-4D3C-83A7-DB54E33263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8A-4D3C-83A7-DB54E33263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8A-4D3C-83A7-DB54E33263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8A-4D3C-83A7-DB54E33263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8A-4D3C-83A7-DB54E33263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8A-4D3C-83A7-DB54E33263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8A-4D3C-83A7-DB54E33263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8A-4D3C-83A7-DB54E33263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8A-4D3C-83A7-DB54E33263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8A-4D3C-83A7-DB54E33263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8A-4D3C-83A7-DB54E33263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8A-4D3C-83A7-DB54E33263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8A-4D3C-83A7-DB54E33263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8A-4D3C-83A7-DB54E33263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8A-4D3C-83A7-DB54E33263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8A-4D3C-83A7-DB54E33263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8A-4D3C-83A7-DB54E33263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8A-4D3C-83A7-DB54E33263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8A-4D3C-83A7-DB54E33263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8A-4D3C-83A7-DB54E33263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C8A-4D3C-83A7-DB54E33263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C8A-4D3C-83A7-DB54E332631B}"/>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C8A-4D3C-83A7-DB54E332631B}"/>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C8A-4D3C-83A7-DB54E332631B}"/>
              </c:ext>
            </c:extLst>
          </c:dPt>
          <c:dPt>
            <c:idx val="2"/>
            <c:bubble3D val="0"/>
            <c:extLst>
              <c:ext xmlns:c16="http://schemas.microsoft.com/office/drawing/2014/chart" uri="{C3380CC4-5D6E-409C-BE32-E72D297353CC}">
                <c16:uniqueId val="{00000063-1C8A-4D3C-83A7-DB54E332631B}"/>
              </c:ext>
            </c:extLst>
          </c:dPt>
          <c:dPt>
            <c:idx val="3"/>
            <c:bubble3D val="0"/>
            <c:extLst>
              <c:ext xmlns:c16="http://schemas.microsoft.com/office/drawing/2014/chart" uri="{C3380CC4-5D6E-409C-BE32-E72D297353CC}">
                <c16:uniqueId val="{00000064-1C8A-4D3C-83A7-DB54E332631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8A-4D3C-83A7-DB54E332631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C8A-4D3C-83A7-DB54E332631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8A-4D3C-83A7-DB54E332631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8A-4D3C-83A7-DB54E332631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8A-4D3C-83A7-DB54E332631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8A-4D3C-83A7-DB54E33263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8A-4D3C-83A7-DB54E332631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8A-4D3C-83A7-DB54E332631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8A-4D3C-83A7-DB54E332631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8A-4D3C-83A7-DB54E332631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8A-4D3C-83A7-DB54E332631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8A-4D3C-83A7-DB54E33263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8A-4D3C-83A7-DB54E33263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8A-4D3C-83A7-DB54E33263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8A-4D3C-83A7-DB54E33263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8A-4D3C-83A7-DB54E33263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8A-4D3C-83A7-DB54E33263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8A-4D3C-83A7-DB54E33263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8A-4D3C-83A7-DB54E33263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8A-4D3C-83A7-DB54E33263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8A-4D3C-83A7-DB54E33263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8A-4D3C-83A7-DB54E33263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8A-4D3C-83A7-DB54E33263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8A-4D3C-83A7-DB54E33263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C8A-4D3C-83A7-DB54E33263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8A-4D3C-83A7-DB54E33263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8A-4D3C-83A7-DB54E33263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8A-4D3C-83A7-DB54E33263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8A-4D3C-83A7-DB54E33263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8A-4D3C-83A7-DB54E33263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8A-4D3C-83A7-DB54E33263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8A-4D3C-83A7-DB54E33263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8A-4D3C-83A7-DB54E33263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8A-4D3C-83A7-DB54E33263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8A-4D3C-83A7-DB54E33263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8A-4D3C-83A7-DB54E33263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8A-4D3C-83A7-DB54E33263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8A-4D3C-83A7-DB54E33263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8A-4D3C-83A7-DB54E33263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8A-4D3C-83A7-DB54E33263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8A-4D3C-83A7-DB54E33263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8A-4D3C-83A7-DB54E33263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8A-4D3C-83A7-DB54E33263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8A-4D3C-83A7-DB54E33263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8A-4D3C-83A7-DB54E33263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8A-4D3C-83A7-DB54E33263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8A-4D3C-83A7-DB54E33263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8A-4D3C-83A7-DB54E33263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8A-4D3C-83A7-DB54E33263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8A-4D3C-83A7-DB54E33263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8A-4D3C-83A7-DB54E33263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8A-4D3C-83A7-DB54E33263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8A-4D3C-83A7-DB54E33263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8A-4D3C-83A7-DB54E33263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8A-4D3C-83A7-DB54E33263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8A-4D3C-83A7-DB54E33263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8A-4D3C-83A7-DB54E33263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8A-4D3C-83A7-DB54E33263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8A-4D3C-83A7-DB54E33263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8A-4D3C-83A7-DB54E33263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8A-4D3C-83A7-DB54E33263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8A-4D3C-83A7-DB54E33263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8A-4D3C-83A7-DB54E33263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8A-4D3C-83A7-DB54E33263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8A-4D3C-83A7-DB54E33263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8A-4D3C-83A7-DB54E33263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8A-4D3C-83A7-DB54E33263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8A-4D3C-83A7-DB54E33263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8A-4D3C-83A7-DB54E33263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8A-4D3C-83A7-DB54E33263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8A-4D3C-83A7-DB54E33263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8A-4D3C-83A7-DB54E33263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8A-4D3C-83A7-DB54E33263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8A-4D3C-83A7-DB54E33263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8A-4D3C-83A7-DB54E33263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8A-4D3C-83A7-DB54E33263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8A-4D3C-83A7-DB54E33263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8A-4D3C-83A7-DB54E33263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8A-4D3C-83A7-DB54E33263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8A-4D3C-83A7-DB54E33263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8A-4D3C-83A7-DB54E33263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8A-4D3C-83A7-DB54E33263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8A-4D3C-83A7-DB54E33263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8A-4D3C-83A7-DB54E33263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8A-4D3C-83A7-DB54E33263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8A-4D3C-83A7-DB54E33263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8A-4D3C-83A7-DB54E33263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8A-4D3C-83A7-DB54E33263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8A-4D3C-83A7-DB54E33263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8A-4D3C-83A7-DB54E33263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8A-4D3C-83A7-DB54E33263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8A-4D3C-83A7-DB54E33263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8A-4D3C-83A7-DB54E33263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8A-4D3C-83A7-DB54E33263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8A-4D3C-83A7-DB54E33263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C8A-4D3C-83A7-DB54E332631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C8A-4D3C-83A7-DB54E332631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C8A-4D3C-83A7-DB54E332631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8A-4D3C-83A7-DB54E332631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8A-4D3C-83A7-DB54E332631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8A-4D3C-83A7-DB54E332631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8A-4D3C-83A7-DB54E332631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8A-4D3C-83A7-DB54E332631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8A-4D3C-83A7-DB54E332631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8A-4D3C-83A7-DB54E332631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8A-4D3C-83A7-DB54E332631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8A-4D3C-83A7-DB54E332631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8A-4D3C-83A7-DB54E332631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8A-4D3C-83A7-DB54E332631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8A-4D3C-83A7-DB54E332631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8A-4D3C-83A7-DB54E332631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8A-4D3C-83A7-DB54E332631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8A-4D3C-83A7-DB54E332631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8A-4D3C-83A7-DB54E332631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8A-4D3C-83A7-DB54E332631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8A-4D3C-83A7-DB54E332631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8A-4D3C-83A7-DB54E332631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8A-4D3C-83A7-DB54E332631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8A-4D3C-83A7-DB54E332631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8A-4D3C-83A7-DB54E332631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8A-4D3C-83A7-DB54E332631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C8A-4D3C-83A7-DB54E332631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8A-4D3C-83A7-DB54E332631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8A-4D3C-83A7-DB54E332631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8A-4D3C-83A7-DB54E332631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8A-4D3C-83A7-DB54E332631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8A-4D3C-83A7-DB54E332631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8A-4D3C-83A7-DB54E332631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8A-4D3C-83A7-DB54E332631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8A-4D3C-83A7-DB54E332631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8A-4D3C-83A7-DB54E332631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8A-4D3C-83A7-DB54E332631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8A-4D3C-83A7-DB54E332631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8A-4D3C-83A7-DB54E332631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8A-4D3C-83A7-DB54E332631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8A-4D3C-83A7-DB54E332631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8A-4D3C-83A7-DB54E332631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8A-4D3C-83A7-DB54E332631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8A-4D3C-83A7-DB54E332631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8A-4D3C-83A7-DB54E332631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8A-4D3C-83A7-DB54E332631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8A-4D3C-83A7-DB54E332631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8A-4D3C-83A7-DB54E332631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8A-4D3C-83A7-DB54E332631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8A-4D3C-83A7-DB54E332631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8A-4D3C-83A7-DB54E332631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8A-4D3C-83A7-DB54E332631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8A-4D3C-83A7-DB54E332631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8A-4D3C-83A7-DB54E332631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8A-4D3C-83A7-DB54E332631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8A-4D3C-83A7-DB54E332631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8A-4D3C-83A7-DB54E332631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8A-4D3C-83A7-DB54E332631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8A-4D3C-83A7-DB54E332631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8A-4D3C-83A7-DB54E332631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8A-4D3C-83A7-DB54E332631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8A-4D3C-83A7-DB54E332631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8A-4D3C-83A7-DB54E332631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8A-4D3C-83A7-DB54E332631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8A-4D3C-83A7-DB54E332631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8A-4D3C-83A7-DB54E332631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8A-4D3C-83A7-DB54E332631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8A-4D3C-83A7-DB54E332631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8A-4D3C-83A7-DB54E332631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8A-4D3C-83A7-DB54E332631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8A-4D3C-83A7-DB54E332631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8A-4D3C-83A7-DB54E332631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8A-4D3C-83A7-DB54E332631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8A-4D3C-83A7-DB54E332631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8A-4D3C-83A7-DB54E332631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8A-4D3C-83A7-DB54E332631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8A-4D3C-83A7-DB54E332631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8A-4D3C-83A7-DB54E332631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8A-4D3C-83A7-DB54E332631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8A-4D3C-83A7-DB54E332631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8A-4D3C-83A7-DB54E332631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8A-4D3C-83A7-DB54E332631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8A-4D3C-83A7-DB54E332631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8A-4D3C-83A7-DB54E332631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8A-4D3C-83A7-DB54E332631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8A-4D3C-83A7-DB54E332631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8A-4D3C-83A7-DB54E332631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8A-4D3C-83A7-DB54E332631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8A-4D3C-83A7-DB54E332631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8A-4D3C-83A7-DB54E332631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8A-4D3C-83A7-DB54E332631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8A-4D3C-83A7-DB54E332631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8A-4D3C-83A7-DB54E332631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8A-4D3C-83A7-DB54E332631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8A-4D3C-83A7-DB54E332631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8A-4D3C-83A7-DB54E332631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8A-4D3C-83A7-DB54E332631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C8A-4D3C-83A7-DB54E332631B}"/>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077-4BCE-BB74-E1C33E80A88E}"/>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077-4BCE-BB74-E1C33E80A88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077-4BCE-BB74-E1C33E80A88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077-4BCE-BB74-E1C33E80A88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077-4BCE-BB74-E1C33E80A88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077-4BCE-BB74-E1C33E80A88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077-4BCE-BB74-E1C33E80A8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077-4BCE-BB74-E1C33E80A88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077-4BCE-BB74-E1C33E80A88E}"/>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077-4BCE-BB74-E1C33E80A88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077-4BCE-BB74-E1C33E80A88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077-4BCE-BB74-E1C33E80A88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077-4BCE-BB74-E1C33E80A8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077-4BCE-BB74-E1C33E80A8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077-4BCE-BB74-E1C33E80A8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077-4BCE-BB74-E1C33E80A8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077-4BCE-BB74-E1C33E80A8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077-4BCE-BB74-E1C33E80A8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077-4BCE-BB74-E1C33E80A8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077-4BCE-BB74-E1C33E80A8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077-4BCE-BB74-E1C33E80A8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077-4BCE-BB74-E1C33E80A8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077-4BCE-BB74-E1C33E80A8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077-4BCE-BB74-E1C33E80A8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077-4BCE-BB74-E1C33E80A8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077-4BCE-BB74-E1C33E80A8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077-4BCE-BB74-E1C33E80A8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077-4BCE-BB74-E1C33E80A8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077-4BCE-BB74-E1C33E80A8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077-4BCE-BB74-E1C33E80A8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077-4BCE-BB74-E1C33E80A8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077-4BCE-BB74-E1C33E80A8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077-4BCE-BB74-E1C33E80A8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077-4BCE-BB74-E1C33E80A8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077-4BCE-BB74-E1C33E80A8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077-4BCE-BB74-E1C33E80A8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077-4BCE-BB74-E1C33E80A8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077-4BCE-BB74-E1C33E80A8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077-4BCE-BB74-E1C33E80A8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077-4BCE-BB74-E1C33E80A8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077-4BCE-BB74-E1C33E80A8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077-4BCE-BB74-E1C33E80A8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077-4BCE-BB74-E1C33E80A8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077-4BCE-BB74-E1C33E80A8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077-4BCE-BB74-E1C33E80A8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077-4BCE-BB74-E1C33E80A8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077-4BCE-BB74-E1C33E80A8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077-4BCE-BB74-E1C33E80A8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077-4BCE-BB74-E1C33E80A8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077-4BCE-BB74-E1C33E80A8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077-4BCE-BB74-E1C33E80A8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077-4BCE-BB74-E1C33E80A8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077-4BCE-BB74-E1C33E80A8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077-4BCE-BB74-E1C33E80A8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077-4BCE-BB74-E1C33E80A8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077-4BCE-BB74-E1C33E80A8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077-4BCE-BB74-E1C33E80A8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077-4BCE-BB74-E1C33E80A8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077-4BCE-BB74-E1C33E80A8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077-4BCE-BB74-E1C33E80A8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077-4BCE-BB74-E1C33E80A8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077-4BCE-BB74-E1C33E80A8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077-4BCE-BB74-E1C33E80A8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077-4BCE-BB74-E1C33E80A8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077-4BCE-BB74-E1C33E80A8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077-4BCE-BB74-E1C33E80A8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077-4BCE-BB74-E1C33E80A8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077-4BCE-BB74-E1C33E80A8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077-4BCE-BB74-E1C33E80A8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077-4BCE-BB74-E1C33E80A8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077-4BCE-BB74-E1C33E80A8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077-4BCE-BB74-E1C33E80A8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077-4BCE-BB74-E1C33E80A8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077-4BCE-BB74-E1C33E80A8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077-4BCE-BB74-E1C33E80A8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077-4BCE-BB74-E1C33E80A8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077-4BCE-BB74-E1C33E80A8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077-4BCE-BB74-E1C33E80A8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077-4BCE-BB74-E1C33E80A8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077-4BCE-BB74-E1C33E80A8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077-4BCE-BB74-E1C33E80A8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077-4BCE-BB74-E1C33E80A8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077-4BCE-BB74-E1C33E80A8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077-4BCE-BB74-E1C33E80A8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077-4BCE-BB74-E1C33E80A8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077-4BCE-BB74-E1C33E80A8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077-4BCE-BB74-E1C33E80A8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077-4BCE-BB74-E1C33E80A8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077-4BCE-BB74-E1C33E80A8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077-4BCE-BB74-E1C33E80A8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077-4BCE-BB74-E1C33E80A8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077-4BCE-BB74-E1C33E80A8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077-4BCE-BB74-E1C33E80A8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077-4BCE-BB74-E1C33E80A8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077-4BCE-BB74-E1C33E80A8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077-4BCE-BB74-E1C33E80A8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077-4BCE-BB74-E1C33E80A88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077-4BCE-BB74-E1C33E80A88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077-4BCE-BB74-E1C33E80A88E}"/>
              </c:ext>
            </c:extLst>
          </c:dPt>
          <c:dPt>
            <c:idx val="2"/>
            <c:bubble3D val="0"/>
            <c:extLst>
              <c:ext xmlns:c16="http://schemas.microsoft.com/office/drawing/2014/chart" uri="{C3380CC4-5D6E-409C-BE32-E72D297353CC}">
                <c16:uniqueId val="{00000063-6077-4BCE-BB74-E1C33E80A88E}"/>
              </c:ext>
            </c:extLst>
          </c:dPt>
          <c:dPt>
            <c:idx val="3"/>
            <c:bubble3D val="0"/>
            <c:extLst>
              <c:ext xmlns:c16="http://schemas.microsoft.com/office/drawing/2014/chart" uri="{C3380CC4-5D6E-409C-BE32-E72D297353CC}">
                <c16:uniqueId val="{00000064-6077-4BCE-BB74-E1C33E80A88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077-4BCE-BB74-E1C33E80A88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077-4BCE-BB74-E1C33E80A88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077-4BCE-BB74-E1C33E80A88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077-4BCE-BB74-E1C33E80A88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077-4BCE-BB74-E1C33E80A88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077-4BCE-BB74-E1C33E80A8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077-4BCE-BB74-E1C33E80A88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077-4BCE-BB74-E1C33E80A88E}"/>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077-4BCE-BB74-E1C33E80A88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077-4BCE-BB74-E1C33E80A88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077-4BCE-BB74-E1C33E80A88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077-4BCE-BB74-E1C33E80A8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077-4BCE-BB74-E1C33E80A8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077-4BCE-BB74-E1C33E80A8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077-4BCE-BB74-E1C33E80A8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077-4BCE-BB74-E1C33E80A8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077-4BCE-BB74-E1C33E80A8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077-4BCE-BB74-E1C33E80A8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077-4BCE-BB74-E1C33E80A8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077-4BCE-BB74-E1C33E80A8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077-4BCE-BB74-E1C33E80A8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077-4BCE-BB74-E1C33E80A8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077-4BCE-BB74-E1C33E80A8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077-4BCE-BB74-E1C33E80A8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077-4BCE-BB74-E1C33E80A8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077-4BCE-BB74-E1C33E80A8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077-4BCE-BB74-E1C33E80A8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077-4BCE-BB74-E1C33E80A8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077-4BCE-BB74-E1C33E80A8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077-4BCE-BB74-E1C33E80A8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077-4BCE-BB74-E1C33E80A8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077-4BCE-BB74-E1C33E80A8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077-4BCE-BB74-E1C33E80A8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077-4BCE-BB74-E1C33E80A8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077-4BCE-BB74-E1C33E80A8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077-4BCE-BB74-E1C33E80A8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077-4BCE-BB74-E1C33E80A8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077-4BCE-BB74-E1C33E80A8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077-4BCE-BB74-E1C33E80A8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077-4BCE-BB74-E1C33E80A8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077-4BCE-BB74-E1C33E80A8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077-4BCE-BB74-E1C33E80A8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077-4BCE-BB74-E1C33E80A8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077-4BCE-BB74-E1C33E80A8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077-4BCE-BB74-E1C33E80A8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077-4BCE-BB74-E1C33E80A8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077-4BCE-BB74-E1C33E80A8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077-4BCE-BB74-E1C33E80A8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077-4BCE-BB74-E1C33E80A8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077-4BCE-BB74-E1C33E80A8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077-4BCE-BB74-E1C33E80A8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077-4BCE-BB74-E1C33E80A8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077-4BCE-BB74-E1C33E80A8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077-4BCE-BB74-E1C33E80A8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077-4BCE-BB74-E1C33E80A8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077-4BCE-BB74-E1C33E80A8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077-4BCE-BB74-E1C33E80A8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077-4BCE-BB74-E1C33E80A8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077-4BCE-BB74-E1C33E80A8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077-4BCE-BB74-E1C33E80A8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077-4BCE-BB74-E1C33E80A8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077-4BCE-BB74-E1C33E80A8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077-4BCE-BB74-E1C33E80A8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077-4BCE-BB74-E1C33E80A8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077-4BCE-BB74-E1C33E80A8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077-4BCE-BB74-E1C33E80A8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077-4BCE-BB74-E1C33E80A8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077-4BCE-BB74-E1C33E80A8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077-4BCE-BB74-E1C33E80A8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077-4BCE-BB74-E1C33E80A8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077-4BCE-BB74-E1C33E80A8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077-4BCE-BB74-E1C33E80A8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077-4BCE-BB74-E1C33E80A8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077-4BCE-BB74-E1C33E80A8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077-4BCE-BB74-E1C33E80A8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077-4BCE-BB74-E1C33E80A8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077-4BCE-BB74-E1C33E80A8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077-4BCE-BB74-E1C33E80A8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077-4BCE-BB74-E1C33E80A8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077-4BCE-BB74-E1C33E80A8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077-4BCE-BB74-E1C33E80A8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077-4BCE-BB74-E1C33E80A8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077-4BCE-BB74-E1C33E80A8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077-4BCE-BB74-E1C33E80A8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077-4BCE-BB74-E1C33E80A8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077-4BCE-BB74-E1C33E80A8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077-4BCE-BB74-E1C33E80A8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077-4BCE-BB74-E1C33E80A8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077-4BCE-BB74-E1C33E80A8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077-4BCE-BB74-E1C33E80A8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077-4BCE-BB74-E1C33E80A8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077-4BCE-BB74-E1C33E80A8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077-4BCE-BB74-E1C33E80A8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077-4BCE-BB74-E1C33E80A8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077-4BCE-BB74-E1C33E80A8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077-4BCE-BB74-E1C33E80A88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077-4BCE-BB74-E1C33E80A88E}"/>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077-4BCE-BB74-E1C33E80A88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077-4BCE-BB74-E1C33E80A88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077-4BCE-BB74-E1C33E80A88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077-4BCE-BB74-E1C33E80A88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077-4BCE-BB74-E1C33E80A88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077-4BCE-BB74-E1C33E80A88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077-4BCE-BB74-E1C33E80A88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077-4BCE-BB74-E1C33E80A88E}"/>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077-4BCE-BB74-E1C33E80A88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077-4BCE-BB74-E1C33E80A88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077-4BCE-BB74-E1C33E80A88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077-4BCE-BB74-E1C33E80A8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077-4BCE-BB74-E1C33E80A8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077-4BCE-BB74-E1C33E80A8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077-4BCE-BB74-E1C33E80A8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077-4BCE-BB74-E1C33E80A8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077-4BCE-BB74-E1C33E80A8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077-4BCE-BB74-E1C33E80A8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077-4BCE-BB74-E1C33E80A8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077-4BCE-BB74-E1C33E80A8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077-4BCE-BB74-E1C33E80A8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077-4BCE-BB74-E1C33E80A8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077-4BCE-BB74-E1C33E80A8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077-4BCE-BB74-E1C33E80A8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077-4BCE-BB74-E1C33E80A8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077-4BCE-BB74-E1C33E80A8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077-4BCE-BB74-E1C33E80A8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077-4BCE-BB74-E1C33E80A8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077-4BCE-BB74-E1C33E80A8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077-4BCE-BB74-E1C33E80A8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077-4BCE-BB74-E1C33E80A8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077-4BCE-BB74-E1C33E80A8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077-4BCE-BB74-E1C33E80A8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077-4BCE-BB74-E1C33E80A8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077-4BCE-BB74-E1C33E80A8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077-4BCE-BB74-E1C33E80A8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077-4BCE-BB74-E1C33E80A8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077-4BCE-BB74-E1C33E80A8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077-4BCE-BB74-E1C33E80A8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077-4BCE-BB74-E1C33E80A8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077-4BCE-BB74-E1C33E80A8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077-4BCE-BB74-E1C33E80A8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077-4BCE-BB74-E1C33E80A8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077-4BCE-BB74-E1C33E80A8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077-4BCE-BB74-E1C33E80A8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077-4BCE-BB74-E1C33E80A8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077-4BCE-BB74-E1C33E80A8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077-4BCE-BB74-E1C33E80A8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077-4BCE-BB74-E1C33E80A8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077-4BCE-BB74-E1C33E80A8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077-4BCE-BB74-E1C33E80A8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077-4BCE-BB74-E1C33E80A8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077-4BCE-BB74-E1C33E80A8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077-4BCE-BB74-E1C33E80A8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077-4BCE-BB74-E1C33E80A8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077-4BCE-BB74-E1C33E80A8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077-4BCE-BB74-E1C33E80A8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077-4BCE-BB74-E1C33E80A8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077-4BCE-BB74-E1C33E80A8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077-4BCE-BB74-E1C33E80A8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077-4BCE-BB74-E1C33E80A8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077-4BCE-BB74-E1C33E80A8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077-4BCE-BB74-E1C33E80A8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077-4BCE-BB74-E1C33E80A8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077-4BCE-BB74-E1C33E80A8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077-4BCE-BB74-E1C33E80A8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077-4BCE-BB74-E1C33E80A8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077-4BCE-BB74-E1C33E80A8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077-4BCE-BB74-E1C33E80A8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077-4BCE-BB74-E1C33E80A8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077-4BCE-BB74-E1C33E80A8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077-4BCE-BB74-E1C33E80A8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077-4BCE-BB74-E1C33E80A8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077-4BCE-BB74-E1C33E80A8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077-4BCE-BB74-E1C33E80A8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077-4BCE-BB74-E1C33E80A8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077-4BCE-BB74-E1C33E80A8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077-4BCE-BB74-E1C33E80A8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077-4BCE-BB74-E1C33E80A8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077-4BCE-BB74-E1C33E80A8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077-4BCE-BB74-E1C33E80A8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077-4BCE-BB74-E1C33E80A8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077-4BCE-BB74-E1C33E80A8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077-4BCE-BB74-E1C33E80A8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077-4BCE-BB74-E1C33E80A8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077-4BCE-BB74-E1C33E80A8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077-4BCE-BB74-E1C33E80A8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077-4BCE-BB74-E1C33E80A8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077-4BCE-BB74-E1C33E80A8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077-4BCE-BB74-E1C33E80A8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077-4BCE-BB74-E1C33E80A8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077-4BCE-BB74-E1C33E80A8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077-4BCE-BB74-E1C33E80A8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077-4BCE-BB74-E1C33E80A8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077-4BCE-BB74-E1C33E80A8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077-4BCE-BB74-E1C33E80A88E}"/>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328-4715-BBEB-C03C375ABF8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328-4715-BBEB-C03C375ABF8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328-4715-BBEB-C03C375ABF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328-4715-BBEB-C03C375ABF8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328-4715-BBEB-C03C375ABF8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328-4715-BBEB-C03C375ABF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328-4715-BBEB-C03C375ABF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328-4715-BBEB-C03C375ABF8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328-4715-BBEB-C03C375ABF8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328-4715-BBEB-C03C375ABF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328-4715-BBEB-C03C375ABF8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328-4715-BBEB-C03C375ABF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328-4715-BBEB-C03C375ABF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328-4715-BBEB-C03C375ABF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328-4715-BBEB-C03C375ABF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328-4715-BBEB-C03C375ABF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328-4715-BBEB-C03C375ABF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328-4715-BBEB-C03C375ABF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328-4715-BBEB-C03C375ABF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328-4715-BBEB-C03C375ABF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328-4715-BBEB-C03C375ABF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328-4715-BBEB-C03C375ABF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328-4715-BBEB-C03C375ABF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328-4715-BBEB-C03C375ABF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328-4715-BBEB-C03C375ABF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328-4715-BBEB-C03C375ABF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328-4715-BBEB-C03C375ABF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328-4715-BBEB-C03C375ABF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328-4715-BBEB-C03C375ABF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328-4715-BBEB-C03C375ABF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328-4715-BBEB-C03C375ABF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328-4715-BBEB-C03C375ABF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328-4715-BBEB-C03C375ABF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328-4715-BBEB-C03C375ABF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328-4715-BBEB-C03C375ABF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328-4715-BBEB-C03C375ABF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328-4715-BBEB-C03C375ABF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328-4715-BBEB-C03C375ABF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328-4715-BBEB-C03C375ABF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328-4715-BBEB-C03C375ABF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328-4715-BBEB-C03C375ABF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328-4715-BBEB-C03C375ABF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328-4715-BBEB-C03C375ABF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328-4715-BBEB-C03C375ABF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328-4715-BBEB-C03C375ABF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328-4715-BBEB-C03C375ABF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328-4715-BBEB-C03C375ABF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328-4715-BBEB-C03C375ABF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328-4715-BBEB-C03C375ABF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328-4715-BBEB-C03C375ABF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328-4715-BBEB-C03C375ABF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328-4715-BBEB-C03C375ABF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328-4715-BBEB-C03C375ABF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328-4715-BBEB-C03C375ABF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328-4715-BBEB-C03C375ABF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328-4715-BBEB-C03C375ABF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328-4715-BBEB-C03C375ABF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328-4715-BBEB-C03C375ABF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328-4715-BBEB-C03C375ABF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328-4715-BBEB-C03C375ABF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328-4715-BBEB-C03C375ABF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328-4715-BBEB-C03C375ABF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328-4715-BBEB-C03C375ABF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328-4715-BBEB-C03C375ABF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328-4715-BBEB-C03C375ABF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328-4715-BBEB-C03C375ABF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328-4715-BBEB-C03C375ABF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328-4715-BBEB-C03C375ABF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328-4715-BBEB-C03C375ABF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328-4715-BBEB-C03C375ABF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328-4715-BBEB-C03C375ABF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328-4715-BBEB-C03C375ABF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328-4715-BBEB-C03C375ABF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328-4715-BBEB-C03C375ABF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328-4715-BBEB-C03C375ABF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328-4715-BBEB-C03C375ABF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328-4715-BBEB-C03C375ABF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328-4715-BBEB-C03C375ABF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328-4715-BBEB-C03C375ABF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328-4715-BBEB-C03C375ABF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328-4715-BBEB-C03C375ABF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328-4715-BBEB-C03C375ABF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328-4715-BBEB-C03C375ABF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328-4715-BBEB-C03C375ABF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328-4715-BBEB-C03C375ABF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328-4715-BBEB-C03C375ABF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328-4715-BBEB-C03C375ABF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328-4715-BBEB-C03C375ABF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328-4715-BBEB-C03C375ABF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328-4715-BBEB-C03C375ABF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328-4715-BBEB-C03C375ABF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328-4715-BBEB-C03C375ABF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328-4715-BBEB-C03C375ABF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328-4715-BBEB-C03C375ABF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328-4715-BBEB-C03C375ABF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52.747252747252787</c:v>
                </c:pt>
                <c:pt idx="1">
                  <c:v>55.434782608695656</c:v>
                </c:pt>
                <c:pt idx="2">
                  <c:v>67.89</c:v>
                </c:pt>
                <c:pt idx="3">
                  <c:v>61.486486486486484</c:v>
                </c:pt>
                <c:pt idx="4">
                  <c:v>68.349999999999994</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328-4715-BBEB-C03C375ABF8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46.3</c:v>
                </c:pt>
                <c:pt idx="5">
                  <c:v>46.3</c:v>
                </c:pt>
                <c:pt idx="6">
                  <c:v>46.3</c:v>
                </c:pt>
                <c:pt idx="7">
                  <c:v>46.3</c:v>
                </c:pt>
                <c:pt idx="8">
                  <c:v>46.3</c:v>
                </c:pt>
                <c:pt idx="9">
                  <c:v>50</c:v>
                </c:pt>
                <c:pt idx="10">
                  <c:v>53.7</c:v>
                </c:pt>
                <c:pt idx="11">
                  <c:v>57.5</c:v>
                </c:pt>
                <c:pt idx="12">
                  <c:v>61.2</c:v>
                </c:pt>
                <c:pt idx="13">
                  <c:v>64.900000000000006</c:v>
                </c:pt>
                <c:pt idx="14">
                  <c:v>68.599999999999994</c:v>
                </c:pt>
                <c:pt idx="15">
                  <c:v>72.400000000000006</c:v>
                </c:pt>
                <c:pt idx="16">
                  <c:v>76.099999999999994</c:v>
                </c:pt>
                <c:pt idx="17">
                  <c:v>76.099999999999994</c:v>
                </c:pt>
                <c:pt idx="18">
                  <c:v>76.099999999999994</c:v>
                </c:pt>
                <c:pt idx="19">
                  <c:v>76.099999999999994</c:v>
                </c:pt>
                <c:pt idx="20">
                  <c:v>76.099999999999994</c:v>
                </c:pt>
                <c:pt idx="21">
                  <c:v>#N/A</c:v>
                </c:pt>
                <c:pt idx="22">
                  <c:v>#N/A</c:v>
                </c:pt>
                <c:pt idx="23">
                  <c:v>#N/A</c:v>
                </c:pt>
                <c:pt idx="24">
                  <c:v>#N/A</c:v>
                </c:pt>
                <c:pt idx="25">
                  <c:v>#N/A</c:v>
                </c:pt>
              </c:numCache>
            </c:numRef>
          </c:yVal>
          <c:smooth val="0"/>
          <c:extLst>
            <c:ext xmlns:c16="http://schemas.microsoft.com/office/drawing/2014/chart" uri="{C3380CC4-5D6E-409C-BE32-E72D297353CC}">
              <c16:uniqueId val="{00000060-F328-4715-BBEB-C03C375ABF8B}"/>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46.3</c:v>
                </c:pt>
                <c:pt idx="7">
                  <c:v>46.3</c:v>
                </c:pt>
                <c:pt idx="8">
                  <c:v>46.3</c:v>
                </c:pt>
                <c:pt idx="9">
                  <c:v>50</c:v>
                </c:pt>
                <c:pt idx="10">
                  <c:v>52.6</c:v>
                </c:pt>
                <c:pt idx="11">
                  <c:v>55.2</c:v>
                </c:pt>
                <c:pt idx="12">
                  <c:v>57.8</c:v>
                </c:pt>
                <c:pt idx="13">
                  <c:v>60.4</c:v>
                </c:pt>
                <c:pt idx="14">
                  <c:v>62.9</c:v>
                </c:pt>
                <c:pt idx="15">
                  <c:v>65.5</c:v>
                </c:pt>
                <c:pt idx="16">
                  <c:v>68.099999999999994</c:v>
                </c:pt>
                <c:pt idx="17">
                  <c:v>70.7</c:v>
                </c:pt>
                <c:pt idx="18">
                  <c:v>73.2</c:v>
                </c:pt>
                <c:pt idx="19">
                  <c:v>75.8</c:v>
                </c:pt>
                <c:pt idx="20">
                  <c:v>76.099999999999994</c:v>
                </c:pt>
                <c:pt idx="21">
                  <c:v>81</c:v>
                </c:pt>
                <c:pt idx="22">
                  <c:v>83.5</c:v>
                </c:pt>
                <c:pt idx="23">
                  <c:v>86.1</c:v>
                </c:pt>
                <c:pt idx="24">
                  <c:v>88.7</c:v>
                </c:pt>
                <c:pt idx="25">
                  <c:v>91.3</c:v>
                </c:pt>
              </c:numCache>
            </c:numRef>
          </c:yVal>
          <c:smooth val="0"/>
          <c:extLst>
            <c:ext xmlns:c16="http://schemas.microsoft.com/office/drawing/2014/chart" uri="{C3380CC4-5D6E-409C-BE32-E72D297353CC}">
              <c16:uniqueId val="{00000061-F328-4715-BBEB-C03C375ABF8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F328-4715-BBEB-C03C375ABF8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328-4715-BBEB-C03C375ABF8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328-4715-BBEB-C03C375ABF8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328-4715-BBEB-C03C375ABF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328-4715-BBEB-C03C375ABF8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328-4715-BBEB-C03C375ABF8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328-4715-BBEB-C03C375ABF8B}"/>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328-4715-BBEB-C03C375ABF8B}"/>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328-4715-BBEB-C03C375ABF8B}"/>
                </c:ext>
              </c:extLst>
            </c:dLbl>
            <c:dLbl>
              <c:idx val="8"/>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328-4715-BBEB-C03C375ABF8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328-4715-BBEB-C03C375ABF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328-4715-BBEB-C03C375ABF8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328-4715-BBEB-C03C375ABF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328-4715-BBEB-C03C375ABF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328-4715-BBEB-C03C375ABF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328-4715-BBEB-C03C375ABF8B}"/>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328-4715-BBEB-C03C375ABF8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328-4715-BBEB-C03C375ABF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328-4715-BBEB-C03C375ABF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328-4715-BBEB-C03C375ABF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328-4715-BBEB-C03C375ABF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328-4715-BBEB-C03C375ABF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328-4715-BBEB-C03C375ABF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328-4715-BBEB-C03C375ABF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328-4715-BBEB-C03C375ABF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328-4715-BBEB-C03C375ABF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328-4715-BBEB-C03C375ABF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328-4715-BBEB-C03C375ABF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328-4715-BBEB-C03C375ABF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328-4715-BBEB-C03C375ABF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328-4715-BBEB-C03C375ABF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328-4715-BBEB-C03C375ABF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328-4715-BBEB-C03C375ABF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328-4715-BBEB-C03C375ABF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328-4715-BBEB-C03C375ABF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328-4715-BBEB-C03C375ABF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328-4715-BBEB-C03C375ABF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328-4715-BBEB-C03C375ABF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328-4715-BBEB-C03C375ABF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328-4715-BBEB-C03C375ABF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328-4715-BBEB-C03C375ABF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328-4715-BBEB-C03C375ABF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328-4715-BBEB-C03C375ABF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328-4715-BBEB-C03C375ABF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328-4715-BBEB-C03C375ABF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328-4715-BBEB-C03C375ABF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328-4715-BBEB-C03C375ABF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328-4715-BBEB-C03C375ABF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328-4715-BBEB-C03C375ABF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328-4715-BBEB-C03C375ABF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328-4715-BBEB-C03C375ABF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328-4715-BBEB-C03C375ABF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328-4715-BBEB-C03C375ABF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328-4715-BBEB-C03C375ABF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328-4715-BBEB-C03C375ABF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328-4715-BBEB-C03C375ABF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328-4715-BBEB-C03C375ABF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328-4715-BBEB-C03C375ABF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328-4715-BBEB-C03C375ABF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328-4715-BBEB-C03C375ABF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328-4715-BBEB-C03C375ABF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328-4715-BBEB-C03C375ABF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328-4715-BBEB-C03C375ABF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328-4715-BBEB-C03C375ABF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328-4715-BBEB-C03C375ABF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328-4715-BBEB-C03C375ABF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328-4715-BBEB-C03C375ABF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328-4715-BBEB-C03C375ABF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328-4715-BBEB-C03C375ABF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328-4715-BBEB-C03C375ABF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328-4715-BBEB-C03C375ABF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328-4715-BBEB-C03C375ABF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328-4715-BBEB-C03C375ABF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328-4715-BBEB-C03C375ABF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328-4715-BBEB-C03C375ABF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328-4715-BBEB-C03C375ABF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328-4715-BBEB-C03C375ABF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328-4715-BBEB-C03C375ABF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328-4715-BBEB-C03C375ABF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328-4715-BBEB-C03C375ABF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328-4715-BBEB-C03C375ABF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328-4715-BBEB-C03C375ABF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328-4715-BBEB-C03C375ABF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328-4715-BBEB-C03C375ABF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328-4715-BBEB-C03C375ABF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328-4715-BBEB-C03C375ABF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328-4715-BBEB-C03C375ABF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328-4715-BBEB-C03C375ABF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328-4715-BBEB-C03C375ABF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328-4715-BBEB-C03C375ABF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328-4715-BBEB-C03C375ABF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328-4715-BBEB-C03C375ABF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328-4715-BBEB-C03C375ABF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328-4715-BBEB-C03C375ABF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328-4715-BBEB-C03C375ABF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328-4715-BBEB-C03C375ABF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65.260000000000005</c:v>
                </c:pt>
                <c:pt idx="3">
                  <c:v>56.756756756756758</c:v>
                </c:pt>
                <c:pt idx="4">
                  <c:v>65.3</c:v>
                </c:pt>
                <c:pt idx="5">
                  <c:v>#N/A</c:v>
                </c:pt>
                <c:pt idx="6">
                  <c:v>67.316689999999994</c:v>
                </c:pt>
                <c:pt idx="7">
                  <c:v>66.332615852452179</c:v>
                </c:pt>
                <c:pt idx="8">
                  <c:v>#N/A</c:v>
                </c:pt>
                <c:pt idx="9">
                  <c:v>#N/A</c:v>
                </c:pt>
                <c:pt idx="10">
                  <c:v>95.259835183449397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328-4715-BBEB-C03C375ABF8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63.5</c:v>
                </c:pt>
                <c:pt idx="5">
                  <c:v>63.5</c:v>
                </c:pt>
                <c:pt idx="6">
                  <c:v>63.5</c:v>
                </c:pt>
                <c:pt idx="7">
                  <c:v>63.5</c:v>
                </c:pt>
                <c:pt idx="8">
                  <c:v>63.5</c:v>
                </c:pt>
                <c:pt idx="9">
                  <c:v>65.7</c:v>
                </c:pt>
                <c:pt idx="10">
                  <c:v>67.8</c:v>
                </c:pt>
                <c:pt idx="11">
                  <c:v>70</c:v>
                </c:pt>
                <c:pt idx="12">
                  <c:v>72.099999999999994</c:v>
                </c:pt>
                <c:pt idx="13">
                  <c:v>74.3</c:v>
                </c:pt>
                <c:pt idx="14">
                  <c:v>76.400000000000006</c:v>
                </c:pt>
                <c:pt idx="15">
                  <c:v>78.599999999999994</c:v>
                </c:pt>
                <c:pt idx="16">
                  <c:v>80.7</c:v>
                </c:pt>
                <c:pt idx="17">
                  <c:v>82.9</c:v>
                </c:pt>
                <c:pt idx="18">
                  <c:v>85</c:v>
                </c:pt>
                <c:pt idx="19">
                  <c:v>87.2</c:v>
                </c:pt>
                <c:pt idx="20">
                  <c:v>89.3</c:v>
                </c:pt>
                <c:pt idx="21">
                  <c:v>91.5</c:v>
                </c:pt>
                <c:pt idx="22">
                  <c:v>93.7</c:v>
                </c:pt>
                <c:pt idx="23">
                  <c:v>95.8</c:v>
                </c:pt>
                <c:pt idx="24">
                  <c:v>95.8</c:v>
                </c:pt>
                <c:pt idx="25">
                  <c:v>95.8</c:v>
                </c:pt>
              </c:numCache>
            </c:numRef>
          </c:yVal>
          <c:smooth val="0"/>
          <c:extLst>
            <c:ext xmlns:c16="http://schemas.microsoft.com/office/drawing/2014/chart" uri="{C3380CC4-5D6E-409C-BE32-E72D297353CC}">
              <c16:uniqueId val="{000000C2-F328-4715-BBEB-C03C375ABF8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328-4715-BBEB-C03C375ABF8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328-4715-BBEB-C03C375ABF8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328-4715-BBEB-C03C375ABF8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328-4715-BBEB-C03C375ABF8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328-4715-BBEB-C03C375ABF8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328-4715-BBEB-C03C375ABF8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328-4715-BBEB-C03C375ABF8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328-4715-BBEB-C03C375ABF8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328-4715-BBEB-C03C375ABF8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328-4715-BBEB-C03C375ABF8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328-4715-BBEB-C03C375ABF8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328-4715-BBEB-C03C375ABF8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328-4715-BBEB-C03C375ABF8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328-4715-BBEB-C03C375ABF8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328-4715-BBEB-C03C375ABF8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328-4715-BBEB-C03C375ABF8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328-4715-BBEB-C03C375ABF8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328-4715-BBEB-C03C375ABF8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328-4715-BBEB-C03C375ABF8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328-4715-BBEB-C03C375ABF8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328-4715-BBEB-C03C375ABF8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328-4715-BBEB-C03C375ABF8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328-4715-BBEB-C03C375ABF8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328-4715-BBEB-C03C375ABF8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328-4715-BBEB-C03C375ABF8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328-4715-BBEB-C03C375ABF8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328-4715-BBEB-C03C375ABF8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328-4715-BBEB-C03C375ABF8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328-4715-BBEB-C03C375ABF8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328-4715-BBEB-C03C375ABF8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328-4715-BBEB-C03C375ABF8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328-4715-BBEB-C03C375ABF8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328-4715-BBEB-C03C375ABF8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328-4715-BBEB-C03C375ABF8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328-4715-BBEB-C03C375ABF8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328-4715-BBEB-C03C375ABF8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328-4715-BBEB-C03C375ABF8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328-4715-BBEB-C03C375ABF8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328-4715-BBEB-C03C375ABF8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328-4715-BBEB-C03C375ABF8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328-4715-BBEB-C03C375ABF8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328-4715-BBEB-C03C375ABF8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328-4715-BBEB-C03C375ABF8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328-4715-BBEB-C03C375ABF8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328-4715-BBEB-C03C375ABF8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328-4715-BBEB-C03C375ABF8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328-4715-BBEB-C03C375ABF8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328-4715-BBEB-C03C375ABF8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328-4715-BBEB-C03C375ABF8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328-4715-BBEB-C03C375ABF8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328-4715-BBEB-C03C375ABF8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328-4715-BBEB-C03C375ABF8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328-4715-BBEB-C03C375ABF8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328-4715-BBEB-C03C375ABF8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328-4715-BBEB-C03C375ABF8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328-4715-BBEB-C03C375ABF8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328-4715-BBEB-C03C375ABF8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328-4715-BBEB-C03C375ABF8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328-4715-BBEB-C03C375ABF8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328-4715-BBEB-C03C375ABF8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328-4715-BBEB-C03C375ABF8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328-4715-BBEB-C03C375ABF8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328-4715-BBEB-C03C375ABF8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328-4715-BBEB-C03C375ABF8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328-4715-BBEB-C03C375ABF8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328-4715-BBEB-C03C375ABF8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328-4715-BBEB-C03C375ABF8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328-4715-BBEB-C03C375ABF8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328-4715-BBEB-C03C375ABF8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328-4715-BBEB-C03C375ABF8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328-4715-BBEB-C03C375ABF8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328-4715-BBEB-C03C375ABF8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328-4715-BBEB-C03C375ABF8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328-4715-BBEB-C03C375ABF8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328-4715-BBEB-C03C375ABF8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328-4715-BBEB-C03C375ABF8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328-4715-BBEB-C03C375ABF8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328-4715-BBEB-C03C375ABF8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328-4715-BBEB-C03C375ABF8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328-4715-BBEB-C03C375ABF8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328-4715-BBEB-C03C375ABF8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328-4715-BBEB-C03C375ABF8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328-4715-BBEB-C03C375ABF8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328-4715-BBEB-C03C375ABF8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328-4715-BBEB-C03C375ABF8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328-4715-BBEB-C03C375ABF8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328-4715-BBEB-C03C375ABF8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328-4715-BBEB-C03C375ABF8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328-4715-BBEB-C03C375ABF8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328-4715-BBEB-C03C375ABF8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328-4715-BBEB-C03C375ABF8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328-4715-BBEB-C03C375ABF8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328-4715-BBEB-C03C375ABF8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328-4715-BBEB-C03C375ABF8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328-4715-BBEB-C03C375ABF8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67.03</c:v>
                </c:pt>
                <c:pt idx="1">
                  <c:v>71.739130434782609</c:v>
                </c:pt>
                <c:pt idx="2">
                  <c:v>75.789999999999992</c:v>
                </c:pt>
                <c:pt idx="3">
                  <c:v>66.21621621621621</c:v>
                </c:pt>
                <c:pt idx="4">
                  <c:v>79.599999999999994</c:v>
                </c:pt>
                <c:pt idx="5">
                  <c:v>#N/A</c:v>
                </c:pt>
                <c:pt idx="6">
                  <c:v>#N/A</c:v>
                </c:pt>
                <c:pt idx="7">
                  <c:v>#N/A</c:v>
                </c:pt>
                <c:pt idx="8">
                  <c:v>#N/A</c:v>
                </c:pt>
                <c:pt idx="9">
                  <c:v>91.715976331360949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328-4715-BBEB-C03C375ABF8B}"/>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5B7-438E-9212-A709949B66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B7-438E-9212-A709949B66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B7-438E-9212-A709949B66A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B7-438E-9212-A709949B66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B7-438E-9212-A709949B66A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B7-438E-9212-A709949B66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B7-438E-9212-A709949B66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B7-438E-9212-A709949B66A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B7-438E-9212-A709949B66A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B7-438E-9212-A709949B66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B7-438E-9212-A709949B66A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B7-438E-9212-A709949B6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B7-438E-9212-A709949B6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B7-438E-9212-A709949B6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B7-438E-9212-A709949B6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B7-438E-9212-A709949B6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B7-438E-9212-A709949B6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B7-438E-9212-A709949B6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B7-438E-9212-A709949B6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B7-438E-9212-A709949B6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B7-438E-9212-A709949B6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B7-438E-9212-A709949B6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B7-438E-9212-A709949B6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B7-438E-9212-A709949B6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B7-438E-9212-A709949B6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B7-438E-9212-A709949B6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B7-438E-9212-A709949B6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B7-438E-9212-A709949B6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B7-438E-9212-A709949B6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B7-438E-9212-A709949B6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B7-438E-9212-A709949B6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B7-438E-9212-A709949B6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B7-438E-9212-A709949B6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B7-438E-9212-A709949B6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B7-438E-9212-A709949B6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B7-438E-9212-A709949B6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B7-438E-9212-A709949B6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B7-438E-9212-A709949B6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B7-438E-9212-A709949B6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B7-438E-9212-A709949B6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B7-438E-9212-A709949B6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B7-438E-9212-A709949B6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B7-438E-9212-A709949B6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B7-438E-9212-A709949B6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B7-438E-9212-A709949B6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B7-438E-9212-A709949B6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B7-438E-9212-A709949B6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B7-438E-9212-A709949B6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B7-438E-9212-A709949B6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B7-438E-9212-A709949B6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B7-438E-9212-A709949B6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B7-438E-9212-A709949B6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B7-438E-9212-A709949B6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B7-438E-9212-A709949B6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B7-438E-9212-A709949B6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B7-438E-9212-A709949B6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B7-438E-9212-A709949B6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B7-438E-9212-A709949B6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B7-438E-9212-A709949B6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B7-438E-9212-A709949B6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B7-438E-9212-A709949B6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B7-438E-9212-A709949B6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B7-438E-9212-A709949B6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B7-438E-9212-A709949B6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B7-438E-9212-A709949B6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B7-438E-9212-A709949B6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B7-438E-9212-A709949B6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B7-438E-9212-A709949B6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B7-438E-9212-A709949B6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B7-438E-9212-A709949B6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B7-438E-9212-A709949B6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B7-438E-9212-A709949B6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B7-438E-9212-A709949B6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B7-438E-9212-A709949B6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B7-438E-9212-A709949B6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B7-438E-9212-A709949B6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B7-438E-9212-A709949B6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B7-438E-9212-A709949B6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B7-438E-9212-A709949B6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B7-438E-9212-A709949B6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B7-438E-9212-A709949B6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B7-438E-9212-A709949B6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B7-438E-9212-A709949B6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B7-438E-9212-A709949B6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B7-438E-9212-A709949B6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B7-438E-9212-A709949B6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B7-438E-9212-A709949B6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B7-438E-9212-A709949B6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B7-438E-9212-A709949B6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B7-438E-9212-A709949B6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B7-438E-9212-A709949B6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B7-438E-9212-A709949B6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B7-438E-9212-A709949B6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B7-438E-9212-A709949B6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B7-438E-9212-A709949B6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67.204301075268816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5B7-438E-9212-A709949B66A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67.2</c:v>
                </c:pt>
                <c:pt idx="10">
                  <c:v>67.2</c:v>
                </c:pt>
                <c:pt idx="11">
                  <c:v>67.2</c:v>
                </c:pt>
                <c:pt idx="12">
                  <c:v>67.2</c:v>
                </c:pt>
                <c:pt idx="13">
                  <c:v>67.2</c:v>
                </c:pt>
                <c:pt idx="14">
                  <c:v>67.2</c:v>
                </c:pt>
                <c:pt idx="15">
                  <c:v>67.2</c:v>
                </c:pt>
                <c:pt idx="16">
                  <c:v>67.2</c:v>
                </c:pt>
                <c:pt idx="17">
                  <c:v>67.2</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5B7-438E-9212-A709949B66A3}"/>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62.4</c:v>
                </c:pt>
                <c:pt idx="10">
                  <c:v>62.4</c:v>
                </c:pt>
                <c:pt idx="11">
                  <c:v>62.4</c:v>
                </c:pt>
                <c:pt idx="12">
                  <c:v>62.4</c:v>
                </c:pt>
                <c:pt idx="13">
                  <c:v>62.4</c:v>
                </c:pt>
                <c:pt idx="14">
                  <c:v>62.4</c:v>
                </c:pt>
                <c:pt idx="15">
                  <c:v>62.4</c:v>
                </c:pt>
                <c:pt idx="16">
                  <c:v>62.4</c:v>
                </c:pt>
                <c:pt idx="17">
                  <c:v>62.4</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5B7-438E-9212-A709949B66A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C5B7-438E-9212-A709949B66A3}"/>
              </c:ext>
            </c:extLst>
          </c:dPt>
          <c:dPt>
            <c:idx val="3"/>
            <c:bubble3D val="0"/>
            <c:extLst>
              <c:ext xmlns:c16="http://schemas.microsoft.com/office/drawing/2014/chart" uri="{C3380CC4-5D6E-409C-BE32-E72D297353CC}">
                <c16:uniqueId val="{00000063-C5B7-438E-9212-A709949B66A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B7-438E-9212-A709949B66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B7-438E-9212-A709949B66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B7-438E-9212-A709949B66A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B7-438E-9212-A709949B66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B7-438E-9212-A709949B66A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B7-438E-9212-A709949B66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B7-438E-9212-A709949B66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B7-438E-9212-A709949B66A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B7-438E-9212-A709949B66A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B7-438E-9212-A709949B66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B7-438E-9212-A709949B66A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B7-438E-9212-A709949B6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B7-438E-9212-A709949B6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B7-438E-9212-A709949B6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B7-438E-9212-A709949B6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B7-438E-9212-A709949B6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B7-438E-9212-A709949B6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B7-438E-9212-A709949B6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B7-438E-9212-A709949B6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B7-438E-9212-A709949B6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B7-438E-9212-A709949B6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B7-438E-9212-A709949B6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B7-438E-9212-A709949B6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B7-438E-9212-A709949B6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B7-438E-9212-A709949B6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B7-438E-9212-A709949B6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B7-438E-9212-A709949B6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B7-438E-9212-A709949B6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B7-438E-9212-A709949B6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B7-438E-9212-A709949B6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B7-438E-9212-A709949B6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B7-438E-9212-A709949B6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B7-438E-9212-A709949B6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B7-438E-9212-A709949B6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B7-438E-9212-A709949B6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B7-438E-9212-A709949B6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B7-438E-9212-A709949B6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B7-438E-9212-A709949B6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B7-438E-9212-A709949B6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B7-438E-9212-A709949B6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B7-438E-9212-A709949B6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B7-438E-9212-A709949B6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B7-438E-9212-A709949B6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B7-438E-9212-A709949B6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B7-438E-9212-A709949B6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B7-438E-9212-A709949B6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B7-438E-9212-A709949B6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B7-438E-9212-A709949B6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B7-438E-9212-A709949B6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B7-438E-9212-A709949B6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B7-438E-9212-A709949B6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B7-438E-9212-A709949B6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B7-438E-9212-A709949B6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B7-438E-9212-A709949B6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B7-438E-9212-A709949B6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B7-438E-9212-A709949B6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B7-438E-9212-A709949B6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B7-438E-9212-A709949B6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B7-438E-9212-A709949B6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B7-438E-9212-A709949B6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B7-438E-9212-A709949B6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B7-438E-9212-A709949B6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B7-438E-9212-A709949B6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B7-438E-9212-A709949B6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B7-438E-9212-A709949B6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B7-438E-9212-A709949B6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B7-438E-9212-A709949B6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B7-438E-9212-A709949B6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B7-438E-9212-A709949B6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B7-438E-9212-A709949B6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B7-438E-9212-A709949B6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B7-438E-9212-A709949B6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B7-438E-9212-A709949B6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B7-438E-9212-A709949B6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B7-438E-9212-A709949B6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B7-438E-9212-A709949B6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B7-438E-9212-A709949B6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B7-438E-9212-A709949B6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B7-438E-9212-A709949B6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B7-438E-9212-A709949B6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B7-438E-9212-A709949B6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B7-438E-9212-A709949B6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B7-438E-9212-A709949B6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B7-438E-9212-A709949B6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B7-438E-9212-A709949B6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B7-438E-9212-A709949B6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B7-438E-9212-A709949B6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B7-438E-9212-A709949B6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B7-438E-9212-A709949B6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B7-438E-9212-A709949B6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B7-438E-9212-A709949B6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B7-438E-9212-A709949B6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B7-438E-9212-A709949B6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B7-438E-9212-A709949B6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B7-438E-9212-A709949B6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62.365591397849464</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B7-438E-9212-A709949B66A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70.099999999999994</c:v>
                </c:pt>
                <c:pt idx="8">
                  <c:v>70.099999999999994</c:v>
                </c:pt>
                <c:pt idx="9">
                  <c:v>70.099999999999994</c:v>
                </c:pt>
                <c:pt idx="10">
                  <c:v>70.099999999999994</c:v>
                </c:pt>
                <c:pt idx="11">
                  <c:v>70.099999999999994</c:v>
                </c:pt>
                <c:pt idx="12">
                  <c:v>71</c:v>
                </c:pt>
                <c:pt idx="13">
                  <c:v>72</c:v>
                </c:pt>
                <c:pt idx="14">
                  <c:v>73</c:v>
                </c:pt>
                <c:pt idx="15">
                  <c:v>74</c:v>
                </c:pt>
                <c:pt idx="16">
                  <c:v>75</c:v>
                </c:pt>
                <c:pt idx="17">
                  <c:v>76</c:v>
                </c:pt>
                <c:pt idx="18">
                  <c:v>77</c:v>
                </c:pt>
                <c:pt idx="19">
                  <c:v>78</c:v>
                </c:pt>
                <c:pt idx="20">
                  <c:v>79</c:v>
                </c:pt>
                <c:pt idx="21">
                  <c:v>80</c:v>
                </c:pt>
                <c:pt idx="22">
                  <c:v>81</c:v>
                </c:pt>
                <c:pt idx="23">
                  <c:v>82</c:v>
                </c:pt>
                <c:pt idx="24">
                  <c:v>82</c:v>
                </c:pt>
                <c:pt idx="25">
                  <c:v>82</c:v>
                </c:pt>
              </c:numCache>
            </c:numRef>
          </c:yVal>
          <c:smooth val="0"/>
          <c:extLst>
            <c:ext xmlns:c16="http://schemas.microsoft.com/office/drawing/2014/chart" uri="{C3380CC4-5D6E-409C-BE32-E72D297353CC}">
              <c16:uniqueId val="{000000C2-C5B7-438E-9212-A709949B66A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B7-438E-9212-A709949B66A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B7-438E-9212-A709949B66A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B7-438E-9212-A709949B66A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B7-438E-9212-A709949B66A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B7-438E-9212-A709949B66A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B7-438E-9212-A709949B66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B7-438E-9212-A709949B66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B7-438E-9212-A709949B66A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B7-438E-9212-A709949B66A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B7-438E-9212-A709949B66A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B7-438E-9212-A709949B66A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B7-438E-9212-A709949B6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B7-438E-9212-A709949B6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B7-438E-9212-A709949B6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B7-438E-9212-A709949B6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B7-438E-9212-A709949B6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B7-438E-9212-A709949B6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B7-438E-9212-A709949B6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B7-438E-9212-A709949B6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B7-438E-9212-A709949B6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B7-438E-9212-A709949B6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B7-438E-9212-A709949B6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B7-438E-9212-A709949B6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B7-438E-9212-A709949B6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B7-438E-9212-A709949B6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B7-438E-9212-A709949B6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B7-438E-9212-A709949B6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B7-438E-9212-A709949B6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B7-438E-9212-A709949B6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B7-438E-9212-A709949B6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B7-438E-9212-A709949B6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B7-438E-9212-A709949B6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B7-438E-9212-A709949B6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B7-438E-9212-A709949B6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B7-438E-9212-A709949B6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B7-438E-9212-A709949B6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B7-438E-9212-A709949B6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B7-438E-9212-A709949B6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B7-438E-9212-A709949B6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B7-438E-9212-A709949B6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B7-438E-9212-A709949B6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B7-438E-9212-A709949B6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B7-438E-9212-A709949B6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B7-438E-9212-A709949B6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B7-438E-9212-A709949B6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B7-438E-9212-A709949B6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B7-438E-9212-A709949B6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B7-438E-9212-A709949B6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B7-438E-9212-A709949B6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B7-438E-9212-A709949B6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B7-438E-9212-A709949B6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B7-438E-9212-A709949B6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B7-438E-9212-A709949B6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B7-438E-9212-A709949B6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B7-438E-9212-A709949B6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B7-438E-9212-A709949B6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B7-438E-9212-A709949B6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B7-438E-9212-A709949B6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B7-438E-9212-A709949B6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B7-438E-9212-A709949B6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B7-438E-9212-A709949B6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B7-438E-9212-A709949B6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B7-438E-9212-A709949B6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B7-438E-9212-A709949B6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B7-438E-9212-A709949B6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B7-438E-9212-A709949B6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B7-438E-9212-A709949B6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B7-438E-9212-A709949B6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B7-438E-9212-A709949B6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B7-438E-9212-A709949B6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B7-438E-9212-A709949B6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B7-438E-9212-A709949B6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B7-438E-9212-A709949B6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B7-438E-9212-A709949B6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B7-438E-9212-A709949B6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B7-438E-9212-A709949B6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B7-438E-9212-A709949B6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B7-438E-9212-A709949B6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B7-438E-9212-A709949B6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B7-438E-9212-A709949B6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B7-438E-9212-A709949B6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B7-438E-9212-A709949B6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B7-438E-9212-A709949B6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B7-438E-9212-A709949B6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B7-438E-9212-A709949B6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B7-438E-9212-A709949B6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B7-438E-9212-A709949B6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B7-438E-9212-A709949B6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B7-438E-9212-A709949B6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B7-438E-9212-A709949B6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B7-438E-9212-A709949B6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B7-438E-9212-A709949B6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B7-438E-9212-A709949B6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B7-438E-9212-A709949B6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B7-438E-9212-A709949B6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72.043010752688176</c:v>
                </c:pt>
                <c:pt idx="4">
                  <c:v>#N/A</c:v>
                </c:pt>
                <c:pt idx="5">
                  <c:v>#N/A</c:v>
                </c:pt>
                <c:pt idx="6">
                  <c:v>#N/A</c:v>
                </c:pt>
                <c:pt idx="7">
                  <c:v>#N/A</c:v>
                </c:pt>
                <c:pt idx="8">
                  <c:v>#N/A</c:v>
                </c:pt>
                <c:pt idx="9">
                  <c:v>80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B7-438E-9212-A709949B66A3}"/>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DDF-4E09-8CD4-423910EB768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DF-4E09-8CD4-423910EB768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DF-4E09-8CD4-423910EB768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DF-4E09-8CD4-423910EB768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DF-4E09-8CD4-423910EB768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DF-4E09-8CD4-423910EB76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DF-4E09-8CD4-423910EB768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DF-4E09-8CD4-423910EB768F}"/>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DF-4E09-8CD4-423910EB768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DF-4E09-8CD4-423910EB768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DF-4E09-8CD4-423910EB768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DF-4E09-8CD4-423910EB76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DF-4E09-8CD4-423910EB76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DF-4E09-8CD4-423910EB76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DF-4E09-8CD4-423910EB76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DF-4E09-8CD4-423910EB768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DF-4E09-8CD4-423910EB76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DF-4E09-8CD4-423910EB76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DF-4E09-8CD4-423910EB76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DF-4E09-8CD4-423910EB76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DF-4E09-8CD4-423910EB76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DF-4E09-8CD4-423910EB76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DF-4E09-8CD4-423910EB76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DF-4E09-8CD4-423910EB76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DDF-4E09-8CD4-423910EB76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DF-4E09-8CD4-423910EB76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DF-4E09-8CD4-423910EB76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DF-4E09-8CD4-423910EB76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DF-4E09-8CD4-423910EB76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DF-4E09-8CD4-423910EB76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DF-4E09-8CD4-423910EB76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DF-4E09-8CD4-423910EB76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DF-4E09-8CD4-423910EB76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DF-4E09-8CD4-423910EB76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DF-4E09-8CD4-423910EB76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DF-4E09-8CD4-423910EB76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DF-4E09-8CD4-423910EB76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DF-4E09-8CD4-423910EB76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DF-4E09-8CD4-423910EB76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DF-4E09-8CD4-423910EB76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DF-4E09-8CD4-423910EB76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DF-4E09-8CD4-423910EB76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DF-4E09-8CD4-423910EB76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DF-4E09-8CD4-423910EB76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DF-4E09-8CD4-423910EB76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DF-4E09-8CD4-423910EB76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DF-4E09-8CD4-423910EB76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DF-4E09-8CD4-423910EB76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DF-4E09-8CD4-423910EB76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DF-4E09-8CD4-423910EB76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DF-4E09-8CD4-423910EB76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DF-4E09-8CD4-423910EB76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DF-4E09-8CD4-423910EB76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DF-4E09-8CD4-423910EB76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DF-4E09-8CD4-423910EB76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DF-4E09-8CD4-423910EB76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DF-4E09-8CD4-423910EB76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DF-4E09-8CD4-423910EB76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DF-4E09-8CD4-423910EB76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DF-4E09-8CD4-423910EB76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DF-4E09-8CD4-423910EB76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DF-4E09-8CD4-423910EB76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DF-4E09-8CD4-423910EB76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DF-4E09-8CD4-423910EB76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DF-4E09-8CD4-423910EB76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DF-4E09-8CD4-423910EB76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DF-4E09-8CD4-423910EB76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DF-4E09-8CD4-423910EB76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DF-4E09-8CD4-423910EB76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DF-4E09-8CD4-423910EB76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DF-4E09-8CD4-423910EB76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DF-4E09-8CD4-423910EB76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DF-4E09-8CD4-423910EB76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DF-4E09-8CD4-423910EB76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DF-4E09-8CD4-423910EB76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DF-4E09-8CD4-423910EB76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DF-4E09-8CD4-423910EB76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DF-4E09-8CD4-423910EB76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DF-4E09-8CD4-423910EB76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DF-4E09-8CD4-423910EB76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DF-4E09-8CD4-423910EB76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DF-4E09-8CD4-423910EB76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DF-4E09-8CD4-423910EB76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DF-4E09-8CD4-423910EB76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DF-4E09-8CD4-423910EB76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DF-4E09-8CD4-423910EB76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DF-4E09-8CD4-423910EB76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DF-4E09-8CD4-423910EB76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DF-4E09-8CD4-423910EB76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DF-4E09-8CD4-423910EB76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DF-4E09-8CD4-423910EB76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DF-4E09-8CD4-423910EB76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DF-4E09-8CD4-423910EB76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DF-4E09-8CD4-423910EB76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DF-4E09-8CD4-423910EB76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56.95652173913043</c:v>
                </c:pt>
                <c:pt idx="1">
                  <c:v>63.897637795275593</c:v>
                </c:pt>
                <c:pt idx="2">
                  <c:v>62.669999999999995</c:v>
                </c:pt>
                <c:pt idx="3">
                  <c:v>61.595466434176117</c:v>
                </c:pt>
                <c:pt idx="4">
                  <c:v>69.900000000000006</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DDF-4E09-8CD4-423910EB768F}"/>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DDF-4E09-8CD4-423910EB768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53.6</c:v>
                </c:pt>
                <c:pt idx="5">
                  <c:v>53.6</c:v>
                </c:pt>
                <c:pt idx="6">
                  <c:v>53.6</c:v>
                </c:pt>
                <c:pt idx="7">
                  <c:v>53.6</c:v>
                </c:pt>
                <c:pt idx="8">
                  <c:v>53.6</c:v>
                </c:pt>
                <c:pt idx="9">
                  <c:v>55.9</c:v>
                </c:pt>
                <c:pt idx="10">
                  <c:v>58.3</c:v>
                </c:pt>
                <c:pt idx="11">
                  <c:v>60.6</c:v>
                </c:pt>
                <c:pt idx="12">
                  <c:v>63</c:v>
                </c:pt>
                <c:pt idx="13">
                  <c:v>65.400000000000006</c:v>
                </c:pt>
                <c:pt idx="14">
                  <c:v>67.7</c:v>
                </c:pt>
                <c:pt idx="15">
                  <c:v>70.099999999999994</c:v>
                </c:pt>
                <c:pt idx="16">
                  <c:v>72.400000000000006</c:v>
                </c:pt>
                <c:pt idx="17">
                  <c:v>72.400000000000006</c:v>
                </c:pt>
                <c:pt idx="18">
                  <c:v>72.400000000000006</c:v>
                </c:pt>
                <c:pt idx="19">
                  <c:v>72.400000000000006</c:v>
                </c:pt>
                <c:pt idx="20">
                  <c:v>72.400000000000006</c:v>
                </c:pt>
                <c:pt idx="21">
                  <c:v>#N/A</c:v>
                </c:pt>
                <c:pt idx="22">
                  <c:v>#N/A</c:v>
                </c:pt>
                <c:pt idx="23">
                  <c:v>#N/A</c:v>
                </c:pt>
                <c:pt idx="24">
                  <c:v>#N/A</c:v>
                </c:pt>
                <c:pt idx="25">
                  <c:v>#N/A</c:v>
                </c:pt>
              </c:numCache>
            </c:numRef>
          </c:yVal>
          <c:smooth val="0"/>
          <c:extLst>
            <c:ext xmlns:c16="http://schemas.microsoft.com/office/drawing/2014/chart" uri="{C3380CC4-5D6E-409C-BE32-E72D297353CC}">
              <c16:uniqueId val="{00000061-7DDF-4E09-8CD4-423910EB768F}"/>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50.1</c:v>
                </c:pt>
                <c:pt idx="7">
                  <c:v>50.1</c:v>
                </c:pt>
                <c:pt idx="8">
                  <c:v>50.1</c:v>
                </c:pt>
                <c:pt idx="9">
                  <c:v>50.1</c:v>
                </c:pt>
                <c:pt idx="10">
                  <c:v>50.1</c:v>
                </c:pt>
                <c:pt idx="11">
                  <c:v>53</c:v>
                </c:pt>
                <c:pt idx="12">
                  <c:v>55.9</c:v>
                </c:pt>
                <c:pt idx="13">
                  <c:v>58.8</c:v>
                </c:pt>
                <c:pt idx="14">
                  <c:v>61.7</c:v>
                </c:pt>
                <c:pt idx="15">
                  <c:v>64.599999999999994</c:v>
                </c:pt>
                <c:pt idx="16">
                  <c:v>67.599999999999994</c:v>
                </c:pt>
                <c:pt idx="17">
                  <c:v>70.5</c:v>
                </c:pt>
                <c:pt idx="18">
                  <c:v>72.400000000000006</c:v>
                </c:pt>
                <c:pt idx="19">
                  <c:v>72.400000000000006</c:v>
                </c:pt>
                <c:pt idx="20">
                  <c:v>72.400000000000006</c:v>
                </c:pt>
                <c:pt idx="21">
                  <c:v>82.1</c:v>
                </c:pt>
                <c:pt idx="22">
                  <c:v>85</c:v>
                </c:pt>
                <c:pt idx="23">
                  <c:v>87.9</c:v>
                </c:pt>
                <c:pt idx="24">
                  <c:v>90.8</c:v>
                </c:pt>
                <c:pt idx="25">
                  <c:v>93.7</c:v>
                </c:pt>
              </c:numCache>
            </c:numRef>
          </c:yVal>
          <c:smooth val="0"/>
          <c:extLst>
            <c:ext xmlns:c16="http://schemas.microsoft.com/office/drawing/2014/chart" uri="{C3380CC4-5D6E-409C-BE32-E72D297353CC}">
              <c16:uniqueId val="{00000062-7DDF-4E09-8CD4-423910EB768F}"/>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DDF-4E09-8CD4-423910EB768F}"/>
              </c:ext>
            </c:extLst>
          </c:dPt>
          <c:dPt>
            <c:idx val="3"/>
            <c:bubble3D val="0"/>
            <c:extLst>
              <c:ext xmlns:c16="http://schemas.microsoft.com/office/drawing/2014/chart" uri="{C3380CC4-5D6E-409C-BE32-E72D297353CC}">
                <c16:uniqueId val="{00000064-7DDF-4E09-8CD4-423910EB768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DF-4E09-8CD4-423910EB768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DF-4E09-8CD4-423910EB768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DF-4E09-8CD4-423910EB768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DF-4E09-8CD4-423910EB768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DF-4E09-8CD4-423910EB768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DF-4E09-8CD4-423910EB76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DF-4E09-8CD4-423910EB768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DF-4E09-8CD4-423910EB768F}"/>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DF-4E09-8CD4-423910EB768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DF-4E09-8CD4-423910EB768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DF-4E09-8CD4-423910EB768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DF-4E09-8CD4-423910EB76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DF-4E09-8CD4-423910EB76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DF-4E09-8CD4-423910EB76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DF-4E09-8CD4-423910EB76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DF-4E09-8CD4-423910EB768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DF-4E09-8CD4-423910EB76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DF-4E09-8CD4-423910EB76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DF-4E09-8CD4-423910EB76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DF-4E09-8CD4-423910EB76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DF-4E09-8CD4-423910EB76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DF-4E09-8CD4-423910EB76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DF-4E09-8CD4-423910EB76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DDF-4E09-8CD4-423910EB76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DF-4E09-8CD4-423910EB76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DF-4E09-8CD4-423910EB76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DF-4E09-8CD4-423910EB76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DF-4E09-8CD4-423910EB76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DF-4E09-8CD4-423910EB76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DF-4E09-8CD4-423910EB76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DF-4E09-8CD4-423910EB76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DF-4E09-8CD4-423910EB76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DF-4E09-8CD4-423910EB76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DF-4E09-8CD4-423910EB76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DF-4E09-8CD4-423910EB76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DF-4E09-8CD4-423910EB76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DF-4E09-8CD4-423910EB76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DF-4E09-8CD4-423910EB76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DF-4E09-8CD4-423910EB76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DF-4E09-8CD4-423910EB76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DF-4E09-8CD4-423910EB76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DF-4E09-8CD4-423910EB76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DF-4E09-8CD4-423910EB76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DF-4E09-8CD4-423910EB76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DF-4E09-8CD4-423910EB76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DF-4E09-8CD4-423910EB76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DF-4E09-8CD4-423910EB76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DF-4E09-8CD4-423910EB76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DF-4E09-8CD4-423910EB76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DF-4E09-8CD4-423910EB76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DF-4E09-8CD4-423910EB76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DF-4E09-8CD4-423910EB76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DF-4E09-8CD4-423910EB76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DF-4E09-8CD4-423910EB76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DF-4E09-8CD4-423910EB76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DF-4E09-8CD4-423910EB76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DF-4E09-8CD4-423910EB76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DF-4E09-8CD4-423910EB76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DF-4E09-8CD4-423910EB76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DF-4E09-8CD4-423910EB76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DF-4E09-8CD4-423910EB76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DF-4E09-8CD4-423910EB76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DF-4E09-8CD4-423910EB76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DF-4E09-8CD4-423910EB76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DF-4E09-8CD4-423910EB76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DF-4E09-8CD4-423910EB76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DF-4E09-8CD4-423910EB76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DF-4E09-8CD4-423910EB76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DF-4E09-8CD4-423910EB76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DF-4E09-8CD4-423910EB76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DF-4E09-8CD4-423910EB76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DF-4E09-8CD4-423910EB76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DF-4E09-8CD4-423910EB76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DF-4E09-8CD4-423910EB76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DF-4E09-8CD4-423910EB76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DF-4E09-8CD4-423910EB76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DF-4E09-8CD4-423910EB76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DF-4E09-8CD4-423910EB76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DF-4E09-8CD4-423910EB76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DF-4E09-8CD4-423910EB76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DF-4E09-8CD4-423910EB76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DF-4E09-8CD4-423910EB76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DF-4E09-8CD4-423910EB76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DF-4E09-8CD4-423910EB76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DF-4E09-8CD4-423910EB76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DF-4E09-8CD4-423910EB76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DF-4E09-8CD4-423910EB76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DF-4E09-8CD4-423910EB76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DF-4E09-8CD4-423910EB76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DF-4E09-8CD4-423910EB76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DF-4E09-8CD4-423910EB76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DF-4E09-8CD4-423910EB76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DF-4E09-8CD4-423910EB76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DF-4E09-8CD4-423910EB76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DDF-4E09-8CD4-423910EB76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59.91</c:v>
                </c:pt>
                <c:pt idx="3">
                  <c:v>58.064516129032263</c:v>
                </c:pt>
                <c:pt idx="4">
                  <c:v>64.7</c:v>
                </c:pt>
                <c:pt idx="5">
                  <c:v>#N/A</c:v>
                </c:pt>
                <c:pt idx="6">
                  <c:v>67.316689999999994</c:v>
                </c:pt>
                <c:pt idx="7">
                  <c:v>68.146420000000006</c:v>
                </c:pt>
                <c:pt idx="8">
                  <c:v>#N/A</c:v>
                </c:pt>
                <c:pt idx="9">
                  <c:v>#N/A</c:v>
                </c:pt>
                <c:pt idx="10">
                  <c:v>95.877277085330775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DDF-4E09-8CD4-423910EB768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61.3</c:v>
                </c:pt>
                <c:pt idx="5">
                  <c:v>61.3</c:v>
                </c:pt>
                <c:pt idx="6">
                  <c:v>61.3</c:v>
                </c:pt>
                <c:pt idx="7">
                  <c:v>61.3</c:v>
                </c:pt>
                <c:pt idx="8">
                  <c:v>61.3</c:v>
                </c:pt>
                <c:pt idx="9">
                  <c:v>63.6</c:v>
                </c:pt>
                <c:pt idx="10">
                  <c:v>66</c:v>
                </c:pt>
                <c:pt idx="11">
                  <c:v>68.400000000000006</c:v>
                </c:pt>
                <c:pt idx="12">
                  <c:v>70.8</c:v>
                </c:pt>
                <c:pt idx="13">
                  <c:v>73.2</c:v>
                </c:pt>
                <c:pt idx="14">
                  <c:v>75.599999999999994</c:v>
                </c:pt>
                <c:pt idx="15">
                  <c:v>78</c:v>
                </c:pt>
                <c:pt idx="16">
                  <c:v>80.400000000000006</c:v>
                </c:pt>
                <c:pt idx="17">
                  <c:v>82.8</c:v>
                </c:pt>
                <c:pt idx="18">
                  <c:v>85.2</c:v>
                </c:pt>
                <c:pt idx="19">
                  <c:v>87.6</c:v>
                </c:pt>
                <c:pt idx="20">
                  <c:v>90</c:v>
                </c:pt>
                <c:pt idx="21">
                  <c:v>92.4</c:v>
                </c:pt>
                <c:pt idx="22">
                  <c:v>94.8</c:v>
                </c:pt>
                <c:pt idx="23">
                  <c:v>97.2</c:v>
                </c:pt>
                <c:pt idx="24">
                  <c:v>97.2</c:v>
                </c:pt>
                <c:pt idx="25">
                  <c:v>97.2</c:v>
                </c:pt>
              </c:numCache>
            </c:numRef>
          </c:yVal>
          <c:smooth val="0"/>
          <c:extLst>
            <c:ext xmlns:c16="http://schemas.microsoft.com/office/drawing/2014/chart" uri="{C3380CC4-5D6E-409C-BE32-E72D297353CC}">
              <c16:uniqueId val="{000000C3-7DDF-4E09-8CD4-423910EB768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DF-4E09-8CD4-423910EB768F}"/>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DF-4E09-8CD4-423910EB768F}"/>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DF-4E09-8CD4-423910EB768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DF-4E09-8CD4-423910EB768F}"/>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DF-4E09-8CD4-423910EB768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DF-4E09-8CD4-423910EB768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DF-4E09-8CD4-423910EB768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DF-4E09-8CD4-423910EB768F}"/>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DF-4E09-8CD4-423910EB768F}"/>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DF-4E09-8CD4-423910EB768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DF-4E09-8CD4-423910EB768F}"/>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DF-4E09-8CD4-423910EB768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DF-4E09-8CD4-423910EB768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DF-4E09-8CD4-423910EB768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DF-4E09-8CD4-423910EB768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DF-4E09-8CD4-423910EB768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DF-4E09-8CD4-423910EB768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DF-4E09-8CD4-423910EB768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DF-4E09-8CD4-423910EB768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DF-4E09-8CD4-423910EB768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DF-4E09-8CD4-423910EB768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DF-4E09-8CD4-423910EB768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DF-4E09-8CD4-423910EB768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DDF-4E09-8CD4-423910EB768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DF-4E09-8CD4-423910EB768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DF-4E09-8CD4-423910EB768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DF-4E09-8CD4-423910EB768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DF-4E09-8CD4-423910EB768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DF-4E09-8CD4-423910EB768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DF-4E09-8CD4-423910EB768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DF-4E09-8CD4-423910EB768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DF-4E09-8CD4-423910EB768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DF-4E09-8CD4-423910EB768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DF-4E09-8CD4-423910EB768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DF-4E09-8CD4-423910EB768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DF-4E09-8CD4-423910EB768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DF-4E09-8CD4-423910EB768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DF-4E09-8CD4-423910EB768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DF-4E09-8CD4-423910EB768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DF-4E09-8CD4-423910EB768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DF-4E09-8CD4-423910EB768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DF-4E09-8CD4-423910EB768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DF-4E09-8CD4-423910EB768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DF-4E09-8CD4-423910EB768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DF-4E09-8CD4-423910EB768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DF-4E09-8CD4-423910EB768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DF-4E09-8CD4-423910EB768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DF-4E09-8CD4-423910EB768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DF-4E09-8CD4-423910EB768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DF-4E09-8CD4-423910EB768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DF-4E09-8CD4-423910EB768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DF-4E09-8CD4-423910EB768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DF-4E09-8CD4-423910EB768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DF-4E09-8CD4-423910EB768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DF-4E09-8CD4-423910EB768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DF-4E09-8CD4-423910EB768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DF-4E09-8CD4-423910EB768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DF-4E09-8CD4-423910EB768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DF-4E09-8CD4-423910EB768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DF-4E09-8CD4-423910EB768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DF-4E09-8CD4-423910EB768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DF-4E09-8CD4-423910EB768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DF-4E09-8CD4-423910EB768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DF-4E09-8CD4-423910EB768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DF-4E09-8CD4-423910EB768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DF-4E09-8CD4-423910EB768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DF-4E09-8CD4-423910EB768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DF-4E09-8CD4-423910EB768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DF-4E09-8CD4-423910EB768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DF-4E09-8CD4-423910EB768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DF-4E09-8CD4-423910EB768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DF-4E09-8CD4-423910EB768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DF-4E09-8CD4-423910EB768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DF-4E09-8CD4-423910EB768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DF-4E09-8CD4-423910EB768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DF-4E09-8CD4-423910EB768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DF-4E09-8CD4-423910EB768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DF-4E09-8CD4-423910EB768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DF-4E09-8CD4-423910EB768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DF-4E09-8CD4-423910EB768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DF-4E09-8CD4-423910EB768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DF-4E09-8CD4-423910EB768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DF-4E09-8CD4-423910EB768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DF-4E09-8CD4-423910EB768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DF-4E09-8CD4-423910EB768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DF-4E09-8CD4-423910EB768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DF-4E09-8CD4-423910EB768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DF-4E09-8CD4-423910EB768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DF-4E09-8CD4-423910EB768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DF-4E09-8CD4-423910EB768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DF-4E09-8CD4-423910EB768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DF-4E09-8CD4-423910EB768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DF-4E09-8CD4-423910EB768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DF-4E09-8CD4-423910EB768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DDF-4E09-8CD4-423910EB768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66.88</c:v>
                </c:pt>
                <c:pt idx="1">
                  <c:v>76.929133858267718</c:v>
                </c:pt>
                <c:pt idx="2">
                  <c:v>65.819999999999993</c:v>
                </c:pt>
                <c:pt idx="3">
                  <c:v>65.126416739319978</c:v>
                </c:pt>
                <c:pt idx="4">
                  <c:v>77.900000000000006</c:v>
                </c:pt>
                <c:pt idx="5">
                  <c:v>#N/A</c:v>
                </c:pt>
                <c:pt idx="6">
                  <c:v>#N/A</c:v>
                </c:pt>
                <c:pt idx="7">
                  <c:v>#N/A</c:v>
                </c:pt>
                <c:pt idx="8">
                  <c:v>#N/A</c:v>
                </c:pt>
                <c:pt idx="9">
                  <c:v>93.925233644859816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DDF-4E09-8CD4-423910EB768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7BB-4EB0-A290-83678E6DAF0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7BB-4EB0-A290-83678E6DAF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7BB-4EB0-A290-83678E6DAF0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7BB-4EB0-A290-83678E6DAF0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7BB-4EB0-A290-83678E6DAF0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7BB-4EB0-A290-83678E6DAF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7BB-4EB0-A290-83678E6DAF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7BB-4EB0-A290-83678E6DAF0A}"/>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7BB-4EB0-A290-83678E6DAF0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7BB-4EB0-A290-83678E6DAF0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7BB-4EB0-A290-83678E6DAF0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7BB-4EB0-A290-83678E6DAF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7BB-4EB0-A290-83678E6DAF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7BB-4EB0-A290-83678E6DAF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7BB-4EB0-A290-83678E6DAF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7BB-4EB0-A290-83678E6DAF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7BB-4EB0-A290-83678E6DAF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7BB-4EB0-A290-83678E6DAF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7BB-4EB0-A290-83678E6DAF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7BB-4EB0-A290-83678E6DAF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7BB-4EB0-A290-83678E6DAF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7BB-4EB0-A290-83678E6DAF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7BB-4EB0-A290-83678E6DAF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7BB-4EB0-A290-83678E6DAF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7BB-4EB0-A290-83678E6DAF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7BB-4EB0-A290-83678E6DAF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7BB-4EB0-A290-83678E6DAF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7BB-4EB0-A290-83678E6DAF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7BB-4EB0-A290-83678E6DAF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7BB-4EB0-A290-83678E6DAF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7BB-4EB0-A290-83678E6DAF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7BB-4EB0-A290-83678E6DAF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7BB-4EB0-A290-83678E6DAF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7BB-4EB0-A290-83678E6DAF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7BB-4EB0-A290-83678E6DAF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7BB-4EB0-A290-83678E6DAF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7BB-4EB0-A290-83678E6DAF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7BB-4EB0-A290-83678E6DAF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7BB-4EB0-A290-83678E6DAF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7BB-4EB0-A290-83678E6DAF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7BB-4EB0-A290-83678E6DAF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7BB-4EB0-A290-83678E6DAF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7BB-4EB0-A290-83678E6DAF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7BB-4EB0-A290-83678E6DAF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7BB-4EB0-A290-83678E6DAF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7BB-4EB0-A290-83678E6DAF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7BB-4EB0-A290-83678E6DAF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7BB-4EB0-A290-83678E6DAF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7BB-4EB0-A290-83678E6DAF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7BB-4EB0-A290-83678E6DAF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7BB-4EB0-A290-83678E6DAF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7BB-4EB0-A290-83678E6DAF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7BB-4EB0-A290-83678E6DAF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7BB-4EB0-A290-83678E6DAF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7BB-4EB0-A290-83678E6DAF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7BB-4EB0-A290-83678E6DAF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7BB-4EB0-A290-83678E6DAF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7BB-4EB0-A290-83678E6DAF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7BB-4EB0-A290-83678E6DAF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7BB-4EB0-A290-83678E6DAF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7BB-4EB0-A290-83678E6DAF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7BB-4EB0-A290-83678E6DAF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7BB-4EB0-A290-83678E6DAF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7BB-4EB0-A290-83678E6DAF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7BB-4EB0-A290-83678E6DAF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7BB-4EB0-A290-83678E6DAF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7BB-4EB0-A290-83678E6DAF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7BB-4EB0-A290-83678E6DAF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7BB-4EB0-A290-83678E6DAF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7BB-4EB0-A290-83678E6DAF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7BB-4EB0-A290-83678E6DAF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7BB-4EB0-A290-83678E6DAF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7BB-4EB0-A290-83678E6DAF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7BB-4EB0-A290-83678E6DAF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7BB-4EB0-A290-83678E6DAF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7BB-4EB0-A290-83678E6DAF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7BB-4EB0-A290-83678E6DAF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7BB-4EB0-A290-83678E6DAF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7BB-4EB0-A290-83678E6DAF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7BB-4EB0-A290-83678E6DAF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7BB-4EB0-A290-83678E6DAF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7BB-4EB0-A290-83678E6DAF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7BB-4EB0-A290-83678E6DAF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7BB-4EB0-A290-83678E6DAF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7BB-4EB0-A290-83678E6DAF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7BB-4EB0-A290-83678E6DAF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7BB-4EB0-A290-83678E6DAF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7BB-4EB0-A290-83678E6DAF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7BB-4EB0-A290-83678E6DAF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7BB-4EB0-A290-83678E6DAF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7BB-4EB0-A290-83678E6DAF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7BB-4EB0-A290-83678E6DAF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7BB-4EB0-A290-83678E6DAF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7BB-4EB0-A290-83678E6DAF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7BB-4EB0-A290-83678E6DAF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84.199999999999989</c:v>
                </c:pt>
                <c:pt idx="3">
                  <c:v>71.428571428571416</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7BB-4EB0-A290-83678E6DAF0A}"/>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77.8</c:v>
                </c:pt>
                <c:pt idx="7">
                  <c:v>77.8</c:v>
                </c:pt>
                <c:pt idx="8">
                  <c:v>77.8</c:v>
                </c:pt>
                <c:pt idx="9">
                  <c:v>77.8</c:v>
                </c:pt>
                <c:pt idx="10">
                  <c:v>77.8</c:v>
                </c:pt>
                <c:pt idx="11">
                  <c:v>77.8</c:v>
                </c:pt>
                <c:pt idx="12">
                  <c:v>77.8</c:v>
                </c:pt>
                <c:pt idx="13">
                  <c:v>77.8</c:v>
                </c:pt>
                <c:pt idx="14">
                  <c:v>77.8</c:v>
                </c:pt>
                <c:pt idx="15">
                  <c:v>77.8</c:v>
                </c:pt>
                <c:pt idx="16">
                  <c:v>77.8</c:v>
                </c:pt>
                <c:pt idx="17">
                  <c:v>77.8</c:v>
                </c:pt>
                <c:pt idx="18">
                  <c:v>77.8</c:v>
                </c:pt>
                <c:pt idx="19">
                  <c:v>77.8</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7BB-4EB0-A290-83678E6DAF0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42.6</c:v>
                </c:pt>
                <c:pt idx="7">
                  <c:v>42.6</c:v>
                </c:pt>
                <c:pt idx="8">
                  <c:v>42.6</c:v>
                </c:pt>
                <c:pt idx="9">
                  <c:v>42.6</c:v>
                </c:pt>
                <c:pt idx="10">
                  <c:v>42.6</c:v>
                </c:pt>
                <c:pt idx="11">
                  <c:v>42.6</c:v>
                </c:pt>
                <c:pt idx="12">
                  <c:v>42.6</c:v>
                </c:pt>
                <c:pt idx="13">
                  <c:v>42.6</c:v>
                </c:pt>
                <c:pt idx="14">
                  <c:v>42.6</c:v>
                </c:pt>
                <c:pt idx="15">
                  <c:v>42.6</c:v>
                </c:pt>
                <c:pt idx="16">
                  <c:v>42.6</c:v>
                </c:pt>
                <c:pt idx="17">
                  <c:v>42.6</c:v>
                </c:pt>
                <c:pt idx="18">
                  <c:v>42.6</c:v>
                </c:pt>
                <c:pt idx="19">
                  <c:v>42.6</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7BB-4EB0-A290-83678E6DAF0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17BB-4EB0-A290-83678E6DAF0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17BB-4EB0-A290-83678E6DAF0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17BB-4EB0-A290-83678E6DAF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17BB-4EB0-A290-83678E6DAF0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17BB-4EB0-A290-83678E6DAF0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17BB-4EB0-A290-83678E6DAF0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17BB-4EB0-A290-83678E6DAF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17BB-4EB0-A290-83678E6DAF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17BB-4EB0-A290-83678E6DAF0A}"/>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17BB-4EB0-A290-83678E6DAF0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17BB-4EB0-A290-83678E6DAF0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17BB-4EB0-A290-83678E6DAF0A}"/>
                </c:ext>
              </c:extLst>
            </c:dLbl>
            <c:dLbl>
              <c:idx val="11"/>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D-17BB-4EB0-A290-83678E6DAF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17BB-4EB0-A290-83678E6DAF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17BB-4EB0-A290-83678E6DAF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17BB-4EB0-A290-83678E6DAF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17BB-4EB0-A290-83678E6DAF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17BB-4EB0-A290-83678E6DAF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17BB-4EB0-A290-83678E6DAF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17BB-4EB0-A290-83678E6DAF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17BB-4EB0-A290-83678E6DAF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17BB-4EB0-A290-83678E6DAF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17BB-4EB0-A290-83678E6DAF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17BB-4EB0-A290-83678E6DAF0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17BB-4EB0-A290-83678E6DAF0A}"/>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47.4</c:v>
                </c:pt>
                <c:pt idx="3">
                  <c:v>37.755102040816325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17BB-4EB0-A290-83678E6DAF0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92.5</c:v>
                </c:pt>
                <c:pt idx="7">
                  <c:v>92.5</c:v>
                </c:pt>
                <c:pt idx="8">
                  <c:v>92.5</c:v>
                </c:pt>
                <c:pt idx="9">
                  <c:v>92.5</c:v>
                </c:pt>
                <c:pt idx="10">
                  <c:v>92.5</c:v>
                </c:pt>
                <c:pt idx="11">
                  <c:v>91.1</c:v>
                </c:pt>
                <c:pt idx="12">
                  <c:v>89.7</c:v>
                </c:pt>
                <c:pt idx="13">
                  <c:v>88.4</c:v>
                </c:pt>
                <c:pt idx="14">
                  <c:v>87</c:v>
                </c:pt>
                <c:pt idx="15">
                  <c:v>85.6</c:v>
                </c:pt>
                <c:pt idx="16">
                  <c:v>84.2</c:v>
                </c:pt>
                <c:pt idx="17">
                  <c:v>82.8</c:v>
                </c:pt>
                <c:pt idx="18">
                  <c:v>81.400000000000006</c:v>
                </c:pt>
                <c:pt idx="19">
                  <c:v>80</c:v>
                </c:pt>
                <c:pt idx="20">
                  <c:v>78.599999999999994</c:v>
                </c:pt>
                <c:pt idx="21">
                  <c:v>77.2</c:v>
                </c:pt>
                <c:pt idx="22">
                  <c:v>75.8</c:v>
                </c:pt>
                <c:pt idx="23">
                  <c:v>74.400000000000006</c:v>
                </c:pt>
                <c:pt idx="24">
                  <c:v>74.400000000000006</c:v>
                </c:pt>
                <c:pt idx="25">
                  <c:v>74.400000000000006</c:v>
                </c:pt>
              </c:numCache>
            </c:numRef>
          </c:yVal>
          <c:smooth val="0"/>
          <c:extLst>
            <c:ext xmlns:c16="http://schemas.microsoft.com/office/drawing/2014/chart" uri="{C3380CC4-5D6E-409C-BE32-E72D297353CC}">
              <c16:uniqueId val="{0000007B-17BB-4EB0-A290-83678E6DAF0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17BB-4EB0-A290-83678E6DAF0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17BB-4EB0-A290-83678E6DAF0A}"/>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17BB-4EB0-A290-83678E6DAF0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17BB-4EB0-A290-83678E6DAF0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17BB-4EB0-A290-83678E6DAF0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17BB-4EB0-A290-83678E6DAF0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17BB-4EB0-A290-83678E6DAF0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17BB-4EB0-A290-83678E6DAF0A}"/>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17BB-4EB0-A290-83678E6DAF0A}"/>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17BB-4EB0-A290-83678E6DAF0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17BB-4EB0-A290-83678E6DAF0A}"/>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17BB-4EB0-A290-83678E6DAF0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17BB-4EB0-A290-83678E6DAF0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17BB-4EB0-A290-83678E6DAF0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17BB-4EB0-A290-83678E6DAF0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17BB-4EB0-A290-83678E6DAF0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17BB-4EB0-A290-83678E6DAF0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17BB-4EB0-A290-83678E6DAF0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17BB-4EB0-A290-83678E6DAF0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17BB-4EB0-A290-83678E6DAF0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17BB-4EB0-A290-83678E6DAF0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17BB-4EB0-A290-83678E6DAF0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17BB-4EB0-A290-83678E6DAF0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17BB-4EB0-A290-83678E6DAF0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7BB-4EB0-A290-83678E6DAF0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7BB-4EB0-A290-83678E6DAF0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7BB-4EB0-A290-83678E6DAF0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7BB-4EB0-A290-83678E6DAF0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7BB-4EB0-A290-83678E6DAF0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7BB-4EB0-A290-83678E6DAF0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7BB-4EB0-A290-83678E6DAF0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7BB-4EB0-A290-83678E6DAF0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7BB-4EB0-A290-83678E6DAF0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7BB-4EB0-A290-83678E6DAF0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7BB-4EB0-A290-83678E6DAF0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7BB-4EB0-A290-83678E6DAF0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7BB-4EB0-A290-83678E6DAF0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7BB-4EB0-A290-83678E6DAF0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7BB-4EB0-A290-83678E6DAF0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7BB-4EB0-A290-83678E6DAF0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7BB-4EB0-A290-83678E6DAF0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7BB-4EB0-A290-83678E6DAF0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7BB-4EB0-A290-83678E6DAF0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7BB-4EB0-A290-83678E6DAF0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7BB-4EB0-A290-83678E6DAF0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7BB-4EB0-A290-83678E6DAF0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7BB-4EB0-A290-83678E6DAF0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7BB-4EB0-A290-83678E6DAF0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7BB-4EB0-A290-83678E6DAF0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7BB-4EB0-A290-83678E6DAF0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7BB-4EB0-A290-83678E6DAF0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7BB-4EB0-A290-83678E6DAF0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7BB-4EB0-A290-83678E6DAF0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7BB-4EB0-A290-83678E6DAF0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7BB-4EB0-A290-83678E6DAF0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7BB-4EB0-A290-83678E6DAF0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7BB-4EB0-A290-83678E6DAF0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7BB-4EB0-A290-83678E6DAF0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7BB-4EB0-A290-83678E6DAF0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7BB-4EB0-A290-83678E6DAF0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7BB-4EB0-A290-83678E6DAF0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7BB-4EB0-A290-83678E6DAF0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7BB-4EB0-A290-83678E6DAF0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7BB-4EB0-A290-83678E6DAF0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7BB-4EB0-A290-83678E6DAF0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7BB-4EB0-A290-83678E6DAF0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7BB-4EB0-A290-83678E6DAF0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7BB-4EB0-A290-83678E6DAF0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7BB-4EB0-A290-83678E6DAF0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7BB-4EB0-A290-83678E6DAF0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17BB-4EB0-A290-83678E6DAF0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17BB-4EB0-A290-83678E6DAF0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17BB-4EB0-A290-83678E6DAF0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17BB-4EB0-A290-83678E6DAF0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17BB-4EB0-A290-83678E6DAF0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17BB-4EB0-A290-83678E6DAF0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17BB-4EB0-A290-83678E6DAF0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17BB-4EB0-A290-83678E6DAF0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17BB-4EB0-A290-83678E6DAF0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17BB-4EB0-A290-83678E6DAF0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17BB-4EB0-A290-83678E6DAF0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17BB-4EB0-A290-83678E6DAF0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17BB-4EB0-A290-83678E6DAF0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17BB-4EB0-A290-83678E6DAF0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17BB-4EB0-A290-83678E6DAF0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17BB-4EB0-A290-83678E6DAF0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17BB-4EB0-A290-83678E6DAF0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17BB-4EB0-A290-83678E6DAF0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17BB-4EB0-A290-83678E6DAF0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17BB-4EB0-A290-83678E6DAF0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17BB-4EB0-A290-83678E6DAF0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17BB-4EB0-A290-83678E6DAF0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17BB-4EB0-A290-83678E6DAF0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17BB-4EB0-A290-83678E6DAF0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17BB-4EB0-A290-83678E6DAF0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92.1</c:v>
                </c:pt>
                <c:pt idx="3">
                  <c:v>85.7</c:v>
                </c:pt>
                <c:pt idx="4">
                  <c:v>#N/A</c:v>
                </c:pt>
                <c:pt idx="5">
                  <c:v>#N/A</c:v>
                </c:pt>
                <c:pt idx="6">
                  <c:v>#N/A</c:v>
                </c:pt>
                <c:pt idx="7">
                  <c:v>#N/A</c:v>
                </c:pt>
                <c:pt idx="8">
                  <c:v>#N/A</c:v>
                </c:pt>
                <c:pt idx="9">
                  <c:v>77.514792899408278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17BB-4EB0-A290-83678E6DAF0A}"/>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7A7-49B9-B61D-A8765ECD31E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A7-49B9-B61D-A8765ECD31E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A7-49B9-B61D-A8765ECD31E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A7-49B9-B61D-A8765ECD31E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A7-49B9-B61D-A8765ECD31E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A7-49B9-B61D-A8765ECD3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A7-49B9-B61D-A8765ECD3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A7-49B9-B61D-A8765ECD31E5}"/>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A7-49B9-B61D-A8765ECD31E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A7-49B9-B61D-A8765ECD31E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A7-49B9-B61D-A8765ECD31E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A7-49B9-B61D-A8765ECD31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A7-49B9-B61D-A8765ECD3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A7-49B9-B61D-A8765ECD31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A7-49B9-B61D-A8765ECD3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A7-49B9-B61D-A8765ECD3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A7-49B9-B61D-A8765ECD3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A7-49B9-B61D-A8765ECD3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A7-49B9-B61D-A8765ECD3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A7-49B9-B61D-A8765ECD3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A7-49B9-B61D-A8765ECD3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A7-49B9-B61D-A8765ECD3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A7-49B9-B61D-A8765ECD3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A7-49B9-B61D-A8765ECD3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7A7-49B9-B61D-A8765ECD3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A7-49B9-B61D-A8765ECD3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A7-49B9-B61D-A8765ECD3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A7-49B9-B61D-A8765ECD3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A7-49B9-B61D-A8765ECD3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A7-49B9-B61D-A8765ECD3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A7-49B9-B61D-A8765ECD3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A7-49B9-B61D-A8765ECD3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A7-49B9-B61D-A8765ECD3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A7-49B9-B61D-A8765ECD3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A7-49B9-B61D-A8765ECD3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A7-49B9-B61D-A8765ECD3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A7-49B9-B61D-A8765ECD3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A7-49B9-B61D-A8765ECD3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A7-49B9-B61D-A8765ECD3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A7-49B9-B61D-A8765ECD3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A7-49B9-B61D-A8765ECD3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A7-49B9-B61D-A8765ECD3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A7-49B9-B61D-A8765ECD3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A7-49B9-B61D-A8765ECD3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A7-49B9-B61D-A8765ECD3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A7-49B9-B61D-A8765ECD3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A7-49B9-B61D-A8765ECD3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A7-49B9-B61D-A8765ECD3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A7-49B9-B61D-A8765ECD3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A7-49B9-B61D-A8765ECD3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A7-49B9-B61D-A8765ECD3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A7-49B9-B61D-A8765ECD3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A7-49B9-B61D-A8765ECD3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A7-49B9-B61D-A8765ECD3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A7-49B9-B61D-A8765ECD3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A7-49B9-B61D-A8765ECD3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A7-49B9-B61D-A8765ECD3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A7-49B9-B61D-A8765ECD3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A7-49B9-B61D-A8765ECD3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A7-49B9-B61D-A8765ECD3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A7-49B9-B61D-A8765ECD3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A7-49B9-B61D-A8765ECD3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A7-49B9-B61D-A8765ECD3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A7-49B9-B61D-A8765ECD3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A7-49B9-B61D-A8765ECD3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A7-49B9-B61D-A8765ECD3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A7-49B9-B61D-A8765ECD3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A7-49B9-B61D-A8765ECD3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A7-49B9-B61D-A8765ECD3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A7-49B9-B61D-A8765ECD3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A7-49B9-B61D-A8765ECD3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A7-49B9-B61D-A8765ECD3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A7-49B9-B61D-A8765ECD3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A7-49B9-B61D-A8765ECD3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A7-49B9-B61D-A8765ECD3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A7-49B9-B61D-A8765ECD3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A7-49B9-B61D-A8765ECD3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A7-49B9-B61D-A8765ECD3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A7-49B9-B61D-A8765ECD3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A7-49B9-B61D-A8765ECD3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A7-49B9-B61D-A8765ECD3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A7-49B9-B61D-A8765ECD3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A7-49B9-B61D-A8765ECD3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A7-49B9-B61D-A8765ECD3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A7-49B9-B61D-A8765ECD3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A7-49B9-B61D-A8765ECD3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A7-49B9-B61D-A8765ECD3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A7-49B9-B61D-A8765ECD3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A7-49B9-B61D-A8765ECD3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A7-49B9-B61D-A8765ECD3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A7-49B9-B61D-A8765ECD3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A7-49B9-B61D-A8765ECD3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A7-49B9-B61D-A8765ECD3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A7-49B9-B61D-A8765ECD3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A7-49B9-B61D-A8765ECD3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52.564102564102569</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7A7-49B9-B61D-A8765ECD31E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52.6</c:v>
                </c:pt>
                <c:pt idx="10">
                  <c:v>52.6</c:v>
                </c:pt>
                <c:pt idx="11">
                  <c:v>52.6</c:v>
                </c:pt>
                <c:pt idx="12">
                  <c:v>52.6</c:v>
                </c:pt>
                <c:pt idx="13">
                  <c:v>52.6</c:v>
                </c:pt>
                <c:pt idx="14">
                  <c:v>52.6</c:v>
                </c:pt>
                <c:pt idx="15">
                  <c:v>52.6</c:v>
                </c:pt>
                <c:pt idx="16">
                  <c:v>52.6</c:v>
                </c:pt>
                <c:pt idx="17">
                  <c:v>52.6</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7A7-49B9-B61D-A8765ECD31E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38.5</c:v>
                </c:pt>
                <c:pt idx="10">
                  <c:v>38.5</c:v>
                </c:pt>
                <c:pt idx="11">
                  <c:v>38.5</c:v>
                </c:pt>
                <c:pt idx="12">
                  <c:v>38.5</c:v>
                </c:pt>
                <c:pt idx="13">
                  <c:v>38.5</c:v>
                </c:pt>
                <c:pt idx="14">
                  <c:v>38.5</c:v>
                </c:pt>
                <c:pt idx="15">
                  <c:v>38.5</c:v>
                </c:pt>
                <c:pt idx="16">
                  <c:v>38.5</c:v>
                </c:pt>
                <c:pt idx="17">
                  <c:v>38.5</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A7-49B9-B61D-A8765ECD31E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7A7-49B9-B61D-A8765ECD31E5}"/>
              </c:ext>
            </c:extLst>
          </c:dPt>
          <c:dPt>
            <c:idx val="3"/>
            <c:bubble3D val="0"/>
            <c:extLst>
              <c:ext xmlns:c16="http://schemas.microsoft.com/office/drawing/2014/chart" uri="{C3380CC4-5D6E-409C-BE32-E72D297353CC}">
                <c16:uniqueId val="{00000063-57A7-49B9-B61D-A8765ECD31E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A7-49B9-B61D-A8765ECD31E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A7-49B9-B61D-A8765ECD31E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A7-49B9-B61D-A8765ECD31E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A7-49B9-B61D-A8765ECD31E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A7-49B9-B61D-A8765ECD31E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A7-49B9-B61D-A8765ECD3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A7-49B9-B61D-A8765ECD3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A7-49B9-B61D-A8765ECD31E5}"/>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A7-49B9-B61D-A8765ECD31E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A7-49B9-B61D-A8765ECD31E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A7-49B9-B61D-A8765ECD31E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A7-49B9-B61D-A8765ECD31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A7-49B9-B61D-A8765ECD3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A7-49B9-B61D-A8765ECD31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A7-49B9-B61D-A8765ECD3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A7-49B9-B61D-A8765ECD3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A7-49B9-B61D-A8765ECD3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A7-49B9-B61D-A8765ECD3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A7-49B9-B61D-A8765ECD3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A7-49B9-B61D-A8765ECD3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A7-49B9-B61D-A8765ECD3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A7-49B9-B61D-A8765ECD3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A7-49B9-B61D-A8765ECD3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A7-49B9-B61D-A8765ECD3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A7-49B9-B61D-A8765ECD3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A7-49B9-B61D-A8765ECD3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A7-49B9-B61D-A8765ECD3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A7-49B9-B61D-A8765ECD3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A7-49B9-B61D-A8765ECD3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A7-49B9-B61D-A8765ECD3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A7-49B9-B61D-A8765ECD3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A7-49B9-B61D-A8765ECD3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A7-49B9-B61D-A8765ECD3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A7-49B9-B61D-A8765ECD3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A7-49B9-B61D-A8765ECD3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A7-49B9-B61D-A8765ECD3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A7-49B9-B61D-A8765ECD3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A7-49B9-B61D-A8765ECD3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A7-49B9-B61D-A8765ECD3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A7-49B9-B61D-A8765ECD3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A7-49B9-B61D-A8765ECD3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A7-49B9-B61D-A8765ECD3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A7-49B9-B61D-A8765ECD3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A7-49B9-B61D-A8765ECD3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A7-49B9-B61D-A8765ECD3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A7-49B9-B61D-A8765ECD3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A7-49B9-B61D-A8765ECD3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A7-49B9-B61D-A8765ECD3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A7-49B9-B61D-A8765ECD3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A7-49B9-B61D-A8765ECD3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A7-49B9-B61D-A8765ECD3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A7-49B9-B61D-A8765ECD3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A7-49B9-B61D-A8765ECD3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A7-49B9-B61D-A8765ECD3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A7-49B9-B61D-A8765ECD3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A7-49B9-B61D-A8765ECD3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A7-49B9-B61D-A8765ECD3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A7-49B9-B61D-A8765ECD3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A7-49B9-B61D-A8765ECD3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A7-49B9-B61D-A8765ECD3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A7-49B9-B61D-A8765ECD3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A7-49B9-B61D-A8765ECD3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A7-49B9-B61D-A8765ECD3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A7-49B9-B61D-A8765ECD3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A7-49B9-B61D-A8765ECD3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A7-49B9-B61D-A8765ECD3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A7-49B9-B61D-A8765ECD3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A7-49B9-B61D-A8765ECD3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A7-49B9-B61D-A8765ECD3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A7-49B9-B61D-A8765ECD3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A7-49B9-B61D-A8765ECD3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A7-49B9-B61D-A8765ECD3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A7-49B9-B61D-A8765ECD3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A7-49B9-B61D-A8765ECD3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A7-49B9-B61D-A8765ECD3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A7-49B9-B61D-A8765ECD3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A7-49B9-B61D-A8765ECD3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A7-49B9-B61D-A8765ECD3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A7-49B9-B61D-A8765ECD3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A7-49B9-B61D-A8765ECD3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A7-49B9-B61D-A8765ECD3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A7-49B9-B61D-A8765ECD3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A7-49B9-B61D-A8765ECD3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A7-49B9-B61D-A8765ECD3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A7-49B9-B61D-A8765ECD3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A7-49B9-B61D-A8765ECD3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A7-49B9-B61D-A8765ECD3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A7-49B9-B61D-A8765ECD3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A7-49B9-B61D-A8765ECD3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A7-49B9-B61D-A8765ECD3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A7-49B9-B61D-A8765ECD3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A7-49B9-B61D-A8765ECD3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A7-49B9-B61D-A8765ECD3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A7-49B9-B61D-A8765ECD3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A7-49B9-B61D-A8765ECD3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38.461538461538467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A7-49B9-B61D-A8765ECD31E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85.3</c:v>
                </c:pt>
                <c:pt idx="8">
                  <c:v>85.3</c:v>
                </c:pt>
                <c:pt idx="9">
                  <c:v>85.3</c:v>
                </c:pt>
                <c:pt idx="10">
                  <c:v>85.3</c:v>
                </c:pt>
                <c:pt idx="11">
                  <c:v>85.3</c:v>
                </c:pt>
                <c:pt idx="12">
                  <c:v>80.8</c:v>
                </c:pt>
                <c:pt idx="13">
                  <c:v>76.3</c:v>
                </c:pt>
                <c:pt idx="14">
                  <c:v>71.8</c:v>
                </c:pt>
                <c:pt idx="15">
                  <c:v>67.3</c:v>
                </c:pt>
                <c:pt idx="16">
                  <c:v>62.9</c:v>
                </c:pt>
                <c:pt idx="17">
                  <c:v>58.4</c:v>
                </c:pt>
                <c:pt idx="18">
                  <c:v>53.9</c:v>
                </c:pt>
                <c:pt idx="19">
                  <c:v>49.4</c:v>
                </c:pt>
                <c:pt idx="20">
                  <c:v>44.9</c:v>
                </c:pt>
                <c:pt idx="21">
                  <c:v>40.4</c:v>
                </c:pt>
                <c:pt idx="22">
                  <c:v>36</c:v>
                </c:pt>
                <c:pt idx="23">
                  <c:v>31.5</c:v>
                </c:pt>
                <c:pt idx="24">
                  <c:v>31.5</c:v>
                </c:pt>
                <c:pt idx="25">
                  <c:v>31.5</c:v>
                </c:pt>
              </c:numCache>
            </c:numRef>
          </c:yVal>
          <c:smooth val="0"/>
          <c:extLst>
            <c:ext xmlns:c16="http://schemas.microsoft.com/office/drawing/2014/chart" uri="{C3380CC4-5D6E-409C-BE32-E72D297353CC}">
              <c16:uniqueId val="{000000C2-57A7-49B9-B61D-A8765ECD31E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A7-49B9-B61D-A8765ECD31E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A7-49B9-B61D-A8765ECD31E5}"/>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A7-49B9-B61D-A8765ECD31E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A7-49B9-B61D-A8765ECD31E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A7-49B9-B61D-A8765ECD31E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A7-49B9-B61D-A8765ECD31E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A7-49B9-B61D-A8765ECD31E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A7-49B9-B61D-A8765ECD31E5}"/>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A7-49B9-B61D-A8765ECD31E5}"/>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A7-49B9-B61D-A8765ECD31E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A7-49B9-B61D-A8765ECD31E5}"/>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A7-49B9-B61D-A8765ECD31E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A7-49B9-B61D-A8765ECD31E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A7-49B9-B61D-A8765ECD31E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A7-49B9-B61D-A8765ECD31E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A7-49B9-B61D-A8765ECD31E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A7-49B9-B61D-A8765ECD31E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A7-49B9-B61D-A8765ECD31E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A7-49B9-B61D-A8765ECD31E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A7-49B9-B61D-A8765ECD31E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A7-49B9-B61D-A8765ECD31E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A7-49B9-B61D-A8765ECD31E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A7-49B9-B61D-A8765ECD31E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A7-49B9-B61D-A8765ECD31E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A7-49B9-B61D-A8765ECD31E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A7-49B9-B61D-A8765ECD31E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A7-49B9-B61D-A8765ECD31E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A7-49B9-B61D-A8765ECD31E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A7-49B9-B61D-A8765ECD31E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A7-49B9-B61D-A8765ECD31E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A7-49B9-B61D-A8765ECD31E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A7-49B9-B61D-A8765ECD31E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A7-49B9-B61D-A8765ECD31E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A7-49B9-B61D-A8765ECD31E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A7-49B9-B61D-A8765ECD31E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A7-49B9-B61D-A8765ECD31E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A7-49B9-B61D-A8765ECD31E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A7-49B9-B61D-A8765ECD31E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A7-49B9-B61D-A8765ECD31E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A7-49B9-B61D-A8765ECD31E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A7-49B9-B61D-A8765ECD31E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A7-49B9-B61D-A8765ECD31E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A7-49B9-B61D-A8765ECD31E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A7-49B9-B61D-A8765ECD31E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A7-49B9-B61D-A8765ECD31E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A7-49B9-B61D-A8765ECD31E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A7-49B9-B61D-A8765ECD31E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A7-49B9-B61D-A8765ECD31E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A7-49B9-B61D-A8765ECD31E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A7-49B9-B61D-A8765ECD31E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A7-49B9-B61D-A8765ECD31E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A7-49B9-B61D-A8765ECD31E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A7-49B9-B61D-A8765ECD31E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A7-49B9-B61D-A8765ECD31E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A7-49B9-B61D-A8765ECD31E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A7-49B9-B61D-A8765ECD31E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A7-49B9-B61D-A8765ECD31E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A7-49B9-B61D-A8765ECD31E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A7-49B9-B61D-A8765ECD31E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A7-49B9-B61D-A8765ECD31E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A7-49B9-B61D-A8765ECD31E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A7-49B9-B61D-A8765ECD31E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A7-49B9-B61D-A8765ECD31E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A7-49B9-B61D-A8765ECD31E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A7-49B9-B61D-A8765ECD31E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A7-49B9-B61D-A8765ECD31E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A7-49B9-B61D-A8765ECD31E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A7-49B9-B61D-A8765ECD31E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A7-49B9-B61D-A8765ECD31E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A7-49B9-B61D-A8765ECD31E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A7-49B9-B61D-A8765ECD31E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A7-49B9-B61D-A8765ECD31E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A7-49B9-B61D-A8765ECD31E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A7-49B9-B61D-A8765ECD31E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A7-49B9-B61D-A8765ECD31E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A7-49B9-B61D-A8765ECD31E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A7-49B9-B61D-A8765ECD31E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A7-49B9-B61D-A8765ECD31E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A7-49B9-B61D-A8765ECD31E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A7-49B9-B61D-A8765ECD31E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A7-49B9-B61D-A8765ECD31E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A7-49B9-B61D-A8765ECD31E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A7-49B9-B61D-A8765ECD31E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A7-49B9-B61D-A8765ECD31E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A7-49B9-B61D-A8765ECD31E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A7-49B9-B61D-A8765ECD31E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A7-49B9-B61D-A8765ECD31E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A7-49B9-B61D-A8765ECD31E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A7-49B9-B61D-A8765ECD31E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A7-49B9-B61D-A8765ECD31E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A7-49B9-B61D-A8765ECD31E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A7-49B9-B61D-A8765ECD31E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A7-49B9-B61D-A8765ECD31E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A7-49B9-B61D-A8765ECD31E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A7-49B9-B61D-A8765ECD31E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76.3</c:v>
                </c:pt>
                <c:pt idx="4">
                  <c:v>#N/A</c:v>
                </c:pt>
                <c:pt idx="5">
                  <c:v>#N/A</c:v>
                </c:pt>
                <c:pt idx="6">
                  <c:v>#N/A</c:v>
                </c:pt>
                <c:pt idx="7">
                  <c:v>#N/A</c:v>
                </c:pt>
                <c:pt idx="8">
                  <c:v>#N/A</c:v>
                </c:pt>
                <c:pt idx="9">
                  <c:v>40.449438202247187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A7-49B9-B61D-A8765ECD31E5}"/>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D1BA-42ED-9FFC-26D1DDD8D7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1BA-42ED-9FFC-26D1DDD8D7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1BA-42ED-9FFC-26D1DDD8D7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1BA-42ED-9FFC-26D1DDD8D7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1BA-42ED-9FFC-26D1DDD8D7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1BA-42ED-9FFC-26D1DDD8D77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1BA-42ED-9FFC-26D1DDD8D7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1BA-42ED-9FFC-26D1DDD8D7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1BA-42ED-9FFC-26D1DDD8D771}"/>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1BA-42ED-9FFC-26D1DDD8D77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1BA-42ED-9FFC-26D1DDD8D7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1BA-42ED-9FFC-26D1DDD8D77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1BA-42ED-9FFC-26D1DDD8D7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1BA-42ED-9FFC-26D1DDD8D7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1BA-42ED-9FFC-26D1DDD8D7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1BA-42ED-9FFC-26D1DDD8D7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1BA-42ED-9FFC-26D1DDD8D7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1BA-42ED-9FFC-26D1DDD8D7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1BA-42ED-9FFC-26D1DDD8D7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1BA-42ED-9FFC-26D1DDD8D7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1BA-42ED-9FFC-26D1DDD8D7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1BA-42ED-9FFC-26D1DDD8D7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1BA-42ED-9FFC-26D1DDD8D7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1BA-42ED-9FFC-26D1DDD8D7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1BA-42ED-9FFC-26D1DDD8D7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1BA-42ED-9FFC-26D1DDD8D7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1BA-42ED-9FFC-26D1DDD8D7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1BA-42ED-9FFC-26D1DDD8D7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1BA-42ED-9FFC-26D1DDD8D7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1BA-42ED-9FFC-26D1DDD8D7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1BA-42ED-9FFC-26D1DDD8D7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1BA-42ED-9FFC-26D1DDD8D7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1BA-42ED-9FFC-26D1DDD8D7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1BA-42ED-9FFC-26D1DDD8D7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1BA-42ED-9FFC-26D1DDD8D7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1BA-42ED-9FFC-26D1DDD8D7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1BA-42ED-9FFC-26D1DDD8D7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1BA-42ED-9FFC-26D1DDD8D7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1BA-42ED-9FFC-26D1DDD8D7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1BA-42ED-9FFC-26D1DDD8D7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1BA-42ED-9FFC-26D1DDD8D7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1BA-42ED-9FFC-26D1DDD8D7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1BA-42ED-9FFC-26D1DDD8D7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1BA-42ED-9FFC-26D1DDD8D7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1BA-42ED-9FFC-26D1DDD8D7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1BA-42ED-9FFC-26D1DDD8D7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1BA-42ED-9FFC-26D1DDD8D7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1BA-42ED-9FFC-26D1DDD8D7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1BA-42ED-9FFC-26D1DDD8D7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1BA-42ED-9FFC-26D1DDD8D7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1BA-42ED-9FFC-26D1DDD8D7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1BA-42ED-9FFC-26D1DDD8D7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1BA-42ED-9FFC-26D1DDD8D7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1BA-42ED-9FFC-26D1DDD8D7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1BA-42ED-9FFC-26D1DDD8D7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1BA-42ED-9FFC-26D1DDD8D7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1BA-42ED-9FFC-26D1DDD8D7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1BA-42ED-9FFC-26D1DDD8D7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1BA-42ED-9FFC-26D1DDD8D7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1BA-42ED-9FFC-26D1DDD8D7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1BA-42ED-9FFC-26D1DDD8D7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1BA-42ED-9FFC-26D1DDD8D7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1BA-42ED-9FFC-26D1DDD8D7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1BA-42ED-9FFC-26D1DDD8D7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1BA-42ED-9FFC-26D1DDD8D7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1BA-42ED-9FFC-26D1DDD8D7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1BA-42ED-9FFC-26D1DDD8D7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1BA-42ED-9FFC-26D1DDD8D7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1BA-42ED-9FFC-26D1DDD8D7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1BA-42ED-9FFC-26D1DDD8D7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1BA-42ED-9FFC-26D1DDD8D7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1BA-42ED-9FFC-26D1DDD8D7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1BA-42ED-9FFC-26D1DDD8D7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1BA-42ED-9FFC-26D1DDD8D7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1BA-42ED-9FFC-26D1DDD8D7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1BA-42ED-9FFC-26D1DDD8D7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1BA-42ED-9FFC-26D1DDD8D7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1BA-42ED-9FFC-26D1DDD8D7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1BA-42ED-9FFC-26D1DDD8D7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1BA-42ED-9FFC-26D1DDD8D7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1BA-42ED-9FFC-26D1DDD8D7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1BA-42ED-9FFC-26D1DDD8D7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1BA-42ED-9FFC-26D1DDD8D7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1BA-42ED-9FFC-26D1DDD8D7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1BA-42ED-9FFC-26D1DDD8D7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1BA-42ED-9FFC-26D1DDD8D7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1BA-42ED-9FFC-26D1DDD8D7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1BA-42ED-9FFC-26D1DDD8D7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1BA-42ED-9FFC-26D1DDD8D7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1BA-42ED-9FFC-26D1DDD8D7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1BA-42ED-9FFC-26D1DDD8D7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1BA-42ED-9FFC-26D1DDD8D7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1BA-42ED-9FFC-26D1DDD8D7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1BA-42ED-9FFC-26D1DDD8D7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1BA-42ED-9FFC-26D1DDD8D7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1BA-42ED-9FFC-26D1DDD8D7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70.199999999999989</c:v>
                </c:pt>
                <c:pt idx="3">
                  <c:v>62.028301886792448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1BA-42ED-9FFC-26D1DDD8D771}"/>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66.099999999999994</c:v>
                </c:pt>
                <c:pt idx="7">
                  <c:v>66.099999999999994</c:v>
                </c:pt>
                <c:pt idx="8">
                  <c:v>66.099999999999994</c:v>
                </c:pt>
                <c:pt idx="9">
                  <c:v>66.099999999999994</c:v>
                </c:pt>
                <c:pt idx="10">
                  <c:v>66.099999999999994</c:v>
                </c:pt>
                <c:pt idx="11">
                  <c:v>66.099999999999994</c:v>
                </c:pt>
                <c:pt idx="12">
                  <c:v>66.099999999999994</c:v>
                </c:pt>
                <c:pt idx="13">
                  <c:v>66.099999999999994</c:v>
                </c:pt>
                <c:pt idx="14">
                  <c:v>66.099999999999994</c:v>
                </c:pt>
                <c:pt idx="15">
                  <c:v>66.099999999999994</c:v>
                </c:pt>
                <c:pt idx="16">
                  <c:v>66.099999999999994</c:v>
                </c:pt>
                <c:pt idx="17">
                  <c:v>66.099999999999994</c:v>
                </c:pt>
                <c:pt idx="18">
                  <c:v>66.099999999999994</c:v>
                </c:pt>
                <c:pt idx="19">
                  <c:v>66.099999999999994</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1BA-42ED-9FFC-26D1DDD8D771}"/>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37.299999999999997</c:v>
                </c:pt>
                <c:pt idx="7">
                  <c:v>37.299999999999997</c:v>
                </c:pt>
                <c:pt idx="8">
                  <c:v>37.299999999999997</c:v>
                </c:pt>
                <c:pt idx="9">
                  <c:v>37.299999999999997</c:v>
                </c:pt>
                <c:pt idx="10">
                  <c:v>37.299999999999997</c:v>
                </c:pt>
                <c:pt idx="11">
                  <c:v>37.299999999999997</c:v>
                </c:pt>
                <c:pt idx="12">
                  <c:v>37.299999999999997</c:v>
                </c:pt>
                <c:pt idx="13">
                  <c:v>37.299999999999997</c:v>
                </c:pt>
                <c:pt idx="14">
                  <c:v>37.299999999999997</c:v>
                </c:pt>
                <c:pt idx="15">
                  <c:v>37.299999999999997</c:v>
                </c:pt>
                <c:pt idx="16">
                  <c:v>37.299999999999997</c:v>
                </c:pt>
                <c:pt idx="17">
                  <c:v>37.299999999999997</c:v>
                </c:pt>
                <c:pt idx="18">
                  <c:v>37.299999999999997</c:v>
                </c:pt>
                <c:pt idx="19">
                  <c:v>37.299999999999997</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1BA-42ED-9FFC-26D1DDD8D771}"/>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1BA-42ED-9FFC-26D1DDD8D771}"/>
              </c:ext>
            </c:extLst>
          </c:dPt>
          <c:dPt>
            <c:idx val="3"/>
            <c:bubble3D val="0"/>
            <c:extLst>
              <c:ext xmlns:c16="http://schemas.microsoft.com/office/drawing/2014/chart" uri="{C3380CC4-5D6E-409C-BE32-E72D297353CC}">
                <c16:uniqueId val="{00000063-D1BA-42ED-9FFC-26D1DDD8D771}"/>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1BA-42ED-9FFC-26D1DDD8D7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1BA-42ED-9FFC-26D1DDD8D7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1BA-42ED-9FFC-26D1DDD8D7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1BA-42ED-9FFC-26D1DDD8D7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1BA-42ED-9FFC-26D1DDD8D77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1BA-42ED-9FFC-26D1DDD8D7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1BA-42ED-9FFC-26D1DDD8D7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1BA-42ED-9FFC-26D1DDD8D771}"/>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1BA-42ED-9FFC-26D1DDD8D77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1BA-42ED-9FFC-26D1DDD8D7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1BA-42ED-9FFC-26D1DDD8D77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1BA-42ED-9FFC-26D1DDD8D7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1BA-42ED-9FFC-26D1DDD8D7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1BA-42ED-9FFC-26D1DDD8D7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1BA-42ED-9FFC-26D1DDD8D7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1BA-42ED-9FFC-26D1DDD8D7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1BA-42ED-9FFC-26D1DDD8D7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1BA-42ED-9FFC-26D1DDD8D7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1BA-42ED-9FFC-26D1DDD8D7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1BA-42ED-9FFC-26D1DDD8D7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1BA-42ED-9FFC-26D1DDD8D7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1BA-42ED-9FFC-26D1DDD8D7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1BA-42ED-9FFC-26D1DDD8D7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1BA-42ED-9FFC-26D1DDD8D7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1BA-42ED-9FFC-26D1DDD8D7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1BA-42ED-9FFC-26D1DDD8D7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1BA-42ED-9FFC-26D1DDD8D7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1BA-42ED-9FFC-26D1DDD8D7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1BA-42ED-9FFC-26D1DDD8D7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1BA-42ED-9FFC-26D1DDD8D7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1BA-42ED-9FFC-26D1DDD8D7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1BA-42ED-9FFC-26D1DDD8D7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1BA-42ED-9FFC-26D1DDD8D7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1BA-42ED-9FFC-26D1DDD8D7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1BA-42ED-9FFC-26D1DDD8D7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1BA-42ED-9FFC-26D1DDD8D7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1BA-42ED-9FFC-26D1DDD8D7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1BA-42ED-9FFC-26D1DDD8D7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1BA-42ED-9FFC-26D1DDD8D7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1BA-42ED-9FFC-26D1DDD8D7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1BA-42ED-9FFC-26D1DDD8D7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1BA-42ED-9FFC-26D1DDD8D7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1BA-42ED-9FFC-26D1DDD8D7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1BA-42ED-9FFC-26D1DDD8D7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1BA-42ED-9FFC-26D1DDD8D7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1BA-42ED-9FFC-26D1DDD8D7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1BA-42ED-9FFC-26D1DDD8D7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1BA-42ED-9FFC-26D1DDD8D7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1BA-42ED-9FFC-26D1DDD8D7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1BA-42ED-9FFC-26D1DDD8D7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1BA-42ED-9FFC-26D1DDD8D7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1BA-42ED-9FFC-26D1DDD8D7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1BA-42ED-9FFC-26D1DDD8D7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1BA-42ED-9FFC-26D1DDD8D7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1BA-42ED-9FFC-26D1DDD8D7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1BA-42ED-9FFC-26D1DDD8D7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1BA-42ED-9FFC-26D1DDD8D7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1BA-42ED-9FFC-26D1DDD8D7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1BA-42ED-9FFC-26D1DDD8D7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1BA-42ED-9FFC-26D1DDD8D7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1BA-42ED-9FFC-26D1DDD8D7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1BA-42ED-9FFC-26D1DDD8D7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1BA-42ED-9FFC-26D1DDD8D7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1BA-42ED-9FFC-26D1DDD8D7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1BA-42ED-9FFC-26D1DDD8D7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1BA-42ED-9FFC-26D1DDD8D7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1BA-42ED-9FFC-26D1DDD8D7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1BA-42ED-9FFC-26D1DDD8D7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1BA-42ED-9FFC-26D1DDD8D7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1BA-42ED-9FFC-26D1DDD8D7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1BA-42ED-9FFC-26D1DDD8D7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1BA-42ED-9FFC-26D1DDD8D7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1BA-42ED-9FFC-26D1DDD8D7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1BA-42ED-9FFC-26D1DDD8D7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1BA-42ED-9FFC-26D1DDD8D7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1BA-42ED-9FFC-26D1DDD8D7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1BA-42ED-9FFC-26D1DDD8D7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1BA-42ED-9FFC-26D1DDD8D7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1BA-42ED-9FFC-26D1DDD8D7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1BA-42ED-9FFC-26D1DDD8D7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1BA-42ED-9FFC-26D1DDD8D7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1BA-42ED-9FFC-26D1DDD8D7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1BA-42ED-9FFC-26D1DDD8D7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1BA-42ED-9FFC-26D1DDD8D7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1BA-42ED-9FFC-26D1DDD8D7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1BA-42ED-9FFC-26D1DDD8D7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1BA-42ED-9FFC-26D1DDD8D7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1BA-42ED-9FFC-26D1DDD8D7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1BA-42ED-9FFC-26D1DDD8D7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1BA-42ED-9FFC-26D1DDD8D7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1BA-42ED-9FFC-26D1DDD8D7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1BA-42ED-9FFC-26D1DDD8D7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1BA-42ED-9FFC-26D1DDD8D7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1BA-42ED-9FFC-26D1DDD8D7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1BA-42ED-9FFC-26D1DDD8D7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40.299999999999997</c:v>
                </c:pt>
                <c:pt idx="3">
                  <c:v>34.276729559748425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1BA-42ED-9FFC-26D1DDD8D77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85.6</c:v>
                </c:pt>
                <c:pt idx="7">
                  <c:v>85.6</c:v>
                </c:pt>
                <c:pt idx="8">
                  <c:v>85.6</c:v>
                </c:pt>
                <c:pt idx="9">
                  <c:v>85.6</c:v>
                </c:pt>
                <c:pt idx="10">
                  <c:v>85.6</c:v>
                </c:pt>
                <c:pt idx="11">
                  <c:v>84.6</c:v>
                </c:pt>
                <c:pt idx="12">
                  <c:v>83.6</c:v>
                </c:pt>
                <c:pt idx="13">
                  <c:v>82.6</c:v>
                </c:pt>
                <c:pt idx="14">
                  <c:v>81.599999999999994</c:v>
                </c:pt>
                <c:pt idx="15">
                  <c:v>80.599999999999994</c:v>
                </c:pt>
                <c:pt idx="16">
                  <c:v>79.599999999999994</c:v>
                </c:pt>
                <c:pt idx="17">
                  <c:v>78.7</c:v>
                </c:pt>
                <c:pt idx="18">
                  <c:v>77.7</c:v>
                </c:pt>
                <c:pt idx="19">
                  <c:v>76.7</c:v>
                </c:pt>
                <c:pt idx="20">
                  <c:v>75.7</c:v>
                </c:pt>
                <c:pt idx="21">
                  <c:v>74.7</c:v>
                </c:pt>
                <c:pt idx="22">
                  <c:v>73.7</c:v>
                </c:pt>
                <c:pt idx="23">
                  <c:v>72.7</c:v>
                </c:pt>
                <c:pt idx="24">
                  <c:v>72.7</c:v>
                </c:pt>
                <c:pt idx="25">
                  <c:v>72.7</c:v>
                </c:pt>
              </c:numCache>
            </c:numRef>
          </c:yVal>
          <c:smooth val="0"/>
          <c:extLst>
            <c:ext xmlns:c16="http://schemas.microsoft.com/office/drawing/2014/chart" uri="{C3380CC4-5D6E-409C-BE32-E72D297353CC}">
              <c16:uniqueId val="{000000C2-D1BA-42ED-9FFC-26D1DDD8D77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1BA-42ED-9FFC-26D1DDD8D771}"/>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1BA-42ED-9FFC-26D1DDD8D771}"/>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1BA-42ED-9FFC-26D1DDD8D77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1BA-42ED-9FFC-26D1DDD8D771}"/>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1BA-42ED-9FFC-26D1DDD8D77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1BA-42ED-9FFC-26D1DDD8D7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1BA-42ED-9FFC-26D1DDD8D7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1BA-42ED-9FFC-26D1DDD8D771}"/>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1BA-42ED-9FFC-26D1DDD8D771}"/>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1BA-42ED-9FFC-26D1DDD8D771}"/>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1BA-42ED-9FFC-26D1DDD8D771}"/>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1BA-42ED-9FFC-26D1DDD8D7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1BA-42ED-9FFC-26D1DDD8D7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1BA-42ED-9FFC-26D1DDD8D7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1BA-42ED-9FFC-26D1DDD8D7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1BA-42ED-9FFC-26D1DDD8D7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1BA-42ED-9FFC-26D1DDD8D7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1BA-42ED-9FFC-26D1DDD8D7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1BA-42ED-9FFC-26D1DDD8D7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1BA-42ED-9FFC-26D1DDD8D7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1BA-42ED-9FFC-26D1DDD8D7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1BA-42ED-9FFC-26D1DDD8D7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1BA-42ED-9FFC-26D1DDD8D7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1BA-42ED-9FFC-26D1DDD8D7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1BA-42ED-9FFC-26D1DDD8D7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1BA-42ED-9FFC-26D1DDD8D7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1BA-42ED-9FFC-26D1DDD8D7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1BA-42ED-9FFC-26D1DDD8D7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1BA-42ED-9FFC-26D1DDD8D7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1BA-42ED-9FFC-26D1DDD8D7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1BA-42ED-9FFC-26D1DDD8D7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1BA-42ED-9FFC-26D1DDD8D7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1BA-42ED-9FFC-26D1DDD8D7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1BA-42ED-9FFC-26D1DDD8D7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1BA-42ED-9FFC-26D1DDD8D7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1BA-42ED-9FFC-26D1DDD8D7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1BA-42ED-9FFC-26D1DDD8D7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1BA-42ED-9FFC-26D1DDD8D7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1BA-42ED-9FFC-26D1DDD8D7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1BA-42ED-9FFC-26D1DDD8D7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1BA-42ED-9FFC-26D1DDD8D7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1BA-42ED-9FFC-26D1DDD8D7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1BA-42ED-9FFC-26D1DDD8D7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1BA-42ED-9FFC-26D1DDD8D7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1BA-42ED-9FFC-26D1DDD8D7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1BA-42ED-9FFC-26D1DDD8D7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1BA-42ED-9FFC-26D1DDD8D7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1BA-42ED-9FFC-26D1DDD8D7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1BA-42ED-9FFC-26D1DDD8D7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1BA-42ED-9FFC-26D1DDD8D7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1BA-42ED-9FFC-26D1DDD8D7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1BA-42ED-9FFC-26D1DDD8D7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1BA-42ED-9FFC-26D1DDD8D7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1BA-42ED-9FFC-26D1DDD8D7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1BA-42ED-9FFC-26D1DDD8D7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1BA-42ED-9FFC-26D1DDD8D7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1BA-42ED-9FFC-26D1DDD8D7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1BA-42ED-9FFC-26D1DDD8D7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1BA-42ED-9FFC-26D1DDD8D7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1BA-42ED-9FFC-26D1DDD8D7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1BA-42ED-9FFC-26D1DDD8D7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1BA-42ED-9FFC-26D1DDD8D7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1BA-42ED-9FFC-26D1DDD8D7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1BA-42ED-9FFC-26D1DDD8D7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1BA-42ED-9FFC-26D1DDD8D7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1BA-42ED-9FFC-26D1DDD8D7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1BA-42ED-9FFC-26D1DDD8D7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1BA-42ED-9FFC-26D1DDD8D7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1BA-42ED-9FFC-26D1DDD8D7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1BA-42ED-9FFC-26D1DDD8D7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1BA-42ED-9FFC-26D1DDD8D7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1BA-42ED-9FFC-26D1DDD8D7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1BA-42ED-9FFC-26D1DDD8D7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1BA-42ED-9FFC-26D1DDD8D7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1BA-42ED-9FFC-26D1DDD8D7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1BA-42ED-9FFC-26D1DDD8D7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1BA-42ED-9FFC-26D1DDD8D7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1BA-42ED-9FFC-26D1DDD8D7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1BA-42ED-9FFC-26D1DDD8D7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1BA-42ED-9FFC-26D1DDD8D7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1BA-42ED-9FFC-26D1DDD8D7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1BA-42ED-9FFC-26D1DDD8D7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1BA-42ED-9FFC-26D1DDD8D7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1BA-42ED-9FFC-26D1DDD8D7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1BA-42ED-9FFC-26D1DDD8D7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1BA-42ED-9FFC-26D1DDD8D7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1BA-42ED-9FFC-26D1DDD8D7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1BA-42ED-9FFC-26D1DDD8D7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1BA-42ED-9FFC-26D1DDD8D7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1BA-42ED-9FFC-26D1DDD8D7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1BA-42ED-9FFC-26D1DDD8D7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1BA-42ED-9FFC-26D1DDD8D7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1BA-42ED-9FFC-26D1DDD8D7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1BA-42ED-9FFC-26D1DDD8D7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1BA-42ED-9FFC-26D1DDD8D7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85.1</c:v>
                </c:pt>
                <c:pt idx="3">
                  <c:v>81</c:v>
                </c:pt>
                <c:pt idx="4">
                  <c:v>#N/A</c:v>
                </c:pt>
                <c:pt idx="5">
                  <c:v>#N/A</c:v>
                </c:pt>
                <c:pt idx="6">
                  <c:v>#N/A</c:v>
                </c:pt>
                <c:pt idx="7">
                  <c:v>#N/A</c:v>
                </c:pt>
                <c:pt idx="8">
                  <c:v>#N/A</c:v>
                </c:pt>
                <c:pt idx="9">
                  <c:v>74.844236760124602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1BA-42ED-9FFC-26D1DDD8D771}"/>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7AD1-46A9-9AB5-84CBC760FC7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7AD1-46A9-9AB5-84CBC760FC7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AD1-46A9-9AB5-84CBC760FC7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AD1-46A9-9AB5-84CBC760FC7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AD1-46A9-9AB5-84CBC760FC7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AD1-46A9-9AB5-84CBC760FC7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AD1-46A9-9AB5-84CBC760FC7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AD1-46A9-9AB5-84CBC760FC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AD1-46A9-9AB5-84CBC760FC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AD1-46A9-9AB5-84CBC760FC7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AD1-46A9-9AB5-84CBC760FC7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AD1-46A9-9AB5-84CBC760FC7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AD1-46A9-9AB5-84CBC760FC7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AD1-46A9-9AB5-84CBC760FC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AD1-46A9-9AB5-84CBC760FC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AD1-46A9-9AB5-84CBC760FC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AD1-46A9-9AB5-84CBC760FC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AD1-46A9-9AB5-84CBC760FC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AD1-46A9-9AB5-84CBC760FC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AD1-46A9-9AB5-84CBC760FC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AD1-46A9-9AB5-84CBC760FC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AD1-46A9-9AB5-84CBC760FC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AD1-46A9-9AB5-84CBC760FC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AD1-46A9-9AB5-84CBC760FC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AD1-46A9-9AB5-84CBC760FC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AD1-46A9-9AB5-84CBC760FC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D1-46A9-9AB5-84CBC760FC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D1-46A9-9AB5-84CBC760FC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D1-46A9-9AB5-84CBC760FC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D1-46A9-9AB5-84CBC760FC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D1-46A9-9AB5-84CBC760FC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D1-46A9-9AB5-84CBC760FC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D1-46A9-9AB5-84CBC760FC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AD1-46A9-9AB5-84CBC760FC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AD1-46A9-9AB5-84CBC760FC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AD1-46A9-9AB5-84CBC760FC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AD1-46A9-9AB5-84CBC760FC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AD1-46A9-9AB5-84CBC760FC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AD1-46A9-9AB5-84CBC760FC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AD1-46A9-9AB5-84CBC760FC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AD1-46A9-9AB5-84CBC760FC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AD1-46A9-9AB5-84CBC760FC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AD1-46A9-9AB5-84CBC760FC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AD1-46A9-9AB5-84CBC760FC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AD1-46A9-9AB5-84CBC760FC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AD1-46A9-9AB5-84CBC760FC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AD1-46A9-9AB5-84CBC760FC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AD1-46A9-9AB5-84CBC760FC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AD1-46A9-9AB5-84CBC760FC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AD1-46A9-9AB5-84CBC760FC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AD1-46A9-9AB5-84CBC760FC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AD1-46A9-9AB5-84CBC760FC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AD1-46A9-9AB5-84CBC760FC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AD1-46A9-9AB5-84CBC760FC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AD1-46A9-9AB5-84CBC760FC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AD1-46A9-9AB5-84CBC760FC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AD1-46A9-9AB5-84CBC760FC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AD1-46A9-9AB5-84CBC760FC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AD1-46A9-9AB5-84CBC760FC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AD1-46A9-9AB5-84CBC760FC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AD1-46A9-9AB5-84CBC760FC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AD1-46A9-9AB5-84CBC760FC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AD1-46A9-9AB5-84CBC760FC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AD1-46A9-9AB5-84CBC760FC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AD1-46A9-9AB5-84CBC760FC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AD1-46A9-9AB5-84CBC760FC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AD1-46A9-9AB5-84CBC760FC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AD1-46A9-9AB5-84CBC760FC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AD1-46A9-9AB5-84CBC760FC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AD1-46A9-9AB5-84CBC760FC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AD1-46A9-9AB5-84CBC760FC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AD1-46A9-9AB5-84CBC760FC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AD1-46A9-9AB5-84CBC760FC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AD1-46A9-9AB5-84CBC760FC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AD1-46A9-9AB5-84CBC760FC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AD1-46A9-9AB5-84CBC760FC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AD1-46A9-9AB5-84CBC760FC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AD1-46A9-9AB5-84CBC760FC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AD1-46A9-9AB5-84CBC760FC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AD1-46A9-9AB5-84CBC760FC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AD1-46A9-9AB5-84CBC760FC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AD1-46A9-9AB5-84CBC760FC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AD1-46A9-9AB5-84CBC760FC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AD1-46A9-9AB5-84CBC760FC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AD1-46A9-9AB5-84CBC760FC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AD1-46A9-9AB5-84CBC760FC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AD1-46A9-9AB5-84CBC760FC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AD1-46A9-9AB5-84CBC760FC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AD1-46A9-9AB5-84CBC760FC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AD1-46A9-9AB5-84CBC760FC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AD1-46A9-9AB5-84CBC760FC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AD1-46A9-9AB5-84CBC760FC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AD1-46A9-9AB5-84CBC760FC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AD1-46A9-9AB5-84CBC760FC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AD1-46A9-9AB5-84CBC760FC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AD1-46A9-9AB5-84CBC760FC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AD1-46A9-9AB5-84CBC760FC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AD1-46A9-9AB5-84CBC760FC7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AD1-46A9-9AB5-84CBC760FC7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AD1-46A9-9AB5-84CBC760FC7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AD1-46A9-9AB5-84CBC760FC7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AD1-46A9-9AB5-84CBC760FC7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AD1-46A9-9AB5-84CBC760FC7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AD1-46A9-9AB5-84CBC760FC7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AD1-46A9-9AB5-84CBC760FC7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AD1-46A9-9AB5-84CBC760FC7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AD1-46A9-9AB5-84CBC760FC7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7AD1-46A9-9AB5-84CBC760FC7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AD1-46A9-9AB5-84CBC760FC7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AD1-46A9-9AB5-84CBC760FC7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AD1-46A9-9AB5-84CBC760FC7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AD1-46A9-9AB5-84CBC760FC7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AD1-46A9-9AB5-84CBC760FC7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AD1-46A9-9AB5-84CBC760FC7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AD1-46A9-9AB5-84CBC760FC7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AD1-46A9-9AB5-84CBC760FC7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AD1-46A9-9AB5-84CBC760FC7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AD1-46A9-9AB5-84CBC760FC7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AD1-46A9-9AB5-84CBC760FC7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AD1-46A9-9AB5-84CBC760FC7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AD1-46A9-9AB5-84CBC760FC7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7AD1-46A9-9AB5-84CBC760FC7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7AD1-46A9-9AB5-84CBC760FC7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7AD1-46A9-9AB5-84CBC760FC7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7AD1-46A9-9AB5-84CBC760FC7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7AD1-46A9-9AB5-84CBC760FC7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7AD1-46A9-9AB5-84CBC760FC7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7AD1-46A9-9AB5-84CBC760FC7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7AD1-46A9-9AB5-84CBC760FC7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7AD1-46A9-9AB5-84CBC760FC7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7AD1-46A9-9AB5-84CBC760FC7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7AD1-46A9-9AB5-84CBC760FC7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7AD1-46A9-9AB5-84CBC760FC7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7AD1-46A9-9AB5-84CBC760FC7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7AD1-46A9-9AB5-84CBC760FC7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7AD1-46A9-9AB5-84CBC760FC7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7AD1-46A9-9AB5-84CBC760FC7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7AD1-46A9-9AB5-84CBC760FC7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7AD1-46A9-9AB5-84CBC760FC7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7AD1-46A9-9AB5-84CBC760FC7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7AD1-46A9-9AB5-84CBC760FC7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7AD1-46A9-9AB5-84CBC760FC7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7AD1-46A9-9AB5-84CBC760FC7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7AD1-46A9-9AB5-84CBC760FC7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7AD1-46A9-9AB5-84CBC760FC7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7AD1-46A9-9AB5-84CBC760FC7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AD1-46A9-9AB5-84CBC760FC7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AD1-46A9-9AB5-84CBC760FC7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7AD1-46A9-9AB5-84CBC760FC7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7AD1-46A9-9AB5-84CBC760FC7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7AD1-46A9-9AB5-84CBC760FC7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7AD1-46A9-9AB5-84CBC760FC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7AD1-46A9-9AB5-84CBC760FC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7AD1-46A9-9AB5-84CBC760FC7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7AD1-46A9-9AB5-84CBC760FC7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7AD1-46A9-9AB5-84CBC760FC7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7AD1-46A9-9AB5-84CBC760FC7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7AD1-46A9-9AB5-84CBC760FC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7AD1-46A9-9AB5-84CBC760FC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7AD1-46A9-9AB5-84CBC760FC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7AD1-46A9-9AB5-84CBC760FC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7AD1-46A9-9AB5-84CBC760FC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7AD1-46A9-9AB5-84CBC760FC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7AD1-46A9-9AB5-84CBC760FC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7AD1-46A9-9AB5-84CBC760FC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7AD1-46A9-9AB5-84CBC760FC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7AD1-46A9-9AB5-84CBC760FC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7AD1-46A9-9AB5-84CBC760FC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7AD1-46A9-9AB5-84CBC760FC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7AD1-46A9-9AB5-84CBC760FC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AD1-46A9-9AB5-84CBC760FC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AD1-46A9-9AB5-84CBC760FC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AD1-46A9-9AB5-84CBC760FC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AD1-46A9-9AB5-84CBC760FC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AD1-46A9-9AB5-84CBC760FC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AD1-46A9-9AB5-84CBC760FC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AD1-46A9-9AB5-84CBC760FC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AD1-46A9-9AB5-84CBC760FC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AD1-46A9-9AB5-84CBC760FC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AD1-46A9-9AB5-84CBC760FC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AD1-46A9-9AB5-84CBC760FC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AD1-46A9-9AB5-84CBC760FC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AD1-46A9-9AB5-84CBC760FC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AD1-46A9-9AB5-84CBC760FC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AD1-46A9-9AB5-84CBC760FC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AD1-46A9-9AB5-84CBC760FC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AD1-46A9-9AB5-84CBC760FC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AD1-46A9-9AB5-84CBC760FC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AD1-46A9-9AB5-84CBC760FC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AD1-46A9-9AB5-84CBC760FC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AD1-46A9-9AB5-84CBC760FC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AD1-46A9-9AB5-84CBC760FC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AD1-46A9-9AB5-84CBC760FC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AD1-46A9-9AB5-84CBC760FC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AD1-46A9-9AB5-84CBC760FC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AD1-46A9-9AB5-84CBC760FC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AD1-46A9-9AB5-84CBC760FC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AD1-46A9-9AB5-84CBC760FC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AD1-46A9-9AB5-84CBC760FC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AD1-46A9-9AB5-84CBC760FC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AD1-46A9-9AB5-84CBC760FC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AD1-46A9-9AB5-84CBC760FC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AD1-46A9-9AB5-84CBC760FC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AD1-46A9-9AB5-84CBC760FC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AD1-46A9-9AB5-84CBC760FC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AD1-46A9-9AB5-84CBC760FC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AD1-46A9-9AB5-84CBC760FC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AD1-46A9-9AB5-84CBC760FC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AD1-46A9-9AB5-84CBC760FC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AD1-46A9-9AB5-84CBC760FC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AD1-46A9-9AB5-84CBC760FC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AD1-46A9-9AB5-84CBC760FC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AD1-46A9-9AB5-84CBC760FC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AD1-46A9-9AB5-84CBC760FC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AD1-46A9-9AB5-84CBC760FC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AD1-46A9-9AB5-84CBC760FC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AD1-46A9-9AB5-84CBC760FC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AD1-46A9-9AB5-84CBC760FC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AD1-46A9-9AB5-84CBC760FC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AD1-46A9-9AB5-84CBC760FC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AD1-46A9-9AB5-84CBC760FC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AD1-46A9-9AB5-84CBC760FC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AD1-46A9-9AB5-84CBC760FC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AD1-46A9-9AB5-84CBC760FC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AD1-46A9-9AB5-84CBC760FC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AD1-46A9-9AB5-84CBC760FC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AD1-46A9-9AB5-84CBC760FC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AD1-46A9-9AB5-84CBC760FC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AD1-46A9-9AB5-84CBC760FC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AD1-46A9-9AB5-84CBC760FC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AD1-46A9-9AB5-84CBC760FC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AD1-46A9-9AB5-84CBC760FC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AD1-46A9-9AB5-84CBC760FC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AD1-46A9-9AB5-84CBC760FC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AD1-46A9-9AB5-84CBC760FC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AD1-46A9-9AB5-84CBC760FC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AD1-46A9-9AB5-84CBC760FC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AD1-46A9-9AB5-84CBC760FC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AD1-46A9-9AB5-84CBC760FC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AD1-46A9-9AB5-84CBC760FC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AD1-46A9-9AB5-84CBC760FC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7AD1-46A9-9AB5-84CBC760FC7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59</c:v>
                </c:pt>
                <c:pt idx="14">
                  <c:v>59</c:v>
                </c:pt>
                <c:pt idx="15">
                  <c:v>59</c:v>
                </c:pt>
                <c:pt idx="16">
                  <c:v>59</c:v>
                </c:pt>
                <c:pt idx="17">
                  <c:v>59</c:v>
                </c:pt>
                <c:pt idx="18">
                  <c:v>62.4</c:v>
                </c:pt>
                <c:pt idx="19">
                  <c:v>65.7</c:v>
                </c:pt>
                <c:pt idx="20">
                  <c:v>69.099999999999994</c:v>
                </c:pt>
                <c:pt idx="21">
                  <c:v>72.5</c:v>
                </c:pt>
                <c:pt idx="22">
                  <c:v>75.8</c:v>
                </c:pt>
                <c:pt idx="23">
                  <c:v>79.2</c:v>
                </c:pt>
                <c:pt idx="24">
                  <c:v>82.6</c:v>
                </c:pt>
                <c:pt idx="25">
                  <c:v>86</c:v>
                </c:pt>
              </c:numCache>
            </c:numRef>
          </c:yVal>
          <c:smooth val="0"/>
          <c:extLst>
            <c:ext xmlns:c16="http://schemas.microsoft.com/office/drawing/2014/chart" uri="{C3380CC4-5D6E-409C-BE32-E72D297353CC}">
              <c16:uniqueId val="{000000F2-7AD1-46A9-9AB5-84CBC760FC7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7AD1-46A9-9AB5-84CBC760FC7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7AD1-46A9-9AB5-84CBC760FC78}"/>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7AD1-46A9-9AB5-84CBC760FC7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7AD1-46A9-9AB5-84CBC760FC7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7AD1-46A9-9AB5-84CBC760FC7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7AD1-46A9-9AB5-84CBC760FC7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7AD1-46A9-9AB5-84CBC760FC7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7AD1-46A9-9AB5-84CBC760FC78}"/>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7AD1-46A9-9AB5-84CBC760FC78}"/>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7AD1-46A9-9AB5-84CBC760FC7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7AD1-46A9-9AB5-84CBC760FC78}"/>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7AD1-46A9-9AB5-84CBC760FC7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7AD1-46A9-9AB5-84CBC760FC7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7AD1-46A9-9AB5-84CBC760FC7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7AD1-46A9-9AB5-84CBC760FC7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7AD1-46A9-9AB5-84CBC760FC7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7AD1-46A9-9AB5-84CBC760FC7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7AD1-46A9-9AB5-84CBC760FC7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7AD1-46A9-9AB5-84CBC760FC7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7AD1-46A9-9AB5-84CBC760FC7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7AD1-46A9-9AB5-84CBC760FC7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7AD1-46A9-9AB5-84CBC760FC7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7AD1-46A9-9AB5-84CBC760FC7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7AD1-46A9-9AB5-84CBC760FC7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AD1-46A9-9AB5-84CBC760FC7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AD1-46A9-9AB5-84CBC760FC7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AD1-46A9-9AB5-84CBC760FC7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AD1-46A9-9AB5-84CBC760FC7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AD1-46A9-9AB5-84CBC760FC7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AD1-46A9-9AB5-84CBC760FC7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AD1-46A9-9AB5-84CBC760FC7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AD1-46A9-9AB5-84CBC760FC7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AD1-46A9-9AB5-84CBC760FC7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AD1-46A9-9AB5-84CBC760FC7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AD1-46A9-9AB5-84CBC760FC7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AD1-46A9-9AB5-84CBC760FC7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AD1-46A9-9AB5-84CBC760FC7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AD1-46A9-9AB5-84CBC760FC7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AD1-46A9-9AB5-84CBC760FC7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AD1-46A9-9AB5-84CBC760FC7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AD1-46A9-9AB5-84CBC760FC7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AD1-46A9-9AB5-84CBC760FC7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AD1-46A9-9AB5-84CBC760FC7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AD1-46A9-9AB5-84CBC760FC7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AD1-46A9-9AB5-84CBC760FC7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AD1-46A9-9AB5-84CBC760FC7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AD1-46A9-9AB5-84CBC760FC7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AD1-46A9-9AB5-84CBC760FC7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7AD1-46A9-9AB5-84CBC760FC7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7AD1-46A9-9AB5-84CBC760FC7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7AD1-46A9-9AB5-84CBC760FC7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7AD1-46A9-9AB5-84CBC760FC7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7AD1-46A9-9AB5-84CBC760FC7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7AD1-46A9-9AB5-84CBC760FC7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7AD1-46A9-9AB5-84CBC760FC7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7AD1-46A9-9AB5-84CBC760FC7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7AD1-46A9-9AB5-84CBC760FC7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7AD1-46A9-9AB5-84CBC760FC7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7AD1-46A9-9AB5-84CBC760FC7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7AD1-46A9-9AB5-84CBC760FC7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7AD1-46A9-9AB5-84CBC760FC7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7AD1-46A9-9AB5-84CBC760FC7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7AD1-46A9-9AB5-84CBC760FC7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7AD1-46A9-9AB5-84CBC760FC7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7AD1-46A9-9AB5-84CBC760FC7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7AD1-46A9-9AB5-84CBC760FC7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7AD1-46A9-9AB5-84CBC760FC7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7AD1-46A9-9AB5-84CBC760FC7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7AD1-46A9-9AB5-84CBC760FC7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7AD1-46A9-9AB5-84CBC760FC7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7AD1-46A9-9AB5-84CBC760FC7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7AD1-46A9-9AB5-84CBC760FC7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7AD1-46A9-9AB5-84CBC760FC7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7AD1-46A9-9AB5-84CBC760FC7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7AD1-46A9-9AB5-84CBC760FC7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7AD1-46A9-9AB5-84CBC760FC7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7AD1-46A9-9AB5-84CBC760FC7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7AD1-46A9-9AB5-84CBC760FC7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7AD1-46A9-9AB5-84CBC760FC7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7AD1-46A9-9AB5-84CBC760FC7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7AD1-46A9-9AB5-84CBC760FC7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7AD1-46A9-9AB5-84CBC760FC7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7AD1-46A9-9AB5-84CBC760FC7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7AD1-46A9-9AB5-84CBC760FC7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7AD1-46A9-9AB5-84CBC760FC7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7AD1-46A9-9AB5-84CBC760FC7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7AD1-46A9-9AB5-84CBC760FC7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7AD1-46A9-9AB5-84CBC760FC7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7AD1-46A9-9AB5-84CBC760FC7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7AD1-46A9-9AB5-84CBC760FC7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7AD1-46A9-9AB5-84CBC760FC7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7AD1-46A9-9AB5-84CBC760FC7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7AD1-46A9-9AB5-84CBC760FC7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7AD1-46A9-9AB5-84CBC760FC7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7AD1-46A9-9AB5-84CBC760FC7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65.722422788816672</c:v>
                </c:pt>
                <c:pt idx="8">
                  <c:v>#N/A</c:v>
                </c:pt>
                <c:pt idx="9">
                  <c:v>#N/A</c:v>
                </c:pt>
                <c:pt idx="10">
                  <c:v>79.210649355105232</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7AD1-46A9-9AB5-84CBC760FC7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02D-4B22-BFB3-5898C2F12AFB}"/>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02D-4B22-BFB3-5898C2F12AFB}"/>
              </c:ext>
            </c:extLst>
          </c:dPt>
          <c:dPt>
            <c:idx val="3"/>
            <c:bubble3D val="0"/>
            <c:extLst>
              <c:ext xmlns:c16="http://schemas.microsoft.com/office/drawing/2014/chart" uri="{C3380CC4-5D6E-409C-BE32-E72D297353CC}">
                <c16:uniqueId val="{00000002-C02D-4B22-BFB3-5898C2F12AF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02D-4B22-BFB3-5898C2F12AF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02D-4B22-BFB3-5898C2F12AF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02D-4B22-BFB3-5898C2F12AF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02D-4B22-BFB3-5898C2F12AF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02D-4B22-BFB3-5898C2F12AF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02D-4B22-BFB3-5898C2F12A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02D-4B22-BFB3-5898C2F12A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02D-4B22-BFB3-5898C2F12AF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02D-4B22-BFB3-5898C2F12AF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02D-4B22-BFB3-5898C2F12A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02D-4B22-BFB3-5898C2F12AF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02D-4B22-BFB3-5898C2F12A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02D-4B22-BFB3-5898C2F12A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02D-4B22-BFB3-5898C2F12A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02D-4B22-BFB3-5898C2F12A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02D-4B22-BFB3-5898C2F12A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02D-4B22-BFB3-5898C2F12A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02D-4B22-BFB3-5898C2F12A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02D-4B22-BFB3-5898C2F12A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02D-4B22-BFB3-5898C2F12A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02D-4B22-BFB3-5898C2F12A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02D-4B22-BFB3-5898C2F12A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02D-4B22-BFB3-5898C2F12A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02D-4B22-BFB3-5898C2F12A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02D-4B22-BFB3-5898C2F12A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02D-4B22-BFB3-5898C2F12A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02D-4B22-BFB3-5898C2F12A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02D-4B22-BFB3-5898C2F12A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02D-4B22-BFB3-5898C2F12A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02D-4B22-BFB3-5898C2F12A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02D-4B22-BFB3-5898C2F12A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02D-4B22-BFB3-5898C2F12A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02D-4B22-BFB3-5898C2F12A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02D-4B22-BFB3-5898C2F12A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02D-4B22-BFB3-5898C2F12A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02D-4B22-BFB3-5898C2F12A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02D-4B22-BFB3-5898C2F12A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02D-4B22-BFB3-5898C2F12A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02D-4B22-BFB3-5898C2F12A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02D-4B22-BFB3-5898C2F12A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02D-4B22-BFB3-5898C2F12A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02D-4B22-BFB3-5898C2F12A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02D-4B22-BFB3-5898C2F12A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02D-4B22-BFB3-5898C2F12A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02D-4B22-BFB3-5898C2F12A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02D-4B22-BFB3-5898C2F12A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02D-4B22-BFB3-5898C2F12A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02D-4B22-BFB3-5898C2F12A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02D-4B22-BFB3-5898C2F12A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02D-4B22-BFB3-5898C2F12A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02D-4B22-BFB3-5898C2F12A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02D-4B22-BFB3-5898C2F12A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02D-4B22-BFB3-5898C2F12A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02D-4B22-BFB3-5898C2F12A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02D-4B22-BFB3-5898C2F12A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02D-4B22-BFB3-5898C2F12A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02D-4B22-BFB3-5898C2F12A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02D-4B22-BFB3-5898C2F12A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02D-4B22-BFB3-5898C2F12A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02D-4B22-BFB3-5898C2F12A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02D-4B22-BFB3-5898C2F12A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02D-4B22-BFB3-5898C2F12A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02D-4B22-BFB3-5898C2F12A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02D-4B22-BFB3-5898C2F12A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02D-4B22-BFB3-5898C2F12A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02D-4B22-BFB3-5898C2F12A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02D-4B22-BFB3-5898C2F12A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02D-4B22-BFB3-5898C2F12A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02D-4B22-BFB3-5898C2F12A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02D-4B22-BFB3-5898C2F12A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02D-4B22-BFB3-5898C2F12A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02D-4B22-BFB3-5898C2F12A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02D-4B22-BFB3-5898C2F12A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02D-4B22-BFB3-5898C2F12A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02D-4B22-BFB3-5898C2F12A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02D-4B22-BFB3-5898C2F12A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02D-4B22-BFB3-5898C2F12A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02D-4B22-BFB3-5898C2F12A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02D-4B22-BFB3-5898C2F12A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02D-4B22-BFB3-5898C2F12A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02D-4B22-BFB3-5898C2F12A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02D-4B22-BFB3-5898C2F12A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02D-4B22-BFB3-5898C2F12A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02D-4B22-BFB3-5898C2F12A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02D-4B22-BFB3-5898C2F12A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02D-4B22-BFB3-5898C2F12A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02D-4B22-BFB3-5898C2F12A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02D-4B22-BFB3-5898C2F12A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02D-4B22-BFB3-5898C2F12A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02D-4B22-BFB3-5898C2F12A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02D-4B22-BFB3-5898C2F12A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02D-4B22-BFB3-5898C2F12A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02D-4B22-BFB3-5898C2F12A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02D-4B22-BFB3-5898C2F12A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02D-4B22-BFB3-5898C2F12A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02D-4B22-BFB3-5898C2F12AFB}"/>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02D-4B22-BFB3-5898C2F12AF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02D-4B22-BFB3-5898C2F12AF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02D-4B22-BFB3-5898C2F12AF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02D-4B22-BFB3-5898C2F12AF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02D-4B22-BFB3-5898C2F12AF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02D-4B22-BFB3-5898C2F12AF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02D-4B22-BFB3-5898C2F12A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02D-4B22-BFB3-5898C2F12A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02D-4B22-BFB3-5898C2F12AF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02D-4B22-BFB3-5898C2F12AF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02D-4B22-BFB3-5898C2F12A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02D-4B22-BFB3-5898C2F12AF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02D-4B22-BFB3-5898C2F12A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02D-4B22-BFB3-5898C2F12A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02D-4B22-BFB3-5898C2F12A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02D-4B22-BFB3-5898C2F12A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02D-4B22-BFB3-5898C2F12A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02D-4B22-BFB3-5898C2F12A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02D-4B22-BFB3-5898C2F12A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02D-4B22-BFB3-5898C2F12A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02D-4B22-BFB3-5898C2F12A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02D-4B22-BFB3-5898C2F12A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02D-4B22-BFB3-5898C2F12A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02D-4B22-BFB3-5898C2F12A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02D-4B22-BFB3-5898C2F12A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02D-4B22-BFB3-5898C2F12A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02D-4B22-BFB3-5898C2F12A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02D-4B22-BFB3-5898C2F12A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02D-4B22-BFB3-5898C2F12A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02D-4B22-BFB3-5898C2F12A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02D-4B22-BFB3-5898C2F12A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02D-4B22-BFB3-5898C2F12A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02D-4B22-BFB3-5898C2F12A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02D-4B22-BFB3-5898C2F12A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02D-4B22-BFB3-5898C2F12A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02D-4B22-BFB3-5898C2F12A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02D-4B22-BFB3-5898C2F12A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02D-4B22-BFB3-5898C2F12A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02D-4B22-BFB3-5898C2F12A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02D-4B22-BFB3-5898C2F12A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02D-4B22-BFB3-5898C2F12A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02D-4B22-BFB3-5898C2F12A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02D-4B22-BFB3-5898C2F12A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02D-4B22-BFB3-5898C2F12A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02D-4B22-BFB3-5898C2F12A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02D-4B22-BFB3-5898C2F12A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02D-4B22-BFB3-5898C2F12A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02D-4B22-BFB3-5898C2F12A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02D-4B22-BFB3-5898C2F12A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02D-4B22-BFB3-5898C2F12A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02D-4B22-BFB3-5898C2F12A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02D-4B22-BFB3-5898C2F12A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02D-4B22-BFB3-5898C2F12A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02D-4B22-BFB3-5898C2F12A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02D-4B22-BFB3-5898C2F12A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02D-4B22-BFB3-5898C2F12A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02D-4B22-BFB3-5898C2F12A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02D-4B22-BFB3-5898C2F12A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02D-4B22-BFB3-5898C2F12A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02D-4B22-BFB3-5898C2F12A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02D-4B22-BFB3-5898C2F12A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02D-4B22-BFB3-5898C2F12A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02D-4B22-BFB3-5898C2F12A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02D-4B22-BFB3-5898C2F12A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02D-4B22-BFB3-5898C2F12A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02D-4B22-BFB3-5898C2F12A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02D-4B22-BFB3-5898C2F12A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02D-4B22-BFB3-5898C2F12A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02D-4B22-BFB3-5898C2F12A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02D-4B22-BFB3-5898C2F12A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02D-4B22-BFB3-5898C2F12A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02D-4B22-BFB3-5898C2F12A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02D-4B22-BFB3-5898C2F12A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02D-4B22-BFB3-5898C2F12A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02D-4B22-BFB3-5898C2F12A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02D-4B22-BFB3-5898C2F12A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02D-4B22-BFB3-5898C2F12A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02D-4B22-BFB3-5898C2F12A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02D-4B22-BFB3-5898C2F12A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02D-4B22-BFB3-5898C2F12A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02D-4B22-BFB3-5898C2F12A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02D-4B22-BFB3-5898C2F12A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02D-4B22-BFB3-5898C2F12A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02D-4B22-BFB3-5898C2F12A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02D-4B22-BFB3-5898C2F12A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02D-4B22-BFB3-5898C2F12A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02D-4B22-BFB3-5898C2F12A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02D-4B22-BFB3-5898C2F12A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02D-4B22-BFB3-5898C2F12A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02D-4B22-BFB3-5898C2F12A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02D-4B22-BFB3-5898C2F12A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02D-4B22-BFB3-5898C2F12A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02D-4B22-BFB3-5898C2F12A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02D-4B22-BFB3-5898C2F12A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02D-4B22-BFB3-5898C2F12A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02D-4B22-BFB3-5898C2F12A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02D-4B22-BFB3-5898C2F12AF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02D-4B22-BFB3-5898C2F12AF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02D-4B22-BFB3-5898C2F12AFB}"/>
              </c:ext>
            </c:extLst>
          </c:dPt>
          <c:dPt>
            <c:idx val="3"/>
            <c:bubble3D val="0"/>
            <c:extLst>
              <c:ext xmlns:c16="http://schemas.microsoft.com/office/drawing/2014/chart" uri="{C3380CC4-5D6E-409C-BE32-E72D297353CC}">
                <c16:uniqueId val="{000000C4-C02D-4B22-BFB3-5898C2F12AF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02D-4B22-BFB3-5898C2F12AF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02D-4B22-BFB3-5898C2F12AFB}"/>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02D-4B22-BFB3-5898C2F12AF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02D-4B22-BFB3-5898C2F12AF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02D-4B22-BFB3-5898C2F12AF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02D-4B22-BFB3-5898C2F12AF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02D-4B22-BFB3-5898C2F12AF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02D-4B22-BFB3-5898C2F12AFB}"/>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02D-4B22-BFB3-5898C2F12AFB}"/>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02D-4B22-BFB3-5898C2F12AF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02D-4B22-BFB3-5898C2F12AFB}"/>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02D-4B22-BFB3-5898C2F12AF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02D-4B22-BFB3-5898C2F12AF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02D-4B22-BFB3-5898C2F12AF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02D-4B22-BFB3-5898C2F12AF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02D-4B22-BFB3-5898C2F12AF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02D-4B22-BFB3-5898C2F12AF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02D-4B22-BFB3-5898C2F12AF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02D-4B22-BFB3-5898C2F12AF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02D-4B22-BFB3-5898C2F12AF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02D-4B22-BFB3-5898C2F12AF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02D-4B22-BFB3-5898C2F12AF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02D-4B22-BFB3-5898C2F12AF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02D-4B22-BFB3-5898C2F12AF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02D-4B22-BFB3-5898C2F12AF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02D-4B22-BFB3-5898C2F12AF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02D-4B22-BFB3-5898C2F12AF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02D-4B22-BFB3-5898C2F12AF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02D-4B22-BFB3-5898C2F12AF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02D-4B22-BFB3-5898C2F12AF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02D-4B22-BFB3-5898C2F12AF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02D-4B22-BFB3-5898C2F12AF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02D-4B22-BFB3-5898C2F12AF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02D-4B22-BFB3-5898C2F12AF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02D-4B22-BFB3-5898C2F12AF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02D-4B22-BFB3-5898C2F12AF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02D-4B22-BFB3-5898C2F12AF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02D-4B22-BFB3-5898C2F12AF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02D-4B22-BFB3-5898C2F12AF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02D-4B22-BFB3-5898C2F12AF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02D-4B22-BFB3-5898C2F12AF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02D-4B22-BFB3-5898C2F12AF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02D-4B22-BFB3-5898C2F12AF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02D-4B22-BFB3-5898C2F12AF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02D-4B22-BFB3-5898C2F12AF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02D-4B22-BFB3-5898C2F12AF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02D-4B22-BFB3-5898C2F12AF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02D-4B22-BFB3-5898C2F12AF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02D-4B22-BFB3-5898C2F12AF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02D-4B22-BFB3-5898C2F12AF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02D-4B22-BFB3-5898C2F12AF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02D-4B22-BFB3-5898C2F12AF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02D-4B22-BFB3-5898C2F12AF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02D-4B22-BFB3-5898C2F12AF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02D-4B22-BFB3-5898C2F12AF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02D-4B22-BFB3-5898C2F12AF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02D-4B22-BFB3-5898C2F12AF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02D-4B22-BFB3-5898C2F12AF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02D-4B22-BFB3-5898C2F12AF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02D-4B22-BFB3-5898C2F12AF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02D-4B22-BFB3-5898C2F12AF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02D-4B22-BFB3-5898C2F12AF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02D-4B22-BFB3-5898C2F12AF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02D-4B22-BFB3-5898C2F12AF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02D-4B22-BFB3-5898C2F12AF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02D-4B22-BFB3-5898C2F12AF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02D-4B22-BFB3-5898C2F12AF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02D-4B22-BFB3-5898C2F12AF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02D-4B22-BFB3-5898C2F12AF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02D-4B22-BFB3-5898C2F12AF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02D-4B22-BFB3-5898C2F12AF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02D-4B22-BFB3-5898C2F12AF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02D-4B22-BFB3-5898C2F12AF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02D-4B22-BFB3-5898C2F12AF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02D-4B22-BFB3-5898C2F12AF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02D-4B22-BFB3-5898C2F12AF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02D-4B22-BFB3-5898C2F12AF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02D-4B22-BFB3-5898C2F12AF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02D-4B22-BFB3-5898C2F12AF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02D-4B22-BFB3-5898C2F12AF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02D-4B22-BFB3-5898C2F12AF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02D-4B22-BFB3-5898C2F12AF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02D-4B22-BFB3-5898C2F12AF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02D-4B22-BFB3-5898C2F12AF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02D-4B22-BFB3-5898C2F12AF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02D-4B22-BFB3-5898C2F12AF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02D-4B22-BFB3-5898C2F12AF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02D-4B22-BFB3-5898C2F12AF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02D-4B22-BFB3-5898C2F12AF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02D-4B22-BFB3-5898C2F12AF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02D-4B22-BFB3-5898C2F12AF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02D-4B22-BFB3-5898C2F12AF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02D-4B22-BFB3-5898C2F12AF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02D-4B22-BFB3-5898C2F12AF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02D-4B22-BFB3-5898C2F12AF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02D-4B22-BFB3-5898C2F12AF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13F-4F13-B376-9BF6A4587E04}"/>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13F-4F13-B376-9BF6A4587E04}"/>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13F-4F13-B376-9BF6A4587E04}"/>
              </c:ext>
            </c:extLst>
          </c:dPt>
          <c:dPt>
            <c:idx val="3"/>
            <c:bubble3D val="0"/>
            <c:extLst>
              <c:ext xmlns:c16="http://schemas.microsoft.com/office/drawing/2014/chart" uri="{C3380CC4-5D6E-409C-BE32-E72D297353CC}">
                <c16:uniqueId val="{00000003-413F-4F13-B376-9BF6A4587E0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13F-4F13-B376-9BF6A4587E0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13F-4F13-B376-9BF6A4587E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13F-4F13-B376-9BF6A4587E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13F-4F13-B376-9BF6A4587E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13F-4F13-B376-9BF6A4587E0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13F-4F13-B376-9BF6A4587E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13F-4F13-B376-9BF6A4587E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13F-4F13-B376-9BF6A4587E04}"/>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13F-4F13-B376-9BF6A4587E0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13F-4F13-B376-9BF6A4587E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13F-4F13-B376-9BF6A4587E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13F-4F13-B376-9BF6A4587E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13F-4F13-B376-9BF6A4587E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13F-4F13-B376-9BF6A4587E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13F-4F13-B376-9BF6A4587E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13F-4F13-B376-9BF6A4587E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13F-4F13-B376-9BF6A4587E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13F-4F13-B376-9BF6A4587E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13F-4F13-B376-9BF6A4587E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13F-4F13-B376-9BF6A4587E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13F-4F13-B376-9BF6A4587E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13F-4F13-B376-9BF6A4587E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13F-4F13-B376-9BF6A4587E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13F-4F13-B376-9BF6A4587E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13F-4F13-B376-9BF6A4587E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13F-4F13-B376-9BF6A4587E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13F-4F13-B376-9BF6A4587E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13F-4F13-B376-9BF6A4587E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13F-4F13-B376-9BF6A4587E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13F-4F13-B376-9BF6A4587E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13F-4F13-B376-9BF6A4587E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13F-4F13-B376-9BF6A4587E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13F-4F13-B376-9BF6A4587E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13F-4F13-B376-9BF6A4587E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13F-4F13-B376-9BF6A4587E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13F-4F13-B376-9BF6A4587E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13F-4F13-B376-9BF6A4587E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13F-4F13-B376-9BF6A4587E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13F-4F13-B376-9BF6A4587E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13F-4F13-B376-9BF6A4587E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13F-4F13-B376-9BF6A4587E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13F-4F13-B376-9BF6A4587E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13F-4F13-B376-9BF6A4587E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13F-4F13-B376-9BF6A4587E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13F-4F13-B376-9BF6A4587E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13F-4F13-B376-9BF6A4587E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13F-4F13-B376-9BF6A4587E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13F-4F13-B376-9BF6A4587E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13F-4F13-B376-9BF6A4587E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13F-4F13-B376-9BF6A4587E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13F-4F13-B376-9BF6A4587E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13F-4F13-B376-9BF6A4587E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13F-4F13-B376-9BF6A4587E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13F-4F13-B376-9BF6A4587E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13F-4F13-B376-9BF6A4587E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13F-4F13-B376-9BF6A4587E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13F-4F13-B376-9BF6A4587E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13F-4F13-B376-9BF6A4587E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13F-4F13-B376-9BF6A4587E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13F-4F13-B376-9BF6A4587E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13F-4F13-B376-9BF6A4587E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13F-4F13-B376-9BF6A4587E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13F-4F13-B376-9BF6A4587E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13F-4F13-B376-9BF6A4587E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13F-4F13-B376-9BF6A4587E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13F-4F13-B376-9BF6A4587E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13F-4F13-B376-9BF6A4587E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13F-4F13-B376-9BF6A4587E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13F-4F13-B376-9BF6A4587E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13F-4F13-B376-9BF6A4587E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13F-4F13-B376-9BF6A4587E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13F-4F13-B376-9BF6A4587E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13F-4F13-B376-9BF6A4587E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13F-4F13-B376-9BF6A4587E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13F-4F13-B376-9BF6A4587E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13F-4F13-B376-9BF6A4587E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13F-4F13-B376-9BF6A4587E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13F-4F13-B376-9BF6A4587E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13F-4F13-B376-9BF6A4587E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13F-4F13-B376-9BF6A4587E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13F-4F13-B376-9BF6A4587E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13F-4F13-B376-9BF6A4587E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13F-4F13-B376-9BF6A4587E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13F-4F13-B376-9BF6A4587E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13F-4F13-B376-9BF6A4587E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13F-4F13-B376-9BF6A4587E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13F-4F13-B376-9BF6A4587E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13F-4F13-B376-9BF6A4587E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13F-4F13-B376-9BF6A4587E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13F-4F13-B376-9BF6A4587E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13F-4F13-B376-9BF6A4587E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13F-4F13-B376-9BF6A4587E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13F-4F13-B376-9BF6A4587E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13F-4F13-B376-9BF6A4587E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13F-4F13-B376-9BF6A4587E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13F-4F13-B376-9BF6A4587E0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13F-4F13-B376-9BF6A4587E0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13F-4F13-B376-9BF6A4587E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13F-4F13-B376-9BF6A4587E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13F-4F13-B376-9BF6A4587E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13F-4F13-B376-9BF6A4587E0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13F-4F13-B376-9BF6A4587E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13F-4F13-B376-9BF6A4587E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13F-4F13-B376-9BF6A4587E04}"/>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13F-4F13-B376-9BF6A4587E0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13F-4F13-B376-9BF6A4587E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13F-4F13-B376-9BF6A4587E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13F-4F13-B376-9BF6A4587E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13F-4F13-B376-9BF6A4587E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13F-4F13-B376-9BF6A4587E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13F-4F13-B376-9BF6A4587E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13F-4F13-B376-9BF6A4587E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13F-4F13-B376-9BF6A4587E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13F-4F13-B376-9BF6A4587E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13F-4F13-B376-9BF6A4587E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13F-4F13-B376-9BF6A4587E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13F-4F13-B376-9BF6A4587E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13F-4F13-B376-9BF6A4587E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13F-4F13-B376-9BF6A4587E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13F-4F13-B376-9BF6A4587E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13F-4F13-B376-9BF6A4587E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13F-4F13-B376-9BF6A4587E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13F-4F13-B376-9BF6A4587E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13F-4F13-B376-9BF6A4587E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13F-4F13-B376-9BF6A4587E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13F-4F13-B376-9BF6A4587E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13F-4F13-B376-9BF6A4587E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13F-4F13-B376-9BF6A4587E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13F-4F13-B376-9BF6A4587E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13F-4F13-B376-9BF6A4587E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13F-4F13-B376-9BF6A4587E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13F-4F13-B376-9BF6A4587E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13F-4F13-B376-9BF6A4587E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13F-4F13-B376-9BF6A4587E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13F-4F13-B376-9BF6A4587E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13F-4F13-B376-9BF6A4587E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13F-4F13-B376-9BF6A4587E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13F-4F13-B376-9BF6A4587E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13F-4F13-B376-9BF6A4587E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13F-4F13-B376-9BF6A4587E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13F-4F13-B376-9BF6A4587E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13F-4F13-B376-9BF6A4587E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13F-4F13-B376-9BF6A4587E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13F-4F13-B376-9BF6A4587E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13F-4F13-B376-9BF6A4587E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13F-4F13-B376-9BF6A4587E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13F-4F13-B376-9BF6A4587E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13F-4F13-B376-9BF6A4587E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13F-4F13-B376-9BF6A4587E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13F-4F13-B376-9BF6A4587E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13F-4F13-B376-9BF6A4587E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13F-4F13-B376-9BF6A4587E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13F-4F13-B376-9BF6A4587E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13F-4F13-B376-9BF6A4587E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13F-4F13-B376-9BF6A4587E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13F-4F13-B376-9BF6A4587E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13F-4F13-B376-9BF6A4587E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13F-4F13-B376-9BF6A4587E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13F-4F13-B376-9BF6A4587E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13F-4F13-B376-9BF6A4587E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13F-4F13-B376-9BF6A4587E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13F-4F13-B376-9BF6A4587E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13F-4F13-B376-9BF6A4587E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13F-4F13-B376-9BF6A4587E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13F-4F13-B376-9BF6A4587E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13F-4F13-B376-9BF6A4587E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13F-4F13-B376-9BF6A4587E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13F-4F13-B376-9BF6A4587E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13F-4F13-B376-9BF6A4587E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13F-4F13-B376-9BF6A4587E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13F-4F13-B376-9BF6A4587E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13F-4F13-B376-9BF6A4587E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13F-4F13-B376-9BF6A4587E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13F-4F13-B376-9BF6A4587E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13F-4F13-B376-9BF6A4587E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13F-4F13-B376-9BF6A4587E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13F-4F13-B376-9BF6A4587E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13F-4F13-B376-9BF6A4587E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13F-4F13-B376-9BF6A4587E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13F-4F13-B376-9BF6A4587E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13F-4F13-B376-9BF6A4587E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13F-4F13-B376-9BF6A4587E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13F-4F13-B376-9BF6A4587E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13F-4F13-B376-9BF6A4587E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13F-4F13-B376-9BF6A4587E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13F-4F13-B376-9BF6A4587E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13F-4F13-B376-9BF6A4587E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13F-4F13-B376-9BF6A4587E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13F-4F13-B376-9BF6A4587E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13F-4F13-B376-9BF6A4587E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13F-4F13-B376-9BF6A4587E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13F-4F13-B376-9BF6A4587E0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13F-4F13-B376-9BF6A4587E0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13F-4F13-B376-9BF6A4587E04}"/>
              </c:ext>
            </c:extLst>
          </c:dPt>
          <c:dPt>
            <c:idx val="3"/>
            <c:bubble3D val="0"/>
            <c:extLst>
              <c:ext xmlns:c16="http://schemas.microsoft.com/office/drawing/2014/chart" uri="{C3380CC4-5D6E-409C-BE32-E72D297353CC}">
                <c16:uniqueId val="{000000C4-413F-4F13-B376-9BF6A4587E0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13F-4F13-B376-9BF6A4587E0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13F-4F13-B376-9BF6A4587E04}"/>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13F-4F13-B376-9BF6A4587E0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13F-4F13-B376-9BF6A4587E0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13F-4F13-B376-9BF6A4587E0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13F-4F13-B376-9BF6A4587E0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13F-4F13-B376-9BF6A4587E0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13F-4F13-B376-9BF6A4587E04}"/>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13F-4F13-B376-9BF6A4587E04}"/>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13F-4F13-B376-9BF6A4587E0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13F-4F13-B376-9BF6A4587E04}"/>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13F-4F13-B376-9BF6A4587E0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13F-4F13-B376-9BF6A4587E0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13F-4F13-B376-9BF6A4587E0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13F-4F13-B376-9BF6A4587E0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13F-4F13-B376-9BF6A4587E0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13F-4F13-B376-9BF6A4587E0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13F-4F13-B376-9BF6A4587E0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13F-4F13-B376-9BF6A4587E0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13F-4F13-B376-9BF6A4587E0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13F-4F13-B376-9BF6A4587E0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13F-4F13-B376-9BF6A4587E0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13F-4F13-B376-9BF6A4587E0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13F-4F13-B376-9BF6A4587E0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13F-4F13-B376-9BF6A4587E0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13F-4F13-B376-9BF6A4587E0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13F-4F13-B376-9BF6A4587E0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13F-4F13-B376-9BF6A4587E0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13F-4F13-B376-9BF6A4587E0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13F-4F13-B376-9BF6A4587E0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13F-4F13-B376-9BF6A4587E0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13F-4F13-B376-9BF6A4587E0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13F-4F13-B376-9BF6A4587E0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13F-4F13-B376-9BF6A4587E0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13F-4F13-B376-9BF6A4587E0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13F-4F13-B376-9BF6A4587E0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13F-4F13-B376-9BF6A4587E0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13F-4F13-B376-9BF6A4587E0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13F-4F13-B376-9BF6A4587E0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13F-4F13-B376-9BF6A4587E0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13F-4F13-B376-9BF6A4587E0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13F-4F13-B376-9BF6A4587E0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13F-4F13-B376-9BF6A4587E0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13F-4F13-B376-9BF6A4587E0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13F-4F13-B376-9BF6A4587E0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13F-4F13-B376-9BF6A4587E0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13F-4F13-B376-9BF6A4587E0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13F-4F13-B376-9BF6A4587E0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13F-4F13-B376-9BF6A4587E0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13F-4F13-B376-9BF6A4587E0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13F-4F13-B376-9BF6A4587E0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13F-4F13-B376-9BF6A4587E0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13F-4F13-B376-9BF6A4587E0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13F-4F13-B376-9BF6A4587E0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13F-4F13-B376-9BF6A4587E0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13F-4F13-B376-9BF6A4587E0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13F-4F13-B376-9BF6A4587E0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13F-4F13-B376-9BF6A4587E0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13F-4F13-B376-9BF6A4587E0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13F-4F13-B376-9BF6A4587E0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13F-4F13-B376-9BF6A4587E0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13F-4F13-B376-9BF6A4587E0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13F-4F13-B376-9BF6A4587E0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13F-4F13-B376-9BF6A4587E0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13F-4F13-B376-9BF6A4587E0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13F-4F13-B376-9BF6A4587E0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13F-4F13-B376-9BF6A4587E0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13F-4F13-B376-9BF6A4587E0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13F-4F13-B376-9BF6A4587E0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13F-4F13-B376-9BF6A4587E0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13F-4F13-B376-9BF6A4587E0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13F-4F13-B376-9BF6A4587E0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13F-4F13-B376-9BF6A4587E0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13F-4F13-B376-9BF6A4587E0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13F-4F13-B376-9BF6A4587E0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13F-4F13-B376-9BF6A4587E0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13F-4F13-B376-9BF6A4587E0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13F-4F13-B376-9BF6A4587E0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13F-4F13-B376-9BF6A4587E0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13F-4F13-B376-9BF6A4587E0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13F-4F13-B376-9BF6A4587E0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13F-4F13-B376-9BF6A4587E0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13F-4F13-B376-9BF6A4587E0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13F-4F13-B376-9BF6A4587E0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13F-4F13-B376-9BF6A4587E0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13F-4F13-B376-9BF6A4587E0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13F-4F13-B376-9BF6A4587E0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13F-4F13-B376-9BF6A4587E0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13F-4F13-B376-9BF6A4587E0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13F-4F13-B376-9BF6A4587E0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13F-4F13-B376-9BF6A4587E0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13F-4F13-B376-9BF6A4587E0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13F-4F13-B376-9BF6A4587E0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13F-4F13-B376-9BF6A4587E0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13F-4F13-B376-9BF6A4587E0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13F-4F13-B376-9BF6A4587E04}"/>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2F2-4B5E-9689-02B7CF5E9D40}"/>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64.2</c:v>
                </c:pt>
                <c:pt idx="14">
                  <c:v>64.2</c:v>
                </c:pt>
                <c:pt idx="15">
                  <c:v>64.2</c:v>
                </c:pt>
                <c:pt idx="16">
                  <c:v>64.2</c:v>
                </c:pt>
                <c:pt idx="17">
                  <c:v>64.2</c:v>
                </c:pt>
                <c:pt idx="18">
                  <c:v>63.7</c:v>
                </c:pt>
                <c:pt idx="19">
                  <c:v>63.2</c:v>
                </c:pt>
                <c:pt idx="20">
                  <c:v>62.7</c:v>
                </c:pt>
                <c:pt idx="21">
                  <c:v>62.2</c:v>
                </c:pt>
                <c:pt idx="22">
                  <c:v>61.7</c:v>
                </c:pt>
                <c:pt idx="23">
                  <c:v>61.2</c:v>
                </c:pt>
                <c:pt idx="24">
                  <c:v>60.7</c:v>
                </c:pt>
                <c:pt idx="25">
                  <c:v>60.2</c:v>
                </c:pt>
              </c:numCache>
            </c:numRef>
          </c:yVal>
          <c:smooth val="0"/>
          <c:extLst>
            <c:ext xmlns:c16="http://schemas.microsoft.com/office/drawing/2014/chart" uri="{C3380CC4-5D6E-409C-BE32-E72D297353CC}">
              <c16:uniqueId val="{00000001-82F2-4B5E-9689-02B7CF5E9D4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82F2-4B5E-9689-02B7CF5E9D4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2F2-4B5E-9689-02B7CF5E9D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2F2-4B5E-9689-02B7CF5E9D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2F2-4B5E-9689-02B7CF5E9D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2F2-4B5E-9689-02B7CF5E9D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2F2-4B5E-9689-02B7CF5E9D4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2F2-4B5E-9689-02B7CF5E9D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2F2-4B5E-9689-02B7CF5E9D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2F2-4B5E-9689-02B7CF5E9D40}"/>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2F2-4B5E-9689-02B7CF5E9D4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2F2-4B5E-9689-02B7CF5E9D4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2F2-4B5E-9689-02B7CF5E9D4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2F2-4B5E-9689-02B7CF5E9D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2F2-4B5E-9689-02B7CF5E9D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2F2-4B5E-9689-02B7CF5E9D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2F2-4B5E-9689-02B7CF5E9D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2F2-4B5E-9689-02B7CF5E9D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2F2-4B5E-9689-02B7CF5E9D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2F2-4B5E-9689-02B7CF5E9D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2F2-4B5E-9689-02B7CF5E9D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2F2-4B5E-9689-02B7CF5E9D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2F2-4B5E-9689-02B7CF5E9D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2F2-4B5E-9689-02B7CF5E9D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2F2-4B5E-9689-02B7CF5E9D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2F2-4B5E-9689-02B7CF5E9D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2F2-4B5E-9689-02B7CF5E9D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2F2-4B5E-9689-02B7CF5E9D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2F2-4B5E-9689-02B7CF5E9D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2F2-4B5E-9689-02B7CF5E9D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2F2-4B5E-9689-02B7CF5E9D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2F2-4B5E-9689-02B7CF5E9D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2F2-4B5E-9689-02B7CF5E9D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2F2-4B5E-9689-02B7CF5E9D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2F2-4B5E-9689-02B7CF5E9D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2F2-4B5E-9689-02B7CF5E9D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2F2-4B5E-9689-02B7CF5E9D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2F2-4B5E-9689-02B7CF5E9D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2F2-4B5E-9689-02B7CF5E9D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2F2-4B5E-9689-02B7CF5E9D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2F2-4B5E-9689-02B7CF5E9D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2F2-4B5E-9689-02B7CF5E9D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2F2-4B5E-9689-02B7CF5E9D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2F2-4B5E-9689-02B7CF5E9D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2F2-4B5E-9689-02B7CF5E9D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2F2-4B5E-9689-02B7CF5E9D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2F2-4B5E-9689-02B7CF5E9D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2F2-4B5E-9689-02B7CF5E9D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2F2-4B5E-9689-02B7CF5E9D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2F2-4B5E-9689-02B7CF5E9D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2F2-4B5E-9689-02B7CF5E9D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2F2-4B5E-9689-02B7CF5E9D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2F2-4B5E-9689-02B7CF5E9D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2F2-4B5E-9689-02B7CF5E9D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2F2-4B5E-9689-02B7CF5E9D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2F2-4B5E-9689-02B7CF5E9D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2F2-4B5E-9689-02B7CF5E9D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2F2-4B5E-9689-02B7CF5E9D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2F2-4B5E-9689-02B7CF5E9D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2F2-4B5E-9689-02B7CF5E9D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2F2-4B5E-9689-02B7CF5E9D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2F2-4B5E-9689-02B7CF5E9D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2F2-4B5E-9689-02B7CF5E9D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2F2-4B5E-9689-02B7CF5E9D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2F2-4B5E-9689-02B7CF5E9D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2F2-4B5E-9689-02B7CF5E9D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2F2-4B5E-9689-02B7CF5E9D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2F2-4B5E-9689-02B7CF5E9D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2F2-4B5E-9689-02B7CF5E9D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2F2-4B5E-9689-02B7CF5E9D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2F2-4B5E-9689-02B7CF5E9D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2F2-4B5E-9689-02B7CF5E9D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2F2-4B5E-9689-02B7CF5E9D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2F2-4B5E-9689-02B7CF5E9D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2F2-4B5E-9689-02B7CF5E9D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2F2-4B5E-9689-02B7CF5E9D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2F2-4B5E-9689-02B7CF5E9D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2F2-4B5E-9689-02B7CF5E9D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2F2-4B5E-9689-02B7CF5E9D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2F2-4B5E-9689-02B7CF5E9D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2F2-4B5E-9689-02B7CF5E9D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2F2-4B5E-9689-02B7CF5E9D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2F2-4B5E-9689-02B7CF5E9D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2F2-4B5E-9689-02B7CF5E9D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2F2-4B5E-9689-02B7CF5E9D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2F2-4B5E-9689-02B7CF5E9D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2F2-4B5E-9689-02B7CF5E9D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2F2-4B5E-9689-02B7CF5E9D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2F2-4B5E-9689-02B7CF5E9D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2F2-4B5E-9689-02B7CF5E9D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2F2-4B5E-9689-02B7CF5E9D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2F2-4B5E-9689-02B7CF5E9D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2F2-4B5E-9689-02B7CF5E9D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2F2-4B5E-9689-02B7CF5E9D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2F2-4B5E-9689-02B7CF5E9D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2F2-4B5E-9689-02B7CF5E9D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2F2-4B5E-9689-02B7CF5E9D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2F2-4B5E-9689-02B7CF5E9D4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2F2-4B5E-9689-02B7CF5E9D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2F2-4B5E-9689-02B7CF5E9D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2F2-4B5E-9689-02B7CF5E9D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2F2-4B5E-9689-02B7CF5E9D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2F2-4B5E-9689-02B7CF5E9D4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2F2-4B5E-9689-02B7CF5E9D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2F2-4B5E-9689-02B7CF5E9D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2F2-4B5E-9689-02B7CF5E9D40}"/>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2F2-4B5E-9689-02B7CF5E9D4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2F2-4B5E-9689-02B7CF5E9D4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2F2-4B5E-9689-02B7CF5E9D4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2F2-4B5E-9689-02B7CF5E9D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2F2-4B5E-9689-02B7CF5E9D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2F2-4B5E-9689-02B7CF5E9D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2F2-4B5E-9689-02B7CF5E9D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2F2-4B5E-9689-02B7CF5E9D4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2F2-4B5E-9689-02B7CF5E9D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2F2-4B5E-9689-02B7CF5E9D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2F2-4B5E-9689-02B7CF5E9D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2F2-4B5E-9689-02B7CF5E9D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2F2-4B5E-9689-02B7CF5E9D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2F2-4B5E-9689-02B7CF5E9D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2F2-4B5E-9689-02B7CF5E9D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2F2-4B5E-9689-02B7CF5E9D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2F2-4B5E-9689-02B7CF5E9D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2F2-4B5E-9689-02B7CF5E9D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2F2-4B5E-9689-02B7CF5E9D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2F2-4B5E-9689-02B7CF5E9D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2F2-4B5E-9689-02B7CF5E9D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2F2-4B5E-9689-02B7CF5E9D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2F2-4B5E-9689-02B7CF5E9D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2F2-4B5E-9689-02B7CF5E9D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2F2-4B5E-9689-02B7CF5E9D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2F2-4B5E-9689-02B7CF5E9D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2F2-4B5E-9689-02B7CF5E9D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2F2-4B5E-9689-02B7CF5E9D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2F2-4B5E-9689-02B7CF5E9D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2F2-4B5E-9689-02B7CF5E9D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2F2-4B5E-9689-02B7CF5E9D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2F2-4B5E-9689-02B7CF5E9D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2F2-4B5E-9689-02B7CF5E9D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2F2-4B5E-9689-02B7CF5E9D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2F2-4B5E-9689-02B7CF5E9D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2F2-4B5E-9689-02B7CF5E9D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2F2-4B5E-9689-02B7CF5E9D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2F2-4B5E-9689-02B7CF5E9D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2F2-4B5E-9689-02B7CF5E9D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2F2-4B5E-9689-02B7CF5E9D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2F2-4B5E-9689-02B7CF5E9D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2F2-4B5E-9689-02B7CF5E9D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2F2-4B5E-9689-02B7CF5E9D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2F2-4B5E-9689-02B7CF5E9D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2F2-4B5E-9689-02B7CF5E9D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2F2-4B5E-9689-02B7CF5E9D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2F2-4B5E-9689-02B7CF5E9D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2F2-4B5E-9689-02B7CF5E9D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2F2-4B5E-9689-02B7CF5E9D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2F2-4B5E-9689-02B7CF5E9D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2F2-4B5E-9689-02B7CF5E9D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2F2-4B5E-9689-02B7CF5E9D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2F2-4B5E-9689-02B7CF5E9D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2F2-4B5E-9689-02B7CF5E9D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2F2-4B5E-9689-02B7CF5E9D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2F2-4B5E-9689-02B7CF5E9D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2F2-4B5E-9689-02B7CF5E9D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2F2-4B5E-9689-02B7CF5E9D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2F2-4B5E-9689-02B7CF5E9D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2F2-4B5E-9689-02B7CF5E9D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2F2-4B5E-9689-02B7CF5E9D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2F2-4B5E-9689-02B7CF5E9D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2F2-4B5E-9689-02B7CF5E9D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2F2-4B5E-9689-02B7CF5E9D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2F2-4B5E-9689-02B7CF5E9D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2F2-4B5E-9689-02B7CF5E9D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2F2-4B5E-9689-02B7CF5E9D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2F2-4B5E-9689-02B7CF5E9D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2F2-4B5E-9689-02B7CF5E9D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2F2-4B5E-9689-02B7CF5E9D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2F2-4B5E-9689-02B7CF5E9D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2F2-4B5E-9689-02B7CF5E9D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2F2-4B5E-9689-02B7CF5E9D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2F2-4B5E-9689-02B7CF5E9D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2F2-4B5E-9689-02B7CF5E9D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2F2-4B5E-9689-02B7CF5E9D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2F2-4B5E-9689-02B7CF5E9D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2F2-4B5E-9689-02B7CF5E9D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2F2-4B5E-9689-02B7CF5E9D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2F2-4B5E-9689-02B7CF5E9D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2F2-4B5E-9689-02B7CF5E9D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2F2-4B5E-9689-02B7CF5E9D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2F2-4B5E-9689-02B7CF5E9D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2F2-4B5E-9689-02B7CF5E9D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2F2-4B5E-9689-02B7CF5E9D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2F2-4B5E-9689-02B7CF5E9D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2F2-4B5E-9689-02B7CF5E9D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63.187131293372033</c:v>
                </c:pt>
                <c:pt idx="8">
                  <c:v>#N/A</c:v>
                </c:pt>
                <c:pt idx="9">
                  <c:v>#N/A</c:v>
                </c:pt>
                <c:pt idx="10">
                  <c:v>61.224491119384773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2F2-4B5E-9689-02B7CF5E9D40}"/>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2F2-4B5E-9689-02B7CF5E9D4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82F2-4B5E-9689-02B7CF5E9D4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2F2-4B5E-9689-02B7CF5E9D4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2F2-4B5E-9689-02B7CF5E9D40}"/>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2F2-4B5E-9689-02B7CF5E9D4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2F2-4B5E-9689-02B7CF5E9D4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2F2-4B5E-9689-02B7CF5E9D4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2F2-4B5E-9689-02B7CF5E9D4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2F2-4B5E-9689-02B7CF5E9D4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2F2-4B5E-9689-02B7CF5E9D40}"/>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2F2-4B5E-9689-02B7CF5E9D40}"/>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2F2-4B5E-9689-02B7CF5E9D4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2F2-4B5E-9689-02B7CF5E9D40}"/>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2F2-4B5E-9689-02B7CF5E9D4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2F2-4B5E-9689-02B7CF5E9D4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2F2-4B5E-9689-02B7CF5E9D4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2F2-4B5E-9689-02B7CF5E9D4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2F2-4B5E-9689-02B7CF5E9D4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2F2-4B5E-9689-02B7CF5E9D4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2F2-4B5E-9689-02B7CF5E9D4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2F2-4B5E-9689-02B7CF5E9D4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2F2-4B5E-9689-02B7CF5E9D4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2F2-4B5E-9689-02B7CF5E9D4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2F2-4B5E-9689-02B7CF5E9D4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2F2-4B5E-9689-02B7CF5E9D4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2F2-4B5E-9689-02B7CF5E9D4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2F2-4B5E-9689-02B7CF5E9D4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2F2-4B5E-9689-02B7CF5E9D4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2F2-4B5E-9689-02B7CF5E9D4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2F2-4B5E-9689-02B7CF5E9D4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2F2-4B5E-9689-02B7CF5E9D4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2F2-4B5E-9689-02B7CF5E9D4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2F2-4B5E-9689-02B7CF5E9D4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2F2-4B5E-9689-02B7CF5E9D4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2F2-4B5E-9689-02B7CF5E9D4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2F2-4B5E-9689-02B7CF5E9D4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2F2-4B5E-9689-02B7CF5E9D4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2F2-4B5E-9689-02B7CF5E9D4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2F2-4B5E-9689-02B7CF5E9D4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2F2-4B5E-9689-02B7CF5E9D4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2F2-4B5E-9689-02B7CF5E9D4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2F2-4B5E-9689-02B7CF5E9D4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2F2-4B5E-9689-02B7CF5E9D4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2F2-4B5E-9689-02B7CF5E9D4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2F2-4B5E-9689-02B7CF5E9D4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2F2-4B5E-9689-02B7CF5E9D4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2F2-4B5E-9689-02B7CF5E9D4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2F2-4B5E-9689-02B7CF5E9D4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2F2-4B5E-9689-02B7CF5E9D4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2F2-4B5E-9689-02B7CF5E9D4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2F2-4B5E-9689-02B7CF5E9D4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2F2-4B5E-9689-02B7CF5E9D4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2F2-4B5E-9689-02B7CF5E9D4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2F2-4B5E-9689-02B7CF5E9D4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2F2-4B5E-9689-02B7CF5E9D4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2F2-4B5E-9689-02B7CF5E9D4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2F2-4B5E-9689-02B7CF5E9D4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2F2-4B5E-9689-02B7CF5E9D4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2F2-4B5E-9689-02B7CF5E9D4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2F2-4B5E-9689-02B7CF5E9D4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2F2-4B5E-9689-02B7CF5E9D4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2F2-4B5E-9689-02B7CF5E9D4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2F2-4B5E-9689-02B7CF5E9D4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2F2-4B5E-9689-02B7CF5E9D4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2F2-4B5E-9689-02B7CF5E9D4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2F2-4B5E-9689-02B7CF5E9D4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2F2-4B5E-9689-02B7CF5E9D4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2F2-4B5E-9689-02B7CF5E9D4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2F2-4B5E-9689-02B7CF5E9D4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2F2-4B5E-9689-02B7CF5E9D4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2F2-4B5E-9689-02B7CF5E9D4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2F2-4B5E-9689-02B7CF5E9D4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2F2-4B5E-9689-02B7CF5E9D4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2F2-4B5E-9689-02B7CF5E9D4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2F2-4B5E-9689-02B7CF5E9D4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2F2-4B5E-9689-02B7CF5E9D4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2F2-4B5E-9689-02B7CF5E9D4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2F2-4B5E-9689-02B7CF5E9D4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2F2-4B5E-9689-02B7CF5E9D4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2F2-4B5E-9689-02B7CF5E9D4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2F2-4B5E-9689-02B7CF5E9D4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2F2-4B5E-9689-02B7CF5E9D4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2F2-4B5E-9689-02B7CF5E9D4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2F2-4B5E-9689-02B7CF5E9D4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2F2-4B5E-9689-02B7CF5E9D4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2F2-4B5E-9689-02B7CF5E9D4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2F2-4B5E-9689-02B7CF5E9D4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2F2-4B5E-9689-02B7CF5E9D4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2F2-4B5E-9689-02B7CF5E9D4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2F2-4B5E-9689-02B7CF5E9D4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2F2-4B5E-9689-02B7CF5E9D4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2F2-4B5E-9689-02B7CF5E9D4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2F2-4B5E-9689-02B7CF5E9D4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2F2-4B5E-9689-02B7CF5E9D4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2F2-4B5E-9689-02B7CF5E9D4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2F2-4B5E-9689-02B7CF5E9D4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2F2-4B5E-9689-02B7CF5E9D4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2F2-4B5E-9689-02B7CF5E9D4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D8E-4718-9DF7-2236288DB8AE}"/>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D8E-4718-9DF7-2236288DB8A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D8E-4718-9DF7-2236288DB8AE}"/>
              </c:ext>
            </c:extLst>
          </c:dPt>
          <c:dPt>
            <c:idx val="3"/>
            <c:bubble3D val="0"/>
            <c:extLst>
              <c:ext xmlns:c16="http://schemas.microsoft.com/office/drawing/2014/chart" uri="{C3380CC4-5D6E-409C-BE32-E72D297353CC}">
                <c16:uniqueId val="{00000003-ED8E-4718-9DF7-2236288DB8A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8E-4718-9DF7-2236288DB8A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8E-4718-9DF7-2236288DB8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8E-4718-9DF7-2236288DB8A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8E-4718-9DF7-2236288DB8A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8E-4718-9DF7-2236288DB8A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8E-4718-9DF7-2236288DB8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8E-4718-9DF7-2236288DB8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8E-4718-9DF7-2236288DB8AE}"/>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8E-4718-9DF7-2236288DB8A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8E-4718-9DF7-2236288DB8A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8E-4718-9DF7-2236288DB8A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8E-4718-9DF7-2236288DB8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8E-4718-9DF7-2236288DB8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8E-4718-9DF7-2236288DB8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8E-4718-9DF7-2236288DB8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8E-4718-9DF7-2236288DB8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8E-4718-9DF7-2236288DB8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8E-4718-9DF7-2236288DB8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8E-4718-9DF7-2236288DB8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8E-4718-9DF7-2236288DB8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8E-4718-9DF7-2236288DB8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8E-4718-9DF7-2236288DB8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8E-4718-9DF7-2236288DB8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D8E-4718-9DF7-2236288DB8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8E-4718-9DF7-2236288DB8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8E-4718-9DF7-2236288DB8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8E-4718-9DF7-2236288DB8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8E-4718-9DF7-2236288DB8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8E-4718-9DF7-2236288DB8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8E-4718-9DF7-2236288DB8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8E-4718-9DF7-2236288DB8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8E-4718-9DF7-2236288DB8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8E-4718-9DF7-2236288DB8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8E-4718-9DF7-2236288DB8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8E-4718-9DF7-2236288DB8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8E-4718-9DF7-2236288DB8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8E-4718-9DF7-2236288DB8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8E-4718-9DF7-2236288DB8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8E-4718-9DF7-2236288DB8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8E-4718-9DF7-2236288DB8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8E-4718-9DF7-2236288DB8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8E-4718-9DF7-2236288DB8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8E-4718-9DF7-2236288DB8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8E-4718-9DF7-2236288DB8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8E-4718-9DF7-2236288DB8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8E-4718-9DF7-2236288DB8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8E-4718-9DF7-2236288DB8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8E-4718-9DF7-2236288DB8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8E-4718-9DF7-2236288DB8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8E-4718-9DF7-2236288DB8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8E-4718-9DF7-2236288DB8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8E-4718-9DF7-2236288DB8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8E-4718-9DF7-2236288DB8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8E-4718-9DF7-2236288DB8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8E-4718-9DF7-2236288DB8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8E-4718-9DF7-2236288DB8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8E-4718-9DF7-2236288DB8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8E-4718-9DF7-2236288DB8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8E-4718-9DF7-2236288DB8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8E-4718-9DF7-2236288DB8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8E-4718-9DF7-2236288DB8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8E-4718-9DF7-2236288DB8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8E-4718-9DF7-2236288DB8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8E-4718-9DF7-2236288DB8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8E-4718-9DF7-2236288DB8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8E-4718-9DF7-2236288DB8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8E-4718-9DF7-2236288DB8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8E-4718-9DF7-2236288DB8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8E-4718-9DF7-2236288DB8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8E-4718-9DF7-2236288DB8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8E-4718-9DF7-2236288DB8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8E-4718-9DF7-2236288DB8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8E-4718-9DF7-2236288DB8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8E-4718-9DF7-2236288DB8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8E-4718-9DF7-2236288DB8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8E-4718-9DF7-2236288DB8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8E-4718-9DF7-2236288DB8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8E-4718-9DF7-2236288DB8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8E-4718-9DF7-2236288DB8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8E-4718-9DF7-2236288DB8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8E-4718-9DF7-2236288DB8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8E-4718-9DF7-2236288DB8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8E-4718-9DF7-2236288DB8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8E-4718-9DF7-2236288DB8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8E-4718-9DF7-2236288DB8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8E-4718-9DF7-2236288DB8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8E-4718-9DF7-2236288DB8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8E-4718-9DF7-2236288DB8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8E-4718-9DF7-2236288DB8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8E-4718-9DF7-2236288DB8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8E-4718-9DF7-2236288DB8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8E-4718-9DF7-2236288DB8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8E-4718-9DF7-2236288DB8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8E-4718-9DF7-2236288DB8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D8E-4718-9DF7-2236288DB8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D8E-4718-9DF7-2236288DB8A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8E-4718-9DF7-2236288DB8A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8E-4718-9DF7-2236288DB8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8E-4718-9DF7-2236288DB8A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8E-4718-9DF7-2236288DB8A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8E-4718-9DF7-2236288DB8A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8E-4718-9DF7-2236288DB8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8E-4718-9DF7-2236288DB8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8E-4718-9DF7-2236288DB8AE}"/>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8E-4718-9DF7-2236288DB8A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8E-4718-9DF7-2236288DB8A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8E-4718-9DF7-2236288DB8A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8E-4718-9DF7-2236288DB8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8E-4718-9DF7-2236288DB8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8E-4718-9DF7-2236288DB8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8E-4718-9DF7-2236288DB8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8E-4718-9DF7-2236288DB8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8E-4718-9DF7-2236288DB8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8E-4718-9DF7-2236288DB8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8E-4718-9DF7-2236288DB8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8E-4718-9DF7-2236288DB8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8E-4718-9DF7-2236288DB8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8E-4718-9DF7-2236288DB8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8E-4718-9DF7-2236288DB8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8E-4718-9DF7-2236288DB8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8E-4718-9DF7-2236288DB8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8E-4718-9DF7-2236288DB8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8E-4718-9DF7-2236288DB8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8E-4718-9DF7-2236288DB8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8E-4718-9DF7-2236288DB8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8E-4718-9DF7-2236288DB8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8E-4718-9DF7-2236288DB8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8E-4718-9DF7-2236288DB8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8E-4718-9DF7-2236288DB8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8E-4718-9DF7-2236288DB8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8E-4718-9DF7-2236288DB8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8E-4718-9DF7-2236288DB8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8E-4718-9DF7-2236288DB8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8E-4718-9DF7-2236288DB8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8E-4718-9DF7-2236288DB8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8E-4718-9DF7-2236288DB8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8E-4718-9DF7-2236288DB8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8E-4718-9DF7-2236288DB8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8E-4718-9DF7-2236288DB8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8E-4718-9DF7-2236288DB8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8E-4718-9DF7-2236288DB8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8E-4718-9DF7-2236288DB8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8E-4718-9DF7-2236288DB8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8E-4718-9DF7-2236288DB8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8E-4718-9DF7-2236288DB8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8E-4718-9DF7-2236288DB8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8E-4718-9DF7-2236288DB8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8E-4718-9DF7-2236288DB8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8E-4718-9DF7-2236288DB8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8E-4718-9DF7-2236288DB8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8E-4718-9DF7-2236288DB8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8E-4718-9DF7-2236288DB8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8E-4718-9DF7-2236288DB8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8E-4718-9DF7-2236288DB8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8E-4718-9DF7-2236288DB8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8E-4718-9DF7-2236288DB8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8E-4718-9DF7-2236288DB8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8E-4718-9DF7-2236288DB8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8E-4718-9DF7-2236288DB8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8E-4718-9DF7-2236288DB8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8E-4718-9DF7-2236288DB8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8E-4718-9DF7-2236288DB8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8E-4718-9DF7-2236288DB8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8E-4718-9DF7-2236288DB8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8E-4718-9DF7-2236288DB8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8E-4718-9DF7-2236288DB8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8E-4718-9DF7-2236288DB8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8E-4718-9DF7-2236288DB8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8E-4718-9DF7-2236288DB8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8E-4718-9DF7-2236288DB8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8E-4718-9DF7-2236288DB8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8E-4718-9DF7-2236288DB8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8E-4718-9DF7-2236288DB8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8E-4718-9DF7-2236288DB8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8E-4718-9DF7-2236288DB8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8E-4718-9DF7-2236288DB8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8E-4718-9DF7-2236288DB8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8E-4718-9DF7-2236288DB8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8E-4718-9DF7-2236288DB8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8E-4718-9DF7-2236288DB8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8E-4718-9DF7-2236288DB8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8E-4718-9DF7-2236288DB8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8E-4718-9DF7-2236288DB8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8E-4718-9DF7-2236288DB8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8E-4718-9DF7-2236288DB8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8E-4718-9DF7-2236288DB8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8E-4718-9DF7-2236288DB8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8E-4718-9DF7-2236288DB8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8E-4718-9DF7-2236288DB8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8E-4718-9DF7-2236288DB8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8E-4718-9DF7-2236288DB8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8E-4718-9DF7-2236288DB8AE}"/>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D8E-4718-9DF7-2236288DB8A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D8E-4718-9DF7-2236288DB8AE}"/>
              </c:ext>
            </c:extLst>
          </c:dPt>
          <c:dPt>
            <c:idx val="3"/>
            <c:bubble3D val="0"/>
            <c:extLst>
              <c:ext xmlns:c16="http://schemas.microsoft.com/office/drawing/2014/chart" uri="{C3380CC4-5D6E-409C-BE32-E72D297353CC}">
                <c16:uniqueId val="{000000C4-ED8E-4718-9DF7-2236288DB8A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8E-4718-9DF7-2236288DB8A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D8E-4718-9DF7-2236288DB8AE}"/>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8E-4718-9DF7-2236288DB8A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8E-4718-9DF7-2236288DB8A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8E-4718-9DF7-2236288DB8A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8E-4718-9DF7-2236288DB8A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8E-4718-9DF7-2236288DB8A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8E-4718-9DF7-2236288DB8AE}"/>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8E-4718-9DF7-2236288DB8AE}"/>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8E-4718-9DF7-2236288DB8A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8E-4718-9DF7-2236288DB8AE}"/>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8E-4718-9DF7-2236288DB8A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8E-4718-9DF7-2236288DB8A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8E-4718-9DF7-2236288DB8A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8E-4718-9DF7-2236288DB8A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8E-4718-9DF7-2236288DB8A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8E-4718-9DF7-2236288DB8A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8E-4718-9DF7-2236288DB8A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8E-4718-9DF7-2236288DB8A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8E-4718-9DF7-2236288DB8A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8E-4718-9DF7-2236288DB8A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8E-4718-9DF7-2236288DB8A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8E-4718-9DF7-2236288DB8A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8E-4718-9DF7-2236288DB8A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8E-4718-9DF7-2236288DB8A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8E-4718-9DF7-2236288DB8A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8E-4718-9DF7-2236288DB8A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8E-4718-9DF7-2236288DB8A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8E-4718-9DF7-2236288DB8A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8E-4718-9DF7-2236288DB8A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8E-4718-9DF7-2236288DB8A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8E-4718-9DF7-2236288DB8A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8E-4718-9DF7-2236288DB8A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8E-4718-9DF7-2236288DB8A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8E-4718-9DF7-2236288DB8A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8E-4718-9DF7-2236288DB8A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8E-4718-9DF7-2236288DB8A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8E-4718-9DF7-2236288DB8A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8E-4718-9DF7-2236288DB8A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8E-4718-9DF7-2236288DB8A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8E-4718-9DF7-2236288DB8A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8E-4718-9DF7-2236288DB8A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8E-4718-9DF7-2236288DB8A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8E-4718-9DF7-2236288DB8A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8E-4718-9DF7-2236288DB8A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8E-4718-9DF7-2236288DB8A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8E-4718-9DF7-2236288DB8A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8E-4718-9DF7-2236288DB8A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8E-4718-9DF7-2236288DB8A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8E-4718-9DF7-2236288DB8A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8E-4718-9DF7-2236288DB8A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8E-4718-9DF7-2236288DB8A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8E-4718-9DF7-2236288DB8A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8E-4718-9DF7-2236288DB8A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8E-4718-9DF7-2236288DB8A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8E-4718-9DF7-2236288DB8A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8E-4718-9DF7-2236288DB8A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8E-4718-9DF7-2236288DB8A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8E-4718-9DF7-2236288DB8A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8E-4718-9DF7-2236288DB8A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8E-4718-9DF7-2236288DB8A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8E-4718-9DF7-2236288DB8A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8E-4718-9DF7-2236288DB8A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8E-4718-9DF7-2236288DB8A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8E-4718-9DF7-2236288DB8A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8E-4718-9DF7-2236288DB8A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8E-4718-9DF7-2236288DB8A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8E-4718-9DF7-2236288DB8A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8E-4718-9DF7-2236288DB8A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8E-4718-9DF7-2236288DB8A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8E-4718-9DF7-2236288DB8A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8E-4718-9DF7-2236288DB8A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8E-4718-9DF7-2236288DB8A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8E-4718-9DF7-2236288DB8A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8E-4718-9DF7-2236288DB8A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8E-4718-9DF7-2236288DB8A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8E-4718-9DF7-2236288DB8A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8E-4718-9DF7-2236288DB8A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8E-4718-9DF7-2236288DB8A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8E-4718-9DF7-2236288DB8A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8E-4718-9DF7-2236288DB8A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8E-4718-9DF7-2236288DB8A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8E-4718-9DF7-2236288DB8A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8E-4718-9DF7-2236288DB8A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8E-4718-9DF7-2236288DB8A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8E-4718-9DF7-2236288DB8A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8E-4718-9DF7-2236288DB8A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8E-4718-9DF7-2236288DB8A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8E-4718-9DF7-2236288DB8A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8E-4718-9DF7-2236288DB8A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8E-4718-9DF7-2236288DB8A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8E-4718-9DF7-2236288DB8A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8E-4718-9DF7-2236288DB8A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8E-4718-9DF7-2236288DB8A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8E-4718-9DF7-2236288DB8A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D8E-4718-9DF7-2236288DB8AE}"/>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9A1-42DF-9376-A3580A6E74C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54</c:v>
                </c:pt>
                <c:pt idx="14">
                  <c:v>54</c:v>
                </c:pt>
                <c:pt idx="15">
                  <c:v>54</c:v>
                </c:pt>
                <c:pt idx="16">
                  <c:v>54</c:v>
                </c:pt>
                <c:pt idx="17">
                  <c:v>54</c:v>
                </c:pt>
                <c:pt idx="18">
                  <c:v>61.1</c:v>
                </c:pt>
                <c:pt idx="19">
                  <c:v>68.3</c:v>
                </c:pt>
                <c:pt idx="20">
                  <c:v>75.5</c:v>
                </c:pt>
                <c:pt idx="21">
                  <c:v>82.6</c:v>
                </c:pt>
                <c:pt idx="22">
                  <c:v>89.8</c:v>
                </c:pt>
                <c:pt idx="23">
                  <c:v>96.9</c:v>
                </c:pt>
                <c:pt idx="24">
                  <c:v>100</c:v>
                </c:pt>
                <c:pt idx="25">
                  <c:v>100</c:v>
                </c:pt>
              </c:numCache>
            </c:numRef>
          </c:yVal>
          <c:smooth val="0"/>
          <c:extLst>
            <c:ext xmlns:c16="http://schemas.microsoft.com/office/drawing/2014/chart" uri="{C3380CC4-5D6E-409C-BE32-E72D297353CC}">
              <c16:uniqueId val="{00000001-C9A1-42DF-9376-A3580A6E74C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9A1-42DF-9376-A3580A6E74C3}"/>
              </c:ext>
            </c:extLst>
          </c:dPt>
          <c:dPt>
            <c:idx val="3"/>
            <c:bubble3D val="0"/>
            <c:extLst>
              <c:ext xmlns:c16="http://schemas.microsoft.com/office/drawing/2014/chart" uri="{C3380CC4-5D6E-409C-BE32-E72D297353CC}">
                <c16:uniqueId val="{00000003-C9A1-42DF-9376-A3580A6E74C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9A1-42DF-9376-A3580A6E74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9A1-42DF-9376-A3580A6E74C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9A1-42DF-9376-A3580A6E74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9A1-42DF-9376-A3580A6E74C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9A1-42DF-9376-A3580A6E74C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9A1-42DF-9376-A3580A6E74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9A1-42DF-9376-A3580A6E74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9A1-42DF-9376-A3580A6E74C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9A1-42DF-9376-A3580A6E74C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9A1-42DF-9376-A3580A6E74C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9A1-42DF-9376-A3580A6E74C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9A1-42DF-9376-A3580A6E74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9A1-42DF-9376-A3580A6E74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9A1-42DF-9376-A3580A6E74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9A1-42DF-9376-A3580A6E74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9A1-42DF-9376-A3580A6E74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9A1-42DF-9376-A3580A6E74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9A1-42DF-9376-A3580A6E74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9A1-42DF-9376-A3580A6E74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9A1-42DF-9376-A3580A6E74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9A1-42DF-9376-A3580A6E74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9A1-42DF-9376-A3580A6E74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9A1-42DF-9376-A3580A6E74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9A1-42DF-9376-A3580A6E74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A1-42DF-9376-A3580A6E74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A1-42DF-9376-A3580A6E74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A1-42DF-9376-A3580A6E74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A1-42DF-9376-A3580A6E74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9A1-42DF-9376-A3580A6E74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9A1-42DF-9376-A3580A6E74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9A1-42DF-9376-A3580A6E74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9A1-42DF-9376-A3580A6E74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9A1-42DF-9376-A3580A6E74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9A1-42DF-9376-A3580A6E74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9A1-42DF-9376-A3580A6E74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9A1-42DF-9376-A3580A6E74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9A1-42DF-9376-A3580A6E74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9A1-42DF-9376-A3580A6E74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9A1-42DF-9376-A3580A6E74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9A1-42DF-9376-A3580A6E74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9A1-42DF-9376-A3580A6E74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9A1-42DF-9376-A3580A6E74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9A1-42DF-9376-A3580A6E74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9A1-42DF-9376-A3580A6E74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9A1-42DF-9376-A3580A6E74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9A1-42DF-9376-A3580A6E74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9A1-42DF-9376-A3580A6E74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9A1-42DF-9376-A3580A6E74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9A1-42DF-9376-A3580A6E74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9A1-42DF-9376-A3580A6E74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9A1-42DF-9376-A3580A6E74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9A1-42DF-9376-A3580A6E74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9A1-42DF-9376-A3580A6E74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9A1-42DF-9376-A3580A6E74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9A1-42DF-9376-A3580A6E74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9A1-42DF-9376-A3580A6E74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9A1-42DF-9376-A3580A6E74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9A1-42DF-9376-A3580A6E74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9A1-42DF-9376-A3580A6E74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9A1-42DF-9376-A3580A6E74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9A1-42DF-9376-A3580A6E74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9A1-42DF-9376-A3580A6E74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9A1-42DF-9376-A3580A6E74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9A1-42DF-9376-A3580A6E74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9A1-42DF-9376-A3580A6E74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9A1-42DF-9376-A3580A6E74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9A1-42DF-9376-A3580A6E74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9A1-42DF-9376-A3580A6E74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9A1-42DF-9376-A3580A6E74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9A1-42DF-9376-A3580A6E74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9A1-42DF-9376-A3580A6E74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9A1-42DF-9376-A3580A6E74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9A1-42DF-9376-A3580A6E74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9A1-42DF-9376-A3580A6E74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9A1-42DF-9376-A3580A6E74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9A1-42DF-9376-A3580A6E74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9A1-42DF-9376-A3580A6E74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9A1-42DF-9376-A3580A6E74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9A1-42DF-9376-A3580A6E74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9A1-42DF-9376-A3580A6E74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9A1-42DF-9376-A3580A6E74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9A1-42DF-9376-A3580A6E74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9A1-42DF-9376-A3580A6E74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9A1-42DF-9376-A3580A6E74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9A1-42DF-9376-A3580A6E74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9A1-42DF-9376-A3580A6E74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9A1-42DF-9376-A3580A6E74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9A1-42DF-9376-A3580A6E74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9A1-42DF-9376-A3580A6E74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9A1-42DF-9376-A3580A6E74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9A1-42DF-9376-A3580A6E74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9A1-42DF-9376-A3580A6E74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9A1-42DF-9376-A3580A6E74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9A1-42DF-9376-A3580A6E74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9A1-42DF-9376-A3580A6E74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9A1-42DF-9376-A3580A6E74C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9A1-42DF-9376-A3580A6E74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9A1-42DF-9376-A3580A6E74C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9A1-42DF-9376-A3580A6E74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9A1-42DF-9376-A3580A6E74C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9A1-42DF-9376-A3580A6E74C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9A1-42DF-9376-A3580A6E74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9A1-42DF-9376-A3580A6E74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9A1-42DF-9376-A3580A6E74C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9A1-42DF-9376-A3580A6E74C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9A1-42DF-9376-A3580A6E74C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9A1-42DF-9376-A3580A6E74C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9A1-42DF-9376-A3580A6E74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9A1-42DF-9376-A3580A6E74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9A1-42DF-9376-A3580A6E74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9A1-42DF-9376-A3580A6E74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9A1-42DF-9376-A3580A6E74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9A1-42DF-9376-A3580A6E74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9A1-42DF-9376-A3580A6E74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9A1-42DF-9376-A3580A6E74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9A1-42DF-9376-A3580A6E74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9A1-42DF-9376-A3580A6E74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9A1-42DF-9376-A3580A6E74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9A1-42DF-9376-A3580A6E74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9A1-42DF-9376-A3580A6E74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9A1-42DF-9376-A3580A6E74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9A1-42DF-9376-A3580A6E74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9A1-42DF-9376-A3580A6E74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9A1-42DF-9376-A3580A6E74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9A1-42DF-9376-A3580A6E74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9A1-42DF-9376-A3580A6E74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9A1-42DF-9376-A3580A6E74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9A1-42DF-9376-A3580A6E74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9A1-42DF-9376-A3580A6E74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9A1-42DF-9376-A3580A6E74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9A1-42DF-9376-A3580A6E74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9A1-42DF-9376-A3580A6E74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9A1-42DF-9376-A3580A6E74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9A1-42DF-9376-A3580A6E74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9A1-42DF-9376-A3580A6E74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9A1-42DF-9376-A3580A6E74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9A1-42DF-9376-A3580A6E74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9A1-42DF-9376-A3580A6E74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9A1-42DF-9376-A3580A6E74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9A1-42DF-9376-A3580A6E74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9A1-42DF-9376-A3580A6E74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9A1-42DF-9376-A3580A6E74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9A1-42DF-9376-A3580A6E74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9A1-42DF-9376-A3580A6E74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9A1-42DF-9376-A3580A6E74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9A1-42DF-9376-A3580A6E74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9A1-42DF-9376-A3580A6E74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9A1-42DF-9376-A3580A6E74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9A1-42DF-9376-A3580A6E74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9A1-42DF-9376-A3580A6E74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9A1-42DF-9376-A3580A6E74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9A1-42DF-9376-A3580A6E74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9A1-42DF-9376-A3580A6E74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9A1-42DF-9376-A3580A6E74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9A1-42DF-9376-A3580A6E74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9A1-42DF-9376-A3580A6E74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9A1-42DF-9376-A3580A6E74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9A1-42DF-9376-A3580A6E74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9A1-42DF-9376-A3580A6E74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9A1-42DF-9376-A3580A6E74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9A1-42DF-9376-A3580A6E74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9A1-42DF-9376-A3580A6E74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9A1-42DF-9376-A3580A6E74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9A1-42DF-9376-A3580A6E74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9A1-42DF-9376-A3580A6E74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9A1-42DF-9376-A3580A6E74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9A1-42DF-9376-A3580A6E74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9A1-42DF-9376-A3580A6E74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9A1-42DF-9376-A3580A6E74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9A1-42DF-9376-A3580A6E74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9A1-42DF-9376-A3580A6E74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9A1-42DF-9376-A3580A6E74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9A1-42DF-9376-A3580A6E74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9A1-42DF-9376-A3580A6E74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9A1-42DF-9376-A3580A6E74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9A1-42DF-9376-A3580A6E74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9A1-42DF-9376-A3580A6E74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9A1-42DF-9376-A3580A6E74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9A1-42DF-9376-A3580A6E74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9A1-42DF-9376-A3580A6E74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9A1-42DF-9376-A3580A6E74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9A1-42DF-9376-A3580A6E74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9A1-42DF-9376-A3580A6E74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9A1-42DF-9376-A3580A6E74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9A1-42DF-9376-A3580A6E74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9A1-42DF-9376-A3580A6E74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9A1-42DF-9376-A3580A6E74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9A1-42DF-9376-A3580A6E74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9A1-42DF-9376-A3580A6E74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9A1-42DF-9376-A3580A6E74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9A1-42DF-9376-A3580A6E74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68.302180000000007</c:v>
                </c:pt>
                <c:pt idx="8">
                  <c:v>#N/A</c:v>
                </c:pt>
                <c:pt idx="9">
                  <c:v>#N/A</c:v>
                </c:pt>
                <c:pt idx="10">
                  <c:v>96.931927133269411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9A1-42DF-9376-A3580A6E74C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C9A1-42DF-9376-A3580A6E74C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C9A1-42DF-9376-A3580A6E74C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C9A1-42DF-9376-A3580A6E74C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9A1-42DF-9376-A3580A6E74C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9A1-42DF-9376-A3580A6E74C3}"/>
                </c:ext>
              </c:extLst>
            </c:dLbl>
            <c:dLbl>
              <c:idx val="2"/>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9A1-42DF-9376-A3580A6E74C3}"/>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9A1-42DF-9376-A3580A6E74C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9A1-42DF-9376-A3580A6E74C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9A1-42DF-9376-A3580A6E74C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9A1-42DF-9376-A3580A6E74C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9A1-42DF-9376-A3580A6E74C3}"/>
                </c:ext>
              </c:extLst>
            </c:dLbl>
            <c:dLbl>
              <c:idx val="8"/>
              <c:tx>
                <c:rich>
                  <a:bodyPr/>
                  <a:lstStyle/>
                  <a:p>
                    <a:pPr>
                      <a:defRPr sz="600" b="0" i="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9A1-42DF-9376-A3580A6E74C3}"/>
                </c:ext>
              </c:extLst>
            </c:dLbl>
            <c:dLbl>
              <c:idx val="9"/>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9A1-42DF-9376-A3580A6E74C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9A1-42DF-9376-A3580A6E74C3}"/>
                </c:ext>
              </c:extLst>
            </c:dLbl>
            <c:dLbl>
              <c:idx val="11"/>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9A1-42DF-9376-A3580A6E74C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9A1-42DF-9376-A3580A6E74C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9A1-42DF-9376-A3580A6E74C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9A1-42DF-9376-A3580A6E74C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9A1-42DF-9376-A3580A6E74C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9A1-42DF-9376-A3580A6E74C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9A1-42DF-9376-A3580A6E74C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9A1-42DF-9376-A3580A6E74C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9A1-42DF-9376-A3580A6E74C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9A1-42DF-9376-A3580A6E74C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9A1-42DF-9376-A3580A6E74C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9A1-42DF-9376-A3580A6E74C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C9A1-42DF-9376-A3580A6E74C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9A1-42DF-9376-A3580A6E74C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9A1-42DF-9376-A3580A6E74C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9A1-42DF-9376-A3580A6E74C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9A1-42DF-9376-A3580A6E74C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9A1-42DF-9376-A3580A6E74C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9A1-42DF-9376-A3580A6E74C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9A1-42DF-9376-A3580A6E74C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9A1-42DF-9376-A3580A6E74C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9A1-42DF-9376-A3580A6E74C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9A1-42DF-9376-A3580A6E74C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9A1-42DF-9376-A3580A6E74C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9A1-42DF-9376-A3580A6E74C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9A1-42DF-9376-A3580A6E74C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9A1-42DF-9376-A3580A6E74C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9A1-42DF-9376-A3580A6E74C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9A1-42DF-9376-A3580A6E74C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9A1-42DF-9376-A3580A6E74C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9A1-42DF-9376-A3580A6E74C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9A1-42DF-9376-A3580A6E74C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9A1-42DF-9376-A3580A6E74C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9A1-42DF-9376-A3580A6E74C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9A1-42DF-9376-A3580A6E74C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9A1-42DF-9376-A3580A6E74C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9A1-42DF-9376-A3580A6E74C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9A1-42DF-9376-A3580A6E74C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9A1-42DF-9376-A3580A6E74C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9A1-42DF-9376-A3580A6E74C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9A1-42DF-9376-A3580A6E74C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9A1-42DF-9376-A3580A6E74C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9A1-42DF-9376-A3580A6E74C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9A1-42DF-9376-A3580A6E74C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9A1-42DF-9376-A3580A6E74C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9A1-42DF-9376-A3580A6E74C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9A1-42DF-9376-A3580A6E74C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9A1-42DF-9376-A3580A6E74C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9A1-42DF-9376-A3580A6E74C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9A1-42DF-9376-A3580A6E74C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9A1-42DF-9376-A3580A6E74C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9A1-42DF-9376-A3580A6E74C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9A1-42DF-9376-A3580A6E74C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9A1-42DF-9376-A3580A6E74C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9A1-42DF-9376-A3580A6E74C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9A1-42DF-9376-A3580A6E74C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9A1-42DF-9376-A3580A6E74C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9A1-42DF-9376-A3580A6E74C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9A1-42DF-9376-A3580A6E74C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9A1-42DF-9376-A3580A6E74C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9A1-42DF-9376-A3580A6E74C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9A1-42DF-9376-A3580A6E74C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9A1-42DF-9376-A3580A6E74C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9A1-42DF-9376-A3580A6E74C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9A1-42DF-9376-A3580A6E74C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9A1-42DF-9376-A3580A6E74C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9A1-42DF-9376-A3580A6E74C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9A1-42DF-9376-A3580A6E74C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9A1-42DF-9376-A3580A6E74C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9A1-42DF-9376-A3580A6E74C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9A1-42DF-9376-A3580A6E74C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9A1-42DF-9376-A3580A6E74C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9A1-42DF-9376-A3580A6E74C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9A1-42DF-9376-A3580A6E74C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9A1-42DF-9376-A3580A6E74C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9A1-42DF-9376-A3580A6E74C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9A1-42DF-9376-A3580A6E74C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9A1-42DF-9376-A3580A6E74C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9A1-42DF-9376-A3580A6E74C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9A1-42DF-9376-A3580A6E74C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9A1-42DF-9376-A3580A6E74C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9A1-42DF-9376-A3580A6E74C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9A1-42DF-9376-A3580A6E74C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C9A1-42DF-9376-A3580A6E74C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2014</c:v>
                </c:pt>
                <c:pt idx="5">
                  <c:v>2015</c:v>
                </c:pt>
                <c:pt idx="6">
                  <c:v>2018</c:v>
                </c:pt>
                <c:pt idx="7">
                  <c:v>2019</c:v>
                </c:pt>
                <c:pt idx="8">
                  <c:v>2020</c:v>
                </c:pt>
                <c:pt idx="9">
                  <c:v>2021</c:v>
                </c:pt>
                <c:pt idx="10">
                  <c:v>2023</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EMIS</c:v>
                  </c:pt>
                  <c:pt idx="3">
                    <c:v>EMIS</c:v>
                  </c:pt>
                  <c:pt idx="4">
                    <c:v>EMIS</c:v>
                  </c:pt>
                  <c:pt idx="5">
                    <c:v>EMIS</c:v>
                  </c:pt>
                  <c:pt idx="6">
                    <c:v>UIS</c:v>
                  </c:pt>
                  <c:pt idx="7">
                    <c:v>UIS</c:v>
                  </c:pt>
                  <c:pt idx="8">
                    <c:v>SUR</c:v>
                  </c:pt>
                  <c:pt idx="9">
                    <c:v>EMIS</c:v>
                  </c:pt>
                  <c:pt idx="10">
                    <c:v>UIS</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C9A1-42DF-9376-A3580A6E74C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619A99C9-0B41-4BED-A5A3-C820684860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A992636-8D59-41D2-898B-1CDCBCB19A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758190B4-6959-4EC8-8068-4AA3A59E7C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33148122-8839-4EB0-BD75-0DC60953175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0A47325-EF5A-4A91-94E6-49E03CEDC38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48F3AB9-5083-4A4C-BA8B-396CFDAC4E70}"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3821339F-BFA7-43B2-A71A-94973C25D8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D03623B8-0E13-4765-B884-EDD7D42FAE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B5DC48B0-8C97-4C1E-8E05-BF8E75CF4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612EA90-7806-4F7E-AC6C-410275AE11F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565DCC3-4ED1-4BB0-B79E-8C100A1AF103}"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73794CA5-9EB5-4D17-820F-DCC2D76CA72C}"/>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C529205-0979-45EC-9D59-BF310AF677E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6694528-227C-4CEA-89F9-F2D55768CC95}"/>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FD3FE00-7901-4315-8C26-C3795148910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BA4F9B58-27A8-48B8-B708-5C86D23BE0F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4633FD6-2E86-431B-BAF9-055E43F0CAF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F8B8DC0-FEB0-41AA-A4F0-D7D6D14D3BC2}"/>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432052B-33D4-4555-BBD2-8631E60B6FC4}"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A3EBDBD5-5C3C-47E4-AAE5-E7950C7C13C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1877F66-13DC-4A14-8D75-BAA80ED78EB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792AB16B-1CA0-40A0-AE57-C6942B45395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B02C4CE-CCCA-410A-A28C-70D66DAC386A}"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D8231D4-0CEE-4FC2-887D-A869EC8976E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E10548B-7372-49D6-8AB9-27B55666C7B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07B361D-FC13-42B7-8DB2-19C73C7097F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EC8AB2A-2FC5-4FF2-B685-2A816E44E13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C497E4-357C-49C6-B3BA-4D55CCDE096F}"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8C8A125-2BA5-4ADB-B095-BCDC721B118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93B897-8A0F-456F-90BF-552D03E48B62}"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096474-9AF0-4DA1-BBDE-83026BE158C1}"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4584066-EFB8-433C-972B-4C03ACB2739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C2D22C2-93FA-438D-B11E-F2FD30569EE8}"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420C142-CC9D-4880-82CB-C9094CC1D17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5174D2A-9C67-4734-B661-1F42055386D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3122400-6573-42C2-B9BF-07FE49B2BC48}"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AF27928-19B3-4249-AFB5-FDC36289088B}"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9E60D74-9F73-473E-B6D4-2E457600A52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FBA6F41-1CD5-4D4C-85EB-10C2D2F151B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7355D90-0149-483A-822D-5A520921351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6F7EE7E-55D7-42A6-9FDA-6D3B1483739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DCB3AE7-4176-41C4-A857-9828E5F6D9C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E501032-69FA-4A7A-8867-320E018BF81D}"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712B19E-8FE9-4863-B39F-42D4AABBD2D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B1895DD-B354-4E37-AD0D-0B02757B400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772CC20-6A38-4C47-AB24-92B49921108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64E5B69A-0AE0-4D45-9C29-B6335868E6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6C19D4C-E686-4CBF-8540-0AE341E85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E3796F34-3EF4-4407-B57E-D5A68CAFF2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1AA6DD6A-5207-42E6-84E7-F25D153C3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E6A2D02-D2A3-462F-B9CB-54F2CAED9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7869EB0E-1F63-4266-AAB8-C39C2C95D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3B9A830-A8C6-4F99-B265-DE46E89EB4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C6144B1F-24D8-473B-98FB-59AA9C53A9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BC36A946-2EC9-4C6E-9407-6A37ED705D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4DA045A-1A83-4BB1-AB26-62CFC544A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A3B5900-9ADF-43EF-A151-8352512DD7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E6ACB051-C655-4A95-AE5B-8D1CD4EF87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94B30F7-1AC3-45D1-B6B3-A38FF6D2F6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F3AE0145-70ED-431E-9E4A-727967A6F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F480EFA4-2432-4DE4-BC36-467B60D8D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45620973-A6F7-4129-A1CB-1D4BCAC16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C20A88AC-69FB-41AB-BE0D-B9EC6B0583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0E32D49-7D99-48B1-8785-8C98C5F94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E0F24656-9A93-4B83-BBC7-F11BECFB948B}"/>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CB7A4A5-BA2E-40FF-97F0-E9F9D19A724A}"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1C6EC46-E8EC-4B6C-A0A4-30163BA09D4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AC94145-1248-4A6F-8B3D-02502C0BA611}"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4DDCB64-37B4-499A-A790-3BDC55C2DC9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43A10E3-7F83-4450-8DEC-469669D79F87}"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14E76F5A-42D5-4576-83CA-BA3397B310F3}"/>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A2DF862-BEE6-42AD-897E-2E2D16D874CF}"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E23FF1D-4E39-4CAC-81EE-6E12643D7475}"/>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A22D623-3C29-4F00-8AE0-2D9B1A8022AE}"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C0D42D1-F667-4A44-962F-0A22C5A7EE8C}"/>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78A9429-AFE6-4B6A-8C1E-D262665C67C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90727423-E2F3-4B5B-8F12-E18E3D3010A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253E2-FFD4-4D8E-8F14-8836560A54EB}">
  <sheetPr codeName="Sheet2"/>
  <dimension ref="A1:AH251"/>
  <sheetViews>
    <sheetView workbookViewId="0">
      <selection sqref="A1:U400"/>
    </sheetView>
  </sheetViews>
  <sheetFormatPr defaultColWidth="9" defaultRowHeight="13.2" x14ac:dyDescent="0.25"/>
  <cols>
    <col min="1" max="1" width="52.69921875" style="354" bestFit="1" customWidth="1"/>
    <col min="2" max="2" width="18.3984375" style="354" customWidth="1"/>
    <col min="3" max="3" width="22.3984375" style="354" customWidth="1"/>
    <col min="4" max="4" width="23.5" style="354" customWidth="1"/>
    <col min="5" max="5" width="23.69921875" style="354" customWidth="1"/>
    <col min="6" max="6" width="23.5" style="354" customWidth="1"/>
    <col min="7" max="12" width="9" style="354"/>
    <col min="13" max="13" width="39.69921875" style="354" bestFit="1" customWidth="1"/>
    <col min="14" max="22" width="9" style="354"/>
    <col min="23" max="23" width="13.09765625" style="354" bestFit="1" customWidth="1"/>
    <col min="24" max="16384" width="9" style="354"/>
  </cols>
  <sheetData>
    <row r="1" spans="1:34" x14ac:dyDescent="0.25">
      <c r="A1" s="353" t="s">
        <v>289</v>
      </c>
      <c r="B1" s="353" t="s">
        <v>290</v>
      </c>
      <c r="C1" s="353" t="s">
        <v>291</v>
      </c>
      <c r="D1" s="353" t="s">
        <v>292</v>
      </c>
      <c r="E1" s="353" t="s">
        <v>293</v>
      </c>
      <c r="F1" s="353" t="s">
        <v>193</v>
      </c>
      <c r="G1" s="353"/>
      <c r="I1" s="355" t="s">
        <v>294</v>
      </c>
      <c r="L1" s="355" t="s">
        <v>295</v>
      </c>
      <c r="M1" s="355" t="s">
        <v>296</v>
      </c>
      <c r="N1" s="355" t="s">
        <v>297</v>
      </c>
      <c r="O1" s="355" t="s">
        <v>298</v>
      </c>
      <c r="P1" s="355" t="s">
        <v>299</v>
      </c>
      <c r="Q1" s="355" t="s">
        <v>300</v>
      </c>
      <c r="R1" s="355" t="s">
        <v>301</v>
      </c>
      <c r="S1" s="355" t="s">
        <v>302</v>
      </c>
      <c r="T1" s="355" t="s">
        <v>295</v>
      </c>
      <c r="U1" s="355" t="s">
        <v>294</v>
      </c>
    </row>
    <row r="2" spans="1:34" x14ac:dyDescent="0.25">
      <c r="A2" s="356" t="s">
        <v>303</v>
      </c>
      <c r="I2" s="357" t="s">
        <v>289</v>
      </c>
      <c r="L2" s="357" t="s">
        <v>304</v>
      </c>
      <c r="M2" s="357" t="s">
        <v>305</v>
      </c>
      <c r="N2" s="357" t="s">
        <v>305</v>
      </c>
      <c r="O2" s="357" t="s">
        <v>305</v>
      </c>
      <c r="P2" s="357" t="s">
        <v>306</v>
      </c>
      <c r="Q2" s="357" t="s">
        <v>307</v>
      </c>
      <c r="R2" s="357"/>
      <c r="S2" s="357"/>
      <c r="T2" s="357" t="s">
        <v>304</v>
      </c>
      <c r="U2" s="358" t="s">
        <v>289</v>
      </c>
    </row>
    <row r="3" spans="1:34" x14ac:dyDescent="0.25">
      <c r="A3" s="359" t="s">
        <v>129</v>
      </c>
      <c r="B3" s="359" t="s">
        <v>308</v>
      </c>
      <c r="C3" s="359" t="s">
        <v>309</v>
      </c>
      <c r="D3" s="360" t="s">
        <v>310</v>
      </c>
      <c r="E3" s="354" t="s">
        <v>311</v>
      </c>
      <c r="I3" s="357" t="s">
        <v>290</v>
      </c>
      <c r="L3" s="357" t="s">
        <v>312</v>
      </c>
      <c r="M3" s="357" t="s">
        <v>313</v>
      </c>
      <c r="N3" s="357" t="s">
        <v>313</v>
      </c>
      <c r="O3" s="357" t="s">
        <v>314</v>
      </c>
      <c r="P3" s="357" t="s">
        <v>315</v>
      </c>
      <c r="Q3" s="357" t="s">
        <v>316</v>
      </c>
      <c r="R3" s="357"/>
      <c r="S3" s="357"/>
      <c r="T3" s="357" t="s">
        <v>312</v>
      </c>
      <c r="U3" s="357" t="s">
        <v>289</v>
      </c>
      <c r="W3" s="354" t="s">
        <v>317</v>
      </c>
      <c r="X3" s="354" t="s">
        <v>318</v>
      </c>
    </row>
    <row r="4" spans="1:34" x14ac:dyDescent="0.25">
      <c r="A4" s="354" t="s">
        <v>319</v>
      </c>
      <c r="B4" s="354" t="s">
        <v>320</v>
      </c>
      <c r="C4" s="354" t="s">
        <v>321</v>
      </c>
      <c r="D4" s="360" t="s">
        <v>322</v>
      </c>
      <c r="E4" s="354" t="s">
        <v>323</v>
      </c>
      <c r="I4" s="357" t="s">
        <v>291</v>
      </c>
      <c r="L4" s="357" t="s">
        <v>324</v>
      </c>
      <c r="M4" s="357" t="s">
        <v>325</v>
      </c>
      <c r="N4" s="357" t="s">
        <v>325</v>
      </c>
      <c r="O4" s="357" t="s">
        <v>325</v>
      </c>
      <c r="P4" s="357" t="s">
        <v>326</v>
      </c>
      <c r="Q4" s="357" t="s">
        <v>327</v>
      </c>
      <c r="R4" s="357"/>
      <c r="S4" s="357"/>
      <c r="T4" s="357" t="s">
        <v>324</v>
      </c>
      <c r="U4" s="357" t="s">
        <v>291</v>
      </c>
    </row>
    <row r="5" spans="1:34" x14ac:dyDescent="0.25">
      <c r="A5" s="359" t="str">
        <f>+Introduction!C7</f>
        <v>Timor-Leste</v>
      </c>
      <c r="B5" s="361" t="str">
        <f t="shared" ref="B5" si="0">VLOOKUP($A$5,translationcountries,3,FALSE)</f>
        <v>Timor-Leste</v>
      </c>
      <c r="C5" s="361" t="str">
        <f>VLOOKUP($A$5,translationcountries,2,FALSE)</f>
        <v>Timor-Leste</v>
      </c>
      <c r="D5" s="361" t="str">
        <f>VLOOKUP($A$5,translationcountries,4,FALSE)</f>
        <v>Тимор-Лешти</v>
      </c>
      <c r="E5" s="361" t="str">
        <f>VLOOKUP($A$5,translationcountries,5,FALSE)</f>
        <v>تيمور - ليشتي</v>
      </c>
      <c r="F5" s="361">
        <f>VLOOKUP($A$5,translationcountries,6,FALSE)</f>
        <v>0</v>
      </c>
      <c r="G5" s="361"/>
      <c r="I5" s="357" t="s">
        <v>292</v>
      </c>
      <c r="L5" s="357" t="s">
        <v>329</v>
      </c>
      <c r="M5" s="357" t="s">
        <v>330</v>
      </c>
      <c r="N5" s="357" t="s">
        <v>330</v>
      </c>
      <c r="O5" s="357" t="s">
        <v>331</v>
      </c>
      <c r="P5" s="357" t="s">
        <v>332</v>
      </c>
      <c r="Q5" s="357" t="s">
        <v>333</v>
      </c>
      <c r="R5" s="357"/>
      <c r="S5" s="357"/>
      <c r="T5" s="357" t="s">
        <v>329</v>
      </c>
      <c r="U5" s="358" t="s">
        <v>289</v>
      </c>
    </row>
    <row r="6" spans="1:34" x14ac:dyDescent="0.25">
      <c r="A6" s="359" t="s">
        <v>334</v>
      </c>
      <c r="B6" s="354" t="s">
        <v>335</v>
      </c>
      <c r="C6" s="354" t="s">
        <v>336</v>
      </c>
      <c r="D6" s="360" t="s">
        <v>337</v>
      </c>
      <c r="E6" s="354" t="s">
        <v>338</v>
      </c>
      <c r="I6" s="357" t="s">
        <v>293</v>
      </c>
      <c r="L6" s="357" t="s">
        <v>339</v>
      </c>
      <c r="M6" s="357" t="s">
        <v>340</v>
      </c>
      <c r="N6" s="357" t="s">
        <v>341</v>
      </c>
      <c r="O6" s="357" t="s">
        <v>342</v>
      </c>
      <c r="P6" s="357" t="s">
        <v>343</v>
      </c>
      <c r="Q6" s="357" t="s">
        <v>344</v>
      </c>
      <c r="R6" s="357"/>
      <c r="S6" s="357"/>
      <c r="T6" s="357" t="s">
        <v>339</v>
      </c>
      <c r="U6" s="358" t="s">
        <v>289</v>
      </c>
    </row>
    <row r="7" spans="1:34" x14ac:dyDescent="0.25">
      <c r="A7" s="359" t="s">
        <v>31</v>
      </c>
      <c r="B7" s="354" t="s">
        <v>345</v>
      </c>
      <c r="C7" s="354" t="s">
        <v>346</v>
      </c>
      <c r="D7" s="360" t="s">
        <v>347</v>
      </c>
      <c r="E7" s="354" t="s">
        <v>348</v>
      </c>
      <c r="I7" s="357" t="s">
        <v>193</v>
      </c>
      <c r="L7" s="357" t="s">
        <v>349</v>
      </c>
      <c r="M7" s="357" t="s">
        <v>350</v>
      </c>
      <c r="N7" s="357" t="s">
        <v>351</v>
      </c>
      <c r="O7" s="357" t="s">
        <v>350</v>
      </c>
      <c r="P7" s="357" t="s">
        <v>352</v>
      </c>
      <c r="Q7" s="357" t="s">
        <v>353</v>
      </c>
      <c r="R7" s="357"/>
      <c r="S7" s="357"/>
      <c r="T7" s="357" t="s">
        <v>349</v>
      </c>
      <c r="U7" s="358" t="s">
        <v>289</v>
      </c>
      <c r="X7" s="357" t="str" cm="1">
        <f t="array" aca="1" ref="X7" ca="1">CELL("filename")</f>
        <v>C:\Users\johnstonr\WHOUNICEF Dropbox\WHOUNICEF Team Folder\Schools\2026 Report\Country files\Country files multilingual\Country files v09\[JMP_2026_WinS_TLS_Timor_Leste.xlsx]Introduction</v>
      </c>
    </row>
    <row r="8" spans="1:34" x14ac:dyDescent="0.25">
      <c r="A8" s="354" t="s">
        <v>130</v>
      </c>
      <c r="B8" s="354" t="s">
        <v>354</v>
      </c>
      <c r="C8" s="354" t="s">
        <v>355</v>
      </c>
      <c r="D8" s="360" t="s">
        <v>356</v>
      </c>
      <c r="E8" s="354" t="s">
        <v>357</v>
      </c>
      <c r="I8" s="357"/>
      <c r="L8" s="357" t="s">
        <v>358</v>
      </c>
      <c r="M8" s="357" t="s">
        <v>359</v>
      </c>
      <c r="N8" s="357" t="s">
        <v>360</v>
      </c>
      <c r="O8" s="357" t="s">
        <v>359</v>
      </c>
      <c r="P8" s="357" t="s">
        <v>361</v>
      </c>
      <c r="Q8" s="357" t="s">
        <v>362</v>
      </c>
      <c r="R8" s="357"/>
      <c r="S8" s="357"/>
      <c r="T8" s="357" t="s">
        <v>358</v>
      </c>
      <c r="U8" s="358" t="s">
        <v>291</v>
      </c>
      <c r="X8" s="357" t="str">
        <f ca="1">IFERROR(MID(X7,FIND(CHAR(1),SUBSTITUTE(X7,"\",CHAR(1),LEN(X7)-LEN(SUBSTITUTE(X7,"\",""))))+1,FIND(CHAR(1),SUBSTITUTE(X7,".",CHAR(1),LEN(X7)-LEN(SUBSTITUTE(X7,".",""))))-FIND(CHAR(1),SUBSTITUTE(X7,"\",CHAR(1),LEN(X7)-LEN(SUBSTITUTE(X7,"\",""))))-1),"")</f>
        <v>[JMP_2026_WinS_TLS_Timor_Leste</v>
      </c>
    </row>
    <row r="9" spans="1:34" x14ac:dyDescent="0.25">
      <c r="A9" s="359" t="s">
        <v>363</v>
      </c>
      <c r="B9" s="354" t="s">
        <v>364</v>
      </c>
      <c r="C9" s="354" t="s">
        <v>365</v>
      </c>
      <c r="D9" s="360" t="s">
        <v>366</v>
      </c>
      <c r="E9" s="354" t="s">
        <v>367</v>
      </c>
      <c r="L9" s="357" t="s">
        <v>368</v>
      </c>
      <c r="M9" s="357" t="s">
        <v>369</v>
      </c>
      <c r="N9" s="357" t="s">
        <v>370</v>
      </c>
      <c r="O9" s="357" t="s">
        <v>371</v>
      </c>
      <c r="P9" s="357" t="s">
        <v>372</v>
      </c>
      <c r="Q9" s="357" t="s">
        <v>373</v>
      </c>
      <c r="R9" s="357"/>
      <c r="S9" s="357"/>
      <c r="T9" s="357" t="s">
        <v>368</v>
      </c>
      <c r="U9" s="358" t="s">
        <v>293</v>
      </c>
      <c r="X9" s="357" t="s">
        <v>328</v>
      </c>
    </row>
    <row r="10" spans="1:34" x14ac:dyDescent="0.25">
      <c r="A10" s="359" t="s">
        <v>374</v>
      </c>
      <c r="B10" s="354" t="s">
        <v>375</v>
      </c>
      <c r="C10" s="354" t="s">
        <v>376</v>
      </c>
      <c r="D10" s="360" t="s">
        <v>377</v>
      </c>
      <c r="E10" s="354" t="s">
        <v>378</v>
      </c>
      <c r="I10" s="362" t="s">
        <v>379</v>
      </c>
      <c r="L10" s="357" t="s">
        <v>380</v>
      </c>
      <c r="M10" s="357" t="s">
        <v>381</v>
      </c>
      <c r="N10" s="357" t="s">
        <v>382</v>
      </c>
      <c r="O10" s="357" t="s">
        <v>381</v>
      </c>
      <c r="P10" s="357" t="s">
        <v>383</v>
      </c>
      <c r="Q10" s="357" t="s">
        <v>384</v>
      </c>
      <c r="R10" s="357"/>
      <c r="S10" s="357"/>
      <c r="T10" s="357" t="s">
        <v>380</v>
      </c>
      <c r="U10" s="358" t="s">
        <v>290</v>
      </c>
      <c r="W10" s="359" t="s">
        <v>385</v>
      </c>
      <c r="X10" s="359" t="s">
        <v>386</v>
      </c>
    </row>
    <row r="11" spans="1:34" x14ac:dyDescent="0.25">
      <c r="A11" s="359" t="s">
        <v>387</v>
      </c>
      <c r="B11" s="354" t="s">
        <v>388</v>
      </c>
      <c r="C11" s="354" t="s">
        <v>389</v>
      </c>
      <c r="D11" s="360" t="s">
        <v>390</v>
      </c>
      <c r="E11" s="354" t="s">
        <v>391</v>
      </c>
      <c r="I11" s="357" t="str">
        <f>HLOOKUP(Introduction!$G$4,nametranslations,18,FALSE)</f>
        <v>Notes on how to read the country file</v>
      </c>
      <c r="L11" s="357" t="s">
        <v>392</v>
      </c>
      <c r="M11" s="357" t="s">
        <v>393</v>
      </c>
      <c r="N11" s="357" t="s">
        <v>394</v>
      </c>
      <c r="O11" s="357" t="s">
        <v>393</v>
      </c>
      <c r="P11" s="357" t="s">
        <v>395</v>
      </c>
      <c r="Q11" s="357" t="s">
        <v>396</v>
      </c>
      <c r="R11" s="357"/>
      <c r="S11" s="357"/>
      <c r="T11" s="357" t="s">
        <v>392</v>
      </c>
      <c r="U11" s="358" t="s">
        <v>289</v>
      </c>
    </row>
    <row r="12" spans="1:34" x14ac:dyDescent="0.25">
      <c r="A12" s="359" t="s">
        <v>32</v>
      </c>
      <c r="B12" s="359" t="s">
        <v>397</v>
      </c>
      <c r="C12" s="359" t="s">
        <v>398</v>
      </c>
      <c r="D12" s="360" t="s">
        <v>399</v>
      </c>
      <c r="E12" s="359" t="s">
        <v>400</v>
      </c>
      <c r="I12" s="357" t="str">
        <f>HLOOKUP(Introduction!$G$4,nametranslations,24,FALSE)</f>
        <v>Total</v>
      </c>
      <c r="L12" s="357" t="s">
        <v>401</v>
      </c>
      <c r="M12" s="357" t="s">
        <v>402</v>
      </c>
      <c r="N12" s="357" t="s">
        <v>403</v>
      </c>
      <c r="O12" s="357" t="s">
        <v>404</v>
      </c>
      <c r="P12" s="357" t="s">
        <v>405</v>
      </c>
      <c r="Q12" s="357" t="s">
        <v>406</v>
      </c>
      <c r="R12" s="357"/>
      <c r="S12" s="357"/>
      <c r="T12" s="357" t="s">
        <v>401</v>
      </c>
      <c r="U12" s="358" t="s">
        <v>289</v>
      </c>
      <c r="W12" s="354" t="s">
        <v>407</v>
      </c>
      <c r="X12" s="354" t="s">
        <v>408</v>
      </c>
      <c r="Z12" s="354" t="s">
        <v>409</v>
      </c>
      <c r="AC12" s="354" t="s">
        <v>410</v>
      </c>
      <c r="AH12" s="363" t="str" cm="1">
        <f t="array" aca="1" ref="AH12" ca="1">MID(CELL("filename"),FIND("~",SUBSTITUTE(CELL("filename"),"_","~",3))+1,3)</f>
        <v>TLS</v>
      </c>
    </row>
    <row r="13" spans="1:34" x14ac:dyDescent="0.25">
      <c r="A13" s="359" t="s">
        <v>411</v>
      </c>
      <c r="B13" s="359" t="s">
        <v>412</v>
      </c>
      <c r="C13" s="359" t="s">
        <v>413</v>
      </c>
      <c r="D13" s="360" t="s">
        <v>414</v>
      </c>
      <c r="E13" s="359" t="s">
        <v>415</v>
      </c>
      <c r="I13" s="357" t="str">
        <f>HLOOKUP(Introduction!$G$4,nametranslations,25,FALSE)</f>
        <v>Rural</v>
      </c>
      <c r="L13" s="357" t="s">
        <v>416</v>
      </c>
      <c r="M13" s="357" t="s">
        <v>417</v>
      </c>
      <c r="N13" s="357" t="s">
        <v>418</v>
      </c>
      <c r="O13" s="357" t="s">
        <v>419</v>
      </c>
      <c r="P13" s="357" t="s">
        <v>420</v>
      </c>
      <c r="Q13" s="357" t="s">
        <v>421</v>
      </c>
      <c r="R13" s="357"/>
      <c r="S13" s="357"/>
      <c r="T13" s="357" t="s">
        <v>416</v>
      </c>
      <c r="U13" s="358" t="s">
        <v>291</v>
      </c>
    </row>
    <row r="14" spans="1:34" x14ac:dyDescent="0.25">
      <c r="A14" s="354" t="s">
        <v>132</v>
      </c>
      <c r="B14" s="354" t="s">
        <v>422</v>
      </c>
      <c r="C14" s="354" t="s">
        <v>423</v>
      </c>
      <c r="D14" s="360" t="s">
        <v>424</v>
      </c>
      <c r="E14" s="354" t="s">
        <v>425</v>
      </c>
      <c r="I14" s="357" t="str">
        <f>HLOOKUP(Introduction!$G$4,nametranslations,26,FALSE)</f>
        <v>Urban</v>
      </c>
      <c r="L14" s="357" t="s">
        <v>426</v>
      </c>
      <c r="M14" s="357" t="s">
        <v>427</v>
      </c>
      <c r="N14" s="357" t="s">
        <v>428</v>
      </c>
      <c r="O14" s="357" t="s">
        <v>429</v>
      </c>
      <c r="P14" s="357" t="s">
        <v>430</v>
      </c>
      <c r="Q14" s="357" t="s">
        <v>431</v>
      </c>
      <c r="R14" s="357"/>
      <c r="S14" s="357"/>
      <c r="T14" s="357" t="s">
        <v>426</v>
      </c>
      <c r="U14" s="358" t="s">
        <v>289</v>
      </c>
    </row>
    <row r="15" spans="1:34" x14ac:dyDescent="0.25">
      <c r="A15" s="354" t="s">
        <v>133</v>
      </c>
      <c r="B15" s="354" t="s">
        <v>432</v>
      </c>
      <c r="C15" s="359" t="s">
        <v>433</v>
      </c>
      <c r="D15" s="360" t="s">
        <v>434</v>
      </c>
      <c r="E15" s="359" t="s">
        <v>435</v>
      </c>
      <c r="I15" s="357" t="str">
        <f>HLOOKUP(Introduction!$G$4,nametranslations,27,FALSE)</f>
        <v>Pre-primary</v>
      </c>
      <c r="L15" s="357" t="s">
        <v>436</v>
      </c>
      <c r="M15" s="357" t="s">
        <v>437</v>
      </c>
      <c r="N15" s="357" t="s">
        <v>438</v>
      </c>
      <c r="O15" s="357" t="s">
        <v>437</v>
      </c>
      <c r="P15" s="357" t="s">
        <v>439</v>
      </c>
      <c r="Q15" s="357" t="s">
        <v>440</v>
      </c>
      <c r="R15" s="357"/>
      <c r="S15" s="357"/>
      <c r="T15" s="357" t="s">
        <v>436</v>
      </c>
      <c r="U15" s="358" t="s">
        <v>289</v>
      </c>
    </row>
    <row r="16" spans="1:34" x14ac:dyDescent="0.25">
      <c r="A16" s="354" t="s">
        <v>134</v>
      </c>
      <c r="B16" s="359" t="s">
        <v>441</v>
      </c>
      <c r="C16" s="359" t="s">
        <v>442</v>
      </c>
      <c r="D16" s="360" t="s">
        <v>443</v>
      </c>
      <c r="E16" s="359" t="s">
        <v>444</v>
      </c>
      <c r="I16" s="357" t="str">
        <f>HLOOKUP(Introduction!$G$4,nametranslations,28,FALSE)</f>
        <v>Primary</v>
      </c>
      <c r="L16" s="357" t="s">
        <v>445</v>
      </c>
      <c r="M16" s="357" t="s">
        <v>446</v>
      </c>
      <c r="N16" s="357" t="s">
        <v>447</v>
      </c>
      <c r="O16" s="357" t="s">
        <v>446</v>
      </c>
      <c r="P16" s="357" t="s">
        <v>448</v>
      </c>
      <c r="Q16" s="357" t="s">
        <v>449</v>
      </c>
      <c r="R16" s="357"/>
      <c r="S16" s="357"/>
      <c r="T16" s="357" t="s">
        <v>445</v>
      </c>
      <c r="U16" s="358" t="s">
        <v>289</v>
      </c>
    </row>
    <row r="17" spans="1:21" x14ac:dyDescent="0.25">
      <c r="A17" s="354" t="s">
        <v>450</v>
      </c>
      <c r="B17" s="359" t="s">
        <v>451</v>
      </c>
      <c r="C17" s="359" t="s">
        <v>452</v>
      </c>
      <c r="D17" s="360" t="s">
        <v>453</v>
      </c>
      <c r="E17" s="359" t="s">
        <v>454</v>
      </c>
      <c r="I17" s="357" t="str">
        <f>HLOOKUP(Introduction!$G$4,nametranslations,29,FALSE)</f>
        <v>Secondary</v>
      </c>
      <c r="L17" s="357" t="s">
        <v>455</v>
      </c>
      <c r="M17" s="357" t="s">
        <v>456</v>
      </c>
      <c r="N17" s="357" t="s">
        <v>457</v>
      </c>
      <c r="O17" s="357" t="s">
        <v>458</v>
      </c>
      <c r="P17" s="357" t="s">
        <v>459</v>
      </c>
      <c r="Q17" s="357" t="s">
        <v>460</v>
      </c>
      <c r="R17" s="357"/>
      <c r="S17" s="357"/>
      <c r="T17" s="357" t="s">
        <v>455</v>
      </c>
      <c r="U17" s="358" t="s">
        <v>289</v>
      </c>
    </row>
    <row r="18" spans="1:21" x14ac:dyDescent="0.25">
      <c r="A18" s="354" t="s">
        <v>461</v>
      </c>
      <c r="B18" s="359" t="s">
        <v>462</v>
      </c>
      <c r="C18" s="359" t="s">
        <v>463</v>
      </c>
      <c r="D18" s="360" t="s">
        <v>464</v>
      </c>
      <c r="E18" s="359" t="s">
        <v>465</v>
      </c>
      <c r="I18" s="357"/>
      <c r="L18" s="357" t="s">
        <v>466</v>
      </c>
      <c r="M18" s="357" t="s">
        <v>467</v>
      </c>
      <c r="N18" s="357" t="s">
        <v>467</v>
      </c>
      <c r="O18" s="357" t="s">
        <v>467</v>
      </c>
      <c r="P18" s="357" t="s">
        <v>468</v>
      </c>
      <c r="Q18" s="357" t="s">
        <v>469</v>
      </c>
      <c r="R18" s="357"/>
      <c r="S18" s="357"/>
      <c r="T18" s="357" t="s">
        <v>466</v>
      </c>
      <c r="U18" s="358" t="s">
        <v>291</v>
      </c>
    </row>
    <row r="19" spans="1:21" x14ac:dyDescent="0.25">
      <c r="A19" s="356" t="s">
        <v>470</v>
      </c>
      <c r="I19" s="357"/>
      <c r="L19" s="357" t="s">
        <v>471</v>
      </c>
      <c r="M19" s="357" t="s">
        <v>472</v>
      </c>
      <c r="N19" s="357" t="s">
        <v>473</v>
      </c>
      <c r="O19" s="357" t="s">
        <v>474</v>
      </c>
      <c r="P19" s="357" t="s">
        <v>475</v>
      </c>
      <c r="Q19" s="357" t="s">
        <v>476</v>
      </c>
      <c r="R19" s="357"/>
      <c r="S19" s="357"/>
      <c r="T19" s="357" t="s">
        <v>471</v>
      </c>
      <c r="U19" s="358" t="s">
        <v>291</v>
      </c>
    </row>
    <row r="20" spans="1:21" x14ac:dyDescent="0.25">
      <c r="A20" s="354" t="s">
        <v>136</v>
      </c>
      <c r="B20" s="359" t="s">
        <v>477</v>
      </c>
      <c r="C20" s="359" t="s">
        <v>478</v>
      </c>
      <c r="D20" s="360" t="s">
        <v>479</v>
      </c>
      <c r="E20" s="359" t="s">
        <v>480</v>
      </c>
      <c r="I20" s="357"/>
      <c r="L20" s="357" t="s">
        <v>481</v>
      </c>
      <c r="M20" s="357" t="s">
        <v>482</v>
      </c>
      <c r="N20" s="357" t="s">
        <v>483</v>
      </c>
      <c r="O20" s="357" t="s">
        <v>482</v>
      </c>
      <c r="P20" s="357" t="s">
        <v>484</v>
      </c>
      <c r="Q20" s="357" t="s">
        <v>485</v>
      </c>
      <c r="R20" s="357"/>
      <c r="S20" s="357"/>
      <c r="T20" s="357" t="s">
        <v>481</v>
      </c>
      <c r="U20" s="358" t="s">
        <v>291</v>
      </c>
    </row>
    <row r="21" spans="1:21" x14ac:dyDescent="0.25">
      <c r="A21" s="354" t="s">
        <v>167</v>
      </c>
      <c r="B21" s="359" t="s">
        <v>486</v>
      </c>
      <c r="C21" s="359" t="s">
        <v>487</v>
      </c>
      <c r="D21" s="360" t="s">
        <v>488</v>
      </c>
      <c r="E21" s="359" t="s">
        <v>489</v>
      </c>
      <c r="I21" s="357"/>
      <c r="L21" s="357" t="s">
        <v>490</v>
      </c>
      <c r="M21" s="357" t="s">
        <v>491</v>
      </c>
      <c r="N21" s="357" t="s">
        <v>492</v>
      </c>
      <c r="O21" s="357" t="s">
        <v>493</v>
      </c>
      <c r="P21" s="357" t="s">
        <v>494</v>
      </c>
      <c r="Q21" s="357" t="s">
        <v>495</v>
      </c>
      <c r="R21" s="357"/>
      <c r="S21" s="357"/>
      <c r="T21" s="357" t="s">
        <v>490</v>
      </c>
      <c r="U21" s="358" t="s">
        <v>289</v>
      </c>
    </row>
    <row r="22" spans="1:21" x14ac:dyDescent="0.25">
      <c r="A22" s="354" t="s">
        <v>14</v>
      </c>
      <c r="B22" s="359" t="s">
        <v>496</v>
      </c>
      <c r="C22" s="359" t="s">
        <v>497</v>
      </c>
      <c r="D22" s="360" t="s">
        <v>498</v>
      </c>
      <c r="E22" s="359" t="s">
        <v>499</v>
      </c>
      <c r="I22" s="357"/>
      <c r="L22" s="357" t="s">
        <v>500</v>
      </c>
      <c r="M22" s="357" t="s">
        <v>501</v>
      </c>
      <c r="N22" s="357" t="s">
        <v>501</v>
      </c>
      <c r="O22" s="357" t="s">
        <v>501</v>
      </c>
      <c r="P22" s="357" t="s">
        <v>502</v>
      </c>
      <c r="Q22" s="357" t="s">
        <v>503</v>
      </c>
      <c r="R22" s="357"/>
      <c r="S22" s="357"/>
      <c r="T22" s="357" t="s">
        <v>500</v>
      </c>
      <c r="U22" s="358" t="s">
        <v>291</v>
      </c>
    </row>
    <row r="23" spans="1:21" x14ac:dyDescent="0.25">
      <c r="A23" s="354" t="s">
        <v>15</v>
      </c>
      <c r="B23" s="359" t="s">
        <v>504</v>
      </c>
      <c r="C23" s="359" t="s">
        <v>505</v>
      </c>
      <c r="D23" s="360" t="s">
        <v>506</v>
      </c>
      <c r="E23" s="359" t="s">
        <v>507</v>
      </c>
      <c r="I23" s="357"/>
      <c r="L23" s="357" t="s">
        <v>508</v>
      </c>
      <c r="M23" s="357" t="s">
        <v>509</v>
      </c>
      <c r="N23" s="357" t="s">
        <v>509</v>
      </c>
      <c r="O23" s="357" t="s">
        <v>509</v>
      </c>
      <c r="P23" s="357" t="s">
        <v>510</v>
      </c>
      <c r="Q23" s="357" t="s">
        <v>511</v>
      </c>
      <c r="R23" s="357"/>
      <c r="S23" s="357"/>
      <c r="T23" s="357" t="s">
        <v>508</v>
      </c>
      <c r="U23" s="358" t="s">
        <v>289</v>
      </c>
    </row>
    <row r="24" spans="1:21" x14ac:dyDescent="0.25">
      <c r="A24" s="354" t="s">
        <v>512</v>
      </c>
      <c r="B24" s="359" t="s">
        <v>512</v>
      </c>
      <c r="C24" s="354" t="s">
        <v>512</v>
      </c>
      <c r="D24" s="360" t="s">
        <v>513</v>
      </c>
      <c r="E24" s="354" t="s">
        <v>514</v>
      </c>
      <c r="I24" s="362" t="s">
        <v>515</v>
      </c>
      <c r="L24" s="357" t="s">
        <v>516</v>
      </c>
      <c r="M24" s="357" t="s">
        <v>517</v>
      </c>
      <c r="N24" s="357" t="s">
        <v>518</v>
      </c>
      <c r="O24" s="357" t="s">
        <v>517</v>
      </c>
      <c r="P24" s="357" t="s">
        <v>519</v>
      </c>
      <c r="Q24" s="357" t="s">
        <v>520</v>
      </c>
      <c r="R24" s="357"/>
      <c r="S24" s="357"/>
      <c r="T24" s="357" t="s">
        <v>516</v>
      </c>
      <c r="U24" s="358" t="s">
        <v>289</v>
      </c>
    </row>
    <row r="25" spans="1:21" x14ac:dyDescent="0.25">
      <c r="A25" s="354" t="s">
        <v>2</v>
      </c>
      <c r="B25" s="359" t="s">
        <v>2</v>
      </c>
      <c r="C25" s="354" t="s">
        <v>2</v>
      </c>
      <c r="D25" s="360" t="s">
        <v>521</v>
      </c>
      <c r="E25" s="354" t="s">
        <v>522</v>
      </c>
      <c r="I25" s="357" t="str">
        <f>HLOOKUP(Introduction!$G$4,nametranslations,36,FALSE)</f>
        <v>Proportion of Schools (%)</v>
      </c>
      <c r="L25" s="357" t="s">
        <v>523</v>
      </c>
      <c r="M25" s="357" t="s">
        <v>524</v>
      </c>
      <c r="N25" s="357" t="s">
        <v>525</v>
      </c>
      <c r="O25" s="357" t="s">
        <v>526</v>
      </c>
      <c r="P25" s="357" t="s">
        <v>527</v>
      </c>
      <c r="Q25" s="357" t="s">
        <v>528</v>
      </c>
      <c r="R25" s="357"/>
      <c r="S25" s="357"/>
      <c r="T25" s="357" t="s">
        <v>523</v>
      </c>
      <c r="U25" s="358" t="s">
        <v>293</v>
      </c>
    </row>
    <row r="26" spans="1:21" x14ac:dyDescent="0.25">
      <c r="A26" s="354" t="s">
        <v>1</v>
      </c>
      <c r="B26" s="359" t="s">
        <v>529</v>
      </c>
      <c r="C26" s="354" t="s">
        <v>530</v>
      </c>
      <c r="D26" s="360" t="s">
        <v>531</v>
      </c>
      <c r="E26" s="354" t="s">
        <v>532</v>
      </c>
      <c r="I26" s="357" t="s">
        <v>512</v>
      </c>
      <c r="L26" s="357" t="s">
        <v>533</v>
      </c>
      <c r="M26" s="357" t="s">
        <v>534</v>
      </c>
      <c r="N26" s="357" t="s">
        <v>534</v>
      </c>
      <c r="O26" s="357" t="s">
        <v>534</v>
      </c>
      <c r="P26" s="357" t="s">
        <v>535</v>
      </c>
      <c r="Q26" s="357" t="s">
        <v>536</v>
      </c>
      <c r="R26" s="357"/>
      <c r="S26" s="357"/>
      <c r="T26" s="357" t="s">
        <v>533</v>
      </c>
      <c r="U26" s="358" t="s">
        <v>289</v>
      </c>
    </row>
    <row r="27" spans="1:21" x14ac:dyDescent="0.25">
      <c r="A27" s="354" t="s">
        <v>16</v>
      </c>
      <c r="B27" s="359" t="s">
        <v>537</v>
      </c>
      <c r="C27" s="354" t="s">
        <v>538</v>
      </c>
      <c r="D27" s="360" t="s">
        <v>539</v>
      </c>
      <c r="E27" s="354" t="s">
        <v>540</v>
      </c>
      <c r="I27" s="357" t="str">
        <f>HLOOKUP(Introduction!$G$4,nametranslations,25,FALSE)</f>
        <v>Rural</v>
      </c>
      <c r="L27" s="357" t="s">
        <v>541</v>
      </c>
      <c r="M27" s="357" t="s">
        <v>542</v>
      </c>
      <c r="N27" s="357" t="s">
        <v>543</v>
      </c>
      <c r="O27" s="357" t="s">
        <v>544</v>
      </c>
      <c r="P27" s="357" t="s">
        <v>545</v>
      </c>
      <c r="Q27" s="357" t="s">
        <v>546</v>
      </c>
      <c r="R27" s="357"/>
      <c r="S27" s="357"/>
      <c r="T27" s="357" t="s">
        <v>541</v>
      </c>
      <c r="U27" s="358" t="s">
        <v>289</v>
      </c>
    </row>
    <row r="28" spans="1:21" x14ac:dyDescent="0.25">
      <c r="A28" s="354" t="s">
        <v>17</v>
      </c>
      <c r="B28" s="364" t="s">
        <v>547</v>
      </c>
      <c r="C28" s="354" t="s">
        <v>548</v>
      </c>
      <c r="D28" s="360" t="s">
        <v>549</v>
      </c>
      <c r="E28" s="354" t="s">
        <v>550</v>
      </c>
      <c r="I28" s="357" t="str">
        <f>HLOOKUP(Introduction!$G$4,nametranslations,26,FALSE)</f>
        <v>Urban</v>
      </c>
      <c r="L28" s="357" t="s">
        <v>551</v>
      </c>
      <c r="M28" s="357" t="s">
        <v>552</v>
      </c>
      <c r="N28" s="357" t="s">
        <v>553</v>
      </c>
      <c r="O28" s="357" t="s">
        <v>554</v>
      </c>
      <c r="P28" s="357" t="s">
        <v>555</v>
      </c>
      <c r="Q28" s="357" t="s">
        <v>556</v>
      </c>
      <c r="R28" s="357"/>
      <c r="S28" s="357"/>
      <c r="T28" s="357" t="s">
        <v>551</v>
      </c>
      <c r="U28" s="358" t="s">
        <v>291</v>
      </c>
    </row>
    <row r="29" spans="1:21" x14ac:dyDescent="0.25">
      <c r="A29" s="354" t="s">
        <v>18</v>
      </c>
      <c r="B29" s="364" t="s">
        <v>557</v>
      </c>
      <c r="C29" s="354" t="s">
        <v>558</v>
      </c>
      <c r="D29" s="360" t="s">
        <v>559</v>
      </c>
      <c r="E29" s="354" t="s">
        <v>560</v>
      </c>
      <c r="I29" s="357" t="str">
        <f>HLOOKUP(Introduction!$G$4,nametranslations,27,FALSE)</f>
        <v>Pre-primary</v>
      </c>
      <c r="L29" s="357" t="s">
        <v>561</v>
      </c>
      <c r="M29" s="357" t="s">
        <v>562</v>
      </c>
      <c r="N29" s="357" t="s">
        <v>563</v>
      </c>
      <c r="O29" s="357" t="s">
        <v>564</v>
      </c>
      <c r="P29" s="357" t="s">
        <v>565</v>
      </c>
      <c r="Q29" s="357" t="s">
        <v>566</v>
      </c>
      <c r="R29" s="357"/>
      <c r="S29" s="357"/>
      <c r="T29" s="357" t="s">
        <v>561</v>
      </c>
      <c r="U29" s="358" t="s">
        <v>289</v>
      </c>
    </row>
    <row r="30" spans="1:21" x14ac:dyDescent="0.25">
      <c r="A30" s="354" t="s">
        <v>33</v>
      </c>
      <c r="B30" s="359" t="s">
        <v>567</v>
      </c>
      <c r="C30" s="359" t="s">
        <v>568</v>
      </c>
      <c r="D30" s="360" t="s">
        <v>569</v>
      </c>
      <c r="E30" s="359" t="s">
        <v>570</v>
      </c>
      <c r="I30" s="357" t="str">
        <f>HLOOKUP(Introduction!$G$4,nametranslations,28,FALSE)</f>
        <v>Primary</v>
      </c>
      <c r="L30" s="357" t="s">
        <v>571</v>
      </c>
      <c r="M30" s="357" t="s">
        <v>572</v>
      </c>
      <c r="N30" s="357" t="s">
        <v>572</v>
      </c>
      <c r="O30" s="357" t="s">
        <v>573</v>
      </c>
      <c r="P30" s="357" t="s">
        <v>574</v>
      </c>
      <c r="Q30" s="357" t="s">
        <v>575</v>
      </c>
      <c r="R30" s="357"/>
      <c r="S30" s="357"/>
      <c r="T30" s="357" t="s">
        <v>571</v>
      </c>
      <c r="U30" s="358" t="s">
        <v>289</v>
      </c>
    </row>
    <row r="31" spans="1:21" x14ac:dyDescent="0.25">
      <c r="A31" s="354" t="s">
        <v>34</v>
      </c>
      <c r="B31" s="359" t="s">
        <v>576</v>
      </c>
      <c r="C31" s="354" t="s">
        <v>577</v>
      </c>
      <c r="D31" s="360" t="s">
        <v>578</v>
      </c>
      <c r="E31" s="354" t="s">
        <v>579</v>
      </c>
      <c r="I31" s="357" t="str">
        <f>HLOOKUP(Introduction!$G$4,nametranslations,29,FALSE)</f>
        <v>Secondary</v>
      </c>
      <c r="L31" s="357" t="s">
        <v>580</v>
      </c>
      <c r="M31" s="357" t="s">
        <v>581</v>
      </c>
      <c r="N31" s="357" t="s">
        <v>582</v>
      </c>
      <c r="O31" s="357" t="s">
        <v>581</v>
      </c>
      <c r="P31" s="357" t="s">
        <v>583</v>
      </c>
      <c r="Q31" s="357" t="s">
        <v>584</v>
      </c>
      <c r="R31" s="357"/>
      <c r="S31" s="357"/>
      <c r="T31" s="357" t="s">
        <v>580</v>
      </c>
      <c r="U31" s="358" t="s">
        <v>289</v>
      </c>
    </row>
    <row r="32" spans="1:21" x14ac:dyDescent="0.25">
      <c r="A32" s="354" t="s">
        <v>35</v>
      </c>
      <c r="B32" s="359" t="s">
        <v>585</v>
      </c>
      <c r="C32" s="354" t="s">
        <v>586</v>
      </c>
      <c r="D32" s="360" t="s">
        <v>587</v>
      </c>
      <c r="E32" s="354" t="s">
        <v>588</v>
      </c>
      <c r="I32" s="357"/>
      <c r="L32" s="357" t="s">
        <v>589</v>
      </c>
      <c r="M32" s="357" t="s">
        <v>590</v>
      </c>
      <c r="N32" s="357" t="s">
        <v>591</v>
      </c>
      <c r="O32" s="357" t="s">
        <v>592</v>
      </c>
      <c r="P32" s="357" t="s">
        <v>593</v>
      </c>
      <c r="Q32" s="357" t="s">
        <v>594</v>
      </c>
      <c r="R32" s="357"/>
      <c r="S32" s="357"/>
      <c r="T32" s="357" t="s">
        <v>589</v>
      </c>
      <c r="U32" s="358" t="s">
        <v>290</v>
      </c>
    </row>
    <row r="33" spans="1:21" x14ac:dyDescent="0.25">
      <c r="A33" s="354" t="s">
        <v>172</v>
      </c>
      <c r="B33" s="359" t="s">
        <v>595</v>
      </c>
      <c r="C33" s="354" t="s">
        <v>596</v>
      </c>
      <c r="D33" s="360" t="s">
        <v>597</v>
      </c>
      <c r="E33" s="354" t="s">
        <v>598</v>
      </c>
      <c r="L33" s="357" t="s">
        <v>599</v>
      </c>
      <c r="M33" s="357" t="s">
        <v>600</v>
      </c>
      <c r="N33" s="357" t="s">
        <v>601</v>
      </c>
      <c r="O33" s="357" t="s">
        <v>602</v>
      </c>
      <c r="P33" s="357" t="s">
        <v>603</v>
      </c>
      <c r="Q33" s="357" t="s">
        <v>604</v>
      </c>
      <c r="R33" s="357"/>
      <c r="S33" s="357"/>
      <c r="T33" s="357" t="s">
        <v>599</v>
      </c>
      <c r="U33" s="358" t="s">
        <v>289</v>
      </c>
    </row>
    <row r="34" spans="1:21" x14ac:dyDescent="0.25">
      <c r="A34" s="354" t="s">
        <v>605</v>
      </c>
      <c r="B34" s="359" t="s">
        <v>606</v>
      </c>
      <c r="C34" s="354" t="s">
        <v>607</v>
      </c>
      <c r="D34" s="360" t="s">
        <v>608</v>
      </c>
      <c r="E34" s="359" t="s">
        <v>609</v>
      </c>
      <c r="L34" s="357" t="s">
        <v>610</v>
      </c>
      <c r="M34" s="357" t="s">
        <v>611</v>
      </c>
      <c r="N34" s="357" t="s">
        <v>612</v>
      </c>
      <c r="O34" s="357" t="s">
        <v>611</v>
      </c>
      <c r="P34" s="357" t="s">
        <v>613</v>
      </c>
      <c r="Q34" s="357" t="s">
        <v>614</v>
      </c>
      <c r="R34" s="357"/>
      <c r="S34" s="357"/>
      <c r="T34" s="357" t="s">
        <v>610</v>
      </c>
      <c r="U34" s="358" t="s">
        <v>289</v>
      </c>
    </row>
    <row r="35" spans="1:21" x14ac:dyDescent="0.25">
      <c r="A35" s="354" t="s">
        <v>615</v>
      </c>
      <c r="B35" s="359" t="s">
        <v>616</v>
      </c>
      <c r="C35" s="354" t="s">
        <v>617</v>
      </c>
      <c r="D35" s="360" t="s">
        <v>618</v>
      </c>
      <c r="E35" s="354" t="s">
        <v>619</v>
      </c>
      <c r="L35" s="357" t="s">
        <v>620</v>
      </c>
      <c r="M35" s="357" t="s">
        <v>621</v>
      </c>
      <c r="N35" s="357" t="s">
        <v>622</v>
      </c>
      <c r="O35" s="357" t="s">
        <v>621</v>
      </c>
      <c r="P35" s="357" t="s">
        <v>623</v>
      </c>
      <c r="Q35" s="357" t="s">
        <v>624</v>
      </c>
      <c r="R35" s="357"/>
      <c r="S35" s="357"/>
      <c r="T35" s="357" t="s">
        <v>620</v>
      </c>
      <c r="U35" s="358" t="s">
        <v>289</v>
      </c>
    </row>
    <row r="36" spans="1:21" x14ac:dyDescent="0.25">
      <c r="A36" s="354" t="s">
        <v>625</v>
      </c>
      <c r="B36" s="359" t="s">
        <v>626</v>
      </c>
      <c r="C36" s="354" t="s">
        <v>627</v>
      </c>
      <c r="D36" s="360" t="s">
        <v>628</v>
      </c>
      <c r="E36" s="354" t="s">
        <v>629</v>
      </c>
      <c r="L36" s="357" t="s">
        <v>630</v>
      </c>
      <c r="M36" s="357" t="s">
        <v>631</v>
      </c>
      <c r="N36" s="357" t="s">
        <v>632</v>
      </c>
      <c r="O36" s="357" t="s">
        <v>633</v>
      </c>
      <c r="P36" s="357" t="s">
        <v>634</v>
      </c>
      <c r="Q36" s="357" t="s">
        <v>635</v>
      </c>
      <c r="R36" s="357"/>
      <c r="S36" s="357"/>
      <c r="T36" s="357" t="s">
        <v>630</v>
      </c>
      <c r="U36" s="358" t="s">
        <v>289</v>
      </c>
    </row>
    <row r="37" spans="1:21" x14ac:dyDescent="0.25">
      <c r="A37" s="356" t="s">
        <v>636</v>
      </c>
      <c r="L37" s="357" t="s">
        <v>637</v>
      </c>
      <c r="M37" s="357" t="s">
        <v>638</v>
      </c>
      <c r="N37" s="357" t="s">
        <v>638</v>
      </c>
      <c r="O37" s="357" t="s">
        <v>638</v>
      </c>
      <c r="P37" s="357" t="s">
        <v>639</v>
      </c>
      <c r="Q37" s="357" t="s">
        <v>640</v>
      </c>
      <c r="R37" s="357"/>
      <c r="S37" s="357"/>
      <c r="T37" s="357" t="s">
        <v>637</v>
      </c>
      <c r="U37" s="358" t="s">
        <v>289</v>
      </c>
    </row>
    <row r="38" spans="1:21" x14ac:dyDescent="0.25">
      <c r="A38" s="354" t="s">
        <v>140</v>
      </c>
      <c r="B38" s="359" t="s">
        <v>641</v>
      </c>
      <c r="C38" s="354" t="s">
        <v>642</v>
      </c>
      <c r="D38" s="360" t="s">
        <v>643</v>
      </c>
      <c r="E38" s="354" t="s">
        <v>644</v>
      </c>
      <c r="L38" s="357" t="s">
        <v>645</v>
      </c>
      <c r="M38" s="357" t="s">
        <v>646</v>
      </c>
      <c r="N38" s="357" t="s">
        <v>647</v>
      </c>
      <c r="O38" s="357" t="s">
        <v>648</v>
      </c>
      <c r="P38" s="357" t="s">
        <v>649</v>
      </c>
      <c r="Q38" s="357" t="s">
        <v>650</v>
      </c>
      <c r="R38" s="357"/>
      <c r="S38" s="357"/>
      <c r="T38" s="357" t="s">
        <v>645</v>
      </c>
      <c r="U38" s="358" t="s">
        <v>291</v>
      </c>
    </row>
    <row r="39" spans="1:21" x14ac:dyDescent="0.25">
      <c r="A39" s="354" t="s">
        <v>651</v>
      </c>
      <c r="B39" s="359" t="s">
        <v>652</v>
      </c>
      <c r="C39" s="354" t="s">
        <v>653</v>
      </c>
      <c r="D39" s="360" t="s">
        <v>654</v>
      </c>
      <c r="E39" s="354" t="s">
        <v>655</v>
      </c>
      <c r="L39" s="357" t="s">
        <v>656</v>
      </c>
      <c r="M39" s="357" t="s">
        <v>657</v>
      </c>
      <c r="N39" s="357" t="s">
        <v>657</v>
      </c>
      <c r="O39" s="357" t="s">
        <v>658</v>
      </c>
      <c r="P39" s="357" t="s">
        <v>659</v>
      </c>
      <c r="Q39" s="357" t="s">
        <v>660</v>
      </c>
      <c r="R39" s="357"/>
      <c r="S39" s="357"/>
      <c r="T39" s="357" t="s">
        <v>656</v>
      </c>
      <c r="U39" s="358" t="s">
        <v>289</v>
      </c>
    </row>
    <row r="40" spans="1:21" x14ac:dyDescent="0.25">
      <c r="A40" s="354" t="s">
        <v>661</v>
      </c>
      <c r="B40" s="359" t="s">
        <v>662</v>
      </c>
      <c r="C40" s="354" t="s">
        <v>663</v>
      </c>
      <c r="D40" s="360" t="s">
        <v>664</v>
      </c>
      <c r="E40" s="354" t="s">
        <v>665</v>
      </c>
      <c r="L40" s="357" t="s">
        <v>666</v>
      </c>
      <c r="M40" s="357" t="s">
        <v>667</v>
      </c>
      <c r="N40" s="357" t="s">
        <v>668</v>
      </c>
      <c r="O40" s="357" t="s">
        <v>669</v>
      </c>
      <c r="P40" s="357" t="s">
        <v>670</v>
      </c>
      <c r="Q40" s="357" t="s">
        <v>671</v>
      </c>
      <c r="R40" s="357"/>
      <c r="S40" s="357"/>
      <c r="T40" s="357" t="s">
        <v>666</v>
      </c>
      <c r="U40" s="358" t="s">
        <v>289</v>
      </c>
    </row>
    <row r="41" spans="1:21" x14ac:dyDescent="0.25">
      <c r="A41" s="354" t="s">
        <v>672</v>
      </c>
      <c r="B41" s="359" t="s">
        <v>673</v>
      </c>
      <c r="C41" s="354" t="s">
        <v>674</v>
      </c>
      <c r="D41" s="360" t="s">
        <v>675</v>
      </c>
      <c r="E41" s="354" t="s">
        <v>676</v>
      </c>
      <c r="L41" s="357" t="s">
        <v>677</v>
      </c>
      <c r="M41" s="357" t="s">
        <v>678</v>
      </c>
      <c r="N41" s="357" t="s">
        <v>679</v>
      </c>
      <c r="O41" s="357" t="s">
        <v>680</v>
      </c>
      <c r="P41" s="357" t="s">
        <v>681</v>
      </c>
      <c r="Q41" s="357" t="s">
        <v>682</v>
      </c>
      <c r="R41" s="357"/>
      <c r="S41" s="357"/>
      <c r="T41" s="357" t="s">
        <v>677</v>
      </c>
      <c r="U41" s="358" t="s">
        <v>291</v>
      </c>
    </row>
    <row r="42" spans="1:21" x14ac:dyDescent="0.25">
      <c r="A42" s="354" t="s">
        <v>683</v>
      </c>
      <c r="B42" s="359" t="s">
        <v>684</v>
      </c>
      <c r="C42" s="354" t="s">
        <v>685</v>
      </c>
      <c r="D42" s="360" t="s">
        <v>686</v>
      </c>
      <c r="E42" s="354" t="s">
        <v>687</v>
      </c>
      <c r="L42" s="357" t="s">
        <v>688</v>
      </c>
      <c r="M42" s="357" t="s">
        <v>689</v>
      </c>
      <c r="N42" s="358" t="s">
        <v>690</v>
      </c>
      <c r="O42" s="358" t="s">
        <v>691</v>
      </c>
      <c r="P42" s="358" t="s">
        <v>692</v>
      </c>
      <c r="Q42" s="358" t="s">
        <v>693</v>
      </c>
      <c r="R42" s="358"/>
      <c r="S42" s="358"/>
      <c r="T42" s="357" t="s">
        <v>688</v>
      </c>
      <c r="U42" s="358" t="s">
        <v>289</v>
      </c>
    </row>
    <row r="43" spans="1:21" x14ac:dyDescent="0.25">
      <c r="A43" s="354" t="s">
        <v>694</v>
      </c>
      <c r="B43" s="359" t="s">
        <v>695</v>
      </c>
      <c r="C43" s="354" t="s">
        <v>696</v>
      </c>
      <c r="D43" s="360" t="s">
        <v>697</v>
      </c>
      <c r="E43" s="354" t="s">
        <v>698</v>
      </c>
      <c r="L43" s="357" t="s">
        <v>699</v>
      </c>
      <c r="M43" s="357" t="s">
        <v>700</v>
      </c>
      <c r="N43" s="357" t="s">
        <v>701</v>
      </c>
      <c r="O43" s="357" t="s">
        <v>700</v>
      </c>
      <c r="P43" s="357" t="s">
        <v>702</v>
      </c>
      <c r="Q43" s="357" t="s">
        <v>703</v>
      </c>
      <c r="R43" s="357"/>
      <c r="S43" s="357"/>
      <c r="T43" s="357" t="s">
        <v>699</v>
      </c>
      <c r="U43" s="358" t="s">
        <v>290</v>
      </c>
    </row>
    <row r="44" spans="1:21" x14ac:dyDescent="0.25">
      <c r="A44" s="354" t="s">
        <v>704</v>
      </c>
      <c r="B44" s="359" t="s">
        <v>705</v>
      </c>
      <c r="C44" s="354" t="s">
        <v>706</v>
      </c>
      <c r="D44" s="360" t="s">
        <v>707</v>
      </c>
      <c r="E44" s="354" t="s">
        <v>708</v>
      </c>
      <c r="L44" s="357" t="s">
        <v>709</v>
      </c>
      <c r="M44" s="357" t="s">
        <v>710</v>
      </c>
      <c r="N44" s="357" t="s">
        <v>711</v>
      </c>
      <c r="O44" s="357" t="s">
        <v>710</v>
      </c>
      <c r="P44" s="357" t="s">
        <v>712</v>
      </c>
      <c r="Q44" s="357" t="s">
        <v>713</v>
      </c>
      <c r="R44" s="357"/>
      <c r="S44" s="357"/>
      <c r="T44" s="357" t="s">
        <v>709</v>
      </c>
      <c r="U44" s="358" t="s">
        <v>289</v>
      </c>
    </row>
    <row r="45" spans="1:21" x14ac:dyDescent="0.25">
      <c r="A45" s="354" t="s">
        <v>714</v>
      </c>
      <c r="B45" s="359" t="s">
        <v>715</v>
      </c>
      <c r="C45" s="354" t="s">
        <v>716</v>
      </c>
      <c r="D45" s="360" t="s">
        <v>717</v>
      </c>
      <c r="E45" s="354" t="s">
        <v>718</v>
      </c>
      <c r="I45" s="362" t="s">
        <v>719</v>
      </c>
      <c r="L45" s="357" t="s">
        <v>720</v>
      </c>
      <c r="M45" s="357" t="s">
        <v>721</v>
      </c>
      <c r="N45" s="357" t="s">
        <v>721</v>
      </c>
      <c r="O45" s="357" t="s">
        <v>721</v>
      </c>
      <c r="P45" s="357" t="s">
        <v>722</v>
      </c>
      <c r="Q45" s="357" t="s">
        <v>723</v>
      </c>
      <c r="R45" s="357"/>
      <c r="S45" s="357"/>
      <c r="T45" s="357" t="s">
        <v>720</v>
      </c>
      <c r="U45" s="358" t="s">
        <v>291</v>
      </c>
    </row>
    <row r="46" spans="1:21" x14ac:dyDescent="0.25">
      <c r="A46" s="354" t="s">
        <v>724</v>
      </c>
      <c r="B46" s="359" t="s">
        <v>725</v>
      </c>
      <c r="C46" s="354" t="s">
        <v>726</v>
      </c>
      <c r="D46" s="360" t="s">
        <v>727</v>
      </c>
      <c r="E46" s="354" t="s">
        <v>728</v>
      </c>
      <c r="I46" s="357" t="str">
        <f>HLOOKUP(Introduction!$G$4,nametranslations,30,FALSE)</f>
        <v>Basic service</v>
      </c>
      <c r="L46" s="357" t="s">
        <v>729</v>
      </c>
      <c r="M46" s="357" t="s">
        <v>730</v>
      </c>
      <c r="N46" s="357" t="s">
        <v>731</v>
      </c>
      <c r="O46" s="357" t="s">
        <v>732</v>
      </c>
      <c r="P46" s="357" t="s">
        <v>733</v>
      </c>
      <c r="Q46" s="357" t="s">
        <v>734</v>
      </c>
      <c r="R46" s="357"/>
      <c r="S46" s="357"/>
      <c r="T46" s="357" t="s">
        <v>729</v>
      </c>
      <c r="U46" s="358" t="s">
        <v>291</v>
      </c>
    </row>
    <row r="47" spans="1:21" x14ac:dyDescent="0.25">
      <c r="A47" s="354" t="s">
        <v>735</v>
      </c>
      <c r="B47" s="359" t="s">
        <v>736</v>
      </c>
      <c r="C47" s="354" t="s">
        <v>737</v>
      </c>
      <c r="D47" s="360" t="s">
        <v>738</v>
      </c>
      <c r="E47" s="354" t="s">
        <v>739</v>
      </c>
      <c r="I47" s="357" t="str">
        <f>HLOOKUP(Introduction!$G$4,nametranslations,31,FALSE)</f>
        <v>Limited service</v>
      </c>
      <c r="L47" s="357" t="s">
        <v>740</v>
      </c>
      <c r="M47" s="357" t="s">
        <v>741</v>
      </c>
      <c r="N47" s="357" t="s">
        <v>742</v>
      </c>
      <c r="O47" s="357" t="s">
        <v>743</v>
      </c>
      <c r="P47" s="357" t="s">
        <v>744</v>
      </c>
      <c r="Q47" s="357" t="s">
        <v>745</v>
      </c>
      <c r="R47" s="357"/>
      <c r="S47" s="357"/>
      <c r="T47" s="357" t="s">
        <v>740</v>
      </c>
      <c r="U47" s="358" t="s">
        <v>291</v>
      </c>
    </row>
    <row r="48" spans="1:21" x14ac:dyDescent="0.25">
      <c r="A48" s="354" t="s">
        <v>746</v>
      </c>
      <c r="B48" s="359" t="s">
        <v>747</v>
      </c>
      <c r="C48" s="354" t="s">
        <v>748</v>
      </c>
      <c r="D48" s="360" t="s">
        <v>749</v>
      </c>
      <c r="E48" s="354" t="s">
        <v>750</v>
      </c>
      <c r="I48" s="357" t="str">
        <f>HLOOKUP(Introduction!$G$4,nametranslations,32,FALSE)</f>
        <v>No service</v>
      </c>
      <c r="L48" s="357" t="s">
        <v>751</v>
      </c>
      <c r="M48" s="357" t="s">
        <v>752</v>
      </c>
      <c r="N48" s="357" t="s">
        <v>752</v>
      </c>
      <c r="O48" s="357" t="s">
        <v>752</v>
      </c>
      <c r="P48" s="357" t="s">
        <v>753</v>
      </c>
      <c r="Q48" s="357" t="s">
        <v>754</v>
      </c>
      <c r="R48" s="357"/>
      <c r="S48" s="357"/>
      <c r="T48" s="357" t="s">
        <v>751</v>
      </c>
      <c r="U48" s="358" t="s">
        <v>291</v>
      </c>
    </row>
    <row r="49" spans="1:21" x14ac:dyDescent="0.25">
      <c r="A49" s="354" t="s">
        <v>755</v>
      </c>
      <c r="B49" s="359" t="s">
        <v>756</v>
      </c>
      <c r="C49" s="354" t="s">
        <v>757</v>
      </c>
      <c r="D49" s="360" t="s">
        <v>758</v>
      </c>
      <c r="E49" s="354" t="s">
        <v>759</v>
      </c>
      <c r="I49" s="357" t="str">
        <f>HLOOKUP(Introduction!$G$4,nametranslations,33,FALSE)</f>
        <v>Insufficient data</v>
      </c>
      <c r="L49" s="357" t="s">
        <v>760</v>
      </c>
      <c r="M49" s="357" t="s">
        <v>761</v>
      </c>
      <c r="N49" s="357" t="s">
        <v>762</v>
      </c>
      <c r="O49" s="357" t="s">
        <v>763</v>
      </c>
      <c r="P49" s="357" t="s">
        <v>764</v>
      </c>
      <c r="Q49" s="357" t="s">
        <v>765</v>
      </c>
      <c r="R49" s="357"/>
      <c r="S49" s="357"/>
      <c r="T49" s="357" t="s">
        <v>760</v>
      </c>
      <c r="U49" s="357" t="s">
        <v>289</v>
      </c>
    </row>
    <row r="50" spans="1:21" x14ac:dyDescent="0.25">
      <c r="A50" s="354" t="s">
        <v>766</v>
      </c>
      <c r="B50" s="359" t="s">
        <v>767</v>
      </c>
      <c r="C50" s="354" t="s">
        <v>768</v>
      </c>
      <c r="D50" s="360" t="s">
        <v>769</v>
      </c>
      <c r="E50" s="354" t="s">
        <v>770</v>
      </c>
      <c r="I50" s="357" t="str">
        <f>HLOOKUP(Introduction!$G$4,nametranslations,59,FALSE)</f>
        <v>Improved estimates</v>
      </c>
      <c r="L50" s="357" t="s">
        <v>771</v>
      </c>
      <c r="M50" s="357" t="s">
        <v>772</v>
      </c>
      <c r="N50" s="357" t="s">
        <v>773</v>
      </c>
      <c r="O50" s="357" t="s">
        <v>772</v>
      </c>
      <c r="P50" s="357" t="s">
        <v>774</v>
      </c>
      <c r="Q50" s="357" t="s">
        <v>775</v>
      </c>
      <c r="R50" s="357"/>
      <c r="S50" s="357"/>
      <c r="T50" s="357" t="s">
        <v>771</v>
      </c>
      <c r="U50" s="358" t="s">
        <v>290</v>
      </c>
    </row>
    <row r="51" spans="1:21" x14ac:dyDescent="0.25">
      <c r="A51" s="354" t="s">
        <v>776</v>
      </c>
      <c r="B51" s="359" t="s">
        <v>777</v>
      </c>
      <c r="C51" s="354" t="s">
        <v>778</v>
      </c>
      <c r="D51" s="360" t="s">
        <v>779</v>
      </c>
      <c r="E51" s="354" t="s">
        <v>780</v>
      </c>
      <c r="I51" s="357" t="str">
        <f>HLOOKUP(Introduction!$G$4,nametranslations,60,FALSE)</f>
        <v>Improved datapoints</v>
      </c>
      <c r="L51" s="357" t="s">
        <v>781</v>
      </c>
      <c r="M51" s="357" t="s">
        <v>782</v>
      </c>
      <c r="N51" s="357" t="s">
        <v>783</v>
      </c>
      <c r="O51" s="357" t="s">
        <v>784</v>
      </c>
      <c r="P51" s="357" t="s">
        <v>785</v>
      </c>
      <c r="Q51" s="357" t="s">
        <v>786</v>
      </c>
      <c r="R51" s="357"/>
      <c r="S51" s="357"/>
      <c r="T51" s="357" t="s">
        <v>781</v>
      </c>
      <c r="U51" s="358" t="s">
        <v>291</v>
      </c>
    </row>
    <row r="52" spans="1:21" x14ac:dyDescent="0.25">
      <c r="A52" s="354" t="s">
        <v>787</v>
      </c>
      <c r="B52" s="359" t="s">
        <v>788</v>
      </c>
      <c r="C52" s="354" t="s">
        <v>789</v>
      </c>
      <c r="D52" s="360" t="s">
        <v>790</v>
      </c>
      <c r="E52" s="354" t="s">
        <v>791</v>
      </c>
      <c r="I52" s="357" t="str">
        <f>HLOOKUP(Introduction!$G$4,nametranslations,61,FALSE)</f>
        <v>Basic estimates</v>
      </c>
      <c r="L52" s="357" t="s">
        <v>792</v>
      </c>
      <c r="M52" s="357" t="s">
        <v>793</v>
      </c>
      <c r="N52" s="357" t="s">
        <v>793</v>
      </c>
      <c r="O52" s="357" t="s">
        <v>793</v>
      </c>
      <c r="P52" s="357" t="s">
        <v>794</v>
      </c>
      <c r="Q52" s="357" t="s">
        <v>795</v>
      </c>
      <c r="R52" s="357"/>
      <c r="S52" s="357"/>
      <c r="T52" s="357" t="s">
        <v>792</v>
      </c>
      <c r="U52" s="357" t="s">
        <v>291</v>
      </c>
    </row>
    <row r="53" spans="1:21" x14ac:dyDescent="0.25">
      <c r="A53" s="354" t="s">
        <v>796</v>
      </c>
      <c r="B53" s="359" t="s">
        <v>797</v>
      </c>
      <c r="C53" s="354" t="s">
        <v>798</v>
      </c>
      <c r="D53" s="360" t="s">
        <v>799</v>
      </c>
      <c r="E53" s="354" t="s">
        <v>800</v>
      </c>
      <c r="I53" s="357" t="str">
        <f>HLOOKUP(Introduction!$G$4,nametranslations,62,FALSE)</f>
        <v>Basic datapoints</v>
      </c>
      <c r="L53" s="357" t="s">
        <v>801</v>
      </c>
      <c r="M53" s="357" t="s">
        <v>802</v>
      </c>
      <c r="N53" s="357" t="s">
        <v>802</v>
      </c>
      <c r="O53" s="357" t="s">
        <v>802</v>
      </c>
      <c r="P53" s="357" t="s">
        <v>803</v>
      </c>
      <c r="Q53" s="357" t="s">
        <v>804</v>
      </c>
      <c r="R53" s="357"/>
      <c r="S53" s="357"/>
      <c r="T53" s="357" t="s">
        <v>801</v>
      </c>
      <c r="U53" s="358" t="s">
        <v>290</v>
      </c>
    </row>
    <row r="54" spans="1:21" x14ac:dyDescent="0.25">
      <c r="A54" s="354" t="s">
        <v>805</v>
      </c>
      <c r="B54" s="359" t="s">
        <v>806</v>
      </c>
      <c r="C54" s="354" t="s">
        <v>807</v>
      </c>
      <c r="D54" s="360" t="s">
        <v>808</v>
      </c>
      <c r="E54" s="354" t="s">
        <v>809</v>
      </c>
      <c r="I54" s="357" t="str">
        <f>HLOOKUP(Introduction!$G$4,nametranslations,63,FALSE)</f>
        <v>With water estimates</v>
      </c>
      <c r="L54" s="357" t="s">
        <v>810</v>
      </c>
      <c r="M54" s="357" t="s">
        <v>811</v>
      </c>
      <c r="N54" s="357" t="s">
        <v>811</v>
      </c>
      <c r="O54" s="357" t="s">
        <v>811</v>
      </c>
      <c r="P54" s="357" t="s">
        <v>812</v>
      </c>
      <c r="Q54" s="357" t="s">
        <v>813</v>
      </c>
      <c r="R54" s="357"/>
      <c r="S54" s="357"/>
      <c r="T54" s="357" t="s">
        <v>810</v>
      </c>
      <c r="U54" s="358" t="s">
        <v>290</v>
      </c>
    </row>
    <row r="55" spans="1:21" x14ac:dyDescent="0.25">
      <c r="A55" s="354" t="s">
        <v>814</v>
      </c>
      <c r="B55" s="359" t="s">
        <v>815</v>
      </c>
      <c r="C55" s="354" t="s">
        <v>816</v>
      </c>
      <c r="D55" s="360" t="s">
        <v>817</v>
      </c>
      <c r="E55" s="354" t="s">
        <v>818</v>
      </c>
      <c r="I55" s="357" t="str">
        <f>HLOOKUP(Introduction!$G$4,nametranslations,64,FALSE)</f>
        <v>With water datapoints</v>
      </c>
      <c r="L55" s="357" t="s">
        <v>819</v>
      </c>
      <c r="M55" s="357" t="s">
        <v>820</v>
      </c>
      <c r="N55" s="357" t="s">
        <v>820</v>
      </c>
      <c r="O55" s="357" t="s">
        <v>821</v>
      </c>
      <c r="P55" s="357" t="s">
        <v>822</v>
      </c>
      <c r="Q55" s="357" t="s">
        <v>823</v>
      </c>
      <c r="R55" s="357"/>
      <c r="S55" s="357"/>
      <c r="T55" s="357" t="s">
        <v>819</v>
      </c>
      <c r="U55" s="357" t="s">
        <v>289</v>
      </c>
    </row>
    <row r="56" spans="1:21" x14ac:dyDescent="0.25">
      <c r="A56" s="354" t="s">
        <v>824</v>
      </c>
      <c r="B56" s="359" t="s">
        <v>825</v>
      </c>
      <c r="C56" s="354" t="s">
        <v>826</v>
      </c>
      <c r="D56" s="360" t="s">
        <v>827</v>
      </c>
      <c r="E56" s="354" t="s">
        <v>828</v>
      </c>
      <c r="I56" s="357" t="str">
        <f>HLOOKUP(Introduction!$G$4,nametranslations,57,FALSE)</f>
        <v>Facility estimates</v>
      </c>
      <c r="L56" s="357" t="s">
        <v>829</v>
      </c>
      <c r="M56" s="357" t="s">
        <v>830</v>
      </c>
      <c r="N56" s="357" t="s">
        <v>831</v>
      </c>
      <c r="O56" s="357" t="s">
        <v>832</v>
      </c>
      <c r="P56" s="357" t="s">
        <v>833</v>
      </c>
      <c r="Q56" s="357" t="s">
        <v>834</v>
      </c>
      <c r="R56" s="357"/>
      <c r="S56" s="357"/>
      <c r="T56" s="357" t="s">
        <v>829</v>
      </c>
      <c r="U56" s="357" t="s">
        <v>289</v>
      </c>
    </row>
    <row r="57" spans="1:21" x14ac:dyDescent="0.25">
      <c r="A57" s="354" t="s">
        <v>835</v>
      </c>
      <c r="B57" s="359" t="s">
        <v>836</v>
      </c>
      <c r="C57" s="354" t="s">
        <v>837</v>
      </c>
      <c r="D57" s="360" t="s">
        <v>838</v>
      </c>
      <c r="E57" s="354" t="s">
        <v>839</v>
      </c>
      <c r="I57" s="357" t="str">
        <f>HLOOKUP(Introduction!$G$4,nametranslations,58,FALSE)</f>
        <v>Facility datapoints</v>
      </c>
      <c r="L57" s="357" t="s">
        <v>840</v>
      </c>
      <c r="M57" s="357" t="s">
        <v>841</v>
      </c>
      <c r="N57" s="357" t="s">
        <v>842</v>
      </c>
      <c r="O57" s="357" t="s">
        <v>843</v>
      </c>
      <c r="P57" s="357" t="s">
        <v>844</v>
      </c>
      <c r="Q57" s="357" t="s">
        <v>845</v>
      </c>
      <c r="R57" s="357"/>
      <c r="S57" s="357"/>
      <c r="T57" s="357" t="s">
        <v>840</v>
      </c>
      <c r="U57" s="357" t="s">
        <v>289</v>
      </c>
    </row>
    <row r="58" spans="1:21" x14ac:dyDescent="0.25">
      <c r="A58" s="354" t="s">
        <v>846</v>
      </c>
      <c r="B58" s="359" t="s">
        <v>847</v>
      </c>
      <c r="C58" s="354" t="s">
        <v>848</v>
      </c>
      <c r="D58" s="360" t="s">
        <v>849</v>
      </c>
      <c r="E58" s="354" t="s">
        <v>850</v>
      </c>
      <c r="I58" s="357" t="str">
        <f>HLOOKUP(Introduction!$G$4,nametranslations,59,FALSE)</f>
        <v>Improved estimates</v>
      </c>
      <c r="L58" s="357" t="s">
        <v>851</v>
      </c>
      <c r="M58" s="357" t="s">
        <v>852</v>
      </c>
      <c r="N58" s="357" t="s">
        <v>853</v>
      </c>
      <c r="O58" s="357" t="s">
        <v>854</v>
      </c>
      <c r="P58" s="357" t="s">
        <v>855</v>
      </c>
      <c r="Q58" s="357" t="s">
        <v>856</v>
      </c>
      <c r="R58" s="357"/>
      <c r="S58" s="357"/>
      <c r="T58" s="357" t="s">
        <v>851</v>
      </c>
      <c r="U58" s="357" t="s">
        <v>289</v>
      </c>
    </row>
    <row r="59" spans="1:21" x14ac:dyDescent="0.25">
      <c r="A59" s="359" t="s">
        <v>857</v>
      </c>
      <c r="B59" s="354" t="s">
        <v>858</v>
      </c>
      <c r="C59" s="354" t="s">
        <v>859</v>
      </c>
      <c r="D59" s="360" t="s">
        <v>860</v>
      </c>
      <c r="E59" s="354" t="s">
        <v>861</v>
      </c>
      <c r="I59" s="357" t="str">
        <f>HLOOKUP(Introduction!$G$4,nametranslations,60,FALSE)</f>
        <v>Improved datapoints</v>
      </c>
      <c r="L59" s="357" t="s">
        <v>862</v>
      </c>
      <c r="M59" s="357" t="s">
        <v>863</v>
      </c>
      <c r="N59" s="357" t="s">
        <v>863</v>
      </c>
      <c r="O59" s="357" t="s">
        <v>863</v>
      </c>
      <c r="P59" s="357" t="s">
        <v>864</v>
      </c>
      <c r="Q59" s="357" t="s">
        <v>865</v>
      </c>
      <c r="R59" s="357"/>
      <c r="S59" s="357"/>
      <c r="T59" s="357" t="s">
        <v>862</v>
      </c>
      <c r="U59" s="357" t="s">
        <v>293</v>
      </c>
    </row>
    <row r="60" spans="1:21" x14ac:dyDescent="0.25">
      <c r="A60" s="359" t="s">
        <v>866</v>
      </c>
      <c r="B60" s="354" t="s">
        <v>867</v>
      </c>
      <c r="C60" s="354" t="s">
        <v>868</v>
      </c>
      <c r="D60" s="360" t="s">
        <v>869</v>
      </c>
      <c r="E60" s="354" t="s">
        <v>870</v>
      </c>
      <c r="I60" s="357" t="str">
        <f>HLOOKUP(Introduction!$G$4,nametranslations,61,FALSE)</f>
        <v>Basic estimates</v>
      </c>
      <c r="L60" s="357" t="s">
        <v>871</v>
      </c>
      <c r="M60" s="357" t="s">
        <v>872</v>
      </c>
      <c r="N60" s="357" t="s">
        <v>873</v>
      </c>
      <c r="O60" s="357" t="s">
        <v>872</v>
      </c>
      <c r="P60" s="357" t="s">
        <v>874</v>
      </c>
      <c r="Q60" s="357" t="s">
        <v>875</v>
      </c>
      <c r="R60" s="357"/>
      <c r="S60" s="357"/>
      <c r="T60" s="357" t="s">
        <v>871</v>
      </c>
      <c r="U60" s="357" t="s">
        <v>289</v>
      </c>
    </row>
    <row r="61" spans="1:21" x14ac:dyDescent="0.25">
      <c r="A61" s="359" t="s">
        <v>876</v>
      </c>
      <c r="B61" s="354" t="s">
        <v>877</v>
      </c>
      <c r="C61" s="354" t="s">
        <v>878</v>
      </c>
      <c r="D61" s="360" t="s">
        <v>879</v>
      </c>
      <c r="E61" s="354" t="s">
        <v>880</v>
      </c>
      <c r="I61" s="357" t="str">
        <f>HLOOKUP(Introduction!$G$4,nametranslations,62,FALSE)</f>
        <v>Basic datapoints</v>
      </c>
      <c r="L61" s="357" t="s">
        <v>881</v>
      </c>
      <c r="M61" s="357" t="s">
        <v>882</v>
      </c>
      <c r="N61" s="357" t="s">
        <v>883</v>
      </c>
      <c r="O61" s="357" t="s">
        <v>884</v>
      </c>
      <c r="P61" s="357" t="s">
        <v>885</v>
      </c>
      <c r="Q61" s="357" t="s">
        <v>886</v>
      </c>
      <c r="R61" s="357"/>
      <c r="S61" s="357"/>
      <c r="T61" s="357" t="s">
        <v>881</v>
      </c>
      <c r="U61" s="357" t="s">
        <v>289</v>
      </c>
    </row>
    <row r="62" spans="1:21" x14ac:dyDescent="0.25">
      <c r="A62" s="359" t="s">
        <v>887</v>
      </c>
      <c r="B62" s="354" t="s">
        <v>888</v>
      </c>
      <c r="C62" s="354" t="s">
        <v>889</v>
      </c>
      <c r="D62" s="360" t="s">
        <v>890</v>
      </c>
      <c r="E62" s="354" t="s">
        <v>891</v>
      </c>
      <c r="I62" s="357"/>
      <c r="L62" s="357" t="s">
        <v>892</v>
      </c>
      <c r="M62" s="357" t="s">
        <v>893</v>
      </c>
      <c r="N62" s="357" t="s">
        <v>894</v>
      </c>
      <c r="O62" s="357" t="s">
        <v>895</v>
      </c>
      <c r="P62" s="357" t="s">
        <v>896</v>
      </c>
      <c r="Q62" s="357" t="s">
        <v>897</v>
      </c>
      <c r="R62" s="357"/>
      <c r="S62" s="357"/>
      <c r="T62" s="357" t="s">
        <v>892</v>
      </c>
      <c r="U62" s="358" t="s">
        <v>290</v>
      </c>
    </row>
    <row r="63" spans="1:21" x14ac:dyDescent="0.25">
      <c r="A63" s="359" t="s">
        <v>898</v>
      </c>
      <c r="B63" s="354" t="s">
        <v>899</v>
      </c>
      <c r="C63" s="354" t="s">
        <v>900</v>
      </c>
      <c r="D63" s="360" t="s">
        <v>901</v>
      </c>
      <c r="E63" s="354" t="s">
        <v>902</v>
      </c>
      <c r="I63" s="357"/>
      <c r="L63" s="357" t="s">
        <v>903</v>
      </c>
      <c r="M63" s="357" t="s">
        <v>904</v>
      </c>
      <c r="N63" s="357" t="s">
        <v>905</v>
      </c>
      <c r="O63" s="357" t="s">
        <v>906</v>
      </c>
      <c r="P63" s="357" t="s">
        <v>907</v>
      </c>
      <c r="Q63" s="357" t="s">
        <v>908</v>
      </c>
      <c r="R63" s="357"/>
      <c r="S63" s="357"/>
      <c r="T63" s="357" t="s">
        <v>903</v>
      </c>
      <c r="U63" s="358" t="s">
        <v>293</v>
      </c>
    </row>
    <row r="64" spans="1:21" x14ac:dyDescent="0.25">
      <c r="A64" s="359" t="s">
        <v>909</v>
      </c>
      <c r="B64" s="354" t="s">
        <v>910</v>
      </c>
      <c r="C64" s="354" t="s">
        <v>911</v>
      </c>
      <c r="D64" s="360" t="s">
        <v>912</v>
      </c>
      <c r="E64" s="354" t="s">
        <v>913</v>
      </c>
      <c r="I64" s="357"/>
      <c r="L64" s="357" t="s">
        <v>914</v>
      </c>
      <c r="M64" s="357" t="s">
        <v>915</v>
      </c>
      <c r="N64" s="357" t="s">
        <v>916</v>
      </c>
      <c r="O64" s="357" t="s">
        <v>915</v>
      </c>
      <c r="P64" s="357" t="s">
        <v>917</v>
      </c>
      <c r="Q64" s="357" t="s">
        <v>918</v>
      </c>
      <c r="R64" s="357"/>
      <c r="S64" s="357"/>
      <c r="T64" s="357" t="s">
        <v>914</v>
      </c>
      <c r="U64" s="358" t="s">
        <v>290</v>
      </c>
    </row>
    <row r="65" spans="1:21" x14ac:dyDescent="0.25">
      <c r="A65" s="356" t="s">
        <v>919</v>
      </c>
      <c r="I65" s="357"/>
      <c r="L65" s="357" t="s">
        <v>920</v>
      </c>
      <c r="M65" s="357" t="s">
        <v>921</v>
      </c>
      <c r="N65" s="357" t="s">
        <v>922</v>
      </c>
      <c r="O65" s="357" t="s">
        <v>923</v>
      </c>
      <c r="P65" s="357" t="s">
        <v>924</v>
      </c>
      <c r="Q65" s="357" t="s">
        <v>925</v>
      </c>
      <c r="R65" s="357"/>
      <c r="S65" s="357"/>
      <c r="T65" s="357" t="s">
        <v>920</v>
      </c>
      <c r="U65" s="358" t="s">
        <v>293</v>
      </c>
    </row>
    <row r="66" spans="1:21" x14ac:dyDescent="0.25">
      <c r="A66" s="359" t="s">
        <v>247</v>
      </c>
      <c r="B66" s="354" t="s">
        <v>926</v>
      </c>
      <c r="C66" s="354" t="s">
        <v>927</v>
      </c>
      <c r="D66" s="360" t="s">
        <v>928</v>
      </c>
      <c r="E66" s="354" t="s">
        <v>929</v>
      </c>
      <c r="I66" s="357"/>
      <c r="L66" s="357" t="s">
        <v>930</v>
      </c>
      <c r="M66" s="357" t="s">
        <v>931</v>
      </c>
      <c r="N66" s="357" t="s">
        <v>932</v>
      </c>
      <c r="O66" s="357" t="s">
        <v>931</v>
      </c>
      <c r="P66" s="357" t="s">
        <v>933</v>
      </c>
      <c r="Q66" s="357" t="s">
        <v>934</v>
      </c>
      <c r="R66" s="357"/>
      <c r="S66" s="357"/>
      <c r="T66" s="357" t="s">
        <v>930</v>
      </c>
      <c r="U66" s="357" t="s">
        <v>289</v>
      </c>
    </row>
    <row r="67" spans="1:21" ht="15.75" customHeight="1" x14ac:dyDescent="0.25">
      <c r="A67" s="364" t="s">
        <v>935</v>
      </c>
      <c r="B67" s="364" t="s">
        <v>936</v>
      </c>
      <c r="C67" s="364" t="s">
        <v>937</v>
      </c>
      <c r="D67" s="365" t="s">
        <v>938</v>
      </c>
      <c r="E67" s="364" t="s">
        <v>939</v>
      </c>
      <c r="I67" s="357"/>
      <c r="L67" s="357" t="s">
        <v>940</v>
      </c>
      <c r="M67" s="357" t="s">
        <v>941</v>
      </c>
      <c r="N67" s="357" t="s">
        <v>942</v>
      </c>
      <c r="O67" s="357" t="s">
        <v>943</v>
      </c>
      <c r="P67" s="357" t="s">
        <v>944</v>
      </c>
      <c r="Q67" s="357" t="s">
        <v>945</v>
      </c>
      <c r="R67" s="357"/>
      <c r="S67" s="357"/>
      <c r="T67" s="357" t="s">
        <v>940</v>
      </c>
      <c r="U67" s="358" t="s">
        <v>289</v>
      </c>
    </row>
    <row r="68" spans="1:21" x14ac:dyDescent="0.25">
      <c r="A68" s="359" t="s">
        <v>51</v>
      </c>
      <c r="B68" s="354" t="s">
        <v>946</v>
      </c>
      <c r="C68" s="354" t="s">
        <v>947</v>
      </c>
      <c r="D68" s="360" t="s">
        <v>948</v>
      </c>
      <c r="E68" s="354" t="s">
        <v>949</v>
      </c>
      <c r="I68" s="357"/>
      <c r="L68" s="357" t="s">
        <v>950</v>
      </c>
      <c r="M68" s="357" t="s">
        <v>951</v>
      </c>
      <c r="N68" s="357" t="s">
        <v>952</v>
      </c>
      <c r="O68" s="357" t="s">
        <v>953</v>
      </c>
      <c r="P68" s="357" t="s">
        <v>954</v>
      </c>
      <c r="Q68" s="357" t="s">
        <v>955</v>
      </c>
      <c r="R68" s="357"/>
      <c r="S68" s="357"/>
      <c r="T68" s="357" t="s">
        <v>950</v>
      </c>
      <c r="U68" s="358" t="s">
        <v>290</v>
      </c>
    </row>
    <row r="69" spans="1:21" x14ac:dyDescent="0.25">
      <c r="A69" s="359" t="s">
        <v>10</v>
      </c>
      <c r="B69" s="354" t="s">
        <v>956</v>
      </c>
      <c r="C69" s="354" t="s">
        <v>957</v>
      </c>
      <c r="D69" s="360" t="s">
        <v>958</v>
      </c>
      <c r="E69" s="354" t="s">
        <v>959</v>
      </c>
      <c r="I69" s="357"/>
      <c r="L69" s="357" t="s">
        <v>960</v>
      </c>
      <c r="M69" s="357" t="s">
        <v>961</v>
      </c>
      <c r="N69" s="357" t="s">
        <v>962</v>
      </c>
      <c r="O69" s="357" t="s">
        <v>961</v>
      </c>
      <c r="P69" s="357" t="s">
        <v>963</v>
      </c>
      <c r="Q69" s="357" t="s">
        <v>964</v>
      </c>
      <c r="R69" s="357"/>
      <c r="S69" s="357"/>
      <c r="T69" s="357" t="s">
        <v>960</v>
      </c>
      <c r="U69" s="357" t="s">
        <v>289</v>
      </c>
    </row>
    <row r="70" spans="1:21" x14ac:dyDescent="0.25">
      <c r="A70" s="359" t="s">
        <v>11</v>
      </c>
      <c r="B70" s="354" t="s">
        <v>965</v>
      </c>
      <c r="C70" s="354" t="s">
        <v>966</v>
      </c>
      <c r="D70" s="360" t="s">
        <v>967</v>
      </c>
      <c r="E70" s="354" t="s">
        <v>968</v>
      </c>
      <c r="L70" s="357" t="s">
        <v>969</v>
      </c>
      <c r="M70" s="357" t="s">
        <v>970</v>
      </c>
      <c r="N70" s="357" t="s">
        <v>971</v>
      </c>
      <c r="O70" s="357" t="s">
        <v>972</v>
      </c>
      <c r="P70" s="357" t="s">
        <v>973</v>
      </c>
      <c r="Q70" s="357" t="s">
        <v>974</v>
      </c>
      <c r="R70" s="357"/>
      <c r="S70" s="357"/>
      <c r="T70" s="357" t="s">
        <v>969</v>
      </c>
      <c r="U70" s="357" t="s">
        <v>289</v>
      </c>
    </row>
    <row r="71" spans="1:21" x14ac:dyDescent="0.25">
      <c r="A71" s="354" t="s">
        <v>9</v>
      </c>
      <c r="B71" s="354" t="s">
        <v>975</v>
      </c>
      <c r="C71" s="354" t="s">
        <v>976</v>
      </c>
      <c r="D71" s="360" t="s">
        <v>977</v>
      </c>
      <c r="E71" s="354" t="s">
        <v>978</v>
      </c>
      <c r="I71" s="362" t="s">
        <v>515</v>
      </c>
      <c r="L71" s="357" t="s">
        <v>979</v>
      </c>
      <c r="M71" s="357" t="s">
        <v>980</v>
      </c>
      <c r="N71" s="357" t="s">
        <v>981</v>
      </c>
      <c r="O71" s="357" t="s">
        <v>982</v>
      </c>
      <c r="P71" s="357" t="s">
        <v>983</v>
      </c>
      <c r="Q71" s="357" t="s">
        <v>984</v>
      </c>
      <c r="R71" s="357"/>
      <c r="S71" s="357"/>
      <c r="T71" s="357" t="s">
        <v>979</v>
      </c>
      <c r="U71" s="357" t="s">
        <v>289</v>
      </c>
    </row>
    <row r="72" spans="1:21" x14ac:dyDescent="0.25">
      <c r="A72" s="354" t="s">
        <v>4</v>
      </c>
      <c r="B72" s="354" t="s">
        <v>985</v>
      </c>
      <c r="C72" s="354" t="s">
        <v>986</v>
      </c>
      <c r="D72" s="360" t="s">
        <v>987</v>
      </c>
      <c r="E72" s="354" t="s">
        <v>988</v>
      </c>
      <c r="H72" s="357">
        <v>39</v>
      </c>
      <c r="I72" s="357" t="str">
        <f>HLOOKUP(Introduction!$G$4,nametranslations,H72,FALSE)</f>
        <v>Water: total</v>
      </c>
      <c r="L72" s="357" t="s">
        <v>989</v>
      </c>
      <c r="M72" s="357" t="s">
        <v>990</v>
      </c>
      <c r="N72" s="357" t="s">
        <v>991</v>
      </c>
      <c r="O72" s="357" t="s">
        <v>990</v>
      </c>
      <c r="P72" s="357" t="s">
        <v>992</v>
      </c>
      <c r="Q72" s="357" t="s">
        <v>993</v>
      </c>
      <c r="R72" s="357"/>
      <c r="S72" s="357"/>
      <c r="T72" s="357" t="s">
        <v>989</v>
      </c>
      <c r="U72" s="357" t="s">
        <v>289</v>
      </c>
    </row>
    <row r="73" spans="1:21" x14ac:dyDescent="0.25">
      <c r="A73" s="354" t="s">
        <v>8</v>
      </c>
      <c r="B73" s="354" t="s">
        <v>994</v>
      </c>
      <c r="C73" s="354" t="s">
        <v>995</v>
      </c>
      <c r="D73" s="360" t="s">
        <v>996</v>
      </c>
      <c r="E73" s="354" t="s">
        <v>997</v>
      </c>
      <c r="H73" s="357">
        <v>40</v>
      </c>
      <c r="I73" s="357" t="str">
        <f>HLOOKUP(Introduction!$G$4,nametranslations,H73,FALSE)</f>
        <v>Water: urban</v>
      </c>
      <c r="L73" s="357" t="s">
        <v>998</v>
      </c>
      <c r="M73" s="357" t="s">
        <v>999</v>
      </c>
      <c r="N73" s="357" t="s">
        <v>1000</v>
      </c>
      <c r="O73" s="357" t="s">
        <v>1001</v>
      </c>
      <c r="P73" s="357" t="s">
        <v>1002</v>
      </c>
      <c r="Q73" s="357" t="s">
        <v>1003</v>
      </c>
      <c r="R73" s="357"/>
      <c r="S73" s="357"/>
      <c r="T73" s="357" t="s">
        <v>998</v>
      </c>
      <c r="U73" s="357" t="s">
        <v>289</v>
      </c>
    </row>
    <row r="74" spans="1:21" x14ac:dyDescent="0.25">
      <c r="A74" s="359" t="s">
        <v>25</v>
      </c>
      <c r="B74" s="359" t="s">
        <v>1004</v>
      </c>
      <c r="C74" s="359" t="s">
        <v>1005</v>
      </c>
      <c r="D74" s="360" t="s">
        <v>1006</v>
      </c>
      <c r="E74" s="359" t="s">
        <v>1007</v>
      </c>
      <c r="H74" s="357">
        <v>41</v>
      </c>
      <c r="I74" s="357" t="str">
        <f>HLOOKUP(Introduction!$G$4,nametranslations,H74,FALSE)</f>
        <v>Water: rural</v>
      </c>
      <c r="L74" s="357" t="s">
        <v>1008</v>
      </c>
      <c r="M74" s="357" t="s">
        <v>1009</v>
      </c>
      <c r="N74" s="357" t="s">
        <v>1009</v>
      </c>
      <c r="O74" s="357" t="s">
        <v>1010</v>
      </c>
      <c r="P74" s="357" t="s">
        <v>1011</v>
      </c>
      <c r="Q74" s="357" t="s">
        <v>1012</v>
      </c>
      <c r="R74" s="357"/>
      <c r="S74" s="357"/>
      <c r="T74" s="357" t="s">
        <v>1008</v>
      </c>
      <c r="U74" s="358" t="s">
        <v>291</v>
      </c>
    </row>
    <row r="75" spans="1:21" x14ac:dyDescent="0.25">
      <c r="A75" s="354" t="s">
        <v>19</v>
      </c>
      <c r="B75" s="354" t="s">
        <v>1013</v>
      </c>
      <c r="C75" s="354" t="s">
        <v>1014</v>
      </c>
      <c r="D75" s="360" t="s">
        <v>1015</v>
      </c>
      <c r="E75" s="354" t="s">
        <v>1016</v>
      </c>
      <c r="H75" s="357">
        <v>42</v>
      </c>
      <c r="I75" s="357" t="str">
        <f>HLOOKUP(Introduction!$G$4,nametranslations,H75,FALSE)</f>
        <v>Water: pre-primary</v>
      </c>
      <c r="L75" s="357" t="s">
        <v>1017</v>
      </c>
      <c r="M75" s="357" t="s">
        <v>1018</v>
      </c>
      <c r="N75" s="357" t="s">
        <v>1019</v>
      </c>
      <c r="O75" s="357" t="s">
        <v>1020</v>
      </c>
      <c r="P75" s="357" t="s">
        <v>1021</v>
      </c>
      <c r="Q75" s="357" t="s">
        <v>1022</v>
      </c>
      <c r="R75" s="357"/>
      <c r="S75" s="357"/>
      <c r="T75" s="357" t="s">
        <v>1017</v>
      </c>
      <c r="U75" s="357" t="s">
        <v>289</v>
      </c>
    </row>
    <row r="76" spans="1:21" x14ac:dyDescent="0.25">
      <c r="A76" s="354" t="s">
        <v>146</v>
      </c>
      <c r="B76" s="354" t="s">
        <v>1023</v>
      </c>
      <c r="C76" s="354" t="s">
        <v>1024</v>
      </c>
      <c r="D76" s="360" t="s">
        <v>1025</v>
      </c>
      <c r="E76" s="354" t="s">
        <v>1026</v>
      </c>
      <c r="H76" s="357">
        <v>43</v>
      </c>
      <c r="I76" s="357" t="str">
        <f>HLOOKUP(Introduction!$G$4,nametranslations,H76,FALSE)</f>
        <v>Water: primary</v>
      </c>
      <c r="L76" s="357" t="s">
        <v>1027</v>
      </c>
      <c r="M76" s="357" t="s">
        <v>1028</v>
      </c>
      <c r="N76" s="357" t="s">
        <v>1029</v>
      </c>
      <c r="O76" s="357" t="s">
        <v>1030</v>
      </c>
      <c r="P76" s="357" t="s">
        <v>1031</v>
      </c>
      <c r="Q76" s="357" t="s">
        <v>1032</v>
      </c>
      <c r="R76" s="357"/>
      <c r="S76" s="357"/>
      <c r="T76" s="357" t="s">
        <v>1027</v>
      </c>
      <c r="U76" s="357" t="s">
        <v>289</v>
      </c>
    </row>
    <row r="77" spans="1:21" x14ac:dyDescent="0.25">
      <c r="A77" s="354" t="s">
        <v>147</v>
      </c>
      <c r="B77" s="364" t="s">
        <v>1033</v>
      </c>
      <c r="C77" s="354" t="s">
        <v>1034</v>
      </c>
      <c r="D77" s="360" t="s">
        <v>578</v>
      </c>
      <c r="E77" s="354" t="s">
        <v>1035</v>
      </c>
      <c r="H77" s="357">
        <v>44</v>
      </c>
      <c r="I77" s="357" t="str">
        <f>HLOOKUP(Introduction!$G$4,nametranslations,H77,FALSE)</f>
        <v>Water: secondary</v>
      </c>
      <c r="L77" s="357" t="s">
        <v>1036</v>
      </c>
      <c r="M77" s="357" t="s">
        <v>1037</v>
      </c>
      <c r="N77" s="357" t="s">
        <v>1037</v>
      </c>
      <c r="O77" s="357" t="s">
        <v>1038</v>
      </c>
      <c r="P77" s="357" t="s">
        <v>1039</v>
      </c>
      <c r="Q77" s="357" t="s">
        <v>1040</v>
      </c>
      <c r="R77" s="357"/>
      <c r="S77" s="357"/>
      <c r="T77" s="357" t="s">
        <v>1036</v>
      </c>
      <c r="U77" s="358" t="s">
        <v>291</v>
      </c>
    </row>
    <row r="78" spans="1:21" x14ac:dyDescent="0.25">
      <c r="A78" s="354" t="s">
        <v>35</v>
      </c>
      <c r="B78" s="359" t="s">
        <v>585</v>
      </c>
      <c r="C78" s="354" t="s">
        <v>586</v>
      </c>
      <c r="D78" s="360" t="s">
        <v>587</v>
      </c>
      <c r="E78" s="354" t="s">
        <v>588</v>
      </c>
      <c r="H78" s="357">
        <v>45</v>
      </c>
      <c r="I78" s="357" t="str">
        <f>HLOOKUP(Introduction!$G$4,nametranslations,H78,FALSE)</f>
        <v>Sanitation: total</v>
      </c>
      <c r="L78" s="357" t="s">
        <v>1041</v>
      </c>
      <c r="M78" s="357" t="s">
        <v>1042</v>
      </c>
      <c r="N78" s="357" t="s">
        <v>1043</v>
      </c>
      <c r="O78" s="357" t="s">
        <v>1044</v>
      </c>
      <c r="P78" s="357" t="s">
        <v>1045</v>
      </c>
      <c r="Q78" s="357" t="s">
        <v>1046</v>
      </c>
      <c r="R78" s="357"/>
      <c r="S78" s="357"/>
      <c r="T78" s="357" t="s">
        <v>1041</v>
      </c>
      <c r="U78" s="357" t="s">
        <v>289</v>
      </c>
    </row>
    <row r="79" spans="1:21" ht="39.6" x14ac:dyDescent="0.25">
      <c r="A79" s="364" t="s">
        <v>1047</v>
      </c>
      <c r="B79" s="364" t="s">
        <v>1048</v>
      </c>
      <c r="C79" s="364" t="s">
        <v>1049</v>
      </c>
      <c r="D79" s="360" t="s">
        <v>1050</v>
      </c>
      <c r="E79" s="364" t="s">
        <v>1051</v>
      </c>
      <c r="H79" s="357">
        <v>46</v>
      </c>
      <c r="I79" s="357" t="str">
        <f>HLOOKUP(Introduction!$G$4,nametranslations,H79,FALSE)</f>
        <v>Sanitation: urban</v>
      </c>
      <c r="L79" s="357" t="s">
        <v>1052</v>
      </c>
      <c r="M79" s="357" t="s">
        <v>1053</v>
      </c>
      <c r="N79" s="357" t="s">
        <v>1054</v>
      </c>
      <c r="O79" s="357" t="s">
        <v>1053</v>
      </c>
      <c r="P79" s="357" t="s">
        <v>1055</v>
      </c>
      <c r="Q79" s="357" t="s">
        <v>1056</v>
      </c>
      <c r="R79" s="357"/>
      <c r="S79" s="357"/>
      <c r="T79" s="357" t="s">
        <v>1052</v>
      </c>
      <c r="U79" s="357" t="s">
        <v>289</v>
      </c>
    </row>
    <row r="80" spans="1:21" x14ac:dyDescent="0.25">
      <c r="A80" s="354" t="s">
        <v>127</v>
      </c>
      <c r="B80" s="359" t="s">
        <v>1057</v>
      </c>
      <c r="C80" s="354" t="s">
        <v>1058</v>
      </c>
      <c r="D80" s="360" t="s">
        <v>1059</v>
      </c>
      <c r="E80" s="354" t="s">
        <v>1060</v>
      </c>
      <c r="H80" s="357">
        <v>47</v>
      </c>
      <c r="I80" s="357" t="str">
        <f>HLOOKUP(Introduction!$G$4,nametranslations,H80,FALSE)</f>
        <v>Sanitation: rural</v>
      </c>
      <c r="L80" s="357" t="s">
        <v>1061</v>
      </c>
      <c r="M80" s="357" t="s">
        <v>1062</v>
      </c>
      <c r="N80" s="357" t="s">
        <v>1063</v>
      </c>
      <c r="O80" s="357" t="s">
        <v>1062</v>
      </c>
      <c r="P80" s="357" t="s">
        <v>1064</v>
      </c>
      <c r="Q80" s="357" t="s">
        <v>1065</v>
      </c>
      <c r="R80" s="357"/>
      <c r="S80" s="357"/>
      <c r="T80" s="357" t="s">
        <v>1061</v>
      </c>
      <c r="U80" s="357" t="s">
        <v>289</v>
      </c>
    </row>
    <row r="81" spans="1:21" ht="39.6" x14ac:dyDescent="0.25">
      <c r="A81" s="354" t="s">
        <v>1066</v>
      </c>
      <c r="B81" s="364" t="s">
        <v>1067</v>
      </c>
      <c r="C81" s="364" t="s">
        <v>1068</v>
      </c>
      <c r="D81" s="360" t="s">
        <v>1069</v>
      </c>
      <c r="E81" s="364" t="s">
        <v>1070</v>
      </c>
      <c r="H81" s="357">
        <v>48</v>
      </c>
      <c r="I81" s="357" t="str">
        <f>HLOOKUP(Introduction!$G$4,nametranslations,H81,FALSE)</f>
        <v>Sanitation: pre-primary</v>
      </c>
      <c r="L81" s="357" t="s">
        <v>1071</v>
      </c>
      <c r="M81" s="357" t="s">
        <v>1072</v>
      </c>
      <c r="N81" s="357" t="s">
        <v>1072</v>
      </c>
      <c r="O81" s="357" t="s">
        <v>1072</v>
      </c>
      <c r="P81" s="357" t="s">
        <v>1073</v>
      </c>
      <c r="Q81" s="357" t="s">
        <v>1074</v>
      </c>
      <c r="R81" s="357"/>
      <c r="S81" s="357"/>
      <c r="T81" s="357" t="s">
        <v>1071</v>
      </c>
      <c r="U81" s="357" t="s">
        <v>289</v>
      </c>
    </row>
    <row r="82" spans="1:21" x14ac:dyDescent="0.25">
      <c r="A82" s="356" t="s">
        <v>1075</v>
      </c>
      <c r="H82" s="357">
        <v>49</v>
      </c>
      <c r="I82" s="357" t="str">
        <f>HLOOKUP(Introduction!$G$4,nametranslations,H82,FALSE)</f>
        <v>Sanitation: primary</v>
      </c>
      <c r="L82" s="357" t="s">
        <v>1076</v>
      </c>
      <c r="M82" s="357" t="s">
        <v>1077</v>
      </c>
      <c r="N82" s="357" t="s">
        <v>1077</v>
      </c>
      <c r="O82" s="357" t="s">
        <v>1077</v>
      </c>
      <c r="P82" s="357" t="s">
        <v>1078</v>
      </c>
      <c r="Q82" s="357" t="s">
        <v>1079</v>
      </c>
      <c r="R82" s="357"/>
      <c r="S82" s="357"/>
      <c r="T82" s="357" t="s">
        <v>1076</v>
      </c>
      <c r="U82" s="357" t="s">
        <v>289</v>
      </c>
    </row>
    <row r="83" spans="1:21" x14ac:dyDescent="0.25">
      <c r="A83" s="354" t="s">
        <v>1080</v>
      </c>
      <c r="B83" s="359" t="s">
        <v>1081</v>
      </c>
      <c r="C83" s="359" t="s">
        <v>1082</v>
      </c>
      <c r="D83" s="359" t="s">
        <v>1083</v>
      </c>
      <c r="E83" s="359" t="s">
        <v>1084</v>
      </c>
      <c r="H83" s="357">
        <v>50</v>
      </c>
      <c r="I83" s="357" t="str">
        <f>HLOOKUP(Introduction!$G$4,nametranslations,H83,FALSE)</f>
        <v>Sanitation: secondary</v>
      </c>
      <c r="L83" s="357" t="s">
        <v>1085</v>
      </c>
      <c r="M83" s="357" t="s">
        <v>1086</v>
      </c>
      <c r="N83" s="357" t="s">
        <v>1087</v>
      </c>
      <c r="O83" s="357" t="s">
        <v>1086</v>
      </c>
      <c r="P83" s="357" t="s">
        <v>1088</v>
      </c>
      <c r="Q83" s="357" t="s">
        <v>1089</v>
      </c>
      <c r="R83" s="357"/>
      <c r="S83" s="357"/>
      <c r="T83" s="357" t="s">
        <v>1085</v>
      </c>
      <c r="U83" s="358" t="s">
        <v>291</v>
      </c>
    </row>
    <row r="84" spans="1:21" x14ac:dyDescent="0.25">
      <c r="A84" s="354" t="s">
        <v>36</v>
      </c>
      <c r="B84" s="359" t="s">
        <v>1090</v>
      </c>
      <c r="C84" s="359" t="s">
        <v>1091</v>
      </c>
      <c r="D84" s="359" t="s">
        <v>1092</v>
      </c>
      <c r="E84" s="359" t="s">
        <v>1093</v>
      </c>
      <c r="H84" s="357">
        <v>51</v>
      </c>
      <c r="I84" s="357" t="str">
        <f>HLOOKUP(Introduction!$G$4,nametranslations,H84,FALSE)</f>
        <v>Hygiene: total</v>
      </c>
      <c r="L84" s="357" t="s">
        <v>1094</v>
      </c>
      <c r="M84" s="357" t="s">
        <v>1095</v>
      </c>
      <c r="N84" s="357" t="s">
        <v>1095</v>
      </c>
      <c r="O84" s="357" t="s">
        <v>1096</v>
      </c>
      <c r="P84" s="357" t="s">
        <v>1097</v>
      </c>
      <c r="Q84" s="357" t="s">
        <v>1098</v>
      </c>
      <c r="R84" s="357"/>
      <c r="S84" s="357"/>
      <c r="T84" s="357" t="s">
        <v>1094</v>
      </c>
      <c r="U84" s="358" t="s">
        <v>291</v>
      </c>
    </row>
    <row r="85" spans="1:21" x14ac:dyDescent="0.25">
      <c r="A85" s="354" t="s">
        <v>1099</v>
      </c>
      <c r="B85" s="354" t="s">
        <v>1100</v>
      </c>
      <c r="C85" s="354" t="s">
        <v>1101</v>
      </c>
      <c r="D85" s="354" t="s">
        <v>1102</v>
      </c>
      <c r="E85" s="354" t="s">
        <v>949</v>
      </c>
      <c r="H85" s="357">
        <v>52</v>
      </c>
      <c r="I85" s="357" t="str">
        <f>HLOOKUP(Introduction!$G$4,nametranslations,H85,FALSE)</f>
        <v>Hygiene: urban</v>
      </c>
      <c r="L85" s="357" t="s">
        <v>1103</v>
      </c>
      <c r="M85" s="357" t="s">
        <v>1104</v>
      </c>
      <c r="N85" s="357" t="s">
        <v>1105</v>
      </c>
      <c r="O85" s="357" t="s">
        <v>1104</v>
      </c>
      <c r="P85" s="357" t="s">
        <v>1106</v>
      </c>
      <c r="Q85" s="357" t="s">
        <v>1107</v>
      </c>
      <c r="R85" s="357"/>
      <c r="S85" s="357"/>
      <c r="T85" s="357" t="s">
        <v>1103</v>
      </c>
      <c r="U85" s="357" t="s">
        <v>289</v>
      </c>
    </row>
    <row r="86" spans="1:21" x14ac:dyDescent="0.25">
      <c r="A86" s="354" t="s">
        <v>14</v>
      </c>
      <c r="B86" s="354" t="s">
        <v>496</v>
      </c>
      <c r="C86" s="354" t="s">
        <v>497</v>
      </c>
      <c r="D86" s="354" t="s">
        <v>498</v>
      </c>
      <c r="E86" s="354" t="s">
        <v>499</v>
      </c>
      <c r="H86" s="357">
        <v>53</v>
      </c>
      <c r="I86" s="357" t="str">
        <f>HLOOKUP(Introduction!$G$4,nametranslations,H86,FALSE)</f>
        <v>Hygiene: rural</v>
      </c>
      <c r="L86" s="357" t="s">
        <v>1108</v>
      </c>
      <c r="M86" s="357" t="s">
        <v>1109</v>
      </c>
      <c r="N86" s="357" t="s">
        <v>1110</v>
      </c>
      <c r="O86" s="357" t="s">
        <v>1109</v>
      </c>
      <c r="P86" s="357" t="s">
        <v>1111</v>
      </c>
      <c r="Q86" s="357" t="s">
        <v>1112</v>
      </c>
      <c r="R86" s="357"/>
      <c r="S86" s="357"/>
      <c r="T86" s="357" t="s">
        <v>1108</v>
      </c>
      <c r="U86" s="357" t="s">
        <v>291</v>
      </c>
    </row>
    <row r="87" spans="1:21" x14ac:dyDescent="0.25">
      <c r="A87" s="354" t="s">
        <v>15</v>
      </c>
      <c r="B87" s="354" t="s">
        <v>504</v>
      </c>
      <c r="C87" s="354" t="s">
        <v>505</v>
      </c>
      <c r="D87" s="354" t="s">
        <v>506</v>
      </c>
      <c r="E87" s="354" t="s">
        <v>1113</v>
      </c>
      <c r="H87" s="357">
        <v>54</v>
      </c>
      <c r="I87" s="357" t="str">
        <f>HLOOKUP(Introduction!$G$4,nametranslations,H87,FALSE)</f>
        <v>Hygiene: pre-primary</v>
      </c>
      <c r="L87" s="357" t="s">
        <v>1114</v>
      </c>
      <c r="M87" s="357" t="s">
        <v>1115</v>
      </c>
      <c r="N87" s="357" t="s">
        <v>1116</v>
      </c>
      <c r="O87" s="357" t="s">
        <v>1117</v>
      </c>
      <c r="P87" s="357" t="s">
        <v>1118</v>
      </c>
      <c r="Q87" s="357" t="s">
        <v>1119</v>
      </c>
      <c r="R87" s="357"/>
      <c r="S87" s="357"/>
      <c r="T87" s="357" t="s">
        <v>1114</v>
      </c>
      <c r="U87" s="358" t="s">
        <v>291</v>
      </c>
    </row>
    <row r="88" spans="1:21" x14ac:dyDescent="0.25">
      <c r="A88" s="354" t="s">
        <v>6</v>
      </c>
      <c r="B88" s="359" t="s">
        <v>1120</v>
      </c>
      <c r="C88" s="359" t="s">
        <v>1121</v>
      </c>
      <c r="D88" s="359" t="s">
        <v>1122</v>
      </c>
      <c r="E88" s="359" t="s">
        <v>1123</v>
      </c>
      <c r="H88" s="357">
        <v>55</v>
      </c>
      <c r="I88" s="357" t="str">
        <f>HLOOKUP(Introduction!$G$4,nametranslations,H88,FALSE)</f>
        <v>Hygiene: primary</v>
      </c>
      <c r="L88" s="357" t="s">
        <v>1124</v>
      </c>
      <c r="M88" s="357" t="s">
        <v>1125</v>
      </c>
      <c r="N88" s="357" t="s">
        <v>1126</v>
      </c>
      <c r="O88" s="357" t="s">
        <v>1127</v>
      </c>
      <c r="P88" s="357" t="s">
        <v>1128</v>
      </c>
      <c r="Q88" s="357" t="s">
        <v>1129</v>
      </c>
      <c r="R88" s="357"/>
      <c r="S88" s="357"/>
      <c r="T88" s="357" t="s">
        <v>1124</v>
      </c>
      <c r="U88" s="357" t="s">
        <v>291</v>
      </c>
    </row>
    <row r="89" spans="1:21" x14ac:dyDescent="0.25">
      <c r="A89" s="354" t="s">
        <v>5</v>
      </c>
      <c r="B89" s="359" t="s">
        <v>1130</v>
      </c>
      <c r="C89" s="359" t="s">
        <v>1131</v>
      </c>
      <c r="D89" s="359" t="s">
        <v>1132</v>
      </c>
      <c r="E89" s="359" t="s">
        <v>1133</v>
      </c>
      <c r="H89" s="357">
        <v>56</v>
      </c>
      <c r="I89" s="357" t="str">
        <f>HLOOKUP(Introduction!$G$4,nametranslations,H89,FALSE)</f>
        <v>Hygiene: secondary</v>
      </c>
      <c r="L89" s="357" t="s">
        <v>1134</v>
      </c>
      <c r="M89" s="357" t="s">
        <v>1135</v>
      </c>
      <c r="N89" s="357" t="s">
        <v>1136</v>
      </c>
      <c r="O89" s="357" t="s">
        <v>1137</v>
      </c>
      <c r="P89" s="357" t="s">
        <v>1138</v>
      </c>
      <c r="Q89" s="357" t="s">
        <v>1139</v>
      </c>
      <c r="R89" s="357"/>
      <c r="S89" s="357"/>
      <c r="T89" s="357" t="s">
        <v>1134</v>
      </c>
      <c r="U89" s="357" t="s">
        <v>289</v>
      </c>
    </row>
    <row r="90" spans="1:21" x14ac:dyDescent="0.25">
      <c r="A90" s="354" t="s">
        <v>21</v>
      </c>
      <c r="B90" s="354" t="s">
        <v>1140</v>
      </c>
      <c r="C90" s="354" t="s">
        <v>1141</v>
      </c>
      <c r="D90" s="354" t="s">
        <v>1142</v>
      </c>
      <c r="E90" s="354" t="s">
        <v>1143</v>
      </c>
      <c r="H90" s="357"/>
      <c r="I90" s="357"/>
      <c r="L90" s="357" t="s">
        <v>1144</v>
      </c>
      <c r="M90" s="357" t="s">
        <v>1145</v>
      </c>
      <c r="N90" s="357" t="s">
        <v>1146</v>
      </c>
      <c r="O90" s="357" t="s">
        <v>1147</v>
      </c>
      <c r="P90" s="357" t="s">
        <v>1148</v>
      </c>
      <c r="Q90" s="357" t="s">
        <v>1149</v>
      </c>
      <c r="R90" s="357"/>
      <c r="S90" s="357"/>
      <c r="T90" s="357" t="s">
        <v>1144</v>
      </c>
      <c r="U90" s="357" t="s">
        <v>289</v>
      </c>
    </row>
    <row r="91" spans="1:21" x14ac:dyDescent="0.25">
      <c r="A91" s="354" t="s">
        <v>28</v>
      </c>
      <c r="B91" s="354" t="s">
        <v>1150</v>
      </c>
      <c r="C91" s="354" t="s">
        <v>1151</v>
      </c>
      <c r="D91" s="354" t="s">
        <v>1152</v>
      </c>
      <c r="E91" s="354" t="s">
        <v>1153</v>
      </c>
      <c r="I91" s="357"/>
      <c r="L91" s="357" t="s">
        <v>1154</v>
      </c>
      <c r="M91" s="357" t="s">
        <v>1155</v>
      </c>
      <c r="N91" s="357" t="s">
        <v>1155</v>
      </c>
      <c r="O91" s="357" t="s">
        <v>1155</v>
      </c>
      <c r="P91" s="357" t="s">
        <v>1156</v>
      </c>
      <c r="Q91" s="357" t="s">
        <v>1157</v>
      </c>
      <c r="R91" s="357"/>
      <c r="S91" s="357"/>
      <c r="T91" s="357" t="s">
        <v>1154</v>
      </c>
      <c r="U91" s="358" t="s">
        <v>290</v>
      </c>
    </row>
    <row r="92" spans="1:21" x14ac:dyDescent="0.25">
      <c r="A92" s="354" t="s">
        <v>111</v>
      </c>
      <c r="B92" s="359" t="s">
        <v>1158</v>
      </c>
      <c r="C92" s="359" t="s">
        <v>1159</v>
      </c>
      <c r="D92" s="359" t="s">
        <v>1160</v>
      </c>
      <c r="E92" s="359" t="s">
        <v>1161</v>
      </c>
      <c r="I92" s="357"/>
      <c r="L92" s="357" t="s">
        <v>1162</v>
      </c>
      <c r="M92" s="357" t="s">
        <v>1163</v>
      </c>
      <c r="N92" s="357" t="s">
        <v>1164</v>
      </c>
      <c r="O92" s="357" t="s">
        <v>1165</v>
      </c>
      <c r="P92" s="357" t="s">
        <v>1166</v>
      </c>
      <c r="Q92" s="357" t="s">
        <v>1167</v>
      </c>
      <c r="R92" s="357"/>
      <c r="S92" s="357"/>
      <c r="T92" s="357" t="s">
        <v>1162</v>
      </c>
      <c r="U92" s="358" t="s">
        <v>291</v>
      </c>
    </row>
    <row r="93" spans="1:21" x14ac:dyDescent="0.25">
      <c r="A93" s="354" t="s">
        <v>110</v>
      </c>
      <c r="B93" s="359" t="s">
        <v>1168</v>
      </c>
      <c r="C93" s="359" t="s">
        <v>1169</v>
      </c>
      <c r="D93" s="359" t="s">
        <v>1170</v>
      </c>
      <c r="E93" s="359" t="s">
        <v>1171</v>
      </c>
      <c r="I93" s="357"/>
      <c r="L93" s="357" t="s">
        <v>1172</v>
      </c>
      <c r="M93" s="357" t="s">
        <v>1173</v>
      </c>
      <c r="N93" s="357" t="s">
        <v>1173</v>
      </c>
      <c r="O93" s="357" t="s">
        <v>1173</v>
      </c>
      <c r="P93" s="357" t="s">
        <v>1174</v>
      </c>
      <c r="Q93" s="357" t="s">
        <v>1175</v>
      </c>
      <c r="R93" s="357"/>
      <c r="S93" s="357"/>
      <c r="T93" s="357" t="s">
        <v>1172</v>
      </c>
      <c r="U93" s="357" t="s">
        <v>289</v>
      </c>
    </row>
    <row r="94" spans="1:21" x14ac:dyDescent="0.25">
      <c r="A94" s="354" t="s">
        <v>173</v>
      </c>
      <c r="B94" s="359" t="s">
        <v>173</v>
      </c>
      <c r="C94" s="359" t="s">
        <v>173</v>
      </c>
      <c r="D94" s="359" t="s">
        <v>1176</v>
      </c>
      <c r="E94" s="359" t="s">
        <v>173</v>
      </c>
      <c r="I94" s="357"/>
      <c r="L94" s="357" t="s">
        <v>1177</v>
      </c>
      <c r="M94" s="357" t="s">
        <v>1178</v>
      </c>
      <c r="N94" s="357" t="s">
        <v>1178</v>
      </c>
      <c r="O94" s="357" t="s">
        <v>1178</v>
      </c>
      <c r="P94" s="357" t="s">
        <v>1179</v>
      </c>
      <c r="Q94" s="357" t="s">
        <v>1180</v>
      </c>
      <c r="R94" s="357"/>
      <c r="S94" s="357"/>
      <c r="T94" s="357" t="s">
        <v>1177</v>
      </c>
      <c r="U94" s="357" t="s">
        <v>289</v>
      </c>
    </row>
    <row r="95" spans="1:21" x14ac:dyDescent="0.25">
      <c r="A95" s="359" t="s">
        <v>261</v>
      </c>
      <c r="B95" s="359" t="s">
        <v>1181</v>
      </c>
      <c r="C95" s="359" t="s">
        <v>1182</v>
      </c>
      <c r="D95" s="359" t="s">
        <v>1183</v>
      </c>
      <c r="E95" s="359" t="s">
        <v>1184</v>
      </c>
      <c r="I95" s="357"/>
      <c r="L95" s="357" t="s">
        <v>1185</v>
      </c>
      <c r="M95" s="357" t="s">
        <v>1186</v>
      </c>
      <c r="N95" s="357" t="s">
        <v>1187</v>
      </c>
      <c r="O95" s="357" t="s">
        <v>1188</v>
      </c>
      <c r="P95" s="357" t="s">
        <v>1189</v>
      </c>
      <c r="Q95" s="357" t="s">
        <v>1190</v>
      </c>
      <c r="R95" s="357"/>
      <c r="S95" s="357"/>
      <c r="T95" s="357" t="s">
        <v>1185</v>
      </c>
      <c r="U95" s="357" t="s">
        <v>289</v>
      </c>
    </row>
    <row r="96" spans="1:21" x14ac:dyDescent="0.25">
      <c r="A96" s="354" t="s">
        <v>1191</v>
      </c>
      <c r="B96" s="359" t="s">
        <v>1192</v>
      </c>
      <c r="C96" s="359" t="s">
        <v>1193</v>
      </c>
      <c r="D96" s="359" t="s">
        <v>1194</v>
      </c>
      <c r="E96" s="359" t="s">
        <v>1195</v>
      </c>
      <c r="I96" s="357"/>
      <c r="L96" s="357" t="s">
        <v>1196</v>
      </c>
      <c r="M96" s="357" t="s">
        <v>1197</v>
      </c>
      <c r="N96" s="357" t="s">
        <v>1198</v>
      </c>
      <c r="O96" s="357" t="s">
        <v>1199</v>
      </c>
      <c r="P96" s="357" t="s">
        <v>1200</v>
      </c>
      <c r="Q96" s="357" t="s">
        <v>1201</v>
      </c>
      <c r="R96" s="357"/>
      <c r="S96" s="357"/>
      <c r="T96" s="357" t="s">
        <v>1196</v>
      </c>
      <c r="U96" s="357" t="s">
        <v>289</v>
      </c>
    </row>
    <row r="97" spans="1:21" x14ac:dyDescent="0.25">
      <c r="A97" s="359" t="s">
        <v>193</v>
      </c>
      <c r="B97" s="359" t="s">
        <v>1202</v>
      </c>
      <c r="C97" s="359" t="s">
        <v>1203</v>
      </c>
      <c r="D97" s="359" t="s">
        <v>1204</v>
      </c>
      <c r="E97" s="359" t="s">
        <v>1205</v>
      </c>
      <c r="I97" s="357"/>
      <c r="L97" s="357" t="s">
        <v>1206</v>
      </c>
      <c r="M97" s="357" t="s">
        <v>1207</v>
      </c>
      <c r="N97" s="357" t="s">
        <v>1207</v>
      </c>
      <c r="O97" s="357" t="s">
        <v>1207</v>
      </c>
      <c r="P97" s="357" t="s">
        <v>1208</v>
      </c>
      <c r="Q97" s="357" t="s">
        <v>1209</v>
      </c>
      <c r="R97" s="357"/>
      <c r="S97" s="357"/>
      <c r="T97" s="357" t="s">
        <v>1206</v>
      </c>
      <c r="U97" s="358" t="s">
        <v>290</v>
      </c>
    </row>
    <row r="98" spans="1:21" x14ac:dyDescent="0.25">
      <c r="A98" s="354" t="s">
        <v>1210</v>
      </c>
      <c r="B98" s="359" t="s">
        <v>1211</v>
      </c>
      <c r="C98" s="359" t="s">
        <v>1212</v>
      </c>
      <c r="D98" s="359" t="s">
        <v>1213</v>
      </c>
      <c r="E98" s="359" t="s">
        <v>1214</v>
      </c>
      <c r="I98" s="357"/>
      <c r="L98" s="357" t="s">
        <v>1215</v>
      </c>
      <c r="M98" s="357" t="s">
        <v>1216</v>
      </c>
      <c r="N98" s="357" t="s">
        <v>1217</v>
      </c>
      <c r="O98" s="357" t="s">
        <v>1218</v>
      </c>
      <c r="P98" s="357" t="s">
        <v>1219</v>
      </c>
      <c r="Q98" s="357" t="s">
        <v>1220</v>
      </c>
      <c r="R98" s="357"/>
      <c r="S98" s="357"/>
      <c r="T98" s="357" t="s">
        <v>1215</v>
      </c>
      <c r="U98" s="357" t="s">
        <v>289</v>
      </c>
    </row>
    <row r="99" spans="1:21" x14ac:dyDescent="0.25">
      <c r="A99" s="359" t="s">
        <v>1221</v>
      </c>
      <c r="B99" s="359" t="s">
        <v>1221</v>
      </c>
      <c r="C99" s="359" t="s">
        <v>1221</v>
      </c>
      <c r="D99" s="359" t="s">
        <v>1222</v>
      </c>
      <c r="E99" s="359" t="s">
        <v>1223</v>
      </c>
      <c r="I99" s="357"/>
      <c r="L99" s="357" t="s">
        <v>1224</v>
      </c>
      <c r="M99" s="357" t="s">
        <v>1225</v>
      </c>
      <c r="N99" s="357" t="s">
        <v>1226</v>
      </c>
      <c r="O99" s="357" t="s">
        <v>1227</v>
      </c>
      <c r="P99" s="357" t="s">
        <v>1228</v>
      </c>
      <c r="Q99" s="357" t="s">
        <v>1229</v>
      </c>
      <c r="R99" s="357"/>
      <c r="S99" s="357"/>
      <c r="T99" s="357" t="s">
        <v>1224</v>
      </c>
      <c r="U99" s="357" t="s">
        <v>291</v>
      </c>
    </row>
    <row r="100" spans="1:21" x14ac:dyDescent="0.25">
      <c r="A100" s="356" t="s">
        <v>1230</v>
      </c>
      <c r="I100" s="357"/>
      <c r="L100" s="357" t="s">
        <v>1231</v>
      </c>
      <c r="M100" s="357" t="s">
        <v>1232</v>
      </c>
      <c r="N100" s="357" t="s">
        <v>1233</v>
      </c>
      <c r="O100" s="357" t="s">
        <v>1234</v>
      </c>
      <c r="P100" s="357" t="s">
        <v>1235</v>
      </c>
      <c r="Q100" s="357" t="s">
        <v>1236</v>
      </c>
      <c r="R100" s="357"/>
      <c r="S100" s="357"/>
      <c r="T100" s="357" t="s">
        <v>1231</v>
      </c>
      <c r="U100" s="357" t="s">
        <v>289</v>
      </c>
    </row>
    <row r="101" spans="1:21" x14ac:dyDescent="0.25">
      <c r="A101" s="354" t="s">
        <v>27</v>
      </c>
      <c r="B101" s="359" t="s">
        <v>1237</v>
      </c>
      <c r="C101" s="359" t="s">
        <v>1238</v>
      </c>
      <c r="D101" s="359" t="s">
        <v>1239</v>
      </c>
      <c r="E101" s="359" t="s">
        <v>1240</v>
      </c>
      <c r="I101" s="357"/>
      <c r="L101" s="357" t="s">
        <v>1241</v>
      </c>
      <c r="M101" s="357" t="s">
        <v>1242</v>
      </c>
      <c r="N101" s="357" t="s">
        <v>1243</v>
      </c>
      <c r="O101" s="357" t="s">
        <v>1242</v>
      </c>
      <c r="P101" s="357" t="s">
        <v>1244</v>
      </c>
      <c r="Q101" s="357" t="s">
        <v>1245</v>
      </c>
      <c r="R101" s="357"/>
      <c r="S101" s="357"/>
      <c r="T101" s="357" t="s">
        <v>1241</v>
      </c>
      <c r="U101" s="357" t="s">
        <v>289</v>
      </c>
    </row>
    <row r="102" spans="1:21" x14ac:dyDescent="0.25">
      <c r="A102" s="354" t="s">
        <v>55</v>
      </c>
      <c r="B102" s="359" t="s">
        <v>1246</v>
      </c>
      <c r="C102" s="359" t="s">
        <v>1247</v>
      </c>
      <c r="D102" s="359" t="s">
        <v>1248</v>
      </c>
      <c r="E102" s="359" t="s">
        <v>1249</v>
      </c>
      <c r="I102" s="357"/>
      <c r="L102" s="357" t="s">
        <v>1250</v>
      </c>
      <c r="M102" s="357" t="s">
        <v>1251</v>
      </c>
      <c r="N102" s="357" t="s">
        <v>1252</v>
      </c>
      <c r="O102" s="357" t="s">
        <v>1253</v>
      </c>
      <c r="P102" s="357" t="s">
        <v>1254</v>
      </c>
      <c r="Q102" s="357" t="s">
        <v>1255</v>
      </c>
      <c r="R102" s="357"/>
      <c r="S102" s="357"/>
      <c r="T102" s="357" t="s">
        <v>1250</v>
      </c>
      <c r="U102" s="357" t="s">
        <v>289</v>
      </c>
    </row>
    <row r="103" spans="1:21" x14ac:dyDescent="0.25">
      <c r="A103" s="354" t="s">
        <v>24</v>
      </c>
      <c r="B103" s="359" t="s">
        <v>1256</v>
      </c>
      <c r="C103" s="359" t="s">
        <v>1257</v>
      </c>
      <c r="D103" s="359" t="s">
        <v>1258</v>
      </c>
      <c r="E103" s="359" t="s">
        <v>1259</v>
      </c>
      <c r="I103" s="357"/>
      <c r="L103" s="357" t="s">
        <v>1260</v>
      </c>
      <c r="M103" s="357" t="s">
        <v>1261</v>
      </c>
      <c r="N103" s="357" t="s">
        <v>1262</v>
      </c>
      <c r="O103" s="357" t="s">
        <v>1261</v>
      </c>
      <c r="P103" s="357" t="s">
        <v>1263</v>
      </c>
      <c r="Q103" s="357" t="s">
        <v>1264</v>
      </c>
      <c r="R103" s="357"/>
      <c r="S103" s="357"/>
      <c r="T103" s="357" t="s">
        <v>1260</v>
      </c>
      <c r="U103" s="357" t="s">
        <v>289</v>
      </c>
    </row>
    <row r="104" spans="1:21" x14ac:dyDescent="0.25">
      <c r="A104" s="354" t="s">
        <v>0</v>
      </c>
      <c r="B104" s="359" t="s">
        <v>1265</v>
      </c>
      <c r="C104" s="359" t="s">
        <v>1266</v>
      </c>
      <c r="D104" s="359" t="s">
        <v>1267</v>
      </c>
      <c r="E104" s="359" t="s">
        <v>1268</v>
      </c>
      <c r="I104" s="357"/>
      <c r="L104" s="357" t="s">
        <v>1269</v>
      </c>
      <c r="M104" s="357" t="s">
        <v>1270</v>
      </c>
      <c r="N104" s="357" t="s">
        <v>1271</v>
      </c>
      <c r="O104" s="357" t="s">
        <v>1272</v>
      </c>
      <c r="P104" s="357" t="s">
        <v>1273</v>
      </c>
      <c r="Q104" s="357" t="s">
        <v>1274</v>
      </c>
      <c r="R104" s="357"/>
      <c r="S104" s="357"/>
      <c r="T104" s="357" t="s">
        <v>1269</v>
      </c>
      <c r="U104" s="357" t="s">
        <v>289</v>
      </c>
    </row>
    <row r="105" spans="1:21" x14ac:dyDescent="0.25">
      <c r="A105" s="354" t="s">
        <v>37</v>
      </c>
      <c r="B105" s="359" t="s">
        <v>1275</v>
      </c>
      <c r="C105" s="359" t="s">
        <v>1275</v>
      </c>
      <c r="D105" s="359" t="s">
        <v>1276</v>
      </c>
      <c r="E105" s="359" t="s">
        <v>1277</v>
      </c>
      <c r="I105" s="357"/>
      <c r="L105" s="357" t="s">
        <v>1278</v>
      </c>
      <c r="M105" s="357" t="s">
        <v>1279</v>
      </c>
      <c r="N105" s="357" t="s">
        <v>1280</v>
      </c>
      <c r="O105" s="357" t="s">
        <v>1281</v>
      </c>
      <c r="P105" s="357" t="s">
        <v>1282</v>
      </c>
      <c r="Q105" s="357" t="s">
        <v>1283</v>
      </c>
      <c r="R105" s="357"/>
      <c r="S105" s="357"/>
      <c r="T105" s="357" t="s">
        <v>1278</v>
      </c>
      <c r="U105" s="357" t="s">
        <v>289</v>
      </c>
    </row>
    <row r="106" spans="1:21" x14ac:dyDescent="0.25">
      <c r="A106" s="354" t="s">
        <v>1284</v>
      </c>
      <c r="B106" s="359" t="s">
        <v>1285</v>
      </c>
      <c r="C106" s="359" t="s">
        <v>1286</v>
      </c>
      <c r="D106" s="359" t="s">
        <v>1287</v>
      </c>
      <c r="E106" s="359" t="s">
        <v>1288</v>
      </c>
      <c r="I106" s="357"/>
      <c r="L106" s="357" t="s">
        <v>1289</v>
      </c>
      <c r="M106" s="357" t="s">
        <v>1290</v>
      </c>
      <c r="N106" s="357" t="s">
        <v>1291</v>
      </c>
      <c r="O106" s="357" t="s">
        <v>1292</v>
      </c>
      <c r="P106" s="357" t="s">
        <v>1293</v>
      </c>
      <c r="Q106" s="357" t="s">
        <v>1294</v>
      </c>
      <c r="R106" s="357"/>
      <c r="S106" s="357"/>
      <c r="T106" s="357" t="s">
        <v>1289</v>
      </c>
      <c r="U106" s="357" t="s">
        <v>289</v>
      </c>
    </row>
    <row r="107" spans="1:21" x14ac:dyDescent="0.25">
      <c r="A107" s="354" t="s">
        <v>97</v>
      </c>
      <c r="B107" s="359" t="s">
        <v>1295</v>
      </c>
      <c r="C107" s="359" t="s">
        <v>1296</v>
      </c>
      <c r="D107" s="359" t="s">
        <v>1297</v>
      </c>
      <c r="E107" s="359" t="s">
        <v>1298</v>
      </c>
      <c r="L107" s="357" t="s">
        <v>1299</v>
      </c>
      <c r="M107" s="357" t="s">
        <v>1300</v>
      </c>
      <c r="N107" s="357" t="s">
        <v>1300</v>
      </c>
      <c r="O107" s="357" t="s">
        <v>1300</v>
      </c>
      <c r="P107" s="357" t="s">
        <v>1301</v>
      </c>
      <c r="Q107" s="357" t="s">
        <v>1302</v>
      </c>
      <c r="R107" s="357"/>
      <c r="S107" s="357"/>
      <c r="T107" s="357" t="s">
        <v>1299</v>
      </c>
      <c r="U107" s="358" t="s">
        <v>293</v>
      </c>
    </row>
    <row r="108" spans="1:21" x14ac:dyDescent="0.25">
      <c r="A108" s="354" t="s">
        <v>98</v>
      </c>
      <c r="B108" s="359" t="s">
        <v>1303</v>
      </c>
      <c r="C108" s="359" t="s">
        <v>1304</v>
      </c>
      <c r="D108" s="359" t="s">
        <v>1305</v>
      </c>
      <c r="E108" s="359" t="s">
        <v>1306</v>
      </c>
      <c r="I108" s="362" t="s">
        <v>1307</v>
      </c>
      <c r="L108" s="357" t="s">
        <v>1308</v>
      </c>
      <c r="M108" s="357" t="s">
        <v>1309</v>
      </c>
      <c r="N108" s="357" t="s">
        <v>1310</v>
      </c>
      <c r="O108" s="357" t="s">
        <v>1311</v>
      </c>
      <c r="P108" s="357" t="s">
        <v>1312</v>
      </c>
      <c r="Q108" s="357" t="s">
        <v>1313</v>
      </c>
      <c r="R108" s="357"/>
      <c r="S108" s="357"/>
      <c r="T108" s="357" t="s">
        <v>1308</v>
      </c>
      <c r="U108" s="357" t="s">
        <v>289</v>
      </c>
    </row>
    <row r="109" spans="1:21" x14ac:dyDescent="0.25">
      <c r="A109" s="354" t="s">
        <v>56</v>
      </c>
      <c r="B109" s="359" t="s">
        <v>1314</v>
      </c>
      <c r="C109" s="359" t="s">
        <v>1315</v>
      </c>
      <c r="D109" s="359" t="s">
        <v>1316</v>
      </c>
      <c r="E109" s="359" t="s">
        <v>1317</v>
      </c>
      <c r="I109" s="357" t="str">
        <f>HLOOKUP(Introduction!$G$4,nametranslations,94,FALSE)</f>
        <v>EMIS</v>
      </c>
      <c r="L109" s="357" t="s">
        <v>1318</v>
      </c>
      <c r="M109" s="357" t="s">
        <v>1319</v>
      </c>
      <c r="N109" s="357" t="s">
        <v>1320</v>
      </c>
      <c r="O109" s="357" t="s">
        <v>1319</v>
      </c>
      <c r="P109" s="357" t="s">
        <v>1321</v>
      </c>
      <c r="Q109" s="357" t="s">
        <v>1322</v>
      </c>
      <c r="R109" s="357"/>
      <c r="S109" s="357"/>
      <c r="T109" s="357" t="s">
        <v>1318</v>
      </c>
      <c r="U109" s="357" t="s">
        <v>289</v>
      </c>
    </row>
    <row r="110" spans="1:21" x14ac:dyDescent="0.25">
      <c r="A110" s="354" t="s">
        <v>1323</v>
      </c>
      <c r="B110" s="359" t="s">
        <v>1324</v>
      </c>
      <c r="C110" s="359" t="s">
        <v>1325</v>
      </c>
      <c r="D110" s="359" t="s">
        <v>1326</v>
      </c>
      <c r="E110" s="359" t="s">
        <v>1327</v>
      </c>
      <c r="I110" s="357" t="str">
        <f>HLOOKUP(Introduction!$G$4,nametranslations,95,FALSE)</f>
        <v>Survey</v>
      </c>
      <c r="L110" s="357" t="s">
        <v>1328</v>
      </c>
      <c r="M110" s="357" t="s">
        <v>1329</v>
      </c>
      <c r="N110" s="357" t="s">
        <v>1330</v>
      </c>
      <c r="O110" s="357" t="s">
        <v>1331</v>
      </c>
      <c r="P110" s="357" t="s">
        <v>1332</v>
      </c>
      <c r="Q110" s="357" t="s">
        <v>1333</v>
      </c>
      <c r="R110" s="357"/>
      <c r="S110" s="357"/>
      <c r="T110" s="357" t="s">
        <v>1328</v>
      </c>
      <c r="U110" s="357" t="s">
        <v>291</v>
      </c>
    </row>
    <row r="111" spans="1:21" x14ac:dyDescent="0.25">
      <c r="A111" s="354" t="s">
        <v>12</v>
      </c>
      <c r="B111" s="354" t="s">
        <v>1334</v>
      </c>
      <c r="C111" s="359" t="s">
        <v>1335</v>
      </c>
      <c r="D111" s="359" t="s">
        <v>1336</v>
      </c>
      <c r="E111" s="359" t="s">
        <v>1337</v>
      </c>
      <c r="I111" s="357" t="str">
        <f>HLOOKUP(Introduction!$G$4,nametranslations,96,FALSE)</f>
        <v>Census</v>
      </c>
      <c r="L111" s="357" t="s">
        <v>1338</v>
      </c>
      <c r="M111" s="357" t="s">
        <v>1339</v>
      </c>
      <c r="N111" s="357" t="s">
        <v>1340</v>
      </c>
      <c r="O111" s="357" t="s">
        <v>1339</v>
      </c>
      <c r="P111" s="357" t="s">
        <v>1341</v>
      </c>
      <c r="Q111" s="357" t="s">
        <v>1342</v>
      </c>
      <c r="R111" s="357"/>
      <c r="S111" s="357"/>
      <c r="T111" s="357" t="s">
        <v>1338</v>
      </c>
      <c r="U111" s="357" t="s">
        <v>289</v>
      </c>
    </row>
    <row r="112" spans="1:21" x14ac:dyDescent="0.25">
      <c r="A112" s="354" t="s">
        <v>106</v>
      </c>
      <c r="B112" s="359" t="s">
        <v>1343</v>
      </c>
      <c r="C112" s="359" t="s">
        <v>1344</v>
      </c>
      <c r="D112" s="359" t="s">
        <v>1345</v>
      </c>
      <c r="E112" s="359" t="s">
        <v>1346</v>
      </c>
      <c r="I112" s="357" t="str">
        <f>HLOOKUP(Introduction!$G$4,nametranslations,97,FALSE)</f>
        <v>Other</v>
      </c>
      <c r="L112" s="357" t="s">
        <v>1347</v>
      </c>
      <c r="M112" s="357" t="s">
        <v>1348</v>
      </c>
      <c r="N112" s="357" t="s">
        <v>1348</v>
      </c>
      <c r="O112" s="357" t="s">
        <v>1348</v>
      </c>
      <c r="P112" s="357" t="s">
        <v>1349</v>
      </c>
      <c r="Q112" s="357" t="s">
        <v>1350</v>
      </c>
      <c r="R112" s="357"/>
      <c r="S112" s="357"/>
      <c r="T112" s="357" t="s">
        <v>1347</v>
      </c>
      <c r="U112" s="357" t="s">
        <v>289</v>
      </c>
    </row>
    <row r="113" spans="1:21" x14ac:dyDescent="0.25">
      <c r="A113" s="354" t="s">
        <v>94</v>
      </c>
      <c r="B113" s="359" t="s">
        <v>1351</v>
      </c>
      <c r="C113" s="359" t="s">
        <v>1352</v>
      </c>
      <c r="D113" s="359" t="s">
        <v>1353</v>
      </c>
      <c r="E113" s="359" t="s">
        <v>1354</v>
      </c>
      <c r="I113" s="357" t="str">
        <f>HLOOKUP(Introduction!$G$4,nametranslations,98,FALSE)</f>
        <v>Survey with microdata</v>
      </c>
      <c r="L113" s="357" t="s">
        <v>1355</v>
      </c>
      <c r="M113" s="357" t="s">
        <v>1356</v>
      </c>
      <c r="N113" s="357" t="s">
        <v>1357</v>
      </c>
      <c r="O113" s="357" t="s">
        <v>1358</v>
      </c>
      <c r="P113" s="357" t="s">
        <v>1359</v>
      </c>
      <c r="Q113" s="357" t="s">
        <v>1360</v>
      </c>
      <c r="R113" s="357"/>
      <c r="S113" s="357"/>
      <c r="T113" s="357" t="s">
        <v>1355</v>
      </c>
      <c r="U113" s="358" t="s">
        <v>293</v>
      </c>
    </row>
    <row r="114" spans="1:21" x14ac:dyDescent="0.25">
      <c r="A114" s="354" t="s">
        <v>95</v>
      </c>
      <c r="B114" s="359" t="s">
        <v>1361</v>
      </c>
      <c r="C114" s="359" t="s">
        <v>1362</v>
      </c>
      <c r="D114" s="359" t="s">
        <v>1363</v>
      </c>
      <c r="E114" s="359" t="s">
        <v>1364</v>
      </c>
      <c r="I114" s="357" t="str">
        <f>HLOOKUP(Introduction!$G$4,nametranslations,99,FALSE)</f>
        <v>Admin</v>
      </c>
      <c r="L114" s="357" t="s">
        <v>1365</v>
      </c>
      <c r="M114" s="357" t="s">
        <v>1366</v>
      </c>
      <c r="N114" s="357" t="s">
        <v>1367</v>
      </c>
      <c r="O114" s="357" t="s">
        <v>1368</v>
      </c>
      <c r="P114" s="357" t="s">
        <v>1369</v>
      </c>
      <c r="Q114" s="357" t="s">
        <v>1370</v>
      </c>
      <c r="R114" s="357"/>
      <c r="S114" s="357"/>
      <c r="T114" s="357" t="s">
        <v>1365</v>
      </c>
      <c r="U114" s="357" t="s">
        <v>289</v>
      </c>
    </row>
    <row r="115" spans="1:21" x14ac:dyDescent="0.25">
      <c r="A115" s="354" t="s">
        <v>23</v>
      </c>
      <c r="B115" s="359" t="s">
        <v>1371</v>
      </c>
      <c r="C115" s="359" t="s">
        <v>1372</v>
      </c>
      <c r="D115" s="359" t="s">
        <v>1373</v>
      </c>
      <c r="E115" s="359" t="s">
        <v>1374</v>
      </c>
      <c r="L115" s="357" t="s">
        <v>1375</v>
      </c>
      <c r="M115" s="357" t="s">
        <v>1376</v>
      </c>
      <c r="N115" s="357" t="s">
        <v>1376</v>
      </c>
      <c r="O115" s="357" t="s">
        <v>1377</v>
      </c>
      <c r="P115" s="357" t="s">
        <v>1378</v>
      </c>
      <c r="Q115" s="357" t="s">
        <v>1379</v>
      </c>
      <c r="R115" s="357"/>
      <c r="S115" s="357"/>
      <c r="T115" s="357" t="s">
        <v>1375</v>
      </c>
      <c r="U115" s="358" t="s">
        <v>289</v>
      </c>
    </row>
    <row r="116" spans="1:21" x14ac:dyDescent="0.25">
      <c r="A116" s="354" t="s">
        <v>20</v>
      </c>
      <c r="B116" s="359" t="s">
        <v>1380</v>
      </c>
      <c r="C116" s="359" t="s">
        <v>1381</v>
      </c>
      <c r="D116" s="359" t="s">
        <v>1382</v>
      </c>
      <c r="E116" s="359" t="s">
        <v>1383</v>
      </c>
      <c r="L116" s="357" t="s">
        <v>1384</v>
      </c>
      <c r="M116" s="357" t="s">
        <v>1385</v>
      </c>
      <c r="N116" s="357" t="s">
        <v>1385</v>
      </c>
      <c r="O116" s="357" t="s">
        <v>1385</v>
      </c>
      <c r="P116" s="357" t="s">
        <v>1386</v>
      </c>
      <c r="Q116" s="357" t="s">
        <v>1387</v>
      </c>
      <c r="R116" s="357"/>
      <c r="S116" s="357"/>
      <c r="T116" s="357" t="s">
        <v>1384</v>
      </c>
      <c r="U116" s="357" t="s">
        <v>289</v>
      </c>
    </row>
    <row r="117" spans="1:21" x14ac:dyDescent="0.25">
      <c r="A117" s="354" t="s">
        <v>22</v>
      </c>
      <c r="B117" s="359" t="s">
        <v>1388</v>
      </c>
      <c r="C117" s="359" t="s">
        <v>1389</v>
      </c>
      <c r="D117" s="359" t="s">
        <v>1390</v>
      </c>
      <c r="E117" s="359" t="s">
        <v>1391</v>
      </c>
      <c r="L117" s="357" t="s">
        <v>1392</v>
      </c>
      <c r="M117" s="357" t="s">
        <v>1393</v>
      </c>
      <c r="N117" s="357" t="s">
        <v>1394</v>
      </c>
      <c r="O117" s="357" t="s">
        <v>1395</v>
      </c>
      <c r="P117" s="357" t="s">
        <v>1396</v>
      </c>
      <c r="Q117" s="357" t="s">
        <v>1397</v>
      </c>
      <c r="R117" s="357"/>
      <c r="S117" s="357"/>
      <c r="T117" s="357" t="s">
        <v>1392</v>
      </c>
      <c r="U117" s="358" t="s">
        <v>289</v>
      </c>
    </row>
    <row r="118" spans="1:21" x14ac:dyDescent="0.25">
      <c r="A118" s="354" t="s">
        <v>3</v>
      </c>
      <c r="B118" s="359" t="s">
        <v>1398</v>
      </c>
      <c r="C118" s="359" t="s">
        <v>1399</v>
      </c>
      <c r="D118" s="359" t="s">
        <v>1400</v>
      </c>
      <c r="E118" s="359" t="s">
        <v>1401</v>
      </c>
      <c r="L118" s="357" t="s">
        <v>1402</v>
      </c>
      <c r="M118" s="357" t="s">
        <v>1403</v>
      </c>
      <c r="N118" s="357" t="s">
        <v>1404</v>
      </c>
      <c r="O118" s="357" t="s">
        <v>1405</v>
      </c>
      <c r="P118" s="357" t="s">
        <v>1406</v>
      </c>
      <c r="Q118" s="357" t="s">
        <v>1407</v>
      </c>
      <c r="R118" s="357"/>
      <c r="S118" s="357"/>
      <c r="T118" s="357" t="s">
        <v>1402</v>
      </c>
      <c r="U118" s="357" t="s">
        <v>289</v>
      </c>
    </row>
    <row r="119" spans="1:21" x14ac:dyDescent="0.25">
      <c r="A119" s="354" t="s">
        <v>52</v>
      </c>
      <c r="B119" s="359" t="s">
        <v>1408</v>
      </c>
      <c r="C119" s="359" t="s">
        <v>1409</v>
      </c>
      <c r="D119" s="359" t="s">
        <v>1410</v>
      </c>
      <c r="E119" s="359" t="s">
        <v>1411</v>
      </c>
      <c r="L119" s="357" t="s">
        <v>1412</v>
      </c>
      <c r="M119" s="357" t="s">
        <v>1413</v>
      </c>
      <c r="N119" s="357" t="s">
        <v>1413</v>
      </c>
      <c r="O119" s="357" t="s">
        <v>1413</v>
      </c>
      <c r="P119" s="357" t="s">
        <v>1414</v>
      </c>
      <c r="Q119" s="357" t="s">
        <v>1415</v>
      </c>
      <c r="R119" s="357"/>
      <c r="S119" s="357"/>
      <c r="T119" s="357" t="s">
        <v>1412</v>
      </c>
      <c r="U119" s="357" t="s">
        <v>289</v>
      </c>
    </row>
    <row r="120" spans="1:21" x14ac:dyDescent="0.25">
      <c r="A120" s="354" t="s">
        <v>57</v>
      </c>
      <c r="B120" s="359" t="s">
        <v>1416</v>
      </c>
      <c r="C120" s="359" t="s">
        <v>1417</v>
      </c>
      <c r="D120" s="359" t="s">
        <v>1418</v>
      </c>
      <c r="E120" s="359" t="s">
        <v>1419</v>
      </c>
      <c r="L120" s="357" t="s">
        <v>1420</v>
      </c>
      <c r="M120" s="357" t="s">
        <v>1421</v>
      </c>
      <c r="N120" s="357" t="s">
        <v>1422</v>
      </c>
      <c r="O120" s="357" t="s">
        <v>1423</v>
      </c>
      <c r="P120" s="357" t="s">
        <v>1424</v>
      </c>
      <c r="Q120" s="357" t="s">
        <v>1425</v>
      </c>
      <c r="R120" s="357"/>
      <c r="S120" s="357"/>
      <c r="T120" s="357" t="s">
        <v>1420</v>
      </c>
      <c r="U120" s="357" t="s">
        <v>289</v>
      </c>
    </row>
    <row r="121" spans="1:21" x14ac:dyDescent="0.25">
      <c r="A121" s="354" t="s">
        <v>99</v>
      </c>
      <c r="B121" s="359" t="s">
        <v>1426</v>
      </c>
      <c r="C121" s="359" t="s">
        <v>1427</v>
      </c>
      <c r="D121" s="359" t="s">
        <v>1428</v>
      </c>
      <c r="E121" s="359" t="s">
        <v>1429</v>
      </c>
      <c r="L121" s="357" t="s">
        <v>1430</v>
      </c>
      <c r="M121" s="357" t="s">
        <v>1431</v>
      </c>
      <c r="N121" s="357" t="s">
        <v>1432</v>
      </c>
      <c r="O121" s="357" t="s">
        <v>1433</v>
      </c>
      <c r="P121" s="357" t="s">
        <v>1434</v>
      </c>
      <c r="Q121" s="357" t="s">
        <v>1435</v>
      </c>
      <c r="R121" s="357"/>
      <c r="S121" s="357"/>
      <c r="T121" s="357" t="s">
        <v>1430</v>
      </c>
      <c r="U121" s="357" t="s">
        <v>289</v>
      </c>
    </row>
    <row r="122" spans="1:21" x14ac:dyDescent="0.25">
      <c r="A122" s="354" t="s">
        <v>113</v>
      </c>
      <c r="B122" s="359" t="s">
        <v>1436</v>
      </c>
      <c r="C122" s="359" t="s">
        <v>1437</v>
      </c>
      <c r="D122" s="359" t="s">
        <v>1438</v>
      </c>
      <c r="E122" s="359" t="s">
        <v>1439</v>
      </c>
      <c r="L122" s="357" t="s">
        <v>1440</v>
      </c>
      <c r="M122" s="357" t="s">
        <v>1441</v>
      </c>
      <c r="N122" s="357" t="s">
        <v>1442</v>
      </c>
      <c r="O122" s="357" t="s">
        <v>1441</v>
      </c>
      <c r="P122" s="357" t="s">
        <v>1443</v>
      </c>
      <c r="Q122" s="357" t="s">
        <v>1444</v>
      </c>
      <c r="R122" s="357"/>
      <c r="S122" s="357"/>
      <c r="T122" s="357" t="s">
        <v>1440</v>
      </c>
      <c r="U122" s="358" t="s">
        <v>293</v>
      </c>
    </row>
    <row r="123" spans="1:21" x14ac:dyDescent="0.25">
      <c r="A123" s="354" t="s">
        <v>114</v>
      </c>
      <c r="B123" s="359" t="s">
        <v>1445</v>
      </c>
      <c r="C123" s="359" t="s">
        <v>1446</v>
      </c>
      <c r="D123" s="359" t="s">
        <v>1447</v>
      </c>
      <c r="E123" s="359" t="s">
        <v>1448</v>
      </c>
      <c r="L123" s="357" t="s">
        <v>1449</v>
      </c>
      <c r="M123" s="357" t="s">
        <v>1450</v>
      </c>
      <c r="N123" s="357" t="s">
        <v>1451</v>
      </c>
      <c r="O123" s="357" t="s">
        <v>1452</v>
      </c>
      <c r="P123" s="357" t="s">
        <v>1453</v>
      </c>
      <c r="Q123" s="357" t="s">
        <v>1454</v>
      </c>
      <c r="R123" s="357"/>
      <c r="S123" s="357"/>
      <c r="T123" s="357" t="s">
        <v>1449</v>
      </c>
      <c r="U123" s="357" t="s">
        <v>291</v>
      </c>
    </row>
    <row r="124" spans="1:21" x14ac:dyDescent="0.25">
      <c r="A124" s="354" t="s">
        <v>30</v>
      </c>
      <c r="B124" s="359" t="s">
        <v>1455</v>
      </c>
      <c r="C124" s="359" t="s">
        <v>1456</v>
      </c>
      <c r="D124" s="359" t="s">
        <v>1457</v>
      </c>
      <c r="E124" s="359" t="s">
        <v>1458</v>
      </c>
      <c r="L124" s="357" t="s">
        <v>1459</v>
      </c>
      <c r="M124" s="357" t="s">
        <v>1460</v>
      </c>
      <c r="N124" s="357" t="s">
        <v>1461</v>
      </c>
      <c r="O124" s="357" t="s">
        <v>1462</v>
      </c>
      <c r="P124" s="357" t="s">
        <v>1463</v>
      </c>
      <c r="Q124" s="357" t="s">
        <v>1464</v>
      </c>
      <c r="R124" s="357"/>
      <c r="S124" s="357"/>
      <c r="T124" s="357" t="s">
        <v>1459</v>
      </c>
      <c r="U124" s="357" t="s">
        <v>293</v>
      </c>
    </row>
    <row r="125" spans="1:21" x14ac:dyDescent="0.25">
      <c r="A125" s="354" t="s">
        <v>26</v>
      </c>
      <c r="B125" s="359" t="s">
        <v>1465</v>
      </c>
      <c r="C125" s="359" t="s">
        <v>1466</v>
      </c>
      <c r="D125" s="359" t="s">
        <v>1467</v>
      </c>
      <c r="E125" s="359" t="s">
        <v>1468</v>
      </c>
      <c r="L125" s="357" t="s">
        <v>1469</v>
      </c>
      <c r="M125" s="357" t="s">
        <v>1470</v>
      </c>
      <c r="N125" s="357" t="s">
        <v>1471</v>
      </c>
      <c r="O125" s="357" t="s">
        <v>1470</v>
      </c>
      <c r="P125" s="357" t="s">
        <v>1472</v>
      </c>
      <c r="Q125" s="357" t="s">
        <v>1473</v>
      </c>
      <c r="R125" s="357"/>
      <c r="S125" s="357"/>
      <c r="T125" s="357" t="s">
        <v>1469</v>
      </c>
      <c r="U125" s="357" t="s">
        <v>289</v>
      </c>
    </row>
    <row r="126" spans="1:21" x14ac:dyDescent="0.25">
      <c r="A126" s="354" t="s">
        <v>127</v>
      </c>
      <c r="B126" s="359" t="s">
        <v>1474</v>
      </c>
      <c r="C126" s="359" t="s">
        <v>1058</v>
      </c>
      <c r="D126" s="359" t="s">
        <v>1059</v>
      </c>
      <c r="E126" s="359" t="s">
        <v>1060</v>
      </c>
      <c r="L126" s="357" t="s">
        <v>1475</v>
      </c>
      <c r="M126" s="357" t="s">
        <v>1476</v>
      </c>
      <c r="N126" s="357" t="s">
        <v>1477</v>
      </c>
      <c r="O126" s="357" t="s">
        <v>1478</v>
      </c>
      <c r="P126" s="357" t="s">
        <v>1479</v>
      </c>
      <c r="Q126" s="357" t="s">
        <v>1480</v>
      </c>
      <c r="R126" s="357"/>
      <c r="S126" s="357"/>
      <c r="T126" s="357" t="s">
        <v>1475</v>
      </c>
      <c r="U126" s="358" t="s">
        <v>293</v>
      </c>
    </row>
    <row r="127" spans="1:21" x14ac:dyDescent="0.25">
      <c r="A127" s="354" t="s">
        <v>1481</v>
      </c>
      <c r="B127" s="359" t="s">
        <v>1482</v>
      </c>
      <c r="C127" s="359" t="s">
        <v>1483</v>
      </c>
      <c r="D127" s="359" t="s">
        <v>1484</v>
      </c>
      <c r="E127" s="359" t="s">
        <v>1485</v>
      </c>
      <c r="L127" s="357" t="s">
        <v>1486</v>
      </c>
      <c r="M127" s="357" t="s">
        <v>1487</v>
      </c>
      <c r="N127" s="357" t="s">
        <v>1488</v>
      </c>
      <c r="O127" s="357" t="s">
        <v>1489</v>
      </c>
      <c r="P127" s="357" t="s">
        <v>1490</v>
      </c>
      <c r="Q127" s="357" t="s">
        <v>1491</v>
      </c>
      <c r="R127" s="357"/>
      <c r="S127" s="357"/>
      <c r="T127" s="357" t="s">
        <v>1486</v>
      </c>
      <c r="U127" s="357" t="s">
        <v>289</v>
      </c>
    </row>
    <row r="128" spans="1:21" x14ac:dyDescent="0.25">
      <c r="A128" s="354" t="s">
        <v>112</v>
      </c>
      <c r="B128" s="359" t="s">
        <v>1492</v>
      </c>
      <c r="C128" s="359" t="s">
        <v>1493</v>
      </c>
      <c r="D128" s="359" t="s">
        <v>1494</v>
      </c>
      <c r="E128" s="359" t="s">
        <v>1495</v>
      </c>
      <c r="L128" s="357" t="s">
        <v>1496</v>
      </c>
      <c r="M128" s="357" t="s">
        <v>1497</v>
      </c>
      <c r="N128" s="357" t="s">
        <v>1497</v>
      </c>
      <c r="O128" s="357" t="s">
        <v>1497</v>
      </c>
      <c r="P128" s="357" t="s">
        <v>1498</v>
      </c>
      <c r="Q128" s="357" t="s">
        <v>1499</v>
      </c>
      <c r="R128" s="357"/>
      <c r="S128" s="357"/>
      <c r="T128" s="357" t="s">
        <v>1496</v>
      </c>
      <c r="U128" s="357" t="s">
        <v>289</v>
      </c>
    </row>
    <row r="129" spans="1:21" x14ac:dyDescent="0.25">
      <c r="A129" s="354" t="s">
        <v>148</v>
      </c>
      <c r="B129" s="359" t="s">
        <v>1500</v>
      </c>
      <c r="C129" s="359" t="s">
        <v>1501</v>
      </c>
      <c r="D129" s="359" t="s">
        <v>1502</v>
      </c>
      <c r="E129" s="359" t="s">
        <v>1503</v>
      </c>
      <c r="L129" s="357" t="s">
        <v>1504</v>
      </c>
      <c r="M129" s="357" t="s">
        <v>1505</v>
      </c>
      <c r="N129" s="357" t="s">
        <v>1505</v>
      </c>
      <c r="O129" s="357" t="s">
        <v>1505</v>
      </c>
      <c r="P129" s="357" t="s">
        <v>1506</v>
      </c>
      <c r="Q129" s="357" t="s">
        <v>1507</v>
      </c>
      <c r="R129" s="357"/>
      <c r="S129" s="357"/>
      <c r="T129" s="357" t="s">
        <v>1504</v>
      </c>
      <c r="U129" s="357" t="s">
        <v>289</v>
      </c>
    </row>
    <row r="130" spans="1:21" x14ac:dyDescent="0.25">
      <c r="A130" s="354" t="s">
        <v>1508</v>
      </c>
      <c r="B130" s="359" t="s">
        <v>1508</v>
      </c>
      <c r="C130" s="359" t="s">
        <v>1509</v>
      </c>
      <c r="D130" s="359" t="s">
        <v>1510</v>
      </c>
      <c r="E130" s="359" t="s">
        <v>1511</v>
      </c>
      <c r="L130" s="357" t="s">
        <v>1512</v>
      </c>
      <c r="M130" s="357" t="s">
        <v>1513</v>
      </c>
      <c r="N130" s="357" t="s">
        <v>1513</v>
      </c>
      <c r="O130" s="357" t="s">
        <v>1513</v>
      </c>
      <c r="P130" s="357" t="s">
        <v>1514</v>
      </c>
      <c r="Q130" s="357" t="s">
        <v>1515</v>
      </c>
      <c r="R130" s="357"/>
      <c r="S130" s="357"/>
      <c r="T130" s="357" t="s">
        <v>1512</v>
      </c>
      <c r="U130" s="357" t="s">
        <v>289</v>
      </c>
    </row>
    <row r="131" spans="1:21" x14ac:dyDescent="0.25">
      <c r="A131" s="354" t="s">
        <v>1516</v>
      </c>
      <c r="B131" s="359" t="s">
        <v>1517</v>
      </c>
      <c r="C131" s="359" t="s">
        <v>1518</v>
      </c>
      <c r="D131" s="359" t="s">
        <v>1519</v>
      </c>
      <c r="E131" s="359" t="s">
        <v>1520</v>
      </c>
      <c r="L131" s="357" t="s">
        <v>1521</v>
      </c>
      <c r="M131" s="357" t="s">
        <v>1522</v>
      </c>
      <c r="N131" s="357" t="s">
        <v>1523</v>
      </c>
      <c r="O131" s="357" t="s">
        <v>1524</v>
      </c>
      <c r="P131" s="357" t="s">
        <v>1525</v>
      </c>
      <c r="Q131" s="357" t="s">
        <v>1526</v>
      </c>
      <c r="R131" s="357"/>
      <c r="S131" s="357"/>
      <c r="T131" s="357" t="s">
        <v>1521</v>
      </c>
      <c r="U131" s="357" t="s">
        <v>289</v>
      </c>
    </row>
    <row r="132" spans="1:21" x14ac:dyDescent="0.25">
      <c r="A132" s="354" t="s">
        <v>1527</v>
      </c>
      <c r="B132" s="359" t="s">
        <v>1528</v>
      </c>
      <c r="C132" s="359" t="s">
        <v>1529</v>
      </c>
      <c r="D132" s="359" t="s">
        <v>1530</v>
      </c>
      <c r="E132" s="359" t="s">
        <v>1531</v>
      </c>
      <c r="L132" s="357" t="s">
        <v>1532</v>
      </c>
      <c r="M132" s="357" t="s">
        <v>1533</v>
      </c>
      <c r="N132" s="357" t="s">
        <v>1533</v>
      </c>
      <c r="O132" s="357" t="s">
        <v>1534</v>
      </c>
      <c r="P132" s="357" t="s">
        <v>1535</v>
      </c>
      <c r="Q132" s="357" t="s">
        <v>1536</v>
      </c>
      <c r="R132" s="357"/>
      <c r="S132" s="357"/>
      <c r="T132" s="357" t="s">
        <v>1532</v>
      </c>
      <c r="U132" s="357" t="s">
        <v>291</v>
      </c>
    </row>
    <row r="133" spans="1:21" x14ac:dyDescent="0.25">
      <c r="A133" s="354" t="s">
        <v>1537</v>
      </c>
      <c r="B133" s="359" t="s">
        <v>1538</v>
      </c>
      <c r="C133" s="359" t="s">
        <v>1539</v>
      </c>
      <c r="D133" s="359" t="s">
        <v>1540</v>
      </c>
      <c r="E133" s="359" t="s">
        <v>1541</v>
      </c>
      <c r="L133" s="357" t="s">
        <v>1542</v>
      </c>
      <c r="M133" s="357" t="s">
        <v>1543</v>
      </c>
      <c r="N133" s="357" t="s">
        <v>1544</v>
      </c>
      <c r="O133" s="357" t="s">
        <v>1545</v>
      </c>
      <c r="P133" s="357" t="s">
        <v>1546</v>
      </c>
      <c r="Q133" s="357" t="s">
        <v>1547</v>
      </c>
      <c r="R133" s="357"/>
      <c r="S133" s="357"/>
      <c r="T133" s="357" t="s">
        <v>1542</v>
      </c>
      <c r="U133" s="357" t="s">
        <v>289</v>
      </c>
    </row>
    <row r="134" spans="1:21" x14ac:dyDescent="0.25">
      <c r="A134" s="354" t="s">
        <v>1548</v>
      </c>
      <c r="B134" s="359" t="s">
        <v>1549</v>
      </c>
      <c r="C134" s="359" t="s">
        <v>1550</v>
      </c>
      <c r="D134" s="359" t="s">
        <v>1551</v>
      </c>
      <c r="E134" s="359" t="s">
        <v>1552</v>
      </c>
      <c r="L134" s="357" t="s">
        <v>1553</v>
      </c>
      <c r="M134" s="357" t="s">
        <v>1554</v>
      </c>
      <c r="N134" s="357" t="s">
        <v>1555</v>
      </c>
      <c r="O134" s="357" t="s">
        <v>1556</v>
      </c>
      <c r="P134" s="357" t="s">
        <v>1557</v>
      </c>
      <c r="Q134" s="357" t="s">
        <v>1558</v>
      </c>
      <c r="R134" s="357"/>
      <c r="S134" s="357"/>
      <c r="T134" s="357" t="s">
        <v>1553</v>
      </c>
      <c r="U134" s="357" t="s">
        <v>289</v>
      </c>
    </row>
    <row r="135" spans="1:21" x14ac:dyDescent="0.25">
      <c r="A135" s="354" t="s">
        <v>1559</v>
      </c>
      <c r="B135" s="359" t="s">
        <v>1560</v>
      </c>
      <c r="C135" s="359" t="s">
        <v>1561</v>
      </c>
      <c r="D135" s="359" t="s">
        <v>1562</v>
      </c>
      <c r="E135" s="359" t="s">
        <v>1563</v>
      </c>
      <c r="L135" s="357" t="s">
        <v>1564</v>
      </c>
      <c r="M135" s="357" t="s">
        <v>1565</v>
      </c>
      <c r="N135" s="357" t="s">
        <v>1566</v>
      </c>
      <c r="O135" s="357" t="s">
        <v>1567</v>
      </c>
      <c r="P135" s="357" t="s">
        <v>1568</v>
      </c>
      <c r="Q135" s="357" t="s">
        <v>1569</v>
      </c>
      <c r="R135" s="357"/>
      <c r="S135" s="357"/>
      <c r="T135" s="357" t="s">
        <v>1564</v>
      </c>
      <c r="U135" s="357" t="s">
        <v>291</v>
      </c>
    </row>
    <row r="136" spans="1:21" x14ac:dyDescent="0.25">
      <c r="A136" s="354" t="s">
        <v>1570</v>
      </c>
      <c r="B136" s="359" t="s">
        <v>1571</v>
      </c>
      <c r="C136" s="359" t="s">
        <v>1572</v>
      </c>
      <c r="D136" s="359" t="s">
        <v>1573</v>
      </c>
      <c r="E136" s="359" t="s">
        <v>1574</v>
      </c>
      <c r="L136" s="357" t="s">
        <v>1575</v>
      </c>
      <c r="M136" s="357" t="s">
        <v>1576</v>
      </c>
      <c r="N136" s="357" t="s">
        <v>1577</v>
      </c>
      <c r="O136" s="357" t="s">
        <v>1578</v>
      </c>
      <c r="P136" s="357" t="s">
        <v>1579</v>
      </c>
      <c r="Q136" s="357" t="s">
        <v>1580</v>
      </c>
      <c r="R136" s="357"/>
      <c r="S136" s="357"/>
      <c r="T136" s="357" t="s">
        <v>1575</v>
      </c>
      <c r="U136" s="357" t="s">
        <v>293</v>
      </c>
    </row>
    <row r="137" spans="1:21" x14ac:dyDescent="0.25">
      <c r="A137" s="354" t="s">
        <v>1581</v>
      </c>
      <c r="B137" s="359" t="s">
        <v>1582</v>
      </c>
      <c r="C137" s="359" t="s">
        <v>1583</v>
      </c>
      <c r="D137" s="359" t="s">
        <v>1584</v>
      </c>
      <c r="E137" s="359" t="s">
        <v>1585</v>
      </c>
      <c r="L137" s="357" t="s">
        <v>1586</v>
      </c>
      <c r="M137" s="357" t="s">
        <v>1587</v>
      </c>
      <c r="N137" s="357" t="s">
        <v>1587</v>
      </c>
      <c r="O137" s="357" t="s">
        <v>1588</v>
      </c>
      <c r="P137" s="357" t="s">
        <v>1589</v>
      </c>
      <c r="Q137" s="357" t="s">
        <v>1590</v>
      </c>
      <c r="R137" s="357"/>
      <c r="S137" s="357"/>
      <c r="T137" s="357" t="s">
        <v>1586</v>
      </c>
      <c r="U137" s="357" t="s">
        <v>291</v>
      </c>
    </row>
    <row r="138" spans="1:21" x14ac:dyDescent="0.25">
      <c r="A138" s="354" t="s">
        <v>212</v>
      </c>
      <c r="B138" s="359" t="s">
        <v>1591</v>
      </c>
      <c r="C138" s="359" t="s">
        <v>1592</v>
      </c>
      <c r="D138" s="359" t="s">
        <v>1593</v>
      </c>
      <c r="E138" s="359" t="s">
        <v>1594</v>
      </c>
      <c r="L138" s="357" t="s">
        <v>1595</v>
      </c>
      <c r="M138" s="357" t="s">
        <v>1596</v>
      </c>
      <c r="N138" s="357" t="s">
        <v>1597</v>
      </c>
      <c r="O138" s="357" t="s">
        <v>1598</v>
      </c>
      <c r="P138" s="357" t="s">
        <v>1599</v>
      </c>
      <c r="Q138" s="357" t="s">
        <v>1600</v>
      </c>
      <c r="R138" s="357"/>
      <c r="S138" s="357"/>
      <c r="T138" s="357" t="s">
        <v>1595</v>
      </c>
      <c r="U138" s="358" t="s">
        <v>289</v>
      </c>
    </row>
    <row r="139" spans="1:21" x14ac:dyDescent="0.25">
      <c r="A139" s="356" t="s">
        <v>1601</v>
      </c>
      <c r="L139" s="357" t="s">
        <v>1602</v>
      </c>
      <c r="M139" s="357" t="s">
        <v>1603</v>
      </c>
      <c r="N139" s="357" t="s">
        <v>1603</v>
      </c>
      <c r="O139" s="357" t="s">
        <v>1603</v>
      </c>
      <c r="P139" s="357" t="s">
        <v>1604</v>
      </c>
      <c r="Q139" s="357" t="s">
        <v>1605</v>
      </c>
      <c r="R139" s="357"/>
      <c r="S139" s="357"/>
      <c r="T139" s="357" t="s">
        <v>1602</v>
      </c>
      <c r="U139" s="357" t="s">
        <v>291</v>
      </c>
    </row>
    <row r="140" spans="1:21" x14ac:dyDescent="0.25">
      <c r="A140" s="354" t="s">
        <v>242</v>
      </c>
      <c r="B140" s="359" t="s">
        <v>1606</v>
      </c>
      <c r="C140" s="359" t="s">
        <v>1607</v>
      </c>
      <c r="D140" s="359" t="s">
        <v>1608</v>
      </c>
      <c r="E140" s="359" t="s">
        <v>1609</v>
      </c>
      <c r="L140" s="357" t="s">
        <v>1610</v>
      </c>
      <c r="M140" s="357" t="s">
        <v>1611</v>
      </c>
      <c r="N140" s="357" t="s">
        <v>1611</v>
      </c>
      <c r="O140" s="357" t="s">
        <v>1612</v>
      </c>
      <c r="P140" s="357" t="s">
        <v>1613</v>
      </c>
      <c r="Q140" s="357" t="s">
        <v>1614</v>
      </c>
      <c r="R140" s="357"/>
      <c r="S140" s="357"/>
      <c r="T140" s="357" t="s">
        <v>1610</v>
      </c>
      <c r="U140" s="357" t="s">
        <v>289</v>
      </c>
    </row>
    <row r="141" spans="1:21" x14ac:dyDescent="0.25">
      <c r="A141" s="354" t="s">
        <v>244</v>
      </c>
      <c r="B141" s="359" t="s">
        <v>1615</v>
      </c>
      <c r="C141" s="359" t="s">
        <v>1616</v>
      </c>
      <c r="D141" s="359" t="s">
        <v>1617</v>
      </c>
      <c r="E141" s="359" t="s">
        <v>1618</v>
      </c>
      <c r="L141" s="357" t="s">
        <v>1619</v>
      </c>
      <c r="M141" s="357" t="s">
        <v>1620</v>
      </c>
      <c r="N141" s="357" t="s">
        <v>1621</v>
      </c>
      <c r="O141" s="357" t="s">
        <v>1622</v>
      </c>
      <c r="P141" s="357" t="s">
        <v>1623</v>
      </c>
      <c r="Q141" s="357" t="s">
        <v>1624</v>
      </c>
      <c r="R141" s="357"/>
      <c r="S141" s="357"/>
      <c r="T141" s="357" t="s">
        <v>1619</v>
      </c>
      <c r="U141" s="358" t="s">
        <v>290</v>
      </c>
    </row>
    <row r="142" spans="1:21" x14ac:dyDescent="0.25">
      <c r="A142" s="354" t="s">
        <v>1625</v>
      </c>
      <c r="B142" s="359" t="s">
        <v>1626</v>
      </c>
      <c r="C142" s="359" t="s">
        <v>1627</v>
      </c>
      <c r="D142" s="359" t="s">
        <v>1628</v>
      </c>
      <c r="E142" s="359" t="s">
        <v>1629</v>
      </c>
      <c r="L142" s="357" t="s">
        <v>1630</v>
      </c>
      <c r="M142" s="357" t="s">
        <v>1631</v>
      </c>
      <c r="N142" s="357" t="s">
        <v>1632</v>
      </c>
      <c r="O142" s="357" t="s">
        <v>1633</v>
      </c>
      <c r="P142" s="357" t="s">
        <v>1634</v>
      </c>
      <c r="Q142" s="357" t="s">
        <v>1635</v>
      </c>
      <c r="R142" s="357"/>
      <c r="S142" s="357"/>
      <c r="T142" s="357" t="s">
        <v>1630</v>
      </c>
      <c r="U142" s="357" t="s">
        <v>289</v>
      </c>
    </row>
    <row r="143" spans="1:21" x14ac:dyDescent="0.25">
      <c r="A143" s="354" t="s">
        <v>246</v>
      </c>
      <c r="B143" s="359" t="s">
        <v>1636</v>
      </c>
      <c r="C143" s="359" t="s">
        <v>1637</v>
      </c>
      <c r="D143" s="359" t="s">
        <v>1638</v>
      </c>
      <c r="E143" s="359" t="s">
        <v>1639</v>
      </c>
      <c r="L143" s="357" t="s">
        <v>1640</v>
      </c>
      <c r="M143" s="357" t="s">
        <v>1641</v>
      </c>
      <c r="N143" s="357" t="s">
        <v>1642</v>
      </c>
      <c r="O143" s="357" t="s">
        <v>1643</v>
      </c>
      <c r="P143" s="357" t="s">
        <v>1644</v>
      </c>
      <c r="Q143" s="357" t="s">
        <v>1645</v>
      </c>
      <c r="R143" s="357"/>
      <c r="S143" s="357"/>
      <c r="T143" s="357" t="s">
        <v>1640</v>
      </c>
      <c r="U143" s="357" t="s">
        <v>289</v>
      </c>
    </row>
    <row r="144" spans="1:21" x14ac:dyDescent="0.25">
      <c r="A144" s="354" t="s">
        <v>1646</v>
      </c>
      <c r="B144" s="359" t="s">
        <v>1647</v>
      </c>
      <c r="C144" s="359" t="s">
        <v>1648</v>
      </c>
      <c r="D144" s="359" t="s">
        <v>1649</v>
      </c>
      <c r="E144" s="359" t="s">
        <v>1650</v>
      </c>
      <c r="L144" s="357" t="s">
        <v>1651</v>
      </c>
      <c r="M144" s="357" t="s">
        <v>1652</v>
      </c>
      <c r="N144" s="357" t="s">
        <v>1652</v>
      </c>
      <c r="O144" s="357" t="s">
        <v>1653</v>
      </c>
      <c r="P144" s="357" t="s">
        <v>1654</v>
      </c>
      <c r="Q144" s="357" t="s">
        <v>1655</v>
      </c>
      <c r="R144" s="357"/>
      <c r="S144" s="357"/>
      <c r="T144" s="357" t="s">
        <v>1651</v>
      </c>
      <c r="U144" s="357" t="s">
        <v>291</v>
      </c>
    </row>
    <row r="145" spans="1:21" x14ac:dyDescent="0.25">
      <c r="A145" s="354" t="s">
        <v>248</v>
      </c>
      <c r="B145" s="359" t="s">
        <v>1656</v>
      </c>
      <c r="C145" s="359" t="s">
        <v>1657</v>
      </c>
      <c r="D145" s="359" t="s">
        <v>1658</v>
      </c>
      <c r="E145" s="359" t="s">
        <v>1659</v>
      </c>
      <c r="L145" s="357" t="s">
        <v>1660</v>
      </c>
      <c r="M145" s="357" t="s">
        <v>1661</v>
      </c>
      <c r="N145" s="357" t="s">
        <v>1662</v>
      </c>
      <c r="O145" s="357" t="s">
        <v>1661</v>
      </c>
      <c r="P145" s="357" t="s">
        <v>1663</v>
      </c>
      <c r="Q145" s="357" t="s">
        <v>1664</v>
      </c>
      <c r="R145" s="357"/>
      <c r="S145" s="357"/>
      <c r="T145" s="357" t="s">
        <v>1660</v>
      </c>
      <c r="U145" s="357" t="s">
        <v>289</v>
      </c>
    </row>
    <row r="146" spans="1:21" x14ac:dyDescent="0.25">
      <c r="A146" s="354" t="s">
        <v>250</v>
      </c>
      <c r="B146" s="359" t="s">
        <v>1665</v>
      </c>
      <c r="C146" s="359" t="s">
        <v>1666</v>
      </c>
      <c r="D146" s="359" t="s">
        <v>1667</v>
      </c>
      <c r="E146" s="359" t="s">
        <v>1668</v>
      </c>
      <c r="L146" s="357" t="s">
        <v>1669</v>
      </c>
      <c r="M146" s="357" t="s">
        <v>1670</v>
      </c>
      <c r="N146" s="357" t="s">
        <v>1670</v>
      </c>
      <c r="O146" s="357" t="s">
        <v>1670</v>
      </c>
      <c r="P146" s="357" t="s">
        <v>1671</v>
      </c>
      <c r="Q146" s="357" t="s">
        <v>1672</v>
      </c>
      <c r="R146" s="357"/>
      <c r="S146" s="357"/>
      <c r="T146" s="357" t="s">
        <v>1669</v>
      </c>
      <c r="U146" s="357" t="s">
        <v>289</v>
      </c>
    </row>
    <row r="147" spans="1:21" x14ac:dyDescent="0.25">
      <c r="A147" s="354" t="s">
        <v>251</v>
      </c>
      <c r="B147" s="359" t="s">
        <v>1673</v>
      </c>
      <c r="C147" s="359" t="s">
        <v>1674</v>
      </c>
      <c r="D147" s="359" t="s">
        <v>1675</v>
      </c>
      <c r="E147" s="359" t="s">
        <v>1676</v>
      </c>
      <c r="L147" s="357" t="s">
        <v>1677</v>
      </c>
      <c r="M147" s="357" t="s">
        <v>1678</v>
      </c>
      <c r="N147" s="357" t="s">
        <v>1679</v>
      </c>
      <c r="O147" s="357" t="s">
        <v>1678</v>
      </c>
      <c r="P147" s="357" t="s">
        <v>1680</v>
      </c>
      <c r="Q147" s="357" t="s">
        <v>1681</v>
      </c>
      <c r="R147" s="357"/>
      <c r="S147" s="357"/>
      <c r="T147" s="357" t="s">
        <v>1677</v>
      </c>
      <c r="U147" s="357" t="s">
        <v>289</v>
      </c>
    </row>
    <row r="148" spans="1:21" x14ac:dyDescent="0.25">
      <c r="A148" s="354" t="s">
        <v>252</v>
      </c>
      <c r="B148" s="359" t="s">
        <v>1682</v>
      </c>
      <c r="C148" s="359" t="s">
        <v>1683</v>
      </c>
      <c r="D148" s="359" t="s">
        <v>1684</v>
      </c>
      <c r="E148" s="359" t="s">
        <v>1685</v>
      </c>
      <c r="L148" s="357" t="s">
        <v>1686</v>
      </c>
      <c r="M148" s="357" t="s">
        <v>1687</v>
      </c>
      <c r="N148" s="357" t="s">
        <v>1688</v>
      </c>
      <c r="O148" s="357" t="s">
        <v>1687</v>
      </c>
      <c r="P148" s="357" t="s">
        <v>1689</v>
      </c>
      <c r="Q148" s="357" t="s">
        <v>1690</v>
      </c>
      <c r="R148" s="357"/>
      <c r="S148" s="357"/>
      <c r="T148" s="357" t="s">
        <v>1686</v>
      </c>
      <c r="U148" s="357" t="s">
        <v>289</v>
      </c>
    </row>
    <row r="149" spans="1:21" x14ac:dyDescent="0.25">
      <c r="A149" s="354" t="s">
        <v>258</v>
      </c>
      <c r="B149" s="359" t="s">
        <v>1691</v>
      </c>
      <c r="C149" s="359" t="s">
        <v>1692</v>
      </c>
      <c r="D149" s="359" t="s">
        <v>1693</v>
      </c>
      <c r="E149" s="359" t="s">
        <v>1694</v>
      </c>
      <c r="L149" s="357" t="s">
        <v>1695</v>
      </c>
      <c r="M149" s="357" t="s">
        <v>1696</v>
      </c>
      <c r="N149" s="357" t="s">
        <v>1697</v>
      </c>
      <c r="O149" s="357" t="s">
        <v>1698</v>
      </c>
      <c r="P149" s="357" t="s">
        <v>1699</v>
      </c>
      <c r="Q149" s="357" t="s">
        <v>1700</v>
      </c>
      <c r="R149" s="357"/>
      <c r="S149" s="357"/>
      <c r="T149" s="357" t="s">
        <v>1695</v>
      </c>
      <c r="U149" s="357" t="s">
        <v>289</v>
      </c>
    </row>
    <row r="150" spans="1:21" x14ac:dyDescent="0.25">
      <c r="A150" s="354" t="s">
        <v>253</v>
      </c>
      <c r="B150" s="359" t="s">
        <v>1701</v>
      </c>
      <c r="C150" s="359" t="s">
        <v>1702</v>
      </c>
      <c r="D150" s="359" t="s">
        <v>1703</v>
      </c>
      <c r="E150" s="359" t="s">
        <v>1704</v>
      </c>
      <c r="L150" s="357" t="s">
        <v>1705</v>
      </c>
      <c r="M150" s="357" t="s">
        <v>1706</v>
      </c>
      <c r="N150" s="357" t="s">
        <v>1706</v>
      </c>
      <c r="O150" s="357" t="s">
        <v>1706</v>
      </c>
      <c r="P150" s="357" t="s">
        <v>1707</v>
      </c>
      <c r="Q150" s="357" t="s">
        <v>1708</v>
      </c>
      <c r="R150" s="357"/>
      <c r="S150" s="357"/>
      <c r="T150" s="357" t="s">
        <v>1705</v>
      </c>
      <c r="U150" s="357" t="s">
        <v>289</v>
      </c>
    </row>
    <row r="151" spans="1:21" ht="409.6" x14ac:dyDescent="0.25">
      <c r="A151" s="364" t="s">
        <v>254</v>
      </c>
      <c r="B151" s="364" t="s">
        <v>1709</v>
      </c>
      <c r="C151" s="364" t="s">
        <v>1710</v>
      </c>
      <c r="D151" s="366" t="s">
        <v>1711</v>
      </c>
      <c r="E151" s="364" t="s">
        <v>1712</v>
      </c>
      <c r="L151" s="357" t="s">
        <v>1713</v>
      </c>
      <c r="M151" s="357" t="s">
        <v>1714</v>
      </c>
      <c r="N151" s="357" t="s">
        <v>1715</v>
      </c>
      <c r="O151" s="357" t="s">
        <v>1714</v>
      </c>
      <c r="P151" s="357" t="s">
        <v>1716</v>
      </c>
      <c r="Q151" s="357" t="s">
        <v>1717</v>
      </c>
      <c r="R151" s="357"/>
      <c r="S151" s="357"/>
      <c r="T151" s="357" t="s">
        <v>1713</v>
      </c>
      <c r="U151" s="358" t="s">
        <v>293</v>
      </c>
    </row>
    <row r="152" spans="1:21" x14ac:dyDescent="0.25">
      <c r="A152" s="354" t="s">
        <v>145</v>
      </c>
      <c r="B152" s="359" t="s">
        <v>1718</v>
      </c>
      <c r="C152" s="359" t="s">
        <v>1719</v>
      </c>
      <c r="D152" s="359" t="s">
        <v>1720</v>
      </c>
      <c r="E152" s="359" t="s">
        <v>1721</v>
      </c>
      <c r="L152" s="357" t="s">
        <v>1722</v>
      </c>
      <c r="M152" s="357" t="s">
        <v>1723</v>
      </c>
      <c r="N152" s="357" t="s">
        <v>1723</v>
      </c>
      <c r="O152" s="357" t="s">
        <v>1723</v>
      </c>
      <c r="P152" s="357" t="s">
        <v>1724</v>
      </c>
      <c r="Q152" s="357" t="s">
        <v>1725</v>
      </c>
      <c r="R152" s="357"/>
      <c r="S152" s="357"/>
      <c r="T152" s="357" t="s">
        <v>1722</v>
      </c>
      <c r="U152" s="357" t="s">
        <v>289</v>
      </c>
    </row>
    <row r="153" spans="1:21" x14ac:dyDescent="0.25">
      <c r="A153" s="354" t="s">
        <v>21</v>
      </c>
      <c r="B153" s="359" t="s">
        <v>1726</v>
      </c>
      <c r="C153" s="359" t="s">
        <v>1141</v>
      </c>
      <c r="D153" s="359" t="s">
        <v>1142</v>
      </c>
      <c r="E153" s="359" t="s">
        <v>1143</v>
      </c>
      <c r="L153" s="357" t="s">
        <v>1727</v>
      </c>
      <c r="M153" s="357" t="s">
        <v>1728</v>
      </c>
      <c r="N153" s="357" t="s">
        <v>1728</v>
      </c>
      <c r="O153" s="357" t="s">
        <v>1729</v>
      </c>
      <c r="P153" s="357" t="s">
        <v>1730</v>
      </c>
      <c r="Q153" s="357" t="s">
        <v>1731</v>
      </c>
      <c r="R153" s="357"/>
      <c r="S153" s="357"/>
      <c r="T153" s="357" t="s">
        <v>1727</v>
      </c>
      <c r="U153" s="357" t="s">
        <v>291</v>
      </c>
    </row>
    <row r="154" spans="1:21" ht="26.4" x14ac:dyDescent="0.25">
      <c r="A154" s="354" t="s">
        <v>28</v>
      </c>
      <c r="B154" s="364" t="s">
        <v>1150</v>
      </c>
      <c r="C154" s="359" t="s">
        <v>1151</v>
      </c>
      <c r="D154" s="359" t="s">
        <v>1152</v>
      </c>
      <c r="E154" s="359" t="s">
        <v>1153</v>
      </c>
      <c r="L154" s="357" t="s">
        <v>1732</v>
      </c>
      <c r="M154" s="357" t="s">
        <v>1733</v>
      </c>
      <c r="N154" s="357" t="s">
        <v>1734</v>
      </c>
      <c r="O154" s="357" t="s">
        <v>1735</v>
      </c>
      <c r="P154" s="357" t="s">
        <v>1736</v>
      </c>
      <c r="Q154" s="357" t="s">
        <v>1737</v>
      </c>
      <c r="R154" s="357"/>
      <c r="S154" s="357"/>
      <c r="T154" s="357" t="s">
        <v>1732</v>
      </c>
      <c r="U154" s="357" t="s">
        <v>289</v>
      </c>
    </row>
    <row r="155" spans="1:21" x14ac:dyDescent="0.25">
      <c r="A155" s="354" t="s">
        <v>1738</v>
      </c>
      <c r="B155" s="359" t="s">
        <v>1739</v>
      </c>
      <c r="C155" s="359" t="s">
        <v>1740</v>
      </c>
      <c r="D155" s="359" t="s">
        <v>1741</v>
      </c>
      <c r="E155" s="359" t="s">
        <v>1742</v>
      </c>
      <c r="L155" s="357" t="s">
        <v>1743</v>
      </c>
      <c r="M155" s="357" t="s">
        <v>1744</v>
      </c>
      <c r="N155" s="357" t="s">
        <v>1744</v>
      </c>
      <c r="O155" s="357" t="s">
        <v>1744</v>
      </c>
      <c r="P155" s="357" t="s">
        <v>1745</v>
      </c>
      <c r="Q155" s="357" t="s">
        <v>1746</v>
      </c>
      <c r="R155" s="357"/>
      <c r="S155" s="357"/>
      <c r="T155" s="357" t="s">
        <v>1743</v>
      </c>
      <c r="U155" s="357" t="s">
        <v>291</v>
      </c>
    </row>
    <row r="156" spans="1:21" x14ac:dyDescent="0.25">
      <c r="A156" s="354" t="s">
        <v>1747</v>
      </c>
      <c r="B156" s="359" t="s">
        <v>1748</v>
      </c>
      <c r="C156" s="359" t="s">
        <v>1749</v>
      </c>
      <c r="D156" s="359" t="s">
        <v>1750</v>
      </c>
      <c r="E156" s="359" t="s">
        <v>1751</v>
      </c>
      <c r="L156" s="357" t="s">
        <v>1752</v>
      </c>
      <c r="M156" s="357" t="s">
        <v>1753</v>
      </c>
      <c r="N156" s="357" t="s">
        <v>1754</v>
      </c>
      <c r="O156" s="357" t="s">
        <v>1755</v>
      </c>
      <c r="P156" s="357" t="s">
        <v>1756</v>
      </c>
      <c r="Q156" s="357" t="s">
        <v>1757</v>
      </c>
      <c r="R156" s="357"/>
      <c r="S156" s="357"/>
      <c r="T156" s="357" t="s">
        <v>1752</v>
      </c>
      <c r="U156" s="357" t="s">
        <v>289</v>
      </c>
    </row>
    <row r="157" spans="1:21" ht="15.75" customHeight="1" x14ac:dyDescent="0.25">
      <c r="A157" s="364" t="s">
        <v>1758</v>
      </c>
      <c r="B157" s="364" t="s">
        <v>1759</v>
      </c>
      <c r="C157" s="364" t="s">
        <v>1760</v>
      </c>
      <c r="D157" s="364" t="s">
        <v>1761</v>
      </c>
      <c r="E157" s="364" t="s">
        <v>1762</v>
      </c>
      <c r="L157" s="357" t="s">
        <v>1763</v>
      </c>
      <c r="M157" s="357" t="s">
        <v>1764</v>
      </c>
      <c r="N157" s="357" t="s">
        <v>1764</v>
      </c>
      <c r="O157" s="357" t="s">
        <v>1764</v>
      </c>
      <c r="P157" s="357" t="s">
        <v>1765</v>
      </c>
      <c r="Q157" s="357" t="s">
        <v>1766</v>
      </c>
      <c r="R157" s="357"/>
      <c r="S157" s="357"/>
      <c r="T157" s="357" t="s">
        <v>1763</v>
      </c>
      <c r="U157" s="357" t="s">
        <v>291</v>
      </c>
    </row>
    <row r="158" spans="1:21" ht="15.75" customHeight="1" x14ac:dyDescent="0.25">
      <c r="A158" s="367" t="s">
        <v>277</v>
      </c>
      <c r="B158" s="367" t="s">
        <v>1767</v>
      </c>
      <c r="C158" s="367" t="s">
        <v>1768</v>
      </c>
      <c r="D158" s="367" t="s">
        <v>1769</v>
      </c>
      <c r="E158" s="354" t="s">
        <v>1770</v>
      </c>
      <c r="L158" s="357" t="s">
        <v>1771</v>
      </c>
      <c r="M158" s="357" t="s">
        <v>1772</v>
      </c>
      <c r="N158" s="357" t="s">
        <v>1773</v>
      </c>
      <c r="O158" s="357" t="s">
        <v>1772</v>
      </c>
      <c r="P158" s="357" t="s">
        <v>1774</v>
      </c>
      <c r="Q158" s="357" t="s">
        <v>1775</v>
      </c>
      <c r="R158" s="357"/>
      <c r="S158" s="357"/>
      <c r="T158" s="357" t="s">
        <v>1771</v>
      </c>
      <c r="U158" s="357" t="s">
        <v>289</v>
      </c>
    </row>
    <row r="159" spans="1:21" x14ac:dyDescent="0.25">
      <c r="A159" s="354" t="s">
        <v>280</v>
      </c>
      <c r="B159" s="354" t="s">
        <v>1776</v>
      </c>
      <c r="C159" s="354" t="s">
        <v>1777</v>
      </c>
      <c r="D159" s="354" t="s">
        <v>1778</v>
      </c>
      <c r="E159" s="354" t="s">
        <v>1779</v>
      </c>
      <c r="L159" s="357" t="s">
        <v>1780</v>
      </c>
      <c r="M159" s="357" t="s">
        <v>1781</v>
      </c>
      <c r="N159" s="357" t="s">
        <v>1782</v>
      </c>
      <c r="O159" s="357" t="s">
        <v>1783</v>
      </c>
      <c r="P159" s="357" t="s">
        <v>1784</v>
      </c>
      <c r="Q159" s="357" t="s">
        <v>1785</v>
      </c>
      <c r="R159" s="357"/>
      <c r="S159" s="357"/>
      <c r="T159" s="357" t="s">
        <v>1780</v>
      </c>
      <c r="U159" s="357" t="s">
        <v>291</v>
      </c>
    </row>
    <row r="160" spans="1:21" ht="13.5" customHeight="1" x14ac:dyDescent="0.25">
      <c r="A160" s="354" t="s">
        <v>283</v>
      </c>
      <c r="B160" s="364" t="s">
        <v>1786</v>
      </c>
      <c r="C160" s="354" t="s">
        <v>1787</v>
      </c>
      <c r="D160" s="354" t="s">
        <v>1788</v>
      </c>
      <c r="E160" s="354" t="s">
        <v>1789</v>
      </c>
      <c r="L160" s="357" t="s">
        <v>1790</v>
      </c>
      <c r="M160" s="357" t="s">
        <v>1791</v>
      </c>
      <c r="N160" s="357" t="s">
        <v>1791</v>
      </c>
      <c r="O160" s="357" t="s">
        <v>1792</v>
      </c>
      <c r="P160" s="357" t="s">
        <v>1793</v>
      </c>
      <c r="Q160" s="357" t="s">
        <v>1794</v>
      </c>
      <c r="R160" s="357"/>
      <c r="S160" s="357"/>
      <c r="T160" s="357" t="s">
        <v>1790</v>
      </c>
      <c r="U160" s="358" t="s">
        <v>291</v>
      </c>
    </row>
    <row r="161" spans="1:21" x14ac:dyDescent="0.25">
      <c r="A161" s="354" t="s">
        <v>286</v>
      </c>
      <c r="B161" s="354" t="s">
        <v>1795</v>
      </c>
      <c r="C161" s="354" t="s">
        <v>1796</v>
      </c>
      <c r="D161" s="354" t="s">
        <v>1797</v>
      </c>
      <c r="E161" s="354" t="s">
        <v>1798</v>
      </c>
      <c r="L161" s="357" t="s">
        <v>1799</v>
      </c>
      <c r="M161" s="357" t="s">
        <v>1800</v>
      </c>
      <c r="N161" s="357" t="s">
        <v>1801</v>
      </c>
      <c r="O161" s="357" t="s">
        <v>1802</v>
      </c>
      <c r="P161" s="357" t="s">
        <v>1803</v>
      </c>
      <c r="Q161" s="357" t="s">
        <v>1804</v>
      </c>
      <c r="R161" s="357"/>
      <c r="S161" s="357"/>
      <c r="T161" s="357" t="s">
        <v>1799</v>
      </c>
      <c r="U161" s="357" t="s">
        <v>289</v>
      </c>
    </row>
    <row r="162" spans="1:21" x14ac:dyDescent="0.25">
      <c r="A162" s="354" t="s">
        <v>278</v>
      </c>
      <c r="B162" s="354" t="s">
        <v>1805</v>
      </c>
      <c r="C162" s="354" t="s">
        <v>1806</v>
      </c>
      <c r="D162" s="354" t="s">
        <v>1807</v>
      </c>
      <c r="E162" s="354" t="s">
        <v>1808</v>
      </c>
      <c r="L162" s="357" t="s">
        <v>1809</v>
      </c>
      <c r="M162" s="357" t="s">
        <v>1810</v>
      </c>
      <c r="N162" s="357" t="s">
        <v>1811</v>
      </c>
      <c r="O162" s="357" t="s">
        <v>1810</v>
      </c>
      <c r="P162" s="357" t="s">
        <v>1812</v>
      </c>
      <c r="Q162" s="357" t="s">
        <v>1813</v>
      </c>
      <c r="R162" s="357"/>
      <c r="S162" s="357"/>
      <c r="T162" s="357" t="s">
        <v>1809</v>
      </c>
      <c r="U162" s="357" t="s">
        <v>289</v>
      </c>
    </row>
    <row r="163" spans="1:21" ht="14.25" customHeight="1" x14ac:dyDescent="0.25">
      <c r="A163" s="354" t="s">
        <v>281</v>
      </c>
      <c r="B163" s="354" t="s">
        <v>1814</v>
      </c>
      <c r="C163" s="354" t="s">
        <v>1815</v>
      </c>
      <c r="D163" s="354" t="s">
        <v>1816</v>
      </c>
      <c r="E163" s="354" t="s">
        <v>1817</v>
      </c>
      <c r="L163" s="357" t="s">
        <v>1818</v>
      </c>
      <c r="M163" s="357" t="s">
        <v>1819</v>
      </c>
      <c r="N163" s="357" t="s">
        <v>1819</v>
      </c>
      <c r="O163" s="357" t="s">
        <v>1819</v>
      </c>
      <c r="P163" s="357" t="s">
        <v>1820</v>
      </c>
      <c r="Q163" s="357" t="s">
        <v>1821</v>
      </c>
      <c r="R163" s="357"/>
      <c r="S163" s="357"/>
      <c r="T163" s="357" t="s">
        <v>1818</v>
      </c>
      <c r="U163" s="358" t="s">
        <v>290</v>
      </c>
    </row>
    <row r="164" spans="1:21" x14ac:dyDescent="0.25">
      <c r="A164" s="354" t="s">
        <v>284</v>
      </c>
      <c r="B164" s="354" t="s">
        <v>1822</v>
      </c>
      <c r="C164" s="354" t="s">
        <v>1823</v>
      </c>
      <c r="D164" s="354" t="s">
        <v>1824</v>
      </c>
      <c r="E164" s="354" t="s">
        <v>1825</v>
      </c>
      <c r="L164" s="357" t="s">
        <v>1826</v>
      </c>
      <c r="M164" s="357" t="s">
        <v>1827</v>
      </c>
      <c r="N164" s="357" t="s">
        <v>1828</v>
      </c>
      <c r="O164" s="357" t="s">
        <v>1827</v>
      </c>
      <c r="P164" s="357" t="s">
        <v>1829</v>
      </c>
      <c r="Q164" s="357" t="s">
        <v>1830</v>
      </c>
      <c r="R164" s="357"/>
      <c r="S164" s="357"/>
      <c r="T164" s="357" t="s">
        <v>1826</v>
      </c>
      <c r="U164" s="357" t="s">
        <v>289</v>
      </c>
    </row>
    <row r="165" spans="1:21" ht="12.75" customHeight="1" x14ac:dyDescent="0.25">
      <c r="A165" s="354" t="s">
        <v>279</v>
      </c>
      <c r="B165" s="354" t="s">
        <v>1831</v>
      </c>
      <c r="C165" s="354" t="s">
        <v>1832</v>
      </c>
      <c r="D165" s="354" t="s">
        <v>1833</v>
      </c>
      <c r="E165" s="354" t="s">
        <v>1834</v>
      </c>
      <c r="L165" s="357" t="s">
        <v>1835</v>
      </c>
      <c r="M165" s="357" t="s">
        <v>1836</v>
      </c>
      <c r="N165" s="357" t="s">
        <v>1837</v>
      </c>
      <c r="O165" s="357" t="s">
        <v>1838</v>
      </c>
      <c r="P165" s="357" t="s">
        <v>1839</v>
      </c>
      <c r="Q165" s="357" t="s">
        <v>1840</v>
      </c>
      <c r="R165" s="357"/>
      <c r="S165" s="357"/>
      <c r="T165" s="357" t="s">
        <v>1835</v>
      </c>
      <c r="U165" s="357" t="s">
        <v>289</v>
      </c>
    </row>
    <row r="166" spans="1:21" ht="12.75" customHeight="1" x14ac:dyDescent="0.25">
      <c r="A166" s="354" t="s">
        <v>282</v>
      </c>
      <c r="B166" s="354" t="s">
        <v>1841</v>
      </c>
      <c r="C166" s="354" t="s">
        <v>1842</v>
      </c>
      <c r="D166" s="354" t="s">
        <v>1843</v>
      </c>
      <c r="E166" s="354" t="s">
        <v>1844</v>
      </c>
      <c r="L166" s="357" t="s">
        <v>1845</v>
      </c>
      <c r="M166" s="357" t="s">
        <v>1846</v>
      </c>
      <c r="N166" s="357" t="s">
        <v>1847</v>
      </c>
      <c r="O166" s="357" t="s">
        <v>1848</v>
      </c>
      <c r="P166" s="357" t="s">
        <v>1849</v>
      </c>
      <c r="Q166" s="357" t="s">
        <v>1850</v>
      </c>
      <c r="R166" s="357"/>
      <c r="S166" s="357"/>
      <c r="T166" s="357" t="s">
        <v>1845</v>
      </c>
      <c r="U166" s="357" t="s">
        <v>289</v>
      </c>
    </row>
    <row r="167" spans="1:21" x14ac:dyDescent="0.25">
      <c r="A167" s="354" t="s">
        <v>285</v>
      </c>
      <c r="B167" s="354" t="s">
        <v>1851</v>
      </c>
      <c r="C167" s="354" t="s">
        <v>1852</v>
      </c>
      <c r="D167" s="354" t="s">
        <v>1853</v>
      </c>
      <c r="E167" s="354" t="s">
        <v>1854</v>
      </c>
      <c r="L167" s="357" t="s">
        <v>1855</v>
      </c>
      <c r="M167" s="357" t="s">
        <v>1856</v>
      </c>
      <c r="N167" s="357" t="s">
        <v>1857</v>
      </c>
      <c r="O167" s="357" t="s">
        <v>1856</v>
      </c>
      <c r="P167" s="357" t="s">
        <v>1858</v>
      </c>
      <c r="Q167" s="357" t="s">
        <v>1859</v>
      </c>
      <c r="R167" s="357"/>
      <c r="S167" s="357"/>
      <c r="T167" s="357" t="s">
        <v>1855</v>
      </c>
      <c r="U167" s="357" t="s">
        <v>289</v>
      </c>
    </row>
    <row r="168" spans="1:21" x14ac:dyDescent="0.25">
      <c r="L168" s="357" t="s">
        <v>1860</v>
      </c>
      <c r="M168" s="357" t="s">
        <v>1861</v>
      </c>
      <c r="N168" s="357" t="s">
        <v>1861</v>
      </c>
      <c r="O168" s="357" t="s">
        <v>1861</v>
      </c>
      <c r="P168" s="357" t="s">
        <v>1862</v>
      </c>
      <c r="Q168" s="357" t="s">
        <v>1863</v>
      </c>
      <c r="R168" s="357"/>
      <c r="S168" s="357"/>
      <c r="T168" s="357" t="s">
        <v>1860</v>
      </c>
      <c r="U168" s="357" t="s">
        <v>289</v>
      </c>
    </row>
    <row r="169" spans="1:21" x14ac:dyDescent="0.25">
      <c r="L169" s="357" t="s">
        <v>1864</v>
      </c>
      <c r="M169" s="357" t="s">
        <v>1865</v>
      </c>
      <c r="N169" s="357" t="s">
        <v>1866</v>
      </c>
      <c r="O169" s="357" t="s">
        <v>1867</v>
      </c>
      <c r="P169" s="357" t="s">
        <v>1868</v>
      </c>
      <c r="Q169" s="357" t="s">
        <v>1869</v>
      </c>
      <c r="R169" s="357"/>
      <c r="S169" s="357"/>
      <c r="T169" s="357" t="s">
        <v>1864</v>
      </c>
      <c r="U169" s="357" t="s">
        <v>289</v>
      </c>
    </row>
    <row r="170" spans="1:21" x14ac:dyDescent="0.25">
      <c r="L170" s="357" t="s">
        <v>1870</v>
      </c>
      <c r="M170" s="357" t="s">
        <v>1871</v>
      </c>
      <c r="N170" s="357" t="s">
        <v>1871</v>
      </c>
      <c r="O170" s="357" t="s">
        <v>1872</v>
      </c>
      <c r="P170" s="357" t="s">
        <v>1873</v>
      </c>
      <c r="Q170" s="357" t="s">
        <v>1874</v>
      </c>
      <c r="R170" s="357"/>
      <c r="S170" s="357"/>
      <c r="T170" s="357" t="s">
        <v>1870</v>
      </c>
      <c r="U170" s="358" t="s">
        <v>293</v>
      </c>
    </row>
    <row r="171" spans="1:21" x14ac:dyDescent="0.25">
      <c r="L171" s="357" t="s">
        <v>1875</v>
      </c>
      <c r="M171" s="357" t="s">
        <v>1876</v>
      </c>
      <c r="N171" s="357" t="s">
        <v>1876</v>
      </c>
      <c r="O171" s="357" t="s">
        <v>1877</v>
      </c>
      <c r="P171" s="357" t="s">
        <v>1878</v>
      </c>
      <c r="Q171" s="357" t="s">
        <v>1879</v>
      </c>
      <c r="R171" s="357"/>
      <c r="S171" s="357"/>
      <c r="T171" s="357" t="s">
        <v>1875</v>
      </c>
      <c r="U171" s="357" t="s">
        <v>289</v>
      </c>
    </row>
    <row r="172" spans="1:21" x14ac:dyDescent="0.25">
      <c r="L172" s="357" t="s">
        <v>1880</v>
      </c>
      <c r="M172" s="357" t="s">
        <v>1881</v>
      </c>
      <c r="N172" s="357" t="s">
        <v>1881</v>
      </c>
      <c r="O172" s="357" t="s">
        <v>1882</v>
      </c>
      <c r="P172" s="357" t="s">
        <v>1883</v>
      </c>
      <c r="Q172" s="357" t="s">
        <v>1884</v>
      </c>
      <c r="R172" s="357"/>
      <c r="S172" s="357"/>
      <c r="T172" s="357" t="s">
        <v>1880</v>
      </c>
      <c r="U172" s="358" t="s">
        <v>290</v>
      </c>
    </row>
    <row r="173" spans="1:21" x14ac:dyDescent="0.25">
      <c r="L173" s="357" t="s">
        <v>1885</v>
      </c>
      <c r="M173" s="357" t="s">
        <v>1886</v>
      </c>
      <c r="N173" s="357" t="s">
        <v>1886</v>
      </c>
      <c r="O173" s="357" t="s">
        <v>1886</v>
      </c>
      <c r="P173" s="357" t="s">
        <v>1887</v>
      </c>
      <c r="Q173" s="357" t="s">
        <v>1888</v>
      </c>
      <c r="R173" s="357"/>
      <c r="S173" s="357"/>
      <c r="T173" s="357" t="s">
        <v>1885</v>
      </c>
      <c r="U173" s="357" t="s">
        <v>289</v>
      </c>
    </row>
    <row r="174" spans="1:21" x14ac:dyDescent="0.25">
      <c r="L174" s="357" t="s">
        <v>1889</v>
      </c>
      <c r="M174" s="357" t="s">
        <v>1890</v>
      </c>
      <c r="N174" s="357" t="s">
        <v>1891</v>
      </c>
      <c r="O174" s="357" t="s">
        <v>1892</v>
      </c>
      <c r="P174" s="357" t="s">
        <v>1893</v>
      </c>
      <c r="Q174" s="357" t="s">
        <v>1894</v>
      </c>
      <c r="R174" s="357"/>
      <c r="S174" s="357"/>
      <c r="T174" s="357" t="s">
        <v>1889</v>
      </c>
      <c r="U174" s="358" t="s">
        <v>290</v>
      </c>
    </row>
    <row r="175" spans="1:21" x14ac:dyDescent="0.25">
      <c r="L175" s="357" t="s">
        <v>1895</v>
      </c>
      <c r="M175" s="357" t="s">
        <v>1896</v>
      </c>
      <c r="N175" s="357" t="s">
        <v>1896</v>
      </c>
      <c r="O175" s="357" t="s">
        <v>1897</v>
      </c>
      <c r="P175" s="357" t="s">
        <v>1898</v>
      </c>
      <c r="Q175" s="357" t="s">
        <v>1899</v>
      </c>
      <c r="R175" s="357"/>
      <c r="S175" s="357"/>
      <c r="T175" s="357" t="s">
        <v>1895</v>
      </c>
      <c r="U175" s="357" t="s">
        <v>289</v>
      </c>
    </row>
    <row r="176" spans="1:21" x14ac:dyDescent="0.25">
      <c r="L176" s="357" t="s">
        <v>1900</v>
      </c>
      <c r="M176" s="357" t="s">
        <v>1901</v>
      </c>
      <c r="N176" s="357" t="s">
        <v>1902</v>
      </c>
      <c r="O176" s="357" t="s">
        <v>1901</v>
      </c>
      <c r="P176" s="357" t="s">
        <v>1903</v>
      </c>
      <c r="Q176" s="357" t="s">
        <v>1904</v>
      </c>
      <c r="R176" s="357"/>
      <c r="S176" s="357"/>
      <c r="T176" s="357" t="s">
        <v>1900</v>
      </c>
      <c r="U176" s="357" t="s">
        <v>289</v>
      </c>
    </row>
    <row r="177" spans="12:21" x14ac:dyDescent="0.25">
      <c r="L177" s="357" t="s">
        <v>1905</v>
      </c>
      <c r="M177" s="357" t="s">
        <v>1906</v>
      </c>
      <c r="N177" s="357" t="s">
        <v>1907</v>
      </c>
      <c r="O177" s="357" t="s">
        <v>1908</v>
      </c>
      <c r="P177" s="357" t="s">
        <v>1909</v>
      </c>
      <c r="Q177" s="357" t="s">
        <v>1910</v>
      </c>
      <c r="R177" s="357"/>
      <c r="S177" s="357"/>
      <c r="T177" s="357" t="s">
        <v>1905</v>
      </c>
      <c r="U177" s="357" t="s">
        <v>289</v>
      </c>
    </row>
    <row r="178" spans="12:21" x14ac:dyDescent="0.25">
      <c r="L178" s="357" t="s">
        <v>1911</v>
      </c>
      <c r="M178" s="357" t="s">
        <v>1912</v>
      </c>
      <c r="N178" s="357" t="s">
        <v>1913</v>
      </c>
      <c r="O178" s="357" t="s">
        <v>1914</v>
      </c>
      <c r="P178" s="357" t="s">
        <v>1915</v>
      </c>
      <c r="Q178" s="357" t="s">
        <v>1916</v>
      </c>
      <c r="R178" s="357"/>
      <c r="S178" s="357"/>
      <c r="T178" s="357" t="s">
        <v>1911</v>
      </c>
      <c r="U178" s="357" t="s">
        <v>289</v>
      </c>
    </row>
    <row r="179" spans="12:21" x14ac:dyDescent="0.25">
      <c r="L179" s="357" t="s">
        <v>1917</v>
      </c>
      <c r="M179" s="357" t="s">
        <v>1918</v>
      </c>
      <c r="N179" s="357" t="s">
        <v>1919</v>
      </c>
      <c r="O179" s="357" t="s">
        <v>1918</v>
      </c>
      <c r="P179" s="357" t="s">
        <v>1920</v>
      </c>
      <c r="Q179" s="357" t="s">
        <v>1921</v>
      </c>
      <c r="R179" s="357"/>
      <c r="S179" s="357"/>
      <c r="T179" s="357" t="s">
        <v>1917</v>
      </c>
      <c r="U179" s="357" t="s">
        <v>290</v>
      </c>
    </row>
    <row r="180" spans="12:21" x14ac:dyDescent="0.25">
      <c r="L180" s="357" t="s">
        <v>1922</v>
      </c>
      <c r="M180" s="357" t="s">
        <v>1923</v>
      </c>
      <c r="N180" s="357" t="s">
        <v>1924</v>
      </c>
      <c r="O180" s="357" t="s">
        <v>1925</v>
      </c>
      <c r="P180" s="357" t="s">
        <v>1926</v>
      </c>
      <c r="Q180" s="357" t="s">
        <v>1927</v>
      </c>
      <c r="R180" s="357"/>
      <c r="S180" s="357"/>
      <c r="T180" s="357" t="s">
        <v>1922</v>
      </c>
      <c r="U180" s="357" t="s">
        <v>289</v>
      </c>
    </row>
    <row r="181" spans="12:21" x14ac:dyDescent="0.25">
      <c r="L181" s="357" t="s">
        <v>1928</v>
      </c>
      <c r="M181" s="357" t="s">
        <v>1929</v>
      </c>
      <c r="N181" s="357" t="s">
        <v>1929</v>
      </c>
      <c r="O181" s="357" t="s">
        <v>1929</v>
      </c>
      <c r="P181" s="357" t="s">
        <v>1930</v>
      </c>
      <c r="Q181" s="357" t="s">
        <v>1931</v>
      </c>
      <c r="R181" s="357"/>
      <c r="S181" s="357"/>
      <c r="T181" s="357" t="s">
        <v>1928</v>
      </c>
      <c r="U181" s="357" t="s">
        <v>291</v>
      </c>
    </row>
    <row r="182" spans="12:21" x14ac:dyDescent="0.25">
      <c r="L182" s="357" t="s">
        <v>1932</v>
      </c>
      <c r="M182" s="357" t="s">
        <v>1933</v>
      </c>
      <c r="N182" s="357" t="s">
        <v>1933</v>
      </c>
      <c r="O182" s="357" t="s">
        <v>1933</v>
      </c>
      <c r="P182" s="357" t="s">
        <v>1934</v>
      </c>
      <c r="Q182" s="357" t="s">
        <v>1935</v>
      </c>
      <c r="R182" s="357"/>
      <c r="S182" s="357"/>
      <c r="T182" s="357" t="s">
        <v>1932</v>
      </c>
      <c r="U182" s="357" t="s">
        <v>290</v>
      </c>
    </row>
    <row r="183" spans="12:21" x14ac:dyDescent="0.25">
      <c r="L183" s="358" t="s">
        <v>1936</v>
      </c>
      <c r="M183" s="357" t="s">
        <v>1937</v>
      </c>
      <c r="N183" s="357" t="s">
        <v>1938</v>
      </c>
      <c r="O183" s="357" t="s">
        <v>1939</v>
      </c>
      <c r="P183" s="357" t="s">
        <v>1940</v>
      </c>
      <c r="Q183" s="357" t="s">
        <v>1941</v>
      </c>
      <c r="R183" s="357"/>
      <c r="S183" s="357"/>
      <c r="T183" s="358" t="s">
        <v>1936</v>
      </c>
      <c r="U183" s="358" t="s">
        <v>293</v>
      </c>
    </row>
    <row r="184" spans="12:21" x14ac:dyDescent="0.25">
      <c r="L184" s="357" t="s">
        <v>1942</v>
      </c>
      <c r="M184" s="357" t="s">
        <v>1943</v>
      </c>
      <c r="N184" s="357" t="s">
        <v>1944</v>
      </c>
      <c r="O184" s="357" t="s">
        <v>1945</v>
      </c>
      <c r="P184" s="357" t="s">
        <v>1946</v>
      </c>
      <c r="Q184" s="357" t="s">
        <v>1947</v>
      </c>
      <c r="R184" s="357"/>
      <c r="S184" s="357"/>
      <c r="T184" s="357" t="s">
        <v>1942</v>
      </c>
      <c r="U184" s="358" t="s">
        <v>291</v>
      </c>
    </row>
    <row r="185" spans="12:21" x14ac:dyDescent="0.25">
      <c r="L185" s="357" t="s">
        <v>1948</v>
      </c>
      <c r="M185" s="357" t="s">
        <v>1949</v>
      </c>
      <c r="N185" s="357" t="s">
        <v>1949</v>
      </c>
      <c r="O185" s="357" t="s">
        <v>1949</v>
      </c>
      <c r="P185" s="357" t="s">
        <v>1950</v>
      </c>
      <c r="Q185" s="357" t="s">
        <v>1951</v>
      </c>
      <c r="R185" s="357"/>
      <c r="S185" s="357"/>
      <c r="T185" s="357" t="s">
        <v>1948</v>
      </c>
      <c r="U185" s="358" t="s">
        <v>293</v>
      </c>
    </row>
    <row r="186" spans="12:21" x14ac:dyDescent="0.25">
      <c r="L186" s="357" t="s">
        <v>1952</v>
      </c>
      <c r="M186" s="357" t="s">
        <v>1953</v>
      </c>
      <c r="N186" s="357" t="s">
        <v>1953</v>
      </c>
      <c r="O186" s="357" t="s">
        <v>1954</v>
      </c>
      <c r="P186" s="357" t="s">
        <v>1955</v>
      </c>
      <c r="Q186" s="357" t="s">
        <v>1956</v>
      </c>
      <c r="R186" s="357"/>
      <c r="S186" s="357"/>
      <c r="T186" s="357" t="s">
        <v>1952</v>
      </c>
      <c r="U186" s="358" t="s">
        <v>291</v>
      </c>
    </row>
    <row r="187" spans="12:21" x14ac:dyDescent="0.25">
      <c r="L187" s="357" t="s">
        <v>1957</v>
      </c>
      <c r="M187" s="357" t="s">
        <v>1958</v>
      </c>
      <c r="N187" s="357" t="s">
        <v>1959</v>
      </c>
      <c r="O187" s="357" t="s">
        <v>1960</v>
      </c>
      <c r="P187" s="357" t="s">
        <v>1961</v>
      </c>
      <c r="Q187" s="357" t="s">
        <v>1962</v>
      </c>
      <c r="R187" s="357"/>
      <c r="S187" s="357"/>
      <c r="T187" s="357" t="s">
        <v>1957</v>
      </c>
      <c r="U187" s="358" t="s">
        <v>291</v>
      </c>
    </row>
    <row r="188" spans="12:21" x14ac:dyDescent="0.25">
      <c r="L188" s="357" t="s">
        <v>1963</v>
      </c>
      <c r="M188" s="357" t="s">
        <v>1964</v>
      </c>
      <c r="N188" s="357" t="s">
        <v>1965</v>
      </c>
      <c r="O188" s="357" t="s">
        <v>1966</v>
      </c>
      <c r="P188" s="357" t="s">
        <v>1967</v>
      </c>
      <c r="Q188" s="357" t="s">
        <v>1968</v>
      </c>
      <c r="R188" s="357"/>
      <c r="S188" s="357"/>
      <c r="T188" s="357" t="s">
        <v>1963</v>
      </c>
      <c r="U188" s="358" t="s">
        <v>292</v>
      </c>
    </row>
    <row r="189" spans="12:21" x14ac:dyDescent="0.25">
      <c r="L189" s="357" t="s">
        <v>1969</v>
      </c>
      <c r="M189" s="357" t="s">
        <v>1970</v>
      </c>
      <c r="N189" s="357" t="s">
        <v>1970</v>
      </c>
      <c r="O189" s="357" t="s">
        <v>1970</v>
      </c>
      <c r="P189" s="357" t="s">
        <v>1971</v>
      </c>
      <c r="Q189" s="357" t="s">
        <v>1972</v>
      </c>
      <c r="R189" s="357"/>
      <c r="S189" s="357"/>
      <c r="T189" s="357" t="s">
        <v>1969</v>
      </c>
      <c r="U189" s="357" t="s">
        <v>289</v>
      </c>
    </row>
    <row r="190" spans="12:21" x14ac:dyDescent="0.25">
      <c r="L190" s="357" t="s">
        <v>1973</v>
      </c>
      <c r="M190" s="357" t="s">
        <v>1974</v>
      </c>
      <c r="N190" s="357" t="s">
        <v>1975</v>
      </c>
      <c r="O190" s="357" t="s">
        <v>1976</v>
      </c>
      <c r="P190" s="357" t="s">
        <v>1977</v>
      </c>
      <c r="Q190" s="357" t="s">
        <v>1978</v>
      </c>
      <c r="R190" s="357"/>
      <c r="S190" s="357"/>
      <c r="T190" s="357" t="s">
        <v>1973</v>
      </c>
      <c r="U190" s="358" t="s">
        <v>293</v>
      </c>
    </row>
    <row r="191" spans="12:21" x14ac:dyDescent="0.25">
      <c r="L191" s="357" t="s">
        <v>1979</v>
      </c>
      <c r="M191" s="357" t="s">
        <v>1980</v>
      </c>
      <c r="N191" s="357" t="s">
        <v>1981</v>
      </c>
      <c r="O191" s="357" t="s">
        <v>1982</v>
      </c>
      <c r="P191" s="357" t="s">
        <v>1983</v>
      </c>
      <c r="Q191" s="357" t="s">
        <v>1984</v>
      </c>
      <c r="R191" s="357"/>
      <c r="S191" s="357"/>
      <c r="T191" s="357" t="s">
        <v>1979</v>
      </c>
      <c r="U191" s="358" t="s">
        <v>293</v>
      </c>
    </row>
    <row r="192" spans="12:21" x14ac:dyDescent="0.25">
      <c r="L192" s="357" t="s">
        <v>1985</v>
      </c>
      <c r="M192" s="357" t="s">
        <v>1986</v>
      </c>
      <c r="N192" s="357" t="s">
        <v>1987</v>
      </c>
      <c r="O192" s="357" t="s">
        <v>1986</v>
      </c>
      <c r="P192" s="357" t="s">
        <v>1988</v>
      </c>
      <c r="Q192" s="357" t="s">
        <v>1989</v>
      </c>
      <c r="R192" s="357"/>
      <c r="S192" s="357"/>
      <c r="T192" s="357" t="s">
        <v>1985</v>
      </c>
      <c r="U192" s="358" t="s">
        <v>291</v>
      </c>
    </row>
    <row r="193" spans="12:21" x14ac:dyDescent="0.25">
      <c r="L193" s="357" t="s">
        <v>1990</v>
      </c>
      <c r="M193" s="357" t="s">
        <v>1991</v>
      </c>
      <c r="N193" s="357" t="s">
        <v>1992</v>
      </c>
      <c r="O193" s="357" t="s">
        <v>1993</v>
      </c>
      <c r="P193" s="357" t="s">
        <v>1994</v>
      </c>
      <c r="Q193" s="357" t="s">
        <v>1995</v>
      </c>
      <c r="R193" s="357"/>
      <c r="S193" s="357"/>
      <c r="T193" s="357" t="s">
        <v>1990</v>
      </c>
      <c r="U193" s="358" t="s">
        <v>289</v>
      </c>
    </row>
    <row r="194" spans="12:21" x14ac:dyDescent="0.25">
      <c r="L194" s="357" t="s">
        <v>1996</v>
      </c>
      <c r="M194" s="357" t="s">
        <v>1997</v>
      </c>
      <c r="N194" s="357" t="s">
        <v>1998</v>
      </c>
      <c r="O194" s="357" t="s">
        <v>1999</v>
      </c>
      <c r="P194" s="357" t="s">
        <v>2000</v>
      </c>
      <c r="Q194" s="357" t="s">
        <v>2001</v>
      </c>
      <c r="R194" s="357"/>
      <c r="S194" s="357"/>
      <c r="T194" s="357" t="s">
        <v>1996</v>
      </c>
      <c r="U194" s="358" t="s">
        <v>289</v>
      </c>
    </row>
    <row r="195" spans="12:21" x14ac:dyDescent="0.25">
      <c r="L195" s="357" t="s">
        <v>2002</v>
      </c>
      <c r="M195" s="357" t="s">
        <v>2003</v>
      </c>
      <c r="N195" s="357" t="s">
        <v>2004</v>
      </c>
      <c r="O195" s="357" t="s">
        <v>2005</v>
      </c>
      <c r="P195" s="357" t="s">
        <v>2006</v>
      </c>
      <c r="Q195" s="357" t="s">
        <v>2007</v>
      </c>
      <c r="R195" s="357"/>
      <c r="S195" s="357"/>
      <c r="T195" s="357" t="s">
        <v>2002</v>
      </c>
      <c r="U195" s="358" t="s">
        <v>289</v>
      </c>
    </row>
    <row r="196" spans="12:21" x14ac:dyDescent="0.25">
      <c r="L196" s="357" t="s">
        <v>2008</v>
      </c>
      <c r="M196" s="357" t="s">
        <v>2009</v>
      </c>
      <c r="N196" s="357" t="s">
        <v>2010</v>
      </c>
      <c r="O196" s="357" t="s">
        <v>2011</v>
      </c>
      <c r="P196" s="357" t="s">
        <v>2012</v>
      </c>
      <c r="Q196" s="357" t="s">
        <v>2013</v>
      </c>
      <c r="R196" s="357"/>
      <c r="S196" s="357"/>
      <c r="T196" s="357" t="s">
        <v>2008</v>
      </c>
      <c r="U196" s="358" t="s">
        <v>289</v>
      </c>
    </row>
    <row r="197" spans="12:21" x14ac:dyDescent="0.25">
      <c r="L197" s="357" t="s">
        <v>2014</v>
      </c>
      <c r="M197" s="357" t="s">
        <v>2015</v>
      </c>
      <c r="N197" s="357" t="s">
        <v>2016</v>
      </c>
      <c r="O197" s="357" t="s">
        <v>2017</v>
      </c>
      <c r="P197" s="357" t="s">
        <v>2018</v>
      </c>
      <c r="Q197" s="357" t="s">
        <v>2019</v>
      </c>
      <c r="R197" s="357"/>
      <c r="S197" s="357"/>
      <c r="T197" s="357" t="s">
        <v>2014</v>
      </c>
      <c r="U197" s="357" t="s">
        <v>289</v>
      </c>
    </row>
    <row r="198" spans="12:21" x14ac:dyDescent="0.25">
      <c r="L198" s="357" t="s">
        <v>2020</v>
      </c>
      <c r="M198" s="357" t="s">
        <v>2021</v>
      </c>
      <c r="N198" s="357" t="s">
        <v>2021</v>
      </c>
      <c r="O198" s="357" t="s">
        <v>2022</v>
      </c>
      <c r="P198" s="357" t="s">
        <v>2023</v>
      </c>
      <c r="Q198" s="357" t="s">
        <v>2024</v>
      </c>
      <c r="R198" s="357"/>
      <c r="S198" s="357"/>
      <c r="T198" s="357" t="s">
        <v>2020</v>
      </c>
      <c r="U198" s="357" t="s">
        <v>289</v>
      </c>
    </row>
    <row r="199" spans="12:21" x14ac:dyDescent="0.25">
      <c r="L199" s="357" t="s">
        <v>2025</v>
      </c>
      <c r="M199" s="357" t="s">
        <v>2026</v>
      </c>
      <c r="N199" s="357" t="s">
        <v>2026</v>
      </c>
      <c r="O199" s="357" t="s">
        <v>2026</v>
      </c>
      <c r="P199" s="357" t="s">
        <v>2027</v>
      </c>
      <c r="Q199" s="357" t="s">
        <v>2028</v>
      </c>
      <c r="R199" s="357"/>
      <c r="S199" s="357"/>
      <c r="T199" s="357" t="s">
        <v>2025</v>
      </c>
      <c r="U199" s="357" t="s">
        <v>290</v>
      </c>
    </row>
    <row r="200" spans="12:21" x14ac:dyDescent="0.25">
      <c r="L200" s="357" t="s">
        <v>2029</v>
      </c>
      <c r="M200" s="357" t="s">
        <v>2030</v>
      </c>
      <c r="N200" s="357" t="s">
        <v>2031</v>
      </c>
      <c r="O200" s="357" t="s">
        <v>2030</v>
      </c>
      <c r="P200" s="357" t="s">
        <v>2032</v>
      </c>
      <c r="Q200" s="357" t="s">
        <v>2033</v>
      </c>
      <c r="R200" s="357"/>
      <c r="S200" s="357"/>
      <c r="T200" s="357" t="s">
        <v>2029</v>
      </c>
      <c r="U200" s="357" t="s">
        <v>289</v>
      </c>
    </row>
    <row r="201" spans="12:21" x14ac:dyDescent="0.25">
      <c r="L201" s="357" t="s">
        <v>2034</v>
      </c>
      <c r="M201" s="357" t="s">
        <v>2035</v>
      </c>
      <c r="N201" s="357" t="s">
        <v>2036</v>
      </c>
      <c r="O201" s="357" t="s">
        <v>2035</v>
      </c>
      <c r="P201" s="357" t="s">
        <v>2037</v>
      </c>
      <c r="Q201" s="357" t="s">
        <v>2038</v>
      </c>
      <c r="R201" s="357"/>
      <c r="S201" s="357"/>
      <c r="T201" s="357" t="s">
        <v>2034</v>
      </c>
      <c r="U201" s="357" t="s">
        <v>293</v>
      </c>
    </row>
    <row r="202" spans="12:21" x14ac:dyDescent="0.25">
      <c r="L202" s="357" t="s">
        <v>2039</v>
      </c>
      <c r="M202" s="357" t="s">
        <v>2040</v>
      </c>
      <c r="N202" s="357" t="s">
        <v>2041</v>
      </c>
      <c r="O202" s="357" t="s">
        <v>2042</v>
      </c>
      <c r="P202" s="357" t="s">
        <v>2043</v>
      </c>
      <c r="Q202" s="357" t="s">
        <v>2044</v>
      </c>
      <c r="R202" s="357"/>
      <c r="S202" s="357"/>
      <c r="T202" s="357" t="s">
        <v>2039</v>
      </c>
      <c r="U202" s="357" t="s">
        <v>291</v>
      </c>
    </row>
    <row r="203" spans="12:21" x14ac:dyDescent="0.25">
      <c r="L203" s="357" t="s">
        <v>2045</v>
      </c>
      <c r="M203" s="357" t="s">
        <v>2046</v>
      </c>
      <c r="N203" s="357" t="s">
        <v>2047</v>
      </c>
      <c r="O203" s="357" t="s">
        <v>2046</v>
      </c>
      <c r="P203" s="357" t="s">
        <v>2048</v>
      </c>
      <c r="Q203" s="357" t="s">
        <v>2049</v>
      </c>
      <c r="R203" s="357"/>
      <c r="S203" s="357"/>
      <c r="T203" s="357" t="s">
        <v>2045</v>
      </c>
      <c r="U203" s="357" t="s">
        <v>289</v>
      </c>
    </row>
    <row r="204" spans="12:21" x14ac:dyDescent="0.25">
      <c r="L204" s="357" t="s">
        <v>2050</v>
      </c>
      <c r="M204" s="357" t="s">
        <v>2051</v>
      </c>
      <c r="N204" s="357" t="s">
        <v>2052</v>
      </c>
      <c r="O204" s="357" t="s">
        <v>2053</v>
      </c>
      <c r="P204" s="357" t="s">
        <v>2054</v>
      </c>
      <c r="Q204" s="357" t="s">
        <v>2055</v>
      </c>
      <c r="R204" s="357"/>
      <c r="S204" s="357"/>
      <c r="T204" s="357" t="s">
        <v>2050</v>
      </c>
      <c r="U204" s="357" t="s">
        <v>289</v>
      </c>
    </row>
    <row r="205" spans="12:21" x14ac:dyDescent="0.25">
      <c r="L205" s="357" t="s">
        <v>2056</v>
      </c>
      <c r="M205" s="357" t="s">
        <v>2057</v>
      </c>
      <c r="N205" s="357" t="s">
        <v>2058</v>
      </c>
      <c r="O205" s="357" t="s">
        <v>2059</v>
      </c>
      <c r="P205" s="357" t="s">
        <v>2060</v>
      </c>
      <c r="Q205" s="357" t="s">
        <v>2061</v>
      </c>
      <c r="R205" s="357"/>
      <c r="S205" s="357"/>
      <c r="T205" s="357" t="s">
        <v>2056</v>
      </c>
      <c r="U205" s="358" t="s">
        <v>291</v>
      </c>
    </row>
    <row r="206" spans="12:21" x14ac:dyDescent="0.25">
      <c r="L206" s="357" t="s">
        <v>2062</v>
      </c>
      <c r="M206" s="357" t="s">
        <v>2063</v>
      </c>
      <c r="N206" s="357" t="s">
        <v>2063</v>
      </c>
      <c r="O206" s="357" t="s">
        <v>2063</v>
      </c>
      <c r="P206" s="357" t="s">
        <v>2064</v>
      </c>
      <c r="Q206" s="357" t="s">
        <v>2065</v>
      </c>
      <c r="R206" s="357"/>
      <c r="S206" s="357"/>
      <c r="T206" s="357" t="s">
        <v>2062</v>
      </c>
      <c r="U206" s="357" t="s">
        <v>289</v>
      </c>
    </row>
    <row r="207" spans="12:21" x14ac:dyDescent="0.25">
      <c r="L207" s="357" t="s">
        <v>2066</v>
      </c>
      <c r="M207" s="357" t="s">
        <v>2067</v>
      </c>
      <c r="N207" s="357" t="s">
        <v>2068</v>
      </c>
      <c r="O207" s="357" t="s">
        <v>2069</v>
      </c>
      <c r="P207" s="357" t="s">
        <v>2070</v>
      </c>
      <c r="Q207" s="357" t="s">
        <v>2071</v>
      </c>
      <c r="R207" s="357"/>
      <c r="S207" s="357"/>
      <c r="T207" s="357" t="s">
        <v>2066</v>
      </c>
      <c r="U207" s="357" t="s">
        <v>289</v>
      </c>
    </row>
    <row r="208" spans="12:21" x14ac:dyDescent="0.25">
      <c r="L208" s="357" t="s">
        <v>2072</v>
      </c>
      <c r="M208" s="357" t="s">
        <v>2073</v>
      </c>
      <c r="N208" s="357" t="s">
        <v>2074</v>
      </c>
      <c r="O208" s="357" t="s">
        <v>2075</v>
      </c>
      <c r="P208" s="357" t="s">
        <v>2076</v>
      </c>
      <c r="Q208" s="357" t="s">
        <v>2077</v>
      </c>
      <c r="R208" s="357"/>
      <c r="S208" s="357"/>
      <c r="T208" s="357" t="s">
        <v>2072</v>
      </c>
      <c r="U208" s="357" t="s">
        <v>289</v>
      </c>
    </row>
    <row r="209" spans="12:21" x14ac:dyDescent="0.25">
      <c r="L209" s="357" t="s">
        <v>2078</v>
      </c>
      <c r="M209" s="357" t="s">
        <v>2079</v>
      </c>
      <c r="N209" s="357" t="s">
        <v>2080</v>
      </c>
      <c r="O209" s="357" t="s">
        <v>2081</v>
      </c>
      <c r="P209" s="357" t="s">
        <v>2082</v>
      </c>
      <c r="Q209" s="357" t="s">
        <v>2083</v>
      </c>
      <c r="R209" s="357"/>
      <c r="S209" s="357"/>
      <c r="T209" s="357" t="s">
        <v>2078</v>
      </c>
      <c r="U209" s="357" t="s">
        <v>289</v>
      </c>
    </row>
    <row r="210" spans="12:21" x14ac:dyDescent="0.25">
      <c r="L210" s="357" t="s">
        <v>2084</v>
      </c>
      <c r="M210" s="357" t="s">
        <v>2085</v>
      </c>
      <c r="N210" s="357" t="s">
        <v>2085</v>
      </c>
      <c r="O210" s="357" t="s">
        <v>2085</v>
      </c>
      <c r="P210" s="357" t="s">
        <v>2086</v>
      </c>
      <c r="Q210" s="357" t="s">
        <v>2087</v>
      </c>
      <c r="R210" s="357"/>
      <c r="S210" s="357"/>
      <c r="T210" s="357" t="s">
        <v>2084</v>
      </c>
      <c r="U210" s="357" t="s">
        <v>289</v>
      </c>
    </row>
    <row r="211" spans="12:21" x14ac:dyDescent="0.25">
      <c r="L211" s="357" t="s">
        <v>2088</v>
      </c>
      <c r="M211" s="357" t="s">
        <v>2089</v>
      </c>
      <c r="N211" s="357" t="s">
        <v>2090</v>
      </c>
      <c r="O211" s="357" t="s">
        <v>2091</v>
      </c>
      <c r="P211" s="357" t="s">
        <v>2092</v>
      </c>
      <c r="Q211" s="357" t="s">
        <v>2093</v>
      </c>
      <c r="R211" s="357"/>
      <c r="S211" s="357"/>
      <c r="T211" s="357" t="s">
        <v>2088</v>
      </c>
      <c r="U211" s="357" t="s">
        <v>289</v>
      </c>
    </row>
    <row r="212" spans="12:21" x14ac:dyDescent="0.25">
      <c r="L212" s="357" t="s">
        <v>2094</v>
      </c>
      <c r="M212" s="357" t="s">
        <v>2095</v>
      </c>
      <c r="N212" s="357" t="s">
        <v>2095</v>
      </c>
      <c r="O212" s="357" t="s">
        <v>2095</v>
      </c>
      <c r="P212" s="357" t="s">
        <v>2096</v>
      </c>
      <c r="Q212" s="357" t="s">
        <v>2097</v>
      </c>
      <c r="R212" s="357"/>
      <c r="S212" s="357"/>
      <c r="T212" s="357" t="s">
        <v>2094</v>
      </c>
      <c r="U212" s="357" t="s">
        <v>289</v>
      </c>
    </row>
    <row r="213" spans="12:21" x14ac:dyDescent="0.25">
      <c r="L213" s="357" t="s">
        <v>2098</v>
      </c>
      <c r="M213" s="357" t="s">
        <v>2099</v>
      </c>
      <c r="N213" s="357" t="s">
        <v>2100</v>
      </c>
      <c r="O213" s="357" t="s">
        <v>2101</v>
      </c>
      <c r="P213" s="357" t="s">
        <v>2102</v>
      </c>
      <c r="Q213" s="357" t="s">
        <v>2103</v>
      </c>
      <c r="R213" s="357"/>
      <c r="S213" s="357"/>
      <c r="T213" s="357" t="s">
        <v>2098</v>
      </c>
      <c r="U213" s="357" t="s">
        <v>293</v>
      </c>
    </row>
    <row r="214" spans="12:21" x14ac:dyDescent="0.25">
      <c r="L214" s="357" t="s">
        <v>2104</v>
      </c>
      <c r="M214" s="357" t="s">
        <v>2105</v>
      </c>
      <c r="N214" s="357" t="s">
        <v>2106</v>
      </c>
      <c r="O214" s="357" t="s">
        <v>2107</v>
      </c>
      <c r="P214" s="357" t="s">
        <v>2108</v>
      </c>
      <c r="Q214" s="357" t="s">
        <v>2109</v>
      </c>
      <c r="R214" s="357"/>
      <c r="S214" s="357"/>
      <c r="T214" s="357" t="s">
        <v>2104</v>
      </c>
      <c r="U214" s="357" t="s">
        <v>289</v>
      </c>
    </row>
    <row r="215" spans="12:21" x14ac:dyDescent="0.25">
      <c r="L215" s="357" t="s">
        <v>2110</v>
      </c>
      <c r="M215" s="357" t="s">
        <v>2111</v>
      </c>
      <c r="N215" s="357" t="s">
        <v>2112</v>
      </c>
      <c r="O215" s="357" t="s">
        <v>2111</v>
      </c>
      <c r="P215" s="357" t="s">
        <v>2113</v>
      </c>
      <c r="Q215" s="357" t="s">
        <v>2114</v>
      </c>
      <c r="R215" s="357"/>
      <c r="S215" s="357"/>
      <c r="T215" s="357" t="s">
        <v>2110</v>
      </c>
      <c r="U215" s="357" t="s">
        <v>291</v>
      </c>
    </row>
    <row r="216" spans="12:21" x14ac:dyDescent="0.25">
      <c r="L216" s="357" t="s">
        <v>2115</v>
      </c>
      <c r="M216" s="357" t="s">
        <v>2116</v>
      </c>
      <c r="N216" s="357" t="s">
        <v>2116</v>
      </c>
      <c r="O216" s="357" t="s">
        <v>2116</v>
      </c>
      <c r="P216" s="357" t="s">
        <v>2117</v>
      </c>
      <c r="Q216" s="357" t="s">
        <v>2118</v>
      </c>
      <c r="R216" s="357"/>
      <c r="S216" s="357"/>
      <c r="T216" s="357" t="s">
        <v>2115</v>
      </c>
      <c r="U216" s="357" t="s">
        <v>291</v>
      </c>
    </row>
    <row r="217" spans="12:21" x14ac:dyDescent="0.25">
      <c r="L217" s="357" t="s">
        <v>2119</v>
      </c>
      <c r="M217" s="357" t="s">
        <v>2120</v>
      </c>
      <c r="N217" s="357" t="s">
        <v>2121</v>
      </c>
      <c r="O217" s="357" t="s">
        <v>2122</v>
      </c>
      <c r="P217" s="357" t="s">
        <v>2123</v>
      </c>
      <c r="Q217" s="357" t="s">
        <v>2124</v>
      </c>
      <c r="R217" s="357"/>
      <c r="S217" s="357"/>
      <c r="T217" s="357" t="s">
        <v>2119</v>
      </c>
      <c r="U217" s="358" t="s">
        <v>289</v>
      </c>
    </row>
    <row r="218" spans="12:21" x14ac:dyDescent="0.25">
      <c r="L218" s="357" t="s">
        <v>2125</v>
      </c>
      <c r="M218" s="357" t="s">
        <v>2126</v>
      </c>
      <c r="N218" s="357" t="s">
        <v>2127</v>
      </c>
      <c r="O218" s="357" t="s">
        <v>2128</v>
      </c>
      <c r="P218" s="357" t="s">
        <v>2129</v>
      </c>
      <c r="Q218" s="357" t="s">
        <v>2130</v>
      </c>
      <c r="R218" s="357"/>
      <c r="S218" s="357"/>
      <c r="T218" s="357" t="s">
        <v>2125</v>
      </c>
      <c r="U218" s="357" t="s">
        <v>292</v>
      </c>
    </row>
    <row r="219" spans="12:21" x14ac:dyDescent="0.25">
      <c r="L219" s="357" t="s">
        <v>2131</v>
      </c>
      <c r="M219" s="357" t="s">
        <v>2132</v>
      </c>
      <c r="N219" s="357" t="s">
        <v>2133</v>
      </c>
      <c r="O219" s="357" t="s">
        <v>2132</v>
      </c>
      <c r="P219" s="357" t="s">
        <v>2134</v>
      </c>
      <c r="Q219" s="357" t="s">
        <v>2135</v>
      </c>
      <c r="R219" s="357"/>
      <c r="S219" s="357"/>
      <c r="T219" s="357" t="s">
        <v>2131</v>
      </c>
      <c r="U219" s="358" t="s">
        <v>289</v>
      </c>
    </row>
    <row r="220" spans="12:21" x14ac:dyDescent="0.25">
      <c r="L220" s="357" t="s">
        <v>2136</v>
      </c>
      <c r="M220" s="357" t="s">
        <v>2137</v>
      </c>
      <c r="N220" s="357" t="s">
        <v>2138</v>
      </c>
      <c r="O220" s="357" t="s">
        <v>2139</v>
      </c>
      <c r="P220" s="357" t="s">
        <v>2140</v>
      </c>
      <c r="Q220" s="357" t="s">
        <v>2141</v>
      </c>
      <c r="R220" s="357"/>
      <c r="S220" s="357"/>
      <c r="T220" s="357" t="s">
        <v>2136</v>
      </c>
      <c r="U220" s="358" t="s">
        <v>289</v>
      </c>
    </row>
    <row r="221" spans="12:21" x14ac:dyDescent="0.25">
      <c r="L221" s="357" t="s">
        <v>2142</v>
      </c>
      <c r="M221" s="357" t="s">
        <v>175</v>
      </c>
      <c r="N221" s="357" t="s">
        <v>175</v>
      </c>
      <c r="O221" s="357" t="s">
        <v>175</v>
      </c>
      <c r="P221" s="357" t="s">
        <v>2143</v>
      </c>
      <c r="Q221" s="357" t="s">
        <v>2144</v>
      </c>
      <c r="R221" s="357"/>
      <c r="S221" s="357"/>
      <c r="T221" s="357" t="s">
        <v>2142</v>
      </c>
      <c r="U221" s="357" t="s">
        <v>289</v>
      </c>
    </row>
    <row r="222" spans="12:21" x14ac:dyDescent="0.25">
      <c r="L222" s="357" t="s">
        <v>2145</v>
      </c>
      <c r="M222" s="357" t="s">
        <v>2146</v>
      </c>
      <c r="N222" s="357" t="s">
        <v>2146</v>
      </c>
      <c r="O222" s="357" t="s">
        <v>2146</v>
      </c>
      <c r="P222" s="357" t="s">
        <v>2147</v>
      </c>
      <c r="Q222" s="357" t="s">
        <v>2148</v>
      </c>
      <c r="R222" s="357"/>
      <c r="S222" s="357"/>
      <c r="T222" s="357" t="s">
        <v>2145</v>
      </c>
      <c r="U222" s="357" t="s">
        <v>289</v>
      </c>
    </row>
    <row r="223" spans="12:21" x14ac:dyDescent="0.25">
      <c r="L223" s="357" t="s">
        <v>2149</v>
      </c>
      <c r="M223" s="357" t="s">
        <v>2150</v>
      </c>
      <c r="N223" s="357" t="s">
        <v>2151</v>
      </c>
      <c r="O223" s="357" t="s">
        <v>2152</v>
      </c>
      <c r="P223" s="357" t="s">
        <v>2153</v>
      </c>
      <c r="Q223" s="357" t="s">
        <v>2154</v>
      </c>
      <c r="R223" s="357"/>
      <c r="S223" s="357"/>
      <c r="T223" s="357" t="s">
        <v>2149</v>
      </c>
      <c r="U223" s="357" t="s">
        <v>289</v>
      </c>
    </row>
    <row r="224" spans="12:21" x14ac:dyDescent="0.25">
      <c r="L224" s="357" t="s">
        <v>2155</v>
      </c>
      <c r="M224" s="357" t="s">
        <v>2156</v>
      </c>
      <c r="N224" s="357" t="s">
        <v>2157</v>
      </c>
      <c r="O224" s="357" t="s">
        <v>2158</v>
      </c>
      <c r="P224" s="357" t="s">
        <v>2159</v>
      </c>
      <c r="Q224" s="357" t="s">
        <v>2160</v>
      </c>
      <c r="R224" s="357"/>
      <c r="S224" s="357"/>
      <c r="T224" s="357" t="s">
        <v>2155</v>
      </c>
      <c r="U224" s="358" t="s">
        <v>293</v>
      </c>
    </row>
    <row r="225" spans="12:21" x14ac:dyDescent="0.25">
      <c r="L225" s="357" t="s">
        <v>2161</v>
      </c>
      <c r="M225" s="357" t="s">
        <v>2162</v>
      </c>
      <c r="N225" s="357" t="s">
        <v>2163</v>
      </c>
      <c r="O225" s="357" t="s">
        <v>2164</v>
      </c>
      <c r="P225" s="357" t="s">
        <v>2165</v>
      </c>
      <c r="Q225" s="357" t="s">
        <v>2166</v>
      </c>
      <c r="R225" s="357"/>
      <c r="S225" s="357"/>
      <c r="T225" s="357" t="s">
        <v>2161</v>
      </c>
      <c r="U225" s="357" t="s">
        <v>289</v>
      </c>
    </row>
    <row r="226" spans="12:21" x14ac:dyDescent="0.25">
      <c r="L226" s="357" t="s">
        <v>2167</v>
      </c>
      <c r="M226" s="357" t="s">
        <v>2168</v>
      </c>
      <c r="N226" s="357" t="s">
        <v>2168</v>
      </c>
      <c r="O226" s="357" t="s">
        <v>2168</v>
      </c>
      <c r="P226" s="357" t="s">
        <v>2169</v>
      </c>
      <c r="Q226" s="357" t="s">
        <v>2170</v>
      </c>
      <c r="R226" s="357"/>
      <c r="S226" s="357"/>
      <c r="T226" s="357" t="s">
        <v>2167</v>
      </c>
      <c r="U226" s="357" t="s">
        <v>289</v>
      </c>
    </row>
    <row r="227" spans="12:21" x14ac:dyDescent="0.25">
      <c r="L227" s="357" t="s">
        <v>2171</v>
      </c>
      <c r="M227" s="357" t="s">
        <v>2172</v>
      </c>
      <c r="N227" s="357" t="s">
        <v>2173</v>
      </c>
      <c r="O227" s="357" t="s">
        <v>2174</v>
      </c>
      <c r="P227" s="357" t="s">
        <v>2175</v>
      </c>
      <c r="Q227" s="357" t="s">
        <v>2176</v>
      </c>
      <c r="R227" s="357"/>
      <c r="S227" s="357"/>
      <c r="T227" s="357" t="s">
        <v>2171</v>
      </c>
      <c r="U227" s="357" t="s">
        <v>289</v>
      </c>
    </row>
    <row r="228" spans="12:21" x14ac:dyDescent="0.25">
      <c r="L228" s="357" t="s">
        <v>2177</v>
      </c>
      <c r="M228" s="357" t="s">
        <v>2178</v>
      </c>
      <c r="N228" s="357" t="s">
        <v>2179</v>
      </c>
      <c r="O228" s="357" t="s">
        <v>2178</v>
      </c>
      <c r="P228" s="357" t="s">
        <v>2180</v>
      </c>
      <c r="Q228" s="357" t="s">
        <v>2181</v>
      </c>
      <c r="R228" s="357"/>
      <c r="S228" s="357"/>
      <c r="T228" s="357" t="s">
        <v>2177</v>
      </c>
      <c r="U228" s="358" t="s">
        <v>289</v>
      </c>
    </row>
    <row r="229" spans="12:21" x14ac:dyDescent="0.25">
      <c r="L229" s="357" t="s">
        <v>2182</v>
      </c>
      <c r="M229" s="357" t="s">
        <v>2183</v>
      </c>
      <c r="N229" s="357" t="s">
        <v>2183</v>
      </c>
      <c r="O229" s="357" t="s">
        <v>2184</v>
      </c>
      <c r="P229" s="357" t="s">
        <v>2185</v>
      </c>
      <c r="Q229" s="357" t="s">
        <v>2186</v>
      </c>
      <c r="R229" s="357"/>
      <c r="S229" s="357"/>
      <c r="T229" s="357" t="s">
        <v>2182</v>
      </c>
      <c r="U229" s="357" t="s">
        <v>289</v>
      </c>
    </row>
    <row r="230" spans="12:21" x14ac:dyDescent="0.25">
      <c r="L230" s="357" t="s">
        <v>2187</v>
      </c>
      <c r="M230" s="357" t="s">
        <v>2188</v>
      </c>
      <c r="N230" s="357" t="s">
        <v>2189</v>
      </c>
      <c r="O230" s="357" t="s">
        <v>2190</v>
      </c>
      <c r="P230" s="357" t="s">
        <v>2191</v>
      </c>
      <c r="Q230" s="357" t="s">
        <v>2192</v>
      </c>
      <c r="R230" s="357"/>
      <c r="S230" s="357"/>
      <c r="T230" s="357" t="s">
        <v>2187</v>
      </c>
      <c r="U230" s="357" t="s">
        <v>289</v>
      </c>
    </row>
    <row r="231" spans="12:21" x14ac:dyDescent="0.25">
      <c r="L231" s="357" t="s">
        <v>2193</v>
      </c>
      <c r="M231" s="357" t="s">
        <v>2194</v>
      </c>
      <c r="N231" s="357" t="s">
        <v>2194</v>
      </c>
      <c r="O231" s="357" t="s">
        <v>2194</v>
      </c>
      <c r="P231" s="357" t="s">
        <v>2195</v>
      </c>
      <c r="Q231" s="357" t="s">
        <v>2196</v>
      </c>
      <c r="R231" s="357"/>
      <c r="S231" s="357"/>
      <c r="T231" s="357" t="s">
        <v>2193</v>
      </c>
      <c r="U231" s="357" t="s">
        <v>290</v>
      </c>
    </row>
    <row r="232" spans="12:21" x14ac:dyDescent="0.25">
      <c r="L232" s="357" t="s">
        <v>2197</v>
      </c>
      <c r="M232" s="357" t="s">
        <v>2198</v>
      </c>
      <c r="N232" s="357" t="s">
        <v>2199</v>
      </c>
      <c r="O232" s="357" t="s">
        <v>2200</v>
      </c>
      <c r="P232" s="357" t="s">
        <v>2201</v>
      </c>
      <c r="Q232" s="357" t="s">
        <v>2202</v>
      </c>
      <c r="R232" s="357"/>
      <c r="S232" s="357"/>
      <c r="T232" s="357" t="s">
        <v>2197</v>
      </c>
      <c r="U232" s="357" t="s">
        <v>289</v>
      </c>
    </row>
    <row r="233" spans="12:21" x14ac:dyDescent="0.25">
      <c r="L233" s="357" t="s">
        <v>2203</v>
      </c>
      <c r="M233" s="357" t="s">
        <v>2204</v>
      </c>
      <c r="N233" s="357" t="s">
        <v>2205</v>
      </c>
      <c r="O233" s="357" t="s">
        <v>2206</v>
      </c>
      <c r="P233" s="357" t="s">
        <v>2207</v>
      </c>
      <c r="Q233" s="357" t="s">
        <v>2208</v>
      </c>
      <c r="R233" s="357"/>
      <c r="S233" s="357"/>
      <c r="T233" s="357" t="s">
        <v>2203</v>
      </c>
      <c r="U233" s="358" t="s">
        <v>292</v>
      </c>
    </row>
    <row r="234" spans="12:21" x14ac:dyDescent="0.25">
      <c r="L234" s="357" t="s">
        <v>2209</v>
      </c>
      <c r="M234" s="357" t="s">
        <v>2210</v>
      </c>
      <c r="N234" s="357" t="s">
        <v>2211</v>
      </c>
      <c r="O234" s="357" t="s">
        <v>2212</v>
      </c>
      <c r="P234" s="357" t="s">
        <v>2213</v>
      </c>
      <c r="Q234" s="357" t="s">
        <v>2214</v>
      </c>
      <c r="R234" s="357"/>
      <c r="S234" s="357"/>
      <c r="T234" s="357" t="s">
        <v>2209</v>
      </c>
      <c r="U234" s="357" t="s">
        <v>289</v>
      </c>
    </row>
    <row r="235" spans="12:21" x14ac:dyDescent="0.25">
      <c r="L235" s="357" t="s">
        <v>2215</v>
      </c>
      <c r="M235" s="357" t="s">
        <v>2216</v>
      </c>
      <c r="N235" s="357" t="s">
        <v>2217</v>
      </c>
      <c r="O235" s="357" t="s">
        <v>2218</v>
      </c>
      <c r="P235" s="357" t="s">
        <v>2219</v>
      </c>
      <c r="Q235" s="357" t="s">
        <v>2220</v>
      </c>
      <c r="R235" s="357"/>
      <c r="S235" s="357"/>
      <c r="T235" s="357" t="s">
        <v>2215</v>
      </c>
      <c r="U235" s="357" t="s">
        <v>289</v>
      </c>
    </row>
    <row r="236" spans="12:21" x14ac:dyDescent="0.25">
      <c r="L236" s="357" t="s">
        <v>2221</v>
      </c>
      <c r="M236" s="357" t="s">
        <v>2222</v>
      </c>
      <c r="N236" s="357" t="s">
        <v>2223</v>
      </c>
      <c r="O236" s="357" t="s">
        <v>2224</v>
      </c>
      <c r="P236" s="357" t="s">
        <v>2225</v>
      </c>
      <c r="Q236" s="357" t="s">
        <v>2226</v>
      </c>
      <c r="R236" s="357"/>
      <c r="S236" s="357"/>
      <c r="T236" s="357" t="s">
        <v>2221</v>
      </c>
      <c r="U236" s="357" t="s">
        <v>290</v>
      </c>
    </row>
    <row r="237" spans="12:21" x14ac:dyDescent="0.25">
      <c r="L237" s="357" t="s">
        <v>2227</v>
      </c>
      <c r="M237" s="357" t="s">
        <v>2228</v>
      </c>
      <c r="N237" s="357" t="s">
        <v>2229</v>
      </c>
      <c r="O237" s="357" t="s">
        <v>2230</v>
      </c>
      <c r="P237" s="357" t="s">
        <v>2231</v>
      </c>
      <c r="Q237" s="357" t="s">
        <v>2232</v>
      </c>
      <c r="R237" s="357"/>
      <c r="S237" s="357"/>
      <c r="T237" s="357" t="s">
        <v>2227</v>
      </c>
      <c r="U237" s="358" t="s">
        <v>289</v>
      </c>
    </row>
    <row r="238" spans="12:21" x14ac:dyDescent="0.25">
      <c r="L238" s="357" t="s">
        <v>2233</v>
      </c>
      <c r="M238" s="357" t="s">
        <v>2234</v>
      </c>
      <c r="N238" s="357" t="s">
        <v>2235</v>
      </c>
      <c r="O238" s="357" t="s">
        <v>2236</v>
      </c>
      <c r="P238" s="357" t="s">
        <v>2237</v>
      </c>
      <c r="Q238" s="357" t="s">
        <v>2238</v>
      </c>
      <c r="R238" s="357"/>
      <c r="S238" s="357"/>
      <c r="T238" s="357" t="s">
        <v>2233</v>
      </c>
      <c r="U238" s="357" t="s">
        <v>290</v>
      </c>
    </row>
    <row r="239" spans="12:21" x14ac:dyDescent="0.25">
      <c r="L239" s="357" t="s">
        <v>2239</v>
      </c>
      <c r="M239" s="357" t="s">
        <v>2240</v>
      </c>
      <c r="N239" s="357" t="s">
        <v>2240</v>
      </c>
      <c r="O239" s="357" t="s">
        <v>2240</v>
      </c>
      <c r="P239" s="357" t="s">
        <v>2241</v>
      </c>
      <c r="Q239" s="357" t="s">
        <v>2242</v>
      </c>
      <c r="R239" s="357"/>
      <c r="S239" s="357"/>
      <c r="T239" s="357" t="s">
        <v>2239</v>
      </c>
      <c r="U239" s="357" t="s">
        <v>289</v>
      </c>
    </row>
    <row r="240" spans="12:21" x14ac:dyDescent="0.25">
      <c r="L240" s="357" t="s">
        <v>2243</v>
      </c>
      <c r="M240" s="357" t="s">
        <v>2244</v>
      </c>
      <c r="N240" s="357" t="s">
        <v>2244</v>
      </c>
      <c r="O240" s="357" t="s">
        <v>2244</v>
      </c>
      <c r="P240" s="357" t="s">
        <v>2245</v>
      </c>
      <c r="Q240" s="357" t="s">
        <v>2246</v>
      </c>
      <c r="R240" s="357"/>
      <c r="S240" s="357"/>
      <c r="T240" s="357" t="s">
        <v>2243</v>
      </c>
      <c r="U240" s="357" t="s">
        <v>289</v>
      </c>
    </row>
    <row r="241" spans="12:21" x14ac:dyDescent="0.25">
      <c r="L241" s="357" t="s">
        <v>2247</v>
      </c>
      <c r="M241" s="357" t="s">
        <v>2248</v>
      </c>
      <c r="N241" s="357" t="s">
        <v>2249</v>
      </c>
      <c r="O241" s="357" t="s">
        <v>2250</v>
      </c>
      <c r="P241" s="357" t="s">
        <v>2251</v>
      </c>
      <c r="Q241" s="357" t="s">
        <v>2252</v>
      </c>
      <c r="R241" s="357"/>
      <c r="S241" s="357"/>
      <c r="T241" s="357" t="s">
        <v>2247</v>
      </c>
      <c r="U241" s="357" t="s">
        <v>291</v>
      </c>
    </row>
    <row r="242" spans="12:21" x14ac:dyDescent="0.25">
      <c r="L242" s="357" t="s">
        <v>2253</v>
      </c>
      <c r="M242" s="357" t="s">
        <v>2254</v>
      </c>
      <c r="N242" s="357" t="s">
        <v>2254</v>
      </c>
      <c r="O242" s="357" t="s">
        <v>2254</v>
      </c>
      <c r="P242" s="357" t="s">
        <v>2255</v>
      </c>
      <c r="Q242" s="357" t="s">
        <v>2256</v>
      </c>
      <c r="R242" s="357"/>
      <c r="S242" s="357"/>
      <c r="T242" s="357" t="s">
        <v>2253</v>
      </c>
      <c r="U242" s="357" t="s">
        <v>289</v>
      </c>
    </row>
    <row r="243" spans="12:21" x14ac:dyDescent="0.25">
      <c r="L243" s="357" t="s">
        <v>2257</v>
      </c>
      <c r="M243" s="357" t="s">
        <v>2258</v>
      </c>
      <c r="N243" s="357" t="s">
        <v>2259</v>
      </c>
      <c r="O243" s="357" t="s">
        <v>2258</v>
      </c>
      <c r="P243" s="357" t="s">
        <v>2260</v>
      </c>
      <c r="Q243" s="357" t="s">
        <v>2261</v>
      </c>
      <c r="R243" s="357"/>
      <c r="S243" s="357"/>
      <c r="T243" s="357" t="s">
        <v>2257</v>
      </c>
      <c r="U243" s="357" t="s">
        <v>293</v>
      </c>
    </row>
    <row r="244" spans="12:21" x14ac:dyDescent="0.25">
      <c r="L244" s="357" t="s">
        <v>2262</v>
      </c>
      <c r="M244" s="357" t="s">
        <v>2263</v>
      </c>
      <c r="N244" s="357" t="s">
        <v>2264</v>
      </c>
      <c r="O244" s="357" t="s">
        <v>2265</v>
      </c>
      <c r="P244" s="357" t="s">
        <v>2266</v>
      </c>
      <c r="Q244" s="357" t="s">
        <v>2267</v>
      </c>
      <c r="R244" s="357"/>
      <c r="S244" s="357"/>
      <c r="T244" s="357" t="s">
        <v>2262</v>
      </c>
      <c r="U244" s="357" t="s">
        <v>289</v>
      </c>
    </row>
    <row r="245" spans="12:21" x14ac:dyDescent="0.25">
      <c r="L245" s="357" t="s">
        <v>2268</v>
      </c>
      <c r="M245" s="357" t="s">
        <v>2269</v>
      </c>
      <c r="N245" s="357" t="s">
        <v>2270</v>
      </c>
      <c r="O245" s="357" t="s">
        <v>2269</v>
      </c>
      <c r="P245" s="357" t="s">
        <v>2271</v>
      </c>
      <c r="Q245" s="357" t="s">
        <v>2272</v>
      </c>
      <c r="R245" s="357"/>
      <c r="S245" s="357"/>
      <c r="T245" s="357" t="s">
        <v>2268</v>
      </c>
      <c r="U245" s="357" t="s">
        <v>289</v>
      </c>
    </row>
    <row r="246" spans="12:21" x14ac:dyDescent="0.25">
      <c r="L246" s="357" t="s">
        <v>2273</v>
      </c>
      <c r="M246" s="357" t="s">
        <v>2274</v>
      </c>
      <c r="N246" s="357" t="s">
        <v>2274</v>
      </c>
      <c r="O246" s="357" t="s">
        <v>2274</v>
      </c>
      <c r="P246" s="357" t="s">
        <v>2275</v>
      </c>
      <c r="Q246" s="357" t="s">
        <v>2276</v>
      </c>
      <c r="R246" s="357"/>
      <c r="S246" s="357"/>
      <c r="T246" s="357" t="s">
        <v>2273</v>
      </c>
      <c r="U246" s="357" t="s">
        <v>289</v>
      </c>
    </row>
    <row r="247" spans="12:21" x14ac:dyDescent="0.25">
      <c r="L247" s="357" t="s">
        <v>2277</v>
      </c>
      <c r="M247" s="357" t="s">
        <v>328</v>
      </c>
      <c r="N247" s="357" t="s">
        <v>328</v>
      </c>
      <c r="O247" s="357" t="s">
        <v>328</v>
      </c>
      <c r="P247" s="357" t="s">
        <v>328</v>
      </c>
      <c r="Q247" s="357" t="s">
        <v>328</v>
      </c>
      <c r="R247" s="357" t="s">
        <v>328</v>
      </c>
      <c r="S247" s="357" t="s">
        <v>328</v>
      </c>
      <c r="T247" s="357" t="s">
        <v>2277</v>
      </c>
      <c r="U247" s="358" t="s">
        <v>289</v>
      </c>
    </row>
    <row r="248" spans="12:21" x14ac:dyDescent="0.25">
      <c r="L248" s="357"/>
      <c r="R248" s="357"/>
      <c r="S248" s="357"/>
      <c r="T248" s="357"/>
      <c r="U248" s="357"/>
    </row>
    <row r="249" spans="12:21" x14ac:dyDescent="0.25">
      <c r="L249" s="357"/>
      <c r="R249" s="357"/>
      <c r="S249" s="357"/>
      <c r="T249" s="357"/>
      <c r="U249" s="357"/>
    </row>
    <row r="250" spans="12:21" x14ac:dyDescent="0.25">
      <c r="L250" s="357"/>
      <c r="R250" s="357"/>
      <c r="S250" s="357"/>
      <c r="T250" s="357"/>
      <c r="U250" s="357"/>
    </row>
    <row r="251" spans="12:21" x14ac:dyDescent="0.25">
      <c r="L251" s="357"/>
      <c r="R251" s="357"/>
      <c r="S251" s="357"/>
      <c r="T251" s="357"/>
      <c r="U251" s="357"/>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D1262-F6D7-4015-A8CE-5A3921128C70}">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1" customWidth="1"/>
    <col min="2" max="2" width="2.3984375" style="371" customWidth="1"/>
    <col min="3" max="3" width="58" style="371" customWidth="1"/>
    <col min="4" max="4" width="7.69921875" style="371" customWidth="1"/>
    <col min="5" max="6" width="7.69921875" style="371"/>
    <col min="7" max="7" width="9.59765625" style="371" customWidth="1"/>
    <col min="8" max="8" width="3.69921875" style="371" customWidth="1"/>
    <col min="9" max="9" width="5.69921875" style="371" customWidth="1"/>
    <col min="10" max="16384" width="7.69921875" style="371"/>
  </cols>
  <sheetData>
    <row r="1" spans="1:18" ht="29.25" customHeight="1" x14ac:dyDescent="0.3">
      <c r="A1" s="368"/>
      <c r="B1" s="369"/>
      <c r="C1" s="369"/>
      <c r="D1" s="369"/>
      <c r="E1" s="370"/>
      <c r="F1" s="370"/>
      <c r="G1" s="370"/>
      <c r="H1" s="370"/>
      <c r="I1" s="370"/>
      <c r="J1" s="370"/>
      <c r="K1" s="370"/>
      <c r="L1" s="370"/>
      <c r="M1" s="370"/>
      <c r="N1" s="370"/>
      <c r="O1" s="370"/>
      <c r="P1" s="370"/>
      <c r="Q1" s="370"/>
      <c r="R1" s="370"/>
    </row>
    <row r="2" spans="1:18" ht="23.4" thickBot="1" x14ac:dyDescent="0.45">
      <c r="A2" s="369"/>
      <c r="B2" s="369"/>
      <c r="C2" s="372"/>
      <c r="D2" s="369"/>
      <c r="E2" s="370"/>
      <c r="F2" s="370"/>
      <c r="G2" s="369"/>
      <c r="H2" s="370"/>
      <c r="I2" s="370"/>
      <c r="J2" s="370"/>
      <c r="K2" s="370"/>
      <c r="L2" s="370"/>
      <c r="M2" s="370"/>
      <c r="N2" s="370"/>
      <c r="O2" s="370"/>
      <c r="P2" s="370"/>
      <c r="Q2" s="370"/>
      <c r="R2" s="370"/>
    </row>
    <row r="3" spans="1:18" ht="15.6" x14ac:dyDescent="0.3">
      <c r="A3" s="369"/>
      <c r="B3" s="369"/>
      <c r="C3" s="369"/>
      <c r="D3" s="369"/>
      <c r="F3" s="369"/>
      <c r="G3" s="373" t="s">
        <v>2278</v>
      </c>
      <c r="H3" s="374"/>
      <c r="I3" s="375"/>
      <c r="J3" s="370"/>
      <c r="K3" s="370"/>
      <c r="L3" s="370"/>
      <c r="M3" s="370"/>
      <c r="N3" s="370"/>
      <c r="O3" s="370"/>
      <c r="P3" s="370"/>
      <c r="Q3" s="370"/>
      <c r="R3" s="370"/>
    </row>
    <row r="4" spans="1:18" ht="63" customHeight="1" thickBot="1" x14ac:dyDescent="0.3">
      <c r="A4" s="369"/>
      <c r="B4" s="369"/>
      <c r="C4" s="376" t="str">
        <f>HLOOKUP(Introduction!$G$4,Key!A:G,3,FALSE)</f>
        <v>Joint Monitoring Programme for Water Supply, Sanitation and Hygiene</v>
      </c>
      <c r="D4" s="369"/>
      <c r="E4" s="377"/>
      <c r="F4" s="370"/>
      <c r="G4" s="378" t="str">
        <f>+VLOOKUP(Introduction!$G$8,ISO3language,2,FALSE)</f>
        <v>English</v>
      </c>
      <c r="H4" s="379"/>
      <c r="I4" s="380"/>
      <c r="J4" s="370"/>
      <c r="K4" s="370"/>
      <c r="L4" s="370"/>
      <c r="M4" s="370"/>
      <c r="N4" s="370"/>
      <c r="O4" s="370"/>
      <c r="P4" s="370"/>
      <c r="Q4" s="370"/>
      <c r="R4" s="370"/>
    </row>
    <row r="5" spans="1:18" ht="10.5" customHeight="1" x14ac:dyDescent="0.25">
      <c r="A5" s="369"/>
      <c r="B5" s="369"/>
      <c r="C5" s="381"/>
      <c r="D5" s="369"/>
      <c r="E5" s="377"/>
      <c r="F5" s="370"/>
      <c r="G5" s="369"/>
      <c r="H5" s="370"/>
      <c r="I5" s="370"/>
      <c r="J5" s="370"/>
      <c r="K5" s="370"/>
      <c r="L5" s="370"/>
      <c r="M5" s="370"/>
      <c r="N5" s="370"/>
      <c r="O5" s="370"/>
      <c r="P5" s="370"/>
      <c r="Q5" s="370"/>
      <c r="R5" s="370"/>
    </row>
    <row r="6" spans="1:18" ht="44.25" customHeight="1" x14ac:dyDescent="0.25">
      <c r="A6" s="369"/>
      <c r="B6" s="369"/>
      <c r="C6" s="382" t="str">
        <f>HLOOKUP(Introduction!$G$4,Key!A:G,4,FALSE)</f>
        <v>Estimates on water, sanitation, hygiene in schools</v>
      </c>
      <c r="D6" s="370"/>
      <c r="E6" s="370"/>
      <c r="F6" s="370"/>
      <c r="G6" s="370"/>
      <c r="H6" s="370"/>
      <c r="I6" s="370"/>
      <c r="J6" s="370"/>
      <c r="K6" s="370"/>
      <c r="L6" s="370"/>
      <c r="M6" s="370"/>
      <c r="N6" s="370"/>
      <c r="O6" s="370"/>
      <c r="P6" s="370"/>
      <c r="Q6" s="370"/>
      <c r="R6" s="370"/>
    </row>
    <row r="7" spans="1:18" ht="52.5" customHeight="1" x14ac:dyDescent="0.4">
      <c r="A7" s="369"/>
      <c r="B7" s="369"/>
      <c r="C7" s="412" t="str">
        <f>IF($G$4="English",VLOOKUP($G$8,Key!$L$2:$S$247,2,FALSE),IF($G$4="Spanish",VLOOKUP($G$8,Key!$L$2:$S$247,4,FALSE),IF($G$4="French",VLOOKUP($G$8,Key!$L$2:$S$247,3,FALSE),IF($G$4="Russian",VLOOKUP($G$8,Key!$L$2:$S$247,5,FALSE),IF($G$4="Arabic",VLOOKUP($G$8,Key!$L$2:$S$247,6,FALSE),IF($G$4="Other",VLOOKUP($G$8,Key!$L$2:$S$247,7,FALSE)))))))</f>
        <v>Timor-Leste</v>
      </c>
      <c r="D7" s="370"/>
      <c r="E7" s="370"/>
      <c r="F7" s="370"/>
      <c r="G7" s="383" t="s">
        <v>2279</v>
      </c>
      <c r="H7" s="383"/>
      <c r="I7" s="383"/>
      <c r="J7" s="370"/>
      <c r="K7" s="370"/>
      <c r="L7" s="370"/>
      <c r="M7" s="370"/>
      <c r="N7" s="370"/>
      <c r="O7" s="370"/>
      <c r="P7" s="370"/>
      <c r="Q7" s="370"/>
      <c r="R7" s="370"/>
    </row>
    <row r="8" spans="1:18" ht="15" x14ac:dyDescent="0.25">
      <c r="A8" s="369"/>
      <c r="B8" s="369"/>
      <c r="C8" s="413"/>
      <c r="D8" s="370"/>
      <c r="E8" s="370"/>
      <c r="F8" s="370"/>
      <c r="G8" s="384" t="s">
        <v>2142</v>
      </c>
      <c r="H8" s="384"/>
      <c r="I8" s="384"/>
      <c r="J8" s="370"/>
      <c r="K8" s="370"/>
      <c r="L8" s="370"/>
      <c r="M8" s="370"/>
      <c r="N8" s="370"/>
      <c r="O8" s="370"/>
      <c r="P8" s="370"/>
      <c r="Q8" s="370"/>
      <c r="R8" s="370"/>
    </row>
    <row r="9" spans="1:18" ht="15.6" x14ac:dyDescent="0.3">
      <c r="A9" s="369"/>
      <c r="B9" s="369"/>
      <c r="C9" s="385" t="str">
        <f>HLOOKUP(Introduction!$G$4,Key!A:G,6,FALSE)</f>
        <v>Updated September 2026</v>
      </c>
      <c r="D9" s="370"/>
      <c r="E9" s="370"/>
      <c r="F9" s="370"/>
      <c r="G9" s="370"/>
      <c r="H9" s="370"/>
      <c r="I9" s="370"/>
      <c r="J9" s="370"/>
      <c r="K9" s="370"/>
      <c r="L9" s="370"/>
      <c r="M9" s="370"/>
      <c r="N9" s="370"/>
      <c r="O9" s="370"/>
      <c r="P9" s="370"/>
      <c r="Q9" s="370"/>
      <c r="R9" s="370"/>
    </row>
    <row r="10" spans="1:18" ht="15" x14ac:dyDescent="0.25">
      <c r="A10" s="369"/>
      <c r="B10" s="369"/>
      <c r="C10" s="386"/>
      <c r="D10" s="370"/>
      <c r="E10" s="370"/>
      <c r="F10" s="370"/>
      <c r="G10" s="370"/>
      <c r="H10" s="370"/>
      <c r="I10" s="370"/>
      <c r="J10" s="370"/>
      <c r="K10" s="370"/>
      <c r="L10" s="370"/>
      <c r="M10" s="370"/>
      <c r="N10" s="370"/>
      <c r="O10" s="370"/>
      <c r="P10" s="370"/>
      <c r="Q10" s="370"/>
      <c r="R10" s="370"/>
    </row>
    <row r="11" spans="1:18" ht="15.9" customHeight="1" x14ac:dyDescent="0.25">
      <c r="A11" s="369"/>
      <c r="C11" s="387" t="str">
        <f>HLOOKUP(Introduction!$G$4,Key!A:G,7,FALSE)</f>
        <v xml:space="preserve">Follow the links below to find the following information: </v>
      </c>
      <c r="D11" s="370"/>
      <c r="E11" s="369"/>
      <c r="F11" s="370"/>
      <c r="G11" s="370"/>
      <c r="H11" s="370"/>
      <c r="I11" s="370"/>
      <c r="J11" s="370"/>
      <c r="K11" s="370"/>
      <c r="L11" s="370"/>
      <c r="M11" s="370"/>
      <c r="N11" s="370"/>
      <c r="O11" s="370"/>
      <c r="P11" s="370"/>
      <c r="Q11" s="370"/>
      <c r="R11" s="370"/>
    </row>
    <row r="12" spans="1:18" ht="9" customHeight="1" x14ac:dyDescent="0.25">
      <c r="A12" s="369"/>
      <c r="B12" s="370"/>
      <c r="C12" s="388"/>
      <c r="D12" s="370"/>
      <c r="E12" s="369"/>
      <c r="F12" s="370"/>
      <c r="G12" s="370"/>
      <c r="H12" s="370"/>
      <c r="I12" s="370"/>
      <c r="J12" s="370"/>
      <c r="K12" s="370"/>
      <c r="L12" s="370"/>
      <c r="M12" s="370"/>
      <c r="N12" s="370"/>
      <c r="O12" s="370"/>
      <c r="P12" s="370"/>
      <c r="Q12" s="370"/>
      <c r="R12" s="370"/>
    </row>
    <row r="13" spans="1:18" ht="24.9" customHeight="1" x14ac:dyDescent="0.3">
      <c r="A13" s="369"/>
      <c r="B13" s="370"/>
      <c r="C13" s="389" t="str">
        <f>HLOOKUP(Introduction!$G$4,Key!A:G,8,FALSE)</f>
        <v>JMP Estimates:</v>
      </c>
      <c r="D13" s="370"/>
      <c r="E13" s="369"/>
      <c r="F13" s="370"/>
      <c r="G13" s="370"/>
      <c r="H13" s="370"/>
      <c r="I13" s="370"/>
      <c r="J13" s="370"/>
      <c r="K13" s="370"/>
      <c r="L13" s="370"/>
      <c r="M13" s="370"/>
      <c r="N13" s="370"/>
      <c r="O13" s="370"/>
      <c r="P13" s="370"/>
      <c r="Q13" s="370"/>
      <c r="R13" s="370"/>
    </row>
    <row r="14" spans="1:18" ht="21.9" customHeight="1" x14ac:dyDescent="0.25">
      <c r="A14" s="369"/>
      <c r="B14" s="390"/>
      <c r="C14" s="391" t="str">
        <f>HLOOKUP(Introduction!$G$4,Key!A:G,9,FALSE)</f>
        <v>WASH ladders for schools</v>
      </c>
      <c r="D14" s="370"/>
      <c r="E14" s="369"/>
      <c r="F14" s="370"/>
      <c r="G14" s="370"/>
      <c r="H14" s="370"/>
      <c r="I14" s="370"/>
      <c r="J14" s="370"/>
      <c r="K14" s="370"/>
      <c r="L14" s="370"/>
      <c r="M14" s="370"/>
      <c r="N14" s="370"/>
      <c r="O14" s="370"/>
      <c r="P14" s="370"/>
      <c r="Q14" s="370"/>
      <c r="R14" s="370"/>
    </row>
    <row r="15" spans="1:18" ht="15" x14ac:dyDescent="0.25">
      <c r="A15" s="369"/>
      <c r="B15" s="390"/>
      <c r="C15" s="392" t="str">
        <f>HLOOKUP(Introduction!$G$4,Key!A:G,10,FALSE)</f>
        <v>Trends in basic WASH in schools</v>
      </c>
      <c r="D15" s="370"/>
      <c r="E15" s="369"/>
      <c r="F15" s="370"/>
      <c r="G15" s="370"/>
      <c r="H15" s="370"/>
      <c r="I15" s="370"/>
      <c r="J15" s="370"/>
      <c r="K15" s="370"/>
      <c r="L15" s="370"/>
      <c r="M15" s="370"/>
      <c r="N15" s="370"/>
      <c r="O15" s="370"/>
      <c r="P15" s="370"/>
      <c r="Q15" s="370"/>
      <c r="R15" s="370"/>
    </row>
    <row r="16" spans="1:18" ht="15" x14ac:dyDescent="0.25">
      <c r="A16" s="369"/>
      <c r="B16" s="390"/>
      <c r="C16" s="391" t="str">
        <f>HLOOKUP(Introduction!$G$4,Key!A:G,11,FALSE)</f>
        <v>Estimates (2000-2025) for schools</v>
      </c>
      <c r="D16" s="370"/>
      <c r="E16" s="369"/>
      <c r="F16" s="370"/>
      <c r="G16" s="370"/>
      <c r="H16" s="370"/>
      <c r="I16" s="370"/>
      <c r="J16" s="370"/>
      <c r="K16" s="370"/>
      <c r="L16" s="370"/>
      <c r="M16" s="370"/>
      <c r="N16" s="370"/>
      <c r="O16" s="370"/>
      <c r="P16" s="370"/>
      <c r="Q16" s="370"/>
      <c r="R16" s="370"/>
    </row>
    <row r="17" spans="1:18" ht="26.1" customHeight="1" x14ac:dyDescent="0.25">
      <c r="A17" s="369"/>
      <c r="B17" s="369"/>
      <c r="C17" s="393"/>
      <c r="D17" s="370"/>
      <c r="E17" s="390"/>
      <c r="F17" s="370"/>
      <c r="G17" s="370"/>
      <c r="H17" s="370"/>
      <c r="I17" s="370"/>
      <c r="J17" s="370"/>
      <c r="K17" s="370"/>
      <c r="L17" s="370"/>
      <c r="M17" s="370"/>
      <c r="N17" s="370"/>
      <c r="O17" s="370"/>
      <c r="P17" s="370"/>
      <c r="Q17" s="370"/>
      <c r="R17" s="370"/>
    </row>
    <row r="18" spans="1:18" ht="15.6" x14ac:dyDescent="0.3">
      <c r="A18" s="369"/>
      <c r="B18" s="369"/>
      <c r="C18" s="394" t="str">
        <f>HLOOKUP(Introduction!$G$4,Key!A:G,12,FALSE)</f>
        <v>Data inputs:</v>
      </c>
      <c r="D18" s="370"/>
      <c r="E18" s="395"/>
      <c r="F18" s="370"/>
      <c r="G18" s="370"/>
      <c r="H18" s="370"/>
      <c r="I18" s="370"/>
      <c r="J18" s="370"/>
      <c r="K18" s="370"/>
      <c r="L18" s="370"/>
      <c r="M18" s="370"/>
      <c r="N18" s="370"/>
      <c r="O18" s="370"/>
      <c r="P18" s="370"/>
      <c r="Q18" s="370"/>
      <c r="R18" s="370"/>
    </row>
    <row r="19" spans="1:18" ht="15" x14ac:dyDescent="0.25">
      <c r="A19" s="369"/>
      <c r="B19" s="369"/>
      <c r="C19" s="396" t="str">
        <f>HLOOKUP(Introduction!$G$4,Key!A:G,13,FALSE)</f>
        <v>Data summary</v>
      </c>
      <c r="D19" s="370"/>
      <c r="E19" s="397"/>
      <c r="F19" s="370"/>
      <c r="G19" s="370"/>
      <c r="H19" s="370"/>
      <c r="I19" s="370"/>
      <c r="J19" s="370"/>
      <c r="K19" s="370"/>
      <c r="L19" s="370"/>
      <c r="M19" s="370"/>
      <c r="N19" s="370"/>
      <c r="O19" s="370"/>
      <c r="P19" s="370"/>
      <c r="Q19" s="370"/>
      <c r="R19" s="370"/>
    </row>
    <row r="20" spans="1:18" ht="15" x14ac:dyDescent="0.25">
      <c r="A20" s="369"/>
      <c r="B20" s="369"/>
      <c r="C20" s="398" t="str">
        <f>HLOOKUP(Introduction!$G$4,Key!A:G,14,FALSE)</f>
        <v>Water Data</v>
      </c>
      <c r="D20" s="370"/>
      <c r="E20" s="399"/>
      <c r="F20" s="370"/>
      <c r="G20" s="370"/>
      <c r="H20" s="370"/>
      <c r="I20" s="370"/>
      <c r="J20" s="370"/>
      <c r="K20" s="370"/>
      <c r="L20" s="370"/>
      <c r="M20" s="370"/>
      <c r="N20" s="370"/>
      <c r="O20" s="370"/>
      <c r="P20" s="370"/>
      <c r="Q20" s="370"/>
      <c r="R20" s="370"/>
    </row>
    <row r="21" spans="1:18" ht="15" x14ac:dyDescent="0.25">
      <c r="A21" s="369"/>
      <c r="B21" s="369"/>
      <c r="C21" s="400" t="str">
        <f>HLOOKUP(Introduction!$G$4,Key!A:G,15,FALSE)</f>
        <v>Sanitation Data</v>
      </c>
      <c r="D21" s="370"/>
      <c r="E21" s="401"/>
      <c r="F21" s="370"/>
      <c r="G21" s="370"/>
      <c r="H21" s="370"/>
      <c r="I21" s="370"/>
      <c r="J21" s="370"/>
      <c r="K21" s="370"/>
      <c r="L21" s="370"/>
      <c r="M21" s="370"/>
      <c r="N21" s="370"/>
      <c r="O21" s="370"/>
      <c r="P21" s="370"/>
      <c r="Q21" s="370"/>
      <c r="R21" s="370"/>
    </row>
    <row r="22" spans="1:18" ht="15" x14ac:dyDescent="0.25">
      <c r="A22" s="369"/>
      <c r="B22" s="369"/>
      <c r="C22" s="402" t="str">
        <f>HLOOKUP(Introduction!$G$4,Key!A:G,16,FALSE)</f>
        <v>Hygiene Data</v>
      </c>
      <c r="D22" s="370"/>
      <c r="E22" s="370"/>
      <c r="F22" s="370"/>
      <c r="G22" s="370"/>
      <c r="H22" s="370"/>
      <c r="I22" s="370"/>
      <c r="J22" s="370"/>
      <c r="K22" s="370"/>
      <c r="L22" s="370"/>
      <c r="M22" s="370"/>
      <c r="N22" s="370"/>
      <c r="O22" s="370"/>
      <c r="P22" s="370"/>
      <c r="Q22" s="370"/>
      <c r="R22" s="370"/>
    </row>
    <row r="23" spans="1:18" ht="15" x14ac:dyDescent="0.25">
      <c r="A23" s="369"/>
      <c r="B23" s="369"/>
      <c r="C23" s="396" t="str">
        <f>HLOOKUP(Introduction!$G$4,Key!A:G,17,FALSE)</f>
        <v>Population Data</v>
      </c>
      <c r="D23" s="370"/>
      <c r="E23" s="370"/>
      <c r="F23" s="370"/>
      <c r="G23" s="370"/>
      <c r="H23" s="370"/>
      <c r="I23" s="370"/>
      <c r="J23" s="370"/>
      <c r="K23" s="370"/>
      <c r="L23" s="370"/>
      <c r="M23" s="370"/>
      <c r="N23" s="370"/>
      <c r="O23" s="370"/>
      <c r="P23" s="370"/>
      <c r="Q23" s="370"/>
      <c r="R23" s="370"/>
    </row>
    <row r="24" spans="1:18" ht="15" x14ac:dyDescent="0.25">
      <c r="A24" s="369"/>
      <c r="B24" s="369"/>
      <c r="C24" s="403"/>
      <c r="D24" s="370"/>
      <c r="E24" s="370"/>
      <c r="F24" s="370"/>
      <c r="G24" s="370"/>
      <c r="H24" s="370"/>
      <c r="I24" s="370"/>
      <c r="J24" s="370"/>
      <c r="K24" s="370"/>
      <c r="L24" s="370"/>
      <c r="M24" s="370"/>
      <c r="N24" s="370"/>
      <c r="O24" s="370"/>
      <c r="P24" s="370"/>
      <c r="Q24" s="370"/>
      <c r="R24" s="370"/>
    </row>
    <row r="25" spans="1:18" ht="15.9" customHeight="1" x14ac:dyDescent="0.25">
      <c r="A25" s="404"/>
      <c r="B25" s="404"/>
      <c r="C25" s="405"/>
      <c r="D25" s="369"/>
      <c r="E25" s="370"/>
      <c r="F25" s="370"/>
      <c r="G25" s="370"/>
      <c r="H25" s="370"/>
      <c r="I25" s="370"/>
      <c r="J25" s="370"/>
      <c r="K25" s="370"/>
      <c r="L25" s="370"/>
      <c r="M25" s="370"/>
      <c r="N25" s="370"/>
      <c r="O25" s="370"/>
      <c r="P25" s="370"/>
      <c r="Q25" s="370"/>
      <c r="R25" s="370"/>
    </row>
    <row r="26" spans="1:18" ht="22.8" x14ac:dyDescent="0.25">
      <c r="A26" s="404"/>
      <c r="B26" s="404"/>
      <c r="C26" s="404"/>
      <c r="D26" s="369"/>
      <c r="E26" s="370"/>
      <c r="F26" s="370"/>
      <c r="G26" s="370"/>
      <c r="H26" s="370"/>
      <c r="I26" s="370"/>
      <c r="J26" s="370"/>
      <c r="K26" s="370"/>
      <c r="L26" s="370"/>
      <c r="M26" s="370"/>
      <c r="N26" s="370"/>
      <c r="O26" s="370"/>
      <c r="P26" s="370"/>
      <c r="Q26" s="370"/>
      <c r="R26" s="370"/>
    </row>
    <row r="27" spans="1:18" ht="15" x14ac:dyDescent="0.25">
      <c r="A27" s="406"/>
      <c r="B27" s="407"/>
      <c r="C27" s="408"/>
      <c r="D27" s="369"/>
      <c r="E27" s="370"/>
      <c r="F27" s="370"/>
      <c r="G27" s="370"/>
      <c r="H27" s="370"/>
      <c r="I27" s="370"/>
      <c r="J27" s="370"/>
      <c r="K27" s="370"/>
      <c r="L27" s="370"/>
      <c r="M27" s="370"/>
      <c r="N27" s="370"/>
      <c r="O27" s="370"/>
      <c r="P27" s="370"/>
      <c r="Q27" s="370"/>
      <c r="R27" s="370"/>
    </row>
    <row r="28" spans="1:18" ht="15" x14ac:dyDescent="0.25">
      <c r="A28" s="406"/>
      <c r="B28" s="407"/>
      <c r="C28" s="409"/>
      <c r="D28" s="369"/>
      <c r="E28" s="370"/>
      <c r="F28" s="370"/>
      <c r="G28" s="370"/>
      <c r="H28" s="370"/>
      <c r="I28" s="370"/>
      <c r="J28" s="370"/>
      <c r="K28" s="370"/>
      <c r="L28" s="370"/>
      <c r="M28" s="370"/>
      <c r="N28" s="370"/>
      <c r="O28" s="370"/>
      <c r="P28" s="370"/>
      <c r="Q28" s="370"/>
      <c r="R28" s="370"/>
    </row>
    <row r="29" spans="1:18" ht="15" x14ac:dyDescent="0.25">
      <c r="A29" s="406"/>
      <c r="B29" s="407"/>
      <c r="C29" s="410"/>
      <c r="D29" s="369"/>
      <c r="E29" s="370"/>
      <c r="F29" s="370"/>
      <c r="G29" s="370"/>
      <c r="H29" s="370"/>
      <c r="I29" s="370"/>
      <c r="J29" s="370"/>
      <c r="K29" s="370"/>
      <c r="L29" s="370"/>
      <c r="M29" s="370"/>
      <c r="N29" s="370"/>
      <c r="O29" s="370"/>
      <c r="P29" s="370"/>
      <c r="Q29" s="370"/>
      <c r="R29" s="370"/>
    </row>
    <row r="30" spans="1:18" ht="15" x14ac:dyDescent="0.25">
      <c r="A30" s="406"/>
      <c r="B30" s="407"/>
      <c r="C30" s="410"/>
      <c r="D30" s="369"/>
      <c r="E30" s="370"/>
      <c r="F30" s="370"/>
      <c r="G30" s="370"/>
      <c r="H30" s="370"/>
      <c r="I30" s="370"/>
      <c r="J30" s="370"/>
      <c r="K30" s="370"/>
      <c r="L30" s="370"/>
      <c r="M30" s="370"/>
      <c r="N30" s="370"/>
      <c r="O30" s="370"/>
      <c r="P30" s="370"/>
      <c r="Q30" s="370"/>
      <c r="R30" s="370"/>
    </row>
    <row r="31" spans="1:18" ht="15" x14ac:dyDescent="0.25">
      <c r="A31" s="406"/>
      <c r="B31" s="407"/>
      <c r="C31" s="410"/>
      <c r="D31" s="369"/>
      <c r="E31" s="370"/>
      <c r="F31" s="370"/>
      <c r="G31" s="370"/>
      <c r="H31" s="370"/>
      <c r="I31" s="370"/>
      <c r="J31" s="370"/>
      <c r="K31" s="370"/>
      <c r="L31" s="370"/>
      <c r="M31" s="370"/>
      <c r="N31" s="370"/>
      <c r="O31" s="370"/>
      <c r="P31" s="370"/>
      <c r="Q31" s="370"/>
      <c r="R31" s="370"/>
    </row>
    <row r="32" spans="1:18" ht="15" x14ac:dyDescent="0.25">
      <c r="A32" s="406"/>
      <c r="B32" s="407"/>
      <c r="C32" s="410"/>
      <c r="D32" s="369"/>
      <c r="E32" s="370"/>
      <c r="F32" s="370"/>
      <c r="G32" s="370"/>
      <c r="H32" s="370"/>
      <c r="I32" s="370"/>
      <c r="J32" s="370"/>
      <c r="K32" s="370"/>
      <c r="L32" s="370"/>
      <c r="M32" s="370"/>
      <c r="N32" s="370"/>
      <c r="O32" s="370"/>
      <c r="P32" s="370"/>
      <c r="Q32" s="370"/>
      <c r="R32" s="370"/>
    </row>
    <row r="33" spans="1:18" ht="15" x14ac:dyDescent="0.25">
      <c r="A33" s="406"/>
      <c r="B33" s="407"/>
      <c r="C33" s="410"/>
      <c r="D33" s="369"/>
      <c r="E33" s="370"/>
      <c r="F33" s="370"/>
      <c r="G33" s="370"/>
      <c r="H33" s="370"/>
      <c r="I33" s="370"/>
      <c r="J33" s="370"/>
      <c r="K33" s="370"/>
      <c r="L33" s="370"/>
      <c r="M33" s="370"/>
      <c r="N33" s="370"/>
      <c r="O33" s="370"/>
      <c r="P33" s="370"/>
      <c r="Q33" s="370"/>
      <c r="R33" s="370"/>
    </row>
    <row r="34" spans="1:18" ht="15" x14ac:dyDescent="0.25">
      <c r="A34" s="406"/>
      <c r="B34" s="407"/>
      <c r="D34" s="369"/>
      <c r="E34" s="370"/>
      <c r="F34" s="370"/>
      <c r="G34" s="370"/>
      <c r="H34" s="370"/>
      <c r="I34" s="370"/>
      <c r="J34" s="370"/>
      <c r="K34" s="370"/>
      <c r="L34" s="370"/>
      <c r="M34" s="370"/>
      <c r="N34" s="370"/>
      <c r="O34" s="370"/>
      <c r="P34" s="370"/>
      <c r="Q34" s="370"/>
      <c r="R34" s="370"/>
    </row>
    <row r="35" spans="1:18" ht="15" x14ac:dyDescent="0.25">
      <c r="A35" s="369"/>
      <c r="B35" s="369"/>
      <c r="C35" s="369"/>
      <c r="D35" s="369"/>
      <c r="E35" s="370"/>
      <c r="F35" s="370"/>
      <c r="G35" s="370"/>
      <c r="H35" s="370"/>
      <c r="I35" s="370"/>
      <c r="J35" s="370"/>
      <c r="K35" s="370"/>
      <c r="L35" s="370"/>
      <c r="M35" s="370"/>
      <c r="N35" s="370"/>
      <c r="O35" s="370"/>
      <c r="P35" s="370"/>
      <c r="Q35" s="370"/>
      <c r="R35" s="370"/>
    </row>
    <row r="36" spans="1:18" ht="15" x14ac:dyDescent="0.25">
      <c r="A36" s="369"/>
      <c r="B36" s="369"/>
      <c r="C36" s="369"/>
      <c r="D36" s="369"/>
      <c r="E36" s="370"/>
      <c r="F36" s="370"/>
      <c r="G36" s="370"/>
      <c r="H36" s="370"/>
      <c r="I36" s="370"/>
      <c r="J36" s="370"/>
      <c r="K36" s="370"/>
      <c r="L36" s="370"/>
      <c r="M36" s="370"/>
      <c r="N36" s="370"/>
      <c r="O36" s="370"/>
      <c r="P36" s="370"/>
      <c r="Q36" s="370"/>
      <c r="R36" s="370"/>
    </row>
    <row r="37" spans="1:18" ht="15" x14ac:dyDescent="0.25">
      <c r="A37" s="369"/>
      <c r="B37" s="369"/>
      <c r="C37" s="369"/>
      <c r="D37" s="369"/>
    </row>
    <row r="38" spans="1:18" ht="15" x14ac:dyDescent="0.25">
      <c r="A38" s="369"/>
      <c r="B38" s="369"/>
      <c r="C38" s="369"/>
      <c r="D38" s="369"/>
    </row>
    <row r="39" spans="1:18" ht="15" x14ac:dyDescent="0.25">
      <c r="A39" s="369"/>
      <c r="B39" s="369"/>
      <c r="C39" s="369"/>
      <c r="D39" s="369"/>
    </row>
    <row r="40" spans="1:18" ht="15" x14ac:dyDescent="0.25">
      <c r="A40" s="369"/>
      <c r="B40" s="369"/>
      <c r="C40" s="369"/>
      <c r="D40" s="369"/>
    </row>
    <row r="46" spans="1:18" x14ac:dyDescent="0.25">
      <c r="L46" s="411"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B56D10F-E683-4A44-A824-0936565077E3}"/>
    <hyperlink ref="C19" location="'Data Summary'!A1" display="&quot;Data Summary&quot;" xr:uid="{977F6D73-8115-4DB5-A7C1-C99051B5087B}"/>
    <hyperlink ref="C20" location="'Water Data'!A1" display="&quot;Water Data&quot;" xr:uid="{5D1DD649-000A-427D-9877-9D60BB5ED233}"/>
    <hyperlink ref="C21" location="'Sanitation Data'!A1" display="&quot;Sanitation Data&quot;" xr:uid="{F2227CFF-BF5D-4013-A0E1-C8D7B1FDFDA7}"/>
    <hyperlink ref="C22" location="'Hygiene Data'!A1" display="&quot;Hygiene Data&quot;" xr:uid="{AB0C8FFC-1C02-48F7-B622-A3247724C705}"/>
    <hyperlink ref="C14" location="Ladders!A1" display="Ladders for the most recent estimates (&quot;Ladders&quot;)" xr:uid="{C8E4A2EF-5F24-4E0C-A726-AE43F6D86A0D}"/>
    <hyperlink ref="C15" location="Charts!A1" display="Trends in basic water, sanitation and hygiene in schools" xr:uid="{DAA17E67-470F-4DAC-A368-684B80777175}"/>
    <hyperlink ref="C23" location="Population!A1" display="&quot;Population&quot;" xr:uid="{A66C1CB9-2F2E-4CB3-A15D-BED91636B54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ADE13EEB-125E-4806-9BEE-487DCB07D3F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ED855-B449-4DC0-8DF8-5CAF351AF421}">
  <sheetPr codeName="Sheet9">
    <tabColor rgb="FFEAEAEA"/>
  </sheetPr>
  <dimension ref="A1:AI488"/>
  <sheetViews>
    <sheetView workbookViewId="0"/>
  </sheetViews>
  <sheetFormatPr defaultColWidth="9" defaultRowHeight="13.2" x14ac:dyDescent="0.25"/>
  <cols>
    <col min="1" max="1" width="13.59765625" style="67" customWidth="1"/>
    <col min="2" max="2" width="7.5" style="95" customWidth="1"/>
    <col min="3" max="8" width="8.69921875" style="67" customWidth="1"/>
    <col min="9" max="9" width="9.296875" style="67" customWidth="1"/>
    <col min="10" max="10" width="13.296875" style="67" customWidth="1"/>
    <col min="11" max="11" width="7.5" style="67" customWidth="1"/>
    <col min="12" max="17" width="8.59765625" style="67" customWidth="1"/>
    <col min="18" max="18" width="6.5" style="67" customWidth="1"/>
    <col min="19" max="19" width="13.296875" style="67" customWidth="1"/>
    <col min="20" max="20" width="7.5" style="67" customWidth="1"/>
    <col min="21" max="26" width="9.09765625" style="67" customWidth="1"/>
    <col min="27" max="16384" width="9" style="67"/>
  </cols>
  <sheetData>
    <row r="1" spans="1:35" ht="15.6" x14ac:dyDescent="0.3">
      <c r="A1" s="63" t="s">
        <v>47</v>
      </c>
      <c r="B1" s="64"/>
      <c r="C1" s="65"/>
      <c r="D1" s="65"/>
      <c r="E1" s="65"/>
      <c r="F1" s="65"/>
      <c r="G1" s="65"/>
      <c r="H1" s="344"/>
      <c r="I1" s="344"/>
      <c r="J1" s="344"/>
      <c r="K1" s="344"/>
      <c r="L1" s="344"/>
      <c r="M1" s="344"/>
      <c r="N1" s="344"/>
      <c r="O1" s="344"/>
      <c r="P1" s="344"/>
      <c r="Q1" s="65"/>
      <c r="R1" s="65"/>
      <c r="S1" s="65"/>
      <c r="T1" s="66"/>
      <c r="U1" s="66"/>
      <c r="V1" s="66"/>
      <c r="W1" s="66"/>
      <c r="X1" s="66"/>
      <c r="Y1" s="66"/>
      <c r="Z1" s="66"/>
      <c r="AA1" s="66"/>
    </row>
    <row r="2" spans="1:35" s="70" customFormat="1" ht="26.25" customHeight="1" x14ac:dyDescent="0.3">
      <c r="A2" s="68" t="s">
        <v>13</v>
      </c>
      <c r="B2" s="69"/>
      <c r="J2" s="68" t="s">
        <v>14</v>
      </c>
      <c r="R2" s="71"/>
      <c r="S2" s="72" t="s">
        <v>15</v>
      </c>
      <c r="W2" s="71"/>
      <c r="X2" s="71"/>
      <c r="Y2" s="73"/>
      <c r="Z2" s="73"/>
      <c r="AD2" s="74"/>
      <c r="AE2" s="74"/>
      <c r="AF2" s="74"/>
      <c r="AG2" s="74"/>
      <c r="AH2" s="74"/>
      <c r="AI2" s="74"/>
    </row>
    <row r="3" spans="1:35" ht="15.6" x14ac:dyDescent="0.3">
      <c r="A3" s="75"/>
      <c r="B3" s="69" t="s">
        <v>4</v>
      </c>
      <c r="C3" s="71" t="s">
        <v>7</v>
      </c>
      <c r="D3" s="71" t="s">
        <v>2</v>
      </c>
      <c r="E3" s="71" t="s">
        <v>1</v>
      </c>
      <c r="F3" s="71" t="s">
        <v>53</v>
      </c>
      <c r="G3" s="71" t="s">
        <v>17</v>
      </c>
      <c r="H3" s="71" t="s">
        <v>18</v>
      </c>
      <c r="I3" s="70"/>
      <c r="J3" s="75"/>
      <c r="K3" s="69" t="s">
        <v>4</v>
      </c>
      <c r="L3" s="71" t="s">
        <v>7</v>
      </c>
      <c r="M3" s="71" t="s">
        <v>2</v>
      </c>
      <c r="N3" s="71" t="s">
        <v>1</v>
      </c>
      <c r="O3" s="71" t="s">
        <v>53</v>
      </c>
      <c r="P3" s="71" t="s">
        <v>17</v>
      </c>
      <c r="Q3" s="71" t="s">
        <v>18</v>
      </c>
      <c r="R3" s="73"/>
      <c r="S3" s="76"/>
      <c r="T3" s="69" t="s">
        <v>4</v>
      </c>
      <c r="U3" s="71" t="s">
        <v>7</v>
      </c>
      <c r="V3" s="71" t="s">
        <v>2</v>
      </c>
      <c r="W3" s="71" t="s">
        <v>1</v>
      </c>
      <c r="X3" s="71" t="s">
        <v>53</v>
      </c>
      <c r="Y3" s="71" t="s">
        <v>17</v>
      </c>
      <c r="Z3" s="71" t="s">
        <v>18</v>
      </c>
      <c r="AB3" s="74"/>
      <c r="AC3" s="74"/>
      <c r="AD3" s="74"/>
      <c r="AE3" s="74"/>
      <c r="AF3" s="74"/>
      <c r="AG3" s="74"/>
    </row>
    <row r="4" spans="1:35" ht="15.6" x14ac:dyDescent="0.3">
      <c r="A4" s="75" t="s">
        <v>33</v>
      </c>
      <c r="B4" s="31">
        <v>2025</v>
      </c>
      <c r="C4" s="31">
        <v>92.892452590000005</v>
      </c>
      <c r="D4" s="31"/>
      <c r="E4" s="31"/>
      <c r="F4" s="31"/>
      <c r="G4" s="31">
        <v>93.692617130000002</v>
      </c>
      <c r="H4" s="31">
        <v>91.255097660000004</v>
      </c>
      <c r="I4" s="70"/>
      <c r="J4" s="75" t="s">
        <v>33</v>
      </c>
      <c r="K4" s="31">
        <v>2019</v>
      </c>
      <c r="L4" s="31">
        <v>37.924875309999997</v>
      </c>
      <c r="M4" s="31"/>
      <c r="N4" s="31"/>
      <c r="O4" s="31"/>
      <c r="P4" s="31">
        <v>37.288364780000002</v>
      </c>
      <c r="Q4" s="31">
        <v>42.577551020000001</v>
      </c>
      <c r="R4" s="74"/>
      <c r="S4" s="75" t="s">
        <v>33</v>
      </c>
      <c r="T4" s="31">
        <v>2025</v>
      </c>
      <c r="U4" s="31">
        <v>85.954762639999998</v>
      </c>
      <c r="V4" s="31"/>
      <c r="W4" s="31"/>
      <c r="X4" s="31"/>
      <c r="Y4" s="31">
        <v>100</v>
      </c>
      <c r="Z4" s="31">
        <v>60.243171029999999</v>
      </c>
      <c r="AA4" s="74"/>
      <c r="AB4" s="74"/>
      <c r="AC4" s="74"/>
      <c r="AD4" s="74"/>
      <c r="AE4" s="74"/>
      <c r="AF4" s="74"/>
      <c r="AG4" s="74"/>
    </row>
    <row r="5" spans="1:35" ht="15.6" x14ac:dyDescent="0.3">
      <c r="A5" s="75" t="s">
        <v>34</v>
      </c>
      <c r="B5" s="31">
        <v>2025</v>
      </c>
      <c r="C5" s="31"/>
      <c r="D5" s="31"/>
      <c r="E5" s="31"/>
      <c r="F5" s="31"/>
      <c r="G5" s="31"/>
      <c r="H5" s="31"/>
      <c r="I5" s="70"/>
      <c r="J5" s="75" t="s">
        <v>34</v>
      </c>
      <c r="K5" s="31">
        <v>2019</v>
      </c>
      <c r="L5" s="31">
        <v>28.26109726</v>
      </c>
      <c r="M5" s="31"/>
      <c r="N5" s="31"/>
      <c r="O5" s="31"/>
      <c r="P5" s="31">
        <v>28.82578616</v>
      </c>
      <c r="Q5" s="31">
        <v>35.236734689999999</v>
      </c>
      <c r="R5" s="74"/>
      <c r="S5" s="75" t="s">
        <v>34</v>
      </c>
      <c r="T5" s="31">
        <v>2025</v>
      </c>
      <c r="U5" s="31"/>
      <c r="V5" s="31"/>
      <c r="W5" s="31"/>
      <c r="X5" s="31"/>
      <c r="Y5" s="31"/>
      <c r="Z5" s="31"/>
      <c r="AA5" s="74"/>
      <c r="AB5" s="74"/>
      <c r="AC5" s="74"/>
      <c r="AD5" s="74"/>
      <c r="AE5" s="74"/>
      <c r="AF5" s="74"/>
      <c r="AG5" s="74"/>
    </row>
    <row r="6" spans="1:35" s="70" customFormat="1" ht="15.6" x14ac:dyDescent="0.3">
      <c r="A6" s="75" t="s">
        <v>35</v>
      </c>
      <c r="B6" s="31">
        <v>2025</v>
      </c>
      <c r="C6" s="31"/>
      <c r="D6" s="31"/>
      <c r="E6" s="31"/>
      <c r="F6" s="31"/>
      <c r="G6" s="31"/>
      <c r="H6" s="31"/>
      <c r="J6" s="75" t="s">
        <v>35</v>
      </c>
      <c r="K6" s="31">
        <v>2019</v>
      </c>
      <c r="L6" s="31">
        <v>33.814027430000003</v>
      </c>
      <c r="M6" s="31"/>
      <c r="N6" s="31"/>
      <c r="O6" s="31"/>
      <c r="P6" s="31">
        <v>33.885849059999998</v>
      </c>
      <c r="Q6" s="31">
        <v>22.18571429</v>
      </c>
      <c r="R6" s="73"/>
      <c r="S6" s="75" t="s">
        <v>35</v>
      </c>
      <c r="T6" s="31">
        <v>2025</v>
      </c>
      <c r="U6" s="31"/>
      <c r="V6" s="31"/>
      <c r="W6" s="31"/>
      <c r="X6" s="31"/>
      <c r="Y6" s="31"/>
      <c r="Z6" s="31"/>
      <c r="AA6" s="74"/>
      <c r="AB6" s="74"/>
      <c r="AC6" s="74"/>
      <c r="AD6" s="74"/>
      <c r="AE6" s="74"/>
      <c r="AF6" s="74"/>
      <c r="AG6" s="74"/>
    </row>
    <row r="7" spans="1:35" s="70" customFormat="1" ht="15.6" x14ac:dyDescent="0.3">
      <c r="A7" s="77" t="s">
        <v>172</v>
      </c>
      <c r="B7" s="31">
        <v>2025</v>
      </c>
      <c r="C7" s="31">
        <v>7.1075474119999997</v>
      </c>
      <c r="D7" s="31">
        <v>100</v>
      </c>
      <c r="E7" s="31">
        <v>100</v>
      </c>
      <c r="F7" s="31">
        <v>100</v>
      </c>
      <c r="G7" s="31">
        <v>6.3073828729999999</v>
      </c>
      <c r="H7" s="31">
        <v>8.7449023449999999</v>
      </c>
      <c r="I7" s="74"/>
      <c r="J7" s="77" t="s">
        <v>172</v>
      </c>
      <c r="K7" s="31">
        <v>2019</v>
      </c>
      <c r="L7" s="31">
        <v>0</v>
      </c>
      <c r="M7" s="31">
        <v>100</v>
      </c>
      <c r="N7" s="31">
        <v>100</v>
      </c>
      <c r="O7" s="31">
        <v>100</v>
      </c>
      <c r="P7" s="31">
        <v>0</v>
      </c>
      <c r="Q7" s="31">
        <v>0</v>
      </c>
      <c r="R7" s="74"/>
      <c r="S7" s="77" t="s">
        <v>172</v>
      </c>
      <c r="T7" s="31">
        <v>2025</v>
      </c>
      <c r="U7" s="31">
        <v>14.04523736</v>
      </c>
      <c r="V7" s="31">
        <v>100</v>
      </c>
      <c r="W7" s="31">
        <v>100</v>
      </c>
      <c r="X7" s="31">
        <v>100</v>
      </c>
      <c r="Y7" s="31">
        <v>0</v>
      </c>
      <c r="Z7" s="31">
        <v>39.756828970000001</v>
      </c>
      <c r="AA7" s="74"/>
    </row>
    <row r="8" spans="1:35" s="70" customFormat="1" ht="15.6" x14ac:dyDescent="0.3">
      <c r="A8" s="78"/>
      <c r="B8" s="71"/>
      <c r="H8" s="74"/>
      <c r="I8" s="74"/>
      <c r="J8" s="74"/>
      <c r="K8" s="74"/>
      <c r="L8" s="74"/>
      <c r="M8" s="74"/>
      <c r="N8" s="74"/>
      <c r="O8" s="74"/>
      <c r="P8" s="74"/>
      <c r="Q8" s="74"/>
      <c r="R8" s="74"/>
      <c r="S8" s="74"/>
      <c r="T8" s="31">
        <v>2023</v>
      </c>
      <c r="U8" s="31">
        <v>1</v>
      </c>
      <c r="V8" s="31">
        <v>2</v>
      </c>
      <c r="W8" s="31">
        <v>3</v>
      </c>
      <c r="X8" s="31">
        <v>4</v>
      </c>
      <c r="Y8" s="31">
        <v>5</v>
      </c>
      <c r="Z8" s="31">
        <v>6</v>
      </c>
      <c r="AA8" s="74"/>
    </row>
    <row r="9" spans="1:35" s="70" customFormat="1" ht="15.6" x14ac:dyDescent="0.3">
      <c r="A9" s="78"/>
      <c r="B9" s="71"/>
      <c r="H9" s="74"/>
      <c r="I9" s="74"/>
      <c r="J9" s="74"/>
      <c r="K9" s="74"/>
      <c r="L9" s="74"/>
      <c r="M9" s="74"/>
      <c r="N9" s="74"/>
      <c r="O9" s="74"/>
      <c r="P9" s="74"/>
      <c r="Q9" s="74"/>
      <c r="R9" s="74"/>
      <c r="S9" s="74"/>
      <c r="T9" s="74"/>
      <c r="U9" s="74"/>
      <c r="V9" s="74"/>
      <c r="W9" s="74"/>
      <c r="X9" s="74"/>
      <c r="Y9" s="74"/>
      <c r="Z9" s="74"/>
      <c r="AA9" s="74"/>
    </row>
    <row r="10" spans="1:35" s="70" customFormat="1" ht="15.6" x14ac:dyDescent="0.3">
      <c r="A10" s="79"/>
      <c r="B10" s="71"/>
      <c r="C10" s="74"/>
      <c r="D10" s="74"/>
      <c r="E10" s="74"/>
      <c r="F10" s="74"/>
      <c r="G10" s="74"/>
      <c r="H10" s="74"/>
      <c r="I10" s="74"/>
      <c r="J10" s="74"/>
      <c r="K10" s="74"/>
      <c r="L10" s="74"/>
      <c r="M10" s="74"/>
      <c r="N10" s="74"/>
      <c r="O10" s="74"/>
      <c r="P10" s="74"/>
      <c r="Q10" s="74"/>
      <c r="R10" s="74"/>
      <c r="S10" s="74"/>
      <c r="T10" s="74"/>
      <c r="U10" s="74"/>
      <c r="V10" s="74"/>
      <c r="W10" s="74"/>
      <c r="X10" s="74"/>
      <c r="Y10" s="74"/>
      <c r="Z10" s="74"/>
      <c r="AA10" s="74"/>
    </row>
    <row r="11" spans="1:35" ht="15.6" x14ac:dyDescent="0.3">
      <c r="A11" s="80"/>
      <c r="B11" s="81"/>
      <c r="C11" s="74"/>
      <c r="D11" s="74"/>
      <c r="E11" s="74"/>
      <c r="F11" s="74"/>
      <c r="G11" s="74"/>
      <c r="H11" s="74"/>
      <c r="I11" s="74"/>
      <c r="J11" s="74"/>
      <c r="K11" s="74"/>
      <c r="L11" s="74"/>
      <c r="M11" s="74"/>
      <c r="N11" s="74"/>
      <c r="O11" s="74"/>
      <c r="P11" s="74"/>
      <c r="Q11" s="74"/>
    </row>
    <row r="12" spans="1:35" ht="15.6" x14ac:dyDescent="0.3">
      <c r="A12" s="63" t="s">
        <v>48</v>
      </c>
      <c r="B12" s="82"/>
      <c r="C12" s="66"/>
      <c r="D12" s="66"/>
      <c r="E12" s="66"/>
      <c r="F12" s="66"/>
      <c r="G12" s="66"/>
      <c r="H12" s="66"/>
      <c r="I12" s="66"/>
      <c r="J12" s="66"/>
      <c r="K12" s="66"/>
      <c r="L12" s="66"/>
      <c r="M12" s="66"/>
      <c r="N12" s="66"/>
      <c r="O12" s="66"/>
      <c r="P12" s="66"/>
      <c r="Q12" s="66"/>
      <c r="R12" s="83"/>
      <c r="S12" s="83"/>
      <c r="T12" s="83"/>
      <c r="U12" s="83"/>
      <c r="V12" s="83"/>
    </row>
    <row r="13" spans="1:35" s="86" customFormat="1" x14ac:dyDescent="0.25">
      <c r="A13" s="84" t="s">
        <v>49</v>
      </c>
      <c r="B13" s="85" t="s">
        <v>40</v>
      </c>
      <c r="C13" s="84" t="s">
        <v>82</v>
      </c>
      <c r="D13" s="84" t="s">
        <v>50</v>
      </c>
      <c r="E13" s="84" t="s">
        <v>143</v>
      </c>
      <c r="F13" s="84" t="s">
        <v>83</v>
      </c>
      <c r="G13" s="84" t="s">
        <v>84</v>
      </c>
      <c r="H13" s="84" t="s">
        <v>85</v>
      </c>
      <c r="I13" s="84" t="s">
        <v>86</v>
      </c>
      <c r="J13" s="84" t="s">
        <v>169</v>
      </c>
      <c r="K13" s="84" t="s">
        <v>144</v>
      </c>
      <c r="L13" s="84" t="s">
        <v>87</v>
      </c>
      <c r="M13" s="84" t="s">
        <v>88</v>
      </c>
      <c r="N13" s="84" t="s">
        <v>89</v>
      </c>
      <c r="O13" s="86" t="s">
        <v>90</v>
      </c>
      <c r="P13" s="86" t="s">
        <v>170</v>
      </c>
      <c r="Q13" s="84" t="s">
        <v>109</v>
      </c>
      <c r="R13" s="84" t="s">
        <v>141</v>
      </c>
      <c r="S13" s="87" t="s">
        <v>91</v>
      </c>
      <c r="T13" s="88" t="s">
        <v>92</v>
      </c>
      <c r="U13" s="88" t="s">
        <v>93</v>
      </c>
      <c r="V13" s="88" t="s">
        <v>171</v>
      </c>
    </row>
    <row r="14" spans="1:35" s="89" customFormat="1" ht="11.4" x14ac:dyDescent="0.2">
      <c r="A14" s="89" t="s">
        <v>175</v>
      </c>
      <c r="B14" s="31">
        <v>2000</v>
      </c>
      <c r="C14" s="90" t="s">
        <v>7</v>
      </c>
      <c r="D14" s="31"/>
      <c r="E14" s="31"/>
      <c r="F14" s="31"/>
      <c r="G14" s="31"/>
      <c r="H14" s="31"/>
      <c r="I14" s="31"/>
      <c r="J14" s="31">
        <v>100</v>
      </c>
      <c r="K14" s="31"/>
      <c r="L14" s="31"/>
      <c r="M14" s="31"/>
      <c r="N14" s="31"/>
      <c r="O14" s="31"/>
      <c r="P14" s="31">
        <v>100</v>
      </c>
      <c r="Q14" s="31"/>
      <c r="R14" s="31"/>
      <c r="S14" s="31"/>
      <c r="T14" s="31"/>
      <c r="U14" s="31"/>
      <c r="V14" s="31">
        <v>100</v>
      </c>
    </row>
    <row r="15" spans="1:35" s="89" customFormat="1" ht="11.4" x14ac:dyDescent="0.2">
      <c r="A15" s="89" t="s">
        <v>175</v>
      </c>
      <c r="B15" s="31">
        <v>2001</v>
      </c>
      <c r="C15" s="90" t="s">
        <v>7</v>
      </c>
      <c r="D15" s="31"/>
      <c r="E15" s="31"/>
      <c r="F15" s="31"/>
      <c r="G15" s="31"/>
      <c r="H15" s="31"/>
      <c r="I15" s="31"/>
      <c r="J15" s="31">
        <v>100</v>
      </c>
      <c r="K15" s="31"/>
      <c r="L15" s="31"/>
      <c r="M15" s="31"/>
      <c r="N15" s="31"/>
      <c r="O15" s="31"/>
      <c r="P15" s="31">
        <v>100</v>
      </c>
      <c r="Q15" s="31"/>
      <c r="R15" s="31"/>
      <c r="S15" s="31"/>
      <c r="T15" s="31"/>
      <c r="U15" s="31"/>
      <c r="V15" s="31">
        <v>100</v>
      </c>
    </row>
    <row r="16" spans="1:35" s="89" customFormat="1" ht="11.4" x14ac:dyDescent="0.2">
      <c r="A16" s="89" t="s">
        <v>175</v>
      </c>
      <c r="B16" s="31">
        <v>2002</v>
      </c>
      <c r="C16" s="90" t="s">
        <v>7</v>
      </c>
      <c r="D16" s="31">
        <v>300980</v>
      </c>
      <c r="E16" s="31"/>
      <c r="F16" s="31"/>
      <c r="G16" s="31"/>
      <c r="H16" s="31"/>
      <c r="I16" s="31"/>
      <c r="J16" s="31">
        <v>100</v>
      </c>
      <c r="K16" s="31"/>
      <c r="L16" s="31"/>
      <c r="M16" s="31"/>
      <c r="N16" s="31"/>
      <c r="O16" s="31"/>
      <c r="P16" s="31">
        <v>100</v>
      </c>
      <c r="Q16" s="31"/>
      <c r="R16" s="31"/>
      <c r="S16" s="31"/>
      <c r="T16" s="31"/>
      <c r="U16" s="31"/>
      <c r="V16" s="31">
        <v>100</v>
      </c>
    </row>
    <row r="17" spans="1:22" s="89" customFormat="1" ht="11.4" x14ac:dyDescent="0.2">
      <c r="A17" s="89" t="s">
        <v>175</v>
      </c>
      <c r="B17" s="31">
        <v>2003</v>
      </c>
      <c r="C17" s="90" t="s">
        <v>7</v>
      </c>
      <c r="D17" s="31">
        <v>321723</v>
      </c>
      <c r="E17" s="31"/>
      <c r="F17" s="31"/>
      <c r="G17" s="31"/>
      <c r="H17" s="31"/>
      <c r="I17" s="31"/>
      <c r="J17" s="31">
        <v>100</v>
      </c>
      <c r="K17" s="31"/>
      <c r="L17" s="31"/>
      <c r="M17" s="31"/>
      <c r="N17" s="31"/>
      <c r="O17" s="31"/>
      <c r="P17" s="31">
        <v>100</v>
      </c>
      <c r="Q17" s="31"/>
      <c r="R17" s="31"/>
      <c r="S17" s="31"/>
      <c r="T17" s="31"/>
      <c r="U17" s="31"/>
      <c r="V17" s="31">
        <v>100</v>
      </c>
    </row>
    <row r="18" spans="1:22" s="89" customFormat="1" ht="11.4" x14ac:dyDescent="0.2">
      <c r="A18" s="89" t="s">
        <v>175</v>
      </c>
      <c r="B18" s="31">
        <v>2004</v>
      </c>
      <c r="C18" s="90" t="s">
        <v>7</v>
      </c>
      <c r="D18" s="31">
        <v>326117</v>
      </c>
      <c r="E18" s="31">
        <v>62.826101169057893</v>
      </c>
      <c r="F18" s="31">
        <v>52.92209231459583</v>
      </c>
      <c r="G18" s="31"/>
      <c r="H18" s="31"/>
      <c r="I18" s="31">
        <v>47.07790768540417</v>
      </c>
      <c r="J18" s="31">
        <v>52.92209231459583</v>
      </c>
      <c r="K18" s="31"/>
      <c r="L18" s="31"/>
      <c r="M18" s="31"/>
      <c r="N18" s="31"/>
      <c r="O18" s="31"/>
      <c r="P18" s="31">
        <v>100</v>
      </c>
      <c r="Q18" s="31"/>
      <c r="R18" s="31"/>
      <c r="S18" s="31"/>
      <c r="T18" s="31"/>
      <c r="U18" s="31"/>
      <c r="V18" s="31">
        <v>100</v>
      </c>
    </row>
    <row r="19" spans="1:22" s="89" customFormat="1" ht="11.4" x14ac:dyDescent="0.2">
      <c r="A19" s="89" t="s">
        <v>175</v>
      </c>
      <c r="B19" s="31">
        <v>2005</v>
      </c>
      <c r="C19" s="90" t="s">
        <v>7</v>
      </c>
      <c r="D19" s="31">
        <v>329481</v>
      </c>
      <c r="E19" s="31">
        <v>62.826101169057893</v>
      </c>
      <c r="F19" s="31">
        <v>52.92209231459583</v>
      </c>
      <c r="G19" s="31"/>
      <c r="H19" s="31"/>
      <c r="I19" s="31">
        <v>47.07790768540417</v>
      </c>
      <c r="J19" s="31">
        <v>52.92209231459583</v>
      </c>
      <c r="K19" s="31"/>
      <c r="L19" s="31"/>
      <c r="M19" s="31"/>
      <c r="N19" s="31"/>
      <c r="O19" s="31"/>
      <c r="P19" s="31">
        <v>100</v>
      </c>
      <c r="Q19" s="31"/>
      <c r="R19" s="31"/>
      <c r="S19" s="31"/>
      <c r="T19" s="31"/>
      <c r="U19" s="31"/>
      <c r="V19" s="31">
        <v>100</v>
      </c>
    </row>
    <row r="20" spans="1:22" s="89" customFormat="1" ht="11.4" x14ac:dyDescent="0.2">
      <c r="A20" s="89" t="s">
        <v>175</v>
      </c>
      <c r="B20" s="31">
        <v>2006</v>
      </c>
      <c r="C20" s="90" t="s">
        <v>7</v>
      </c>
      <c r="D20" s="31">
        <v>341362</v>
      </c>
      <c r="E20" s="31">
        <v>62.826101169057893</v>
      </c>
      <c r="F20" s="31">
        <v>52.92209231459583</v>
      </c>
      <c r="G20" s="31">
        <v>50.657062644327198</v>
      </c>
      <c r="H20" s="31">
        <v>2.2650296702686319</v>
      </c>
      <c r="I20" s="31">
        <v>47.07790768540417</v>
      </c>
      <c r="J20" s="31">
        <v>0</v>
      </c>
      <c r="K20" s="31">
        <v>93.644161843036272</v>
      </c>
      <c r="L20" s="31">
        <v>66.185972568578563</v>
      </c>
      <c r="M20" s="31">
        <v>37.924875311720697</v>
      </c>
      <c r="N20" s="31">
        <v>28.261097256857866</v>
      </c>
      <c r="O20" s="31">
        <v>33.814027431421437</v>
      </c>
      <c r="P20" s="31">
        <v>0</v>
      </c>
      <c r="Q20" s="31"/>
      <c r="R20" s="31"/>
      <c r="S20" s="31"/>
      <c r="T20" s="31"/>
      <c r="U20" s="31"/>
      <c r="V20" s="31">
        <v>100</v>
      </c>
    </row>
    <row r="21" spans="1:22" s="89" customFormat="1" ht="11.4" x14ac:dyDescent="0.2">
      <c r="A21" s="89" t="s">
        <v>175</v>
      </c>
      <c r="B21" s="31">
        <v>2007</v>
      </c>
      <c r="C21" s="90" t="s">
        <v>7</v>
      </c>
      <c r="D21" s="31">
        <v>353859</v>
      </c>
      <c r="E21" s="31">
        <v>62.826101169057893</v>
      </c>
      <c r="F21" s="31">
        <v>52.92209231459583</v>
      </c>
      <c r="G21" s="31">
        <v>50.657062644327198</v>
      </c>
      <c r="H21" s="31">
        <v>2.2650296702686319</v>
      </c>
      <c r="I21" s="31">
        <v>47.07790768540417</v>
      </c>
      <c r="J21" s="31">
        <v>0</v>
      </c>
      <c r="K21" s="31">
        <v>93.644161843036272</v>
      </c>
      <c r="L21" s="31">
        <v>66.185972568578563</v>
      </c>
      <c r="M21" s="31">
        <v>37.924875311720697</v>
      </c>
      <c r="N21" s="31">
        <v>28.261097256857866</v>
      </c>
      <c r="O21" s="31">
        <v>33.814027431421437</v>
      </c>
      <c r="P21" s="31">
        <v>0</v>
      </c>
      <c r="Q21" s="31"/>
      <c r="R21" s="31"/>
      <c r="S21" s="31"/>
      <c r="T21" s="31"/>
      <c r="U21" s="31"/>
      <c r="V21" s="31">
        <v>100</v>
      </c>
    </row>
    <row r="22" spans="1:22" s="89" customFormat="1" ht="11.4" x14ac:dyDescent="0.2">
      <c r="A22" s="89" t="s">
        <v>175</v>
      </c>
      <c r="B22" s="31">
        <v>2008</v>
      </c>
      <c r="C22" s="90" t="s">
        <v>7</v>
      </c>
      <c r="D22" s="31">
        <v>366743</v>
      </c>
      <c r="E22" s="31">
        <v>62.826101169057893</v>
      </c>
      <c r="F22" s="31">
        <v>52.92209231459583</v>
      </c>
      <c r="G22" s="31">
        <v>50.657062644327198</v>
      </c>
      <c r="H22" s="31">
        <v>2.2650296702686319</v>
      </c>
      <c r="I22" s="31">
        <v>47.07790768540417</v>
      </c>
      <c r="J22" s="31">
        <v>0</v>
      </c>
      <c r="K22" s="31">
        <v>93.644161843036272</v>
      </c>
      <c r="L22" s="31">
        <v>66.185972568578563</v>
      </c>
      <c r="M22" s="31">
        <v>37.924875311720697</v>
      </c>
      <c r="N22" s="31">
        <v>28.261097256857866</v>
      </c>
      <c r="O22" s="31">
        <v>33.814027431421437</v>
      </c>
      <c r="P22" s="31">
        <v>0</v>
      </c>
      <c r="Q22" s="31"/>
      <c r="R22" s="31"/>
      <c r="S22" s="31"/>
      <c r="T22" s="31"/>
      <c r="U22" s="31"/>
      <c r="V22" s="31">
        <v>100</v>
      </c>
    </row>
    <row r="23" spans="1:22" s="89" customFormat="1" ht="11.4" x14ac:dyDescent="0.2">
      <c r="A23" s="89" t="s">
        <v>175</v>
      </c>
      <c r="B23" s="31">
        <v>2009</v>
      </c>
      <c r="C23" s="90" t="s">
        <v>7</v>
      </c>
      <c r="D23" s="31">
        <v>379926</v>
      </c>
      <c r="E23" s="31">
        <v>64.87826174790689</v>
      </c>
      <c r="F23" s="31">
        <v>55.453101318679728</v>
      </c>
      <c r="G23" s="31">
        <v>50.657062644327198</v>
      </c>
      <c r="H23" s="31">
        <v>4.7960386743525305</v>
      </c>
      <c r="I23" s="31">
        <v>44.546898681320272</v>
      </c>
      <c r="J23" s="31">
        <v>0</v>
      </c>
      <c r="K23" s="31">
        <v>93.644161843036272</v>
      </c>
      <c r="L23" s="31">
        <v>66.185972568578563</v>
      </c>
      <c r="M23" s="31">
        <v>37.924875311720697</v>
      </c>
      <c r="N23" s="31">
        <v>28.261097256857866</v>
      </c>
      <c r="O23" s="31">
        <v>33.814027431421437</v>
      </c>
      <c r="P23" s="31">
        <v>0</v>
      </c>
      <c r="Q23" s="31"/>
      <c r="R23" s="31"/>
      <c r="S23" s="31"/>
      <c r="T23" s="31"/>
      <c r="U23" s="31"/>
      <c r="V23" s="31">
        <v>100</v>
      </c>
    </row>
    <row r="24" spans="1:22" s="89" customFormat="1" ht="11.4" x14ac:dyDescent="0.2">
      <c r="A24" s="89" t="s">
        <v>175</v>
      </c>
      <c r="B24" s="31">
        <v>2010</v>
      </c>
      <c r="C24" s="90" t="s">
        <v>7</v>
      </c>
      <c r="D24" s="31">
        <v>392915</v>
      </c>
      <c r="E24" s="31">
        <v>66.930422326755888</v>
      </c>
      <c r="F24" s="31">
        <v>57.984110322763627</v>
      </c>
      <c r="G24" s="31">
        <v>50.657062644327198</v>
      </c>
      <c r="H24" s="31">
        <v>7.3270476784364291</v>
      </c>
      <c r="I24" s="31">
        <v>42.015889677236373</v>
      </c>
      <c r="J24" s="31">
        <v>0</v>
      </c>
      <c r="K24" s="31">
        <v>93.644161843036272</v>
      </c>
      <c r="L24" s="31">
        <v>66.185972568578563</v>
      </c>
      <c r="M24" s="31">
        <v>37.924875311720697</v>
      </c>
      <c r="N24" s="31">
        <v>28.261097256857866</v>
      </c>
      <c r="O24" s="31">
        <v>33.814027431421437</v>
      </c>
      <c r="P24" s="31">
        <v>0</v>
      </c>
      <c r="Q24" s="31"/>
      <c r="R24" s="31"/>
      <c r="S24" s="31"/>
      <c r="T24" s="31"/>
      <c r="U24" s="31"/>
      <c r="V24" s="31">
        <v>100</v>
      </c>
    </row>
    <row r="25" spans="1:22" s="89" customFormat="1" ht="11.4" x14ac:dyDescent="0.2">
      <c r="A25" s="89" t="s">
        <v>175</v>
      </c>
      <c r="B25" s="31">
        <v>2011</v>
      </c>
      <c r="C25" s="90" t="s">
        <v>7</v>
      </c>
      <c r="D25" s="31">
        <v>403456</v>
      </c>
      <c r="E25" s="31">
        <v>68.982582905603977</v>
      </c>
      <c r="F25" s="31">
        <v>60.515119326847525</v>
      </c>
      <c r="G25" s="31">
        <v>53.472755307256193</v>
      </c>
      <c r="H25" s="31">
        <v>7.0423640195913322</v>
      </c>
      <c r="I25" s="31">
        <v>39.484880673152475</v>
      </c>
      <c r="J25" s="31">
        <v>0</v>
      </c>
      <c r="K25" s="31">
        <v>91.262001097044958</v>
      </c>
      <c r="L25" s="31">
        <v>66.185972568578563</v>
      </c>
      <c r="M25" s="31">
        <v>37.924875311720697</v>
      </c>
      <c r="N25" s="31">
        <v>28.261097256857866</v>
      </c>
      <c r="O25" s="31">
        <v>33.814027431421437</v>
      </c>
      <c r="P25" s="31">
        <v>0</v>
      </c>
      <c r="Q25" s="31"/>
      <c r="R25" s="31"/>
      <c r="S25" s="31"/>
      <c r="T25" s="31"/>
      <c r="U25" s="31"/>
      <c r="V25" s="31">
        <v>100</v>
      </c>
    </row>
    <row r="26" spans="1:22" s="89" customFormat="1" ht="11.4" x14ac:dyDescent="0.2">
      <c r="A26" s="89" t="s">
        <v>175</v>
      </c>
      <c r="B26" s="31">
        <v>2012</v>
      </c>
      <c r="C26" s="90" t="s">
        <v>7</v>
      </c>
      <c r="D26" s="31">
        <v>441932</v>
      </c>
      <c r="E26" s="31">
        <v>71.034743484452974</v>
      </c>
      <c r="F26" s="31">
        <v>63.046128330931424</v>
      </c>
      <c r="G26" s="31">
        <v>56.288447970185189</v>
      </c>
      <c r="H26" s="31">
        <v>6.7576803607462352</v>
      </c>
      <c r="I26" s="31">
        <v>36.953871669068576</v>
      </c>
      <c r="J26" s="31">
        <v>0</v>
      </c>
      <c r="K26" s="31">
        <v>88.879840351054554</v>
      </c>
      <c r="L26" s="31">
        <v>66.185972568578563</v>
      </c>
      <c r="M26" s="31">
        <v>37.924875311720697</v>
      </c>
      <c r="N26" s="31">
        <v>28.261097256857866</v>
      </c>
      <c r="O26" s="31">
        <v>33.814027431421437</v>
      </c>
      <c r="P26" s="31">
        <v>0</v>
      </c>
      <c r="Q26" s="31"/>
      <c r="R26" s="31"/>
      <c r="S26" s="31"/>
      <c r="T26" s="31"/>
      <c r="U26" s="31"/>
      <c r="V26" s="31">
        <v>100</v>
      </c>
    </row>
    <row r="27" spans="1:22" s="89" customFormat="1" ht="11.4" x14ac:dyDescent="0.2">
      <c r="A27" s="89" t="s">
        <v>175</v>
      </c>
      <c r="B27" s="31">
        <v>2013</v>
      </c>
      <c r="C27" s="90" t="s">
        <v>7</v>
      </c>
      <c r="D27" s="31">
        <v>448892</v>
      </c>
      <c r="E27" s="31">
        <v>73.086904063301972</v>
      </c>
      <c r="F27" s="31">
        <v>65.577137335015323</v>
      </c>
      <c r="G27" s="31">
        <v>59.104140633114184</v>
      </c>
      <c r="H27" s="31">
        <v>6.4729967019011383</v>
      </c>
      <c r="I27" s="31">
        <v>34.422862664984677</v>
      </c>
      <c r="J27" s="31">
        <v>0</v>
      </c>
      <c r="K27" s="31">
        <v>86.49767960506415</v>
      </c>
      <c r="L27" s="31">
        <v>66.185972568578563</v>
      </c>
      <c r="M27" s="31">
        <v>37.924875311720697</v>
      </c>
      <c r="N27" s="31">
        <v>28.261097256857866</v>
      </c>
      <c r="O27" s="31">
        <v>33.814027431421437</v>
      </c>
      <c r="P27" s="31">
        <v>0</v>
      </c>
      <c r="Q27" s="31"/>
      <c r="R27" s="31"/>
      <c r="S27" s="31">
        <v>58.978309505671859</v>
      </c>
      <c r="T27" s="31"/>
      <c r="U27" s="31"/>
      <c r="V27" s="31">
        <v>41.021690494328141</v>
      </c>
    </row>
    <row r="28" spans="1:22" s="89" customFormat="1" ht="11.4" x14ac:dyDescent="0.2">
      <c r="A28" s="89" t="s">
        <v>175</v>
      </c>
      <c r="B28" s="31">
        <v>2014</v>
      </c>
      <c r="C28" s="90" t="s">
        <v>7</v>
      </c>
      <c r="D28" s="31">
        <v>456268</v>
      </c>
      <c r="E28" s="31">
        <v>75.13906464215097</v>
      </c>
      <c r="F28" s="31">
        <v>68.108146339098312</v>
      </c>
      <c r="G28" s="31">
        <v>61.919833296044089</v>
      </c>
      <c r="H28" s="31">
        <v>6.1883130430542224</v>
      </c>
      <c r="I28" s="31">
        <v>31.891853660901688</v>
      </c>
      <c r="J28" s="31">
        <v>0</v>
      </c>
      <c r="K28" s="31">
        <v>84.115518859072836</v>
      </c>
      <c r="L28" s="31">
        <v>66.185972568578563</v>
      </c>
      <c r="M28" s="31">
        <v>37.924875311720697</v>
      </c>
      <c r="N28" s="31">
        <v>28.261097256857866</v>
      </c>
      <c r="O28" s="31">
        <v>33.814027431421437</v>
      </c>
      <c r="P28" s="31">
        <v>0</v>
      </c>
      <c r="Q28" s="31"/>
      <c r="R28" s="31"/>
      <c r="S28" s="31">
        <v>58.978309505671859</v>
      </c>
      <c r="T28" s="31"/>
      <c r="U28" s="31"/>
      <c r="V28" s="31">
        <v>41.021690494328141</v>
      </c>
    </row>
    <row r="29" spans="1:22" s="89" customFormat="1" ht="11.4" x14ac:dyDescent="0.2">
      <c r="A29" s="89" t="s">
        <v>175</v>
      </c>
      <c r="B29" s="31">
        <v>2015</v>
      </c>
      <c r="C29" s="90" t="s">
        <v>7</v>
      </c>
      <c r="D29" s="31">
        <v>462436</v>
      </c>
      <c r="E29" s="31">
        <v>77.191225220999058</v>
      </c>
      <c r="F29" s="31">
        <v>70.63915534318221</v>
      </c>
      <c r="G29" s="31">
        <v>64.735525958973085</v>
      </c>
      <c r="H29" s="31">
        <v>5.9036293842091254</v>
      </c>
      <c r="I29" s="31">
        <v>29.36084465681779</v>
      </c>
      <c r="J29" s="31">
        <v>0</v>
      </c>
      <c r="K29" s="31">
        <v>81.733358113082431</v>
      </c>
      <c r="L29" s="31">
        <v>66.185972568578563</v>
      </c>
      <c r="M29" s="31">
        <v>37.924875311720697</v>
      </c>
      <c r="N29" s="31">
        <v>28.261097256857866</v>
      </c>
      <c r="O29" s="31">
        <v>33.814027431421437</v>
      </c>
      <c r="P29" s="31">
        <v>0</v>
      </c>
      <c r="Q29" s="31"/>
      <c r="R29" s="31"/>
      <c r="S29" s="31">
        <v>58.978309505671859</v>
      </c>
      <c r="T29" s="31"/>
      <c r="U29" s="31"/>
      <c r="V29" s="31">
        <v>41.021690494328141</v>
      </c>
    </row>
    <row r="30" spans="1:22" s="89" customFormat="1" ht="11.4" x14ac:dyDescent="0.2">
      <c r="A30" s="89" t="s">
        <v>175</v>
      </c>
      <c r="B30" s="31">
        <v>2016</v>
      </c>
      <c r="C30" s="90" t="s">
        <v>7</v>
      </c>
      <c r="D30" s="31">
        <v>465475</v>
      </c>
      <c r="E30" s="31">
        <v>79.243385799848056</v>
      </c>
      <c r="F30" s="31">
        <v>73.170164347266109</v>
      </c>
      <c r="G30" s="31">
        <v>67.55121862190208</v>
      </c>
      <c r="H30" s="31">
        <v>5.6189457253640285</v>
      </c>
      <c r="I30" s="31">
        <v>26.829835652733891</v>
      </c>
      <c r="J30" s="31">
        <v>0</v>
      </c>
      <c r="K30" s="31">
        <v>79.351197367092027</v>
      </c>
      <c r="L30" s="31">
        <v>66.185972568578563</v>
      </c>
      <c r="M30" s="31">
        <v>37.924875311720697</v>
      </c>
      <c r="N30" s="31">
        <v>28.261097256857866</v>
      </c>
      <c r="O30" s="31">
        <v>33.814027431421437</v>
      </c>
      <c r="P30" s="31">
        <v>0</v>
      </c>
      <c r="Q30" s="31"/>
      <c r="R30" s="31"/>
      <c r="S30" s="31">
        <v>58.978309505671859</v>
      </c>
      <c r="T30" s="31"/>
      <c r="U30" s="31"/>
      <c r="V30" s="31">
        <v>41.021690494328141</v>
      </c>
    </row>
    <row r="31" spans="1:22" s="89" customFormat="1" ht="11.4" x14ac:dyDescent="0.2">
      <c r="A31" s="89" t="s">
        <v>175</v>
      </c>
      <c r="B31" s="31">
        <v>2017</v>
      </c>
      <c r="C31" s="90" t="s">
        <v>7</v>
      </c>
      <c r="D31" s="31">
        <v>466029</v>
      </c>
      <c r="E31" s="31">
        <v>81.295546378697054</v>
      </c>
      <c r="F31" s="31">
        <v>73.170164347266109</v>
      </c>
      <c r="G31" s="31">
        <v>70.366911284831076</v>
      </c>
      <c r="H31" s="31">
        <v>2.8032530624350329</v>
      </c>
      <c r="I31" s="31">
        <v>26.829835652733891</v>
      </c>
      <c r="J31" s="31">
        <v>0</v>
      </c>
      <c r="K31" s="31">
        <v>76.969036621100713</v>
      </c>
      <c r="L31" s="31">
        <v>66.185972568578563</v>
      </c>
      <c r="M31" s="31">
        <v>37.924875311720697</v>
      </c>
      <c r="N31" s="31">
        <v>28.261097256857866</v>
      </c>
      <c r="O31" s="31">
        <v>33.814027431421437</v>
      </c>
      <c r="P31" s="31">
        <v>0</v>
      </c>
      <c r="Q31" s="31"/>
      <c r="R31" s="31"/>
      <c r="S31" s="31">
        <v>58.978309505671859</v>
      </c>
      <c r="T31" s="31"/>
      <c r="U31" s="31"/>
      <c r="V31" s="31">
        <v>41.021690494328141</v>
      </c>
    </row>
    <row r="32" spans="1:22" s="89" customFormat="1" ht="11.4" x14ac:dyDescent="0.2">
      <c r="A32" s="89" t="s">
        <v>175</v>
      </c>
      <c r="B32" s="31">
        <v>2018</v>
      </c>
      <c r="C32" s="90" t="s">
        <v>7</v>
      </c>
      <c r="D32" s="31">
        <v>467314</v>
      </c>
      <c r="E32" s="31">
        <v>83.347706957546052</v>
      </c>
      <c r="F32" s="31">
        <v>73.170164347266109</v>
      </c>
      <c r="G32" s="31">
        <v>73.170164347266109</v>
      </c>
      <c r="H32" s="31">
        <v>0</v>
      </c>
      <c r="I32" s="31">
        <v>26.829835652733891</v>
      </c>
      <c r="J32" s="31">
        <v>0</v>
      </c>
      <c r="K32" s="31">
        <v>74.586875875110309</v>
      </c>
      <c r="L32" s="31">
        <v>66.185972568578563</v>
      </c>
      <c r="M32" s="31">
        <v>37.924875311720697</v>
      </c>
      <c r="N32" s="31">
        <v>28.261097256857866</v>
      </c>
      <c r="O32" s="31">
        <v>33.814027431421437</v>
      </c>
      <c r="P32" s="31">
        <v>0</v>
      </c>
      <c r="Q32" s="31"/>
      <c r="R32" s="31"/>
      <c r="S32" s="31">
        <v>62.350366147244131</v>
      </c>
      <c r="T32" s="31"/>
      <c r="U32" s="31"/>
      <c r="V32" s="31">
        <v>37.649633852755869</v>
      </c>
    </row>
    <row r="33" spans="1:22" s="89" customFormat="1" ht="11.4" x14ac:dyDescent="0.2">
      <c r="A33" s="89" t="s">
        <v>175</v>
      </c>
      <c r="B33" s="31">
        <v>2019</v>
      </c>
      <c r="C33" s="90" t="s">
        <v>7</v>
      </c>
      <c r="D33" s="31">
        <v>469596</v>
      </c>
      <c r="E33" s="31">
        <v>85.39986753639414</v>
      </c>
      <c r="F33" s="31">
        <v>73.170164347266109</v>
      </c>
      <c r="G33" s="31">
        <v>73.170164347266109</v>
      </c>
      <c r="H33" s="31">
        <v>0</v>
      </c>
      <c r="I33" s="31">
        <v>26.829835652733891</v>
      </c>
      <c r="J33" s="31">
        <v>0</v>
      </c>
      <c r="K33" s="31">
        <v>72.204715129119904</v>
      </c>
      <c r="L33" s="31">
        <v>66.185972568578563</v>
      </c>
      <c r="M33" s="31">
        <v>37.924875311720697</v>
      </c>
      <c r="N33" s="31">
        <v>28.261097256857866</v>
      </c>
      <c r="O33" s="31">
        <v>33.814027431421437</v>
      </c>
      <c r="P33" s="31">
        <v>0</v>
      </c>
      <c r="Q33" s="31"/>
      <c r="R33" s="31"/>
      <c r="S33" s="31">
        <v>65.722422788816402</v>
      </c>
      <c r="T33" s="31"/>
      <c r="U33" s="31"/>
      <c r="V33" s="31">
        <v>34.277577211183598</v>
      </c>
    </row>
    <row r="34" spans="1:22" s="89" customFormat="1" ht="11.4" x14ac:dyDescent="0.2">
      <c r="A34" s="89" t="s">
        <v>175</v>
      </c>
      <c r="B34" s="31">
        <v>2020</v>
      </c>
      <c r="C34" s="90" t="s">
        <v>7</v>
      </c>
      <c r="D34" s="31">
        <v>472124</v>
      </c>
      <c r="E34" s="31">
        <v>87.452028115243138</v>
      </c>
      <c r="F34" s="31">
        <v>73.170164347266109</v>
      </c>
      <c r="G34" s="31">
        <v>73.170164347266109</v>
      </c>
      <c r="H34" s="31">
        <v>0</v>
      </c>
      <c r="I34" s="31">
        <v>26.829835652733891</v>
      </c>
      <c r="J34" s="31">
        <v>0</v>
      </c>
      <c r="K34" s="31">
        <v>69.82255438312859</v>
      </c>
      <c r="L34" s="31"/>
      <c r="M34" s="31"/>
      <c r="N34" s="31"/>
      <c r="O34" s="31"/>
      <c r="P34" s="31">
        <v>100</v>
      </c>
      <c r="Q34" s="31"/>
      <c r="R34" s="31"/>
      <c r="S34" s="31">
        <v>69.094479430388674</v>
      </c>
      <c r="T34" s="31"/>
      <c r="U34" s="31"/>
      <c r="V34" s="31">
        <v>30.905520569611326</v>
      </c>
    </row>
    <row r="35" spans="1:22" s="89" customFormat="1" ht="11.4" x14ac:dyDescent="0.2">
      <c r="A35" s="89" t="s">
        <v>175</v>
      </c>
      <c r="B35" s="31">
        <v>2021</v>
      </c>
      <c r="C35" s="90" t="s">
        <v>7</v>
      </c>
      <c r="D35" s="31">
        <v>475330</v>
      </c>
      <c r="E35" s="31">
        <v>89.504188694092136</v>
      </c>
      <c r="F35" s="31"/>
      <c r="G35" s="31">
        <v>81.629681936547058</v>
      </c>
      <c r="H35" s="31"/>
      <c r="I35" s="31"/>
      <c r="J35" s="31">
        <v>18.370318063452942</v>
      </c>
      <c r="K35" s="31">
        <v>67.440393637138186</v>
      </c>
      <c r="L35" s="31"/>
      <c r="M35" s="31"/>
      <c r="N35" s="31"/>
      <c r="O35" s="31"/>
      <c r="P35" s="31">
        <v>100</v>
      </c>
      <c r="Q35" s="31"/>
      <c r="R35" s="31"/>
      <c r="S35" s="31">
        <v>72.466536071960945</v>
      </c>
      <c r="T35" s="31"/>
      <c r="U35" s="31"/>
      <c r="V35" s="31">
        <v>27.533463928039055</v>
      </c>
    </row>
    <row r="36" spans="1:22" s="89" customFormat="1" ht="11.4" x14ac:dyDescent="0.2">
      <c r="A36" s="89" t="s">
        <v>175</v>
      </c>
      <c r="B36" s="31">
        <v>2022</v>
      </c>
      <c r="C36" s="90" t="s">
        <v>7</v>
      </c>
      <c r="D36" s="31">
        <v>478959</v>
      </c>
      <c r="E36" s="31">
        <v>91.556349272941134</v>
      </c>
      <c r="F36" s="31"/>
      <c r="G36" s="31">
        <v>84.445374599476054</v>
      </c>
      <c r="H36" s="31"/>
      <c r="I36" s="31"/>
      <c r="J36" s="31">
        <v>15.554625400523946</v>
      </c>
      <c r="K36" s="31">
        <v>65.058232891146872</v>
      </c>
      <c r="L36" s="31"/>
      <c r="M36" s="31"/>
      <c r="N36" s="31"/>
      <c r="O36" s="31"/>
      <c r="P36" s="31">
        <v>100</v>
      </c>
      <c r="Q36" s="31"/>
      <c r="R36" s="31"/>
      <c r="S36" s="31">
        <v>75.838592713533217</v>
      </c>
      <c r="T36" s="31"/>
      <c r="U36" s="31"/>
      <c r="V36" s="31">
        <v>24.161407286466783</v>
      </c>
    </row>
    <row r="37" spans="1:22" s="89" customFormat="1" ht="11.4" x14ac:dyDescent="0.2">
      <c r="A37" s="89" t="s">
        <v>175</v>
      </c>
      <c r="B37" s="31">
        <v>2023</v>
      </c>
      <c r="C37" s="90" t="s">
        <v>7</v>
      </c>
      <c r="D37" s="31">
        <v>479049</v>
      </c>
      <c r="E37" s="31">
        <v>93.608509851789222</v>
      </c>
      <c r="F37" s="31"/>
      <c r="G37" s="31">
        <v>87.261067262405049</v>
      </c>
      <c r="H37" s="31"/>
      <c r="I37" s="31"/>
      <c r="J37" s="31">
        <v>12.738932737594951</v>
      </c>
      <c r="K37" s="31">
        <v>62.676072145156468</v>
      </c>
      <c r="L37" s="31"/>
      <c r="M37" s="31"/>
      <c r="N37" s="31"/>
      <c r="O37" s="31"/>
      <c r="P37" s="31">
        <v>100</v>
      </c>
      <c r="Q37" s="31"/>
      <c r="R37" s="31"/>
      <c r="S37" s="31">
        <v>79.210649355105488</v>
      </c>
      <c r="T37" s="31"/>
      <c r="U37" s="31"/>
      <c r="V37" s="31">
        <v>20.789350644894512</v>
      </c>
    </row>
    <row r="38" spans="1:22" s="89" customFormat="1" ht="11.4" x14ac:dyDescent="0.2">
      <c r="A38" s="89" t="s">
        <v>175</v>
      </c>
      <c r="B38" s="31">
        <v>2024</v>
      </c>
      <c r="C38" s="90" t="s">
        <v>7</v>
      </c>
      <c r="D38" s="31">
        <v>477688</v>
      </c>
      <c r="E38" s="31">
        <v>93.608509851789222</v>
      </c>
      <c r="F38" s="31"/>
      <c r="G38" s="31">
        <v>90.076759925334045</v>
      </c>
      <c r="H38" s="31"/>
      <c r="I38" s="31"/>
      <c r="J38" s="31">
        <v>9.923240074665955</v>
      </c>
      <c r="K38" s="31">
        <v>62.676072145156468</v>
      </c>
      <c r="L38" s="31"/>
      <c r="M38" s="31"/>
      <c r="N38" s="31"/>
      <c r="O38" s="31"/>
      <c r="P38" s="31">
        <v>100</v>
      </c>
      <c r="Q38" s="31"/>
      <c r="R38" s="31"/>
      <c r="S38" s="31">
        <v>82.58270599667685</v>
      </c>
      <c r="T38" s="31"/>
      <c r="U38" s="31"/>
      <c r="V38" s="31">
        <v>17.41729400332315</v>
      </c>
    </row>
    <row r="39" spans="1:22" s="89" customFormat="1" ht="11.4" x14ac:dyDescent="0.2">
      <c r="A39" s="89" t="s">
        <v>175</v>
      </c>
      <c r="B39" s="31">
        <v>2025</v>
      </c>
      <c r="C39" s="90" t="s">
        <v>7</v>
      </c>
      <c r="D39" s="31">
        <v>527866</v>
      </c>
      <c r="E39" s="31">
        <v>93.608509851789222</v>
      </c>
      <c r="F39" s="31"/>
      <c r="G39" s="31">
        <v>92.892452588263041</v>
      </c>
      <c r="H39" s="31"/>
      <c r="I39" s="31"/>
      <c r="J39" s="31">
        <v>7.1075474117369595</v>
      </c>
      <c r="K39" s="31">
        <v>62.676072145156468</v>
      </c>
      <c r="L39" s="31"/>
      <c r="M39" s="31"/>
      <c r="N39" s="31"/>
      <c r="O39" s="31"/>
      <c r="P39" s="31">
        <v>100</v>
      </c>
      <c r="Q39" s="31"/>
      <c r="R39" s="31"/>
      <c r="S39" s="31">
        <v>85.954762638249122</v>
      </c>
      <c r="T39" s="31"/>
      <c r="U39" s="31"/>
      <c r="V39" s="31">
        <v>14.045237361750878</v>
      </c>
    </row>
    <row r="40" spans="1:22" s="89" customFormat="1" ht="11.4" x14ac:dyDescent="0.2">
      <c r="A40" s="89" t="s">
        <v>175</v>
      </c>
      <c r="B40" s="31">
        <v>2026</v>
      </c>
      <c r="C40" s="90" t="s">
        <v>7</v>
      </c>
      <c r="D40" s="31"/>
      <c r="E40" s="31">
        <v>93.608509851789222</v>
      </c>
      <c r="F40" s="31"/>
      <c r="G40" s="31">
        <v>92.892452588263041</v>
      </c>
      <c r="H40" s="31"/>
      <c r="I40" s="31"/>
      <c r="J40" s="31">
        <v>7.1075474117369595</v>
      </c>
      <c r="K40" s="31">
        <v>62.676072145156468</v>
      </c>
      <c r="L40" s="31"/>
      <c r="M40" s="31"/>
      <c r="N40" s="31"/>
      <c r="O40" s="31"/>
      <c r="P40" s="31">
        <v>100</v>
      </c>
      <c r="Q40" s="31"/>
      <c r="R40" s="31"/>
      <c r="S40" s="31">
        <v>85.954762638249122</v>
      </c>
      <c r="T40" s="31"/>
      <c r="U40" s="31"/>
      <c r="V40" s="31">
        <v>14.045237361750878</v>
      </c>
    </row>
    <row r="41" spans="1:22" s="89" customFormat="1" ht="11.4" x14ac:dyDescent="0.2">
      <c r="A41" s="89" t="s">
        <v>175</v>
      </c>
      <c r="B41" s="31">
        <v>2027</v>
      </c>
      <c r="C41" s="90" t="s">
        <v>7</v>
      </c>
      <c r="D41" s="31"/>
      <c r="E41" s="31">
        <v>93.608509851789222</v>
      </c>
      <c r="F41" s="31"/>
      <c r="G41" s="31">
        <v>92.892452588263041</v>
      </c>
      <c r="H41" s="31"/>
      <c r="I41" s="31"/>
      <c r="J41" s="31">
        <v>7.1075474117369595</v>
      </c>
      <c r="K41" s="31">
        <v>62.676072145156468</v>
      </c>
      <c r="L41" s="31"/>
      <c r="M41" s="31"/>
      <c r="N41" s="31"/>
      <c r="O41" s="31"/>
      <c r="P41" s="31">
        <v>100</v>
      </c>
      <c r="Q41" s="31"/>
      <c r="R41" s="31"/>
      <c r="S41" s="31">
        <v>85.954762638249122</v>
      </c>
      <c r="T41" s="31"/>
      <c r="U41" s="31"/>
      <c r="V41" s="31">
        <v>14.045237361750878</v>
      </c>
    </row>
    <row r="42" spans="1:22" s="89" customFormat="1" ht="11.4" x14ac:dyDescent="0.2">
      <c r="A42" s="89" t="s">
        <v>175</v>
      </c>
      <c r="B42" s="31">
        <v>2028</v>
      </c>
      <c r="C42" s="90" t="s">
        <v>7</v>
      </c>
      <c r="D42" s="31"/>
      <c r="E42" s="31"/>
      <c r="F42" s="31"/>
      <c r="G42" s="31">
        <v>92.892452588263041</v>
      </c>
      <c r="H42" s="31"/>
      <c r="I42" s="31"/>
      <c r="J42" s="31">
        <v>7.1075474117369595</v>
      </c>
      <c r="K42" s="31"/>
      <c r="L42" s="31"/>
      <c r="M42" s="31"/>
      <c r="N42" s="31"/>
      <c r="O42" s="31"/>
      <c r="P42" s="31">
        <v>100</v>
      </c>
      <c r="Q42" s="31"/>
      <c r="R42" s="31"/>
      <c r="S42" s="31">
        <v>85.954762638249122</v>
      </c>
      <c r="T42" s="31"/>
      <c r="U42" s="31"/>
      <c r="V42" s="31">
        <v>14.045237361750878</v>
      </c>
    </row>
    <row r="43" spans="1:22" s="89" customFormat="1" ht="11.4" x14ac:dyDescent="0.2">
      <c r="A43" s="89" t="s">
        <v>175</v>
      </c>
      <c r="B43" s="31">
        <v>2029</v>
      </c>
      <c r="C43" s="90" t="s">
        <v>7</v>
      </c>
      <c r="D43" s="31"/>
      <c r="E43" s="31"/>
      <c r="F43" s="31"/>
      <c r="G43" s="31">
        <v>92.892452588263041</v>
      </c>
      <c r="H43" s="31"/>
      <c r="I43" s="31"/>
      <c r="J43" s="31">
        <v>7.1075474117369595</v>
      </c>
      <c r="K43" s="31"/>
      <c r="L43" s="31"/>
      <c r="M43" s="31"/>
      <c r="N43" s="31"/>
      <c r="O43" s="31"/>
      <c r="P43" s="31">
        <v>100</v>
      </c>
      <c r="Q43" s="31"/>
      <c r="R43" s="31"/>
      <c r="S43" s="31">
        <v>85.954762638249122</v>
      </c>
      <c r="T43" s="31"/>
      <c r="U43" s="31"/>
      <c r="V43" s="31">
        <v>14.045237361750878</v>
      </c>
    </row>
    <row r="44" spans="1:22" s="89" customFormat="1" ht="11.4" x14ac:dyDescent="0.2">
      <c r="A44" s="89" t="s">
        <v>175</v>
      </c>
      <c r="B44" s="31">
        <v>2030</v>
      </c>
      <c r="C44" s="90" t="s">
        <v>7</v>
      </c>
      <c r="D44" s="31"/>
      <c r="E44" s="31"/>
      <c r="F44" s="31"/>
      <c r="G44" s="31"/>
      <c r="H44" s="31"/>
      <c r="I44" s="31"/>
      <c r="J44" s="31">
        <v>100</v>
      </c>
      <c r="K44" s="31"/>
      <c r="L44" s="31"/>
      <c r="M44" s="31"/>
      <c r="N44" s="31"/>
      <c r="O44" s="31"/>
      <c r="P44" s="31">
        <v>100</v>
      </c>
      <c r="Q44" s="31"/>
      <c r="R44" s="31"/>
      <c r="S44" s="31"/>
      <c r="T44" s="31"/>
      <c r="U44" s="31"/>
      <c r="V44" s="31">
        <v>100</v>
      </c>
    </row>
    <row r="45" spans="1:22" s="89" customFormat="1" ht="11.4" x14ac:dyDescent="0.2">
      <c r="A45" s="89" t="s">
        <v>175</v>
      </c>
      <c r="B45" s="31">
        <v>2000</v>
      </c>
      <c r="C45" s="90" t="s">
        <v>1</v>
      </c>
      <c r="D45" s="31"/>
      <c r="E45" s="31"/>
      <c r="F45" s="31"/>
      <c r="G45" s="31"/>
      <c r="H45" s="31"/>
      <c r="I45" s="31"/>
      <c r="J45" s="31">
        <v>100</v>
      </c>
      <c r="K45" s="31"/>
      <c r="L45" s="31"/>
      <c r="M45" s="31"/>
      <c r="N45" s="31"/>
      <c r="O45" s="31"/>
      <c r="P45" s="31">
        <v>100</v>
      </c>
      <c r="Q45" s="31"/>
      <c r="R45" s="31"/>
      <c r="S45" s="31"/>
      <c r="T45" s="31"/>
      <c r="U45" s="31"/>
      <c r="V45" s="31">
        <v>100</v>
      </c>
    </row>
    <row r="46" spans="1:22" s="89" customFormat="1" ht="11.4" x14ac:dyDescent="0.2">
      <c r="A46" s="89" t="s">
        <v>175</v>
      </c>
      <c r="B46" s="31">
        <v>2001</v>
      </c>
      <c r="C46" s="90" t="s">
        <v>1</v>
      </c>
      <c r="D46" s="31"/>
      <c r="E46" s="31"/>
      <c r="F46" s="31"/>
      <c r="G46" s="31"/>
      <c r="H46" s="31"/>
      <c r="I46" s="31"/>
      <c r="J46" s="31">
        <v>100</v>
      </c>
      <c r="K46" s="31"/>
      <c r="L46" s="31"/>
      <c r="M46" s="31"/>
      <c r="N46" s="31"/>
      <c r="O46" s="31"/>
      <c r="P46" s="31">
        <v>100</v>
      </c>
      <c r="Q46" s="31"/>
      <c r="R46" s="31"/>
      <c r="S46" s="31"/>
      <c r="T46" s="31"/>
      <c r="U46" s="31"/>
      <c r="V46" s="31">
        <v>100</v>
      </c>
    </row>
    <row r="47" spans="1:22" s="89" customFormat="1" ht="11.4" x14ac:dyDescent="0.2">
      <c r="A47" s="89" t="s">
        <v>175</v>
      </c>
      <c r="B47" s="31">
        <v>2002</v>
      </c>
      <c r="C47" s="90" t="s">
        <v>1</v>
      </c>
      <c r="D47" s="31">
        <v>75181.79447555542</v>
      </c>
      <c r="E47" s="31"/>
      <c r="F47" s="31"/>
      <c r="G47" s="31"/>
      <c r="H47" s="31"/>
      <c r="I47" s="31"/>
      <c r="J47" s="31">
        <v>100</v>
      </c>
      <c r="K47" s="31"/>
      <c r="L47" s="31"/>
      <c r="M47" s="31"/>
      <c r="N47" s="31"/>
      <c r="O47" s="31"/>
      <c r="P47" s="31">
        <v>100</v>
      </c>
      <c r="Q47" s="31"/>
      <c r="R47" s="31"/>
      <c r="S47" s="31"/>
      <c r="T47" s="31"/>
      <c r="U47" s="31"/>
      <c r="V47" s="31">
        <v>100</v>
      </c>
    </row>
    <row r="48" spans="1:22" s="89" customFormat="1" ht="11.4" x14ac:dyDescent="0.2">
      <c r="A48" s="89" t="s">
        <v>175</v>
      </c>
      <c r="B48" s="31">
        <v>2003</v>
      </c>
      <c r="C48" s="90" t="s">
        <v>1</v>
      </c>
      <c r="D48" s="31">
        <v>81534.261215457911</v>
      </c>
      <c r="E48" s="31"/>
      <c r="F48" s="31"/>
      <c r="G48" s="31"/>
      <c r="H48" s="31"/>
      <c r="I48" s="31"/>
      <c r="J48" s="31">
        <v>100</v>
      </c>
      <c r="K48" s="31"/>
      <c r="L48" s="31"/>
      <c r="M48" s="31"/>
      <c r="N48" s="31"/>
      <c r="O48" s="31"/>
      <c r="P48" s="31">
        <v>100</v>
      </c>
      <c r="Q48" s="31"/>
      <c r="R48" s="31"/>
      <c r="S48" s="31"/>
      <c r="T48" s="31"/>
      <c r="U48" s="31"/>
      <c r="V48" s="31">
        <v>100</v>
      </c>
    </row>
    <row r="49" spans="1:22" s="89" customFormat="1" ht="11.4" x14ac:dyDescent="0.2">
      <c r="A49" s="89" t="s">
        <v>175</v>
      </c>
      <c r="B49" s="31">
        <v>2004</v>
      </c>
      <c r="C49" s="90" t="s">
        <v>1</v>
      </c>
      <c r="D49" s="31">
        <v>83844.677714309699</v>
      </c>
      <c r="E49" s="31"/>
      <c r="F49" s="31"/>
      <c r="G49" s="31"/>
      <c r="H49" s="31"/>
      <c r="I49" s="31"/>
      <c r="J49" s="31">
        <v>100</v>
      </c>
      <c r="K49" s="31"/>
      <c r="L49" s="31"/>
      <c r="M49" s="31"/>
      <c r="N49" s="31"/>
      <c r="O49" s="31"/>
      <c r="P49" s="31">
        <v>100</v>
      </c>
      <c r="Q49" s="31"/>
      <c r="R49" s="31"/>
      <c r="S49" s="31"/>
      <c r="T49" s="31"/>
      <c r="U49" s="31"/>
      <c r="V49" s="31">
        <v>100</v>
      </c>
    </row>
    <row r="50" spans="1:22" s="89" customFormat="1" ht="11.4" x14ac:dyDescent="0.2">
      <c r="A50" s="89" t="s">
        <v>175</v>
      </c>
      <c r="B50" s="31">
        <v>2005</v>
      </c>
      <c r="C50" s="90" t="s">
        <v>1</v>
      </c>
      <c r="D50" s="31">
        <v>85800.148416595461</v>
      </c>
      <c r="E50" s="31"/>
      <c r="F50" s="31"/>
      <c r="G50" s="31"/>
      <c r="H50" s="31"/>
      <c r="I50" s="31"/>
      <c r="J50" s="31">
        <v>100</v>
      </c>
      <c r="K50" s="31"/>
      <c r="L50" s="31"/>
      <c r="M50" s="31"/>
      <c r="N50" s="31"/>
      <c r="O50" s="31"/>
      <c r="P50" s="31">
        <v>100</v>
      </c>
      <c r="Q50" s="31"/>
      <c r="R50" s="31"/>
      <c r="S50" s="31"/>
      <c r="T50" s="31"/>
      <c r="U50" s="31"/>
      <c r="V50" s="31">
        <v>100</v>
      </c>
    </row>
    <row r="51" spans="1:22" s="89" customFormat="1" ht="11.4" x14ac:dyDescent="0.2">
      <c r="A51" s="89" t="s">
        <v>175</v>
      </c>
      <c r="B51" s="31">
        <v>2006</v>
      </c>
      <c r="C51" s="90" t="s">
        <v>1</v>
      </c>
      <c r="D51" s="31">
        <v>90030.81575515747</v>
      </c>
      <c r="E51" s="31"/>
      <c r="F51" s="31"/>
      <c r="G51" s="31"/>
      <c r="H51" s="31"/>
      <c r="I51" s="31"/>
      <c r="J51" s="31">
        <v>100</v>
      </c>
      <c r="K51" s="31"/>
      <c r="L51" s="31"/>
      <c r="M51" s="31"/>
      <c r="N51" s="31"/>
      <c r="O51" s="31"/>
      <c r="P51" s="31">
        <v>100</v>
      </c>
      <c r="Q51" s="31"/>
      <c r="R51" s="31"/>
      <c r="S51" s="31"/>
      <c r="T51" s="31"/>
      <c r="U51" s="31"/>
      <c r="V51" s="31">
        <v>100</v>
      </c>
    </row>
    <row r="52" spans="1:22" s="89" customFormat="1" ht="11.4" x14ac:dyDescent="0.2">
      <c r="A52" s="89" t="s">
        <v>175</v>
      </c>
      <c r="B52" s="31">
        <v>2007</v>
      </c>
      <c r="C52" s="90" t="s">
        <v>1</v>
      </c>
      <c r="D52" s="31">
        <v>94512.199014129626</v>
      </c>
      <c r="E52" s="31"/>
      <c r="F52" s="31"/>
      <c r="G52" s="31"/>
      <c r="H52" s="31"/>
      <c r="I52" s="31"/>
      <c r="J52" s="31">
        <v>100</v>
      </c>
      <c r="K52" s="31"/>
      <c r="L52" s="31"/>
      <c r="M52" s="31"/>
      <c r="N52" s="31"/>
      <c r="O52" s="31"/>
      <c r="P52" s="31">
        <v>100</v>
      </c>
      <c r="Q52" s="31"/>
      <c r="R52" s="31"/>
      <c r="S52" s="31"/>
      <c r="T52" s="31"/>
      <c r="U52" s="31"/>
      <c r="V52" s="31">
        <v>100</v>
      </c>
    </row>
    <row r="53" spans="1:22" s="89" customFormat="1" ht="11.4" x14ac:dyDescent="0.2">
      <c r="A53" s="89" t="s">
        <v>175</v>
      </c>
      <c r="B53" s="31">
        <v>2008</v>
      </c>
      <c r="C53" s="90" t="s">
        <v>1</v>
      </c>
      <c r="D53" s="31">
        <v>99196.647871131907</v>
      </c>
      <c r="E53" s="31"/>
      <c r="F53" s="31"/>
      <c r="G53" s="31"/>
      <c r="H53" s="31"/>
      <c r="I53" s="31"/>
      <c r="J53" s="31">
        <v>100</v>
      </c>
      <c r="K53" s="31"/>
      <c r="L53" s="31"/>
      <c r="M53" s="31"/>
      <c r="N53" s="31"/>
      <c r="O53" s="31"/>
      <c r="P53" s="31">
        <v>100</v>
      </c>
      <c r="Q53" s="31"/>
      <c r="R53" s="31"/>
      <c r="S53" s="31"/>
      <c r="T53" s="31"/>
      <c r="U53" s="31"/>
      <c r="V53" s="31">
        <v>100</v>
      </c>
    </row>
    <row r="54" spans="1:22" s="89" customFormat="1" ht="11.4" x14ac:dyDescent="0.2">
      <c r="A54" s="89" t="s">
        <v>175</v>
      </c>
      <c r="B54" s="31">
        <v>2009</v>
      </c>
      <c r="C54" s="90" t="s">
        <v>1</v>
      </c>
      <c r="D54" s="31">
        <v>104057.92466159821</v>
      </c>
      <c r="E54" s="31"/>
      <c r="F54" s="31"/>
      <c r="G54" s="31"/>
      <c r="H54" s="31"/>
      <c r="I54" s="31"/>
      <c r="J54" s="31">
        <v>100</v>
      </c>
      <c r="K54" s="31"/>
      <c r="L54" s="31"/>
      <c r="M54" s="31"/>
      <c r="N54" s="31"/>
      <c r="O54" s="31"/>
      <c r="P54" s="31">
        <v>100</v>
      </c>
      <c r="Q54" s="31"/>
      <c r="R54" s="31"/>
      <c r="S54" s="31"/>
      <c r="T54" s="31"/>
      <c r="U54" s="31"/>
      <c r="V54" s="31">
        <v>100</v>
      </c>
    </row>
    <row r="55" spans="1:22" s="89" customFormat="1" ht="11.4" x14ac:dyDescent="0.2">
      <c r="A55" s="89" t="s">
        <v>175</v>
      </c>
      <c r="B55" s="31">
        <v>2010</v>
      </c>
      <c r="C55" s="90" t="s">
        <v>1</v>
      </c>
      <c r="D55" s="31">
        <v>108963.18917894362</v>
      </c>
      <c r="E55" s="31"/>
      <c r="F55" s="31"/>
      <c r="G55" s="31"/>
      <c r="H55" s="31"/>
      <c r="I55" s="31"/>
      <c r="J55" s="31">
        <v>100</v>
      </c>
      <c r="K55" s="31"/>
      <c r="L55" s="31"/>
      <c r="M55" s="31"/>
      <c r="N55" s="31"/>
      <c r="O55" s="31"/>
      <c r="P55" s="31">
        <v>100</v>
      </c>
      <c r="Q55" s="31"/>
      <c r="R55" s="31"/>
      <c r="S55" s="31"/>
      <c r="T55" s="31"/>
      <c r="U55" s="31"/>
      <c r="V55" s="31">
        <v>100</v>
      </c>
    </row>
    <row r="56" spans="1:22" s="89" customFormat="1" ht="11.4" x14ac:dyDescent="0.2">
      <c r="A56" s="89" t="s">
        <v>175</v>
      </c>
      <c r="B56" s="31">
        <v>2011</v>
      </c>
      <c r="C56" s="90" t="s">
        <v>1</v>
      </c>
      <c r="D56" s="31">
        <v>113286.41214843749</v>
      </c>
      <c r="E56" s="31"/>
      <c r="F56" s="31"/>
      <c r="G56" s="31"/>
      <c r="H56" s="31"/>
      <c r="I56" s="31"/>
      <c r="J56" s="31">
        <v>100</v>
      </c>
      <c r="K56" s="31"/>
      <c r="L56" s="31"/>
      <c r="M56" s="31"/>
      <c r="N56" s="31"/>
      <c r="O56" s="31"/>
      <c r="P56" s="31">
        <v>100</v>
      </c>
      <c r="Q56" s="31"/>
      <c r="R56" s="31"/>
      <c r="S56" s="31"/>
      <c r="T56" s="31"/>
      <c r="U56" s="31"/>
      <c r="V56" s="31">
        <v>100</v>
      </c>
    </row>
    <row r="57" spans="1:22" s="89" customFormat="1" ht="11.4" x14ac:dyDescent="0.2">
      <c r="A57" s="89" t="s">
        <v>175</v>
      </c>
      <c r="B57" s="31">
        <v>2012</v>
      </c>
      <c r="C57" s="90" t="s">
        <v>1</v>
      </c>
      <c r="D57" s="31">
        <v>125632.42673469543</v>
      </c>
      <c r="E57" s="31"/>
      <c r="F57" s="31"/>
      <c r="G57" s="31"/>
      <c r="H57" s="31"/>
      <c r="I57" s="31"/>
      <c r="J57" s="31">
        <v>100</v>
      </c>
      <c r="K57" s="31"/>
      <c r="L57" s="31"/>
      <c r="M57" s="31"/>
      <c r="N57" s="31"/>
      <c r="O57" s="31"/>
      <c r="P57" s="31">
        <v>100</v>
      </c>
      <c r="Q57" s="31"/>
      <c r="R57" s="31"/>
      <c r="S57" s="31"/>
      <c r="T57" s="31"/>
      <c r="U57" s="31"/>
      <c r="V57" s="31">
        <v>100</v>
      </c>
    </row>
    <row r="58" spans="1:22" s="89" customFormat="1" ht="11.4" x14ac:dyDescent="0.2">
      <c r="A58" s="89" t="s">
        <v>175</v>
      </c>
      <c r="B58" s="31">
        <v>2013</v>
      </c>
      <c r="C58" s="90" t="s">
        <v>1</v>
      </c>
      <c r="D58" s="31">
        <v>129186.62566619873</v>
      </c>
      <c r="E58" s="31"/>
      <c r="F58" s="31"/>
      <c r="G58" s="31"/>
      <c r="H58" s="31"/>
      <c r="I58" s="31"/>
      <c r="J58" s="31">
        <v>100</v>
      </c>
      <c r="K58" s="31"/>
      <c r="L58" s="31"/>
      <c r="M58" s="31"/>
      <c r="N58" s="31"/>
      <c r="O58" s="31"/>
      <c r="P58" s="31">
        <v>100</v>
      </c>
      <c r="Q58" s="31"/>
      <c r="R58" s="31"/>
      <c r="S58" s="31"/>
      <c r="T58" s="31"/>
      <c r="U58" s="31"/>
      <c r="V58" s="31">
        <v>100</v>
      </c>
    </row>
    <row r="59" spans="1:22" s="89" customFormat="1" ht="11.4" x14ac:dyDescent="0.2">
      <c r="A59" s="89" t="s">
        <v>175</v>
      </c>
      <c r="B59" s="31">
        <v>2014</v>
      </c>
      <c r="C59" s="90" t="s">
        <v>1</v>
      </c>
      <c r="D59" s="31">
        <v>132924.56249702451</v>
      </c>
      <c r="E59" s="31"/>
      <c r="F59" s="31"/>
      <c r="G59" s="31"/>
      <c r="H59" s="31"/>
      <c r="I59" s="31"/>
      <c r="J59" s="31">
        <v>100</v>
      </c>
      <c r="K59" s="31"/>
      <c r="L59" s="31"/>
      <c r="M59" s="31"/>
      <c r="N59" s="31"/>
      <c r="O59" s="31"/>
      <c r="P59" s="31">
        <v>100</v>
      </c>
      <c r="Q59" s="31"/>
      <c r="R59" s="31"/>
      <c r="S59" s="31"/>
      <c r="T59" s="31"/>
      <c r="U59" s="31"/>
      <c r="V59" s="31">
        <v>100</v>
      </c>
    </row>
    <row r="60" spans="1:22" s="89" customFormat="1" ht="11.4" x14ac:dyDescent="0.2">
      <c r="A60" s="89" t="s">
        <v>175</v>
      </c>
      <c r="B60" s="31">
        <v>2015</v>
      </c>
      <c r="C60" s="90" t="s">
        <v>1</v>
      </c>
      <c r="D60" s="31">
        <v>136372.375341568</v>
      </c>
      <c r="E60" s="31"/>
      <c r="F60" s="31"/>
      <c r="G60" s="31"/>
      <c r="H60" s="31"/>
      <c r="I60" s="31"/>
      <c r="J60" s="31">
        <v>100</v>
      </c>
      <c r="K60" s="31"/>
      <c r="L60" s="31"/>
      <c r="M60" s="31"/>
      <c r="N60" s="31"/>
      <c r="O60" s="31"/>
      <c r="P60" s="31">
        <v>100</v>
      </c>
      <c r="Q60" s="31"/>
      <c r="R60" s="31"/>
      <c r="S60" s="31"/>
      <c r="T60" s="31"/>
      <c r="U60" s="31"/>
      <c r="V60" s="31">
        <v>100</v>
      </c>
    </row>
    <row r="61" spans="1:22" s="89" customFormat="1" ht="11.4" x14ac:dyDescent="0.2">
      <c r="A61" s="89" t="s">
        <v>175</v>
      </c>
      <c r="B61" s="31">
        <v>2016</v>
      </c>
      <c r="C61" s="90" t="s">
        <v>1</v>
      </c>
      <c r="D61" s="31">
        <v>138944.28927564621</v>
      </c>
      <c r="E61" s="31"/>
      <c r="F61" s="31"/>
      <c r="G61" s="31"/>
      <c r="H61" s="31"/>
      <c r="I61" s="31"/>
      <c r="J61" s="31">
        <v>100</v>
      </c>
      <c r="K61" s="31"/>
      <c r="L61" s="31"/>
      <c r="M61" s="31"/>
      <c r="N61" s="31"/>
      <c r="O61" s="31"/>
      <c r="P61" s="31">
        <v>100</v>
      </c>
      <c r="Q61" s="31"/>
      <c r="R61" s="31"/>
      <c r="S61" s="31"/>
      <c r="T61" s="31"/>
      <c r="U61" s="31"/>
      <c r="V61" s="31">
        <v>100</v>
      </c>
    </row>
    <row r="62" spans="1:22" s="89" customFormat="1" ht="11.4" x14ac:dyDescent="0.2">
      <c r="A62" s="89" t="s">
        <v>175</v>
      </c>
      <c r="B62" s="31">
        <v>2017</v>
      </c>
      <c r="C62" s="90" t="s">
        <v>1</v>
      </c>
      <c r="D62" s="31">
        <v>140796.68098222735</v>
      </c>
      <c r="E62" s="31"/>
      <c r="F62" s="31"/>
      <c r="G62" s="31"/>
      <c r="H62" s="31"/>
      <c r="I62" s="31"/>
      <c r="J62" s="31">
        <v>100</v>
      </c>
      <c r="K62" s="31"/>
      <c r="L62" s="31"/>
      <c r="M62" s="31"/>
      <c r="N62" s="31"/>
      <c r="O62" s="31"/>
      <c r="P62" s="31">
        <v>100</v>
      </c>
      <c r="Q62" s="31"/>
      <c r="R62" s="31"/>
      <c r="S62" s="31"/>
      <c r="T62" s="31"/>
      <c r="U62" s="31"/>
      <c r="V62" s="31">
        <v>100</v>
      </c>
    </row>
    <row r="63" spans="1:22" s="89" customFormat="1" ht="11.4" x14ac:dyDescent="0.2">
      <c r="A63" s="89" t="s">
        <v>175</v>
      </c>
      <c r="B63" s="31">
        <v>2018</v>
      </c>
      <c r="C63" s="90" t="s">
        <v>1</v>
      </c>
      <c r="D63" s="31">
        <v>142895.27078422546</v>
      </c>
      <c r="E63" s="31"/>
      <c r="F63" s="31"/>
      <c r="G63" s="31"/>
      <c r="H63" s="31"/>
      <c r="I63" s="31"/>
      <c r="J63" s="31">
        <v>100</v>
      </c>
      <c r="K63" s="31"/>
      <c r="L63" s="31"/>
      <c r="M63" s="31"/>
      <c r="N63" s="31"/>
      <c r="O63" s="31"/>
      <c r="P63" s="31">
        <v>100</v>
      </c>
      <c r="Q63" s="31"/>
      <c r="R63" s="31"/>
      <c r="S63" s="31"/>
      <c r="T63" s="31"/>
      <c r="U63" s="31"/>
      <c r="V63" s="31">
        <v>100</v>
      </c>
    </row>
    <row r="64" spans="1:22" s="89" customFormat="1" ht="11.4" x14ac:dyDescent="0.2">
      <c r="A64" s="89" t="s">
        <v>175</v>
      </c>
      <c r="B64" s="31">
        <v>2019</v>
      </c>
      <c r="C64" s="90" t="s">
        <v>1</v>
      </c>
      <c r="D64" s="31">
        <v>145325.87648460388</v>
      </c>
      <c r="E64" s="31"/>
      <c r="F64" s="31"/>
      <c r="G64" s="31"/>
      <c r="H64" s="31"/>
      <c r="I64" s="31"/>
      <c r="J64" s="31">
        <v>100</v>
      </c>
      <c r="K64" s="31"/>
      <c r="L64" s="31"/>
      <c r="M64" s="31"/>
      <c r="N64" s="31"/>
      <c r="O64" s="31"/>
      <c r="P64" s="31">
        <v>100</v>
      </c>
      <c r="Q64" s="31"/>
      <c r="R64" s="31"/>
      <c r="S64" s="31"/>
      <c r="T64" s="31"/>
      <c r="U64" s="31"/>
      <c r="V64" s="31">
        <v>100</v>
      </c>
    </row>
    <row r="65" spans="1:22" s="89" customFormat="1" ht="11.4" x14ac:dyDescent="0.2">
      <c r="A65" s="89" t="s">
        <v>175</v>
      </c>
      <c r="B65" s="31">
        <v>2020</v>
      </c>
      <c r="C65" s="90" t="s">
        <v>1</v>
      </c>
      <c r="D65" s="31">
        <v>147869.23535919189</v>
      </c>
      <c r="E65" s="31"/>
      <c r="F65" s="31"/>
      <c r="G65" s="31"/>
      <c r="H65" s="31"/>
      <c r="I65" s="31"/>
      <c r="J65" s="31">
        <v>100</v>
      </c>
      <c r="K65" s="31"/>
      <c r="L65" s="31"/>
      <c r="M65" s="31"/>
      <c r="N65" s="31"/>
      <c r="O65" s="31"/>
      <c r="P65" s="31">
        <v>100</v>
      </c>
      <c r="Q65" s="31"/>
      <c r="R65" s="31"/>
      <c r="S65" s="31"/>
      <c r="T65" s="31"/>
      <c r="U65" s="31"/>
      <c r="V65" s="31">
        <v>100</v>
      </c>
    </row>
    <row r="66" spans="1:22" s="89" customFormat="1" ht="11.4" x14ac:dyDescent="0.2">
      <c r="A66" s="89" t="s">
        <v>175</v>
      </c>
      <c r="B66" s="31">
        <v>2021</v>
      </c>
      <c r="C66" s="90" t="s">
        <v>1</v>
      </c>
      <c r="D66" s="31">
        <v>150655.84204940795</v>
      </c>
      <c r="E66" s="31"/>
      <c r="F66" s="31"/>
      <c r="G66" s="31"/>
      <c r="H66" s="31"/>
      <c r="I66" s="31"/>
      <c r="J66" s="31">
        <v>100</v>
      </c>
      <c r="K66" s="31"/>
      <c r="L66" s="31"/>
      <c r="M66" s="31"/>
      <c r="N66" s="31"/>
      <c r="O66" s="31"/>
      <c r="P66" s="31">
        <v>100</v>
      </c>
      <c r="Q66" s="31"/>
      <c r="R66" s="31"/>
      <c r="S66" s="31"/>
      <c r="T66" s="31"/>
      <c r="U66" s="31"/>
      <c r="V66" s="31">
        <v>100</v>
      </c>
    </row>
    <row r="67" spans="1:22" s="89" customFormat="1" ht="11.4" x14ac:dyDescent="0.2">
      <c r="A67" s="89" t="s">
        <v>175</v>
      </c>
      <c r="B67" s="31">
        <v>2022</v>
      </c>
      <c r="C67" s="90" t="s">
        <v>1</v>
      </c>
      <c r="D67" s="31">
        <v>153621.31594516756</v>
      </c>
      <c r="E67" s="31"/>
      <c r="F67" s="31"/>
      <c r="G67" s="31"/>
      <c r="H67" s="31"/>
      <c r="I67" s="31"/>
      <c r="J67" s="31">
        <v>100</v>
      </c>
      <c r="K67" s="31"/>
      <c r="L67" s="31"/>
      <c r="M67" s="31"/>
      <c r="N67" s="31"/>
      <c r="O67" s="31"/>
      <c r="P67" s="31">
        <v>100</v>
      </c>
      <c r="Q67" s="31"/>
      <c r="R67" s="31"/>
      <c r="S67" s="31"/>
      <c r="T67" s="31"/>
      <c r="U67" s="31"/>
      <c r="V67" s="31">
        <v>100</v>
      </c>
    </row>
    <row r="68" spans="1:22" s="89" customFormat="1" ht="11.4" x14ac:dyDescent="0.2">
      <c r="A68" s="89" t="s">
        <v>175</v>
      </c>
      <c r="B68" s="31">
        <v>2023</v>
      </c>
      <c r="C68" s="90" t="s">
        <v>1</v>
      </c>
      <c r="D68" s="31">
        <v>155480.1313058853</v>
      </c>
      <c r="E68" s="31"/>
      <c r="F68" s="31"/>
      <c r="G68" s="31"/>
      <c r="H68" s="31"/>
      <c r="I68" s="31"/>
      <c r="J68" s="31">
        <v>100</v>
      </c>
      <c r="K68" s="31"/>
      <c r="L68" s="31"/>
      <c r="M68" s="31"/>
      <c r="N68" s="31"/>
      <c r="O68" s="31"/>
      <c r="P68" s="31">
        <v>100</v>
      </c>
      <c r="Q68" s="31"/>
      <c r="R68" s="31"/>
      <c r="S68" s="31"/>
      <c r="T68" s="31"/>
      <c r="U68" s="31"/>
      <c r="V68" s="31">
        <v>100</v>
      </c>
    </row>
    <row r="69" spans="1:22" s="89" customFormat="1" ht="11.4" x14ac:dyDescent="0.2">
      <c r="A69" s="89" t="s">
        <v>175</v>
      </c>
      <c r="B69" s="31">
        <v>2024</v>
      </c>
      <c r="C69" s="90" t="s">
        <v>1</v>
      </c>
      <c r="D69" s="31">
        <v>156882.306663208</v>
      </c>
      <c r="E69" s="31"/>
      <c r="F69" s="31"/>
      <c r="G69" s="31"/>
      <c r="H69" s="31"/>
      <c r="I69" s="31"/>
      <c r="J69" s="31">
        <v>100</v>
      </c>
      <c r="K69" s="31"/>
      <c r="L69" s="31"/>
      <c r="M69" s="31"/>
      <c r="N69" s="31"/>
      <c r="O69" s="31"/>
      <c r="P69" s="31">
        <v>100</v>
      </c>
      <c r="Q69" s="31"/>
      <c r="R69" s="31"/>
      <c r="S69" s="31"/>
      <c r="T69" s="31"/>
      <c r="U69" s="31"/>
      <c r="V69" s="31">
        <v>100</v>
      </c>
    </row>
    <row r="70" spans="1:22" s="89" customFormat="1" ht="11.4" x14ac:dyDescent="0.2">
      <c r="A70" s="89" t="s">
        <v>175</v>
      </c>
      <c r="B70" s="31">
        <v>2025</v>
      </c>
      <c r="C70" s="90" t="s">
        <v>1</v>
      </c>
      <c r="D70" s="31">
        <v>175409.8693836212</v>
      </c>
      <c r="E70" s="31"/>
      <c r="F70" s="31"/>
      <c r="G70" s="31"/>
      <c r="H70" s="31"/>
      <c r="I70" s="31"/>
      <c r="J70" s="31">
        <v>100</v>
      </c>
      <c r="K70" s="31"/>
      <c r="L70" s="31"/>
      <c r="M70" s="31"/>
      <c r="N70" s="31"/>
      <c r="O70" s="31"/>
      <c r="P70" s="31">
        <v>100</v>
      </c>
      <c r="Q70" s="31"/>
      <c r="R70" s="31"/>
      <c r="S70" s="31"/>
      <c r="T70" s="31"/>
      <c r="U70" s="31"/>
      <c r="V70" s="31">
        <v>100</v>
      </c>
    </row>
    <row r="71" spans="1:22" s="89" customFormat="1" ht="11.4" x14ac:dyDescent="0.2">
      <c r="A71" s="89" t="s">
        <v>175</v>
      </c>
      <c r="B71" s="31">
        <v>2026</v>
      </c>
      <c r="C71" s="90" t="s">
        <v>1</v>
      </c>
      <c r="D71" s="31"/>
      <c r="E71" s="31"/>
      <c r="F71" s="31"/>
      <c r="G71" s="31"/>
      <c r="H71" s="31"/>
      <c r="I71" s="31"/>
      <c r="J71" s="31">
        <v>100</v>
      </c>
      <c r="K71" s="31"/>
      <c r="L71" s="31"/>
      <c r="M71" s="31"/>
      <c r="N71" s="31"/>
      <c r="O71" s="31"/>
      <c r="P71" s="31">
        <v>100</v>
      </c>
      <c r="Q71" s="31"/>
      <c r="R71" s="31"/>
      <c r="S71" s="31"/>
      <c r="T71" s="31"/>
      <c r="U71" s="31"/>
      <c r="V71" s="31">
        <v>100</v>
      </c>
    </row>
    <row r="72" spans="1:22" s="89" customFormat="1" ht="11.4" x14ac:dyDescent="0.2">
      <c r="A72" s="89" t="s">
        <v>175</v>
      </c>
      <c r="B72" s="31">
        <v>2027</v>
      </c>
      <c r="C72" s="90" t="s">
        <v>1</v>
      </c>
      <c r="D72" s="31"/>
      <c r="E72" s="31"/>
      <c r="F72" s="31"/>
      <c r="G72" s="31"/>
      <c r="H72" s="31"/>
      <c r="I72" s="31"/>
      <c r="J72" s="31">
        <v>100</v>
      </c>
      <c r="K72" s="31"/>
      <c r="L72" s="31"/>
      <c r="M72" s="31"/>
      <c r="N72" s="31"/>
      <c r="O72" s="31"/>
      <c r="P72" s="31">
        <v>100</v>
      </c>
      <c r="Q72" s="31"/>
      <c r="R72" s="31"/>
      <c r="S72" s="31"/>
      <c r="T72" s="31"/>
      <c r="U72" s="31"/>
      <c r="V72" s="31">
        <v>100</v>
      </c>
    </row>
    <row r="73" spans="1:22" s="89" customFormat="1" ht="11.4" x14ac:dyDescent="0.2">
      <c r="A73" s="89" t="s">
        <v>175</v>
      </c>
      <c r="B73" s="31">
        <v>2028</v>
      </c>
      <c r="C73" s="90" t="s">
        <v>1</v>
      </c>
      <c r="D73" s="31"/>
      <c r="E73" s="31"/>
      <c r="F73" s="31"/>
      <c r="G73" s="31"/>
      <c r="H73" s="31"/>
      <c r="I73" s="31"/>
      <c r="J73" s="31">
        <v>100</v>
      </c>
      <c r="K73" s="31"/>
      <c r="L73" s="31"/>
      <c r="M73" s="31"/>
      <c r="N73" s="31"/>
      <c r="O73" s="31"/>
      <c r="P73" s="31">
        <v>100</v>
      </c>
      <c r="Q73" s="31"/>
      <c r="R73" s="31"/>
      <c r="S73" s="31"/>
      <c r="T73" s="31"/>
      <c r="U73" s="31"/>
      <c r="V73" s="31">
        <v>100</v>
      </c>
    </row>
    <row r="74" spans="1:22" s="89" customFormat="1" ht="11.4" x14ac:dyDescent="0.2">
      <c r="A74" s="89" t="s">
        <v>175</v>
      </c>
      <c r="B74" s="31">
        <v>2029</v>
      </c>
      <c r="C74" s="90" t="s">
        <v>1</v>
      </c>
      <c r="D74" s="31"/>
      <c r="E74" s="31"/>
      <c r="F74" s="31"/>
      <c r="G74" s="31"/>
      <c r="H74" s="31"/>
      <c r="I74" s="31"/>
      <c r="J74" s="31">
        <v>100</v>
      </c>
      <c r="K74" s="31"/>
      <c r="L74" s="31"/>
      <c r="M74" s="31"/>
      <c r="N74" s="31"/>
      <c r="O74" s="31"/>
      <c r="P74" s="31">
        <v>100</v>
      </c>
      <c r="Q74" s="31"/>
      <c r="R74" s="31"/>
      <c r="S74" s="31"/>
      <c r="T74" s="31"/>
      <c r="U74" s="31"/>
      <c r="V74" s="31">
        <v>100</v>
      </c>
    </row>
    <row r="75" spans="1:22" s="89" customFormat="1" ht="11.4" x14ac:dyDescent="0.2">
      <c r="A75" s="89" t="s">
        <v>175</v>
      </c>
      <c r="B75" s="31">
        <v>2030</v>
      </c>
      <c r="C75" s="90" t="s">
        <v>1</v>
      </c>
      <c r="D75" s="31"/>
      <c r="E75" s="31"/>
      <c r="F75" s="31"/>
      <c r="G75" s="31"/>
      <c r="H75" s="31"/>
      <c r="I75" s="31"/>
      <c r="J75" s="31">
        <v>100</v>
      </c>
      <c r="K75" s="31"/>
      <c r="L75" s="31"/>
      <c r="M75" s="31"/>
      <c r="N75" s="31"/>
      <c r="O75" s="31"/>
      <c r="P75" s="31">
        <v>100</v>
      </c>
      <c r="Q75" s="31"/>
      <c r="R75" s="31"/>
      <c r="S75" s="31"/>
      <c r="T75" s="31"/>
      <c r="U75" s="31"/>
      <c r="V75" s="31">
        <v>100</v>
      </c>
    </row>
    <row r="76" spans="1:22" s="89" customFormat="1" ht="11.4" x14ac:dyDescent="0.2">
      <c r="A76" s="89" t="s">
        <v>175</v>
      </c>
      <c r="B76" s="31">
        <v>2000</v>
      </c>
      <c r="C76" s="90" t="s">
        <v>2</v>
      </c>
      <c r="D76" s="31"/>
      <c r="E76" s="31"/>
      <c r="F76" s="31"/>
      <c r="G76" s="31"/>
      <c r="H76" s="31"/>
      <c r="I76" s="31"/>
      <c r="J76" s="31">
        <v>100</v>
      </c>
      <c r="K76" s="31"/>
      <c r="L76" s="31"/>
      <c r="M76" s="31"/>
      <c r="N76" s="31"/>
      <c r="O76" s="31"/>
      <c r="P76" s="31">
        <v>100</v>
      </c>
      <c r="Q76" s="31"/>
      <c r="R76" s="31"/>
      <c r="S76" s="31"/>
      <c r="T76" s="31"/>
      <c r="U76" s="31"/>
      <c r="V76" s="31">
        <v>100</v>
      </c>
    </row>
    <row r="77" spans="1:22" s="89" customFormat="1" ht="11.4" x14ac:dyDescent="0.2">
      <c r="A77" s="89" t="s">
        <v>175</v>
      </c>
      <c r="B77" s="31">
        <v>2001</v>
      </c>
      <c r="C77" s="90" t="s">
        <v>2</v>
      </c>
      <c r="D77" s="31"/>
      <c r="E77" s="31"/>
      <c r="F77" s="31"/>
      <c r="G77" s="31"/>
      <c r="H77" s="31"/>
      <c r="I77" s="31"/>
      <c r="J77" s="31">
        <v>100</v>
      </c>
      <c r="K77" s="31"/>
      <c r="L77" s="31"/>
      <c r="M77" s="31"/>
      <c r="N77" s="31"/>
      <c r="O77" s="31"/>
      <c r="P77" s="31">
        <v>100</v>
      </c>
      <c r="Q77" s="31"/>
      <c r="R77" s="31"/>
      <c r="S77" s="31"/>
      <c r="T77" s="31"/>
      <c r="U77" s="31"/>
      <c r="V77" s="31">
        <v>100</v>
      </c>
    </row>
    <row r="78" spans="1:22" s="89" customFormat="1" ht="11.4" x14ac:dyDescent="0.2">
      <c r="A78" s="89" t="s">
        <v>175</v>
      </c>
      <c r="B78" s="31">
        <v>2002</v>
      </c>
      <c r="C78" s="90" t="s">
        <v>2</v>
      </c>
      <c r="D78" s="31">
        <v>225798.20552444458</v>
      </c>
      <c r="E78" s="31"/>
      <c r="F78" s="31"/>
      <c r="G78" s="31"/>
      <c r="H78" s="31"/>
      <c r="I78" s="31"/>
      <c r="J78" s="31">
        <v>100</v>
      </c>
      <c r="K78" s="31"/>
      <c r="L78" s="31"/>
      <c r="M78" s="31"/>
      <c r="N78" s="31"/>
      <c r="O78" s="31"/>
      <c r="P78" s="31">
        <v>100</v>
      </c>
      <c r="Q78" s="31"/>
      <c r="R78" s="31"/>
      <c r="S78" s="31"/>
      <c r="T78" s="31"/>
      <c r="U78" s="31"/>
      <c r="V78" s="31">
        <v>100</v>
      </c>
    </row>
    <row r="79" spans="1:22" s="89" customFormat="1" ht="11.4" x14ac:dyDescent="0.2">
      <c r="A79" s="89" t="s">
        <v>175</v>
      </c>
      <c r="B79" s="31">
        <v>2003</v>
      </c>
      <c r="C79" s="90" t="s">
        <v>2</v>
      </c>
      <c r="D79" s="31">
        <v>240188.73878454207</v>
      </c>
      <c r="E79" s="31"/>
      <c r="F79" s="31"/>
      <c r="G79" s="31"/>
      <c r="H79" s="31"/>
      <c r="I79" s="31"/>
      <c r="J79" s="31">
        <v>100</v>
      </c>
      <c r="K79" s="31"/>
      <c r="L79" s="31"/>
      <c r="M79" s="31"/>
      <c r="N79" s="31"/>
      <c r="O79" s="31"/>
      <c r="P79" s="31">
        <v>100</v>
      </c>
      <c r="Q79" s="31"/>
      <c r="R79" s="31"/>
      <c r="S79" s="31"/>
      <c r="T79" s="31"/>
      <c r="U79" s="31"/>
      <c r="V79" s="31">
        <v>100</v>
      </c>
    </row>
    <row r="80" spans="1:22" s="89" customFormat="1" ht="11.4" x14ac:dyDescent="0.2">
      <c r="A80" s="89" t="s">
        <v>175</v>
      </c>
      <c r="B80" s="31">
        <v>2004</v>
      </c>
      <c r="C80" s="90" t="s">
        <v>2</v>
      </c>
      <c r="D80" s="31">
        <v>242272.32228569032</v>
      </c>
      <c r="E80" s="31"/>
      <c r="F80" s="31"/>
      <c r="G80" s="31"/>
      <c r="H80" s="31"/>
      <c r="I80" s="31"/>
      <c r="J80" s="31">
        <v>100</v>
      </c>
      <c r="K80" s="31"/>
      <c r="L80" s="31"/>
      <c r="M80" s="31"/>
      <c r="N80" s="31"/>
      <c r="O80" s="31"/>
      <c r="P80" s="31">
        <v>100</v>
      </c>
      <c r="Q80" s="31"/>
      <c r="R80" s="31"/>
      <c r="S80" s="31"/>
      <c r="T80" s="31"/>
      <c r="U80" s="31"/>
      <c r="V80" s="31">
        <v>100</v>
      </c>
    </row>
    <row r="81" spans="1:22" s="89" customFormat="1" ht="11.4" x14ac:dyDescent="0.2">
      <c r="A81" s="89" t="s">
        <v>175</v>
      </c>
      <c r="B81" s="31">
        <v>2005</v>
      </c>
      <c r="C81" s="90" t="s">
        <v>2</v>
      </c>
      <c r="D81" s="31">
        <v>243680.85158340452</v>
      </c>
      <c r="E81" s="31"/>
      <c r="F81" s="31"/>
      <c r="G81" s="31"/>
      <c r="H81" s="31"/>
      <c r="I81" s="31"/>
      <c r="J81" s="31">
        <v>100</v>
      </c>
      <c r="K81" s="31"/>
      <c r="L81" s="31"/>
      <c r="M81" s="31"/>
      <c r="N81" s="31"/>
      <c r="O81" s="31"/>
      <c r="P81" s="31">
        <v>100</v>
      </c>
      <c r="Q81" s="31"/>
      <c r="R81" s="31"/>
      <c r="S81" s="31"/>
      <c r="T81" s="31"/>
      <c r="U81" s="31"/>
      <c r="V81" s="31">
        <v>100</v>
      </c>
    </row>
    <row r="82" spans="1:22" s="89" customFormat="1" ht="11.4" x14ac:dyDescent="0.2">
      <c r="A82" s="89" t="s">
        <v>175</v>
      </c>
      <c r="B82" s="31">
        <v>2006</v>
      </c>
      <c r="C82" s="90" t="s">
        <v>2</v>
      </c>
      <c r="D82" s="31">
        <v>251331.18424484256</v>
      </c>
      <c r="E82" s="31"/>
      <c r="F82" s="31"/>
      <c r="G82" s="31"/>
      <c r="H82" s="31"/>
      <c r="I82" s="31"/>
      <c r="J82" s="31">
        <v>100</v>
      </c>
      <c r="K82" s="31"/>
      <c r="L82" s="31"/>
      <c r="M82" s="31"/>
      <c r="N82" s="31"/>
      <c r="O82" s="31"/>
      <c r="P82" s="31">
        <v>100</v>
      </c>
      <c r="Q82" s="31"/>
      <c r="R82" s="31"/>
      <c r="S82" s="31"/>
      <c r="T82" s="31"/>
      <c r="U82" s="31"/>
      <c r="V82" s="31">
        <v>100</v>
      </c>
    </row>
    <row r="83" spans="1:22" s="89" customFormat="1" ht="11.4" x14ac:dyDescent="0.2">
      <c r="A83" s="89" t="s">
        <v>175</v>
      </c>
      <c r="B83" s="31">
        <v>2007</v>
      </c>
      <c r="C83" s="90" t="s">
        <v>2</v>
      </c>
      <c r="D83" s="31">
        <v>259346.80098587036</v>
      </c>
      <c r="E83" s="31"/>
      <c r="F83" s="31"/>
      <c r="G83" s="31"/>
      <c r="H83" s="31"/>
      <c r="I83" s="31"/>
      <c r="J83" s="31">
        <v>100</v>
      </c>
      <c r="K83" s="31"/>
      <c r="L83" s="31"/>
      <c r="M83" s="31"/>
      <c r="N83" s="31"/>
      <c r="O83" s="31"/>
      <c r="P83" s="31">
        <v>100</v>
      </c>
      <c r="Q83" s="31"/>
      <c r="R83" s="31"/>
      <c r="S83" s="31"/>
      <c r="T83" s="31"/>
      <c r="U83" s="31"/>
      <c r="V83" s="31">
        <v>100</v>
      </c>
    </row>
    <row r="84" spans="1:22" s="89" customFormat="1" ht="11.4" x14ac:dyDescent="0.2">
      <c r="A84" s="89" t="s">
        <v>175</v>
      </c>
      <c r="B84" s="31">
        <v>2008</v>
      </c>
      <c r="C84" s="90" t="s">
        <v>2</v>
      </c>
      <c r="D84" s="31">
        <v>267546.35212886811</v>
      </c>
      <c r="E84" s="31"/>
      <c r="F84" s="31"/>
      <c r="G84" s="31"/>
      <c r="H84" s="31"/>
      <c r="I84" s="31"/>
      <c r="J84" s="31">
        <v>100</v>
      </c>
      <c r="K84" s="31"/>
      <c r="L84" s="31"/>
      <c r="M84" s="31"/>
      <c r="N84" s="31"/>
      <c r="O84" s="31"/>
      <c r="P84" s="31">
        <v>100</v>
      </c>
      <c r="Q84" s="31"/>
      <c r="R84" s="31"/>
      <c r="S84" s="31"/>
      <c r="T84" s="31"/>
      <c r="U84" s="31"/>
      <c r="V84" s="31">
        <v>100</v>
      </c>
    </row>
    <row r="85" spans="1:22" s="89" customFormat="1" ht="11.4" x14ac:dyDescent="0.2">
      <c r="A85" s="89" t="s">
        <v>175</v>
      </c>
      <c r="B85" s="31">
        <v>2009</v>
      </c>
      <c r="C85" s="90" t="s">
        <v>2</v>
      </c>
      <c r="D85" s="31">
        <v>275868.07533840183</v>
      </c>
      <c r="E85" s="31"/>
      <c r="F85" s="31"/>
      <c r="G85" s="31"/>
      <c r="H85" s="31"/>
      <c r="I85" s="31"/>
      <c r="J85" s="31">
        <v>100</v>
      </c>
      <c r="K85" s="31"/>
      <c r="L85" s="31"/>
      <c r="M85" s="31"/>
      <c r="N85" s="31"/>
      <c r="O85" s="31"/>
      <c r="P85" s="31">
        <v>100</v>
      </c>
      <c r="Q85" s="31"/>
      <c r="R85" s="31"/>
      <c r="S85" s="31"/>
      <c r="T85" s="31"/>
      <c r="U85" s="31"/>
      <c r="V85" s="31">
        <v>100</v>
      </c>
    </row>
    <row r="86" spans="1:22" s="89" customFormat="1" ht="11.4" x14ac:dyDescent="0.2">
      <c r="A86" s="89" t="s">
        <v>175</v>
      </c>
      <c r="B86" s="31">
        <v>2010</v>
      </c>
      <c r="C86" s="90" t="s">
        <v>2</v>
      </c>
      <c r="D86" s="31">
        <v>283951.81082105637</v>
      </c>
      <c r="E86" s="31"/>
      <c r="F86" s="31"/>
      <c r="G86" s="31"/>
      <c r="H86" s="31"/>
      <c r="I86" s="31"/>
      <c r="J86" s="31">
        <v>100</v>
      </c>
      <c r="K86" s="31"/>
      <c r="L86" s="31"/>
      <c r="M86" s="31"/>
      <c r="N86" s="31"/>
      <c r="O86" s="31"/>
      <c r="P86" s="31">
        <v>100</v>
      </c>
      <c r="Q86" s="31"/>
      <c r="R86" s="31"/>
      <c r="S86" s="31"/>
      <c r="T86" s="31"/>
      <c r="U86" s="31"/>
      <c r="V86" s="31">
        <v>100</v>
      </c>
    </row>
    <row r="87" spans="1:22" s="89" customFormat="1" ht="11.4" x14ac:dyDescent="0.2">
      <c r="A87" s="89" t="s">
        <v>175</v>
      </c>
      <c r="B87" s="31">
        <v>2011</v>
      </c>
      <c r="C87" s="90" t="s">
        <v>2</v>
      </c>
      <c r="D87" s="31">
        <v>290169.58785156248</v>
      </c>
      <c r="E87" s="31"/>
      <c r="F87" s="31"/>
      <c r="G87" s="31"/>
      <c r="H87" s="31"/>
      <c r="I87" s="31"/>
      <c r="J87" s="31">
        <v>100</v>
      </c>
      <c r="K87" s="31"/>
      <c r="L87" s="31"/>
      <c r="M87" s="31"/>
      <c r="N87" s="31"/>
      <c r="O87" s="31"/>
      <c r="P87" s="31">
        <v>100</v>
      </c>
      <c r="Q87" s="31"/>
      <c r="R87" s="31"/>
      <c r="S87" s="31"/>
      <c r="T87" s="31"/>
      <c r="U87" s="31"/>
      <c r="V87" s="31">
        <v>100</v>
      </c>
    </row>
    <row r="88" spans="1:22" s="89" customFormat="1" ht="11.4" x14ac:dyDescent="0.2">
      <c r="A88" s="89" t="s">
        <v>175</v>
      </c>
      <c r="B88" s="31">
        <v>2012</v>
      </c>
      <c r="C88" s="90" t="s">
        <v>2</v>
      </c>
      <c r="D88" s="31">
        <v>316299.57326530456</v>
      </c>
      <c r="E88" s="31"/>
      <c r="F88" s="31"/>
      <c r="G88" s="31"/>
      <c r="H88" s="31"/>
      <c r="I88" s="31"/>
      <c r="J88" s="31">
        <v>100</v>
      </c>
      <c r="K88" s="31"/>
      <c r="L88" s="31"/>
      <c r="M88" s="31"/>
      <c r="N88" s="31"/>
      <c r="O88" s="31"/>
      <c r="P88" s="31">
        <v>100</v>
      </c>
      <c r="Q88" s="31"/>
      <c r="R88" s="31"/>
      <c r="S88" s="31"/>
      <c r="T88" s="31"/>
      <c r="U88" s="31"/>
      <c r="V88" s="31">
        <v>100</v>
      </c>
    </row>
    <row r="89" spans="1:22" s="89" customFormat="1" ht="11.4" x14ac:dyDescent="0.2">
      <c r="A89" s="89" t="s">
        <v>175</v>
      </c>
      <c r="B89" s="31">
        <v>2013</v>
      </c>
      <c r="C89" s="90" t="s">
        <v>2</v>
      </c>
      <c r="D89" s="31">
        <v>319705.37433380127</v>
      </c>
      <c r="E89" s="31"/>
      <c r="F89" s="31"/>
      <c r="G89" s="31"/>
      <c r="H89" s="31"/>
      <c r="I89" s="31"/>
      <c r="J89" s="31">
        <v>100</v>
      </c>
      <c r="K89" s="31"/>
      <c r="L89" s="31"/>
      <c r="M89" s="31"/>
      <c r="N89" s="31"/>
      <c r="O89" s="31"/>
      <c r="P89" s="31">
        <v>100</v>
      </c>
      <c r="Q89" s="31"/>
      <c r="R89" s="31"/>
      <c r="S89" s="31"/>
      <c r="T89" s="31"/>
      <c r="U89" s="31"/>
      <c r="V89" s="31">
        <v>100</v>
      </c>
    </row>
    <row r="90" spans="1:22" s="89" customFormat="1" ht="11.4" x14ac:dyDescent="0.2">
      <c r="A90" s="89" t="s">
        <v>175</v>
      </c>
      <c r="B90" s="31">
        <v>2014</v>
      </c>
      <c r="C90" s="90" t="s">
        <v>2</v>
      </c>
      <c r="D90" s="31">
        <v>323343.43750297546</v>
      </c>
      <c r="E90" s="31"/>
      <c r="F90" s="31"/>
      <c r="G90" s="31"/>
      <c r="H90" s="31"/>
      <c r="I90" s="31"/>
      <c r="J90" s="31">
        <v>100</v>
      </c>
      <c r="K90" s="31"/>
      <c r="L90" s="31"/>
      <c r="M90" s="31"/>
      <c r="N90" s="31"/>
      <c r="O90" s="31"/>
      <c r="P90" s="31">
        <v>100</v>
      </c>
      <c r="Q90" s="31"/>
      <c r="R90" s="31"/>
      <c r="S90" s="31"/>
      <c r="T90" s="31"/>
      <c r="U90" s="31"/>
      <c r="V90" s="31">
        <v>100</v>
      </c>
    </row>
    <row r="91" spans="1:22" s="89" customFormat="1" ht="11.4" x14ac:dyDescent="0.2">
      <c r="A91" s="89" t="s">
        <v>175</v>
      </c>
      <c r="B91" s="31">
        <v>2015</v>
      </c>
      <c r="C91" s="90" t="s">
        <v>2</v>
      </c>
      <c r="D91" s="31">
        <v>326063.62465843197</v>
      </c>
      <c r="E91" s="31"/>
      <c r="F91" s="31"/>
      <c r="G91" s="31"/>
      <c r="H91" s="31"/>
      <c r="I91" s="31"/>
      <c r="J91" s="31">
        <v>100</v>
      </c>
      <c r="K91" s="31"/>
      <c r="L91" s="31"/>
      <c r="M91" s="31"/>
      <c r="N91" s="31"/>
      <c r="O91" s="31"/>
      <c r="P91" s="31">
        <v>100</v>
      </c>
      <c r="Q91" s="31"/>
      <c r="R91" s="31"/>
      <c r="S91" s="31"/>
      <c r="T91" s="31"/>
      <c r="U91" s="31"/>
      <c r="V91" s="31">
        <v>100</v>
      </c>
    </row>
    <row r="92" spans="1:22" s="89" customFormat="1" ht="11.4" x14ac:dyDescent="0.2">
      <c r="A92" s="89" t="s">
        <v>175</v>
      </c>
      <c r="B92" s="31">
        <v>2016</v>
      </c>
      <c r="C92" s="90" t="s">
        <v>2</v>
      </c>
      <c r="D92" s="31">
        <v>326530.71072435379</v>
      </c>
      <c r="E92" s="31"/>
      <c r="F92" s="31"/>
      <c r="G92" s="31"/>
      <c r="H92" s="31"/>
      <c r="I92" s="31"/>
      <c r="J92" s="31">
        <v>100</v>
      </c>
      <c r="K92" s="31"/>
      <c r="L92" s="31"/>
      <c r="M92" s="31"/>
      <c r="N92" s="31"/>
      <c r="O92" s="31"/>
      <c r="P92" s="31">
        <v>100</v>
      </c>
      <c r="Q92" s="31"/>
      <c r="R92" s="31"/>
      <c r="S92" s="31"/>
      <c r="T92" s="31"/>
      <c r="U92" s="31"/>
      <c r="V92" s="31">
        <v>100</v>
      </c>
    </row>
    <row r="93" spans="1:22" s="89" customFormat="1" ht="11.4" x14ac:dyDescent="0.2">
      <c r="A93" s="89" t="s">
        <v>175</v>
      </c>
      <c r="B93" s="31">
        <v>2017</v>
      </c>
      <c r="C93" s="90" t="s">
        <v>2</v>
      </c>
      <c r="D93" s="31">
        <v>325232.31901777268</v>
      </c>
      <c r="E93" s="31"/>
      <c r="F93" s="31"/>
      <c r="G93" s="31"/>
      <c r="H93" s="31"/>
      <c r="I93" s="31"/>
      <c r="J93" s="31">
        <v>100</v>
      </c>
      <c r="K93" s="31"/>
      <c r="L93" s="31"/>
      <c r="M93" s="31"/>
      <c r="N93" s="31"/>
      <c r="O93" s="31"/>
      <c r="P93" s="31">
        <v>100</v>
      </c>
      <c r="Q93" s="31"/>
      <c r="R93" s="31"/>
      <c r="S93" s="31"/>
      <c r="T93" s="31"/>
      <c r="U93" s="31"/>
      <c r="V93" s="31">
        <v>100</v>
      </c>
    </row>
    <row r="94" spans="1:22" s="89" customFormat="1" ht="11.4" x14ac:dyDescent="0.2">
      <c r="A94" s="89" t="s">
        <v>175</v>
      </c>
      <c r="B94" s="31">
        <v>2018</v>
      </c>
      <c r="C94" s="90" t="s">
        <v>2</v>
      </c>
      <c r="D94" s="31">
        <v>324418.72921577451</v>
      </c>
      <c r="E94" s="31"/>
      <c r="F94" s="31"/>
      <c r="G94" s="31"/>
      <c r="H94" s="31"/>
      <c r="I94" s="31"/>
      <c r="J94" s="31">
        <v>100</v>
      </c>
      <c r="K94" s="31"/>
      <c r="L94" s="31"/>
      <c r="M94" s="31"/>
      <c r="N94" s="31"/>
      <c r="O94" s="31"/>
      <c r="P94" s="31">
        <v>100</v>
      </c>
      <c r="Q94" s="31"/>
      <c r="R94" s="31"/>
      <c r="S94" s="31"/>
      <c r="T94" s="31"/>
      <c r="U94" s="31"/>
      <c r="V94" s="31">
        <v>100</v>
      </c>
    </row>
    <row r="95" spans="1:22" s="89" customFormat="1" ht="11.4" x14ac:dyDescent="0.2">
      <c r="A95" s="89" t="s">
        <v>175</v>
      </c>
      <c r="B95" s="31">
        <v>2019</v>
      </c>
      <c r="C95" s="90" t="s">
        <v>2</v>
      </c>
      <c r="D95" s="31">
        <v>324270.12351539615</v>
      </c>
      <c r="E95" s="31"/>
      <c r="F95" s="31"/>
      <c r="G95" s="31"/>
      <c r="H95" s="31"/>
      <c r="I95" s="31"/>
      <c r="J95" s="31">
        <v>100</v>
      </c>
      <c r="K95" s="31"/>
      <c r="L95" s="31"/>
      <c r="M95" s="31"/>
      <c r="N95" s="31"/>
      <c r="O95" s="31"/>
      <c r="P95" s="31">
        <v>100</v>
      </c>
      <c r="Q95" s="31"/>
      <c r="R95" s="31"/>
      <c r="S95" s="31"/>
      <c r="T95" s="31"/>
      <c r="U95" s="31"/>
      <c r="V95" s="31">
        <v>100</v>
      </c>
    </row>
    <row r="96" spans="1:22" s="89" customFormat="1" ht="11.4" x14ac:dyDescent="0.2">
      <c r="A96" s="89" t="s">
        <v>175</v>
      </c>
      <c r="B96" s="31">
        <v>2020</v>
      </c>
      <c r="C96" s="90" t="s">
        <v>2</v>
      </c>
      <c r="D96" s="31">
        <v>324254.76464080811</v>
      </c>
      <c r="E96" s="31"/>
      <c r="F96" s="31"/>
      <c r="G96" s="31"/>
      <c r="H96" s="31"/>
      <c r="I96" s="31"/>
      <c r="J96" s="31">
        <v>100</v>
      </c>
      <c r="K96" s="31"/>
      <c r="L96" s="31"/>
      <c r="M96" s="31"/>
      <c r="N96" s="31"/>
      <c r="O96" s="31"/>
      <c r="P96" s="31">
        <v>100</v>
      </c>
      <c r="Q96" s="31"/>
      <c r="R96" s="31"/>
      <c r="S96" s="31"/>
      <c r="T96" s="31"/>
      <c r="U96" s="31"/>
      <c r="V96" s="31">
        <v>100</v>
      </c>
    </row>
    <row r="97" spans="1:31" s="89" customFormat="1" ht="11.4" x14ac:dyDescent="0.2">
      <c r="A97" s="89" t="s">
        <v>175</v>
      </c>
      <c r="B97" s="31">
        <v>2021</v>
      </c>
      <c r="C97" s="90" t="s">
        <v>2</v>
      </c>
      <c r="D97" s="31">
        <v>324674.15795059205</v>
      </c>
      <c r="E97" s="31"/>
      <c r="F97" s="31"/>
      <c r="G97" s="31"/>
      <c r="H97" s="31"/>
      <c r="I97" s="31"/>
      <c r="J97" s="31">
        <v>100</v>
      </c>
      <c r="K97" s="31"/>
      <c r="L97" s="31"/>
      <c r="M97" s="31"/>
      <c r="N97" s="31"/>
      <c r="O97" s="31"/>
      <c r="P97" s="31">
        <v>100</v>
      </c>
      <c r="Q97" s="31"/>
      <c r="R97" s="31"/>
      <c r="S97" s="31"/>
      <c r="T97" s="31"/>
      <c r="U97" s="31"/>
      <c r="V97" s="31">
        <v>100</v>
      </c>
    </row>
    <row r="98" spans="1:31" s="89" customFormat="1" ht="11.4" x14ac:dyDescent="0.2">
      <c r="A98" s="89" t="s">
        <v>175</v>
      </c>
      <c r="B98" s="31">
        <v>2022</v>
      </c>
      <c r="C98" s="90" t="s">
        <v>2</v>
      </c>
      <c r="D98" s="31">
        <v>325337.68405483244</v>
      </c>
      <c r="E98" s="31"/>
      <c r="F98" s="31"/>
      <c r="G98" s="31"/>
      <c r="H98" s="31"/>
      <c r="I98" s="31"/>
      <c r="J98" s="31">
        <v>100</v>
      </c>
      <c r="K98" s="31"/>
      <c r="L98" s="31"/>
      <c r="M98" s="31"/>
      <c r="N98" s="31"/>
      <c r="O98" s="31"/>
      <c r="P98" s="31">
        <v>100</v>
      </c>
      <c r="Q98" s="31"/>
      <c r="R98" s="31"/>
      <c r="S98" s="31"/>
      <c r="T98" s="31"/>
      <c r="U98" s="31"/>
      <c r="V98" s="31">
        <v>100</v>
      </c>
    </row>
    <row r="99" spans="1:31" s="89" customFormat="1" ht="11.4" x14ac:dyDescent="0.2">
      <c r="A99" s="89" t="s">
        <v>175</v>
      </c>
      <c r="B99" s="31">
        <v>2023</v>
      </c>
      <c r="C99" s="90" t="s">
        <v>2</v>
      </c>
      <c r="D99" s="31">
        <v>323568.86869411467</v>
      </c>
      <c r="E99" s="31"/>
      <c r="F99" s="31"/>
      <c r="G99" s="31"/>
      <c r="H99" s="31"/>
      <c r="I99" s="31"/>
      <c r="J99" s="31">
        <v>100</v>
      </c>
      <c r="K99" s="31"/>
      <c r="L99" s="31"/>
      <c r="M99" s="31"/>
      <c r="N99" s="31"/>
      <c r="O99" s="31"/>
      <c r="P99" s="31">
        <v>100</v>
      </c>
      <c r="Q99" s="31"/>
      <c r="R99" s="31"/>
      <c r="S99" s="31"/>
      <c r="T99" s="31"/>
      <c r="U99" s="31"/>
      <c r="V99" s="31">
        <v>100</v>
      </c>
    </row>
    <row r="100" spans="1:31" s="89" customFormat="1" ht="11.4" x14ac:dyDescent="0.2">
      <c r="A100" s="89" t="s">
        <v>175</v>
      </c>
      <c r="B100" s="31">
        <v>2024</v>
      </c>
      <c r="C100" s="90" t="s">
        <v>2</v>
      </c>
      <c r="D100" s="31">
        <v>320805.693336792</v>
      </c>
      <c r="E100" s="31"/>
      <c r="F100" s="31"/>
      <c r="G100" s="31"/>
      <c r="H100" s="31"/>
      <c r="I100" s="31"/>
      <c r="J100" s="31">
        <v>100</v>
      </c>
      <c r="K100" s="31"/>
      <c r="L100" s="31"/>
      <c r="M100" s="31"/>
      <c r="N100" s="31"/>
      <c r="O100" s="31"/>
      <c r="P100" s="31">
        <v>100</v>
      </c>
      <c r="Q100" s="31"/>
      <c r="R100" s="31"/>
      <c r="S100" s="31"/>
      <c r="T100" s="31"/>
      <c r="U100" s="31"/>
      <c r="V100" s="31">
        <v>100</v>
      </c>
    </row>
    <row r="101" spans="1:31" s="89" customFormat="1" ht="11.4" x14ac:dyDescent="0.2">
      <c r="A101" s="89" t="s">
        <v>175</v>
      </c>
      <c r="B101" s="31">
        <v>2025</v>
      </c>
      <c r="C101" s="90" t="s">
        <v>2</v>
      </c>
      <c r="D101" s="31">
        <v>352456.13061637874</v>
      </c>
      <c r="E101" s="31"/>
      <c r="F101" s="31"/>
      <c r="G101" s="31"/>
      <c r="H101" s="31"/>
      <c r="I101" s="31"/>
      <c r="J101" s="31">
        <v>100</v>
      </c>
      <c r="K101" s="31"/>
      <c r="L101" s="31"/>
      <c r="M101" s="31"/>
      <c r="N101" s="31"/>
      <c r="O101" s="31"/>
      <c r="P101" s="31">
        <v>100</v>
      </c>
      <c r="Q101" s="31"/>
      <c r="R101" s="31"/>
      <c r="S101" s="31"/>
      <c r="T101" s="31"/>
      <c r="U101" s="31"/>
      <c r="V101" s="31">
        <v>100</v>
      </c>
    </row>
    <row r="102" spans="1:31" s="89" customFormat="1" ht="11.4" x14ac:dyDescent="0.2">
      <c r="A102" s="89" t="s">
        <v>175</v>
      </c>
      <c r="B102" s="31">
        <v>2026</v>
      </c>
      <c r="C102" s="90" t="s">
        <v>2</v>
      </c>
      <c r="D102" s="31"/>
      <c r="E102" s="31"/>
      <c r="F102" s="31"/>
      <c r="G102" s="31"/>
      <c r="H102" s="31"/>
      <c r="I102" s="31"/>
      <c r="J102" s="31">
        <v>100</v>
      </c>
      <c r="K102" s="31"/>
      <c r="L102" s="31"/>
      <c r="M102" s="31"/>
      <c r="N102" s="31"/>
      <c r="O102" s="31"/>
      <c r="P102" s="31">
        <v>100</v>
      </c>
      <c r="Q102" s="31"/>
      <c r="R102" s="31"/>
      <c r="S102" s="31"/>
      <c r="T102" s="31"/>
      <c r="U102" s="31"/>
      <c r="V102" s="31">
        <v>100</v>
      </c>
    </row>
    <row r="103" spans="1:31" s="89" customFormat="1" ht="11.4" x14ac:dyDescent="0.2">
      <c r="A103" s="89" t="s">
        <v>175</v>
      </c>
      <c r="B103" s="31">
        <v>2027</v>
      </c>
      <c r="C103" s="90" t="s">
        <v>2</v>
      </c>
      <c r="D103" s="31"/>
      <c r="E103" s="31"/>
      <c r="F103" s="31"/>
      <c r="G103" s="31"/>
      <c r="H103" s="31"/>
      <c r="I103" s="31"/>
      <c r="J103" s="31">
        <v>100</v>
      </c>
      <c r="K103" s="31"/>
      <c r="L103" s="31"/>
      <c r="M103" s="31"/>
      <c r="N103" s="31"/>
      <c r="O103" s="31"/>
      <c r="P103" s="31">
        <v>100</v>
      </c>
      <c r="Q103" s="31"/>
      <c r="R103" s="31"/>
      <c r="S103" s="31"/>
      <c r="T103" s="31"/>
      <c r="U103" s="31"/>
      <c r="V103" s="31">
        <v>100</v>
      </c>
    </row>
    <row r="104" spans="1:31" s="89" customFormat="1" ht="11.4" x14ac:dyDescent="0.2">
      <c r="A104" s="89" t="s">
        <v>175</v>
      </c>
      <c r="B104" s="31">
        <v>2028</v>
      </c>
      <c r="C104" s="90" t="s">
        <v>2</v>
      </c>
      <c r="D104" s="31"/>
      <c r="E104" s="31"/>
      <c r="F104" s="31"/>
      <c r="G104" s="31"/>
      <c r="H104" s="31"/>
      <c r="I104" s="31"/>
      <c r="J104" s="31">
        <v>100</v>
      </c>
      <c r="K104" s="31"/>
      <c r="L104" s="31"/>
      <c r="M104" s="31"/>
      <c r="N104" s="31"/>
      <c r="O104" s="31"/>
      <c r="P104" s="31">
        <v>100</v>
      </c>
      <c r="Q104" s="31"/>
      <c r="R104" s="31"/>
      <c r="S104" s="31"/>
      <c r="T104" s="31"/>
      <c r="U104" s="31"/>
      <c r="V104" s="31">
        <v>100</v>
      </c>
    </row>
    <row r="105" spans="1:31" s="89" customFormat="1" ht="11.4" x14ac:dyDescent="0.2">
      <c r="A105" s="89" t="s">
        <v>175</v>
      </c>
      <c r="B105" s="31">
        <v>2029</v>
      </c>
      <c r="C105" s="90" t="s">
        <v>2</v>
      </c>
      <c r="D105" s="31"/>
      <c r="E105" s="31"/>
      <c r="F105" s="31"/>
      <c r="G105" s="31"/>
      <c r="H105" s="31"/>
      <c r="I105" s="31"/>
      <c r="J105" s="31">
        <v>100</v>
      </c>
      <c r="K105" s="31"/>
      <c r="L105" s="31"/>
      <c r="M105" s="31"/>
      <c r="N105" s="31"/>
      <c r="O105" s="31"/>
      <c r="P105" s="31">
        <v>100</v>
      </c>
      <c r="Q105" s="31"/>
      <c r="R105" s="31"/>
      <c r="S105" s="31"/>
      <c r="T105" s="31"/>
      <c r="U105" s="31"/>
      <c r="V105" s="31">
        <v>100</v>
      </c>
    </row>
    <row r="106" spans="1:31" s="89" customFormat="1" ht="11.4" x14ac:dyDescent="0.2">
      <c r="A106" s="89" t="s">
        <v>175</v>
      </c>
      <c r="B106" s="31">
        <v>2030</v>
      </c>
      <c r="C106" s="90" t="s">
        <v>2</v>
      </c>
      <c r="D106" s="31"/>
      <c r="E106" s="31"/>
      <c r="F106" s="31"/>
      <c r="G106" s="31"/>
      <c r="H106" s="31"/>
      <c r="I106" s="31"/>
      <c r="J106" s="31">
        <v>100</v>
      </c>
      <c r="K106" s="31"/>
      <c r="L106" s="31"/>
      <c r="M106" s="31"/>
      <c r="N106" s="31"/>
      <c r="O106" s="31"/>
      <c r="P106" s="31">
        <v>100</v>
      </c>
      <c r="Q106" s="31"/>
      <c r="R106" s="31"/>
      <c r="S106" s="31"/>
      <c r="T106" s="31"/>
      <c r="U106" s="31"/>
      <c r="V106" s="31">
        <v>100</v>
      </c>
    </row>
    <row r="107" spans="1:31" s="89" customFormat="1" ht="11.4" x14ac:dyDescent="0.2">
      <c r="A107" s="89" t="s">
        <v>175</v>
      </c>
      <c r="B107" s="31">
        <v>2000</v>
      </c>
      <c r="C107" s="90" t="s">
        <v>16</v>
      </c>
      <c r="D107" s="31"/>
      <c r="E107" s="31"/>
      <c r="F107" s="31"/>
      <c r="G107" s="31"/>
      <c r="H107" s="31"/>
      <c r="I107" s="31"/>
      <c r="J107" s="31">
        <v>100</v>
      </c>
      <c r="K107" s="31"/>
      <c r="L107" s="31"/>
      <c r="M107" s="31"/>
      <c r="N107" s="31"/>
      <c r="O107" s="31"/>
      <c r="P107" s="31">
        <v>100</v>
      </c>
      <c r="Q107" s="31"/>
      <c r="R107" s="31"/>
      <c r="S107" s="31"/>
      <c r="T107" s="31"/>
      <c r="U107" s="31"/>
      <c r="V107" s="31">
        <v>100</v>
      </c>
    </row>
    <row r="108" spans="1:31" s="89" customFormat="1" ht="11.4" x14ac:dyDescent="0.2">
      <c r="A108" s="89" t="s">
        <v>175</v>
      </c>
      <c r="B108" s="31">
        <v>2001</v>
      </c>
      <c r="C108" s="90" t="s">
        <v>16</v>
      </c>
      <c r="D108" s="31"/>
      <c r="E108" s="31"/>
      <c r="F108" s="31"/>
      <c r="G108" s="31"/>
      <c r="H108" s="31"/>
      <c r="I108" s="31"/>
      <c r="J108" s="31">
        <v>100</v>
      </c>
      <c r="K108" s="31"/>
      <c r="L108" s="31"/>
      <c r="M108" s="31"/>
      <c r="N108" s="31"/>
      <c r="O108" s="31"/>
      <c r="P108" s="31">
        <v>100</v>
      </c>
      <c r="Q108" s="31"/>
      <c r="R108" s="31"/>
      <c r="S108" s="31"/>
      <c r="T108" s="31"/>
      <c r="U108" s="31"/>
      <c r="V108" s="31">
        <v>100</v>
      </c>
    </row>
    <row r="109" spans="1:31" s="89" customFormat="1" ht="11.4" x14ac:dyDescent="0.2">
      <c r="A109" s="89" t="s">
        <v>175</v>
      </c>
      <c r="B109" s="31">
        <v>2002</v>
      </c>
      <c r="C109" s="90" t="s">
        <v>16</v>
      </c>
      <c r="D109" s="31">
        <v>50167</v>
      </c>
      <c r="E109" s="31"/>
      <c r="F109" s="31"/>
      <c r="G109" s="31"/>
      <c r="H109" s="31"/>
      <c r="I109" s="31"/>
      <c r="J109" s="31">
        <v>100</v>
      </c>
      <c r="K109" s="31"/>
      <c r="L109" s="31"/>
      <c r="M109" s="31"/>
      <c r="N109" s="31"/>
      <c r="O109" s="31"/>
      <c r="P109" s="31">
        <v>100</v>
      </c>
      <c r="Q109" s="31"/>
      <c r="R109" s="31"/>
      <c r="S109" s="31"/>
      <c r="T109" s="31"/>
      <c r="U109" s="31"/>
      <c r="V109" s="31">
        <v>100</v>
      </c>
    </row>
    <row r="110" spans="1:31" s="89" customFormat="1" ht="11.4" x14ac:dyDescent="0.2">
      <c r="A110" s="89" t="s">
        <v>175</v>
      </c>
      <c r="B110" s="31">
        <v>2003</v>
      </c>
      <c r="C110" s="91" t="s">
        <v>16</v>
      </c>
      <c r="D110" s="31">
        <v>53877</v>
      </c>
      <c r="E110" s="31"/>
      <c r="F110" s="31"/>
      <c r="G110" s="31"/>
      <c r="H110" s="31"/>
      <c r="I110" s="31"/>
      <c r="J110" s="31">
        <v>100</v>
      </c>
      <c r="K110" s="31"/>
      <c r="L110" s="31"/>
      <c r="M110" s="31"/>
      <c r="N110" s="31"/>
      <c r="O110" s="31"/>
      <c r="P110" s="31">
        <v>100</v>
      </c>
      <c r="Q110" s="31"/>
      <c r="R110" s="31"/>
      <c r="S110" s="31"/>
      <c r="T110" s="31"/>
      <c r="U110" s="31"/>
      <c r="V110" s="31">
        <v>100</v>
      </c>
      <c r="W110" s="90"/>
      <c r="X110" s="90"/>
      <c r="Y110" s="90"/>
      <c r="Z110" s="90"/>
      <c r="AA110" s="90"/>
      <c r="AB110" s="90"/>
      <c r="AC110" s="90"/>
      <c r="AD110" s="90"/>
      <c r="AE110" s="90"/>
    </row>
    <row r="111" spans="1:31" s="89" customFormat="1" ht="11.4" x14ac:dyDescent="0.2">
      <c r="A111" s="89" t="s">
        <v>175</v>
      </c>
      <c r="B111" s="31">
        <v>2004</v>
      </c>
      <c r="C111" s="91" t="s">
        <v>16</v>
      </c>
      <c r="D111" s="31">
        <v>55458</v>
      </c>
      <c r="E111" s="31"/>
      <c r="F111" s="31"/>
      <c r="G111" s="31"/>
      <c r="H111" s="31"/>
      <c r="I111" s="31"/>
      <c r="J111" s="31">
        <v>100</v>
      </c>
      <c r="K111" s="31"/>
      <c r="L111" s="31"/>
      <c r="M111" s="31"/>
      <c r="N111" s="31"/>
      <c r="O111" s="31"/>
      <c r="P111" s="31">
        <v>100</v>
      </c>
      <c r="Q111" s="31"/>
      <c r="R111" s="31"/>
      <c r="S111" s="31"/>
      <c r="T111" s="31"/>
      <c r="U111" s="31"/>
      <c r="V111" s="31">
        <v>100</v>
      </c>
      <c r="W111" s="90"/>
      <c r="X111" s="90"/>
      <c r="Y111" s="90"/>
      <c r="Z111" s="90"/>
      <c r="AA111" s="90"/>
      <c r="AB111" s="90"/>
      <c r="AC111" s="90"/>
      <c r="AD111" s="90"/>
      <c r="AE111" s="90"/>
    </row>
    <row r="112" spans="1:31" s="89" customFormat="1" ht="11.4" x14ac:dyDescent="0.2">
      <c r="A112" s="89" t="s">
        <v>175</v>
      </c>
      <c r="B112" s="31">
        <v>2005</v>
      </c>
      <c r="C112" s="91" t="s">
        <v>16</v>
      </c>
      <c r="D112" s="31">
        <v>57055</v>
      </c>
      <c r="E112" s="31"/>
      <c r="F112" s="31"/>
      <c r="G112" s="31"/>
      <c r="H112" s="31"/>
      <c r="I112" s="31"/>
      <c r="J112" s="31">
        <v>100</v>
      </c>
      <c r="K112" s="31"/>
      <c r="L112" s="31"/>
      <c r="M112" s="31"/>
      <c r="N112" s="31"/>
      <c r="O112" s="31"/>
      <c r="P112" s="31">
        <v>100</v>
      </c>
      <c r="Q112" s="31"/>
      <c r="R112" s="31"/>
      <c r="S112" s="31"/>
      <c r="T112" s="31"/>
      <c r="U112" s="31"/>
      <c r="V112" s="31">
        <v>100</v>
      </c>
      <c r="W112" s="90"/>
      <c r="X112" s="90"/>
      <c r="Y112" s="90"/>
      <c r="Z112" s="90"/>
      <c r="AA112" s="90"/>
      <c r="AB112" s="90"/>
      <c r="AC112" s="90"/>
      <c r="AD112" s="90"/>
      <c r="AE112" s="90"/>
    </row>
    <row r="113" spans="1:31" s="89" customFormat="1" ht="11.4" x14ac:dyDescent="0.2">
      <c r="A113" s="89" t="s">
        <v>175</v>
      </c>
      <c r="B113" s="31">
        <v>2006</v>
      </c>
      <c r="C113" s="91" t="s">
        <v>16</v>
      </c>
      <c r="D113" s="31">
        <v>59267</v>
      </c>
      <c r="E113" s="31"/>
      <c r="F113" s="31"/>
      <c r="G113" s="31"/>
      <c r="H113" s="31"/>
      <c r="I113" s="31"/>
      <c r="J113" s="31">
        <v>100</v>
      </c>
      <c r="K113" s="31"/>
      <c r="L113" s="31"/>
      <c r="M113" s="31"/>
      <c r="N113" s="31"/>
      <c r="O113" s="31"/>
      <c r="P113" s="31">
        <v>100</v>
      </c>
      <c r="Q113" s="31"/>
      <c r="R113" s="31"/>
      <c r="S113" s="31"/>
      <c r="T113" s="31"/>
      <c r="U113" s="31"/>
      <c r="V113" s="31">
        <v>100</v>
      </c>
      <c r="W113" s="90"/>
      <c r="X113" s="90"/>
      <c r="Y113" s="90"/>
      <c r="Z113" s="90"/>
      <c r="AA113" s="90"/>
      <c r="AB113" s="90"/>
      <c r="AC113" s="90"/>
      <c r="AD113" s="90"/>
      <c r="AE113" s="90"/>
    </row>
    <row r="114" spans="1:31" s="89" customFormat="1" ht="11.4" x14ac:dyDescent="0.2">
      <c r="A114" s="89" t="s">
        <v>175</v>
      </c>
      <c r="B114" s="31">
        <v>2007</v>
      </c>
      <c r="C114" s="91" t="s">
        <v>16</v>
      </c>
      <c r="D114" s="31">
        <v>60980</v>
      </c>
      <c r="E114" s="31">
        <v>70.053763440860166</v>
      </c>
      <c r="F114" s="31"/>
      <c r="G114" s="31"/>
      <c r="H114" s="31"/>
      <c r="I114" s="31"/>
      <c r="J114" s="31">
        <v>100</v>
      </c>
      <c r="K114" s="31">
        <v>85.262640449440369</v>
      </c>
      <c r="L114" s="31"/>
      <c r="M114" s="31"/>
      <c r="N114" s="31"/>
      <c r="O114" s="31"/>
      <c r="P114" s="31">
        <v>100</v>
      </c>
      <c r="Q114" s="31"/>
      <c r="R114" s="31"/>
      <c r="S114" s="31"/>
      <c r="T114" s="31"/>
      <c r="U114" s="31"/>
      <c r="V114" s="31">
        <v>100</v>
      </c>
      <c r="W114" s="90"/>
      <c r="X114" s="90"/>
      <c r="Y114" s="90"/>
      <c r="Z114" s="90"/>
      <c r="AA114" s="90"/>
      <c r="AB114" s="90"/>
      <c r="AC114" s="90"/>
      <c r="AD114" s="90"/>
      <c r="AE114" s="90"/>
    </row>
    <row r="115" spans="1:31" s="89" customFormat="1" ht="11.4" x14ac:dyDescent="0.2">
      <c r="A115" s="89" t="s">
        <v>175</v>
      </c>
      <c r="B115" s="31">
        <v>2008</v>
      </c>
      <c r="C115" s="91" t="s">
        <v>16</v>
      </c>
      <c r="D115" s="31">
        <v>62261</v>
      </c>
      <c r="E115" s="31">
        <v>70.053763440860166</v>
      </c>
      <c r="F115" s="31"/>
      <c r="G115" s="31"/>
      <c r="H115" s="31"/>
      <c r="I115" s="31"/>
      <c r="J115" s="31">
        <v>100</v>
      </c>
      <c r="K115" s="31">
        <v>85.262640449440369</v>
      </c>
      <c r="L115" s="31"/>
      <c r="M115" s="31"/>
      <c r="N115" s="31"/>
      <c r="O115" s="31"/>
      <c r="P115" s="31">
        <v>100</v>
      </c>
      <c r="Q115" s="31"/>
      <c r="R115" s="31"/>
      <c r="S115" s="31"/>
      <c r="T115" s="31"/>
      <c r="U115" s="31"/>
      <c r="V115" s="31">
        <v>100</v>
      </c>
      <c r="W115" s="90"/>
      <c r="X115" s="90"/>
      <c r="Y115" s="90"/>
      <c r="Z115" s="90"/>
      <c r="AA115" s="90"/>
      <c r="AB115" s="90"/>
      <c r="AC115" s="90"/>
      <c r="AD115" s="90"/>
      <c r="AE115" s="90"/>
    </row>
    <row r="116" spans="1:31" s="89" customFormat="1" ht="12" x14ac:dyDescent="0.25">
      <c r="A116" s="89" t="s">
        <v>175</v>
      </c>
      <c r="B116" s="31">
        <v>2009</v>
      </c>
      <c r="C116" s="92" t="s">
        <v>16</v>
      </c>
      <c r="D116" s="31">
        <v>63350</v>
      </c>
      <c r="E116" s="31">
        <v>70.053763440860166</v>
      </c>
      <c r="F116" s="31">
        <v>67.204301075268816</v>
      </c>
      <c r="G116" s="31">
        <v>62.365591397849457</v>
      </c>
      <c r="H116" s="31">
        <v>4.8387096774193594</v>
      </c>
      <c r="I116" s="31">
        <v>32.795698924731184</v>
      </c>
      <c r="J116" s="31">
        <v>0</v>
      </c>
      <c r="K116" s="31">
        <v>85.262640449440369</v>
      </c>
      <c r="L116" s="31">
        <v>52.564102564102569</v>
      </c>
      <c r="M116" s="31">
        <v>38.461538461538467</v>
      </c>
      <c r="N116" s="31">
        <v>14.102564102564102</v>
      </c>
      <c r="O116" s="31">
        <v>47.435897435897431</v>
      </c>
      <c r="P116" s="31">
        <v>0</v>
      </c>
      <c r="Q116" s="31"/>
      <c r="R116" s="31"/>
      <c r="S116" s="31"/>
      <c r="T116" s="31"/>
      <c r="U116" s="31"/>
      <c r="V116" s="31">
        <v>100</v>
      </c>
      <c r="W116" s="92"/>
      <c r="X116" s="92"/>
      <c r="Y116" s="92"/>
      <c r="Z116" s="92"/>
      <c r="AA116" s="92"/>
      <c r="AB116" s="92"/>
      <c r="AC116" s="92"/>
    </row>
    <row r="117" spans="1:31" s="89" customFormat="1" ht="12" x14ac:dyDescent="0.25">
      <c r="A117" s="89" t="s">
        <v>175</v>
      </c>
      <c r="B117" s="31">
        <v>2010</v>
      </c>
      <c r="C117" s="92" t="s">
        <v>16</v>
      </c>
      <c r="D117" s="31">
        <v>64589</v>
      </c>
      <c r="E117" s="31">
        <v>70.053763440860166</v>
      </c>
      <c r="F117" s="31">
        <v>67.204301075268816</v>
      </c>
      <c r="G117" s="31">
        <v>62.365591397849457</v>
      </c>
      <c r="H117" s="31">
        <v>4.8387096774193594</v>
      </c>
      <c r="I117" s="31">
        <v>32.795698924731184</v>
      </c>
      <c r="J117" s="31">
        <v>0</v>
      </c>
      <c r="K117" s="31">
        <v>85.262640449440369</v>
      </c>
      <c r="L117" s="31">
        <v>52.564102564102569</v>
      </c>
      <c r="M117" s="31">
        <v>38.461538461538467</v>
      </c>
      <c r="N117" s="31">
        <v>14.102564102564102</v>
      </c>
      <c r="O117" s="31">
        <v>47.435897435897431</v>
      </c>
      <c r="P117" s="31">
        <v>0</v>
      </c>
      <c r="Q117" s="31"/>
      <c r="R117" s="31"/>
      <c r="S117" s="31"/>
      <c r="T117" s="31"/>
      <c r="U117" s="31"/>
      <c r="V117" s="31">
        <v>100</v>
      </c>
      <c r="W117" s="92"/>
      <c r="X117" s="92"/>
      <c r="Y117" s="92"/>
      <c r="Z117" s="92"/>
      <c r="AA117" s="92"/>
      <c r="AB117" s="92"/>
      <c r="AC117" s="92"/>
    </row>
    <row r="118" spans="1:31" s="89" customFormat="1" ht="12" x14ac:dyDescent="0.25">
      <c r="A118" s="89" t="s">
        <v>175</v>
      </c>
      <c r="B118" s="31">
        <v>2011</v>
      </c>
      <c r="C118" s="92" t="s">
        <v>16</v>
      </c>
      <c r="D118" s="31">
        <v>64815</v>
      </c>
      <c r="E118" s="31">
        <v>70.053763440860166</v>
      </c>
      <c r="F118" s="31">
        <v>67.204301075268816</v>
      </c>
      <c r="G118" s="31">
        <v>62.365591397849457</v>
      </c>
      <c r="H118" s="31">
        <v>4.8387096774193594</v>
      </c>
      <c r="I118" s="31">
        <v>32.795698924731184</v>
      </c>
      <c r="J118" s="31">
        <v>0</v>
      </c>
      <c r="K118" s="31">
        <v>85.262640449440369</v>
      </c>
      <c r="L118" s="31">
        <v>52.564102564102569</v>
      </c>
      <c r="M118" s="31">
        <v>38.461538461538467</v>
      </c>
      <c r="N118" s="31">
        <v>14.102564102564102</v>
      </c>
      <c r="O118" s="31">
        <v>47.435897435897431</v>
      </c>
      <c r="P118" s="31">
        <v>0</v>
      </c>
      <c r="Q118" s="31"/>
      <c r="R118" s="31"/>
      <c r="S118" s="31"/>
      <c r="T118" s="31"/>
      <c r="U118" s="31"/>
      <c r="V118" s="31">
        <v>100</v>
      </c>
      <c r="W118" s="92"/>
      <c r="X118" s="92"/>
      <c r="Y118" s="92"/>
      <c r="Z118" s="92"/>
      <c r="AA118" s="92"/>
      <c r="AB118" s="92"/>
      <c r="AC118" s="92"/>
      <c r="AD118" s="92"/>
    </row>
    <row r="119" spans="1:31" s="89" customFormat="1" ht="12" x14ac:dyDescent="0.25">
      <c r="A119" s="89" t="s">
        <v>175</v>
      </c>
      <c r="B119" s="31">
        <v>2012</v>
      </c>
      <c r="C119" s="92" t="s">
        <v>16</v>
      </c>
      <c r="D119" s="31">
        <v>94299</v>
      </c>
      <c r="E119" s="31">
        <v>71.04838709677415</v>
      </c>
      <c r="F119" s="31">
        <v>67.204301075268816</v>
      </c>
      <c r="G119" s="31">
        <v>62.365591397849457</v>
      </c>
      <c r="H119" s="31">
        <v>4.8387096774193594</v>
      </c>
      <c r="I119" s="31">
        <v>32.795698924731184</v>
      </c>
      <c r="J119" s="31">
        <v>0</v>
      </c>
      <c r="K119" s="31">
        <v>80.781320224719821</v>
      </c>
      <c r="L119" s="31">
        <v>52.564102564102569</v>
      </c>
      <c r="M119" s="31">
        <v>38.461538461538467</v>
      </c>
      <c r="N119" s="31">
        <v>14.102564102564102</v>
      </c>
      <c r="O119" s="31">
        <v>47.435897435897431</v>
      </c>
      <c r="P119" s="31">
        <v>0</v>
      </c>
      <c r="Q119" s="31"/>
      <c r="R119" s="31"/>
      <c r="S119" s="31"/>
      <c r="T119" s="31"/>
      <c r="U119" s="31"/>
      <c r="V119" s="31">
        <v>100</v>
      </c>
      <c r="W119" s="92"/>
      <c r="X119" s="92"/>
      <c r="Y119" s="92"/>
      <c r="Z119" s="92"/>
      <c r="AA119" s="92"/>
      <c r="AB119" s="92"/>
      <c r="AC119" s="92"/>
      <c r="AD119" s="92"/>
    </row>
    <row r="120" spans="1:31" s="89" customFormat="1" ht="12" x14ac:dyDescent="0.25">
      <c r="A120" s="89" t="s">
        <v>175</v>
      </c>
      <c r="B120" s="31">
        <v>2013</v>
      </c>
      <c r="C120" s="92" t="s">
        <v>16</v>
      </c>
      <c r="D120" s="31">
        <v>92777</v>
      </c>
      <c r="E120" s="31">
        <v>72.043010752688133</v>
      </c>
      <c r="F120" s="31">
        <v>67.204301075268816</v>
      </c>
      <c r="G120" s="31">
        <v>62.365591397849457</v>
      </c>
      <c r="H120" s="31">
        <v>4.8387096774193594</v>
      </c>
      <c r="I120" s="31">
        <v>32.795698924731184</v>
      </c>
      <c r="J120" s="31">
        <v>0</v>
      </c>
      <c r="K120" s="31">
        <v>76.300000000001091</v>
      </c>
      <c r="L120" s="31">
        <v>52.564102564102569</v>
      </c>
      <c r="M120" s="31">
        <v>38.461538461538467</v>
      </c>
      <c r="N120" s="31">
        <v>14.102564102564102</v>
      </c>
      <c r="O120" s="31">
        <v>47.435897435897431</v>
      </c>
      <c r="P120" s="31">
        <v>0</v>
      </c>
      <c r="Q120" s="31"/>
      <c r="R120" s="31"/>
      <c r="S120" s="31"/>
      <c r="T120" s="31"/>
      <c r="U120" s="31"/>
      <c r="V120" s="31">
        <v>100</v>
      </c>
      <c r="W120" s="92"/>
      <c r="X120" s="92"/>
      <c r="Y120" s="92"/>
      <c r="Z120" s="92"/>
      <c r="AA120" s="92"/>
      <c r="AB120" s="92"/>
      <c r="AC120" s="92"/>
      <c r="AD120" s="92"/>
    </row>
    <row r="121" spans="1:31" s="89" customFormat="1" ht="12" x14ac:dyDescent="0.25">
      <c r="A121" s="89" t="s">
        <v>175</v>
      </c>
      <c r="B121" s="31">
        <v>2014</v>
      </c>
      <c r="C121" s="92" t="s">
        <v>16</v>
      </c>
      <c r="D121" s="31">
        <v>92752</v>
      </c>
      <c r="E121" s="31">
        <v>73.037634408602116</v>
      </c>
      <c r="F121" s="31">
        <v>67.204301075268816</v>
      </c>
      <c r="G121" s="31">
        <v>62.365591397849457</v>
      </c>
      <c r="H121" s="31">
        <v>4.8387096774193594</v>
      </c>
      <c r="I121" s="31">
        <v>32.795698924731184</v>
      </c>
      <c r="J121" s="31">
        <v>0</v>
      </c>
      <c r="K121" s="31">
        <v>71.818679775282362</v>
      </c>
      <c r="L121" s="31">
        <v>52.564102564102569</v>
      </c>
      <c r="M121" s="31">
        <v>38.461538461538467</v>
      </c>
      <c r="N121" s="31">
        <v>14.102564102564102</v>
      </c>
      <c r="O121" s="31">
        <v>47.435897435897431</v>
      </c>
      <c r="P121" s="31">
        <v>0</v>
      </c>
      <c r="Q121" s="31"/>
      <c r="R121" s="31"/>
      <c r="S121" s="31"/>
      <c r="T121" s="31"/>
      <c r="U121" s="31"/>
      <c r="V121" s="31">
        <v>100</v>
      </c>
      <c r="W121" s="92"/>
      <c r="X121" s="92"/>
      <c r="Y121" s="92"/>
      <c r="Z121" s="92"/>
      <c r="AA121" s="92"/>
      <c r="AB121" s="92"/>
      <c r="AC121" s="92"/>
      <c r="AD121" s="92"/>
    </row>
    <row r="122" spans="1:31" s="89" customFormat="1" ht="12" x14ac:dyDescent="0.25">
      <c r="A122" s="89" t="s">
        <v>175</v>
      </c>
      <c r="B122" s="31">
        <v>2015</v>
      </c>
      <c r="C122" s="92" t="s">
        <v>16</v>
      </c>
      <c r="D122" s="31">
        <v>92971</v>
      </c>
      <c r="E122" s="31">
        <v>74.0322580645161</v>
      </c>
      <c r="F122" s="31">
        <v>67.204301075268816</v>
      </c>
      <c r="G122" s="31">
        <v>62.365591397849457</v>
      </c>
      <c r="H122" s="31">
        <v>4.8387096774193594</v>
      </c>
      <c r="I122" s="31">
        <v>32.795698924731184</v>
      </c>
      <c r="J122" s="31">
        <v>0</v>
      </c>
      <c r="K122" s="31">
        <v>67.337359550563633</v>
      </c>
      <c r="L122" s="31">
        <v>52.564102564102569</v>
      </c>
      <c r="M122" s="31">
        <v>38.461538461538467</v>
      </c>
      <c r="N122" s="31">
        <v>14.102564102564102</v>
      </c>
      <c r="O122" s="31">
        <v>47.435897435897431</v>
      </c>
      <c r="P122" s="31">
        <v>0</v>
      </c>
      <c r="Q122" s="31"/>
      <c r="R122" s="31"/>
      <c r="S122" s="31"/>
      <c r="T122" s="31"/>
      <c r="U122" s="31"/>
      <c r="V122" s="31">
        <v>100</v>
      </c>
      <c r="W122" s="92"/>
      <c r="X122" s="92"/>
      <c r="Y122" s="92"/>
      <c r="Z122" s="92"/>
      <c r="AA122" s="92"/>
      <c r="AB122" s="92"/>
      <c r="AC122" s="92"/>
      <c r="AD122" s="92"/>
    </row>
    <row r="123" spans="1:31" s="89" customFormat="1" ht="12" x14ac:dyDescent="0.25">
      <c r="A123" s="89" t="s">
        <v>175</v>
      </c>
      <c r="B123" s="31">
        <v>2016</v>
      </c>
      <c r="C123" s="92" t="s">
        <v>16</v>
      </c>
      <c r="D123" s="31">
        <v>92445</v>
      </c>
      <c r="E123" s="31">
        <v>75.026881720430083</v>
      </c>
      <c r="F123" s="31">
        <v>67.204301075268816</v>
      </c>
      <c r="G123" s="31">
        <v>62.365591397849457</v>
      </c>
      <c r="H123" s="31">
        <v>4.8387096774193594</v>
      </c>
      <c r="I123" s="31">
        <v>32.795698924731184</v>
      </c>
      <c r="J123" s="31">
        <v>0</v>
      </c>
      <c r="K123" s="31">
        <v>62.856039325844904</v>
      </c>
      <c r="L123" s="31">
        <v>52.564102564102569</v>
      </c>
      <c r="M123" s="31">
        <v>38.461538461538467</v>
      </c>
      <c r="N123" s="31">
        <v>14.102564102564102</v>
      </c>
      <c r="O123" s="31">
        <v>47.435897435897431</v>
      </c>
      <c r="P123" s="31">
        <v>0</v>
      </c>
      <c r="Q123" s="31"/>
      <c r="R123" s="31"/>
      <c r="S123" s="31"/>
      <c r="T123" s="31"/>
      <c r="U123" s="31"/>
      <c r="V123" s="31">
        <v>100</v>
      </c>
      <c r="W123" s="92"/>
      <c r="X123" s="92"/>
      <c r="Y123" s="92"/>
      <c r="Z123" s="92"/>
      <c r="AA123" s="92"/>
      <c r="AB123" s="92"/>
      <c r="AC123" s="92"/>
      <c r="AD123" s="92"/>
    </row>
    <row r="124" spans="1:31" s="89" customFormat="1" ht="12" x14ac:dyDescent="0.25">
      <c r="A124" s="89" t="s">
        <v>175</v>
      </c>
      <c r="B124" s="31">
        <v>2017</v>
      </c>
      <c r="C124" s="92" t="s">
        <v>16</v>
      </c>
      <c r="D124" s="31">
        <v>91799</v>
      </c>
      <c r="E124" s="31">
        <v>76.021505376344066</v>
      </c>
      <c r="F124" s="31">
        <v>67.204301075268816</v>
      </c>
      <c r="G124" s="31">
        <v>62.365591397849457</v>
      </c>
      <c r="H124" s="31">
        <v>4.8387096774193594</v>
      </c>
      <c r="I124" s="31">
        <v>32.795698924731184</v>
      </c>
      <c r="J124" s="31">
        <v>0</v>
      </c>
      <c r="K124" s="31">
        <v>58.374719101124356</v>
      </c>
      <c r="L124" s="31">
        <v>52.564102564102569</v>
      </c>
      <c r="M124" s="31">
        <v>38.461538461538467</v>
      </c>
      <c r="N124" s="31">
        <v>14.102564102564102</v>
      </c>
      <c r="O124" s="31">
        <v>47.435897435897431</v>
      </c>
      <c r="P124" s="31">
        <v>0</v>
      </c>
      <c r="Q124" s="31"/>
      <c r="R124" s="31"/>
      <c r="S124" s="31"/>
      <c r="T124" s="31"/>
      <c r="U124" s="31"/>
      <c r="V124" s="31">
        <v>100</v>
      </c>
      <c r="W124" s="92"/>
      <c r="X124" s="92"/>
      <c r="Y124" s="92"/>
      <c r="Z124" s="92"/>
      <c r="AA124" s="92"/>
      <c r="AB124" s="92"/>
      <c r="AC124" s="92"/>
      <c r="AD124" s="92"/>
    </row>
    <row r="125" spans="1:31" s="89" customFormat="1" ht="12" x14ac:dyDescent="0.25">
      <c r="A125" s="89" t="s">
        <v>175</v>
      </c>
      <c r="B125" s="31">
        <v>2018</v>
      </c>
      <c r="C125" s="92" t="s">
        <v>16</v>
      </c>
      <c r="D125" s="31">
        <v>92442</v>
      </c>
      <c r="E125" s="31">
        <v>77.01612903225805</v>
      </c>
      <c r="F125" s="31"/>
      <c r="G125" s="31"/>
      <c r="H125" s="31"/>
      <c r="I125" s="31"/>
      <c r="J125" s="31">
        <v>100</v>
      </c>
      <c r="K125" s="31">
        <v>53.893398876405627</v>
      </c>
      <c r="L125" s="31"/>
      <c r="M125" s="31"/>
      <c r="N125" s="31"/>
      <c r="O125" s="31"/>
      <c r="P125" s="31">
        <v>100</v>
      </c>
      <c r="Q125" s="31"/>
      <c r="R125" s="31"/>
      <c r="S125" s="31"/>
      <c r="T125" s="31"/>
      <c r="U125" s="31"/>
      <c r="V125" s="31">
        <v>100</v>
      </c>
      <c r="W125" s="92"/>
      <c r="X125" s="92"/>
      <c r="Y125" s="92"/>
      <c r="Z125" s="92"/>
      <c r="AA125" s="92"/>
      <c r="AB125" s="92"/>
      <c r="AC125" s="92"/>
      <c r="AD125" s="92"/>
    </row>
    <row r="126" spans="1:31" s="89" customFormat="1" ht="12" x14ac:dyDescent="0.25">
      <c r="A126" s="89" t="s">
        <v>175</v>
      </c>
      <c r="B126" s="31">
        <v>2019</v>
      </c>
      <c r="C126" s="92" t="s">
        <v>16</v>
      </c>
      <c r="D126" s="31">
        <v>94545</v>
      </c>
      <c r="E126" s="31">
        <v>78.010752688172033</v>
      </c>
      <c r="F126" s="31"/>
      <c r="G126" s="31"/>
      <c r="H126" s="31"/>
      <c r="I126" s="31"/>
      <c r="J126" s="31">
        <v>100</v>
      </c>
      <c r="K126" s="31">
        <v>49.412078651686898</v>
      </c>
      <c r="L126" s="31"/>
      <c r="M126" s="31"/>
      <c r="N126" s="31"/>
      <c r="O126" s="31"/>
      <c r="P126" s="31">
        <v>100</v>
      </c>
      <c r="Q126" s="31"/>
      <c r="R126" s="31"/>
      <c r="S126" s="31"/>
      <c r="T126" s="31"/>
      <c r="U126" s="31"/>
      <c r="V126" s="31">
        <v>100</v>
      </c>
      <c r="W126" s="92"/>
      <c r="X126" s="92"/>
      <c r="Y126" s="92"/>
      <c r="Z126" s="92"/>
      <c r="AA126" s="92"/>
      <c r="AB126" s="92"/>
      <c r="AC126" s="92"/>
      <c r="AD126" s="92"/>
    </row>
    <row r="127" spans="1:31" s="89" customFormat="1" ht="12" x14ac:dyDescent="0.25">
      <c r="A127" s="89" t="s">
        <v>175</v>
      </c>
      <c r="B127" s="31">
        <v>2020</v>
      </c>
      <c r="C127" s="92" t="s">
        <v>16</v>
      </c>
      <c r="D127" s="31">
        <v>97040</v>
      </c>
      <c r="E127" s="31">
        <v>79.005376344086017</v>
      </c>
      <c r="F127" s="31"/>
      <c r="G127" s="31"/>
      <c r="H127" s="31"/>
      <c r="I127" s="31"/>
      <c r="J127" s="31">
        <v>100</v>
      </c>
      <c r="K127" s="31">
        <v>44.930758426968168</v>
      </c>
      <c r="L127" s="31"/>
      <c r="M127" s="31"/>
      <c r="N127" s="31"/>
      <c r="O127" s="31"/>
      <c r="P127" s="31">
        <v>100</v>
      </c>
      <c r="Q127" s="31"/>
      <c r="R127" s="31"/>
      <c r="S127" s="31"/>
      <c r="T127" s="31"/>
      <c r="U127" s="31"/>
      <c r="V127" s="31">
        <v>100</v>
      </c>
      <c r="W127" s="92"/>
      <c r="X127" s="92"/>
      <c r="Y127" s="92"/>
      <c r="Z127" s="92"/>
      <c r="AA127" s="92"/>
      <c r="AB127" s="92"/>
      <c r="AC127" s="92"/>
      <c r="AD127" s="92"/>
    </row>
    <row r="128" spans="1:31" s="89" customFormat="1" ht="12" x14ac:dyDescent="0.25">
      <c r="A128" s="92" t="s">
        <v>175</v>
      </c>
      <c r="B128" s="31">
        <v>2021</v>
      </c>
      <c r="C128" s="92" t="s">
        <v>16</v>
      </c>
      <c r="D128" s="31">
        <v>99534</v>
      </c>
      <c r="E128" s="31">
        <v>80</v>
      </c>
      <c r="F128" s="31"/>
      <c r="G128" s="31"/>
      <c r="H128" s="31"/>
      <c r="I128" s="31"/>
      <c r="J128" s="31">
        <v>100</v>
      </c>
      <c r="K128" s="31">
        <v>40.449438202249439</v>
      </c>
      <c r="L128" s="31"/>
      <c r="M128" s="31"/>
      <c r="N128" s="31"/>
      <c r="O128" s="31"/>
      <c r="P128" s="31">
        <v>100</v>
      </c>
      <c r="Q128" s="31"/>
      <c r="R128" s="31"/>
      <c r="S128" s="31"/>
      <c r="T128" s="31"/>
      <c r="U128" s="31"/>
      <c r="V128" s="31">
        <v>100</v>
      </c>
      <c r="W128" s="92"/>
      <c r="X128" s="92"/>
      <c r="Y128" s="92"/>
      <c r="Z128" s="92"/>
      <c r="AA128" s="92"/>
      <c r="AB128" s="92"/>
      <c r="AC128" s="92"/>
      <c r="AD128" s="92"/>
    </row>
    <row r="129" spans="1:30" s="89" customFormat="1" ht="12" x14ac:dyDescent="0.25">
      <c r="A129" s="92" t="s">
        <v>175</v>
      </c>
      <c r="B129" s="31">
        <v>2022</v>
      </c>
      <c r="C129" s="92" t="s">
        <v>16</v>
      </c>
      <c r="D129" s="31">
        <v>101823</v>
      </c>
      <c r="E129" s="31">
        <v>80.994623655913983</v>
      </c>
      <c r="F129" s="31"/>
      <c r="G129" s="31"/>
      <c r="H129" s="31"/>
      <c r="I129" s="31"/>
      <c r="J129" s="31">
        <v>100</v>
      </c>
      <c r="K129" s="31">
        <v>35.968117977528891</v>
      </c>
      <c r="L129" s="31"/>
      <c r="M129" s="31"/>
      <c r="N129" s="31"/>
      <c r="O129" s="31"/>
      <c r="P129" s="31">
        <v>100</v>
      </c>
      <c r="Q129" s="31"/>
      <c r="R129" s="31"/>
      <c r="S129" s="31"/>
      <c r="T129" s="31"/>
      <c r="U129" s="31"/>
      <c r="V129" s="31">
        <v>100</v>
      </c>
      <c r="W129" s="92"/>
      <c r="X129" s="92"/>
      <c r="Y129" s="92"/>
      <c r="Z129" s="92"/>
      <c r="AA129" s="92"/>
      <c r="AB129" s="92"/>
      <c r="AC129" s="92"/>
      <c r="AD129" s="92"/>
    </row>
    <row r="130" spans="1:30" s="89" customFormat="1" ht="12" x14ac:dyDescent="0.25">
      <c r="A130" s="92" t="s">
        <v>175</v>
      </c>
      <c r="B130" s="31">
        <v>2023</v>
      </c>
      <c r="C130" s="92" t="s">
        <v>16</v>
      </c>
      <c r="D130" s="31">
        <v>101323</v>
      </c>
      <c r="E130" s="31">
        <v>81.989247311827967</v>
      </c>
      <c r="F130" s="31"/>
      <c r="G130" s="31"/>
      <c r="H130" s="31"/>
      <c r="I130" s="31"/>
      <c r="J130" s="31">
        <v>100</v>
      </c>
      <c r="K130" s="31">
        <v>31.486797752810162</v>
      </c>
      <c r="L130" s="31"/>
      <c r="M130" s="31"/>
      <c r="N130" s="31"/>
      <c r="O130" s="31"/>
      <c r="P130" s="31">
        <v>100</v>
      </c>
      <c r="Q130" s="31"/>
      <c r="R130" s="31"/>
      <c r="S130" s="31"/>
      <c r="T130" s="31"/>
      <c r="U130" s="31"/>
      <c r="V130" s="31">
        <v>100</v>
      </c>
      <c r="W130" s="92"/>
      <c r="X130" s="92"/>
      <c r="Y130" s="92"/>
      <c r="Z130" s="92"/>
      <c r="AA130" s="92"/>
      <c r="AB130" s="92"/>
      <c r="AC130" s="92"/>
      <c r="AD130" s="92"/>
    </row>
    <row r="131" spans="1:30" s="89" customFormat="1" ht="12" x14ac:dyDescent="0.25">
      <c r="A131" s="92" t="s">
        <v>175</v>
      </c>
      <c r="B131" s="31">
        <v>2024</v>
      </c>
      <c r="C131" s="92" t="s">
        <v>16</v>
      </c>
      <c r="D131" s="31">
        <v>99067</v>
      </c>
      <c r="E131" s="31">
        <v>81.989247311827967</v>
      </c>
      <c r="F131" s="31"/>
      <c r="G131" s="31"/>
      <c r="H131" s="31"/>
      <c r="I131" s="31"/>
      <c r="J131" s="31">
        <v>100</v>
      </c>
      <c r="K131" s="31">
        <v>31.486797752810158</v>
      </c>
      <c r="L131" s="31"/>
      <c r="M131" s="31"/>
      <c r="N131" s="31"/>
      <c r="O131" s="31"/>
      <c r="P131" s="31">
        <v>100</v>
      </c>
      <c r="Q131" s="31"/>
      <c r="R131" s="31"/>
      <c r="S131" s="31"/>
      <c r="T131" s="31"/>
      <c r="U131" s="31"/>
      <c r="V131" s="31">
        <v>100</v>
      </c>
      <c r="W131" s="92"/>
      <c r="X131" s="92"/>
      <c r="Y131" s="92"/>
      <c r="Z131" s="92"/>
      <c r="AA131" s="92"/>
      <c r="AB131" s="92"/>
      <c r="AC131" s="92"/>
      <c r="AD131" s="92"/>
    </row>
    <row r="132" spans="1:30" s="89" customFormat="1" ht="12" x14ac:dyDescent="0.25">
      <c r="A132" s="92" t="s">
        <v>175</v>
      </c>
      <c r="B132" s="31">
        <v>2025</v>
      </c>
      <c r="C132" s="92" t="s">
        <v>16</v>
      </c>
      <c r="D132" s="31">
        <v>111509</v>
      </c>
      <c r="E132" s="31">
        <v>81.989247311827967</v>
      </c>
      <c r="F132" s="31"/>
      <c r="G132" s="31"/>
      <c r="H132" s="31"/>
      <c r="I132" s="31"/>
      <c r="J132" s="31">
        <v>100</v>
      </c>
      <c r="K132" s="31">
        <v>31.486797752810158</v>
      </c>
      <c r="L132" s="31"/>
      <c r="M132" s="31"/>
      <c r="N132" s="31"/>
      <c r="O132" s="31"/>
      <c r="P132" s="31">
        <v>100</v>
      </c>
      <c r="Q132" s="31"/>
      <c r="R132" s="31"/>
      <c r="S132" s="31"/>
      <c r="T132" s="31"/>
      <c r="U132" s="31"/>
      <c r="V132" s="31">
        <v>100</v>
      </c>
      <c r="W132" s="92"/>
      <c r="X132" s="92"/>
      <c r="Y132" s="92"/>
      <c r="Z132" s="92"/>
      <c r="AA132" s="92"/>
      <c r="AB132" s="92"/>
      <c r="AC132" s="92"/>
      <c r="AD132" s="92"/>
    </row>
    <row r="133" spans="1:30" s="89" customFormat="1" ht="12" x14ac:dyDescent="0.25">
      <c r="A133" s="92" t="s">
        <v>175</v>
      </c>
      <c r="B133" s="31">
        <v>2026</v>
      </c>
      <c r="C133" s="92" t="s">
        <v>16</v>
      </c>
      <c r="D133" s="31"/>
      <c r="E133" s="31">
        <v>81.989247311827967</v>
      </c>
      <c r="F133" s="31"/>
      <c r="G133" s="31"/>
      <c r="H133" s="31"/>
      <c r="I133" s="31"/>
      <c r="J133" s="31">
        <v>100</v>
      </c>
      <c r="K133" s="31">
        <v>31.486797752810158</v>
      </c>
      <c r="L133" s="31"/>
      <c r="M133" s="31"/>
      <c r="N133" s="31"/>
      <c r="O133" s="31"/>
      <c r="P133" s="31">
        <v>100</v>
      </c>
      <c r="Q133" s="31"/>
      <c r="R133" s="31"/>
      <c r="S133" s="31"/>
      <c r="T133" s="31"/>
      <c r="U133" s="31"/>
      <c r="V133" s="31">
        <v>100</v>
      </c>
      <c r="W133" s="92"/>
      <c r="X133" s="92"/>
      <c r="Y133" s="92"/>
      <c r="Z133" s="92"/>
      <c r="AA133" s="92"/>
      <c r="AB133" s="92"/>
      <c r="AC133" s="92"/>
      <c r="AD133" s="92"/>
    </row>
    <row r="134" spans="1:30" s="89" customFormat="1" ht="12" x14ac:dyDescent="0.25">
      <c r="A134" s="92" t="s">
        <v>175</v>
      </c>
      <c r="B134" s="31">
        <v>2027</v>
      </c>
      <c r="C134" s="92" t="s">
        <v>16</v>
      </c>
      <c r="D134" s="31"/>
      <c r="E134" s="31">
        <v>81.989247311827967</v>
      </c>
      <c r="F134" s="31"/>
      <c r="G134" s="31"/>
      <c r="H134" s="31"/>
      <c r="I134" s="31"/>
      <c r="J134" s="31">
        <v>100</v>
      </c>
      <c r="K134" s="31">
        <v>31.486797752810158</v>
      </c>
      <c r="L134" s="31"/>
      <c r="M134" s="31"/>
      <c r="N134" s="31"/>
      <c r="O134" s="31"/>
      <c r="P134" s="31">
        <v>100</v>
      </c>
      <c r="Q134" s="31"/>
      <c r="R134" s="31"/>
      <c r="S134" s="31"/>
      <c r="T134" s="31"/>
      <c r="U134" s="31"/>
      <c r="V134" s="31">
        <v>100</v>
      </c>
      <c r="W134" s="92"/>
      <c r="X134" s="92"/>
      <c r="Y134" s="92"/>
      <c r="Z134" s="92"/>
      <c r="AA134" s="92"/>
      <c r="AB134" s="92"/>
      <c r="AC134" s="92"/>
      <c r="AD134" s="92"/>
    </row>
    <row r="135" spans="1:30" s="89" customFormat="1" ht="12" x14ac:dyDescent="0.25">
      <c r="A135" s="92" t="s">
        <v>175</v>
      </c>
      <c r="B135" s="31">
        <v>2028</v>
      </c>
      <c r="C135" s="92" t="s">
        <v>16</v>
      </c>
      <c r="D135" s="31"/>
      <c r="E135" s="31"/>
      <c r="F135" s="31"/>
      <c r="G135" s="31"/>
      <c r="H135" s="31"/>
      <c r="I135" s="31"/>
      <c r="J135" s="31">
        <v>100</v>
      </c>
      <c r="K135" s="31"/>
      <c r="L135" s="31"/>
      <c r="M135" s="31"/>
      <c r="N135" s="31"/>
      <c r="O135" s="31"/>
      <c r="P135" s="31">
        <v>100</v>
      </c>
      <c r="Q135" s="31"/>
      <c r="R135" s="31"/>
      <c r="S135" s="31"/>
      <c r="T135" s="31"/>
      <c r="U135" s="31"/>
      <c r="V135" s="31">
        <v>100</v>
      </c>
      <c r="W135" s="92"/>
      <c r="X135" s="92"/>
      <c r="Y135" s="92"/>
      <c r="Z135" s="92"/>
      <c r="AA135" s="92"/>
      <c r="AB135" s="92"/>
      <c r="AC135" s="92"/>
      <c r="AD135" s="92"/>
    </row>
    <row r="136" spans="1:30" s="89" customFormat="1" ht="12" x14ac:dyDescent="0.25">
      <c r="A136" s="92" t="s">
        <v>175</v>
      </c>
      <c r="B136" s="31">
        <v>2029</v>
      </c>
      <c r="C136" s="92" t="s">
        <v>16</v>
      </c>
      <c r="D136" s="31"/>
      <c r="E136" s="31"/>
      <c r="F136" s="31"/>
      <c r="G136" s="31"/>
      <c r="H136" s="31"/>
      <c r="I136" s="31"/>
      <c r="J136" s="31">
        <v>100</v>
      </c>
      <c r="K136" s="31"/>
      <c r="L136" s="31"/>
      <c r="M136" s="31"/>
      <c r="N136" s="31"/>
      <c r="O136" s="31"/>
      <c r="P136" s="31">
        <v>100</v>
      </c>
      <c r="Q136" s="31"/>
      <c r="R136" s="31"/>
      <c r="S136" s="31"/>
      <c r="T136" s="31"/>
      <c r="U136" s="31"/>
      <c r="V136" s="31">
        <v>100</v>
      </c>
      <c r="W136" s="92"/>
      <c r="X136" s="92"/>
      <c r="Y136" s="92"/>
      <c r="Z136" s="92"/>
      <c r="AA136" s="92"/>
      <c r="AB136" s="92"/>
      <c r="AC136" s="92"/>
      <c r="AD136" s="92"/>
    </row>
    <row r="137" spans="1:30" s="89" customFormat="1" ht="12" x14ac:dyDescent="0.25">
      <c r="A137" s="92" t="s">
        <v>175</v>
      </c>
      <c r="B137" s="31">
        <v>2030</v>
      </c>
      <c r="C137" s="92" t="s">
        <v>16</v>
      </c>
      <c r="D137" s="31"/>
      <c r="E137" s="31"/>
      <c r="F137" s="31"/>
      <c r="G137" s="31"/>
      <c r="H137" s="31"/>
      <c r="I137" s="31"/>
      <c r="J137" s="31">
        <v>100</v>
      </c>
      <c r="K137" s="31"/>
      <c r="L137" s="31"/>
      <c r="M137" s="31"/>
      <c r="N137" s="31"/>
      <c r="O137" s="31"/>
      <c r="P137" s="31">
        <v>100</v>
      </c>
      <c r="Q137" s="31"/>
      <c r="R137" s="31"/>
      <c r="S137" s="31"/>
      <c r="T137" s="31"/>
      <c r="U137" s="31"/>
      <c r="V137" s="31">
        <v>100</v>
      </c>
      <c r="W137" s="92"/>
      <c r="X137" s="92"/>
      <c r="Y137" s="92"/>
      <c r="Z137" s="92"/>
      <c r="AA137" s="92"/>
      <c r="AB137" s="92"/>
      <c r="AC137" s="92"/>
      <c r="AD137" s="92"/>
    </row>
    <row r="138" spans="1:30" s="89" customFormat="1" ht="12" x14ac:dyDescent="0.25">
      <c r="A138" s="92" t="s">
        <v>175</v>
      </c>
      <c r="B138" s="31">
        <v>2000</v>
      </c>
      <c r="C138" s="92" t="s">
        <v>17</v>
      </c>
      <c r="D138" s="31"/>
      <c r="E138" s="31"/>
      <c r="F138" s="31"/>
      <c r="G138" s="31"/>
      <c r="H138" s="31"/>
      <c r="I138" s="31"/>
      <c r="J138" s="31">
        <v>100</v>
      </c>
      <c r="K138" s="31"/>
      <c r="L138" s="31"/>
      <c r="M138" s="31"/>
      <c r="N138" s="31"/>
      <c r="O138" s="31"/>
      <c r="P138" s="31">
        <v>100</v>
      </c>
      <c r="Q138" s="31"/>
      <c r="R138" s="31"/>
      <c r="S138" s="31"/>
      <c r="T138" s="31"/>
      <c r="U138" s="31"/>
      <c r="V138" s="31">
        <v>100</v>
      </c>
      <c r="W138" s="92"/>
      <c r="X138" s="92"/>
      <c r="Y138" s="92"/>
      <c r="Z138" s="92"/>
      <c r="AA138" s="92"/>
      <c r="AB138" s="92"/>
      <c r="AC138" s="92"/>
      <c r="AD138" s="92"/>
    </row>
    <row r="139" spans="1:30" s="89" customFormat="1" ht="12" x14ac:dyDescent="0.25">
      <c r="A139" s="92" t="s">
        <v>175</v>
      </c>
      <c r="B139" s="31">
        <v>2001</v>
      </c>
      <c r="C139" s="92" t="s">
        <v>17</v>
      </c>
      <c r="D139" s="31"/>
      <c r="E139" s="31"/>
      <c r="F139" s="31"/>
      <c r="G139" s="31"/>
      <c r="H139" s="31"/>
      <c r="I139" s="31"/>
      <c r="J139" s="31">
        <v>100</v>
      </c>
      <c r="K139" s="31"/>
      <c r="L139" s="31"/>
      <c r="M139" s="31"/>
      <c r="N139" s="31"/>
      <c r="O139" s="31"/>
      <c r="P139" s="31">
        <v>100</v>
      </c>
      <c r="Q139" s="31"/>
      <c r="R139" s="31"/>
      <c r="S139" s="31"/>
      <c r="T139" s="31"/>
      <c r="U139" s="31"/>
      <c r="V139" s="31">
        <v>100</v>
      </c>
      <c r="W139" s="92"/>
      <c r="X139" s="92"/>
      <c r="Y139" s="92"/>
      <c r="Z139" s="92"/>
      <c r="AA139" s="92"/>
      <c r="AB139" s="92"/>
      <c r="AC139" s="92"/>
      <c r="AD139" s="92"/>
    </row>
    <row r="140" spans="1:30" s="89" customFormat="1" ht="12" x14ac:dyDescent="0.25">
      <c r="A140" s="92" t="s">
        <v>175</v>
      </c>
      <c r="B140" s="31">
        <v>2002</v>
      </c>
      <c r="C140" s="92" t="s">
        <v>17</v>
      </c>
      <c r="D140" s="31">
        <v>132751</v>
      </c>
      <c r="E140" s="31"/>
      <c r="F140" s="31"/>
      <c r="G140" s="31"/>
      <c r="H140" s="31"/>
      <c r="I140" s="31"/>
      <c r="J140" s="31">
        <v>100</v>
      </c>
      <c r="K140" s="31"/>
      <c r="L140" s="31"/>
      <c r="M140" s="31"/>
      <c r="N140" s="31"/>
      <c r="O140" s="31"/>
      <c r="P140" s="31">
        <v>100</v>
      </c>
      <c r="Q140" s="31"/>
      <c r="R140" s="31"/>
      <c r="S140" s="31"/>
      <c r="T140" s="31"/>
      <c r="U140" s="31"/>
      <c r="V140" s="31">
        <v>100</v>
      </c>
      <c r="W140" s="92"/>
      <c r="X140" s="92"/>
      <c r="Y140" s="92"/>
      <c r="Z140" s="92"/>
      <c r="AA140" s="92"/>
      <c r="AB140" s="92"/>
      <c r="AC140" s="92"/>
      <c r="AD140" s="92"/>
    </row>
    <row r="141" spans="1:30" s="89" customFormat="1" ht="12" x14ac:dyDescent="0.25">
      <c r="A141" s="92" t="s">
        <v>175</v>
      </c>
      <c r="B141" s="31">
        <v>2003</v>
      </c>
      <c r="C141" s="92" t="s">
        <v>17</v>
      </c>
      <c r="D141" s="31">
        <v>142044</v>
      </c>
      <c r="E141" s="31"/>
      <c r="F141" s="31"/>
      <c r="G141" s="31"/>
      <c r="H141" s="31"/>
      <c r="I141" s="31"/>
      <c r="J141" s="31">
        <v>100</v>
      </c>
      <c r="K141" s="31"/>
      <c r="L141" s="31"/>
      <c r="M141" s="31"/>
      <c r="N141" s="31"/>
      <c r="O141" s="31"/>
      <c r="P141" s="31">
        <v>100</v>
      </c>
      <c r="Q141" s="31"/>
      <c r="R141" s="31"/>
      <c r="S141" s="31"/>
      <c r="T141" s="31"/>
      <c r="U141" s="31"/>
      <c r="V141" s="31">
        <v>100</v>
      </c>
      <c r="W141" s="92"/>
      <c r="X141" s="92"/>
      <c r="Y141" s="92"/>
      <c r="Z141" s="92"/>
      <c r="AA141" s="92"/>
      <c r="AB141" s="92"/>
      <c r="AC141" s="92"/>
      <c r="AD141" s="92"/>
    </row>
    <row r="142" spans="1:30" s="89" customFormat="1" ht="12" x14ac:dyDescent="0.25">
      <c r="A142" s="92" t="s">
        <v>175</v>
      </c>
      <c r="B142" s="31">
        <v>2004</v>
      </c>
      <c r="C142" s="92" t="s">
        <v>17</v>
      </c>
      <c r="D142" s="31">
        <v>144706</v>
      </c>
      <c r="E142" s="31">
        <v>61.251902948802133</v>
      </c>
      <c r="F142" s="31">
        <v>53.570011129459999</v>
      </c>
      <c r="G142" s="31"/>
      <c r="H142" s="31"/>
      <c r="I142" s="31">
        <v>46.429988870540001</v>
      </c>
      <c r="J142" s="31">
        <v>53.570011129459999</v>
      </c>
      <c r="K142" s="31"/>
      <c r="L142" s="31"/>
      <c r="M142" s="31"/>
      <c r="N142" s="31"/>
      <c r="O142" s="31"/>
      <c r="P142" s="31">
        <v>100</v>
      </c>
      <c r="Q142" s="31"/>
      <c r="R142" s="31"/>
      <c r="S142" s="31"/>
      <c r="T142" s="31"/>
      <c r="U142" s="31"/>
      <c r="V142" s="31">
        <v>100</v>
      </c>
      <c r="W142" s="92"/>
      <c r="X142" s="92"/>
      <c r="Y142" s="92"/>
      <c r="Z142" s="92"/>
      <c r="AA142" s="92"/>
      <c r="AB142" s="92"/>
      <c r="AC142" s="92"/>
      <c r="AD142" s="92"/>
    </row>
    <row r="143" spans="1:30" s="89" customFormat="1" ht="12" x14ac:dyDescent="0.25">
      <c r="A143" s="92" t="s">
        <v>175</v>
      </c>
      <c r="B143" s="31">
        <v>2005</v>
      </c>
      <c r="C143" s="92" t="s">
        <v>17</v>
      </c>
      <c r="D143" s="31">
        <v>146613</v>
      </c>
      <c r="E143" s="31">
        <v>61.251902948802133</v>
      </c>
      <c r="F143" s="31">
        <v>53.570011129459999</v>
      </c>
      <c r="G143" s="31"/>
      <c r="H143" s="31"/>
      <c r="I143" s="31">
        <v>46.429988870540001</v>
      </c>
      <c r="J143" s="31">
        <v>53.570011129459999</v>
      </c>
      <c r="K143" s="31"/>
      <c r="L143" s="31"/>
      <c r="M143" s="31"/>
      <c r="N143" s="31"/>
      <c r="O143" s="31"/>
      <c r="P143" s="31">
        <v>100</v>
      </c>
      <c r="Q143" s="31"/>
      <c r="R143" s="31"/>
      <c r="S143" s="31"/>
      <c r="T143" s="31"/>
      <c r="U143" s="31"/>
      <c r="V143" s="31">
        <v>100</v>
      </c>
      <c r="W143" s="92"/>
      <c r="X143" s="92"/>
      <c r="Y143" s="92"/>
      <c r="Z143" s="92"/>
      <c r="AA143" s="92"/>
      <c r="AB143" s="92"/>
      <c r="AC143" s="92"/>
      <c r="AD143" s="92"/>
    </row>
    <row r="144" spans="1:30" s="89" customFormat="1" ht="12" x14ac:dyDescent="0.25">
      <c r="A144" s="92" t="s">
        <v>175</v>
      </c>
      <c r="B144" s="31">
        <v>2006</v>
      </c>
      <c r="C144" s="92" t="s">
        <v>17</v>
      </c>
      <c r="D144" s="31">
        <v>153076</v>
      </c>
      <c r="E144" s="31">
        <v>61.251902948802133</v>
      </c>
      <c r="F144" s="31">
        <v>53.570011129459999</v>
      </c>
      <c r="G144" s="31">
        <v>50.121793730291763</v>
      </c>
      <c r="H144" s="31">
        <v>3.4482173991682359</v>
      </c>
      <c r="I144" s="31">
        <v>46.429988870540001</v>
      </c>
      <c r="J144" s="31">
        <v>0</v>
      </c>
      <c r="K144" s="31">
        <v>85.635219562155953</v>
      </c>
      <c r="L144" s="31">
        <v>66.114150943396226</v>
      </c>
      <c r="M144" s="31">
        <v>37.288364779874207</v>
      </c>
      <c r="N144" s="31">
        <v>28.825786163522018</v>
      </c>
      <c r="O144" s="31">
        <v>33.885849056603774</v>
      </c>
      <c r="P144" s="31">
        <v>0</v>
      </c>
      <c r="Q144" s="31"/>
      <c r="R144" s="31"/>
      <c r="S144" s="31"/>
      <c r="T144" s="31"/>
      <c r="U144" s="31"/>
      <c r="V144" s="31">
        <v>100</v>
      </c>
      <c r="W144" s="92"/>
      <c r="X144" s="92"/>
      <c r="Y144" s="92"/>
      <c r="Z144" s="92"/>
      <c r="AA144" s="92"/>
      <c r="AB144" s="92"/>
      <c r="AC144" s="92"/>
      <c r="AD144" s="92"/>
    </row>
    <row r="145" spans="1:30" s="89" customFormat="1" ht="12" x14ac:dyDescent="0.25">
      <c r="A145" s="92" t="s">
        <v>175</v>
      </c>
      <c r="B145" s="31">
        <v>2007</v>
      </c>
      <c r="C145" s="92" t="s">
        <v>17</v>
      </c>
      <c r="D145" s="31">
        <v>159791</v>
      </c>
      <c r="E145" s="31">
        <v>61.251902948802133</v>
      </c>
      <c r="F145" s="31">
        <v>53.570011129459999</v>
      </c>
      <c r="G145" s="31">
        <v>50.121793730291763</v>
      </c>
      <c r="H145" s="31">
        <v>3.4482173991682359</v>
      </c>
      <c r="I145" s="31">
        <v>46.429988870540001</v>
      </c>
      <c r="J145" s="31">
        <v>0</v>
      </c>
      <c r="K145" s="31">
        <v>85.635219562155953</v>
      </c>
      <c r="L145" s="31">
        <v>66.114150943396226</v>
      </c>
      <c r="M145" s="31">
        <v>37.288364779874207</v>
      </c>
      <c r="N145" s="31">
        <v>28.825786163522018</v>
      </c>
      <c r="O145" s="31">
        <v>33.885849056603774</v>
      </c>
      <c r="P145" s="31">
        <v>0</v>
      </c>
      <c r="Q145" s="31"/>
      <c r="R145" s="31"/>
      <c r="S145" s="31"/>
      <c r="T145" s="31"/>
      <c r="U145" s="31"/>
      <c r="V145" s="31">
        <v>100</v>
      </c>
      <c r="W145" s="92"/>
      <c r="X145" s="92"/>
      <c r="Y145" s="92"/>
      <c r="Z145" s="92"/>
      <c r="AA145" s="92"/>
      <c r="AB145" s="92"/>
      <c r="AC145" s="92"/>
      <c r="AD145" s="92"/>
    </row>
    <row r="146" spans="1:30" s="89" customFormat="1" ht="12" x14ac:dyDescent="0.25">
      <c r="A146" s="92" t="s">
        <v>175</v>
      </c>
      <c r="B146" s="31">
        <v>2008</v>
      </c>
      <c r="C146" s="92" t="s">
        <v>17</v>
      </c>
      <c r="D146" s="31">
        <v>166647</v>
      </c>
      <c r="E146" s="31">
        <v>61.251902948802126</v>
      </c>
      <c r="F146" s="31">
        <v>53.570011129459999</v>
      </c>
      <c r="G146" s="31">
        <v>50.121793730291763</v>
      </c>
      <c r="H146" s="31">
        <v>3.4482173991682359</v>
      </c>
      <c r="I146" s="31">
        <v>46.429988870540001</v>
      </c>
      <c r="J146" s="31">
        <v>0</v>
      </c>
      <c r="K146" s="31">
        <v>85.635219562155953</v>
      </c>
      <c r="L146" s="31">
        <v>66.114150943396226</v>
      </c>
      <c r="M146" s="31">
        <v>37.288364779874207</v>
      </c>
      <c r="N146" s="31">
        <v>28.825786163522018</v>
      </c>
      <c r="O146" s="31">
        <v>33.885849056603774</v>
      </c>
      <c r="P146" s="31">
        <v>0</v>
      </c>
      <c r="Q146" s="31"/>
      <c r="R146" s="31"/>
      <c r="S146" s="31"/>
      <c r="T146" s="31"/>
      <c r="U146" s="31"/>
      <c r="V146" s="31">
        <v>100</v>
      </c>
      <c r="W146" s="92"/>
      <c r="X146" s="92"/>
      <c r="Y146" s="92"/>
      <c r="Z146" s="92"/>
      <c r="AA146" s="92"/>
      <c r="AB146" s="92"/>
      <c r="AC146" s="92"/>
      <c r="AD146" s="92"/>
    </row>
    <row r="147" spans="1:30" s="89" customFormat="1" ht="12" x14ac:dyDescent="0.25">
      <c r="A147" s="92" t="s">
        <v>175</v>
      </c>
      <c r="B147" s="31">
        <v>2009</v>
      </c>
      <c r="C147" s="92" t="s">
        <v>17</v>
      </c>
      <c r="D147" s="31">
        <v>173393</v>
      </c>
      <c r="E147" s="31">
        <v>63.647944359397115</v>
      </c>
      <c r="F147" s="31">
        <v>55.928489645523769</v>
      </c>
      <c r="G147" s="31">
        <v>50.121793730291763</v>
      </c>
      <c r="H147" s="31">
        <v>5.8066959152320052</v>
      </c>
      <c r="I147" s="31">
        <v>44.071510354476231</v>
      </c>
      <c r="J147" s="31">
        <v>0</v>
      </c>
      <c r="K147" s="31">
        <v>85.635219562155953</v>
      </c>
      <c r="L147" s="31">
        <v>66.114150943396226</v>
      </c>
      <c r="M147" s="31">
        <v>37.288364779874207</v>
      </c>
      <c r="N147" s="31">
        <v>28.825786163522018</v>
      </c>
      <c r="O147" s="31">
        <v>33.885849056603774</v>
      </c>
      <c r="P147" s="31">
        <v>0</v>
      </c>
      <c r="Q147" s="31"/>
      <c r="R147" s="31"/>
      <c r="S147" s="31"/>
      <c r="T147" s="31"/>
      <c r="U147" s="31"/>
      <c r="V147" s="31">
        <v>100</v>
      </c>
      <c r="W147" s="92"/>
      <c r="X147" s="92"/>
      <c r="Y147" s="92"/>
      <c r="Z147" s="92"/>
      <c r="AA147" s="92"/>
      <c r="AB147" s="92"/>
      <c r="AC147" s="92"/>
      <c r="AD147" s="92"/>
    </row>
    <row r="148" spans="1:30" s="89" customFormat="1" ht="12" x14ac:dyDescent="0.25">
      <c r="A148" s="92" t="s">
        <v>175</v>
      </c>
      <c r="B148" s="31">
        <v>2010</v>
      </c>
      <c r="C148" s="92" t="s">
        <v>17</v>
      </c>
      <c r="D148" s="31">
        <v>179749</v>
      </c>
      <c r="E148" s="31">
        <v>66.043985769992105</v>
      </c>
      <c r="F148" s="31">
        <v>58.286968161588447</v>
      </c>
      <c r="G148" s="31">
        <v>50.121793730291756</v>
      </c>
      <c r="H148" s="31">
        <v>8.1651744312966912</v>
      </c>
      <c r="I148" s="31">
        <v>41.713031838411553</v>
      </c>
      <c r="J148" s="31">
        <v>0</v>
      </c>
      <c r="K148" s="31">
        <v>85.635219562155953</v>
      </c>
      <c r="L148" s="31">
        <v>66.114150943396226</v>
      </c>
      <c r="M148" s="31">
        <v>37.288364779874207</v>
      </c>
      <c r="N148" s="31">
        <v>28.825786163522018</v>
      </c>
      <c r="O148" s="31">
        <v>33.885849056603774</v>
      </c>
      <c r="P148" s="31">
        <v>0</v>
      </c>
      <c r="Q148" s="31"/>
      <c r="R148" s="31"/>
      <c r="S148" s="31"/>
      <c r="T148" s="31"/>
      <c r="U148" s="31"/>
      <c r="V148" s="31">
        <v>100</v>
      </c>
      <c r="W148" s="92"/>
      <c r="X148" s="92"/>
      <c r="Y148" s="92"/>
      <c r="Z148" s="92"/>
      <c r="AA148" s="92"/>
      <c r="AB148" s="92"/>
      <c r="AC148" s="92"/>
      <c r="AD148" s="92"/>
    </row>
    <row r="149" spans="1:30" s="89" customFormat="1" ht="12" x14ac:dyDescent="0.25">
      <c r="A149" s="92" t="s">
        <v>175</v>
      </c>
      <c r="B149" s="31">
        <v>2011</v>
      </c>
      <c r="C149" s="92" t="s">
        <v>17</v>
      </c>
      <c r="D149" s="31">
        <v>184917</v>
      </c>
      <c r="E149" s="31">
        <v>68.440027180587094</v>
      </c>
      <c r="F149" s="31">
        <v>60.645446677652217</v>
      </c>
      <c r="G149" s="31">
        <v>53.026515290102907</v>
      </c>
      <c r="H149" s="31">
        <v>7.6189313875493099</v>
      </c>
      <c r="I149" s="31">
        <v>39.354553322347783</v>
      </c>
      <c r="J149" s="31">
        <v>0</v>
      </c>
      <c r="K149" s="31">
        <v>84.637630691759568</v>
      </c>
      <c r="L149" s="31">
        <v>66.114150943396226</v>
      </c>
      <c r="M149" s="31">
        <v>37.288364779874207</v>
      </c>
      <c r="N149" s="31">
        <v>28.825786163522018</v>
      </c>
      <c r="O149" s="31">
        <v>33.885849056603774</v>
      </c>
      <c r="P149" s="31">
        <v>0</v>
      </c>
      <c r="Q149" s="31"/>
      <c r="R149" s="31"/>
      <c r="S149" s="31"/>
      <c r="T149" s="31"/>
      <c r="U149" s="31"/>
      <c r="V149" s="31">
        <v>100</v>
      </c>
      <c r="W149" s="92"/>
      <c r="X149" s="92"/>
      <c r="Y149" s="92"/>
      <c r="Z149" s="92"/>
      <c r="AA149" s="92"/>
      <c r="AB149" s="92"/>
      <c r="AC149" s="92"/>
      <c r="AD149" s="92"/>
    </row>
    <row r="150" spans="1:30" s="89" customFormat="1" ht="12" x14ac:dyDescent="0.25">
      <c r="A150" s="92" t="s">
        <v>175</v>
      </c>
      <c r="B150" s="31">
        <v>2012</v>
      </c>
      <c r="C150" s="92" t="s">
        <v>17</v>
      </c>
      <c r="D150" s="31">
        <v>188522</v>
      </c>
      <c r="E150" s="31">
        <v>70.836068591182084</v>
      </c>
      <c r="F150" s="31">
        <v>63.003925193715986</v>
      </c>
      <c r="G150" s="31">
        <v>55.931236849913148</v>
      </c>
      <c r="H150" s="31">
        <v>7.0726883438028381</v>
      </c>
      <c r="I150" s="31">
        <v>36.996074806284014</v>
      </c>
      <c r="J150" s="31">
        <v>0</v>
      </c>
      <c r="K150" s="31">
        <v>83.640041821362956</v>
      </c>
      <c r="L150" s="31">
        <v>66.114150943396226</v>
      </c>
      <c r="M150" s="31">
        <v>37.288364779874207</v>
      </c>
      <c r="N150" s="31">
        <v>28.825786163522018</v>
      </c>
      <c r="O150" s="31">
        <v>33.885849056603774</v>
      </c>
      <c r="P150" s="31">
        <v>0</v>
      </c>
      <c r="Q150" s="31"/>
      <c r="R150" s="31"/>
      <c r="S150" s="31"/>
      <c r="T150" s="31"/>
      <c r="U150" s="31"/>
      <c r="V150" s="31">
        <v>100</v>
      </c>
      <c r="W150" s="92"/>
      <c r="X150" s="92"/>
      <c r="Y150" s="92"/>
      <c r="Z150" s="92"/>
      <c r="AA150" s="92"/>
      <c r="AB150" s="92"/>
      <c r="AC150" s="92"/>
      <c r="AD150" s="92"/>
    </row>
    <row r="151" spans="1:30" s="89" customFormat="1" ht="12" x14ac:dyDescent="0.25">
      <c r="A151" s="92" t="s">
        <v>175</v>
      </c>
      <c r="B151" s="31">
        <v>2013</v>
      </c>
      <c r="C151" s="92" t="s">
        <v>17</v>
      </c>
      <c r="D151" s="31">
        <v>190970</v>
      </c>
      <c r="E151" s="31">
        <v>73.232110001777073</v>
      </c>
      <c r="F151" s="31">
        <v>65.362403709779755</v>
      </c>
      <c r="G151" s="31">
        <v>58.835958409723389</v>
      </c>
      <c r="H151" s="31">
        <v>6.5264453000563662</v>
      </c>
      <c r="I151" s="31">
        <v>34.637596290220245</v>
      </c>
      <c r="J151" s="31">
        <v>0</v>
      </c>
      <c r="K151" s="31">
        <v>82.642452950966572</v>
      </c>
      <c r="L151" s="31">
        <v>66.114150943396226</v>
      </c>
      <c r="M151" s="31">
        <v>37.288364779874207</v>
      </c>
      <c r="N151" s="31">
        <v>28.825786163522018</v>
      </c>
      <c r="O151" s="31">
        <v>33.885849056603774</v>
      </c>
      <c r="P151" s="31">
        <v>0</v>
      </c>
      <c r="Q151" s="31"/>
      <c r="R151" s="31"/>
      <c r="S151" s="31">
        <v>53.98730643336603</v>
      </c>
      <c r="T151" s="31"/>
      <c r="U151" s="31"/>
      <c r="V151" s="31">
        <v>46.01269356663397</v>
      </c>
      <c r="W151" s="92"/>
      <c r="X151" s="92"/>
      <c r="Y151" s="92"/>
      <c r="Z151" s="92"/>
      <c r="AA151" s="92"/>
      <c r="AB151" s="92"/>
      <c r="AC151" s="92"/>
      <c r="AD151" s="92"/>
    </row>
    <row r="152" spans="1:30" s="89" customFormat="1" ht="12" x14ac:dyDescent="0.25">
      <c r="A152" s="92" t="s">
        <v>175</v>
      </c>
      <c r="B152" s="31">
        <v>2014</v>
      </c>
      <c r="C152" s="92" t="s">
        <v>17</v>
      </c>
      <c r="D152" s="31">
        <v>192077</v>
      </c>
      <c r="E152" s="31">
        <v>75.628151412372063</v>
      </c>
      <c r="F152" s="31">
        <v>67.720882225844434</v>
      </c>
      <c r="G152" s="31">
        <v>61.74067996953363</v>
      </c>
      <c r="H152" s="31">
        <v>5.9802022563108039</v>
      </c>
      <c r="I152" s="31">
        <v>32.279117774155566</v>
      </c>
      <c r="J152" s="31">
        <v>0</v>
      </c>
      <c r="K152" s="31">
        <v>81.644864080570187</v>
      </c>
      <c r="L152" s="31">
        <v>66.114150943396226</v>
      </c>
      <c r="M152" s="31">
        <v>37.288364779874207</v>
      </c>
      <c r="N152" s="31">
        <v>28.825786163522018</v>
      </c>
      <c r="O152" s="31">
        <v>33.885849056603774</v>
      </c>
      <c r="P152" s="31">
        <v>0</v>
      </c>
      <c r="Q152" s="31"/>
      <c r="R152" s="31"/>
      <c r="S152" s="31">
        <v>53.98730643336603</v>
      </c>
      <c r="T152" s="31"/>
      <c r="U152" s="31"/>
      <c r="V152" s="31">
        <v>46.01269356663397</v>
      </c>
      <c r="W152" s="92"/>
      <c r="X152" s="92"/>
      <c r="Y152" s="92"/>
      <c r="Z152" s="92"/>
      <c r="AA152" s="92"/>
      <c r="AB152" s="92"/>
      <c r="AC152" s="92"/>
      <c r="AD152" s="92"/>
    </row>
    <row r="153" spans="1:30" s="89" customFormat="1" ht="12" x14ac:dyDescent="0.25">
      <c r="A153" s="92" t="s">
        <v>175</v>
      </c>
      <c r="B153" s="31">
        <v>2015</v>
      </c>
      <c r="C153" s="92" t="s">
        <v>17</v>
      </c>
      <c r="D153" s="31">
        <v>192292</v>
      </c>
      <c r="E153" s="31">
        <v>78.024192822967052</v>
      </c>
      <c r="F153" s="31">
        <v>70.079360741908204</v>
      </c>
      <c r="G153" s="31">
        <v>64.645401529344781</v>
      </c>
      <c r="H153" s="31">
        <v>5.4339592125634226</v>
      </c>
      <c r="I153" s="31">
        <v>29.920639258091796</v>
      </c>
      <c r="J153" s="31">
        <v>0</v>
      </c>
      <c r="K153" s="31">
        <v>80.647275210173802</v>
      </c>
      <c r="L153" s="31">
        <v>66.114150943396226</v>
      </c>
      <c r="M153" s="31">
        <v>37.288364779874207</v>
      </c>
      <c r="N153" s="31">
        <v>28.825786163522018</v>
      </c>
      <c r="O153" s="31">
        <v>33.885849056603774</v>
      </c>
      <c r="P153" s="31">
        <v>0</v>
      </c>
      <c r="Q153" s="31"/>
      <c r="R153" s="31"/>
      <c r="S153" s="31">
        <v>53.98730643336603</v>
      </c>
      <c r="T153" s="31"/>
      <c r="U153" s="31"/>
      <c r="V153" s="31">
        <v>46.01269356663397</v>
      </c>
      <c r="W153" s="92"/>
      <c r="X153" s="92"/>
      <c r="Y153" s="92"/>
      <c r="Z153" s="92"/>
      <c r="AA153" s="92"/>
      <c r="AB153" s="92"/>
      <c r="AC153" s="92"/>
      <c r="AD153" s="92"/>
    </row>
    <row r="154" spans="1:30" s="89" customFormat="1" ht="12" x14ac:dyDescent="0.25">
      <c r="A154" s="92" t="s">
        <v>175</v>
      </c>
      <c r="B154" s="31">
        <v>2016</v>
      </c>
      <c r="C154" s="92" t="s">
        <v>17</v>
      </c>
      <c r="D154" s="31">
        <v>191521</v>
      </c>
      <c r="E154" s="31">
        <v>80.420234233562951</v>
      </c>
      <c r="F154" s="31">
        <v>72.437839257971973</v>
      </c>
      <c r="G154" s="31">
        <v>67.550123089155022</v>
      </c>
      <c r="H154" s="31">
        <v>4.8877161688169508</v>
      </c>
      <c r="I154" s="31">
        <v>27.562160742028027</v>
      </c>
      <c r="J154" s="31">
        <v>0</v>
      </c>
      <c r="K154" s="31">
        <v>79.64968633977719</v>
      </c>
      <c r="L154" s="31">
        <v>66.114150943396226</v>
      </c>
      <c r="M154" s="31">
        <v>37.288364779874207</v>
      </c>
      <c r="N154" s="31">
        <v>28.825786163522018</v>
      </c>
      <c r="O154" s="31">
        <v>33.885849056603774</v>
      </c>
      <c r="P154" s="31">
        <v>0</v>
      </c>
      <c r="Q154" s="31"/>
      <c r="R154" s="31"/>
      <c r="S154" s="31">
        <v>53.98730643336603</v>
      </c>
      <c r="T154" s="31"/>
      <c r="U154" s="31"/>
      <c r="V154" s="31">
        <v>46.01269356663397</v>
      </c>
      <c r="W154" s="92"/>
      <c r="X154" s="92"/>
      <c r="Y154" s="92"/>
      <c r="Z154" s="92"/>
      <c r="AA154" s="92"/>
      <c r="AB154" s="92"/>
      <c r="AC154" s="92"/>
      <c r="AD154" s="92"/>
    </row>
    <row r="155" spans="1:30" s="89" customFormat="1" ht="12" x14ac:dyDescent="0.25">
      <c r="A155" s="92" t="s">
        <v>175</v>
      </c>
      <c r="B155" s="31">
        <v>2017</v>
      </c>
      <c r="C155" s="92" t="s">
        <v>17</v>
      </c>
      <c r="D155" s="31">
        <v>189569</v>
      </c>
      <c r="E155" s="31">
        <v>82.81627564415794</v>
      </c>
      <c r="F155" s="31">
        <v>72.437839257971973</v>
      </c>
      <c r="G155" s="31">
        <v>70.454844648965263</v>
      </c>
      <c r="H155" s="31">
        <v>1.9829946090067097</v>
      </c>
      <c r="I155" s="31">
        <v>27.562160742028027</v>
      </c>
      <c r="J155" s="31">
        <v>0</v>
      </c>
      <c r="K155" s="31">
        <v>78.652097469380806</v>
      </c>
      <c r="L155" s="31">
        <v>66.114150943396226</v>
      </c>
      <c r="M155" s="31">
        <v>37.288364779874207</v>
      </c>
      <c r="N155" s="31">
        <v>28.825786163522018</v>
      </c>
      <c r="O155" s="31">
        <v>33.885849056603774</v>
      </c>
      <c r="P155" s="31">
        <v>0</v>
      </c>
      <c r="Q155" s="31"/>
      <c r="R155" s="31"/>
      <c r="S155" s="31">
        <v>53.98730643336603</v>
      </c>
      <c r="T155" s="31"/>
      <c r="U155" s="31"/>
      <c r="V155" s="31">
        <v>46.01269356663397</v>
      </c>
      <c r="W155" s="92"/>
      <c r="X155" s="92"/>
      <c r="Y155" s="92"/>
      <c r="Z155" s="92"/>
      <c r="AA155" s="92"/>
      <c r="AB155" s="92"/>
      <c r="AC155" s="92"/>
      <c r="AD155" s="92"/>
    </row>
    <row r="156" spans="1:30" s="89" customFormat="1" ht="12" x14ac:dyDescent="0.25">
      <c r="A156" s="92" t="s">
        <v>175</v>
      </c>
      <c r="B156" s="31">
        <v>2018</v>
      </c>
      <c r="C156" s="92" t="s">
        <v>17</v>
      </c>
      <c r="D156" s="31">
        <v>187339</v>
      </c>
      <c r="E156" s="31">
        <v>85.21231705475293</v>
      </c>
      <c r="F156" s="31">
        <v>72.437839257971973</v>
      </c>
      <c r="G156" s="31">
        <v>72.437839257971973</v>
      </c>
      <c r="H156" s="31">
        <v>0</v>
      </c>
      <c r="I156" s="31">
        <v>27.562160742028027</v>
      </c>
      <c r="J156" s="31">
        <v>0</v>
      </c>
      <c r="K156" s="31">
        <v>77.654508598984421</v>
      </c>
      <c r="L156" s="31">
        <v>66.114150943396226</v>
      </c>
      <c r="M156" s="31">
        <v>37.288364779874207</v>
      </c>
      <c r="N156" s="31">
        <v>28.825786163522018</v>
      </c>
      <c r="O156" s="31">
        <v>33.885849056603774</v>
      </c>
      <c r="P156" s="31">
        <v>0</v>
      </c>
      <c r="Q156" s="31"/>
      <c r="R156" s="31"/>
      <c r="S156" s="31">
        <v>61.144743216684219</v>
      </c>
      <c r="T156" s="31"/>
      <c r="U156" s="31"/>
      <c r="V156" s="31">
        <v>38.855256783315781</v>
      </c>
      <c r="W156" s="92"/>
      <c r="X156" s="92"/>
      <c r="Y156" s="92"/>
      <c r="Z156" s="92"/>
      <c r="AA156" s="92"/>
      <c r="AB156" s="92"/>
      <c r="AC156" s="92"/>
      <c r="AD156" s="92"/>
    </row>
    <row r="157" spans="1:30" s="89" customFormat="1" ht="12" x14ac:dyDescent="0.25">
      <c r="A157" s="92" t="s">
        <v>175</v>
      </c>
      <c r="B157" s="31">
        <v>2019</v>
      </c>
      <c r="C157" s="92" t="s">
        <v>17</v>
      </c>
      <c r="D157" s="31">
        <v>185144</v>
      </c>
      <c r="E157" s="31">
        <v>87.608358465347919</v>
      </c>
      <c r="F157" s="31">
        <v>72.437839257971973</v>
      </c>
      <c r="G157" s="31">
        <v>72.437839257971973</v>
      </c>
      <c r="H157" s="31">
        <v>0</v>
      </c>
      <c r="I157" s="31">
        <v>27.562160742028027</v>
      </c>
      <c r="J157" s="31">
        <v>0</v>
      </c>
      <c r="K157" s="31">
        <v>76.656919728587809</v>
      </c>
      <c r="L157" s="31">
        <v>66.114150943396226</v>
      </c>
      <c r="M157" s="31">
        <v>37.288364779874207</v>
      </c>
      <c r="N157" s="31">
        <v>28.825786163522018</v>
      </c>
      <c r="O157" s="31">
        <v>33.885849056603774</v>
      </c>
      <c r="P157" s="31">
        <v>0</v>
      </c>
      <c r="Q157" s="31"/>
      <c r="R157" s="31"/>
      <c r="S157" s="31">
        <v>68.30218000000059</v>
      </c>
      <c r="T157" s="31"/>
      <c r="U157" s="31"/>
      <c r="V157" s="31">
        <v>31.69781999999941</v>
      </c>
      <c r="W157" s="92"/>
      <c r="X157" s="92"/>
      <c r="Y157" s="92"/>
      <c r="Z157" s="92"/>
      <c r="AA157" s="92"/>
      <c r="AB157" s="92"/>
      <c r="AC157" s="92"/>
      <c r="AD157" s="92"/>
    </row>
    <row r="158" spans="1:30" s="89" customFormat="1" ht="12" x14ac:dyDescent="0.25">
      <c r="A158" s="92" t="s">
        <v>175</v>
      </c>
      <c r="B158" s="31">
        <v>2020</v>
      </c>
      <c r="C158" s="92" t="s">
        <v>17</v>
      </c>
      <c r="D158" s="31">
        <v>183780</v>
      </c>
      <c r="E158" s="31">
        <v>90.004399875942909</v>
      </c>
      <c r="F158" s="31">
        <v>72.437839257971973</v>
      </c>
      <c r="G158" s="31">
        <v>72.437839257971973</v>
      </c>
      <c r="H158" s="31">
        <v>0</v>
      </c>
      <c r="I158" s="31">
        <v>27.562160742028027</v>
      </c>
      <c r="J158" s="31">
        <v>0</v>
      </c>
      <c r="K158" s="31">
        <v>75.659330858191424</v>
      </c>
      <c r="L158" s="31"/>
      <c r="M158" s="31"/>
      <c r="N158" s="31"/>
      <c r="O158" s="31"/>
      <c r="P158" s="31">
        <v>100</v>
      </c>
      <c r="Q158" s="31"/>
      <c r="R158" s="31"/>
      <c r="S158" s="31">
        <v>75.459616783318779</v>
      </c>
      <c r="T158" s="31"/>
      <c r="U158" s="31"/>
      <c r="V158" s="31">
        <v>24.540383216681221</v>
      </c>
      <c r="W158" s="92"/>
      <c r="X158" s="92"/>
      <c r="Y158" s="92"/>
      <c r="Z158" s="92"/>
      <c r="AA158" s="92"/>
      <c r="AB158" s="92"/>
      <c r="AC158" s="92"/>
      <c r="AD158" s="92"/>
    </row>
    <row r="159" spans="1:30" s="89" customFormat="1" ht="12" x14ac:dyDescent="0.25">
      <c r="A159" s="92" t="s">
        <v>175</v>
      </c>
      <c r="B159" s="31">
        <v>2021</v>
      </c>
      <c r="C159" s="92" t="s">
        <v>17</v>
      </c>
      <c r="D159" s="31">
        <v>184321</v>
      </c>
      <c r="E159" s="31">
        <v>92.400441286537898</v>
      </c>
      <c r="F159" s="31"/>
      <c r="G159" s="31">
        <v>82.073730888207137</v>
      </c>
      <c r="H159" s="31"/>
      <c r="I159" s="31"/>
      <c r="J159" s="31">
        <v>17.926269111792863</v>
      </c>
      <c r="K159" s="31">
        <v>74.66174198779504</v>
      </c>
      <c r="L159" s="31"/>
      <c r="M159" s="31"/>
      <c r="N159" s="31"/>
      <c r="O159" s="31"/>
      <c r="P159" s="31">
        <v>100</v>
      </c>
      <c r="Q159" s="31"/>
      <c r="R159" s="31"/>
      <c r="S159" s="31">
        <v>82.61705356663515</v>
      </c>
      <c r="T159" s="31"/>
      <c r="U159" s="31"/>
      <c r="V159" s="31">
        <v>17.38294643336485</v>
      </c>
      <c r="W159" s="92"/>
      <c r="X159" s="92"/>
      <c r="Y159" s="92"/>
      <c r="Z159" s="92"/>
      <c r="AA159" s="92"/>
      <c r="AB159" s="92"/>
      <c r="AC159" s="92"/>
      <c r="AD159" s="92"/>
    </row>
    <row r="160" spans="1:30" s="89" customFormat="1" ht="12" x14ac:dyDescent="0.25">
      <c r="A160" s="92" t="s">
        <v>175</v>
      </c>
      <c r="B160" s="31">
        <v>2022</v>
      </c>
      <c r="C160" s="92" t="s">
        <v>17</v>
      </c>
      <c r="D160" s="31">
        <v>186986</v>
      </c>
      <c r="E160" s="31">
        <v>94.796482697132888</v>
      </c>
      <c r="F160" s="31"/>
      <c r="G160" s="31">
        <v>84.978452448017379</v>
      </c>
      <c r="H160" s="31"/>
      <c r="I160" s="31"/>
      <c r="J160" s="31">
        <v>15.021547551982621</v>
      </c>
      <c r="K160" s="31">
        <v>73.664153117398655</v>
      </c>
      <c r="L160" s="31"/>
      <c r="M160" s="31"/>
      <c r="N160" s="31"/>
      <c r="O160" s="31"/>
      <c r="P160" s="31">
        <v>100</v>
      </c>
      <c r="Q160" s="31"/>
      <c r="R160" s="31"/>
      <c r="S160" s="31">
        <v>89.774490349953339</v>
      </c>
      <c r="T160" s="31"/>
      <c r="U160" s="31"/>
      <c r="V160" s="31">
        <v>10.225509650046661</v>
      </c>
      <c r="W160" s="92"/>
      <c r="X160" s="92"/>
      <c r="Y160" s="92"/>
      <c r="Z160" s="92"/>
      <c r="AA160" s="92"/>
      <c r="AB160" s="92"/>
      <c r="AC160" s="92"/>
      <c r="AD160" s="92"/>
    </row>
    <row r="161" spans="1:30" s="89" customFormat="1" ht="12" x14ac:dyDescent="0.25">
      <c r="A161" s="92" t="s">
        <v>175</v>
      </c>
      <c r="B161" s="31">
        <v>2023</v>
      </c>
      <c r="C161" s="92" t="s">
        <v>17</v>
      </c>
      <c r="D161" s="31">
        <v>190264</v>
      </c>
      <c r="E161" s="31">
        <v>97.192524107727877</v>
      </c>
      <c r="F161" s="31"/>
      <c r="G161" s="31">
        <v>87.883174007828529</v>
      </c>
      <c r="H161" s="31"/>
      <c r="I161" s="31"/>
      <c r="J161" s="31">
        <v>12.116825992171471</v>
      </c>
      <c r="K161" s="31">
        <v>72.666564247002043</v>
      </c>
      <c r="L161" s="31"/>
      <c r="M161" s="31"/>
      <c r="N161" s="31"/>
      <c r="O161" s="31"/>
      <c r="P161" s="31">
        <v>100</v>
      </c>
      <c r="Q161" s="31"/>
      <c r="R161" s="31"/>
      <c r="S161" s="31">
        <v>96.931927133271529</v>
      </c>
      <c r="T161" s="31"/>
      <c r="U161" s="31"/>
      <c r="V161" s="31">
        <v>3.0680728667284711</v>
      </c>
      <c r="W161" s="92"/>
      <c r="X161" s="92"/>
      <c r="Y161" s="92"/>
      <c r="Z161" s="92"/>
      <c r="AA161" s="92"/>
      <c r="AB161" s="92"/>
      <c r="AC161" s="92"/>
      <c r="AD161" s="92"/>
    </row>
    <row r="162" spans="1:30" s="89" customFormat="1" ht="12" x14ac:dyDescent="0.25">
      <c r="A162" s="92" t="s">
        <v>175</v>
      </c>
      <c r="B162" s="31">
        <v>2024</v>
      </c>
      <c r="C162" s="92" t="s">
        <v>17</v>
      </c>
      <c r="D162" s="31">
        <v>193892</v>
      </c>
      <c r="E162" s="31">
        <v>97.192524107727877</v>
      </c>
      <c r="F162" s="31"/>
      <c r="G162" s="31">
        <v>90.78789556763877</v>
      </c>
      <c r="H162" s="31"/>
      <c r="I162" s="31"/>
      <c r="J162" s="31">
        <v>9.2121044323612296</v>
      </c>
      <c r="K162" s="31">
        <v>72.666564247002043</v>
      </c>
      <c r="L162" s="31"/>
      <c r="M162" s="31"/>
      <c r="N162" s="31"/>
      <c r="O162" s="31"/>
      <c r="P162" s="31">
        <v>100</v>
      </c>
      <c r="Q162" s="31"/>
      <c r="R162" s="31"/>
      <c r="S162" s="31">
        <v>100</v>
      </c>
      <c r="T162" s="31"/>
      <c r="U162" s="31"/>
      <c r="V162" s="31">
        <v>0</v>
      </c>
      <c r="W162" s="92"/>
      <c r="X162" s="92"/>
      <c r="Y162" s="92"/>
      <c r="Z162" s="92"/>
      <c r="AA162" s="92"/>
      <c r="AB162" s="92"/>
      <c r="AC162" s="92"/>
      <c r="AD162" s="92"/>
    </row>
    <row r="163" spans="1:30" s="89" customFormat="1" ht="12" x14ac:dyDescent="0.25">
      <c r="A163" s="92" t="s">
        <v>175</v>
      </c>
      <c r="B163" s="31">
        <v>2025</v>
      </c>
      <c r="C163" s="92" t="s">
        <v>17</v>
      </c>
      <c r="D163" s="31">
        <v>208575</v>
      </c>
      <c r="E163" s="31">
        <v>97.192524107727877</v>
      </c>
      <c r="F163" s="31"/>
      <c r="G163" s="31">
        <v>93.692617127449012</v>
      </c>
      <c r="H163" s="31"/>
      <c r="I163" s="31"/>
      <c r="J163" s="31">
        <v>6.3073828725509884</v>
      </c>
      <c r="K163" s="31">
        <v>72.666564247002043</v>
      </c>
      <c r="L163" s="31"/>
      <c r="M163" s="31"/>
      <c r="N163" s="31"/>
      <c r="O163" s="31"/>
      <c r="P163" s="31">
        <v>100</v>
      </c>
      <c r="Q163" s="31"/>
      <c r="R163" s="31"/>
      <c r="S163" s="31">
        <v>100</v>
      </c>
      <c r="T163" s="31"/>
      <c r="U163" s="31"/>
      <c r="V163" s="31">
        <v>0</v>
      </c>
      <c r="W163" s="92"/>
      <c r="X163" s="92"/>
      <c r="Y163" s="92"/>
      <c r="Z163" s="92"/>
      <c r="AA163" s="92"/>
      <c r="AB163" s="92"/>
      <c r="AC163" s="92"/>
      <c r="AD163" s="92"/>
    </row>
    <row r="164" spans="1:30" s="89" customFormat="1" ht="12" x14ac:dyDescent="0.25">
      <c r="A164" s="92" t="s">
        <v>175</v>
      </c>
      <c r="B164" s="31">
        <v>2026</v>
      </c>
      <c r="C164" s="92" t="s">
        <v>17</v>
      </c>
      <c r="D164" s="31"/>
      <c r="E164" s="31">
        <v>97.192524107727877</v>
      </c>
      <c r="F164" s="31"/>
      <c r="G164" s="31">
        <v>93.692617127449012</v>
      </c>
      <c r="H164" s="31"/>
      <c r="I164" s="31"/>
      <c r="J164" s="31">
        <v>6.3073828725509884</v>
      </c>
      <c r="K164" s="31">
        <v>72.666564247002043</v>
      </c>
      <c r="L164" s="31"/>
      <c r="M164" s="31"/>
      <c r="N164" s="31"/>
      <c r="O164" s="31"/>
      <c r="P164" s="31">
        <v>100</v>
      </c>
      <c r="Q164" s="31"/>
      <c r="R164" s="31"/>
      <c r="S164" s="31">
        <v>100</v>
      </c>
      <c r="T164" s="31"/>
      <c r="U164" s="31"/>
      <c r="V164" s="31">
        <v>0</v>
      </c>
      <c r="W164" s="92"/>
      <c r="X164" s="92"/>
      <c r="Y164" s="92"/>
      <c r="Z164" s="92"/>
      <c r="AA164" s="92"/>
      <c r="AB164" s="92"/>
      <c r="AC164" s="92"/>
      <c r="AD164" s="92"/>
    </row>
    <row r="165" spans="1:30" s="89" customFormat="1" ht="12" x14ac:dyDescent="0.25">
      <c r="A165" s="92" t="s">
        <v>175</v>
      </c>
      <c r="B165" s="31">
        <v>2027</v>
      </c>
      <c r="C165" s="92" t="s">
        <v>17</v>
      </c>
      <c r="D165" s="31"/>
      <c r="E165" s="31">
        <v>97.192524107727877</v>
      </c>
      <c r="F165" s="31"/>
      <c r="G165" s="31">
        <v>93.692617127449012</v>
      </c>
      <c r="H165" s="31"/>
      <c r="I165" s="31"/>
      <c r="J165" s="31">
        <v>6.3073828725509884</v>
      </c>
      <c r="K165" s="31">
        <v>72.666564247002043</v>
      </c>
      <c r="L165" s="31"/>
      <c r="M165" s="31"/>
      <c r="N165" s="31"/>
      <c r="O165" s="31"/>
      <c r="P165" s="31">
        <v>100</v>
      </c>
      <c r="Q165" s="31"/>
      <c r="R165" s="31"/>
      <c r="S165" s="31">
        <v>100</v>
      </c>
      <c r="T165" s="31"/>
      <c r="U165" s="31"/>
      <c r="V165" s="31">
        <v>0</v>
      </c>
      <c r="W165" s="92"/>
      <c r="X165" s="92"/>
      <c r="Y165" s="92"/>
      <c r="Z165" s="92"/>
      <c r="AA165" s="92"/>
      <c r="AB165" s="92"/>
      <c r="AC165" s="92"/>
      <c r="AD165" s="92"/>
    </row>
    <row r="166" spans="1:30" s="89" customFormat="1" ht="12" x14ac:dyDescent="0.25">
      <c r="A166" s="92" t="s">
        <v>175</v>
      </c>
      <c r="B166" s="31">
        <v>2028</v>
      </c>
      <c r="C166" s="92" t="s">
        <v>17</v>
      </c>
      <c r="D166" s="31"/>
      <c r="E166" s="31"/>
      <c r="F166" s="31"/>
      <c r="G166" s="31">
        <v>93.692617127449012</v>
      </c>
      <c r="H166" s="31"/>
      <c r="I166" s="31"/>
      <c r="J166" s="31">
        <v>6.3073828725509884</v>
      </c>
      <c r="K166" s="31"/>
      <c r="L166" s="31"/>
      <c r="M166" s="31"/>
      <c r="N166" s="31"/>
      <c r="O166" s="31"/>
      <c r="P166" s="31">
        <v>100</v>
      </c>
      <c r="Q166" s="31"/>
      <c r="R166" s="31"/>
      <c r="S166" s="31">
        <v>100</v>
      </c>
      <c r="T166" s="31"/>
      <c r="U166" s="31"/>
      <c r="V166" s="31">
        <v>0</v>
      </c>
      <c r="W166" s="92"/>
      <c r="X166" s="92"/>
      <c r="Y166" s="92"/>
      <c r="Z166" s="92"/>
      <c r="AA166" s="92"/>
      <c r="AB166" s="92"/>
      <c r="AC166" s="92"/>
      <c r="AD166" s="92"/>
    </row>
    <row r="167" spans="1:30" s="89" customFormat="1" ht="12" x14ac:dyDescent="0.25">
      <c r="A167" s="92" t="s">
        <v>175</v>
      </c>
      <c r="B167" s="31">
        <v>2029</v>
      </c>
      <c r="C167" s="92" t="s">
        <v>17</v>
      </c>
      <c r="D167" s="31"/>
      <c r="E167" s="31"/>
      <c r="F167" s="31"/>
      <c r="G167" s="31">
        <v>93.692617127449012</v>
      </c>
      <c r="H167" s="31"/>
      <c r="I167" s="31"/>
      <c r="J167" s="31">
        <v>6.3073828725509884</v>
      </c>
      <c r="K167" s="31"/>
      <c r="L167" s="31"/>
      <c r="M167" s="31"/>
      <c r="N167" s="31"/>
      <c r="O167" s="31"/>
      <c r="P167" s="31">
        <v>100</v>
      </c>
      <c r="Q167" s="31"/>
      <c r="R167" s="31"/>
      <c r="S167" s="31">
        <v>100</v>
      </c>
      <c r="T167" s="31"/>
      <c r="U167" s="31"/>
      <c r="V167" s="31">
        <v>0</v>
      </c>
      <c r="W167" s="92"/>
      <c r="X167" s="92"/>
      <c r="Y167" s="92"/>
      <c r="Z167" s="92"/>
      <c r="AA167" s="92"/>
      <c r="AB167" s="92"/>
    </row>
    <row r="168" spans="1:30" s="89" customFormat="1" ht="12" x14ac:dyDescent="0.25">
      <c r="A168" s="92" t="s">
        <v>175</v>
      </c>
      <c r="B168" s="31">
        <v>2030</v>
      </c>
      <c r="C168" s="92" t="s">
        <v>17</v>
      </c>
      <c r="D168" s="31"/>
      <c r="E168" s="31"/>
      <c r="F168" s="31"/>
      <c r="G168" s="31"/>
      <c r="H168" s="31"/>
      <c r="I168" s="31"/>
      <c r="J168" s="31">
        <v>100</v>
      </c>
      <c r="K168" s="31"/>
      <c r="L168" s="31"/>
      <c r="M168" s="31"/>
      <c r="N168" s="31"/>
      <c r="O168" s="31"/>
      <c r="P168" s="31">
        <v>100</v>
      </c>
      <c r="Q168" s="31"/>
      <c r="R168" s="31"/>
      <c r="S168" s="31">
        <v>100</v>
      </c>
      <c r="T168" s="31"/>
      <c r="U168" s="31"/>
      <c r="V168" s="31">
        <v>0</v>
      </c>
      <c r="W168" s="92"/>
      <c r="X168" s="92"/>
      <c r="Y168" s="92"/>
      <c r="Z168" s="92"/>
      <c r="AA168" s="92"/>
      <c r="AB168" s="92"/>
    </row>
    <row r="169" spans="1:30" ht="15.6" x14ac:dyDescent="0.3">
      <c r="A169" s="93" t="s">
        <v>175</v>
      </c>
      <c r="B169" s="31">
        <v>2000</v>
      </c>
      <c r="C169" s="93" t="s">
        <v>18</v>
      </c>
      <c r="D169" s="31"/>
      <c r="E169" s="31"/>
      <c r="F169" s="31"/>
      <c r="G169" s="31"/>
      <c r="H169" s="31"/>
      <c r="I169" s="31"/>
      <c r="J169" s="31">
        <v>100</v>
      </c>
      <c r="K169" s="31"/>
      <c r="L169" s="31"/>
      <c r="M169" s="31"/>
      <c r="N169" s="31"/>
      <c r="O169" s="31"/>
      <c r="P169" s="31">
        <v>100</v>
      </c>
      <c r="Q169" s="31"/>
      <c r="R169" s="31"/>
      <c r="S169" s="31"/>
      <c r="T169" s="31"/>
      <c r="U169" s="31"/>
      <c r="V169" s="31">
        <v>100</v>
      </c>
      <c r="W169" s="93"/>
      <c r="X169" s="93"/>
      <c r="Y169" s="93"/>
      <c r="Z169" s="93"/>
      <c r="AA169" s="93"/>
      <c r="AB169" s="93"/>
    </row>
    <row r="170" spans="1:30" ht="15.6" x14ac:dyDescent="0.3">
      <c r="A170" s="93" t="s">
        <v>175</v>
      </c>
      <c r="B170" s="31">
        <v>2001</v>
      </c>
      <c r="C170" s="93" t="s">
        <v>18</v>
      </c>
      <c r="D170" s="31"/>
      <c r="E170" s="31"/>
      <c r="F170" s="31"/>
      <c r="G170" s="31"/>
      <c r="H170" s="31"/>
      <c r="I170" s="31"/>
      <c r="J170" s="31">
        <v>100</v>
      </c>
      <c r="K170" s="31"/>
      <c r="L170" s="31"/>
      <c r="M170" s="31"/>
      <c r="N170" s="31"/>
      <c r="O170" s="31"/>
      <c r="P170" s="31">
        <v>100</v>
      </c>
      <c r="Q170" s="31"/>
      <c r="R170" s="31"/>
      <c r="S170" s="31"/>
      <c r="T170" s="31"/>
      <c r="U170" s="31"/>
      <c r="V170" s="31">
        <v>100</v>
      </c>
      <c r="W170" s="93"/>
      <c r="X170" s="93"/>
      <c r="Y170" s="93"/>
      <c r="Z170" s="93"/>
      <c r="AA170" s="93"/>
      <c r="AB170" s="93"/>
    </row>
    <row r="171" spans="1:30" ht="15.6" x14ac:dyDescent="0.3">
      <c r="A171" s="93" t="s">
        <v>175</v>
      </c>
      <c r="B171" s="31">
        <v>2002</v>
      </c>
      <c r="C171" s="93" t="s">
        <v>18</v>
      </c>
      <c r="D171" s="31">
        <v>118062</v>
      </c>
      <c r="E171" s="31"/>
      <c r="F171" s="31"/>
      <c r="G171" s="31"/>
      <c r="H171" s="31"/>
      <c r="I171" s="31"/>
      <c r="J171" s="31">
        <v>100</v>
      </c>
      <c r="K171" s="31"/>
      <c r="L171" s="31"/>
      <c r="M171" s="31"/>
      <c r="N171" s="31"/>
      <c r="O171" s="31"/>
      <c r="P171" s="31">
        <v>100</v>
      </c>
      <c r="Q171" s="31"/>
      <c r="R171" s="31"/>
      <c r="S171" s="31"/>
      <c r="T171" s="31"/>
      <c r="U171" s="31"/>
      <c r="V171" s="31">
        <v>100</v>
      </c>
      <c r="W171" s="93"/>
      <c r="X171" s="93"/>
      <c r="Y171" s="93"/>
      <c r="Z171" s="93"/>
      <c r="AA171" s="93"/>
      <c r="AB171" s="93"/>
    </row>
    <row r="172" spans="1:30" ht="15.6" x14ac:dyDescent="0.3">
      <c r="A172" s="93" t="s">
        <v>175</v>
      </c>
      <c r="B172" s="31">
        <v>2003</v>
      </c>
      <c r="C172" s="93" t="s">
        <v>18</v>
      </c>
      <c r="D172" s="31">
        <v>125802</v>
      </c>
      <c r="E172" s="31"/>
      <c r="F172" s="31"/>
      <c r="G172" s="31"/>
      <c r="H172" s="31"/>
      <c r="I172" s="31"/>
      <c r="J172" s="31">
        <v>100</v>
      </c>
      <c r="K172" s="31"/>
      <c r="L172" s="31"/>
      <c r="M172" s="31"/>
      <c r="N172" s="31"/>
      <c r="O172" s="31"/>
      <c r="P172" s="31">
        <v>100</v>
      </c>
      <c r="Q172" s="31"/>
      <c r="R172" s="31"/>
      <c r="S172" s="31"/>
      <c r="T172" s="31"/>
      <c r="U172" s="31"/>
      <c r="V172" s="31">
        <v>100</v>
      </c>
      <c r="W172" s="93"/>
      <c r="X172" s="93"/>
      <c r="Y172" s="93"/>
      <c r="Z172" s="93"/>
      <c r="AA172" s="93"/>
      <c r="AB172" s="93"/>
    </row>
    <row r="173" spans="1:30" ht="15.6" x14ac:dyDescent="0.3">
      <c r="A173" s="93" t="s">
        <v>175</v>
      </c>
      <c r="B173" s="31">
        <v>2004</v>
      </c>
      <c r="C173" s="93" t="s">
        <v>18</v>
      </c>
      <c r="D173" s="31">
        <v>125953</v>
      </c>
      <c r="E173" s="31">
        <v>63.502342403350667</v>
      </c>
      <c r="F173" s="31">
        <v>46.278825015172522</v>
      </c>
      <c r="G173" s="31"/>
      <c r="H173" s="31"/>
      <c r="I173" s="31">
        <v>53.721174984827478</v>
      </c>
      <c r="J173" s="31">
        <v>46.278825015172522</v>
      </c>
      <c r="K173" s="31"/>
      <c r="L173" s="31"/>
      <c r="M173" s="31"/>
      <c r="N173" s="31"/>
      <c r="O173" s="31"/>
      <c r="P173" s="31">
        <v>100</v>
      </c>
      <c r="Q173" s="31"/>
      <c r="R173" s="31"/>
      <c r="S173" s="31"/>
      <c r="T173" s="31"/>
      <c r="U173" s="31"/>
      <c r="V173" s="31">
        <v>100</v>
      </c>
      <c r="W173" s="93"/>
      <c r="X173" s="93"/>
      <c r="Y173" s="93"/>
      <c r="Z173" s="93"/>
      <c r="AA173" s="93"/>
      <c r="AB173" s="93"/>
    </row>
    <row r="174" spans="1:30" ht="15.6" x14ac:dyDescent="0.3">
      <c r="A174" s="93" t="s">
        <v>175</v>
      </c>
      <c r="B174" s="31">
        <v>2005</v>
      </c>
      <c r="C174" s="93" t="s">
        <v>18</v>
      </c>
      <c r="D174" s="31">
        <v>125813</v>
      </c>
      <c r="E174" s="31">
        <v>63.502342403350667</v>
      </c>
      <c r="F174" s="31">
        <v>46.278825015172522</v>
      </c>
      <c r="G174" s="31"/>
      <c r="H174" s="31"/>
      <c r="I174" s="31">
        <v>53.721174984827478</v>
      </c>
      <c r="J174" s="31">
        <v>46.278825015172522</v>
      </c>
      <c r="K174" s="31"/>
      <c r="L174" s="31"/>
      <c r="M174" s="31"/>
      <c r="N174" s="31"/>
      <c r="O174" s="31"/>
      <c r="P174" s="31">
        <v>100</v>
      </c>
      <c r="Q174" s="31"/>
      <c r="R174" s="31"/>
      <c r="S174" s="31"/>
      <c r="T174" s="31"/>
      <c r="U174" s="31"/>
      <c r="V174" s="31">
        <v>100</v>
      </c>
      <c r="W174" s="93"/>
      <c r="X174" s="93"/>
      <c r="Y174" s="93"/>
      <c r="Z174" s="93"/>
      <c r="AA174" s="93"/>
      <c r="AB174" s="93"/>
    </row>
    <row r="175" spans="1:30" ht="15.6" x14ac:dyDescent="0.3">
      <c r="A175" s="93" t="s">
        <v>175</v>
      </c>
      <c r="B175" s="31">
        <v>2006</v>
      </c>
      <c r="C175" s="93" t="s">
        <v>18</v>
      </c>
      <c r="D175" s="31">
        <v>129019</v>
      </c>
      <c r="E175" s="31">
        <v>63.502342403350667</v>
      </c>
      <c r="F175" s="31">
        <v>46.278825015172522</v>
      </c>
      <c r="G175" s="31">
        <v>46.278825015172522</v>
      </c>
      <c r="H175" s="31">
        <v>0</v>
      </c>
      <c r="I175" s="31">
        <v>53.721174984827478</v>
      </c>
      <c r="J175" s="31">
        <v>0</v>
      </c>
      <c r="K175" s="31">
        <v>92.525881494691021</v>
      </c>
      <c r="L175" s="31">
        <v>77.814285714285703</v>
      </c>
      <c r="M175" s="31">
        <v>42.577551020408166</v>
      </c>
      <c r="N175" s="31">
        <v>35.236734693877537</v>
      </c>
      <c r="O175" s="31">
        <v>22.185714285714297</v>
      </c>
      <c r="P175" s="31">
        <v>0</v>
      </c>
      <c r="Q175" s="31"/>
      <c r="R175" s="31"/>
      <c r="S175" s="31"/>
      <c r="T175" s="31"/>
      <c r="U175" s="31"/>
      <c r="V175" s="31">
        <v>100</v>
      </c>
      <c r="W175" s="93"/>
      <c r="X175" s="93"/>
      <c r="Y175" s="93"/>
      <c r="Z175" s="93"/>
      <c r="AA175" s="93"/>
      <c r="AB175" s="93"/>
    </row>
    <row r="176" spans="1:30" ht="15.6" x14ac:dyDescent="0.3">
      <c r="A176" s="93" t="s">
        <v>175</v>
      </c>
      <c r="B176" s="31">
        <v>2007</v>
      </c>
      <c r="C176" s="93" t="s">
        <v>18</v>
      </c>
      <c r="D176" s="31">
        <v>133088</v>
      </c>
      <c r="E176" s="31">
        <v>63.502342403350667</v>
      </c>
      <c r="F176" s="31">
        <v>46.278825015172522</v>
      </c>
      <c r="G176" s="31">
        <v>46.278825015172522</v>
      </c>
      <c r="H176" s="31">
        <v>0</v>
      </c>
      <c r="I176" s="31">
        <v>53.721174984827478</v>
      </c>
      <c r="J176" s="31">
        <v>0</v>
      </c>
      <c r="K176" s="31">
        <v>92.525881494691021</v>
      </c>
      <c r="L176" s="31">
        <v>77.814285714285703</v>
      </c>
      <c r="M176" s="31">
        <v>42.577551020408166</v>
      </c>
      <c r="N176" s="31">
        <v>35.236734693877537</v>
      </c>
      <c r="O176" s="31">
        <v>22.185714285714297</v>
      </c>
      <c r="P176" s="31">
        <v>0</v>
      </c>
      <c r="Q176" s="31"/>
      <c r="R176" s="31"/>
      <c r="S176" s="31"/>
      <c r="T176" s="31"/>
      <c r="U176" s="31"/>
      <c r="V176" s="31">
        <v>100</v>
      </c>
      <c r="W176" s="93"/>
      <c r="X176" s="93"/>
      <c r="Y176" s="93"/>
      <c r="Z176" s="93"/>
      <c r="AA176" s="93"/>
      <c r="AB176" s="93"/>
    </row>
    <row r="177" spans="1:28" ht="15.6" x14ac:dyDescent="0.3">
      <c r="A177" s="93" t="s">
        <v>175</v>
      </c>
      <c r="B177" s="31">
        <v>2008</v>
      </c>
      <c r="C177" s="93" t="s">
        <v>18</v>
      </c>
      <c r="D177" s="31">
        <v>137835</v>
      </c>
      <c r="E177" s="31">
        <v>63.502342403350667</v>
      </c>
      <c r="F177" s="31">
        <v>46.278825015172515</v>
      </c>
      <c r="G177" s="31">
        <v>46.278825015172515</v>
      </c>
      <c r="H177" s="31">
        <v>0</v>
      </c>
      <c r="I177" s="31">
        <v>53.721174984827485</v>
      </c>
      <c r="J177" s="31">
        <v>0</v>
      </c>
      <c r="K177" s="31">
        <v>92.525881494691021</v>
      </c>
      <c r="L177" s="31">
        <v>77.814285714285703</v>
      </c>
      <c r="M177" s="31">
        <v>42.577551020408166</v>
      </c>
      <c r="N177" s="31">
        <v>35.236734693877537</v>
      </c>
      <c r="O177" s="31">
        <v>22.185714285714297</v>
      </c>
      <c r="P177" s="31">
        <v>0</v>
      </c>
      <c r="Q177" s="31"/>
      <c r="R177" s="31"/>
      <c r="S177" s="31"/>
      <c r="T177" s="31"/>
      <c r="U177" s="31"/>
      <c r="V177" s="31">
        <v>100</v>
      </c>
      <c r="W177" s="93"/>
      <c r="X177" s="93"/>
      <c r="Y177" s="93"/>
      <c r="Z177" s="93"/>
      <c r="AA177" s="93"/>
      <c r="AB177" s="93"/>
    </row>
    <row r="178" spans="1:28" ht="15.6" x14ac:dyDescent="0.3">
      <c r="A178" s="93" t="s">
        <v>175</v>
      </c>
      <c r="B178" s="31">
        <v>2009</v>
      </c>
      <c r="C178" s="93" t="s">
        <v>18</v>
      </c>
      <c r="D178" s="31">
        <v>143183</v>
      </c>
      <c r="E178" s="31">
        <v>65.65619902644903</v>
      </c>
      <c r="F178" s="31">
        <v>50.004544853501102</v>
      </c>
      <c r="G178" s="31">
        <v>50.004544853501102</v>
      </c>
      <c r="H178" s="31">
        <v>0</v>
      </c>
      <c r="I178" s="31">
        <v>49.995455146498898</v>
      </c>
      <c r="J178" s="31">
        <v>0</v>
      </c>
      <c r="K178" s="31">
        <v>92.525881494691021</v>
      </c>
      <c r="L178" s="31">
        <v>77.814285714285703</v>
      </c>
      <c r="M178" s="31">
        <v>42.577551020408166</v>
      </c>
      <c r="N178" s="31">
        <v>35.236734693877537</v>
      </c>
      <c r="O178" s="31">
        <v>22.185714285714297</v>
      </c>
      <c r="P178" s="31">
        <v>0</v>
      </c>
      <c r="Q178" s="31"/>
      <c r="R178" s="31"/>
      <c r="S178" s="31"/>
      <c r="T178" s="31"/>
      <c r="U178" s="31"/>
      <c r="V178" s="31">
        <v>100</v>
      </c>
      <c r="W178" s="93"/>
      <c r="X178" s="93"/>
      <c r="Y178" s="93"/>
      <c r="Z178" s="93"/>
      <c r="AA178" s="93"/>
      <c r="AB178" s="93"/>
    </row>
    <row r="179" spans="1:28" ht="15.6" x14ac:dyDescent="0.3">
      <c r="A179" s="93" t="s">
        <v>175</v>
      </c>
      <c r="B179" s="31">
        <v>2010</v>
      </c>
      <c r="C179" s="93" t="s">
        <v>18</v>
      </c>
      <c r="D179" s="31">
        <v>148577</v>
      </c>
      <c r="E179" s="31">
        <v>67.810055649548303</v>
      </c>
      <c r="F179" s="31">
        <v>53.730264691829689</v>
      </c>
      <c r="G179" s="31">
        <v>52.636071732070377</v>
      </c>
      <c r="H179" s="31">
        <v>1.0941929597593116</v>
      </c>
      <c r="I179" s="31">
        <v>46.269735308170311</v>
      </c>
      <c r="J179" s="31">
        <v>0</v>
      </c>
      <c r="K179" s="31">
        <v>92.525881494691021</v>
      </c>
      <c r="L179" s="31">
        <v>77.814285714285703</v>
      </c>
      <c r="M179" s="31">
        <v>42.577551020408166</v>
      </c>
      <c r="N179" s="31">
        <v>35.236734693877537</v>
      </c>
      <c r="O179" s="31">
        <v>22.185714285714297</v>
      </c>
      <c r="P179" s="31">
        <v>0</v>
      </c>
      <c r="Q179" s="31"/>
      <c r="R179" s="31"/>
      <c r="S179" s="31"/>
      <c r="T179" s="31"/>
      <c r="U179" s="31"/>
      <c r="V179" s="31">
        <v>100</v>
      </c>
      <c r="W179" s="93"/>
      <c r="X179" s="93"/>
      <c r="Y179" s="93"/>
      <c r="Z179" s="93"/>
      <c r="AA179" s="93"/>
      <c r="AB179" s="93"/>
    </row>
    <row r="180" spans="1:28" ht="15.6" x14ac:dyDescent="0.3">
      <c r="A180" s="93" t="s">
        <v>175</v>
      </c>
      <c r="B180" s="31">
        <v>2011</v>
      </c>
      <c r="C180" s="93" t="s">
        <v>18</v>
      </c>
      <c r="D180" s="31">
        <v>153724</v>
      </c>
      <c r="E180" s="31">
        <v>69.963912272646667</v>
      </c>
      <c r="F180" s="31">
        <v>57.455984530158275</v>
      </c>
      <c r="G180" s="31">
        <v>55.210673460281214</v>
      </c>
      <c r="H180" s="31">
        <v>2.2453110698770615</v>
      </c>
      <c r="I180" s="31">
        <v>42.544015469841725</v>
      </c>
      <c r="J180" s="31">
        <v>0</v>
      </c>
      <c r="K180" s="31">
        <v>91.134453270649374</v>
      </c>
      <c r="L180" s="31">
        <v>77.814285714285703</v>
      </c>
      <c r="M180" s="31">
        <v>42.577551020408166</v>
      </c>
      <c r="N180" s="31">
        <v>35.236734693877537</v>
      </c>
      <c r="O180" s="31">
        <v>22.185714285714297</v>
      </c>
      <c r="P180" s="31">
        <v>0</v>
      </c>
      <c r="Q180" s="31"/>
      <c r="R180" s="31"/>
      <c r="S180" s="31"/>
      <c r="T180" s="31"/>
      <c r="U180" s="31"/>
      <c r="V180" s="31">
        <v>100</v>
      </c>
      <c r="W180" s="93"/>
      <c r="X180" s="93"/>
      <c r="Y180" s="93"/>
      <c r="Z180" s="93"/>
      <c r="AA180" s="93"/>
      <c r="AB180" s="93"/>
    </row>
    <row r="181" spans="1:28" ht="15.6" x14ac:dyDescent="0.3">
      <c r="A181" s="93" t="s">
        <v>175</v>
      </c>
      <c r="B181" s="31">
        <v>2012</v>
      </c>
      <c r="C181" s="93" t="s">
        <v>18</v>
      </c>
      <c r="D181" s="31">
        <v>159111</v>
      </c>
      <c r="E181" s="31">
        <v>72.11776889574503</v>
      </c>
      <c r="F181" s="31">
        <v>61.181704368486862</v>
      </c>
      <c r="G181" s="31">
        <v>57.785275188492051</v>
      </c>
      <c r="H181" s="31">
        <v>3.3964291799948114</v>
      </c>
      <c r="I181" s="31">
        <v>38.818295631513138</v>
      </c>
      <c r="J181" s="31">
        <v>0</v>
      </c>
      <c r="K181" s="31">
        <v>89.743025046608182</v>
      </c>
      <c r="L181" s="31">
        <v>77.814285714285703</v>
      </c>
      <c r="M181" s="31">
        <v>42.577551020408166</v>
      </c>
      <c r="N181" s="31">
        <v>35.236734693877537</v>
      </c>
      <c r="O181" s="31">
        <v>22.185714285714297</v>
      </c>
      <c r="P181" s="31">
        <v>0</v>
      </c>
      <c r="Q181" s="31"/>
      <c r="R181" s="31"/>
      <c r="S181" s="31"/>
      <c r="T181" s="31"/>
      <c r="U181" s="31"/>
      <c r="V181" s="31">
        <v>100</v>
      </c>
      <c r="W181" s="93"/>
      <c r="X181" s="93"/>
      <c r="Y181" s="93"/>
      <c r="Z181" s="93"/>
      <c r="AA181" s="93"/>
      <c r="AB181" s="93"/>
    </row>
    <row r="182" spans="1:28" ht="15.6" x14ac:dyDescent="0.3">
      <c r="A182" s="93" t="s">
        <v>175</v>
      </c>
      <c r="B182" s="31">
        <v>2013</v>
      </c>
      <c r="C182" s="93" t="s">
        <v>18</v>
      </c>
      <c r="D182" s="31">
        <v>165145</v>
      </c>
      <c r="E182" s="31">
        <v>74.271625518843393</v>
      </c>
      <c r="F182" s="31">
        <v>64.90742420681454</v>
      </c>
      <c r="G182" s="31">
        <v>60.359876916703797</v>
      </c>
      <c r="H182" s="31">
        <v>4.5475472901107423</v>
      </c>
      <c r="I182" s="31">
        <v>35.09257579318546</v>
      </c>
      <c r="J182" s="31">
        <v>0</v>
      </c>
      <c r="K182" s="31">
        <v>88.351596822566535</v>
      </c>
      <c r="L182" s="31">
        <v>77.814285714285703</v>
      </c>
      <c r="M182" s="31">
        <v>42.577551020408166</v>
      </c>
      <c r="N182" s="31">
        <v>35.236734693877537</v>
      </c>
      <c r="O182" s="31">
        <v>22.185714285714297</v>
      </c>
      <c r="P182" s="31">
        <v>0</v>
      </c>
      <c r="Q182" s="31"/>
      <c r="R182" s="31"/>
      <c r="S182" s="31">
        <v>64.168451380365809</v>
      </c>
      <c r="T182" s="31"/>
      <c r="U182" s="31"/>
      <c r="V182" s="31">
        <v>35.831548619634191</v>
      </c>
      <c r="W182" s="93"/>
      <c r="X182" s="93"/>
      <c r="Y182" s="93"/>
      <c r="Z182" s="93"/>
      <c r="AA182" s="93"/>
      <c r="AB182" s="93"/>
    </row>
    <row r="183" spans="1:28" ht="15.6" x14ac:dyDescent="0.3">
      <c r="A183" s="93" t="s">
        <v>175</v>
      </c>
      <c r="B183" s="31">
        <v>2014</v>
      </c>
      <c r="C183" s="93" t="s">
        <v>18</v>
      </c>
      <c r="D183" s="31">
        <v>171439</v>
      </c>
      <c r="E183" s="31">
        <v>76.425482141942666</v>
      </c>
      <c r="F183" s="31">
        <v>68.633144045143126</v>
      </c>
      <c r="G183" s="31">
        <v>62.934478644914634</v>
      </c>
      <c r="H183" s="31">
        <v>5.6986654002284922</v>
      </c>
      <c r="I183" s="31">
        <v>31.366855954856874</v>
      </c>
      <c r="J183" s="31">
        <v>0</v>
      </c>
      <c r="K183" s="31">
        <v>86.960168598524888</v>
      </c>
      <c r="L183" s="31">
        <v>77.814285714285703</v>
      </c>
      <c r="M183" s="31">
        <v>42.577551020408166</v>
      </c>
      <c r="N183" s="31">
        <v>35.236734693877537</v>
      </c>
      <c r="O183" s="31">
        <v>22.185714285714297</v>
      </c>
      <c r="P183" s="31">
        <v>0</v>
      </c>
      <c r="Q183" s="31"/>
      <c r="R183" s="31"/>
      <c r="S183" s="31">
        <v>64.168451380365809</v>
      </c>
      <c r="T183" s="31"/>
      <c r="U183" s="31"/>
      <c r="V183" s="31">
        <v>35.831548619634191</v>
      </c>
      <c r="W183" s="93"/>
      <c r="X183" s="93"/>
      <c r="Y183" s="93"/>
      <c r="Z183" s="93"/>
      <c r="AA183" s="93"/>
      <c r="AB183" s="93"/>
    </row>
    <row r="184" spans="1:28" ht="15.6" x14ac:dyDescent="0.3">
      <c r="A184" s="93" t="s">
        <v>175</v>
      </c>
      <c r="B184" s="31">
        <v>2015</v>
      </c>
      <c r="C184" s="93" t="s">
        <v>18</v>
      </c>
      <c r="D184" s="31">
        <v>177173</v>
      </c>
      <c r="E184" s="31">
        <v>78.57933876504103</v>
      </c>
      <c r="F184" s="31">
        <v>72.358863883471713</v>
      </c>
      <c r="G184" s="31">
        <v>65.50908037312638</v>
      </c>
      <c r="H184" s="31">
        <v>6.8497835103453326</v>
      </c>
      <c r="I184" s="31">
        <v>27.641136116528287</v>
      </c>
      <c r="J184" s="31">
        <v>0</v>
      </c>
      <c r="K184" s="31">
        <v>85.568740374483241</v>
      </c>
      <c r="L184" s="31">
        <v>77.814285714285703</v>
      </c>
      <c r="M184" s="31">
        <v>42.577551020408166</v>
      </c>
      <c r="N184" s="31">
        <v>35.236734693877537</v>
      </c>
      <c r="O184" s="31">
        <v>22.185714285714297</v>
      </c>
      <c r="P184" s="31">
        <v>0</v>
      </c>
      <c r="Q184" s="31"/>
      <c r="R184" s="31"/>
      <c r="S184" s="31">
        <v>64.168451380365809</v>
      </c>
      <c r="T184" s="31"/>
      <c r="U184" s="31"/>
      <c r="V184" s="31">
        <v>35.831548619634191</v>
      </c>
      <c r="W184" s="93"/>
      <c r="X184" s="93"/>
      <c r="Y184" s="93"/>
      <c r="Z184" s="93"/>
      <c r="AA184" s="93"/>
      <c r="AB184" s="93"/>
    </row>
    <row r="185" spans="1:28" ht="15.6" x14ac:dyDescent="0.3">
      <c r="A185" s="93" t="s">
        <v>175</v>
      </c>
      <c r="B185" s="31">
        <v>2016</v>
      </c>
      <c r="C185" s="93" t="s">
        <v>18</v>
      </c>
      <c r="D185" s="31">
        <v>181509</v>
      </c>
      <c r="E185" s="31">
        <v>80.733195388139393</v>
      </c>
      <c r="F185" s="31">
        <v>76.0845837218003</v>
      </c>
      <c r="G185" s="31">
        <v>68.083682101337217</v>
      </c>
      <c r="H185" s="31">
        <v>8.0009016204630825</v>
      </c>
      <c r="I185" s="31">
        <v>23.9154162781997</v>
      </c>
      <c r="J185" s="31">
        <v>0</v>
      </c>
      <c r="K185" s="31">
        <v>84.177312150442049</v>
      </c>
      <c r="L185" s="31">
        <v>77.814285714285703</v>
      </c>
      <c r="M185" s="31">
        <v>42.577551020408166</v>
      </c>
      <c r="N185" s="31">
        <v>35.236734693877537</v>
      </c>
      <c r="O185" s="31">
        <v>22.185714285714297</v>
      </c>
      <c r="P185" s="31">
        <v>0</v>
      </c>
      <c r="Q185" s="31"/>
      <c r="R185" s="31"/>
      <c r="S185" s="31">
        <v>64.168451380365809</v>
      </c>
      <c r="T185" s="31"/>
      <c r="U185" s="31"/>
      <c r="V185" s="31">
        <v>35.831548619634191</v>
      </c>
      <c r="W185" s="93"/>
      <c r="X185" s="93"/>
      <c r="Y185" s="93"/>
      <c r="Z185" s="93"/>
      <c r="AA185" s="93"/>
      <c r="AB185" s="93"/>
    </row>
    <row r="186" spans="1:28" ht="15.6" x14ac:dyDescent="0.3">
      <c r="A186" s="93" t="s">
        <v>175</v>
      </c>
      <c r="B186" s="31">
        <v>2017</v>
      </c>
      <c r="C186" s="93" t="s">
        <v>18</v>
      </c>
      <c r="D186" s="31">
        <v>184661</v>
      </c>
      <c r="E186" s="31">
        <v>82.887052011237756</v>
      </c>
      <c r="F186" s="31">
        <v>76.0845837218003</v>
      </c>
      <c r="G186" s="31">
        <v>70.658283829548054</v>
      </c>
      <c r="H186" s="31">
        <v>5.4262998922522456</v>
      </c>
      <c r="I186" s="31">
        <v>23.9154162781997</v>
      </c>
      <c r="J186" s="31">
        <v>0</v>
      </c>
      <c r="K186" s="31">
        <v>82.785883926400402</v>
      </c>
      <c r="L186" s="31">
        <v>77.814285714285703</v>
      </c>
      <c r="M186" s="31">
        <v>42.577551020408166</v>
      </c>
      <c r="N186" s="31">
        <v>35.236734693877537</v>
      </c>
      <c r="O186" s="31">
        <v>22.185714285714297</v>
      </c>
      <c r="P186" s="31">
        <v>0</v>
      </c>
      <c r="Q186" s="31"/>
      <c r="R186" s="31"/>
      <c r="S186" s="31">
        <v>64.168451380365809</v>
      </c>
      <c r="T186" s="31"/>
      <c r="U186" s="31"/>
      <c r="V186" s="31">
        <v>35.831548619634191</v>
      </c>
      <c r="W186" s="93"/>
      <c r="X186" s="93"/>
      <c r="Y186" s="93"/>
      <c r="Z186" s="93"/>
      <c r="AA186" s="93"/>
      <c r="AB186" s="93"/>
    </row>
    <row r="187" spans="1:28" ht="15.6" x14ac:dyDescent="0.3">
      <c r="A187" s="93" t="s">
        <v>175</v>
      </c>
      <c r="B187" s="31">
        <v>2018</v>
      </c>
      <c r="C187" s="93" t="s">
        <v>18</v>
      </c>
      <c r="D187" s="31">
        <v>187533</v>
      </c>
      <c r="E187" s="31">
        <v>85.040908634337029</v>
      </c>
      <c r="F187" s="31">
        <v>76.0845837218003</v>
      </c>
      <c r="G187" s="31">
        <v>73.232885557759801</v>
      </c>
      <c r="H187" s="31">
        <v>2.8516981640404993</v>
      </c>
      <c r="I187" s="31">
        <v>23.9154162781997</v>
      </c>
      <c r="J187" s="31">
        <v>0</v>
      </c>
      <c r="K187" s="31">
        <v>81.394455702358755</v>
      </c>
      <c r="L187" s="31">
        <v>77.814285714285703</v>
      </c>
      <c r="M187" s="31">
        <v>42.577551020408166</v>
      </c>
      <c r="N187" s="31">
        <v>35.236734693877537</v>
      </c>
      <c r="O187" s="31">
        <v>22.185714285714297</v>
      </c>
      <c r="P187" s="31">
        <v>0</v>
      </c>
      <c r="Q187" s="31"/>
      <c r="R187" s="31"/>
      <c r="S187" s="31">
        <v>63.67779133686895</v>
      </c>
      <c r="T187" s="31"/>
      <c r="U187" s="31"/>
      <c r="V187" s="31">
        <v>36.32220866313105</v>
      </c>
      <c r="W187" s="93"/>
      <c r="X187" s="93"/>
      <c r="Y187" s="93"/>
      <c r="Z187" s="93"/>
      <c r="AA187" s="93"/>
      <c r="AB187" s="93"/>
    </row>
    <row r="188" spans="1:28" ht="15.6" x14ac:dyDescent="0.3">
      <c r="A188" s="93" t="s">
        <v>175</v>
      </c>
      <c r="B188" s="31">
        <v>2019</v>
      </c>
      <c r="C188" s="93" t="s">
        <v>18</v>
      </c>
      <c r="D188" s="31">
        <v>189907</v>
      </c>
      <c r="E188" s="31">
        <v>87.194765257435392</v>
      </c>
      <c r="F188" s="31">
        <v>76.0845837218003</v>
      </c>
      <c r="G188" s="31">
        <v>75.807487285970637</v>
      </c>
      <c r="H188" s="31">
        <v>0.27709643582966237</v>
      </c>
      <c r="I188" s="31">
        <v>23.9154162781997</v>
      </c>
      <c r="J188" s="31">
        <v>0</v>
      </c>
      <c r="K188" s="31">
        <v>80.003027478317563</v>
      </c>
      <c r="L188" s="31">
        <v>77.814285714285703</v>
      </c>
      <c r="M188" s="31">
        <v>42.577551020408166</v>
      </c>
      <c r="N188" s="31">
        <v>35.236734693877537</v>
      </c>
      <c r="O188" s="31">
        <v>22.185714285714297</v>
      </c>
      <c r="P188" s="31">
        <v>0</v>
      </c>
      <c r="Q188" s="31"/>
      <c r="R188" s="31"/>
      <c r="S188" s="31">
        <v>63.187131293372204</v>
      </c>
      <c r="T188" s="31"/>
      <c r="U188" s="31"/>
      <c r="V188" s="31">
        <v>36.812868706627796</v>
      </c>
      <c r="W188" s="93"/>
      <c r="X188" s="93"/>
      <c r="Y188" s="93"/>
      <c r="Z188" s="93"/>
      <c r="AA188" s="93"/>
      <c r="AB188" s="93"/>
    </row>
    <row r="189" spans="1:28" ht="15.6" x14ac:dyDescent="0.3">
      <c r="A189" s="93" t="s">
        <v>175</v>
      </c>
      <c r="B189" s="31">
        <v>2020</v>
      </c>
      <c r="C189" s="93" t="s">
        <v>18</v>
      </c>
      <c r="D189" s="31">
        <v>191304</v>
      </c>
      <c r="E189" s="31">
        <v>89.348621880533756</v>
      </c>
      <c r="F189" s="31">
        <v>76.0845837218003</v>
      </c>
      <c r="G189" s="31">
        <v>76.0845837218003</v>
      </c>
      <c r="H189" s="31">
        <v>0</v>
      </c>
      <c r="I189" s="31">
        <v>23.9154162781997</v>
      </c>
      <c r="J189" s="31">
        <v>0</v>
      </c>
      <c r="K189" s="31">
        <v>78.611599254275916</v>
      </c>
      <c r="L189" s="31"/>
      <c r="M189" s="31"/>
      <c r="N189" s="31"/>
      <c r="O189" s="31"/>
      <c r="P189" s="31">
        <v>100</v>
      </c>
      <c r="Q189" s="31"/>
      <c r="R189" s="31"/>
      <c r="S189" s="31">
        <v>62.696471249875344</v>
      </c>
      <c r="T189" s="31"/>
      <c r="U189" s="31"/>
      <c r="V189" s="31">
        <v>37.303528750124656</v>
      </c>
      <c r="W189" s="93"/>
      <c r="X189" s="93"/>
      <c r="Y189" s="93"/>
      <c r="Z189" s="93"/>
      <c r="AA189" s="93"/>
      <c r="AB189" s="93"/>
    </row>
    <row r="190" spans="1:28" ht="15.6" x14ac:dyDescent="0.3">
      <c r="A190" s="93" t="s">
        <v>175</v>
      </c>
      <c r="B190" s="31">
        <v>2021</v>
      </c>
      <c r="C190" s="93" t="s">
        <v>18</v>
      </c>
      <c r="D190" s="31">
        <v>191475</v>
      </c>
      <c r="E190" s="31">
        <v>91.502478503633029</v>
      </c>
      <c r="F190" s="31"/>
      <c r="G190" s="31">
        <v>80.956690742393221</v>
      </c>
      <c r="H190" s="31"/>
      <c r="I190" s="31"/>
      <c r="J190" s="31">
        <v>19.043309257606779</v>
      </c>
      <c r="K190" s="31">
        <v>77.220171030234269</v>
      </c>
      <c r="L190" s="31"/>
      <c r="M190" s="31"/>
      <c r="N190" s="31"/>
      <c r="O190" s="31"/>
      <c r="P190" s="31">
        <v>100</v>
      </c>
      <c r="Q190" s="31"/>
      <c r="R190" s="31"/>
      <c r="S190" s="31">
        <v>62.205811206378485</v>
      </c>
      <c r="T190" s="31"/>
      <c r="U190" s="31"/>
      <c r="V190" s="31">
        <v>37.794188793621515</v>
      </c>
      <c r="W190" s="93"/>
      <c r="X190" s="93"/>
      <c r="Y190" s="93"/>
      <c r="Z190" s="93"/>
      <c r="AA190" s="93"/>
      <c r="AB190" s="93"/>
    </row>
    <row r="191" spans="1:28" ht="15.6" x14ac:dyDescent="0.3">
      <c r="A191" s="93" t="s">
        <v>175</v>
      </c>
      <c r="B191" s="31">
        <v>2022</v>
      </c>
      <c r="C191" s="93" t="s">
        <v>18</v>
      </c>
      <c r="D191" s="31">
        <v>190150</v>
      </c>
      <c r="E191" s="31">
        <v>93.656335126731392</v>
      </c>
      <c r="F191" s="31"/>
      <c r="G191" s="31">
        <v>83.531292470604058</v>
      </c>
      <c r="H191" s="31"/>
      <c r="I191" s="31"/>
      <c r="J191" s="31">
        <v>16.468707529395942</v>
      </c>
      <c r="K191" s="31">
        <v>75.828742806193077</v>
      </c>
      <c r="L191" s="31"/>
      <c r="M191" s="31"/>
      <c r="N191" s="31"/>
      <c r="O191" s="31"/>
      <c r="P191" s="31">
        <v>100</v>
      </c>
      <c r="Q191" s="31"/>
      <c r="R191" s="31"/>
      <c r="S191" s="31">
        <v>61.715151162881739</v>
      </c>
      <c r="T191" s="31"/>
      <c r="U191" s="31"/>
      <c r="V191" s="31">
        <v>38.284848837118261</v>
      </c>
      <c r="W191" s="93"/>
      <c r="X191" s="93"/>
      <c r="Y191" s="93"/>
      <c r="Z191" s="93"/>
      <c r="AA191" s="93"/>
      <c r="AB191" s="93"/>
    </row>
    <row r="192" spans="1:28" ht="15.6" x14ac:dyDescent="0.3">
      <c r="A192" s="93" t="s">
        <v>175</v>
      </c>
      <c r="B192" s="31">
        <v>2023</v>
      </c>
      <c r="C192" s="93" t="s">
        <v>18</v>
      </c>
      <c r="D192" s="31">
        <v>187462</v>
      </c>
      <c r="E192" s="31">
        <v>95.810191749829755</v>
      </c>
      <c r="F192" s="31"/>
      <c r="G192" s="31">
        <v>86.105894198815804</v>
      </c>
      <c r="H192" s="31"/>
      <c r="I192" s="31"/>
      <c r="J192" s="31">
        <v>13.894105801184196</v>
      </c>
      <c r="K192" s="31">
        <v>74.43731458215143</v>
      </c>
      <c r="L192" s="31"/>
      <c r="M192" s="31"/>
      <c r="N192" s="31"/>
      <c r="O192" s="31"/>
      <c r="P192" s="31">
        <v>100</v>
      </c>
      <c r="Q192" s="31"/>
      <c r="R192" s="31"/>
      <c r="S192" s="31">
        <v>61.224491119384879</v>
      </c>
      <c r="T192" s="31"/>
      <c r="U192" s="31"/>
      <c r="V192" s="31">
        <v>38.775508880615121</v>
      </c>
      <c r="W192" s="93"/>
      <c r="X192" s="93"/>
      <c r="Y192" s="93"/>
      <c r="Z192" s="93"/>
      <c r="AA192" s="93"/>
      <c r="AB192" s="93"/>
    </row>
    <row r="193" spans="1:28" ht="15.6" x14ac:dyDescent="0.3">
      <c r="A193" s="93" t="s">
        <v>175</v>
      </c>
      <c r="B193" s="31">
        <v>2024</v>
      </c>
      <c r="C193" s="93" t="s">
        <v>18</v>
      </c>
      <c r="D193" s="31">
        <v>184729</v>
      </c>
      <c r="E193" s="31">
        <v>95.810191749829755</v>
      </c>
      <c r="F193" s="31"/>
      <c r="G193" s="31">
        <v>88.680495927026641</v>
      </c>
      <c r="H193" s="31"/>
      <c r="I193" s="31"/>
      <c r="J193" s="31">
        <v>11.319504072973359</v>
      </c>
      <c r="K193" s="31">
        <v>74.43731458215143</v>
      </c>
      <c r="L193" s="31"/>
      <c r="M193" s="31"/>
      <c r="N193" s="31"/>
      <c r="O193" s="31"/>
      <c r="P193" s="31">
        <v>100</v>
      </c>
      <c r="Q193" s="31"/>
      <c r="R193" s="31"/>
      <c r="S193" s="31">
        <v>60.733831075888133</v>
      </c>
      <c r="T193" s="31"/>
      <c r="U193" s="31"/>
      <c r="V193" s="31">
        <v>39.266168924111867</v>
      </c>
      <c r="W193" s="93"/>
      <c r="X193" s="93"/>
      <c r="Y193" s="93"/>
      <c r="Z193" s="93"/>
      <c r="AA193" s="93"/>
      <c r="AB193" s="93"/>
    </row>
    <row r="194" spans="1:28" ht="15.6" x14ac:dyDescent="0.3">
      <c r="A194" s="93" t="s">
        <v>175</v>
      </c>
      <c r="B194" s="31">
        <v>2025</v>
      </c>
      <c r="C194" s="93" t="s">
        <v>18</v>
      </c>
      <c r="D194" s="31">
        <v>207782</v>
      </c>
      <c r="E194" s="31">
        <v>95.810191749829755</v>
      </c>
      <c r="F194" s="31"/>
      <c r="G194" s="31">
        <v>91.255097655238387</v>
      </c>
      <c r="H194" s="31"/>
      <c r="I194" s="31"/>
      <c r="J194" s="31">
        <v>8.7449023447616128</v>
      </c>
      <c r="K194" s="31">
        <v>74.43731458215143</v>
      </c>
      <c r="L194" s="31"/>
      <c r="M194" s="31"/>
      <c r="N194" s="31"/>
      <c r="O194" s="31"/>
      <c r="P194" s="31">
        <v>100</v>
      </c>
      <c r="Q194" s="31"/>
      <c r="R194" s="31"/>
      <c r="S194" s="31">
        <v>60.243171032391274</v>
      </c>
      <c r="T194" s="31"/>
      <c r="U194" s="31"/>
      <c r="V194" s="31">
        <v>39.756828967608726</v>
      </c>
      <c r="W194" s="93"/>
      <c r="X194" s="93"/>
      <c r="Y194" s="93"/>
      <c r="Z194" s="93"/>
      <c r="AA194" s="93"/>
      <c r="AB194" s="93"/>
    </row>
    <row r="195" spans="1:28" ht="15.6" x14ac:dyDescent="0.3">
      <c r="A195" s="93" t="s">
        <v>175</v>
      </c>
      <c r="B195" s="31">
        <v>2026</v>
      </c>
      <c r="C195" s="93" t="s">
        <v>18</v>
      </c>
      <c r="D195" s="31"/>
      <c r="E195" s="31">
        <v>95.810191749829755</v>
      </c>
      <c r="F195" s="31"/>
      <c r="G195" s="31">
        <v>91.255097655238387</v>
      </c>
      <c r="H195" s="31"/>
      <c r="I195" s="31"/>
      <c r="J195" s="31">
        <v>8.7449023447616128</v>
      </c>
      <c r="K195" s="31">
        <v>74.43731458215143</v>
      </c>
      <c r="L195" s="31"/>
      <c r="M195" s="31"/>
      <c r="N195" s="31"/>
      <c r="O195" s="31"/>
      <c r="P195" s="31">
        <v>100</v>
      </c>
      <c r="Q195" s="31"/>
      <c r="R195" s="31"/>
      <c r="S195" s="31">
        <v>60.243171032391267</v>
      </c>
      <c r="T195" s="31"/>
      <c r="U195" s="31"/>
      <c r="V195" s="31">
        <v>39.756828967608733</v>
      </c>
      <c r="W195" s="93"/>
      <c r="X195" s="93"/>
      <c r="Y195" s="93"/>
      <c r="Z195" s="93"/>
      <c r="AA195" s="93"/>
      <c r="AB195" s="93"/>
    </row>
    <row r="196" spans="1:28" ht="15.6" x14ac:dyDescent="0.3">
      <c r="A196" s="93" t="s">
        <v>175</v>
      </c>
      <c r="B196" s="31">
        <v>2027</v>
      </c>
      <c r="C196" s="93" t="s">
        <v>18</v>
      </c>
      <c r="D196" s="31"/>
      <c r="E196" s="31">
        <v>95.810191749829755</v>
      </c>
      <c r="F196" s="31"/>
      <c r="G196" s="31">
        <v>91.255097655238387</v>
      </c>
      <c r="H196" s="31"/>
      <c r="I196" s="31"/>
      <c r="J196" s="31">
        <v>8.7449023447616128</v>
      </c>
      <c r="K196" s="31">
        <v>74.43731458215143</v>
      </c>
      <c r="L196" s="31"/>
      <c r="M196" s="31"/>
      <c r="N196" s="31"/>
      <c r="O196" s="31"/>
      <c r="P196" s="31">
        <v>100</v>
      </c>
      <c r="Q196" s="31"/>
      <c r="R196" s="31"/>
      <c r="S196" s="31">
        <v>60.243171032391267</v>
      </c>
      <c r="T196" s="31"/>
      <c r="U196" s="31"/>
      <c r="V196" s="31">
        <v>39.756828967608733</v>
      </c>
      <c r="W196" s="93"/>
      <c r="X196" s="93"/>
      <c r="Y196" s="93"/>
      <c r="Z196" s="93"/>
      <c r="AA196" s="93"/>
      <c r="AB196" s="93"/>
    </row>
    <row r="197" spans="1:28" ht="15.6" x14ac:dyDescent="0.3">
      <c r="A197" s="93" t="s">
        <v>175</v>
      </c>
      <c r="B197" s="31">
        <v>2028</v>
      </c>
      <c r="C197" s="93" t="s">
        <v>18</v>
      </c>
      <c r="D197" s="31"/>
      <c r="E197" s="31"/>
      <c r="F197" s="31"/>
      <c r="G197" s="31">
        <v>91.255097655238387</v>
      </c>
      <c r="H197" s="31"/>
      <c r="I197" s="31"/>
      <c r="J197" s="31">
        <v>8.7449023447616128</v>
      </c>
      <c r="K197" s="31"/>
      <c r="L197" s="31"/>
      <c r="M197" s="31"/>
      <c r="N197" s="31"/>
      <c r="O197" s="31"/>
      <c r="P197" s="31">
        <v>100</v>
      </c>
      <c r="Q197" s="31"/>
      <c r="R197" s="31"/>
      <c r="S197" s="31">
        <v>60.243171032391267</v>
      </c>
      <c r="T197" s="31"/>
      <c r="U197" s="31"/>
      <c r="V197" s="31">
        <v>39.756828967608733</v>
      </c>
      <c r="W197" s="93"/>
      <c r="X197" s="93"/>
      <c r="Y197" s="93"/>
      <c r="Z197" s="93"/>
      <c r="AA197" s="93"/>
      <c r="AB197" s="93"/>
    </row>
    <row r="198" spans="1:28" ht="15.6" x14ac:dyDescent="0.3">
      <c r="A198" s="93" t="s">
        <v>175</v>
      </c>
      <c r="B198" s="31">
        <v>2029</v>
      </c>
      <c r="C198" s="93" t="s">
        <v>18</v>
      </c>
      <c r="D198" s="31"/>
      <c r="E198" s="31"/>
      <c r="F198" s="31"/>
      <c r="G198" s="31">
        <v>91.255097655238387</v>
      </c>
      <c r="H198" s="31"/>
      <c r="I198" s="31"/>
      <c r="J198" s="31">
        <v>8.7449023447616128</v>
      </c>
      <c r="K198" s="31"/>
      <c r="L198" s="31"/>
      <c r="M198" s="31"/>
      <c r="N198" s="31"/>
      <c r="O198" s="31"/>
      <c r="P198" s="31">
        <v>100</v>
      </c>
      <c r="Q198" s="31"/>
      <c r="R198" s="31"/>
      <c r="S198" s="31">
        <v>60.243171032391267</v>
      </c>
      <c r="T198" s="31"/>
      <c r="U198" s="31"/>
      <c r="V198" s="31">
        <v>39.756828967608733</v>
      </c>
      <c r="W198" s="93"/>
      <c r="X198" s="93"/>
      <c r="Y198" s="93"/>
      <c r="Z198" s="93"/>
      <c r="AA198" s="93"/>
      <c r="AB198" s="93"/>
    </row>
    <row r="199" spans="1:28" ht="15.6" x14ac:dyDescent="0.3">
      <c r="A199" s="93" t="s">
        <v>175</v>
      </c>
      <c r="B199" s="31">
        <v>2030</v>
      </c>
      <c r="C199" s="93" t="s">
        <v>18</v>
      </c>
      <c r="D199" s="31"/>
      <c r="E199" s="31"/>
      <c r="F199" s="31"/>
      <c r="G199" s="31"/>
      <c r="H199" s="31"/>
      <c r="I199" s="31"/>
      <c r="J199" s="31">
        <v>100</v>
      </c>
      <c r="K199" s="31"/>
      <c r="L199" s="31"/>
      <c r="M199" s="31"/>
      <c r="N199" s="31"/>
      <c r="O199" s="31"/>
      <c r="P199" s="31">
        <v>100</v>
      </c>
      <c r="Q199" s="31"/>
      <c r="R199" s="31"/>
      <c r="S199" s="31"/>
      <c r="T199" s="31"/>
      <c r="U199" s="31"/>
      <c r="V199" s="31">
        <v>100</v>
      </c>
      <c r="W199" s="93"/>
      <c r="X199" s="93"/>
      <c r="Y199" s="93"/>
      <c r="Z199" s="93"/>
      <c r="AA199" s="93"/>
      <c r="AB199" s="93"/>
    </row>
    <row r="200" spans="1:28" ht="15.6" x14ac:dyDescent="0.3">
      <c r="A200" s="93"/>
      <c r="B200" s="94"/>
      <c r="C200" s="93"/>
      <c r="D200" s="93"/>
      <c r="E200" s="93"/>
      <c r="F200" s="93"/>
      <c r="G200" s="93"/>
      <c r="H200" s="93"/>
      <c r="I200" s="93"/>
      <c r="J200" s="93"/>
      <c r="K200" s="93"/>
      <c r="L200" s="93"/>
      <c r="M200" s="93"/>
      <c r="N200" s="93"/>
      <c r="O200" s="93"/>
      <c r="P200" s="93"/>
      <c r="Q200" s="93"/>
      <c r="R200" s="93"/>
      <c r="S200" s="93"/>
      <c r="T200" s="93"/>
      <c r="U200" s="93"/>
      <c r="V200" s="93"/>
      <c r="W200" s="93"/>
      <c r="X200" s="93"/>
      <c r="Y200" s="93"/>
      <c r="Z200" s="93"/>
      <c r="AA200" s="93"/>
      <c r="AB200" s="93"/>
    </row>
    <row r="201" spans="1:28" ht="15.6" x14ac:dyDescent="0.3">
      <c r="A201" s="93"/>
      <c r="B201" s="94"/>
      <c r="C201" s="93"/>
      <c r="D201" s="93"/>
      <c r="E201" s="93"/>
      <c r="F201" s="93"/>
      <c r="G201" s="93"/>
      <c r="H201" s="93"/>
      <c r="I201" s="93"/>
      <c r="J201" s="93"/>
      <c r="K201" s="93"/>
      <c r="L201" s="93"/>
      <c r="M201" s="93"/>
      <c r="N201" s="93"/>
      <c r="O201" s="93"/>
      <c r="P201" s="93"/>
      <c r="Q201" s="93"/>
      <c r="R201" s="93"/>
      <c r="S201" s="93"/>
      <c r="T201" s="93"/>
      <c r="U201" s="93"/>
      <c r="V201" s="93"/>
      <c r="W201" s="93"/>
      <c r="X201" s="93"/>
      <c r="Y201" s="93"/>
      <c r="Z201" s="93"/>
      <c r="AA201" s="93"/>
      <c r="AB201" s="93"/>
    </row>
    <row r="202" spans="1:28" ht="15.6" x14ac:dyDescent="0.3">
      <c r="A202" s="93"/>
      <c r="B202" s="94"/>
      <c r="C202" s="93"/>
      <c r="D202" s="93"/>
      <c r="E202" s="93"/>
      <c r="F202" s="93"/>
      <c r="G202" s="93"/>
      <c r="H202" s="93"/>
      <c r="I202" s="93"/>
      <c r="J202" s="93"/>
      <c r="K202" s="93"/>
      <c r="L202" s="93"/>
      <c r="M202" s="93"/>
      <c r="N202" s="93"/>
      <c r="O202" s="93"/>
      <c r="P202" s="93"/>
      <c r="Q202" s="93"/>
      <c r="R202" s="93"/>
      <c r="S202" s="93"/>
      <c r="T202" s="93"/>
      <c r="U202" s="93"/>
      <c r="V202" s="93"/>
      <c r="W202" s="93"/>
      <c r="X202" s="93"/>
      <c r="Y202" s="93"/>
      <c r="Z202" s="93"/>
      <c r="AA202" s="93"/>
      <c r="AB202" s="93"/>
    </row>
    <row r="203" spans="1:28" ht="15.6" x14ac:dyDescent="0.3">
      <c r="A203" s="93"/>
      <c r="B203" s="94"/>
      <c r="C203" s="93"/>
      <c r="D203" s="93"/>
      <c r="E203" s="93"/>
      <c r="F203" s="93"/>
      <c r="G203" s="93"/>
      <c r="H203" s="93"/>
      <c r="I203" s="93"/>
      <c r="J203" s="93"/>
      <c r="K203" s="93"/>
      <c r="L203" s="93"/>
      <c r="M203" s="93"/>
      <c r="N203" s="93"/>
      <c r="O203" s="93"/>
      <c r="P203" s="93"/>
      <c r="Q203" s="93"/>
      <c r="R203" s="93"/>
      <c r="S203" s="93"/>
      <c r="T203" s="93"/>
      <c r="U203" s="93"/>
      <c r="V203" s="93"/>
      <c r="W203" s="93"/>
      <c r="X203" s="93"/>
      <c r="Y203" s="93"/>
      <c r="Z203" s="93"/>
      <c r="AA203" s="93"/>
      <c r="AB203" s="93"/>
    </row>
    <row r="204" spans="1:28" ht="15.6" x14ac:dyDescent="0.3">
      <c r="A204" s="93"/>
      <c r="B204" s="94"/>
      <c r="C204" s="93"/>
      <c r="D204" s="93"/>
      <c r="E204" s="93"/>
      <c r="F204" s="93"/>
      <c r="G204" s="93"/>
      <c r="H204" s="93"/>
      <c r="I204" s="93"/>
      <c r="J204" s="93"/>
      <c r="K204" s="93"/>
      <c r="L204" s="93"/>
      <c r="M204" s="93"/>
      <c r="N204" s="93"/>
      <c r="O204" s="93"/>
      <c r="P204" s="93"/>
      <c r="Q204" s="93"/>
      <c r="R204" s="93"/>
      <c r="S204" s="93"/>
      <c r="T204" s="93"/>
      <c r="U204" s="93"/>
      <c r="V204" s="93"/>
      <c r="W204" s="93"/>
      <c r="X204" s="93"/>
      <c r="Y204" s="93"/>
      <c r="Z204" s="93"/>
      <c r="AA204" s="93"/>
      <c r="AB204" s="93"/>
    </row>
    <row r="205" spans="1:28" ht="15.6" x14ac:dyDescent="0.3">
      <c r="A205" s="93"/>
      <c r="B205" s="94"/>
      <c r="C205" s="93"/>
      <c r="D205" s="93"/>
      <c r="E205" s="93"/>
      <c r="F205" s="93"/>
      <c r="G205" s="93"/>
      <c r="H205" s="93"/>
      <c r="I205" s="93"/>
      <c r="J205" s="93"/>
      <c r="K205" s="93"/>
      <c r="L205" s="93"/>
      <c r="M205" s="93"/>
      <c r="N205" s="93"/>
      <c r="O205" s="93"/>
      <c r="P205" s="93"/>
      <c r="Q205" s="93"/>
      <c r="R205" s="93"/>
      <c r="S205" s="93"/>
      <c r="T205" s="93"/>
      <c r="U205" s="93"/>
      <c r="V205" s="93"/>
      <c r="W205" s="93"/>
      <c r="X205" s="93"/>
      <c r="Y205" s="93"/>
      <c r="Z205" s="93"/>
      <c r="AA205" s="93"/>
      <c r="AB205" s="93"/>
    </row>
    <row r="206" spans="1:28" ht="15.6" x14ac:dyDescent="0.3">
      <c r="A206" s="93"/>
      <c r="B206" s="94"/>
      <c r="C206" s="93"/>
      <c r="D206" s="93"/>
      <c r="E206" s="93"/>
      <c r="F206" s="93"/>
      <c r="G206" s="93"/>
      <c r="H206" s="93"/>
      <c r="I206" s="93"/>
      <c r="J206" s="93"/>
      <c r="K206" s="93"/>
      <c r="L206" s="93"/>
      <c r="M206" s="93"/>
      <c r="N206" s="93"/>
      <c r="O206" s="93"/>
      <c r="P206" s="93"/>
      <c r="Q206" s="93"/>
      <c r="R206" s="93"/>
      <c r="S206" s="93"/>
      <c r="T206" s="93"/>
      <c r="U206" s="93"/>
      <c r="V206" s="93"/>
      <c r="W206" s="93"/>
      <c r="X206" s="93"/>
      <c r="Y206" s="93"/>
      <c r="Z206" s="93"/>
      <c r="AA206" s="93"/>
      <c r="AB206" s="93"/>
    </row>
    <row r="207" spans="1:28" ht="15.6" x14ac:dyDescent="0.3">
      <c r="A207" s="93"/>
      <c r="B207" s="94"/>
      <c r="C207" s="93"/>
      <c r="D207" s="93"/>
      <c r="E207" s="93"/>
      <c r="F207" s="93"/>
      <c r="G207" s="93"/>
      <c r="H207" s="93"/>
      <c r="I207" s="93"/>
      <c r="J207" s="93"/>
      <c r="K207" s="93"/>
      <c r="L207" s="93"/>
      <c r="M207" s="93"/>
      <c r="N207" s="93"/>
      <c r="O207" s="93"/>
      <c r="P207" s="93"/>
      <c r="Q207" s="93"/>
      <c r="R207" s="93"/>
      <c r="S207" s="93"/>
      <c r="T207" s="93"/>
      <c r="U207" s="93"/>
      <c r="V207" s="93"/>
      <c r="W207" s="93"/>
      <c r="X207" s="93"/>
      <c r="Y207" s="93"/>
      <c r="Z207" s="93"/>
      <c r="AA207" s="93"/>
      <c r="AB207" s="93"/>
    </row>
    <row r="208" spans="1:28" ht="15.6" x14ac:dyDescent="0.3">
      <c r="A208" s="93"/>
      <c r="B208" s="94"/>
      <c r="C208" s="93"/>
      <c r="D208" s="93"/>
      <c r="E208" s="93"/>
      <c r="F208" s="93"/>
      <c r="G208" s="93"/>
      <c r="H208" s="93"/>
      <c r="I208" s="93"/>
      <c r="J208" s="93"/>
      <c r="K208" s="93"/>
      <c r="L208" s="93"/>
      <c r="M208" s="93"/>
      <c r="N208" s="93"/>
      <c r="O208" s="93"/>
      <c r="P208" s="93"/>
      <c r="Q208" s="93"/>
      <c r="R208" s="93"/>
      <c r="S208" s="93"/>
      <c r="T208" s="93"/>
      <c r="U208" s="93"/>
      <c r="V208" s="93"/>
      <c r="W208" s="93"/>
      <c r="X208" s="93"/>
      <c r="Y208" s="93"/>
      <c r="Z208" s="93"/>
      <c r="AA208" s="93"/>
      <c r="AB208" s="93"/>
    </row>
    <row r="209" spans="1:28" ht="15.6" x14ac:dyDescent="0.3">
      <c r="A209" s="93"/>
      <c r="B209" s="94"/>
      <c r="C209" s="93"/>
      <c r="D209" s="93"/>
      <c r="E209" s="93"/>
      <c r="F209" s="93"/>
      <c r="G209" s="93"/>
      <c r="H209" s="93"/>
      <c r="I209" s="93"/>
      <c r="J209" s="93"/>
      <c r="K209" s="93"/>
      <c r="L209" s="93"/>
      <c r="M209" s="93"/>
      <c r="N209" s="93"/>
      <c r="O209" s="93"/>
      <c r="P209" s="93"/>
      <c r="Q209" s="93"/>
      <c r="R209" s="93"/>
      <c r="S209" s="93"/>
      <c r="T209" s="93"/>
      <c r="U209" s="93"/>
      <c r="V209" s="93"/>
      <c r="W209" s="93"/>
      <c r="X209" s="93"/>
      <c r="Y209" s="93"/>
      <c r="Z209" s="93"/>
      <c r="AA209" s="93"/>
      <c r="AB209" s="93"/>
    </row>
    <row r="210" spans="1:28" ht="15.6" x14ac:dyDescent="0.3">
      <c r="A210" s="93"/>
      <c r="B210" s="94"/>
      <c r="C210" s="93"/>
      <c r="D210" s="93"/>
      <c r="E210" s="93"/>
      <c r="F210" s="93"/>
      <c r="G210" s="93"/>
      <c r="H210" s="93"/>
      <c r="I210" s="93"/>
      <c r="J210" s="93"/>
      <c r="K210" s="93"/>
      <c r="L210" s="93"/>
      <c r="M210" s="93"/>
      <c r="N210" s="93"/>
      <c r="O210" s="93"/>
      <c r="P210" s="93"/>
      <c r="Q210" s="93"/>
      <c r="R210" s="93"/>
      <c r="S210" s="93"/>
      <c r="T210" s="93"/>
      <c r="U210" s="93"/>
      <c r="V210" s="93"/>
      <c r="W210" s="93"/>
      <c r="X210" s="93"/>
      <c r="Y210" s="93"/>
      <c r="Z210" s="93"/>
      <c r="AA210" s="93"/>
      <c r="AB210" s="93"/>
    </row>
    <row r="211" spans="1:28" ht="15.6" x14ac:dyDescent="0.3">
      <c r="A211" s="93"/>
      <c r="B211" s="94"/>
      <c r="C211" s="93"/>
      <c r="D211" s="93"/>
      <c r="E211" s="93"/>
      <c r="F211" s="93"/>
      <c r="G211" s="93"/>
      <c r="H211" s="93"/>
      <c r="I211" s="93"/>
      <c r="J211" s="93"/>
      <c r="K211" s="93"/>
      <c r="L211" s="93"/>
      <c r="M211" s="93"/>
      <c r="N211" s="93"/>
      <c r="O211" s="93"/>
      <c r="P211" s="93"/>
      <c r="Q211" s="93"/>
      <c r="R211" s="93"/>
      <c r="S211" s="93"/>
      <c r="T211" s="93"/>
      <c r="U211" s="93"/>
      <c r="V211" s="93"/>
      <c r="W211" s="93"/>
      <c r="X211" s="93"/>
      <c r="Y211" s="93"/>
      <c r="Z211" s="93"/>
      <c r="AA211" s="93"/>
      <c r="AB211" s="93"/>
    </row>
    <row r="212" spans="1:28" ht="15.6" x14ac:dyDescent="0.3">
      <c r="A212" s="93"/>
      <c r="B212" s="94"/>
      <c r="C212" s="93"/>
      <c r="D212" s="93"/>
      <c r="E212" s="93"/>
      <c r="F212" s="93"/>
      <c r="G212" s="93"/>
      <c r="H212" s="93"/>
      <c r="I212" s="93"/>
      <c r="J212" s="93"/>
      <c r="K212" s="93"/>
      <c r="L212" s="93"/>
      <c r="M212" s="93"/>
      <c r="N212" s="93"/>
      <c r="O212" s="93"/>
      <c r="P212" s="93"/>
      <c r="Q212" s="93"/>
      <c r="R212" s="93"/>
      <c r="S212" s="93"/>
      <c r="T212" s="93"/>
      <c r="U212" s="93"/>
      <c r="V212" s="93"/>
      <c r="W212" s="93"/>
      <c r="X212" s="93"/>
      <c r="Y212" s="93"/>
      <c r="Z212" s="93"/>
      <c r="AA212" s="93"/>
      <c r="AB212" s="93"/>
    </row>
    <row r="213" spans="1:28" ht="15.6" x14ac:dyDescent="0.3">
      <c r="A213" s="93"/>
      <c r="B213" s="94"/>
      <c r="C213" s="93"/>
      <c r="D213" s="93"/>
      <c r="E213" s="93"/>
      <c r="F213" s="93"/>
      <c r="G213" s="93"/>
      <c r="H213" s="93"/>
      <c r="I213" s="93"/>
      <c r="J213" s="93"/>
      <c r="K213" s="93"/>
      <c r="L213" s="93"/>
      <c r="M213" s="93"/>
      <c r="N213" s="93"/>
      <c r="O213" s="93"/>
      <c r="P213" s="93"/>
      <c r="Q213" s="93"/>
      <c r="R213" s="93"/>
      <c r="S213" s="93"/>
      <c r="T213" s="93"/>
      <c r="U213" s="93"/>
      <c r="V213" s="93"/>
      <c r="W213" s="93"/>
      <c r="X213" s="93"/>
      <c r="Y213" s="93"/>
      <c r="Z213" s="93"/>
      <c r="AA213" s="93"/>
      <c r="AB213" s="93"/>
    </row>
    <row r="214" spans="1:28" ht="15.6" x14ac:dyDescent="0.3">
      <c r="A214" s="93"/>
      <c r="B214" s="94"/>
      <c r="C214" s="93"/>
      <c r="D214" s="93"/>
      <c r="E214" s="93"/>
      <c r="F214" s="93"/>
      <c r="G214" s="93"/>
      <c r="H214" s="93"/>
      <c r="I214" s="93"/>
      <c r="J214" s="93"/>
      <c r="K214" s="93"/>
      <c r="L214" s="93"/>
      <c r="M214" s="93"/>
      <c r="N214" s="93"/>
      <c r="O214" s="93"/>
      <c r="P214" s="93"/>
      <c r="Q214" s="93"/>
      <c r="R214" s="93"/>
      <c r="S214" s="93"/>
      <c r="T214" s="93"/>
      <c r="U214" s="93"/>
      <c r="V214" s="93"/>
      <c r="W214" s="93"/>
      <c r="X214" s="93"/>
      <c r="Y214" s="93"/>
      <c r="Z214" s="93"/>
      <c r="AA214" s="93"/>
      <c r="AB214" s="93"/>
    </row>
    <row r="215" spans="1:28" ht="15.6" x14ac:dyDescent="0.3">
      <c r="A215" s="93"/>
      <c r="B215" s="94"/>
      <c r="C215" s="93"/>
      <c r="D215" s="93"/>
      <c r="E215" s="93"/>
      <c r="F215" s="93"/>
      <c r="G215" s="93"/>
      <c r="H215" s="93"/>
      <c r="I215" s="93"/>
      <c r="J215" s="93"/>
      <c r="K215" s="93"/>
      <c r="L215" s="93"/>
      <c r="M215" s="93"/>
      <c r="N215" s="93"/>
      <c r="O215" s="93"/>
      <c r="P215" s="93"/>
      <c r="Q215" s="93"/>
      <c r="R215" s="93"/>
      <c r="S215" s="93"/>
      <c r="T215" s="93"/>
      <c r="U215" s="93"/>
      <c r="V215" s="93"/>
      <c r="W215" s="93"/>
      <c r="X215" s="93"/>
      <c r="Y215" s="93"/>
      <c r="Z215" s="93"/>
      <c r="AA215" s="93"/>
      <c r="AB215" s="93"/>
    </row>
    <row r="216" spans="1:28" ht="15.6" x14ac:dyDescent="0.3">
      <c r="A216" s="93"/>
      <c r="B216" s="94"/>
      <c r="C216" s="93"/>
      <c r="D216" s="93"/>
      <c r="E216" s="93"/>
      <c r="F216" s="93"/>
      <c r="G216" s="93"/>
      <c r="H216" s="93"/>
      <c r="I216" s="93"/>
      <c r="J216" s="93"/>
      <c r="K216" s="93"/>
      <c r="L216" s="93"/>
      <c r="M216" s="93"/>
      <c r="N216" s="93"/>
      <c r="O216" s="93"/>
      <c r="P216" s="93"/>
      <c r="Q216" s="93"/>
      <c r="R216" s="93"/>
      <c r="S216" s="93"/>
      <c r="T216" s="93"/>
      <c r="U216" s="93"/>
      <c r="V216" s="93"/>
      <c r="W216" s="93"/>
      <c r="X216" s="93"/>
      <c r="Y216" s="93"/>
      <c r="Z216" s="93"/>
      <c r="AA216" s="93"/>
      <c r="AB216" s="93"/>
    </row>
    <row r="217" spans="1:28" ht="15.6" x14ac:dyDescent="0.3">
      <c r="A217" s="93"/>
      <c r="B217" s="94"/>
      <c r="C217" s="93"/>
      <c r="D217" s="93"/>
      <c r="E217" s="93"/>
      <c r="F217" s="93"/>
      <c r="G217" s="93"/>
      <c r="H217" s="93"/>
      <c r="I217" s="93"/>
      <c r="J217" s="93"/>
      <c r="K217" s="93"/>
      <c r="L217" s="93"/>
      <c r="M217" s="93"/>
      <c r="N217" s="93"/>
      <c r="O217" s="93"/>
      <c r="P217" s="93"/>
      <c r="Q217" s="93"/>
      <c r="R217" s="93"/>
      <c r="S217" s="93"/>
      <c r="T217" s="93"/>
      <c r="U217" s="93"/>
      <c r="V217" s="93"/>
      <c r="W217" s="93"/>
      <c r="X217" s="93"/>
      <c r="Y217" s="93"/>
      <c r="Z217" s="93"/>
      <c r="AA217" s="93"/>
      <c r="AB217" s="93"/>
    </row>
    <row r="218" spans="1:28" ht="15.6" x14ac:dyDescent="0.3">
      <c r="A218" s="93"/>
      <c r="B218" s="94"/>
      <c r="C218" s="93"/>
      <c r="D218" s="93"/>
      <c r="E218" s="93"/>
      <c r="F218" s="93"/>
      <c r="G218" s="93"/>
      <c r="H218" s="93"/>
      <c r="I218" s="93"/>
      <c r="J218" s="93"/>
      <c r="K218" s="93"/>
      <c r="L218" s="93"/>
      <c r="M218" s="93"/>
      <c r="N218" s="93"/>
      <c r="O218" s="93"/>
      <c r="P218" s="93"/>
      <c r="Q218" s="93"/>
      <c r="R218" s="93"/>
      <c r="S218" s="93"/>
      <c r="T218" s="93"/>
      <c r="U218" s="93"/>
      <c r="V218" s="93"/>
      <c r="W218" s="93"/>
      <c r="X218" s="93"/>
      <c r="Y218" s="93"/>
      <c r="Z218" s="93"/>
      <c r="AA218" s="93"/>
      <c r="AB218" s="93"/>
    </row>
    <row r="219" spans="1:28" ht="15.6" x14ac:dyDescent="0.3">
      <c r="A219" s="93"/>
      <c r="B219" s="94"/>
      <c r="C219" s="93"/>
      <c r="D219" s="93"/>
      <c r="E219" s="93"/>
      <c r="F219" s="93"/>
      <c r="G219" s="93"/>
      <c r="H219" s="93"/>
      <c r="I219" s="93"/>
      <c r="J219" s="93"/>
      <c r="K219" s="93"/>
      <c r="L219" s="93"/>
      <c r="M219" s="93"/>
      <c r="N219" s="93"/>
      <c r="O219" s="93"/>
      <c r="P219" s="93"/>
      <c r="Q219" s="93"/>
      <c r="R219" s="93"/>
      <c r="S219" s="93"/>
      <c r="T219" s="93"/>
      <c r="U219" s="93"/>
      <c r="V219" s="93"/>
      <c r="W219" s="93"/>
      <c r="X219" s="93"/>
      <c r="Y219" s="93"/>
      <c r="Z219" s="93"/>
      <c r="AA219" s="93"/>
      <c r="AB219" s="93"/>
    </row>
    <row r="220" spans="1:28" ht="15.6" x14ac:dyDescent="0.3">
      <c r="A220" s="93"/>
      <c r="B220" s="94"/>
      <c r="C220" s="93"/>
      <c r="D220" s="93"/>
      <c r="E220" s="93"/>
      <c r="F220" s="93"/>
      <c r="G220" s="93"/>
      <c r="H220" s="93"/>
      <c r="I220" s="93"/>
      <c r="J220" s="93"/>
      <c r="K220" s="93"/>
      <c r="L220" s="93"/>
      <c r="M220" s="93"/>
      <c r="N220" s="93"/>
      <c r="O220" s="93"/>
      <c r="P220" s="93"/>
      <c r="Q220" s="93"/>
      <c r="R220" s="93"/>
      <c r="S220" s="93"/>
      <c r="T220" s="93"/>
      <c r="U220" s="93"/>
      <c r="V220" s="93"/>
      <c r="W220" s="93"/>
      <c r="X220" s="93"/>
      <c r="Y220" s="93"/>
      <c r="Z220" s="93"/>
      <c r="AA220" s="93"/>
      <c r="AB220" s="93"/>
    </row>
    <row r="221" spans="1:28" ht="15.6" x14ac:dyDescent="0.3">
      <c r="A221" s="93"/>
      <c r="B221" s="94"/>
      <c r="C221" s="93"/>
      <c r="D221" s="93"/>
      <c r="E221" s="93"/>
      <c r="F221" s="93"/>
      <c r="G221" s="93"/>
      <c r="H221" s="93"/>
      <c r="I221" s="93"/>
      <c r="J221" s="93"/>
      <c r="K221" s="93"/>
      <c r="L221" s="93"/>
      <c r="M221" s="93"/>
      <c r="N221" s="93"/>
      <c r="O221" s="93"/>
      <c r="P221" s="93"/>
      <c r="Q221" s="93"/>
      <c r="R221" s="93"/>
      <c r="S221" s="93"/>
      <c r="T221" s="93"/>
      <c r="U221" s="93"/>
      <c r="V221" s="93"/>
      <c r="W221" s="93"/>
      <c r="X221" s="93"/>
      <c r="Y221" s="93"/>
      <c r="Z221" s="93"/>
      <c r="AA221" s="93"/>
      <c r="AB221" s="93"/>
    </row>
    <row r="222" spans="1:28" ht="15.6" x14ac:dyDescent="0.3">
      <c r="A222" s="93"/>
      <c r="B222" s="94"/>
      <c r="C222" s="93"/>
      <c r="D222" s="93"/>
      <c r="E222" s="93"/>
      <c r="F222" s="93"/>
      <c r="G222" s="93"/>
      <c r="H222" s="93"/>
      <c r="I222" s="93"/>
      <c r="J222" s="93"/>
      <c r="K222" s="93"/>
      <c r="L222" s="93"/>
      <c r="M222" s="93"/>
      <c r="N222" s="93"/>
      <c r="O222" s="93"/>
      <c r="P222" s="93"/>
      <c r="Q222" s="93"/>
      <c r="R222" s="93"/>
      <c r="S222" s="93"/>
      <c r="T222" s="93"/>
      <c r="U222" s="93"/>
      <c r="V222" s="93"/>
      <c r="W222" s="93"/>
      <c r="X222" s="93"/>
      <c r="Y222" s="93"/>
      <c r="Z222" s="93"/>
      <c r="AA222" s="93"/>
      <c r="AB222" s="93"/>
    </row>
    <row r="223" spans="1:28" ht="15.6" x14ac:dyDescent="0.3">
      <c r="A223" s="93"/>
      <c r="B223" s="94"/>
      <c r="C223" s="93"/>
      <c r="D223" s="93"/>
      <c r="E223" s="93"/>
      <c r="F223" s="93"/>
      <c r="G223" s="93"/>
      <c r="H223" s="93"/>
      <c r="I223" s="93"/>
      <c r="J223" s="93"/>
      <c r="K223" s="93"/>
      <c r="L223" s="93"/>
      <c r="M223" s="93"/>
      <c r="N223" s="93"/>
      <c r="O223" s="93"/>
      <c r="P223" s="93"/>
      <c r="Q223" s="93"/>
      <c r="R223" s="93"/>
      <c r="S223" s="93"/>
      <c r="T223" s="93"/>
      <c r="U223" s="93"/>
      <c r="V223" s="93"/>
      <c r="W223" s="93"/>
      <c r="X223" s="93"/>
      <c r="Y223" s="93"/>
      <c r="Z223" s="93"/>
      <c r="AA223" s="93"/>
      <c r="AB223" s="93"/>
    </row>
    <row r="224" spans="1:28" ht="15.6" x14ac:dyDescent="0.3">
      <c r="A224" s="93"/>
      <c r="B224" s="94"/>
      <c r="C224" s="93"/>
      <c r="D224" s="93"/>
      <c r="E224" s="93"/>
      <c r="F224" s="93"/>
      <c r="G224" s="93"/>
      <c r="H224" s="93"/>
      <c r="I224" s="93"/>
      <c r="J224" s="93"/>
      <c r="K224" s="93"/>
      <c r="L224" s="93"/>
      <c r="M224" s="93"/>
      <c r="N224" s="93"/>
      <c r="O224" s="93"/>
      <c r="P224" s="93"/>
      <c r="Q224" s="93"/>
      <c r="R224" s="93"/>
      <c r="S224" s="93"/>
      <c r="T224" s="93"/>
      <c r="U224" s="93"/>
      <c r="V224" s="93"/>
      <c r="W224" s="93"/>
      <c r="X224" s="93"/>
      <c r="Y224" s="93"/>
      <c r="Z224" s="93"/>
      <c r="AA224" s="93"/>
      <c r="AB224" s="93"/>
    </row>
    <row r="225" spans="1:28" ht="15.6" x14ac:dyDescent="0.3">
      <c r="A225" s="93"/>
      <c r="B225" s="94"/>
      <c r="C225" s="93"/>
      <c r="D225" s="93"/>
      <c r="E225" s="93"/>
      <c r="F225" s="93"/>
      <c r="G225" s="93"/>
      <c r="H225" s="93"/>
      <c r="I225" s="93"/>
      <c r="J225" s="93"/>
      <c r="K225" s="93"/>
      <c r="L225" s="93"/>
      <c r="M225" s="93"/>
      <c r="N225" s="93"/>
      <c r="O225" s="93"/>
      <c r="P225" s="93"/>
      <c r="Q225" s="93"/>
      <c r="R225" s="93"/>
      <c r="S225" s="93"/>
      <c r="T225" s="93"/>
      <c r="U225" s="93"/>
      <c r="V225" s="93"/>
      <c r="W225" s="93"/>
      <c r="X225" s="93"/>
      <c r="Y225" s="93"/>
      <c r="Z225" s="93"/>
      <c r="AA225" s="93"/>
      <c r="AB225" s="93"/>
    </row>
    <row r="226" spans="1:28" ht="15.6" x14ac:dyDescent="0.3">
      <c r="A226" s="93"/>
      <c r="B226" s="94"/>
      <c r="C226" s="93"/>
      <c r="D226" s="93"/>
      <c r="E226" s="93"/>
      <c r="F226" s="93"/>
      <c r="G226" s="93"/>
      <c r="H226" s="93"/>
      <c r="I226" s="93"/>
      <c r="J226" s="93"/>
      <c r="K226" s="93"/>
      <c r="L226" s="93"/>
      <c r="M226" s="93"/>
      <c r="N226" s="93"/>
      <c r="O226" s="93"/>
      <c r="P226" s="93"/>
      <c r="Q226" s="93"/>
      <c r="R226" s="93"/>
      <c r="S226" s="93"/>
      <c r="T226" s="93"/>
      <c r="U226" s="93"/>
      <c r="V226" s="93"/>
      <c r="W226" s="93"/>
      <c r="X226" s="93"/>
      <c r="Y226" s="93"/>
      <c r="Z226" s="93"/>
      <c r="AA226" s="93"/>
      <c r="AB226" s="93"/>
    </row>
    <row r="227" spans="1:28" ht="15.6" x14ac:dyDescent="0.3">
      <c r="A227" s="93"/>
      <c r="B227" s="94"/>
      <c r="C227" s="93"/>
      <c r="D227" s="93"/>
      <c r="E227" s="93"/>
      <c r="F227" s="93"/>
      <c r="G227" s="93"/>
      <c r="H227" s="93"/>
      <c r="I227" s="93"/>
      <c r="J227" s="93"/>
      <c r="K227" s="93"/>
      <c r="L227" s="93"/>
      <c r="M227" s="93"/>
      <c r="N227" s="93"/>
      <c r="O227" s="93"/>
      <c r="P227" s="93"/>
      <c r="Q227" s="93"/>
      <c r="R227" s="93"/>
      <c r="S227" s="93"/>
      <c r="T227" s="93"/>
      <c r="U227" s="93"/>
      <c r="V227" s="93"/>
      <c r="W227" s="93"/>
      <c r="X227" s="93"/>
      <c r="Y227" s="93"/>
      <c r="Z227" s="93"/>
      <c r="AA227" s="93"/>
      <c r="AB227" s="93"/>
    </row>
    <row r="228" spans="1:28" ht="15.6" x14ac:dyDescent="0.3">
      <c r="A228" s="93"/>
      <c r="B228" s="94"/>
      <c r="C228" s="93"/>
      <c r="D228" s="93"/>
      <c r="E228" s="93"/>
      <c r="F228" s="93"/>
      <c r="G228" s="93"/>
      <c r="H228" s="93"/>
      <c r="I228" s="93"/>
      <c r="J228" s="93"/>
      <c r="K228" s="93"/>
      <c r="L228" s="93"/>
      <c r="M228" s="93"/>
      <c r="N228" s="93"/>
      <c r="O228" s="93"/>
      <c r="P228" s="93"/>
      <c r="Q228" s="93"/>
      <c r="R228" s="93"/>
      <c r="S228" s="93"/>
      <c r="T228" s="93"/>
      <c r="U228" s="93"/>
      <c r="V228" s="93"/>
      <c r="W228" s="93"/>
      <c r="X228" s="93"/>
      <c r="Y228" s="93"/>
      <c r="Z228" s="93"/>
      <c r="AA228" s="93"/>
      <c r="AB228" s="93"/>
    </row>
    <row r="229" spans="1:28" ht="15.6" x14ac:dyDescent="0.3">
      <c r="A229" s="93"/>
      <c r="B229" s="94"/>
      <c r="C229" s="93"/>
      <c r="D229" s="93"/>
      <c r="E229" s="93"/>
      <c r="F229" s="93"/>
      <c r="G229" s="93"/>
      <c r="H229" s="93"/>
      <c r="I229" s="93"/>
      <c r="J229" s="93"/>
      <c r="K229" s="93"/>
      <c r="L229" s="93"/>
      <c r="M229" s="93"/>
      <c r="N229" s="93"/>
      <c r="O229" s="93"/>
      <c r="P229" s="93"/>
      <c r="Q229" s="93"/>
      <c r="R229" s="93"/>
      <c r="S229" s="93"/>
      <c r="T229" s="93"/>
      <c r="U229" s="93"/>
      <c r="V229" s="93"/>
      <c r="W229" s="93"/>
      <c r="X229" s="93"/>
      <c r="Y229" s="93"/>
      <c r="Z229" s="93"/>
      <c r="AA229" s="93"/>
      <c r="AB229" s="93"/>
    </row>
    <row r="230" spans="1:28" ht="15.6" x14ac:dyDescent="0.3">
      <c r="A230" s="93"/>
      <c r="B230" s="94"/>
      <c r="C230" s="93"/>
      <c r="D230" s="93"/>
      <c r="E230" s="93"/>
      <c r="F230" s="93"/>
      <c r="G230" s="93"/>
      <c r="H230" s="93"/>
      <c r="I230" s="93"/>
      <c r="J230" s="93"/>
      <c r="K230" s="93"/>
      <c r="L230" s="93"/>
      <c r="M230" s="93"/>
      <c r="N230" s="93"/>
      <c r="O230" s="93"/>
      <c r="P230" s="93"/>
      <c r="Q230" s="93"/>
      <c r="R230" s="93"/>
      <c r="S230" s="93"/>
      <c r="T230" s="93"/>
      <c r="U230" s="93"/>
      <c r="V230" s="93"/>
      <c r="W230" s="93"/>
      <c r="X230" s="93"/>
      <c r="Y230" s="93"/>
      <c r="Z230" s="93"/>
      <c r="AA230" s="93"/>
      <c r="AB230" s="93"/>
    </row>
    <row r="231" spans="1:28" ht="15.6" x14ac:dyDescent="0.3">
      <c r="A231" s="93"/>
      <c r="B231" s="94"/>
      <c r="C231" s="93"/>
      <c r="D231" s="93"/>
      <c r="E231" s="93"/>
      <c r="F231" s="93"/>
      <c r="G231" s="93"/>
      <c r="H231" s="93"/>
      <c r="I231" s="93"/>
      <c r="J231" s="93"/>
      <c r="K231" s="93"/>
      <c r="L231" s="93"/>
      <c r="M231" s="93"/>
      <c r="N231" s="93"/>
      <c r="O231" s="93"/>
      <c r="P231" s="93"/>
      <c r="Q231" s="93"/>
      <c r="R231" s="93"/>
      <c r="S231" s="93"/>
      <c r="T231" s="93"/>
      <c r="U231" s="93"/>
      <c r="V231" s="93"/>
      <c r="W231" s="93"/>
      <c r="X231" s="93"/>
      <c r="Y231" s="93"/>
      <c r="Z231" s="93"/>
      <c r="AA231" s="93"/>
      <c r="AB231" s="93"/>
    </row>
    <row r="232" spans="1:28" ht="15.6" x14ac:dyDescent="0.3">
      <c r="A232" s="93"/>
      <c r="B232" s="94"/>
      <c r="C232" s="93"/>
      <c r="D232" s="93"/>
      <c r="E232" s="93"/>
      <c r="F232" s="93"/>
      <c r="G232" s="93"/>
      <c r="H232" s="93"/>
      <c r="I232" s="93"/>
      <c r="J232" s="93"/>
      <c r="K232" s="93"/>
      <c r="L232" s="93"/>
      <c r="M232" s="93"/>
      <c r="N232" s="93"/>
      <c r="O232" s="93"/>
      <c r="P232" s="93"/>
      <c r="Q232" s="93"/>
      <c r="R232" s="93"/>
      <c r="S232" s="93"/>
      <c r="T232" s="93"/>
      <c r="U232" s="93"/>
      <c r="V232" s="93"/>
      <c r="W232" s="93"/>
      <c r="X232" s="93"/>
      <c r="Y232" s="93"/>
      <c r="Z232" s="93"/>
      <c r="AA232" s="93"/>
      <c r="AB232" s="93"/>
    </row>
    <row r="233" spans="1:28" ht="15.6" x14ac:dyDescent="0.3">
      <c r="A233" s="93"/>
      <c r="B233" s="94"/>
      <c r="C233" s="93"/>
      <c r="D233" s="93"/>
      <c r="E233" s="93"/>
      <c r="F233" s="93"/>
      <c r="G233" s="93"/>
      <c r="H233" s="93"/>
      <c r="I233" s="93"/>
      <c r="J233" s="93"/>
      <c r="K233" s="93"/>
      <c r="L233" s="93"/>
      <c r="M233" s="93"/>
      <c r="N233" s="93"/>
      <c r="O233" s="93"/>
      <c r="P233" s="93"/>
      <c r="Q233" s="93"/>
      <c r="R233" s="93"/>
      <c r="S233" s="93"/>
      <c r="T233" s="93"/>
      <c r="U233" s="93"/>
      <c r="V233" s="93"/>
      <c r="W233" s="93"/>
      <c r="X233" s="93"/>
      <c r="Y233" s="93"/>
      <c r="Z233" s="93"/>
      <c r="AA233" s="93"/>
    </row>
    <row r="234" spans="1:28" ht="15.6" x14ac:dyDescent="0.3">
      <c r="A234" s="93"/>
      <c r="B234" s="94"/>
      <c r="C234" s="93"/>
      <c r="D234" s="93"/>
      <c r="E234" s="93"/>
      <c r="F234" s="93"/>
      <c r="G234" s="93"/>
      <c r="H234" s="93"/>
      <c r="I234" s="93"/>
      <c r="J234" s="93"/>
      <c r="K234" s="93"/>
      <c r="L234" s="93"/>
      <c r="M234" s="93"/>
      <c r="N234" s="93"/>
      <c r="O234" s="93"/>
      <c r="P234" s="93"/>
      <c r="Q234" s="93"/>
      <c r="R234" s="93"/>
      <c r="S234" s="93"/>
      <c r="T234" s="93"/>
      <c r="U234" s="93"/>
      <c r="V234" s="93"/>
      <c r="W234" s="93"/>
      <c r="X234" s="93"/>
      <c r="Y234" s="93"/>
      <c r="Z234" s="93"/>
      <c r="AA234" s="93"/>
    </row>
    <row r="235" spans="1:28" ht="15.6" x14ac:dyDescent="0.3">
      <c r="A235" s="93"/>
      <c r="B235" s="94"/>
      <c r="C235" s="93"/>
      <c r="D235" s="93"/>
      <c r="E235" s="93"/>
      <c r="F235" s="93"/>
      <c r="G235" s="93"/>
      <c r="H235" s="93"/>
      <c r="I235" s="93"/>
      <c r="J235" s="93"/>
      <c r="K235" s="93"/>
      <c r="L235" s="93"/>
      <c r="M235" s="93"/>
      <c r="N235" s="93"/>
      <c r="O235" s="93"/>
      <c r="P235" s="93"/>
      <c r="Q235" s="93"/>
      <c r="R235" s="93"/>
      <c r="S235" s="93"/>
      <c r="T235" s="93"/>
      <c r="U235" s="93"/>
      <c r="V235" s="93"/>
      <c r="W235" s="93"/>
      <c r="X235" s="93"/>
      <c r="Y235" s="93"/>
      <c r="Z235" s="93"/>
      <c r="AA235" s="93"/>
    </row>
    <row r="236" spans="1:28" ht="15.6" x14ac:dyDescent="0.3">
      <c r="A236" s="93"/>
      <c r="B236" s="94"/>
      <c r="C236" s="93"/>
      <c r="D236" s="93"/>
      <c r="E236" s="93"/>
      <c r="F236" s="93"/>
      <c r="G236" s="93"/>
      <c r="H236" s="93"/>
      <c r="I236" s="93"/>
      <c r="J236" s="93"/>
      <c r="K236" s="93"/>
      <c r="L236" s="93"/>
      <c r="M236" s="93"/>
      <c r="N236" s="93"/>
      <c r="O236" s="93"/>
      <c r="P236" s="93"/>
      <c r="Q236" s="93"/>
      <c r="R236" s="93"/>
      <c r="S236" s="93"/>
      <c r="T236" s="93"/>
      <c r="U236" s="93"/>
      <c r="V236" s="93"/>
      <c r="W236" s="93"/>
      <c r="X236" s="93"/>
      <c r="Y236" s="93"/>
      <c r="Z236" s="93"/>
      <c r="AA236" s="93"/>
    </row>
    <row r="237" spans="1:28" ht="15.6" x14ac:dyDescent="0.3">
      <c r="A237" s="93"/>
      <c r="B237" s="94"/>
      <c r="C237" s="93"/>
      <c r="D237" s="93"/>
      <c r="E237" s="93"/>
      <c r="F237" s="93"/>
      <c r="G237" s="93"/>
      <c r="H237" s="93"/>
      <c r="I237" s="93"/>
      <c r="J237" s="93"/>
      <c r="K237" s="93"/>
      <c r="L237" s="93"/>
      <c r="M237" s="93"/>
      <c r="N237" s="93"/>
      <c r="O237" s="93"/>
      <c r="P237" s="93"/>
      <c r="Q237" s="93"/>
      <c r="R237" s="93"/>
      <c r="S237" s="93"/>
      <c r="T237" s="93"/>
      <c r="U237" s="93"/>
      <c r="V237" s="93"/>
      <c r="W237" s="93"/>
      <c r="X237" s="93"/>
      <c r="Y237" s="93"/>
      <c r="Z237" s="93"/>
      <c r="AA237" s="93"/>
    </row>
    <row r="238" spans="1:28" ht="15.6" x14ac:dyDescent="0.3">
      <c r="A238" s="93"/>
      <c r="B238" s="94"/>
      <c r="C238" s="93"/>
      <c r="D238" s="93"/>
      <c r="E238" s="93"/>
      <c r="F238" s="93"/>
      <c r="G238" s="93"/>
      <c r="H238" s="93"/>
      <c r="I238" s="93"/>
      <c r="J238" s="93"/>
      <c r="K238" s="93"/>
      <c r="L238" s="93"/>
      <c r="M238" s="93"/>
      <c r="N238" s="93"/>
      <c r="O238" s="93"/>
      <c r="P238" s="93"/>
      <c r="Q238" s="93"/>
      <c r="R238" s="93"/>
      <c r="S238" s="93"/>
      <c r="T238" s="93"/>
      <c r="U238" s="93"/>
      <c r="V238" s="93"/>
      <c r="W238" s="93"/>
      <c r="X238" s="93"/>
      <c r="Y238" s="93"/>
      <c r="Z238" s="93"/>
      <c r="AA238" s="93"/>
    </row>
    <row r="239" spans="1:28" ht="15.6" x14ac:dyDescent="0.3">
      <c r="A239" s="93"/>
      <c r="B239" s="94"/>
      <c r="C239" s="93"/>
      <c r="D239" s="93"/>
      <c r="E239" s="93"/>
      <c r="F239" s="93"/>
      <c r="G239" s="93"/>
      <c r="H239" s="93"/>
      <c r="I239" s="93"/>
      <c r="J239" s="93"/>
      <c r="K239" s="93"/>
      <c r="L239" s="93"/>
      <c r="M239" s="93"/>
      <c r="N239" s="93"/>
      <c r="O239" s="93"/>
      <c r="P239" s="93"/>
      <c r="Q239" s="93"/>
      <c r="R239" s="93"/>
      <c r="S239" s="93"/>
      <c r="T239" s="93"/>
      <c r="U239" s="93"/>
      <c r="V239" s="93"/>
      <c r="W239" s="93"/>
      <c r="X239" s="93"/>
      <c r="Y239" s="93"/>
      <c r="Z239" s="93"/>
      <c r="AA239" s="93"/>
    </row>
    <row r="240" spans="1:28" ht="15.6" x14ac:dyDescent="0.3">
      <c r="A240" s="93"/>
      <c r="B240" s="94"/>
      <c r="C240" s="93"/>
      <c r="D240" s="93"/>
      <c r="E240" s="93"/>
      <c r="F240" s="93"/>
      <c r="G240" s="93"/>
      <c r="H240" s="93"/>
      <c r="I240" s="93"/>
      <c r="J240" s="93"/>
      <c r="K240" s="93"/>
      <c r="L240" s="93"/>
      <c r="M240" s="93"/>
      <c r="N240" s="93"/>
      <c r="O240" s="93"/>
      <c r="P240" s="93"/>
      <c r="Q240" s="93"/>
      <c r="R240" s="93"/>
      <c r="S240" s="93"/>
      <c r="T240" s="93"/>
      <c r="U240" s="93"/>
      <c r="V240" s="93"/>
      <c r="W240" s="93"/>
      <c r="X240" s="93"/>
      <c r="Y240" s="93"/>
      <c r="Z240" s="93"/>
      <c r="AA240" s="93"/>
    </row>
    <row r="241" spans="1:27" ht="15.6" x14ac:dyDescent="0.3">
      <c r="A241" s="93"/>
      <c r="B241" s="94"/>
      <c r="C241" s="93"/>
      <c r="D241" s="93"/>
      <c r="E241" s="93"/>
      <c r="F241" s="93"/>
      <c r="G241" s="93"/>
      <c r="H241" s="93"/>
      <c r="I241" s="93"/>
      <c r="J241" s="93"/>
      <c r="K241" s="93"/>
      <c r="L241" s="93"/>
      <c r="M241" s="93"/>
      <c r="N241" s="93"/>
      <c r="O241" s="93"/>
      <c r="P241" s="93"/>
      <c r="Q241" s="93"/>
      <c r="R241" s="93"/>
      <c r="S241" s="93"/>
      <c r="T241" s="93"/>
      <c r="U241" s="93"/>
      <c r="V241" s="93"/>
      <c r="W241" s="93"/>
      <c r="X241" s="93"/>
      <c r="Y241" s="93"/>
      <c r="Z241" s="93"/>
      <c r="AA241" s="93"/>
    </row>
    <row r="242" spans="1:27" ht="15.6" x14ac:dyDescent="0.3">
      <c r="A242" s="93"/>
      <c r="B242" s="94"/>
      <c r="C242" s="93"/>
      <c r="D242" s="93"/>
      <c r="E242" s="93"/>
      <c r="F242" s="93"/>
      <c r="G242" s="93"/>
      <c r="H242" s="93"/>
      <c r="I242" s="93"/>
      <c r="J242" s="93"/>
      <c r="K242" s="93"/>
      <c r="L242" s="93"/>
      <c r="M242" s="93"/>
      <c r="N242" s="93"/>
      <c r="O242" s="93"/>
      <c r="P242" s="93"/>
      <c r="Q242" s="93"/>
      <c r="R242" s="93"/>
      <c r="S242" s="93"/>
      <c r="T242" s="93"/>
      <c r="U242" s="93"/>
      <c r="V242" s="93"/>
      <c r="W242" s="93"/>
      <c r="X242" s="93"/>
      <c r="Y242" s="93"/>
      <c r="Z242" s="93"/>
      <c r="AA242" s="93"/>
    </row>
    <row r="243" spans="1:27" ht="15.6" x14ac:dyDescent="0.3">
      <c r="A243" s="93"/>
      <c r="B243" s="94"/>
      <c r="C243" s="93"/>
      <c r="D243" s="93"/>
      <c r="E243" s="93"/>
      <c r="F243" s="93"/>
      <c r="G243" s="93"/>
      <c r="H243" s="93"/>
      <c r="I243" s="93"/>
      <c r="J243" s="93"/>
      <c r="K243" s="93"/>
      <c r="L243" s="93"/>
      <c r="M243" s="93"/>
      <c r="N243" s="93"/>
      <c r="O243" s="93"/>
      <c r="P243" s="93"/>
      <c r="Q243" s="93"/>
      <c r="R243" s="93"/>
      <c r="S243" s="93"/>
      <c r="T243" s="93"/>
      <c r="U243" s="93"/>
      <c r="V243" s="93"/>
      <c r="W243" s="93"/>
      <c r="X243" s="93"/>
      <c r="Y243" s="93"/>
      <c r="Z243" s="93"/>
      <c r="AA243" s="93"/>
    </row>
    <row r="244" spans="1:27" ht="15.6" x14ac:dyDescent="0.3">
      <c r="A244" s="93"/>
      <c r="B244" s="94"/>
      <c r="C244" s="93"/>
      <c r="D244" s="93"/>
      <c r="E244" s="93"/>
      <c r="F244" s="93"/>
      <c r="G244" s="93"/>
      <c r="H244" s="93"/>
      <c r="I244" s="93"/>
      <c r="J244" s="93"/>
      <c r="K244" s="93"/>
      <c r="L244" s="93"/>
      <c r="M244" s="93"/>
      <c r="N244" s="93"/>
      <c r="O244" s="93"/>
      <c r="P244" s="93"/>
      <c r="Q244" s="93"/>
      <c r="R244" s="93"/>
      <c r="S244" s="93"/>
      <c r="T244" s="93"/>
      <c r="U244" s="93"/>
      <c r="V244" s="93"/>
      <c r="W244" s="93"/>
      <c r="X244" s="93"/>
      <c r="Y244" s="93"/>
      <c r="Z244" s="93"/>
      <c r="AA244" s="93"/>
    </row>
    <row r="245" spans="1:27" ht="15.6" x14ac:dyDescent="0.3">
      <c r="A245" s="93"/>
      <c r="B245" s="94"/>
      <c r="C245" s="93"/>
      <c r="D245" s="93"/>
      <c r="E245" s="93"/>
      <c r="F245" s="93"/>
      <c r="G245" s="93"/>
      <c r="H245" s="93"/>
      <c r="I245" s="93"/>
      <c r="J245" s="93"/>
      <c r="K245" s="93"/>
      <c r="L245" s="93"/>
      <c r="M245" s="93"/>
      <c r="N245" s="93"/>
      <c r="O245" s="93"/>
      <c r="P245" s="93"/>
      <c r="Q245" s="93"/>
      <c r="R245" s="93"/>
      <c r="S245" s="93"/>
      <c r="T245" s="93"/>
      <c r="U245" s="93"/>
      <c r="V245" s="93"/>
      <c r="W245" s="93"/>
      <c r="X245" s="93"/>
      <c r="Y245" s="93"/>
      <c r="Z245" s="93"/>
      <c r="AA245" s="93"/>
    </row>
    <row r="246" spans="1:27" ht="15.6" x14ac:dyDescent="0.3">
      <c r="A246" s="93"/>
      <c r="B246" s="94"/>
      <c r="C246" s="93"/>
      <c r="D246" s="93"/>
      <c r="E246" s="93"/>
      <c r="F246" s="93"/>
      <c r="G246" s="93"/>
      <c r="H246" s="93"/>
      <c r="I246" s="93"/>
      <c r="J246" s="93"/>
      <c r="K246" s="93"/>
      <c r="L246" s="93"/>
      <c r="M246" s="93"/>
      <c r="N246" s="93"/>
      <c r="O246" s="93"/>
      <c r="P246" s="93"/>
      <c r="Q246" s="93"/>
      <c r="R246" s="93"/>
      <c r="S246" s="93"/>
      <c r="T246" s="93"/>
      <c r="U246" s="93"/>
      <c r="V246" s="93"/>
      <c r="W246" s="93"/>
      <c r="X246" s="93"/>
      <c r="Y246" s="93"/>
      <c r="Z246" s="93"/>
      <c r="AA246" s="93"/>
    </row>
    <row r="247" spans="1:27" ht="15.6" x14ac:dyDescent="0.3">
      <c r="A247" s="93"/>
      <c r="B247" s="94"/>
      <c r="C247" s="93"/>
      <c r="D247" s="93"/>
      <c r="E247" s="93"/>
      <c r="F247" s="93"/>
      <c r="G247" s="93"/>
      <c r="H247" s="93"/>
      <c r="I247" s="93"/>
      <c r="J247" s="93"/>
      <c r="K247" s="93"/>
      <c r="L247" s="93"/>
      <c r="M247" s="93"/>
      <c r="N247" s="93"/>
      <c r="O247" s="93"/>
      <c r="P247" s="93"/>
      <c r="Q247" s="93"/>
      <c r="R247" s="93"/>
      <c r="S247" s="93"/>
      <c r="T247" s="93"/>
      <c r="U247" s="93"/>
      <c r="V247" s="93"/>
      <c r="W247" s="93"/>
      <c r="X247" s="93"/>
      <c r="Y247" s="93"/>
      <c r="Z247" s="93"/>
      <c r="AA247" s="93"/>
    </row>
    <row r="248" spans="1:27" ht="15.6" x14ac:dyDescent="0.3">
      <c r="A248" s="93"/>
      <c r="B248" s="94"/>
      <c r="C248" s="93"/>
      <c r="D248" s="93"/>
      <c r="E248" s="93"/>
      <c r="F248" s="93"/>
      <c r="G248" s="93"/>
      <c r="H248" s="93"/>
      <c r="I248" s="93"/>
      <c r="J248" s="93"/>
      <c r="K248" s="93"/>
      <c r="L248" s="93"/>
      <c r="M248" s="93"/>
      <c r="N248" s="93"/>
      <c r="O248" s="93"/>
      <c r="P248" s="93"/>
      <c r="Q248" s="93"/>
      <c r="R248" s="93"/>
      <c r="S248" s="93"/>
      <c r="T248" s="93"/>
      <c r="U248" s="93"/>
      <c r="V248" s="93"/>
      <c r="W248" s="93"/>
      <c r="X248" s="93"/>
      <c r="Y248" s="93"/>
      <c r="Z248" s="93"/>
      <c r="AA248" s="93"/>
    </row>
    <row r="249" spans="1:27" ht="15.6" x14ac:dyDescent="0.3">
      <c r="A249" s="93"/>
      <c r="B249" s="94"/>
      <c r="C249" s="93"/>
      <c r="D249" s="93"/>
      <c r="E249" s="93"/>
      <c r="F249" s="93"/>
      <c r="G249" s="93"/>
      <c r="H249" s="93"/>
      <c r="I249" s="93"/>
      <c r="J249" s="93"/>
      <c r="K249" s="93"/>
      <c r="L249" s="93"/>
      <c r="M249" s="93"/>
      <c r="N249" s="93"/>
      <c r="O249" s="93"/>
      <c r="P249" s="93"/>
      <c r="Q249" s="93"/>
      <c r="R249" s="93"/>
      <c r="S249" s="93"/>
      <c r="T249" s="93"/>
      <c r="U249" s="93"/>
      <c r="V249" s="93"/>
      <c r="W249" s="93"/>
      <c r="X249" s="93"/>
      <c r="Y249" s="93"/>
      <c r="Z249" s="93"/>
      <c r="AA249" s="93"/>
    </row>
    <row r="250" spans="1:27" ht="15.6" x14ac:dyDescent="0.3">
      <c r="A250" s="93"/>
      <c r="B250" s="94"/>
      <c r="C250" s="93"/>
      <c r="D250" s="93"/>
      <c r="E250" s="93"/>
      <c r="F250" s="93"/>
      <c r="G250" s="93"/>
      <c r="H250" s="93"/>
      <c r="I250" s="93"/>
      <c r="J250" s="93"/>
      <c r="K250" s="93"/>
      <c r="L250" s="93"/>
      <c r="M250" s="93"/>
      <c r="N250" s="93"/>
      <c r="O250" s="93"/>
      <c r="P250" s="93"/>
      <c r="Q250" s="93"/>
      <c r="R250" s="93"/>
      <c r="S250" s="93"/>
      <c r="T250" s="93"/>
      <c r="U250" s="93"/>
      <c r="V250" s="93"/>
      <c r="W250" s="93"/>
      <c r="X250" s="93"/>
      <c r="Y250" s="93"/>
      <c r="Z250" s="93"/>
      <c r="AA250" s="93"/>
    </row>
    <row r="251" spans="1:27" ht="15.6" x14ac:dyDescent="0.3">
      <c r="A251" s="93"/>
      <c r="B251" s="94"/>
      <c r="C251" s="93"/>
      <c r="D251" s="93"/>
      <c r="E251" s="93"/>
      <c r="F251" s="93"/>
      <c r="G251" s="93"/>
      <c r="H251" s="93"/>
      <c r="I251" s="93"/>
      <c r="J251" s="93"/>
      <c r="K251" s="93"/>
      <c r="L251" s="93"/>
      <c r="M251" s="93"/>
      <c r="N251" s="93"/>
      <c r="O251" s="93"/>
      <c r="P251" s="93"/>
      <c r="Q251" s="93"/>
      <c r="R251" s="93"/>
      <c r="S251" s="93"/>
      <c r="T251" s="93"/>
      <c r="U251" s="93"/>
      <c r="V251" s="93"/>
      <c r="W251" s="93"/>
      <c r="X251" s="93"/>
      <c r="Y251" s="93"/>
      <c r="Z251" s="93"/>
      <c r="AA251" s="93"/>
    </row>
    <row r="252" spans="1:27" ht="15.6" x14ac:dyDescent="0.3">
      <c r="A252" s="93"/>
      <c r="B252" s="94"/>
      <c r="C252" s="93"/>
      <c r="D252" s="93"/>
      <c r="E252" s="93"/>
      <c r="F252" s="93"/>
      <c r="G252" s="93"/>
      <c r="H252" s="93"/>
      <c r="I252" s="93"/>
      <c r="J252" s="93"/>
      <c r="K252" s="93"/>
      <c r="L252" s="93"/>
      <c r="M252" s="93"/>
      <c r="N252" s="93"/>
      <c r="O252" s="93"/>
      <c r="P252" s="93"/>
      <c r="Q252" s="93"/>
      <c r="R252" s="93"/>
      <c r="S252" s="93"/>
      <c r="T252" s="93"/>
      <c r="U252" s="93"/>
      <c r="V252" s="93"/>
      <c r="W252" s="93"/>
      <c r="X252" s="93"/>
      <c r="Y252" s="93"/>
      <c r="Z252" s="93"/>
      <c r="AA252" s="93"/>
    </row>
    <row r="253" spans="1:27" ht="15.6" x14ac:dyDescent="0.3">
      <c r="A253" s="93"/>
      <c r="B253" s="94"/>
      <c r="C253" s="93"/>
      <c r="D253" s="93"/>
      <c r="E253" s="93"/>
      <c r="F253" s="93"/>
      <c r="G253" s="93"/>
      <c r="H253" s="93"/>
      <c r="I253" s="93"/>
      <c r="J253" s="93"/>
      <c r="K253" s="93"/>
      <c r="L253" s="93"/>
      <c r="M253" s="93"/>
      <c r="N253" s="93"/>
      <c r="O253" s="93"/>
      <c r="P253" s="93"/>
      <c r="Q253" s="93"/>
      <c r="R253" s="93"/>
      <c r="S253" s="93"/>
      <c r="T253" s="93"/>
      <c r="U253" s="93"/>
      <c r="V253" s="93"/>
      <c r="W253" s="93"/>
      <c r="X253" s="93"/>
      <c r="Y253" s="93"/>
      <c r="Z253" s="93"/>
      <c r="AA253" s="93"/>
    </row>
    <row r="254" spans="1:27" ht="15.6" x14ac:dyDescent="0.3">
      <c r="A254" s="93"/>
      <c r="B254" s="94"/>
      <c r="C254" s="93"/>
      <c r="D254" s="93"/>
      <c r="E254" s="93"/>
      <c r="F254" s="93"/>
      <c r="G254" s="93"/>
      <c r="H254" s="93"/>
      <c r="I254" s="93"/>
      <c r="J254" s="93"/>
      <c r="K254" s="93"/>
      <c r="L254" s="93"/>
      <c r="M254" s="93"/>
      <c r="N254" s="93"/>
      <c r="O254" s="93"/>
      <c r="P254" s="93"/>
      <c r="Q254" s="93"/>
      <c r="R254" s="93"/>
      <c r="S254" s="93"/>
      <c r="T254" s="93"/>
      <c r="U254" s="93"/>
      <c r="V254" s="93"/>
      <c r="W254" s="93"/>
      <c r="X254" s="93"/>
      <c r="Y254" s="93"/>
      <c r="Z254" s="93"/>
      <c r="AA254" s="93"/>
    </row>
    <row r="255" spans="1:27" ht="15.6" x14ac:dyDescent="0.3">
      <c r="A255" s="93"/>
      <c r="B255" s="94"/>
      <c r="C255" s="93"/>
      <c r="D255" s="93"/>
      <c r="E255" s="93"/>
      <c r="F255" s="93"/>
      <c r="G255" s="93"/>
      <c r="H255" s="93"/>
      <c r="I255" s="93"/>
      <c r="J255" s="93"/>
      <c r="K255" s="93"/>
      <c r="L255" s="93"/>
      <c r="M255" s="93"/>
      <c r="N255" s="93"/>
      <c r="O255" s="93"/>
      <c r="P255" s="93"/>
      <c r="Q255" s="93"/>
      <c r="R255" s="93"/>
      <c r="S255" s="93"/>
      <c r="T255" s="93"/>
      <c r="U255" s="93"/>
      <c r="V255" s="93"/>
      <c r="W255" s="93"/>
      <c r="X255" s="93"/>
      <c r="Y255" s="93"/>
      <c r="Z255" s="93"/>
      <c r="AA255" s="93"/>
    </row>
    <row r="256" spans="1:27" ht="15.6" x14ac:dyDescent="0.3">
      <c r="A256" s="93"/>
      <c r="B256" s="94"/>
      <c r="C256" s="93"/>
      <c r="D256" s="93"/>
      <c r="E256" s="93"/>
      <c r="F256" s="93"/>
      <c r="G256" s="93"/>
      <c r="H256" s="93"/>
      <c r="I256" s="93"/>
      <c r="J256" s="93"/>
      <c r="K256" s="93"/>
      <c r="L256" s="93"/>
      <c r="M256" s="93"/>
      <c r="N256" s="93"/>
      <c r="O256" s="93"/>
      <c r="P256" s="93"/>
      <c r="Q256" s="93"/>
      <c r="R256" s="93"/>
      <c r="S256" s="93"/>
      <c r="T256" s="93"/>
      <c r="U256" s="93"/>
      <c r="V256" s="93"/>
      <c r="W256" s="93"/>
      <c r="X256" s="93"/>
      <c r="Y256" s="93"/>
      <c r="Z256" s="93"/>
      <c r="AA256" s="93"/>
    </row>
    <row r="257" spans="1:27" ht="15.6" x14ac:dyDescent="0.3">
      <c r="A257" s="93"/>
      <c r="B257" s="94"/>
      <c r="C257" s="93"/>
      <c r="D257" s="93"/>
      <c r="E257" s="93"/>
      <c r="F257" s="93"/>
      <c r="G257" s="93"/>
      <c r="H257" s="93"/>
      <c r="I257" s="93"/>
      <c r="J257" s="93"/>
      <c r="K257" s="93"/>
      <c r="L257" s="93"/>
      <c r="M257" s="93"/>
      <c r="N257" s="93"/>
      <c r="O257" s="93"/>
      <c r="P257" s="93"/>
      <c r="Q257" s="93"/>
      <c r="R257" s="93"/>
      <c r="S257" s="93"/>
      <c r="T257" s="93"/>
      <c r="U257" s="93"/>
      <c r="V257" s="93"/>
      <c r="W257" s="93"/>
      <c r="X257" s="93"/>
      <c r="Y257" s="93"/>
      <c r="Z257" s="93"/>
      <c r="AA257" s="93"/>
    </row>
    <row r="258" spans="1:27" ht="15.6" x14ac:dyDescent="0.3">
      <c r="A258" s="93"/>
      <c r="B258" s="94"/>
      <c r="C258" s="93"/>
      <c r="D258" s="93"/>
      <c r="E258" s="93"/>
      <c r="F258" s="93"/>
      <c r="G258" s="93"/>
      <c r="H258" s="93"/>
      <c r="I258" s="93"/>
      <c r="J258" s="93"/>
      <c r="K258" s="93"/>
      <c r="L258" s="93"/>
      <c r="M258" s="93"/>
      <c r="N258" s="93"/>
      <c r="O258" s="93"/>
      <c r="P258" s="93"/>
      <c r="Q258" s="93"/>
      <c r="R258" s="93"/>
      <c r="S258" s="93"/>
      <c r="T258" s="93"/>
      <c r="U258" s="93"/>
      <c r="V258" s="93"/>
      <c r="W258" s="93"/>
      <c r="X258" s="93"/>
      <c r="Y258" s="93"/>
      <c r="Z258" s="93"/>
      <c r="AA258" s="93"/>
    </row>
    <row r="259" spans="1:27" ht="15.6" x14ac:dyDescent="0.3">
      <c r="A259" s="93"/>
      <c r="B259" s="94"/>
      <c r="C259" s="93"/>
      <c r="D259" s="93"/>
      <c r="E259" s="93"/>
      <c r="F259" s="93"/>
      <c r="G259" s="93"/>
      <c r="H259" s="93"/>
      <c r="I259" s="93"/>
      <c r="J259" s="93"/>
      <c r="K259" s="93"/>
      <c r="L259" s="93"/>
      <c r="M259" s="93"/>
      <c r="N259" s="93"/>
      <c r="O259" s="93"/>
      <c r="P259" s="93"/>
      <c r="Q259" s="93"/>
      <c r="R259" s="93"/>
      <c r="S259" s="93"/>
      <c r="T259" s="93"/>
      <c r="U259" s="93"/>
      <c r="V259" s="93"/>
      <c r="W259" s="93"/>
      <c r="X259" s="93"/>
      <c r="Y259" s="93"/>
      <c r="Z259" s="93"/>
      <c r="AA259" s="93"/>
    </row>
    <row r="260" spans="1:27" ht="15.6" x14ac:dyDescent="0.3">
      <c r="A260" s="93"/>
      <c r="B260" s="94"/>
      <c r="C260" s="93"/>
      <c r="D260" s="93"/>
      <c r="E260" s="93"/>
      <c r="F260" s="93"/>
      <c r="G260" s="93"/>
      <c r="H260" s="93"/>
      <c r="I260" s="93"/>
      <c r="J260" s="93"/>
      <c r="K260" s="93"/>
      <c r="L260" s="93"/>
      <c r="M260" s="93"/>
      <c r="N260" s="93"/>
      <c r="O260" s="93"/>
      <c r="P260" s="93"/>
      <c r="Q260" s="93"/>
      <c r="R260" s="93"/>
      <c r="S260" s="93"/>
      <c r="T260" s="93"/>
      <c r="U260" s="93"/>
      <c r="V260" s="93"/>
      <c r="W260" s="93"/>
      <c r="X260" s="93"/>
      <c r="Y260" s="93"/>
      <c r="Z260" s="93"/>
      <c r="AA260" s="93"/>
    </row>
    <row r="261" spans="1:27" ht="15.6" x14ac:dyDescent="0.3">
      <c r="A261" s="93"/>
      <c r="B261" s="94"/>
      <c r="C261" s="93"/>
      <c r="D261" s="93"/>
      <c r="E261" s="93"/>
      <c r="F261" s="93"/>
      <c r="G261" s="93"/>
      <c r="H261" s="93"/>
      <c r="I261" s="93"/>
      <c r="J261" s="93"/>
      <c r="K261" s="93"/>
      <c r="L261" s="93"/>
      <c r="M261" s="93"/>
      <c r="N261" s="93"/>
      <c r="O261" s="93"/>
      <c r="P261" s="93"/>
      <c r="Q261" s="93"/>
      <c r="R261" s="93"/>
      <c r="S261" s="93"/>
      <c r="T261" s="93"/>
      <c r="U261" s="93"/>
      <c r="V261" s="93"/>
      <c r="W261" s="93"/>
      <c r="X261" s="93"/>
      <c r="Y261" s="93"/>
      <c r="Z261" s="93"/>
      <c r="AA261" s="93"/>
    </row>
    <row r="262" spans="1:27" ht="15.6" x14ac:dyDescent="0.3">
      <c r="A262" s="93"/>
      <c r="B262" s="94"/>
      <c r="C262" s="93"/>
      <c r="D262" s="93"/>
      <c r="E262" s="93"/>
      <c r="F262" s="93"/>
      <c r="G262" s="93"/>
      <c r="H262" s="93"/>
      <c r="I262" s="93"/>
      <c r="J262" s="93"/>
      <c r="K262" s="93"/>
      <c r="L262" s="93"/>
      <c r="M262" s="93"/>
      <c r="N262" s="93"/>
      <c r="O262" s="93"/>
      <c r="P262" s="93"/>
      <c r="Q262" s="93"/>
      <c r="R262" s="93"/>
      <c r="S262" s="93"/>
      <c r="T262" s="93"/>
      <c r="U262" s="93"/>
      <c r="V262" s="93"/>
      <c r="W262" s="93"/>
      <c r="X262" s="93"/>
      <c r="Y262" s="93"/>
      <c r="Z262" s="93"/>
      <c r="AA262" s="93"/>
    </row>
    <row r="263" spans="1:27" ht="15.6" x14ac:dyDescent="0.3">
      <c r="A263" s="93"/>
      <c r="B263" s="94"/>
      <c r="C263" s="93"/>
      <c r="D263" s="93"/>
      <c r="E263" s="93"/>
      <c r="F263" s="93"/>
      <c r="G263" s="93"/>
      <c r="H263" s="93"/>
      <c r="I263" s="93"/>
      <c r="J263" s="93"/>
      <c r="K263" s="93"/>
      <c r="L263" s="93"/>
      <c r="M263" s="93"/>
      <c r="N263" s="93"/>
      <c r="O263" s="93"/>
      <c r="P263" s="93"/>
      <c r="Q263" s="93"/>
      <c r="R263" s="93"/>
      <c r="S263" s="93"/>
      <c r="T263" s="93"/>
      <c r="U263" s="93"/>
      <c r="V263" s="93"/>
      <c r="W263" s="93"/>
      <c r="X263" s="93"/>
      <c r="Y263" s="93"/>
      <c r="Z263" s="93"/>
      <c r="AA263" s="93"/>
    </row>
    <row r="264" spans="1:27" ht="15.6" x14ac:dyDescent="0.3">
      <c r="A264" s="93"/>
      <c r="B264" s="94"/>
      <c r="C264" s="93"/>
      <c r="D264" s="93"/>
      <c r="E264" s="93"/>
      <c r="F264" s="93"/>
      <c r="G264" s="93"/>
      <c r="H264" s="93"/>
      <c r="I264" s="93"/>
      <c r="J264" s="93"/>
      <c r="K264" s="93"/>
      <c r="L264" s="93"/>
      <c r="M264" s="93"/>
      <c r="N264" s="93"/>
      <c r="O264" s="93"/>
      <c r="P264" s="93"/>
      <c r="Q264" s="93"/>
      <c r="R264" s="93"/>
      <c r="S264" s="93"/>
      <c r="T264" s="93"/>
      <c r="U264" s="93"/>
      <c r="V264" s="93"/>
      <c r="W264" s="93"/>
      <c r="X264" s="93"/>
      <c r="Y264" s="93"/>
      <c r="Z264" s="93"/>
      <c r="AA264" s="93"/>
    </row>
    <row r="265" spans="1:27" ht="15.6" x14ac:dyDescent="0.3">
      <c r="A265" s="93"/>
      <c r="B265" s="94"/>
      <c r="C265" s="93"/>
      <c r="D265" s="93"/>
      <c r="E265" s="93"/>
      <c r="F265" s="93"/>
      <c r="G265" s="93"/>
      <c r="H265" s="93"/>
      <c r="I265" s="93"/>
      <c r="J265" s="93"/>
      <c r="K265" s="93"/>
      <c r="L265" s="93"/>
      <c r="M265" s="93"/>
      <c r="N265" s="93"/>
      <c r="O265" s="93"/>
      <c r="P265" s="93"/>
      <c r="Q265" s="93"/>
      <c r="R265" s="93"/>
      <c r="S265" s="93"/>
      <c r="T265" s="93"/>
      <c r="U265" s="93"/>
      <c r="V265" s="93"/>
      <c r="W265" s="93"/>
      <c r="X265" s="93"/>
      <c r="Y265" s="93"/>
      <c r="Z265" s="93"/>
      <c r="AA265" s="93"/>
    </row>
    <row r="266" spans="1:27" ht="15.6" x14ac:dyDescent="0.3">
      <c r="A266" s="93"/>
      <c r="B266" s="94"/>
      <c r="C266" s="93"/>
      <c r="D266" s="93"/>
      <c r="E266" s="93"/>
      <c r="F266" s="93"/>
      <c r="G266" s="93"/>
      <c r="H266" s="93"/>
      <c r="I266" s="93"/>
      <c r="J266" s="93"/>
      <c r="K266" s="93"/>
      <c r="L266" s="93"/>
      <c r="M266" s="93"/>
      <c r="N266" s="93"/>
      <c r="O266" s="93"/>
      <c r="P266" s="93"/>
      <c r="Q266" s="93"/>
      <c r="R266" s="93"/>
      <c r="S266" s="93"/>
      <c r="T266" s="93"/>
      <c r="U266" s="93"/>
      <c r="V266" s="93"/>
      <c r="W266" s="93"/>
      <c r="X266" s="93"/>
      <c r="Y266" s="93"/>
      <c r="Z266" s="93"/>
      <c r="AA266" s="93"/>
    </row>
    <row r="267" spans="1:27" ht="15.6" x14ac:dyDescent="0.3">
      <c r="A267" s="93"/>
      <c r="B267" s="94"/>
      <c r="C267" s="93"/>
      <c r="D267" s="93"/>
      <c r="E267" s="93"/>
      <c r="F267" s="93"/>
      <c r="G267" s="93"/>
      <c r="H267" s="93"/>
      <c r="I267" s="93"/>
      <c r="J267" s="93"/>
      <c r="K267" s="93"/>
      <c r="L267" s="93"/>
      <c r="M267" s="93"/>
      <c r="N267" s="93"/>
      <c r="O267" s="93"/>
      <c r="P267" s="93"/>
      <c r="Q267" s="93"/>
      <c r="R267" s="93"/>
      <c r="S267" s="93"/>
      <c r="T267" s="93"/>
      <c r="U267" s="93"/>
      <c r="V267" s="93"/>
      <c r="W267" s="93"/>
      <c r="X267" s="93"/>
      <c r="Y267" s="93"/>
      <c r="Z267" s="93"/>
      <c r="AA267" s="93"/>
    </row>
    <row r="268" spans="1:27" ht="15.6" x14ac:dyDescent="0.3">
      <c r="A268" s="93"/>
      <c r="B268" s="94"/>
      <c r="C268" s="93"/>
      <c r="D268" s="93"/>
      <c r="E268" s="93"/>
      <c r="F268" s="93"/>
      <c r="G268" s="93"/>
      <c r="H268" s="93"/>
      <c r="I268" s="93"/>
      <c r="J268" s="93"/>
      <c r="K268" s="93"/>
      <c r="L268" s="93"/>
      <c r="M268" s="93"/>
      <c r="N268" s="93"/>
      <c r="O268" s="93"/>
      <c r="P268" s="93"/>
      <c r="Q268" s="93"/>
      <c r="R268" s="93"/>
      <c r="S268" s="93"/>
      <c r="T268" s="93"/>
      <c r="U268" s="93"/>
      <c r="V268" s="93"/>
      <c r="W268" s="93"/>
      <c r="X268" s="93"/>
      <c r="Y268" s="93"/>
      <c r="Z268" s="93"/>
      <c r="AA268" s="93"/>
    </row>
    <row r="269" spans="1:27" ht="15.6" x14ac:dyDescent="0.3">
      <c r="A269" s="93"/>
      <c r="B269" s="94"/>
      <c r="C269" s="93"/>
      <c r="D269" s="93"/>
      <c r="E269" s="93"/>
      <c r="F269" s="93"/>
      <c r="G269" s="93"/>
      <c r="H269" s="93"/>
      <c r="I269" s="93"/>
      <c r="J269" s="93"/>
      <c r="K269" s="93"/>
      <c r="L269" s="93"/>
      <c r="M269" s="93"/>
      <c r="N269" s="93"/>
      <c r="O269" s="93"/>
      <c r="P269" s="93"/>
      <c r="Q269" s="93"/>
      <c r="R269" s="93"/>
      <c r="S269" s="93"/>
      <c r="T269" s="93"/>
      <c r="U269" s="93"/>
      <c r="V269" s="93"/>
      <c r="W269" s="93"/>
      <c r="X269" s="93"/>
      <c r="Y269" s="93"/>
      <c r="Z269" s="93"/>
      <c r="AA269" s="93"/>
    </row>
    <row r="270" spans="1:27" ht="15.6" x14ac:dyDescent="0.3">
      <c r="A270" s="93"/>
      <c r="B270" s="94"/>
      <c r="C270" s="93"/>
      <c r="D270" s="93"/>
      <c r="E270" s="93"/>
      <c r="F270" s="93"/>
      <c r="G270" s="93"/>
      <c r="H270" s="93"/>
      <c r="I270" s="93"/>
      <c r="J270" s="93"/>
      <c r="K270" s="93"/>
      <c r="L270" s="93"/>
      <c r="M270" s="93"/>
      <c r="N270" s="93"/>
      <c r="O270" s="93"/>
      <c r="P270" s="93"/>
      <c r="Q270" s="93"/>
      <c r="R270" s="93"/>
      <c r="S270" s="93"/>
      <c r="T270" s="93"/>
      <c r="U270" s="93"/>
      <c r="V270" s="93"/>
      <c r="W270" s="93"/>
      <c r="X270" s="93"/>
      <c r="Y270" s="93"/>
      <c r="Z270" s="93"/>
      <c r="AA270" s="93"/>
    </row>
    <row r="271" spans="1:27" ht="15.6" x14ac:dyDescent="0.3">
      <c r="A271" s="93"/>
      <c r="B271" s="94"/>
      <c r="C271" s="93"/>
      <c r="D271" s="93"/>
      <c r="E271" s="93"/>
      <c r="F271" s="93"/>
      <c r="G271" s="93"/>
      <c r="H271" s="93"/>
      <c r="I271" s="93"/>
      <c r="J271" s="93"/>
      <c r="K271" s="93"/>
      <c r="L271" s="93"/>
      <c r="M271" s="93"/>
      <c r="N271" s="93"/>
      <c r="O271" s="93"/>
      <c r="P271" s="93"/>
      <c r="Q271" s="93"/>
      <c r="R271" s="93"/>
      <c r="S271" s="93"/>
      <c r="T271" s="93"/>
      <c r="U271" s="93"/>
      <c r="V271" s="93"/>
      <c r="W271" s="93"/>
      <c r="X271" s="93"/>
      <c r="Y271" s="93"/>
      <c r="Z271" s="93"/>
      <c r="AA271" s="93"/>
    </row>
    <row r="272" spans="1:27" ht="15.6" x14ac:dyDescent="0.3">
      <c r="A272" s="93"/>
      <c r="B272" s="94"/>
      <c r="C272" s="93"/>
      <c r="D272" s="93"/>
      <c r="E272" s="93"/>
      <c r="F272" s="93"/>
      <c r="G272" s="93"/>
      <c r="H272" s="93"/>
      <c r="I272" s="93"/>
      <c r="J272" s="93"/>
      <c r="K272" s="93"/>
      <c r="L272" s="93"/>
      <c r="M272" s="93"/>
      <c r="N272" s="93"/>
      <c r="O272" s="93"/>
      <c r="P272" s="93"/>
      <c r="Q272" s="93"/>
      <c r="R272" s="93"/>
      <c r="S272" s="93"/>
      <c r="T272" s="93"/>
      <c r="U272" s="93"/>
      <c r="V272" s="93"/>
      <c r="W272" s="93"/>
      <c r="X272" s="93"/>
      <c r="Y272" s="93"/>
      <c r="Z272" s="93"/>
      <c r="AA272" s="93"/>
    </row>
    <row r="273" spans="1:27" ht="15.6" x14ac:dyDescent="0.3">
      <c r="A273" s="93"/>
      <c r="B273" s="94"/>
      <c r="C273" s="93"/>
      <c r="D273" s="93"/>
      <c r="E273" s="93"/>
      <c r="F273" s="93"/>
      <c r="G273" s="93"/>
      <c r="H273" s="93"/>
      <c r="I273" s="93"/>
      <c r="J273" s="93"/>
      <c r="K273" s="93"/>
      <c r="L273" s="93"/>
      <c r="M273" s="93"/>
      <c r="N273" s="93"/>
      <c r="O273" s="93"/>
      <c r="P273" s="93"/>
      <c r="Q273" s="93"/>
      <c r="R273" s="93"/>
      <c r="S273" s="93"/>
      <c r="T273" s="93"/>
      <c r="U273" s="93"/>
      <c r="V273" s="93"/>
      <c r="W273" s="93"/>
      <c r="X273" s="93"/>
      <c r="Y273" s="93"/>
      <c r="Z273" s="93"/>
      <c r="AA273" s="93"/>
    </row>
    <row r="274" spans="1:27" ht="15.6" x14ac:dyDescent="0.3">
      <c r="A274" s="93"/>
      <c r="B274" s="94"/>
      <c r="C274" s="93"/>
      <c r="D274" s="93"/>
      <c r="E274" s="93"/>
      <c r="F274" s="93"/>
      <c r="G274" s="93"/>
      <c r="H274" s="93"/>
      <c r="I274" s="93"/>
      <c r="J274" s="93"/>
      <c r="K274" s="93"/>
      <c r="L274" s="93"/>
      <c r="M274" s="93"/>
      <c r="N274" s="93"/>
      <c r="O274" s="93"/>
      <c r="P274" s="93"/>
      <c r="Q274" s="93"/>
      <c r="R274" s="93"/>
      <c r="S274" s="93"/>
      <c r="T274" s="93"/>
      <c r="U274" s="93"/>
      <c r="V274" s="93"/>
      <c r="W274" s="93"/>
      <c r="X274" s="93"/>
      <c r="Y274" s="93"/>
      <c r="Z274" s="93"/>
      <c r="AA274" s="93"/>
    </row>
    <row r="275" spans="1:27" ht="15.6" x14ac:dyDescent="0.3">
      <c r="A275" s="93"/>
      <c r="B275" s="94"/>
      <c r="C275" s="93"/>
      <c r="D275" s="93"/>
      <c r="E275" s="93"/>
      <c r="F275" s="93"/>
      <c r="G275" s="93"/>
      <c r="H275" s="93"/>
      <c r="I275" s="93"/>
      <c r="J275" s="93"/>
      <c r="K275" s="93"/>
      <c r="L275" s="93"/>
      <c r="M275" s="93"/>
      <c r="N275" s="93"/>
      <c r="O275" s="93"/>
      <c r="P275" s="93"/>
      <c r="Q275" s="93"/>
      <c r="R275" s="93"/>
      <c r="S275" s="93"/>
      <c r="T275" s="93"/>
      <c r="U275" s="93"/>
      <c r="V275" s="93"/>
      <c r="W275" s="93"/>
      <c r="X275" s="93"/>
      <c r="Y275" s="93"/>
      <c r="Z275" s="93"/>
      <c r="AA275" s="93"/>
    </row>
    <row r="276" spans="1:27" ht="15.6" x14ac:dyDescent="0.3">
      <c r="A276" s="93"/>
      <c r="B276" s="94"/>
      <c r="C276" s="93"/>
      <c r="D276" s="93"/>
      <c r="E276" s="93"/>
      <c r="F276" s="93"/>
      <c r="G276" s="93"/>
      <c r="H276" s="93"/>
      <c r="I276" s="93"/>
      <c r="J276" s="93"/>
      <c r="K276" s="93"/>
      <c r="L276" s="93"/>
      <c r="M276" s="93"/>
      <c r="N276" s="93"/>
      <c r="O276" s="93"/>
      <c r="P276" s="93"/>
      <c r="Q276" s="93"/>
      <c r="R276" s="93"/>
      <c r="S276" s="93"/>
      <c r="T276" s="93"/>
      <c r="U276" s="93"/>
      <c r="V276" s="93"/>
      <c r="W276" s="93"/>
      <c r="X276" s="93"/>
      <c r="Y276" s="93"/>
      <c r="Z276" s="93"/>
      <c r="AA276" s="93"/>
    </row>
    <row r="277" spans="1:27" ht="15.6" x14ac:dyDescent="0.3">
      <c r="A277" s="93"/>
      <c r="B277" s="94"/>
      <c r="C277" s="93"/>
      <c r="D277" s="93"/>
      <c r="E277" s="93"/>
      <c r="F277" s="93"/>
      <c r="G277" s="93"/>
      <c r="H277" s="93"/>
      <c r="I277" s="93"/>
      <c r="J277" s="93"/>
      <c r="K277" s="93"/>
      <c r="L277" s="93"/>
      <c r="M277" s="93"/>
      <c r="N277" s="93"/>
      <c r="O277" s="93"/>
      <c r="P277" s="93"/>
      <c r="Q277" s="93"/>
      <c r="R277" s="93"/>
      <c r="S277" s="93"/>
      <c r="T277" s="93"/>
      <c r="U277" s="93"/>
      <c r="V277" s="93"/>
      <c r="W277" s="93"/>
      <c r="X277" s="93"/>
      <c r="Y277" s="93"/>
      <c r="Z277" s="93"/>
      <c r="AA277" s="93"/>
    </row>
    <row r="278" spans="1:27" ht="15.6" x14ac:dyDescent="0.3">
      <c r="A278" s="93"/>
      <c r="B278" s="94"/>
      <c r="C278" s="93"/>
      <c r="D278" s="93"/>
      <c r="E278" s="93"/>
      <c r="F278" s="93"/>
      <c r="G278" s="93"/>
      <c r="H278" s="93"/>
      <c r="I278" s="93"/>
      <c r="J278" s="93"/>
      <c r="K278" s="93"/>
      <c r="L278" s="93"/>
      <c r="M278" s="93"/>
      <c r="N278" s="93"/>
      <c r="O278" s="93"/>
      <c r="P278" s="93"/>
      <c r="Q278" s="93"/>
      <c r="R278" s="93"/>
      <c r="S278" s="93"/>
      <c r="T278" s="93"/>
      <c r="U278" s="93"/>
      <c r="V278" s="93"/>
      <c r="W278" s="93"/>
      <c r="X278" s="93"/>
      <c r="Y278" s="93"/>
      <c r="Z278" s="93"/>
      <c r="AA278" s="93"/>
    </row>
    <row r="279" spans="1:27" ht="15.6" x14ac:dyDescent="0.3">
      <c r="A279" s="93"/>
      <c r="B279" s="94"/>
      <c r="C279" s="93"/>
      <c r="D279" s="93"/>
      <c r="E279" s="93"/>
      <c r="F279" s="93"/>
      <c r="G279" s="93"/>
      <c r="H279" s="93"/>
      <c r="I279" s="93"/>
      <c r="J279" s="93"/>
      <c r="K279" s="93"/>
      <c r="L279" s="93"/>
      <c r="M279" s="93"/>
      <c r="N279" s="93"/>
      <c r="O279" s="93"/>
      <c r="P279" s="93"/>
      <c r="Q279" s="93"/>
      <c r="R279" s="93"/>
      <c r="S279" s="93"/>
      <c r="T279" s="93"/>
      <c r="U279" s="93"/>
      <c r="V279" s="93"/>
      <c r="W279" s="93"/>
      <c r="X279" s="93"/>
      <c r="Y279" s="93"/>
      <c r="Z279" s="93"/>
      <c r="AA279" s="93"/>
    </row>
    <row r="280" spans="1:27" ht="15.6" x14ac:dyDescent="0.3">
      <c r="A280" s="93"/>
      <c r="B280" s="94"/>
      <c r="C280" s="93"/>
      <c r="D280" s="93"/>
      <c r="E280" s="93"/>
      <c r="F280" s="93"/>
      <c r="G280" s="93"/>
      <c r="H280" s="93"/>
      <c r="I280" s="93"/>
      <c r="J280" s="93"/>
      <c r="K280" s="93"/>
      <c r="L280" s="93"/>
      <c r="M280" s="93"/>
      <c r="N280" s="93"/>
      <c r="O280" s="93"/>
      <c r="P280" s="93"/>
      <c r="Q280" s="93"/>
      <c r="R280" s="93"/>
      <c r="S280" s="93"/>
      <c r="T280" s="93"/>
      <c r="U280" s="93"/>
      <c r="V280" s="93"/>
      <c r="W280" s="93"/>
      <c r="X280" s="93"/>
      <c r="Y280" s="93"/>
      <c r="Z280" s="93"/>
      <c r="AA280" s="93"/>
    </row>
    <row r="281" spans="1:27" ht="15.6" x14ac:dyDescent="0.3">
      <c r="A281" s="93"/>
      <c r="B281" s="94"/>
      <c r="C281" s="93"/>
      <c r="D281" s="93"/>
      <c r="E281" s="93"/>
      <c r="F281" s="93"/>
      <c r="G281" s="93"/>
      <c r="H281" s="93"/>
      <c r="I281" s="93"/>
      <c r="J281" s="93"/>
      <c r="K281" s="93"/>
      <c r="L281" s="93"/>
      <c r="M281" s="93"/>
      <c r="N281" s="93"/>
      <c r="O281" s="93"/>
      <c r="P281" s="93"/>
      <c r="Q281" s="93"/>
      <c r="R281" s="93"/>
      <c r="S281" s="93"/>
      <c r="T281" s="93"/>
      <c r="U281" s="93"/>
      <c r="V281" s="93"/>
      <c r="W281" s="93"/>
      <c r="X281" s="93"/>
      <c r="Y281" s="93"/>
      <c r="Z281" s="93"/>
      <c r="AA281" s="93"/>
    </row>
    <row r="282" spans="1:27" ht="15.6" x14ac:dyDescent="0.3">
      <c r="A282" s="93"/>
      <c r="B282" s="94"/>
      <c r="C282" s="93"/>
      <c r="D282" s="93"/>
      <c r="E282" s="93"/>
      <c r="F282" s="93"/>
      <c r="G282" s="93"/>
      <c r="H282" s="93"/>
      <c r="I282" s="93"/>
      <c r="J282" s="93"/>
      <c r="K282" s="93"/>
      <c r="L282" s="93"/>
      <c r="M282" s="93"/>
      <c r="N282" s="93"/>
      <c r="O282" s="93"/>
      <c r="P282" s="93"/>
      <c r="Q282" s="93"/>
      <c r="R282" s="93"/>
      <c r="S282" s="93"/>
      <c r="T282" s="93"/>
      <c r="U282" s="93"/>
      <c r="V282" s="93"/>
      <c r="W282" s="93"/>
      <c r="X282" s="93"/>
      <c r="Y282" s="93"/>
      <c r="Z282" s="93"/>
      <c r="AA282" s="93"/>
    </row>
    <row r="283" spans="1:27" ht="15.6" x14ac:dyDescent="0.3">
      <c r="A283" s="93"/>
      <c r="B283" s="94"/>
      <c r="C283" s="93"/>
      <c r="D283" s="93"/>
      <c r="E283" s="93"/>
      <c r="F283" s="93"/>
      <c r="G283" s="93"/>
      <c r="H283" s="93"/>
      <c r="I283" s="93"/>
      <c r="J283" s="93"/>
      <c r="K283" s="93"/>
      <c r="L283" s="93"/>
      <c r="M283" s="93"/>
      <c r="N283" s="93"/>
      <c r="O283" s="93"/>
      <c r="P283" s="93"/>
      <c r="Q283" s="93"/>
      <c r="R283" s="93"/>
      <c r="S283" s="93"/>
      <c r="T283" s="93"/>
      <c r="U283" s="93"/>
      <c r="V283" s="93"/>
      <c r="W283" s="93"/>
      <c r="X283" s="93"/>
      <c r="Y283" s="93"/>
      <c r="Z283" s="93"/>
      <c r="AA283" s="93"/>
    </row>
    <row r="284" spans="1:27" ht="15.6" x14ac:dyDescent="0.3">
      <c r="A284" s="93"/>
      <c r="B284" s="94"/>
      <c r="C284" s="93"/>
      <c r="D284" s="93"/>
      <c r="E284" s="93"/>
      <c r="F284" s="93"/>
      <c r="G284" s="93"/>
      <c r="H284" s="93"/>
      <c r="I284" s="93"/>
      <c r="J284" s="93"/>
      <c r="K284" s="93"/>
      <c r="L284" s="93"/>
      <c r="M284" s="93"/>
      <c r="N284" s="93"/>
      <c r="O284" s="93"/>
      <c r="P284" s="93"/>
      <c r="Q284" s="93"/>
      <c r="R284" s="93"/>
      <c r="S284" s="93"/>
      <c r="T284" s="93"/>
      <c r="U284" s="93"/>
      <c r="V284" s="93"/>
      <c r="W284" s="93"/>
      <c r="X284" s="93"/>
      <c r="Y284" s="93"/>
      <c r="Z284" s="93"/>
      <c r="AA284" s="93"/>
    </row>
    <row r="285" spans="1:27" ht="15.6" x14ac:dyDescent="0.3">
      <c r="A285" s="93"/>
      <c r="B285" s="94"/>
      <c r="C285" s="93"/>
      <c r="D285" s="93"/>
      <c r="E285" s="93"/>
      <c r="F285" s="93"/>
      <c r="G285" s="93"/>
      <c r="H285" s="93"/>
      <c r="I285" s="93"/>
      <c r="J285" s="93"/>
      <c r="K285" s="93"/>
      <c r="L285" s="93"/>
      <c r="M285" s="93"/>
      <c r="N285" s="93"/>
      <c r="O285" s="93"/>
      <c r="P285" s="93"/>
      <c r="Q285" s="93"/>
      <c r="R285" s="93"/>
      <c r="S285" s="93"/>
      <c r="T285" s="93"/>
      <c r="U285" s="93"/>
      <c r="V285" s="93"/>
      <c r="W285" s="93"/>
      <c r="X285" s="93"/>
      <c r="Y285" s="93"/>
      <c r="Z285" s="93"/>
      <c r="AA285" s="93"/>
    </row>
    <row r="286" spans="1:27" ht="15.6" x14ac:dyDescent="0.3">
      <c r="A286" s="93"/>
      <c r="B286" s="94"/>
      <c r="C286" s="93"/>
      <c r="D286" s="93"/>
      <c r="E286" s="93"/>
      <c r="F286" s="93"/>
      <c r="G286" s="93"/>
      <c r="H286" s="93"/>
      <c r="I286" s="93"/>
      <c r="J286" s="93"/>
      <c r="K286" s="93"/>
      <c r="L286" s="93"/>
      <c r="M286" s="93"/>
      <c r="N286" s="93"/>
      <c r="O286" s="93"/>
      <c r="P286" s="93"/>
      <c r="Q286" s="93"/>
      <c r="R286" s="93"/>
      <c r="S286" s="93"/>
      <c r="T286" s="93"/>
      <c r="U286" s="93"/>
      <c r="V286" s="93"/>
      <c r="W286" s="93"/>
      <c r="X286" s="93"/>
      <c r="Y286" s="93"/>
      <c r="Z286" s="93"/>
      <c r="AA286" s="93"/>
    </row>
    <row r="287" spans="1:27" ht="15.6" x14ac:dyDescent="0.3">
      <c r="A287" s="93"/>
      <c r="B287" s="94"/>
      <c r="C287" s="93"/>
      <c r="D287" s="93"/>
      <c r="E287" s="93"/>
      <c r="F287" s="93"/>
      <c r="G287" s="93"/>
      <c r="H287" s="93"/>
      <c r="I287" s="93"/>
      <c r="J287" s="93"/>
      <c r="K287" s="93"/>
      <c r="L287" s="93"/>
      <c r="M287" s="93"/>
      <c r="N287" s="93"/>
      <c r="O287" s="93"/>
      <c r="P287" s="93"/>
      <c r="Q287" s="93"/>
      <c r="R287" s="93"/>
      <c r="S287" s="93"/>
      <c r="T287" s="93"/>
      <c r="U287" s="93"/>
      <c r="V287" s="93"/>
      <c r="W287" s="93"/>
      <c r="X287" s="93"/>
      <c r="Y287" s="93"/>
      <c r="Z287" s="93"/>
      <c r="AA287" s="93"/>
    </row>
    <row r="288" spans="1:27" ht="15.6" x14ac:dyDescent="0.3">
      <c r="A288" s="93"/>
      <c r="B288" s="94"/>
      <c r="C288" s="93"/>
      <c r="D288" s="93"/>
      <c r="E288" s="93"/>
      <c r="F288" s="93"/>
      <c r="G288" s="93"/>
      <c r="H288" s="93"/>
      <c r="I288" s="93"/>
      <c r="J288" s="93"/>
      <c r="K288" s="93"/>
      <c r="L288" s="93"/>
      <c r="M288" s="93"/>
      <c r="N288" s="93"/>
      <c r="O288" s="93"/>
      <c r="P288" s="93"/>
      <c r="Q288" s="93"/>
      <c r="R288" s="93"/>
      <c r="S288" s="93"/>
      <c r="T288" s="93"/>
      <c r="U288" s="93"/>
      <c r="V288" s="93"/>
      <c r="W288" s="93"/>
      <c r="X288" s="93"/>
      <c r="Y288" s="93"/>
      <c r="Z288" s="93"/>
      <c r="AA288" s="93"/>
    </row>
    <row r="289" spans="1:27" ht="15.6" x14ac:dyDescent="0.3">
      <c r="A289" s="93"/>
      <c r="B289" s="94"/>
      <c r="C289" s="93"/>
      <c r="D289" s="93"/>
      <c r="E289" s="93"/>
      <c r="F289" s="93"/>
      <c r="G289" s="93"/>
      <c r="H289" s="93"/>
      <c r="I289" s="93"/>
      <c r="J289" s="93"/>
      <c r="K289" s="93"/>
      <c r="L289" s="93"/>
      <c r="M289" s="93"/>
      <c r="N289" s="93"/>
      <c r="O289" s="93"/>
      <c r="P289" s="93"/>
      <c r="Q289" s="93"/>
      <c r="R289" s="93"/>
      <c r="S289" s="93"/>
      <c r="T289" s="93"/>
      <c r="U289" s="93"/>
      <c r="V289" s="93"/>
      <c r="W289" s="93"/>
      <c r="X289" s="93"/>
      <c r="Y289" s="93"/>
      <c r="Z289" s="93"/>
      <c r="AA289" s="93"/>
    </row>
    <row r="290" spans="1:27" ht="15.6" x14ac:dyDescent="0.3">
      <c r="A290" s="93"/>
      <c r="B290" s="94"/>
      <c r="C290" s="93"/>
      <c r="D290" s="93"/>
      <c r="E290" s="93"/>
      <c r="F290" s="93"/>
      <c r="G290" s="93"/>
      <c r="H290" s="93"/>
      <c r="I290" s="93"/>
      <c r="J290" s="93"/>
      <c r="K290" s="93"/>
      <c r="L290" s="93"/>
      <c r="M290" s="93"/>
      <c r="N290" s="93"/>
      <c r="O290" s="93"/>
      <c r="P290" s="93"/>
      <c r="Q290" s="93"/>
      <c r="R290" s="93"/>
      <c r="S290" s="93"/>
      <c r="T290" s="93"/>
      <c r="U290" s="93"/>
      <c r="V290" s="93"/>
      <c r="W290" s="93"/>
      <c r="X290" s="93"/>
      <c r="Y290" s="93"/>
      <c r="Z290" s="93"/>
      <c r="AA290" s="93"/>
    </row>
    <row r="291" spans="1:27" ht="15.6" x14ac:dyDescent="0.3">
      <c r="A291" s="93"/>
      <c r="B291" s="94"/>
      <c r="C291" s="93"/>
      <c r="D291" s="93"/>
      <c r="E291" s="93"/>
      <c r="F291" s="93"/>
      <c r="G291" s="93"/>
      <c r="H291" s="93"/>
      <c r="I291" s="93"/>
      <c r="J291" s="93"/>
      <c r="K291" s="93"/>
      <c r="L291" s="93"/>
      <c r="M291" s="93"/>
      <c r="N291" s="93"/>
      <c r="O291" s="93"/>
      <c r="P291" s="93"/>
      <c r="Q291" s="93"/>
      <c r="R291" s="93"/>
      <c r="S291" s="93"/>
      <c r="T291" s="93"/>
      <c r="U291" s="93"/>
      <c r="V291" s="93"/>
      <c r="W291" s="93"/>
      <c r="X291" s="93"/>
      <c r="Y291" s="93"/>
      <c r="Z291" s="93"/>
      <c r="AA291" s="93"/>
    </row>
    <row r="292" spans="1:27" ht="15.6" x14ac:dyDescent="0.3">
      <c r="A292" s="93"/>
      <c r="B292" s="94"/>
      <c r="C292" s="93"/>
      <c r="D292" s="93"/>
      <c r="E292" s="93"/>
      <c r="F292" s="93"/>
      <c r="G292" s="93"/>
      <c r="H292" s="93"/>
      <c r="I292" s="93"/>
      <c r="J292" s="93"/>
      <c r="K292" s="93"/>
      <c r="L292" s="93"/>
      <c r="M292" s="93"/>
      <c r="N292" s="93"/>
      <c r="O292" s="93"/>
      <c r="P292" s="93"/>
      <c r="Q292" s="93"/>
      <c r="R292" s="93"/>
      <c r="S292" s="93"/>
      <c r="T292" s="93"/>
      <c r="U292" s="93"/>
      <c r="V292" s="93"/>
      <c r="W292" s="93"/>
      <c r="X292" s="93"/>
      <c r="Y292" s="93"/>
      <c r="Z292" s="93"/>
      <c r="AA292" s="93"/>
    </row>
    <row r="293" spans="1:27" ht="15.6" x14ac:dyDescent="0.3">
      <c r="A293" s="93"/>
      <c r="B293" s="94"/>
      <c r="C293" s="93"/>
      <c r="D293" s="93"/>
      <c r="E293" s="93"/>
      <c r="F293" s="93"/>
      <c r="G293" s="93"/>
      <c r="H293" s="93"/>
      <c r="I293" s="93"/>
      <c r="J293" s="93"/>
      <c r="K293" s="93"/>
      <c r="L293" s="93"/>
      <c r="M293" s="93"/>
      <c r="N293" s="93"/>
      <c r="O293" s="93"/>
      <c r="P293" s="93"/>
      <c r="Q293" s="93"/>
      <c r="R293" s="93"/>
      <c r="S293" s="93"/>
      <c r="T293" s="93"/>
      <c r="U293" s="93"/>
      <c r="V293" s="93"/>
      <c r="W293" s="93"/>
      <c r="X293" s="93"/>
      <c r="Y293" s="93"/>
      <c r="Z293" s="93"/>
      <c r="AA293" s="93"/>
    </row>
    <row r="294" spans="1:27" ht="15.6" x14ac:dyDescent="0.3">
      <c r="A294" s="93"/>
      <c r="B294" s="94"/>
      <c r="C294" s="93"/>
      <c r="D294" s="93"/>
      <c r="E294" s="93"/>
      <c r="F294" s="93"/>
      <c r="G294" s="93"/>
      <c r="H294" s="93"/>
      <c r="I294" s="93"/>
      <c r="J294" s="93"/>
      <c r="K294" s="93"/>
      <c r="L294" s="93"/>
      <c r="M294" s="93"/>
      <c r="N294" s="93"/>
      <c r="O294" s="93"/>
      <c r="P294" s="93"/>
      <c r="Q294" s="93"/>
      <c r="R294" s="93"/>
      <c r="S294" s="93"/>
      <c r="T294" s="93"/>
      <c r="U294" s="93"/>
      <c r="V294" s="93"/>
      <c r="W294" s="93"/>
      <c r="X294" s="93"/>
      <c r="Y294" s="93"/>
      <c r="Z294" s="93"/>
      <c r="AA294" s="93"/>
    </row>
    <row r="295" spans="1:27" ht="15.6" x14ac:dyDescent="0.3">
      <c r="A295" s="93"/>
      <c r="B295" s="94"/>
      <c r="C295" s="93"/>
      <c r="D295" s="93"/>
      <c r="E295" s="93"/>
      <c r="F295" s="93"/>
      <c r="G295" s="93"/>
      <c r="H295" s="93"/>
      <c r="I295" s="93"/>
      <c r="J295" s="93"/>
      <c r="K295" s="93"/>
      <c r="L295" s="93"/>
      <c r="M295" s="93"/>
      <c r="N295" s="93"/>
      <c r="O295" s="93"/>
      <c r="P295" s="93"/>
      <c r="Q295" s="93"/>
      <c r="R295" s="93"/>
      <c r="S295" s="93"/>
      <c r="T295" s="93"/>
      <c r="U295" s="93"/>
      <c r="V295" s="93"/>
      <c r="W295" s="93"/>
      <c r="X295" s="93"/>
      <c r="Y295" s="93"/>
      <c r="Z295" s="93"/>
      <c r="AA295" s="93"/>
    </row>
    <row r="296" spans="1:27" ht="15.6" x14ac:dyDescent="0.3">
      <c r="A296" s="93"/>
      <c r="B296" s="94"/>
      <c r="C296" s="93"/>
      <c r="D296" s="93"/>
      <c r="E296" s="93"/>
      <c r="F296" s="93"/>
      <c r="G296" s="93"/>
      <c r="H296" s="93"/>
      <c r="I296" s="93"/>
      <c r="J296" s="93"/>
      <c r="K296" s="93"/>
      <c r="L296" s="93"/>
      <c r="M296" s="93"/>
      <c r="N296" s="93"/>
      <c r="O296" s="93"/>
      <c r="P296" s="93"/>
      <c r="Q296" s="93"/>
      <c r="R296" s="93"/>
      <c r="S296" s="93"/>
      <c r="T296" s="93"/>
      <c r="U296" s="93"/>
      <c r="V296" s="93"/>
      <c r="W296" s="93"/>
      <c r="X296" s="93"/>
      <c r="Y296" s="93"/>
      <c r="Z296" s="93"/>
      <c r="AA296" s="93"/>
    </row>
    <row r="297" spans="1:27" ht="15.6" x14ac:dyDescent="0.3">
      <c r="A297" s="93"/>
      <c r="B297" s="94"/>
      <c r="C297" s="93"/>
      <c r="D297" s="93"/>
      <c r="E297" s="93"/>
      <c r="F297" s="93"/>
      <c r="G297" s="93"/>
      <c r="H297" s="93"/>
      <c r="I297" s="93"/>
      <c r="J297" s="93"/>
      <c r="K297" s="93"/>
      <c r="L297" s="93"/>
      <c r="M297" s="93"/>
      <c r="N297" s="93"/>
      <c r="O297" s="93"/>
      <c r="P297" s="93"/>
      <c r="Q297" s="93"/>
      <c r="R297" s="93"/>
      <c r="S297" s="93"/>
      <c r="T297" s="93"/>
      <c r="U297" s="93"/>
      <c r="V297" s="93"/>
      <c r="W297" s="93"/>
      <c r="X297" s="93"/>
      <c r="Y297" s="93"/>
      <c r="Z297" s="93"/>
      <c r="AA297" s="93"/>
    </row>
    <row r="298" spans="1:27" ht="15.6" x14ac:dyDescent="0.3">
      <c r="A298" s="93"/>
      <c r="B298" s="94"/>
      <c r="C298" s="93"/>
      <c r="D298" s="93"/>
      <c r="E298" s="93"/>
      <c r="F298" s="93"/>
      <c r="G298" s="93"/>
      <c r="H298" s="93"/>
      <c r="I298" s="93"/>
      <c r="J298" s="93"/>
      <c r="K298" s="93"/>
      <c r="L298" s="93"/>
      <c r="M298" s="93"/>
      <c r="N298" s="93"/>
      <c r="O298" s="93"/>
      <c r="P298" s="93"/>
      <c r="Q298" s="93"/>
      <c r="R298" s="93"/>
      <c r="S298" s="93"/>
      <c r="T298" s="93"/>
      <c r="U298" s="93"/>
      <c r="V298" s="93"/>
      <c r="W298" s="93"/>
      <c r="X298" s="93"/>
      <c r="Y298" s="93"/>
      <c r="Z298" s="93"/>
      <c r="AA298" s="93"/>
    </row>
    <row r="299" spans="1:27" ht="15.6" x14ac:dyDescent="0.3">
      <c r="A299" s="93"/>
      <c r="B299" s="94"/>
      <c r="C299" s="93"/>
      <c r="D299" s="93"/>
      <c r="E299" s="93"/>
      <c r="F299" s="93"/>
      <c r="G299" s="93"/>
      <c r="H299" s="93"/>
      <c r="I299" s="93"/>
      <c r="J299" s="93"/>
      <c r="K299" s="93"/>
      <c r="L299" s="93"/>
      <c r="M299" s="93"/>
      <c r="N299" s="93"/>
      <c r="O299" s="93"/>
      <c r="P299" s="93"/>
      <c r="Q299" s="93"/>
      <c r="R299" s="93"/>
      <c r="S299" s="93"/>
      <c r="T299" s="93"/>
      <c r="U299" s="93"/>
      <c r="V299" s="93"/>
      <c r="W299" s="93"/>
      <c r="X299" s="93"/>
      <c r="Y299" s="93"/>
      <c r="Z299" s="93"/>
      <c r="AA299" s="93"/>
    </row>
    <row r="300" spans="1:27" ht="15.6" x14ac:dyDescent="0.3">
      <c r="A300" s="93"/>
      <c r="B300" s="94"/>
      <c r="C300" s="93"/>
      <c r="D300" s="93"/>
      <c r="E300" s="93"/>
      <c r="F300" s="93"/>
      <c r="G300" s="93"/>
      <c r="H300" s="93"/>
      <c r="I300" s="93"/>
      <c r="J300" s="93"/>
      <c r="K300" s="93"/>
      <c r="L300" s="93"/>
      <c r="M300" s="93"/>
      <c r="N300" s="93"/>
      <c r="O300" s="93"/>
      <c r="P300" s="93"/>
      <c r="Q300" s="93"/>
      <c r="R300" s="93"/>
      <c r="S300" s="93"/>
      <c r="T300" s="93"/>
      <c r="U300" s="93"/>
      <c r="V300" s="93"/>
      <c r="W300" s="93"/>
      <c r="X300" s="93"/>
      <c r="Y300" s="93"/>
      <c r="Z300" s="93"/>
      <c r="AA300" s="93"/>
    </row>
    <row r="301" spans="1:27" ht="15.6" x14ac:dyDescent="0.3">
      <c r="A301" s="93"/>
      <c r="B301" s="94"/>
      <c r="C301" s="93"/>
      <c r="D301" s="93"/>
      <c r="E301" s="93"/>
      <c r="F301" s="93"/>
      <c r="G301" s="93"/>
      <c r="H301" s="93"/>
      <c r="I301" s="93"/>
      <c r="J301" s="93"/>
      <c r="K301" s="93"/>
      <c r="L301" s="93"/>
      <c r="M301" s="93"/>
      <c r="N301" s="93"/>
      <c r="O301" s="93"/>
      <c r="P301" s="93"/>
      <c r="Q301" s="93"/>
      <c r="R301" s="93"/>
      <c r="S301" s="93"/>
      <c r="T301" s="93"/>
      <c r="U301" s="93"/>
      <c r="V301" s="93"/>
      <c r="W301" s="93"/>
      <c r="X301" s="93"/>
      <c r="Y301" s="93"/>
      <c r="Z301" s="93"/>
      <c r="AA301" s="93"/>
    </row>
    <row r="302" spans="1:27" ht="15.6" x14ac:dyDescent="0.3">
      <c r="A302" s="93"/>
      <c r="B302" s="94"/>
      <c r="C302" s="93"/>
      <c r="D302" s="93"/>
      <c r="E302" s="93"/>
      <c r="F302" s="93"/>
      <c r="G302" s="93"/>
      <c r="H302" s="93"/>
      <c r="I302" s="93"/>
      <c r="J302" s="93"/>
      <c r="K302" s="93"/>
      <c r="L302" s="93"/>
      <c r="M302" s="93"/>
      <c r="N302" s="93"/>
      <c r="O302" s="93"/>
      <c r="P302" s="93"/>
      <c r="Q302" s="93"/>
      <c r="R302" s="93"/>
      <c r="S302" s="93"/>
      <c r="T302" s="93"/>
      <c r="U302" s="93"/>
      <c r="V302" s="93"/>
      <c r="W302" s="93"/>
      <c r="X302" s="93"/>
      <c r="Y302" s="93"/>
      <c r="Z302" s="93"/>
      <c r="AA302" s="93"/>
    </row>
    <row r="303" spans="1:27" ht="15.6" x14ac:dyDescent="0.3">
      <c r="A303" s="93"/>
      <c r="B303" s="94"/>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row>
    <row r="304" spans="1:27" ht="15.6" x14ac:dyDescent="0.3">
      <c r="A304" s="93"/>
      <c r="B304" s="94"/>
      <c r="C304" s="93"/>
      <c r="D304" s="93"/>
      <c r="E304" s="93"/>
      <c r="F304" s="93"/>
      <c r="G304" s="93"/>
      <c r="H304" s="93"/>
      <c r="I304" s="93"/>
      <c r="J304" s="93"/>
      <c r="K304" s="93"/>
      <c r="L304" s="93"/>
      <c r="M304" s="93"/>
      <c r="N304" s="93"/>
      <c r="O304" s="93"/>
      <c r="P304" s="93"/>
      <c r="Q304" s="93"/>
      <c r="R304" s="93"/>
      <c r="S304" s="93"/>
      <c r="T304" s="93"/>
      <c r="U304" s="93"/>
      <c r="V304" s="93"/>
      <c r="W304" s="93"/>
      <c r="X304" s="93"/>
      <c r="Y304" s="93"/>
      <c r="Z304" s="93"/>
      <c r="AA304" s="93"/>
    </row>
    <row r="305" spans="1:27" ht="15.6" x14ac:dyDescent="0.3">
      <c r="A305" s="93"/>
      <c r="B305" s="94"/>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row>
    <row r="306" spans="1:27" ht="15.6" x14ac:dyDescent="0.3">
      <c r="A306" s="93"/>
      <c r="B306" s="94"/>
      <c r="C306" s="93"/>
      <c r="D306" s="93"/>
      <c r="E306" s="93"/>
      <c r="F306" s="93"/>
      <c r="G306" s="93"/>
      <c r="H306" s="93"/>
      <c r="I306" s="93"/>
      <c r="J306" s="93"/>
      <c r="K306" s="93"/>
      <c r="L306" s="93"/>
      <c r="M306" s="93"/>
      <c r="N306" s="93"/>
      <c r="O306" s="93"/>
      <c r="P306" s="93"/>
      <c r="Q306" s="93"/>
      <c r="R306" s="93"/>
      <c r="S306" s="93"/>
      <c r="T306" s="93"/>
      <c r="U306" s="93"/>
      <c r="V306" s="93"/>
      <c r="W306" s="93"/>
      <c r="X306" s="93"/>
      <c r="Y306" s="93"/>
      <c r="Z306" s="93"/>
      <c r="AA306" s="93"/>
    </row>
    <row r="307" spans="1:27" ht="15.6" x14ac:dyDescent="0.3">
      <c r="A307" s="93"/>
      <c r="B307" s="94"/>
      <c r="C307" s="93"/>
      <c r="D307" s="93"/>
      <c r="E307" s="93"/>
      <c r="F307" s="93"/>
      <c r="G307" s="93"/>
      <c r="H307" s="93"/>
      <c r="I307" s="93"/>
      <c r="J307" s="93"/>
      <c r="K307" s="93"/>
      <c r="L307" s="93"/>
      <c r="M307" s="93"/>
      <c r="N307" s="93"/>
      <c r="O307" s="93"/>
      <c r="P307" s="93"/>
      <c r="Q307" s="93"/>
      <c r="R307" s="93"/>
      <c r="S307" s="93"/>
      <c r="T307" s="93"/>
      <c r="U307" s="93"/>
      <c r="V307" s="93"/>
      <c r="W307" s="93"/>
      <c r="X307" s="93"/>
      <c r="Y307" s="93"/>
      <c r="Z307" s="93"/>
      <c r="AA307" s="93"/>
    </row>
    <row r="308" spans="1:27" ht="15.6" x14ac:dyDescent="0.3">
      <c r="A308" s="93"/>
      <c r="B308" s="94"/>
      <c r="C308" s="93"/>
      <c r="D308" s="93"/>
      <c r="E308" s="93"/>
      <c r="F308" s="93"/>
      <c r="G308" s="93"/>
      <c r="H308" s="93"/>
      <c r="I308" s="93"/>
      <c r="J308" s="93"/>
      <c r="K308" s="93"/>
      <c r="L308" s="93"/>
      <c r="M308" s="93"/>
      <c r="N308" s="93"/>
      <c r="O308" s="93"/>
      <c r="P308" s="93"/>
      <c r="Q308" s="93"/>
      <c r="R308" s="93"/>
      <c r="S308" s="93"/>
      <c r="T308" s="93"/>
      <c r="U308" s="93"/>
      <c r="V308" s="93"/>
      <c r="W308" s="93"/>
      <c r="X308" s="93"/>
      <c r="Y308" s="93"/>
      <c r="Z308" s="93"/>
      <c r="AA308" s="93"/>
    </row>
    <row r="309" spans="1:27" ht="15.6" x14ac:dyDescent="0.3">
      <c r="A309" s="93"/>
      <c r="B309" s="94"/>
      <c r="C309" s="93"/>
      <c r="D309" s="93"/>
      <c r="E309" s="93"/>
      <c r="F309" s="93"/>
      <c r="G309" s="93"/>
      <c r="H309" s="93"/>
      <c r="I309" s="93"/>
      <c r="J309" s="93"/>
      <c r="K309" s="93"/>
      <c r="L309" s="93"/>
      <c r="M309" s="93"/>
      <c r="N309" s="93"/>
      <c r="O309" s="93"/>
      <c r="P309" s="93"/>
      <c r="Q309" s="93"/>
      <c r="R309" s="93"/>
      <c r="S309" s="93"/>
      <c r="T309" s="93"/>
      <c r="U309" s="93"/>
      <c r="V309" s="93"/>
      <c r="W309" s="93"/>
      <c r="X309" s="93"/>
      <c r="Y309" s="93"/>
      <c r="Z309" s="93"/>
      <c r="AA309" s="93"/>
    </row>
    <row r="310" spans="1:27" ht="15.6" x14ac:dyDescent="0.3">
      <c r="A310" s="93"/>
      <c r="B310" s="94"/>
      <c r="C310" s="93"/>
      <c r="D310" s="93"/>
      <c r="E310" s="93"/>
      <c r="F310" s="93"/>
      <c r="G310" s="93"/>
      <c r="H310" s="93"/>
      <c r="I310" s="93"/>
      <c r="J310" s="93"/>
      <c r="K310" s="93"/>
      <c r="L310" s="93"/>
      <c r="M310" s="93"/>
      <c r="N310" s="93"/>
      <c r="O310" s="93"/>
      <c r="P310" s="93"/>
      <c r="Q310" s="93"/>
      <c r="R310" s="93"/>
      <c r="S310" s="93"/>
      <c r="T310" s="93"/>
      <c r="U310" s="93"/>
      <c r="V310" s="93"/>
      <c r="W310" s="93"/>
      <c r="X310" s="93"/>
      <c r="Y310" s="93"/>
      <c r="Z310" s="93"/>
      <c r="AA310" s="93"/>
    </row>
    <row r="311" spans="1:27" ht="15.6" x14ac:dyDescent="0.3">
      <c r="A311" s="93"/>
      <c r="B311" s="94"/>
      <c r="C311" s="93"/>
      <c r="D311" s="93"/>
      <c r="E311" s="93"/>
      <c r="F311" s="93"/>
      <c r="G311" s="93"/>
      <c r="H311" s="93"/>
      <c r="I311" s="93"/>
      <c r="J311" s="93"/>
      <c r="K311" s="93"/>
      <c r="L311" s="93"/>
      <c r="M311" s="93"/>
      <c r="N311" s="93"/>
      <c r="O311" s="93"/>
      <c r="P311" s="93"/>
      <c r="Q311" s="93"/>
      <c r="R311" s="93"/>
      <c r="S311" s="93"/>
      <c r="T311" s="93"/>
      <c r="U311" s="93"/>
      <c r="V311" s="93"/>
      <c r="W311" s="93"/>
      <c r="X311" s="93"/>
      <c r="Y311" s="93"/>
      <c r="Z311" s="93"/>
      <c r="AA311" s="93"/>
    </row>
    <row r="312" spans="1:27" ht="15.6" x14ac:dyDescent="0.3">
      <c r="A312" s="93"/>
      <c r="B312" s="94"/>
      <c r="C312" s="93"/>
      <c r="D312" s="93"/>
      <c r="E312" s="93"/>
      <c r="F312" s="93"/>
      <c r="G312" s="93"/>
      <c r="H312" s="93"/>
      <c r="I312" s="93"/>
      <c r="J312" s="93"/>
      <c r="K312" s="93"/>
      <c r="L312" s="93"/>
      <c r="M312" s="93"/>
      <c r="N312" s="93"/>
      <c r="O312" s="93"/>
      <c r="P312" s="93"/>
      <c r="Q312" s="93"/>
      <c r="R312" s="93"/>
      <c r="S312" s="93"/>
      <c r="T312" s="93"/>
      <c r="U312" s="93"/>
      <c r="V312" s="93"/>
      <c r="W312" s="93"/>
      <c r="X312" s="93"/>
      <c r="Y312" s="93"/>
      <c r="Z312" s="93"/>
      <c r="AA312" s="93"/>
    </row>
    <row r="313" spans="1:27" ht="15.6" x14ac:dyDescent="0.3">
      <c r="A313" s="93"/>
      <c r="B313" s="94"/>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c r="AA313" s="93"/>
    </row>
    <row r="314" spans="1:27" ht="15.6" x14ac:dyDescent="0.3">
      <c r="A314" s="93"/>
      <c r="B314" s="94"/>
      <c r="C314" s="93"/>
      <c r="D314" s="93"/>
      <c r="E314" s="93"/>
      <c r="F314" s="93"/>
      <c r="G314" s="93"/>
      <c r="H314" s="93"/>
      <c r="I314" s="93"/>
      <c r="J314" s="93"/>
      <c r="K314" s="93"/>
      <c r="L314" s="93"/>
      <c r="M314" s="93"/>
      <c r="N314" s="93"/>
      <c r="O314" s="93"/>
      <c r="P314" s="93"/>
      <c r="Q314" s="93"/>
      <c r="R314" s="93"/>
      <c r="S314" s="93"/>
      <c r="T314" s="93"/>
      <c r="U314" s="93"/>
      <c r="V314" s="93"/>
      <c r="W314" s="93"/>
      <c r="X314" s="93"/>
      <c r="Y314" s="93"/>
      <c r="Z314" s="93"/>
      <c r="AA314" s="93"/>
    </row>
    <row r="315" spans="1:27" ht="15.6" x14ac:dyDescent="0.3">
      <c r="A315" s="93"/>
      <c r="B315" s="94"/>
      <c r="C315" s="93"/>
      <c r="D315" s="93"/>
      <c r="E315" s="93"/>
      <c r="F315" s="93"/>
      <c r="G315" s="93"/>
      <c r="H315" s="93"/>
      <c r="I315" s="93"/>
      <c r="J315" s="93"/>
      <c r="K315" s="93"/>
      <c r="L315" s="93"/>
      <c r="M315" s="93"/>
      <c r="N315" s="93"/>
      <c r="O315" s="93"/>
      <c r="P315" s="93"/>
      <c r="Q315" s="93"/>
      <c r="R315" s="93"/>
      <c r="S315" s="93"/>
      <c r="T315" s="93"/>
      <c r="U315" s="93"/>
      <c r="V315" s="93"/>
      <c r="W315" s="93"/>
      <c r="X315" s="93"/>
      <c r="Y315" s="93"/>
      <c r="Z315" s="93"/>
      <c r="AA315" s="93"/>
    </row>
    <row r="316" spans="1:27" ht="15.6" x14ac:dyDescent="0.3">
      <c r="A316" s="93"/>
      <c r="B316" s="94"/>
      <c r="C316" s="93"/>
      <c r="D316" s="93"/>
      <c r="E316" s="93"/>
      <c r="F316" s="93"/>
      <c r="G316" s="93"/>
      <c r="H316" s="93"/>
      <c r="I316" s="93"/>
      <c r="J316" s="93"/>
      <c r="K316" s="93"/>
      <c r="L316" s="93"/>
      <c r="M316" s="93"/>
      <c r="N316" s="93"/>
      <c r="O316" s="93"/>
      <c r="P316" s="93"/>
      <c r="Q316" s="93"/>
      <c r="R316" s="93"/>
      <c r="S316" s="93"/>
      <c r="T316" s="93"/>
      <c r="U316" s="93"/>
      <c r="V316" s="93"/>
      <c r="W316" s="93"/>
      <c r="X316" s="93"/>
      <c r="Y316" s="93"/>
      <c r="Z316" s="93"/>
      <c r="AA316" s="93"/>
    </row>
    <row r="317" spans="1:27" ht="15.6" x14ac:dyDescent="0.3">
      <c r="A317" s="93"/>
      <c r="B317" s="94"/>
      <c r="C317" s="93"/>
      <c r="D317" s="93"/>
      <c r="E317" s="93"/>
      <c r="F317" s="93"/>
      <c r="G317" s="93"/>
      <c r="H317" s="93"/>
      <c r="I317" s="93"/>
      <c r="J317" s="93"/>
      <c r="K317" s="93"/>
      <c r="L317" s="93"/>
      <c r="M317" s="93"/>
      <c r="N317" s="93"/>
      <c r="O317" s="93"/>
      <c r="P317" s="93"/>
      <c r="Q317" s="93"/>
      <c r="R317" s="93"/>
      <c r="S317" s="93"/>
      <c r="T317" s="93"/>
      <c r="U317" s="93"/>
      <c r="V317" s="93"/>
      <c r="W317" s="93"/>
      <c r="X317" s="93"/>
      <c r="Y317" s="93"/>
      <c r="Z317" s="93"/>
      <c r="AA317" s="93"/>
    </row>
    <row r="318" spans="1:27" ht="15.6" x14ac:dyDescent="0.3">
      <c r="A318" s="93"/>
      <c r="B318" s="94"/>
      <c r="C318" s="93"/>
      <c r="D318" s="93"/>
      <c r="E318" s="93"/>
      <c r="F318" s="93"/>
      <c r="G318" s="93"/>
      <c r="H318" s="93"/>
      <c r="I318" s="93"/>
      <c r="J318" s="93"/>
      <c r="K318" s="93"/>
      <c r="L318" s="93"/>
      <c r="M318" s="93"/>
      <c r="N318" s="93"/>
      <c r="O318" s="93"/>
      <c r="P318" s="93"/>
      <c r="Q318" s="93"/>
      <c r="R318" s="93"/>
      <c r="S318" s="93"/>
      <c r="T318" s="93"/>
      <c r="U318" s="93"/>
      <c r="V318" s="93"/>
      <c r="W318" s="93"/>
      <c r="X318" s="93"/>
      <c r="Y318" s="93"/>
      <c r="Z318" s="93"/>
      <c r="AA318" s="93"/>
    </row>
    <row r="319" spans="1:27" ht="15.6" x14ac:dyDescent="0.3">
      <c r="A319" s="93"/>
      <c r="B319" s="94"/>
      <c r="C319" s="93"/>
      <c r="D319" s="93"/>
      <c r="E319" s="93"/>
      <c r="F319" s="93"/>
      <c r="G319" s="93"/>
      <c r="H319" s="93"/>
      <c r="I319" s="93"/>
      <c r="J319" s="93"/>
      <c r="K319" s="93"/>
      <c r="L319" s="93"/>
      <c r="M319" s="93"/>
      <c r="N319" s="93"/>
      <c r="O319" s="93"/>
      <c r="P319" s="93"/>
      <c r="Q319" s="93"/>
      <c r="R319" s="93"/>
      <c r="S319" s="93"/>
      <c r="T319" s="93"/>
      <c r="U319" s="93"/>
      <c r="V319" s="93"/>
      <c r="W319" s="93"/>
      <c r="X319" s="93"/>
      <c r="Y319" s="93"/>
      <c r="Z319" s="93"/>
      <c r="AA319" s="93"/>
    </row>
    <row r="320" spans="1:27" ht="15.6" x14ac:dyDescent="0.3">
      <c r="A320" s="93"/>
      <c r="B320" s="94"/>
      <c r="C320" s="93"/>
      <c r="D320" s="93"/>
      <c r="E320" s="93"/>
      <c r="F320" s="93"/>
      <c r="G320" s="93"/>
      <c r="H320" s="93"/>
      <c r="I320" s="93"/>
      <c r="J320" s="93"/>
      <c r="K320" s="93"/>
      <c r="L320" s="93"/>
      <c r="M320" s="93"/>
      <c r="N320" s="93"/>
      <c r="O320" s="93"/>
      <c r="P320" s="93"/>
      <c r="Q320" s="93"/>
      <c r="R320" s="93"/>
      <c r="S320" s="93"/>
      <c r="T320" s="93"/>
      <c r="U320" s="93"/>
      <c r="V320" s="93"/>
      <c r="W320" s="93"/>
      <c r="X320" s="93"/>
      <c r="Y320" s="93"/>
      <c r="Z320" s="93"/>
      <c r="AA320" s="93"/>
    </row>
    <row r="321" spans="1:27" ht="15.6" x14ac:dyDescent="0.3">
      <c r="A321" s="93"/>
      <c r="B321" s="94"/>
      <c r="C321" s="93"/>
      <c r="D321" s="93"/>
      <c r="E321" s="93"/>
      <c r="F321" s="93"/>
      <c r="G321" s="93"/>
      <c r="H321" s="93"/>
      <c r="I321" s="93"/>
      <c r="J321" s="93"/>
      <c r="K321" s="93"/>
      <c r="L321" s="93"/>
      <c r="M321" s="93"/>
      <c r="N321" s="93"/>
      <c r="O321" s="93"/>
      <c r="P321" s="93"/>
      <c r="Q321" s="93"/>
      <c r="R321" s="93"/>
      <c r="S321" s="93"/>
      <c r="T321" s="93"/>
      <c r="U321" s="93"/>
      <c r="V321" s="93"/>
      <c r="W321" s="93"/>
      <c r="X321" s="93"/>
      <c r="Y321" s="93"/>
      <c r="Z321" s="93"/>
      <c r="AA321" s="93"/>
    </row>
    <row r="322" spans="1:27" ht="15.6" x14ac:dyDescent="0.3">
      <c r="A322" s="93"/>
      <c r="B322" s="94"/>
      <c r="C322" s="93"/>
      <c r="D322" s="93"/>
      <c r="E322" s="93"/>
      <c r="F322" s="93"/>
      <c r="G322" s="93"/>
      <c r="H322" s="93"/>
      <c r="I322" s="93"/>
      <c r="J322" s="93"/>
      <c r="K322" s="93"/>
      <c r="L322" s="93"/>
      <c r="M322" s="93"/>
      <c r="N322" s="93"/>
      <c r="O322" s="93"/>
      <c r="P322" s="93"/>
      <c r="Q322" s="93"/>
      <c r="R322" s="93"/>
      <c r="S322" s="93"/>
      <c r="T322" s="93"/>
      <c r="U322" s="93"/>
      <c r="V322" s="93"/>
      <c r="W322" s="93"/>
      <c r="X322" s="93"/>
      <c r="Y322" s="93"/>
      <c r="Z322" s="93"/>
      <c r="AA322" s="93"/>
    </row>
    <row r="323" spans="1:27" ht="15.6" x14ac:dyDescent="0.3">
      <c r="A323" s="93"/>
      <c r="B323" s="94"/>
      <c r="C323" s="93"/>
      <c r="D323" s="93"/>
      <c r="E323" s="93"/>
      <c r="F323" s="93"/>
      <c r="G323" s="93"/>
      <c r="H323" s="93"/>
      <c r="I323" s="93"/>
      <c r="J323" s="93"/>
      <c r="K323" s="93"/>
      <c r="L323" s="93"/>
      <c r="M323" s="93"/>
      <c r="N323" s="93"/>
      <c r="O323" s="93"/>
      <c r="P323" s="93"/>
      <c r="Q323" s="93"/>
      <c r="R323" s="93"/>
      <c r="S323" s="93"/>
      <c r="T323" s="93"/>
      <c r="U323" s="93"/>
      <c r="V323" s="93"/>
      <c r="W323" s="93"/>
      <c r="X323" s="93"/>
      <c r="Y323" s="93"/>
      <c r="Z323" s="93"/>
      <c r="AA323" s="93"/>
    </row>
    <row r="324" spans="1:27" ht="15.6" x14ac:dyDescent="0.3">
      <c r="A324" s="93"/>
      <c r="B324" s="94"/>
      <c r="C324" s="93"/>
      <c r="D324" s="93"/>
      <c r="E324" s="93"/>
      <c r="F324" s="93"/>
      <c r="G324" s="93"/>
      <c r="H324" s="93"/>
      <c r="I324" s="93"/>
      <c r="J324" s="93"/>
      <c r="K324" s="93"/>
      <c r="L324" s="93"/>
      <c r="M324" s="93"/>
      <c r="N324" s="93"/>
      <c r="O324" s="93"/>
      <c r="P324" s="93"/>
      <c r="Q324" s="93"/>
      <c r="R324" s="93"/>
      <c r="S324" s="93"/>
      <c r="T324" s="93"/>
      <c r="U324" s="93"/>
      <c r="V324" s="93"/>
      <c r="W324" s="93"/>
      <c r="X324" s="93"/>
      <c r="Y324" s="93"/>
      <c r="Z324" s="93"/>
      <c r="AA324" s="93"/>
    </row>
    <row r="325" spans="1:27" ht="15.6" x14ac:dyDescent="0.3">
      <c r="A325" s="93"/>
      <c r="B325" s="94"/>
      <c r="C325" s="93"/>
      <c r="D325" s="93"/>
      <c r="E325" s="93"/>
      <c r="F325" s="93"/>
      <c r="G325" s="93"/>
      <c r="H325" s="93"/>
      <c r="I325" s="93"/>
      <c r="J325" s="93"/>
      <c r="K325" s="93"/>
      <c r="L325" s="93"/>
      <c r="M325" s="93"/>
      <c r="N325" s="93"/>
      <c r="O325" s="93"/>
      <c r="P325" s="93"/>
      <c r="Q325" s="93"/>
      <c r="R325" s="93"/>
      <c r="S325" s="93"/>
      <c r="T325" s="93"/>
      <c r="U325" s="93"/>
      <c r="V325" s="93"/>
      <c r="W325" s="93"/>
      <c r="X325" s="93"/>
      <c r="Y325" s="93"/>
      <c r="Z325" s="93"/>
      <c r="AA325" s="93"/>
    </row>
    <row r="326" spans="1:27" ht="15.6" x14ac:dyDescent="0.3">
      <c r="A326" s="93"/>
      <c r="B326" s="94"/>
      <c r="C326" s="93"/>
      <c r="D326" s="93"/>
      <c r="E326" s="93"/>
      <c r="F326" s="93"/>
      <c r="G326" s="93"/>
      <c r="H326" s="93"/>
      <c r="I326" s="93"/>
      <c r="J326" s="93"/>
      <c r="K326" s="93"/>
      <c r="L326" s="93"/>
      <c r="M326" s="93"/>
      <c r="N326" s="93"/>
      <c r="O326" s="93"/>
      <c r="P326" s="93"/>
      <c r="Q326" s="93"/>
      <c r="R326" s="93"/>
      <c r="S326" s="93"/>
      <c r="T326" s="93"/>
      <c r="U326" s="93"/>
      <c r="V326" s="93"/>
      <c r="W326" s="93"/>
      <c r="X326" s="93"/>
      <c r="Y326" s="93"/>
      <c r="Z326" s="93"/>
      <c r="AA326" s="93"/>
    </row>
    <row r="327" spans="1:27" ht="15.6" x14ac:dyDescent="0.3">
      <c r="A327" s="93"/>
      <c r="B327" s="94"/>
      <c r="C327" s="93"/>
      <c r="D327" s="93"/>
      <c r="E327" s="93"/>
      <c r="F327" s="93"/>
      <c r="G327" s="93"/>
      <c r="H327" s="93"/>
      <c r="I327" s="93"/>
      <c r="J327" s="93"/>
      <c r="K327" s="93"/>
      <c r="L327" s="93"/>
      <c r="M327" s="93"/>
      <c r="N327" s="93"/>
      <c r="O327" s="93"/>
      <c r="P327" s="93"/>
      <c r="Q327" s="93"/>
      <c r="R327" s="93"/>
      <c r="S327" s="93"/>
      <c r="T327" s="93"/>
      <c r="U327" s="93"/>
      <c r="V327" s="93"/>
      <c r="W327" s="93"/>
      <c r="X327" s="93"/>
      <c r="Y327" s="93"/>
      <c r="Z327" s="93"/>
      <c r="AA327" s="93"/>
    </row>
    <row r="328" spans="1:27" ht="15.6" x14ac:dyDescent="0.3">
      <c r="A328" s="93"/>
      <c r="B328" s="94"/>
      <c r="C328" s="93"/>
      <c r="D328" s="93"/>
      <c r="E328" s="93"/>
      <c r="F328" s="93"/>
      <c r="G328" s="93"/>
      <c r="H328" s="93"/>
      <c r="I328" s="93"/>
      <c r="J328" s="93"/>
      <c r="K328" s="93"/>
      <c r="L328" s="93"/>
      <c r="M328" s="93"/>
      <c r="N328" s="93"/>
      <c r="O328" s="93"/>
      <c r="P328" s="93"/>
      <c r="Q328" s="93"/>
      <c r="R328" s="93"/>
      <c r="S328" s="93"/>
      <c r="T328" s="93"/>
      <c r="U328" s="93"/>
      <c r="V328" s="93"/>
      <c r="W328" s="93"/>
      <c r="X328" s="93"/>
      <c r="Y328" s="93"/>
      <c r="Z328" s="93"/>
      <c r="AA328" s="93"/>
    </row>
    <row r="329" spans="1:27" ht="15.6" x14ac:dyDescent="0.3">
      <c r="A329" s="93"/>
      <c r="B329" s="94"/>
      <c r="C329" s="93"/>
      <c r="D329" s="93"/>
      <c r="E329" s="93"/>
      <c r="F329" s="93"/>
      <c r="G329" s="93"/>
      <c r="H329" s="93"/>
      <c r="I329" s="93"/>
      <c r="J329" s="93"/>
      <c r="K329" s="93"/>
      <c r="L329" s="93"/>
      <c r="M329" s="93"/>
      <c r="N329" s="93"/>
      <c r="O329" s="93"/>
      <c r="P329" s="93"/>
      <c r="Q329" s="93"/>
      <c r="R329" s="93"/>
      <c r="S329" s="93"/>
      <c r="T329" s="93"/>
      <c r="U329" s="93"/>
      <c r="V329" s="93"/>
      <c r="W329" s="93"/>
      <c r="X329" s="93"/>
      <c r="Y329" s="93"/>
      <c r="Z329" s="93"/>
      <c r="AA329" s="93"/>
    </row>
    <row r="330" spans="1:27" ht="15.6" x14ac:dyDescent="0.3">
      <c r="A330" s="93"/>
      <c r="B330" s="94"/>
      <c r="C330" s="93"/>
      <c r="D330" s="93"/>
      <c r="E330" s="93"/>
      <c r="F330" s="93"/>
      <c r="G330" s="93"/>
      <c r="H330" s="93"/>
      <c r="I330" s="93"/>
      <c r="J330" s="93"/>
      <c r="K330" s="93"/>
      <c r="L330" s="93"/>
      <c r="M330" s="93"/>
      <c r="N330" s="93"/>
      <c r="O330" s="93"/>
      <c r="P330" s="93"/>
      <c r="Q330" s="93"/>
      <c r="R330" s="93"/>
      <c r="S330" s="93"/>
      <c r="T330" s="93"/>
      <c r="U330" s="93"/>
      <c r="V330" s="93"/>
      <c r="W330" s="93"/>
      <c r="X330" s="93"/>
      <c r="Y330" s="93"/>
      <c r="Z330" s="93"/>
      <c r="AA330" s="93"/>
    </row>
    <row r="331" spans="1:27" ht="15.6" x14ac:dyDescent="0.3">
      <c r="A331" s="93"/>
      <c r="B331" s="94"/>
      <c r="C331" s="93"/>
      <c r="D331" s="93"/>
      <c r="E331" s="93"/>
      <c r="F331" s="93"/>
      <c r="G331" s="93"/>
      <c r="H331" s="93"/>
      <c r="I331" s="93"/>
      <c r="J331" s="93"/>
      <c r="K331" s="93"/>
      <c r="L331" s="93"/>
      <c r="M331" s="93"/>
      <c r="N331" s="93"/>
      <c r="O331" s="93"/>
      <c r="P331" s="93"/>
      <c r="Q331" s="93"/>
      <c r="R331" s="93"/>
      <c r="S331" s="93"/>
      <c r="T331" s="93"/>
      <c r="U331" s="93"/>
      <c r="V331" s="93"/>
      <c r="W331" s="93"/>
      <c r="X331" s="93"/>
      <c r="Y331" s="93"/>
      <c r="Z331" s="93"/>
      <c r="AA331" s="93"/>
    </row>
    <row r="332" spans="1:27" ht="15.6" x14ac:dyDescent="0.3">
      <c r="A332" s="93"/>
      <c r="B332" s="94"/>
      <c r="C332" s="93"/>
      <c r="D332" s="93"/>
      <c r="E332" s="93"/>
      <c r="F332" s="93"/>
      <c r="G332" s="93"/>
      <c r="H332" s="93"/>
      <c r="I332" s="93"/>
      <c r="J332" s="93"/>
      <c r="K332" s="93"/>
      <c r="L332" s="93"/>
      <c r="M332" s="93"/>
      <c r="N332" s="93"/>
      <c r="O332" s="93"/>
      <c r="P332" s="93"/>
      <c r="Q332" s="93"/>
      <c r="R332" s="93"/>
      <c r="S332" s="93"/>
      <c r="T332" s="93"/>
      <c r="U332" s="93"/>
      <c r="V332" s="93"/>
      <c r="W332" s="93"/>
      <c r="X332" s="93"/>
      <c r="Y332" s="93"/>
      <c r="Z332" s="93"/>
      <c r="AA332" s="93"/>
    </row>
    <row r="333" spans="1:27" ht="15.6" x14ac:dyDescent="0.3">
      <c r="A333" s="93"/>
      <c r="B333" s="94"/>
      <c r="C333" s="93"/>
      <c r="D333" s="93"/>
      <c r="E333" s="93"/>
      <c r="F333" s="93"/>
      <c r="G333" s="93"/>
      <c r="H333" s="93"/>
      <c r="I333" s="93"/>
      <c r="J333" s="93"/>
      <c r="K333" s="93"/>
      <c r="L333" s="93"/>
      <c r="M333" s="93"/>
      <c r="N333" s="93"/>
      <c r="O333" s="93"/>
      <c r="P333" s="93"/>
      <c r="Q333" s="93"/>
      <c r="R333" s="93"/>
      <c r="S333" s="93"/>
      <c r="T333" s="93"/>
      <c r="U333" s="93"/>
      <c r="V333" s="93"/>
      <c r="W333" s="93"/>
      <c r="X333" s="93"/>
      <c r="Y333" s="93"/>
      <c r="Z333" s="93"/>
      <c r="AA333" s="93"/>
    </row>
    <row r="334" spans="1:27" ht="15.6" x14ac:dyDescent="0.3">
      <c r="A334" s="93"/>
      <c r="B334" s="94"/>
      <c r="C334" s="93"/>
      <c r="D334" s="93"/>
      <c r="E334" s="93"/>
      <c r="F334" s="93"/>
      <c r="G334" s="93"/>
      <c r="H334" s="93"/>
      <c r="I334" s="93"/>
      <c r="J334" s="93"/>
      <c r="K334" s="93"/>
      <c r="L334" s="93"/>
      <c r="M334" s="93"/>
      <c r="N334" s="93"/>
      <c r="O334" s="93"/>
      <c r="P334" s="93"/>
      <c r="Q334" s="93"/>
      <c r="R334" s="93"/>
      <c r="S334" s="93"/>
      <c r="T334" s="93"/>
      <c r="U334" s="93"/>
      <c r="V334" s="93"/>
      <c r="W334" s="93"/>
      <c r="X334" s="93"/>
      <c r="Y334" s="93"/>
      <c r="Z334" s="93"/>
      <c r="AA334" s="93"/>
    </row>
    <row r="335" spans="1:27" ht="15.6" x14ac:dyDescent="0.3">
      <c r="A335" s="93"/>
      <c r="B335" s="94"/>
      <c r="C335" s="93"/>
      <c r="D335" s="93"/>
      <c r="E335" s="93"/>
      <c r="F335" s="93"/>
      <c r="G335" s="93"/>
      <c r="H335" s="93"/>
      <c r="I335" s="93"/>
      <c r="J335" s="93"/>
      <c r="K335" s="93"/>
      <c r="L335" s="93"/>
      <c r="M335" s="93"/>
      <c r="N335" s="93"/>
      <c r="O335" s="93"/>
      <c r="P335" s="93"/>
      <c r="Q335" s="93"/>
      <c r="R335" s="93"/>
      <c r="S335" s="93"/>
      <c r="T335" s="93"/>
      <c r="U335" s="93"/>
      <c r="V335" s="93"/>
      <c r="W335" s="93"/>
      <c r="X335" s="93"/>
      <c r="Y335" s="93"/>
      <c r="Z335" s="93"/>
      <c r="AA335" s="93"/>
    </row>
    <row r="336" spans="1:27" ht="15.6" x14ac:dyDescent="0.3">
      <c r="A336" s="93"/>
      <c r="B336" s="94"/>
      <c r="C336" s="93"/>
      <c r="D336" s="93"/>
      <c r="E336" s="93"/>
      <c r="F336" s="93"/>
      <c r="G336" s="93"/>
      <c r="H336" s="93"/>
      <c r="I336" s="93"/>
      <c r="J336" s="93"/>
      <c r="K336" s="93"/>
      <c r="L336" s="93"/>
      <c r="M336" s="93"/>
      <c r="N336" s="93"/>
      <c r="O336" s="93"/>
      <c r="P336" s="93"/>
      <c r="Q336" s="93"/>
      <c r="R336" s="93"/>
      <c r="S336" s="93"/>
      <c r="T336" s="93"/>
      <c r="U336" s="93"/>
      <c r="V336" s="93"/>
      <c r="W336" s="93"/>
      <c r="X336" s="93"/>
      <c r="Y336" s="93"/>
      <c r="Z336" s="93"/>
      <c r="AA336" s="93"/>
    </row>
    <row r="337" spans="1:27" ht="15.6" x14ac:dyDescent="0.3">
      <c r="A337" s="93"/>
      <c r="B337" s="94"/>
      <c r="C337" s="93"/>
      <c r="D337" s="93"/>
      <c r="E337" s="93"/>
      <c r="F337" s="93"/>
      <c r="G337" s="93"/>
      <c r="H337" s="93"/>
      <c r="I337" s="93"/>
      <c r="J337" s="93"/>
      <c r="K337" s="93"/>
      <c r="L337" s="93"/>
      <c r="M337" s="93"/>
      <c r="N337" s="93"/>
      <c r="O337" s="93"/>
      <c r="P337" s="93"/>
      <c r="Q337" s="93"/>
      <c r="R337" s="93"/>
      <c r="S337" s="93"/>
      <c r="T337" s="93"/>
      <c r="U337" s="93"/>
      <c r="V337" s="93"/>
      <c r="W337" s="93"/>
      <c r="X337" s="93"/>
      <c r="Y337" s="93"/>
      <c r="Z337" s="93"/>
      <c r="AA337" s="93"/>
    </row>
    <row r="338" spans="1:27" ht="15.6" x14ac:dyDescent="0.3">
      <c r="A338" s="93"/>
      <c r="B338" s="94"/>
      <c r="C338" s="93"/>
      <c r="D338" s="93"/>
      <c r="E338" s="93"/>
      <c r="F338" s="93"/>
      <c r="G338" s="93"/>
      <c r="H338" s="93"/>
      <c r="I338" s="93"/>
      <c r="J338" s="93"/>
      <c r="K338" s="93"/>
      <c r="L338" s="93"/>
      <c r="M338" s="93"/>
      <c r="N338" s="93"/>
      <c r="O338" s="93"/>
      <c r="P338" s="93"/>
      <c r="Q338" s="93"/>
      <c r="R338" s="93"/>
      <c r="S338" s="93"/>
      <c r="T338" s="93"/>
      <c r="U338" s="93"/>
      <c r="V338" s="93"/>
      <c r="W338" s="93"/>
      <c r="X338" s="93"/>
      <c r="Y338" s="93"/>
      <c r="Z338" s="93"/>
      <c r="AA338" s="93"/>
    </row>
    <row r="339" spans="1:27" ht="15.6" x14ac:dyDescent="0.3">
      <c r="A339" s="93"/>
      <c r="B339" s="94"/>
      <c r="C339" s="93"/>
      <c r="D339" s="93"/>
      <c r="E339" s="93"/>
      <c r="F339" s="93"/>
      <c r="G339" s="93"/>
      <c r="H339" s="93"/>
      <c r="I339" s="93"/>
      <c r="J339" s="93"/>
      <c r="K339" s="93"/>
      <c r="L339" s="93"/>
      <c r="M339" s="93"/>
      <c r="N339" s="93"/>
      <c r="O339" s="93"/>
      <c r="P339" s="93"/>
      <c r="Q339" s="93"/>
      <c r="R339" s="93"/>
      <c r="S339" s="93"/>
      <c r="T339" s="93"/>
      <c r="U339" s="93"/>
      <c r="V339" s="93"/>
      <c r="W339" s="93"/>
      <c r="X339" s="93"/>
      <c r="Y339" s="93"/>
      <c r="Z339" s="93"/>
      <c r="AA339" s="93"/>
    </row>
    <row r="340" spans="1:27" ht="15.6" x14ac:dyDescent="0.3">
      <c r="A340" s="93"/>
      <c r="B340" s="94"/>
      <c r="C340" s="93"/>
      <c r="D340" s="93"/>
      <c r="E340" s="93"/>
      <c r="F340" s="93"/>
      <c r="G340" s="93"/>
      <c r="H340" s="93"/>
      <c r="I340" s="93"/>
      <c r="J340" s="93"/>
      <c r="K340" s="93"/>
      <c r="L340" s="93"/>
      <c r="M340" s="93"/>
      <c r="N340" s="93"/>
      <c r="O340" s="93"/>
      <c r="P340" s="93"/>
      <c r="Q340" s="93"/>
      <c r="R340" s="93"/>
      <c r="S340" s="93"/>
      <c r="T340" s="93"/>
      <c r="U340" s="93"/>
      <c r="V340" s="93"/>
      <c r="W340" s="93"/>
      <c r="X340" s="93"/>
      <c r="Y340" s="93"/>
      <c r="Z340" s="93"/>
      <c r="AA340" s="93"/>
    </row>
    <row r="341" spans="1:27" ht="15.6" x14ac:dyDescent="0.3">
      <c r="A341" s="93"/>
      <c r="B341" s="94"/>
      <c r="C341" s="93"/>
      <c r="D341" s="93"/>
      <c r="E341" s="93"/>
      <c r="F341" s="93"/>
      <c r="G341" s="93"/>
      <c r="H341" s="93"/>
      <c r="I341" s="93"/>
      <c r="J341" s="93"/>
      <c r="K341" s="93"/>
      <c r="L341" s="93"/>
      <c r="M341" s="93"/>
      <c r="N341" s="93"/>
      <c r="O341" s="93"/>
      <c r="P341" s="93"/>
      <c r="Q341" s="93"/>
      <c r="R341" s="93"/>
      <c r="S341" s="93"/>
      <c r="T341" s="93"/>
      <c r="U341" s="93"/>
      <c r="V341" s="93"/>
      <c r="W341" s="93"/>
      <c r="X341" s="93"/>
      <c r="Y341" s="93"/>
      <c r="Z341" s="93"/>
      <c r="AA341" s="93"/>
    </row>
    <row r="342" spans="1:27" ht="15.6" x14ac:dyDescent="0.3">
      <c r="A342" s="93"/>
      <c r="B342" s="94"/>
      <c r="C342" s="93"/>
      <c r="D342" s="93"/>
      <c r="E342" s="93"/>
      <c r="F342" s="93"/>
      <c r="G342" s="93"/>
      <c r="H342" s="93"/>
      <c r="I342" s="93"/>
      <c r="J342" s="93"/>
      <c r="K342" s="93"/>
      <c r="L342" s="93"/>
      <c r="M342" s="93"/>
      <c r="N342" s="93"/>
      <c r="O342" s="93"/>
      <c r="P342" s="93"/>
      <c r="Q342" s="93"/>
      <c r="R342" s="93"/>
      <c r="S342" s="93"/>
      <c r="T342" s="93"/>
      <c r="U342" s="93"/>
      <c r="V342" s="93"/>
      <c r="W342" s="93"/>
      <c r="X342" s="93"/>
      <c r="Y342" s="93"/>
      <c r="Z342" s="93"/>
      <c r="AA342" s="93"/>
    </row>
    <row r="343" spans="1:27" ht="15.6" x14ac:dyDescent="0.3">
      <c r="A343" s="93"/>
      <c r="B343" s="94"/>
      <c r="C343" s="93"/>
      <c r="D343" s="93"/>
      <c r="E343" s="93"/>
      <c r="F343" s="93"/>
      <c r="G343" s="93"/>
      <c r="H343" s="93"/>
      <c r="I343" s="93"/>
      <c r="J343" s="93"/>
      <c r="K343" s="93"/>
      <c r="L343" s="93"/>
      <c r="M343" s="93"/>
      <c r="N343" s="93"/>
      <c r="O343" s="93"/>
      <c r="P343" s="93"/>
      <c r="Q343" s="93"/>
      <c r="R343" s="93"/>
      <c r="S343" s="93"/>
      <c r="T343" s="93"/>
      <c r="U343" s="93"/>
      <c r="V343" s="93"/>
      <c r="W343" s="93"/>
      <c r="X343" s="93"/>
      <c r="Y343" s="93"/>
      <c r="Z343" s="93"/>
      <c r="AA343" s="93"/>
    </row>
    <row r="344" spans="1:27" ht="15.6" x14ac:dyDescent="0.3">
      <c r="A344" s="93"/>
      <c r="B344" s="94"/>
      <c r="C344" s="93"/>
      <c r="D344" s="93"/>
      <c r="E344" s="93"/>
      <c r="F344" s="93"/>
      <c r="G344" s="93"/>
      <c r="H344" s="93"/>
      <c r="I344" s="93"/>
      <c r="J344" s="93"/>
      <c r="K344" s="93"/>
      <c r="L344" s="93"/>
      <c r="M344" s="93"/>
      <c r="N344" s="93"/>
      <c r="O344" s="93"/>
      <c r="P344" s="93"/>
      <c r="Q344" s="93"/>
      <c r="R344" s="93"/>
      <c r="S344" s="93"/>
      <c r="T344" s="93"/>
      <c r="U344" s="93"/>
      <c r="V344" s="93"/>
      <c r="W344" s="93"/>
      <c r="X344" s="93"/>
      <c r="Y344" s="93"/>
      <c r="Z344" s="93"/>
      <c r="AA344" s="93"/>
    </row>
    <row r="345" spans="1:27" ht="15.6" x14ac:dyDescent="0.3">
      <c r="A345" s="93"/>
      <c r="B345" s="94"/>
      <c r="C345" s="93"/>
      <c r="D345" s="93"/>
      <c r="E345" s="93"/>
      <c r="F345" s="93"/>
      <c r="G345" s="93"/>
      <c r="H345" s="93"/>
      <c r="I345" s="93"/>
      <c r="J345" s="93"/>
      <c r="K345" s="93"/>
      <c r="L345" s="93"/>
      <c r="M345" s="93"/>
      <c r="N345" s="93"/>
      <c r="O345" s="93"/>
      <c r="P345" s="93"/>
      <c r="Q345" s="93"/>
      <c r="R345" s="93"/>
      <c r="S345" s="93"/>
      <c r="T345" s="93"/>
      <c r="U345" s="93"/>
      <c r="V345" s="93"/>
      <c r="W345" s="93"/>
      <c r="X345" s="93"/>
      <c r="Y345" s="93"/>
      <c r="Z345" s="93"/>
      <c r="AA345" s="93"/>
    </row>
    <row r="346" spans="1:27" ht="15.6" x14ac:dyDescent="0.3">
      <c r="A346" s="93"/>
      <c r="B346" s="94"/>
      <c r="C346" s="93"/>
      <c r="D346" s="93"/>
      <c r="E346" s="93"/>
      <c r="F346" s="93"/>
      <c r="G346" s="93"/>
      <c r="H346" s="93"/>
      <c r="I346" s="93"/>
      <c r="J346" s="93"/>
      <c r="K346" s="93"/>
      <c r="L346" s="93"/>
      <c r="M346" s="93"/>
      <c r="N346" s="93"/>
      <c r="O346" s="93"/>
      <c r="P346" s="93"/>
      <c r="Q346" s="93"/>
      <c r="R346" s="93"/>
      <c r="S346" s="93"/>
      <c r="T346" s="93"/>
      <c r="U346" s="93"/>
      <c r="V346" s="93"/>
      <c r="W346" s="93"/>
      <c r="X346" s="93"/>
      <c r="Y346" s="93"/>
      <c r="Z346" s="93"/>
      <c r="AA346" s="93"/>
    </row>
    <row r="347" spans="1:27" ht="15.6" x14ac:dyDescent="0.3">
      <c r="A347" s="93"/>
      <c r="B347" s="94"/>
      <c r="C347" s="93"/>
      <c r="D347" s="93"/>
      <c r="E347" s="93"/>
      <c r="F347" s="93"/>
      <c r="G347" s="93"/>
      <c r="H347" s="93"/>
      <c r="I347" s="93"/>
      <c r="J347" s="93"/>
      <c r="K347" s="93"/>
      <c r="L347" s="93"/>
      <c r="M347" s="93"/>
      <c r="N347" s="93"/>
      <c r="O347" s="93"/>
      <c r="P347" s="93"/>
      <c r="Q347" s="93"/>
      <c r="R347" s="93"/>
      <c r="S347" s="93"/>
      <c r="T347" s="93"/>
      <c r="U347" s="93"/>
      <c r="V347" s="93"/>
      <c r="W347" s="93"/>
      <c r="X347" s="93"/>
      <c r="Y347" s="93"/>
      <c r="Z347" s="93"/>
      <c r="AA347" s="93"/>
    </row>
    <row r="348" spans="1:27" ht="15.6" x14ac:dyDescent="0.3">
      <c r="A348" s="93"/>
      <c r="B348" s="94"/>
      <c r="C348" s="93"/>
      <c r="D348" s="93"/>
      <c r="E348" s="93"/>
      <c r="F348" s="93"/>
      <c r="G348" s="93"/>
      <c r="H348" s="93"/>
      <c r="I348" s="93"/>
      <c r="J348" s="93"/>
      <c r="K348" s="93"/>
      <c r="L348" s="93"/>
      <c r="M348" s="93"/>
      <c r="N348" s="93"/>
      <c r="O348" s="93"/>
      <c r="P348" s="93"/>
      <c r="Q348" s="93"/>
      <c r="R348" s="93"/>
      <c r="S348" s="93"/>
      <c r="T348" s="93"/>
      <c r="U348" s="93"/>
      <c r="V348" s="93"/>
      <c r="W348" s="93"/>
      <c r="X348" s="93"/>
      <c r="Y348" s="93"/>
      <c r="Z348" s="93"/>
      <c r="AA348" s="93"/>
    </row>
    <row r="349" spans="1:27" ht="15.6" x14ac:dyDescent="0.3">
      <c r="A349" s="93"/>
      <c r="B349" s="94"/>
      <c r="C349" s="93"/>
      <c r="D349" s="93"/>
      <c r="E349" s="93"/>
      <c r="F349" s="93"/>
      <c r="G349" s="93"/>
      <c r="H349" s="93"/>
      <c r="I349" s="93"/>
      <c r="J349" s="93"/>
      <c r="K349" s="93"/>
      <c r="L349" s="93"/>
      <c r="M349" s="93"/>
      <c r="N349" s="93"/>
      <c r="O349" s="93"/>
      <c r="P349" s="93"/>
      <c r="Q349" s="93"/>
      <c r="R349" s="93"/>
      <c r="S349" s="93"/>
      <c r="T349" s="93"/>
      <c r="U349" s="93"/>
      <c r="V349" s="93"/>
      <c r="W349" s="93"/>
      <c r="X349" s="93"/>
      <c r="Y349" s="93"/>
      <c r="Z349" s="93"/>
      <c r="AA349" s="93"/>
    </row>
    <row r="350" spans="1:27" ht="15.6" x14ac:dyDescent="0.3">
      <c r="A350" s="93"/>
      <c r="B350" s="94"/>
      <c r="C350" s="93"/>
      <c r="D350" s="93"/>
      <c r="E350" s="93"/>
      <c r="F350" s="93"/>
      <c r="G350" s="93"/>
      <c r="H350" s="93"/>
      <c r="I350" s="93"/>
      <c r="J350" s="93"/>
      <c r="K350" s="93"/>
      <c r="L350" s="93"/>
      <c r="M350" s="93"/>
      <c r="N350" s="93"/>
      <c r="O350" s="93"/>
      <c r="P350" s="93"/>
      <c r="Q350" s="93"/>
      <c r="R350" s="93"/>
      <c r="S350" s="93"/>
      <c r="T350" s="93"/>
      <c r="U350" s="93"/>
      <c r="V350" s="93"/>
      <c r="W350" s="93"/>
      <c r="X350" s="93"/>
      <c r="Y350" s="93"/>
      <c r="Z350" s="93"/>
      <c r="AA350" s="93"/>
    </row>
    <row r="351" spans="1:27" ht="15.6" x14ac:dyDescent="0.3">
      <c r="A351" s="93"/>
      <c r="B351" s="94"/>
      <c r="C351" s="93"/>
      <c r="D351" s="93"/>
      <c r="E351" s="93"/>
      <c r="F351" s="93"/>
      <c r="G351" s="93"/>
      <c r="H351" s="93"/>
      <c r="I351" s="93"/>
      <c r="J351" s="93"/>
      <c r="K351" s="93"/>
      <c r="L351" s="93"/>
      <c r="M351" s="93"/>
      <c r="N351" s="93"/>
      <c r="O351" s="93"/>
      <c r="P351" s="93"/>
      <c r="Q351" s="93"/>
      <c r="R351" s="93"/>
      <c r="S351" s="93"/>
      <c r="T351" s="93"/>
      <c r="U351" s="93"/>
      <c r="V351" s="93"/>
      <c r="W351" s="93"/>
      <c r="X351" s="93"/>
      <c r="Y351" s="93"/>
      <c r="Z351" s="93"/>
      <c r="AA351" s="93"/>
    </row>
    <row r="352" spans="1:27" ht="15.6" x14ac:dyDescent="0.3">
      <c r="A352" s="93"/>
      <c r="B352" s="94"/>
      <c r="C352" s="93"/>
      <c r="D352" s="93"/>
      <c r="E352" s="93"/>
      <c r="F352" s="93"/>
      <c r="G352" s="93"/>
      <c r="H352" s="93"/>
      <c r="I352" s="93"/>
      <c r="J352" s="93"/>
      <c r="K352" s="93"/>
      <c r="L352" s="93"/>
      <c r="M352" s="93"/>
      <c r="N352" s="93"/>
      <c r="O352" s="93"/>
      <c r="P352" s="93"/>
      <c r="Q352" s="93"/>
      <c r="R352" s="93"/>
      <c r="S352" s="93"/>
      <c r="T352" s="93"/>
      <c r="U352" s="93"/>
      <c r="V352" s="93"/>
      <c r="W352" s="93"/>
      <c r="X352" s="93"/>
      <c r="Y352" s="93"/>
      <c r="Z352" s="93"/>
      <c r="AA352" s="93"/>
    </row>
    <row r="353" spans="1:27" ht="15.6" x14ac:dyDescent="0.3">
      <c r="A353" s="93"/>
      <c r="B353" s="94"/>
      <c r="C353" s="93"/>
      <c r="D353" s="93"/>
      <c r="E353" s="93"/>
      <c r="F353" s="93"/>
      <c r="G353" s="93"/>
      <c r="H353" s="93"/>
      <c r="I353" s="93"/>
      <c r="J353" s="93"/>
      <c r="K353" s="93"/>
      <c r="L353" s="93"/>
      <c r="M353" s="93"/>
      <c r="N353" s="93"/>
      <c r="O353" s="93"/>
      <c r="P353" s="93"/>
      <c r="Q353" s="93"/>
      <c r="R353" s="93"/>
      <c r="S353" s="93"/>
      <c r="T353" s="93"/>
      <c r="U353" s="93"/>
      <c r="V353" s="93"/>
      <c r="W353" s="93"/>
      <c r="X353" s="93"/>
      <c r="Y353" s="93"/>
      <c r="Z353" s="93"/>
      <c r="AA353" s="93"/>
    </row>
    <row r="354" spans="1:27" ht="15.6" x14ac:dyDescent="0.3">
      <c r="A354" s="93"/>
      <c r="B354" s="94"/>
      <c r="C354" s="93"/>
      <c r="D354" s="93"/>
      <c r="E354" s="93"/>
      <c r="F354" s="93"/>
      <c r="G354" s="93"/>
      <c r="H354" s="93"/>
      <c r="I354" s="93"/>
      <c r="J354" s="93"/>
      <c r="K354" s="93"/>
      <c r="L354" s="93"/>
      <c r="M354" s="93"/>
      <c r="N354" s="93"/>
      <c r="O354" s="93"/>
      <c r="P354" s="93"/>
      <c r="Q354" s="93"/>
      <c r="R354" s="93"/>
      <c r="S354" s="93"/>
      <c r="T354" s="93"/>
      <c r="U354" s="93"/>
      <c r="V354" s="93"/>
      <c r="W354" s="93"/>
      <c r="X354" s="93"/>
      <c r="Y354" s="93"/>
      <c r="Z354" s="93"/>
      <c r="AA354" s="93"/>
    </row>
    <row r="355" spans="1:27" ht="15.6" x14ac:dyDescent="0.3">
      <c r="A355" s="93"/>
      <c r="B355" s="94"/>
      <c r="C355" s="93"/>
      <c r="D355" s="93"/>
      <c r="E355" s="93"/>
      <c r="F355" s="93"/>
      <c r="G355" s="93"/>
      <c r="H355" s="93"/>
      <c r="I355" s="93"/>
      <c r="J355" s="93"/>
      <c r="K355" s="93"/>
      <c r="L355" s="93"/>
      <c r="M355" s="93"/>
      <c r="N355" s="93"/>
      <c r="O355" s="93"/>
      <c r="P355" s="93"/>
      <c r="Q355" s="93"/>
      <c r="R355" s="93"/>
      <c r="S355" s="93"/>
      <c r="T355" s="93"/>
      <c r="U355" s="93"/>
      <c r="V355" s="93"/>
      <c r="W355" s="93"/>
      <c r="X355" s="93"/>
      <c r="Y355" s="93"/>
      <c r="Z355" s="93"/>
      <c r="AA355" s="93"/>
    </row>
    <row r="356" spans="1:27" ht="15.6" x14ac:dyDescent="0.3">
      <c r="A356" s="93"/>
      <c r="B356" s="94"/>
      <c r="C356" s="93"/>
      <c r="D356" s="93"/>
      <c r="E356" s="93"/>
      <c r="F356" s="93"/>
      <c r="G356" s="93"/>
      <c r="H356" s="93"/>
      <c r="I356" s="93"/>
      <c r="J356" s="93"/>
      <c r="K356" s="93"/>
      <c r="L356" s="93"/>
      <c r="M356" s="93"/>
      <c r="N356" s="93"/>
      <c r="O356" s="93"/>
      <c r="P356" s="93"/>
      <c r="Q356" s="93"/>
      <c r="R356" s="93"/>
      <c r="S356" s="93"/>
      <c r="T356" s="93"/>
      <c r="U356" s="93"/>
      <c r="V356" s="93"/>
      <c r="W356" s="93"/>
      <c r="X356" s="93"/>
      <c r="Y356" s="93"/>
      <c r="Z356" s="93"/>
      <c r="AA356" s="93"/>
    </row>
    <row r="357" spans="1:27" ht="15.6" x14ac:dyDescent="0.3">
      <c r="A357" s="93"/>
      <c r="B357" s="94"/>
      <c r="C357" s="93"/>
      <c r="D357" s="93"/>
      <c r="E357" s="93"/>
      <c r="F357" s="93"/>
      <c r="G357" s="93"/>
      <c r="H357" s="93"/>
      <c r="I357" s="93"/>
      <c r="J357" s="93"/>
      <c r="K357" s="93"/>
      <c r="L357" s="93"/>
      <c r="M357" s="93"/>
      <c r="N357" s="93"/>
      <c r="O357" s="93"/>
      <c r="P357" s="93"/>
      <c r="Q357" s="93"/>
      <c r="R357" s="93"/>
      <c r="S357" s="93"/>
      <c r="T357" s="93"/>
      <c r="U357" s="93"/>
      <c r="V357" s="93"/>
      <c r="W357" s="93"/>
      <c r="X357" s="93"/>
      <c r="Y357" s="93"/>
      <c r="Z357" s="93"/>
      <c r="AA357" s="93"/>
    </row>
    <row r="358" spans="1:27" ht="15.6" x14ac:dyDescent="0.3">
      <c r="A358" s="93"/>
      <c r="B358" s="94"/>
      <c r="C358" s="93"/>
      <c r="D358" s="93"/>
      <c r="E358" s="93"/>
      <c r="F358" s="93"/>
      <c r="G358" s="93"/>
      <c r="H358" s="93"/>
      <c r="I358" s="93"/>
      <c r="J358" s="93"/>
      <c r="K358" s="93"/>
      <c r="L358" s="93"/>
      <c r="M358" s="93"/>
      <c r="N358" s="93"/>
      <c r="O358" s="93"/>
      <c r="P358" s="93"/>
      <c r="Q358" s="93"/>
      <c r="R358" s="93"/>
      <c r="S358" s="93"/>
      <c r="T358" s="93"/>
      <c r="U358" s="93"/>
      <c r="V358" s="93"/>
      <c r="W358" s="93"/>
      <c r="X358" s="93"/>
      <c r="Y358" s="93"/>
      <c r="Z358" s="93"/>
      <c r="AA358" s="93"/>
    </row>
    <row r="359" spans="1:27" ht="15.6" x14ac:dyDescent="0.3">
      <c r="A359" s="93"/>
      <c r="B359" s="94"/>
      <c r="C359" s="93"/>
      <c r="D359" s="93"/>
      <c r="E359" s="93"/>
      <c r="F359" s="93"/>
      <c r="G359" s="93"/>
      <c r="H359" s="93"/>
      <c r="I359" s="93"/>
      <c r="J359" s="93"/>
      <c r="K359" s="93"/>
      <c r="L359" s="93"/>
      <c r="M359" s="93"/>
      <c r="N359" s="93"/>
      <c r="O359" s="93"/>
      <c r="P359" s="93"/>
      <c r="Q359" s="93"/>
      <c r="R359" s="93"/>
      <c r="S359" s="93"/>
      <c r="T359" s="93"/>
      <c r="U359" s="93"/>
      <c r="V359" s="93"/>
      <c r="W359" s="93"/>
      <c r="X359" s="93"/>
      <c r="Y359" s="93"/>
      <c r="Z359" s="93"/>
      <c r="AA359" s="93"/>
    </row>
    <row r="360" spans="1:27" ht="15.6" x14ac:dyDescent="0.3">
      <c r="A360" s="93"/>
      <c r="B360" s="94"/>
      <c r="C360" s="93"/>
      <c r="D360" s="93"/>
      <c r="E360" s="93"/>
      <c r="F360" s="93"/>
      <c r="G360" s="93"/>
      <c r="H360" s="93"/>
      <c r="I360" s="93"/>
      <c r="J360" s="93"/>
      <c r="K360" s="93"/>
      <c r="L360" s="93"/>
      <c r="M360" s="93"/>
      <c r="N360" s="93"/>
      <c r="O360" s="93"/>
      <c r="P360" s="93"/>
      <c r="Q360" s="93"/>
      <c r="R360" s="93"/>
      <c r="S360" s="93"/>
      <c r="T360" s="93"/>
      <c r="U360" s="93"/>
      <c r="V360" s="93"/>
      <c r="W360" s="93"/>
      <c r="X360" s="93"/>
      <c r="Y360" s="93"/>
      <c r="Z360" s="93"/>
      <c r="AA360" s="93"/>
    </row>
    <row r="361" spans="1:27" ht="15.6" x14ac:dyDescent="0.3">
      <c r="A361" s="93"/>
      <c r="B361" s="94"/>
      <c r="C361" s="93"/>
      <c r="D361" s="93"/>
      <c r="E361" s="93"/>
      <c r="F361" s="93"/>
      <c r="G361" s="93"/>
      <c r="H361" s="93"/>
      <c r="I361" s="93"/>
      <c r="J361" s="93"/>
      <c r="K361" s="93"/>
      <c r="L361" s="93"/>
      <c r="M361" s="93"/>
      <c r="N361" s="93"/>
      <c r="O361" s="93"/>
      <c r="P361" s="93"/>
      <c r="Q361" s="93"/>
      <c r="R361" s="93"/>
      <c r="S361" s="93"/>
      <c r="T361" s="93"/>
      <c r="U361" s="93"/>
      <c r="V361" s="93"/>
      <c r="W361" s="93"/>
      <c r="X361" s="93"/>
      <c r="Y361" s="93"/>
      <c r="Z361" s="93"/>
      <c r="AA361" s="93"/>
    </row>
    <row r="362" spans="1:27" ht="15.6" x14ac:dyDescent="0.3">
      <c r="A362" s="93"/>
      <c r="B362" s="94"/>
      <c r="C362" s="93"/>
      <c r="D362" s="93"/>
      <c r="E362" s="93"/>
      <c r="F362" s="93"/>
      <c r="G362" s="93"/>
      <c r="H362" s="93"/>
      <c r="I362" s="93"/>
      <c r="J362" s="93"/>
      <c r="K362" s="93"/>
      <c r="L362" s="93"/>
      <c r="M362" s="93"/>
      <c r="N362" s="93"/>
      <c r="O362" s="93"/>
      <c r="P362" s="93"/>
      <c r="Q362" s="93"/>
      <c r="R362" s="93"/>
      <c r="S362" s="93"/>
      <c r="T362" s="93"/>
      <c r="U362" s="93"/>
      <c r="V362" s="93"/>
      <c r="W362" s="93"/>
      <c r="X362" s="93"/>
      <c r="Y362" s="93"/>
      <c r="Z362" s="93"/>
      <c r="AA362" s="93"/>
    </row>
    <row r="363" spans="1:27" ht="15.6" x14ac:dyDescent="0.3">
      <c r="A363" s="93"/>
      <c r="B363" s="94"/>
      <c r="C363" s="93"/>
      <c r="D363" s="93"/>
      <c r="E363" s="93"/>
      <c r="F363" s="93"/>
      <c r="G363" s="93"/>
      <c r="H363" s="93"/>
      <c r="I363" s="93"/>
      <c r="J363" s="93"/>
      <c r="K363" s="93"/>
      <c r="L363" s="93"/>
      <c r="M363" s="93"/>
      <c r="N363" s="93"/>
      <c r="O363" s="93"/>
      <c r="P363" s="93"/>
      <c r="Q363" s="93"/>
      <c r="R363" s="93"/>
      <c r="S363" s="93"/>
      <c r="T363" s="93"/>
      <c r="U363" s="93"/>
      <c r="V363" s="93"/>
      <c r="W363" s="93"/>
      <c r="X363" s="93"/>
      <c r="Y363" s="93"/>
      <c r="Z363" s="93"/>
      <c r="AA363" s="93"/>
    </row>
    <row r="364" spans="1:27" ht="15.6" x14ac:dyDescent="0.3">
      <c r="A364" s="93"/>
      <c r="B364" s="94"/>
      <c r="C364" s="93"/>
      <c r="D364" s="93"/>
      <c r="E364" s="93"/>
      <c r="F364" s="93"/>
      <c r="G364" s="93"/>
      <c r="H364" s="93"/>
      <c r="I364" s="93"/>
      <c r="J364" s="93"/>
      <c r="K364" s="93"/>
      <c r="L364" s="93"/>
      <c r="M364" s="93"/>
      <c r="N364" s="93"/>
      <c r="O364" s="93"/>
      <c r="P364" s="93"/>
      <c r="Q364" s="93"/>
      <c r="R364" s="93"/>
      <c r="S364" s="93"/>
      <c r="T364" s="93"/>
      <c r="U364" s="93"/>
      <c r="V364" s="93"/>
      <c r="W364" s="93"/>
      <c r="X364" s="93"/>
      <c r="Y364" s="93"/>
      <c r="Z364" s="93"/>
      <c r="AA364" s="93"/>
    </row>
    <row r="365" spans="1:27" ht="15.6" x14ac:dyDescent="0.3">
      <c r="A365" s="93"/>
      <c r="B365" s="94"/>
      <c r="C365" s="93"/>
      <c r="D365" s="93"/>
      <c r="E365" s="93"/>
      <c r="F365" s="93"/>
      <c r="G365" s="93"/>
      <c r="H365" s="93"/>
      <c r="I365" s="93"/>
      <c r="J365" s="93"/>
      <c r="K365" s="93"/>
      <c r="L365" s="93"/>
      <c r="M365" s="93"/>
      <c r="N365" s="93"/>
      <c r="O365" s="93"/>
      <c r="P365" s="93"/>
      <c r="Q365" s="93"/>
      <c r="R365" s="93"/>
      <c r="S365" s="93"/>
      <c r="T365" s="93"/>
      <c r="U365" s="93"/>
      <c r="V365" s="93"/>
      <c r="W365" s="93"/>
      <c r="X365" s="93"/>
      <c r="Y365" s="93"/>
      <c r="Z365" s="93"/>
      <c r="AA365" s="93"/>
    </row>
    <row r="366" spans="1:27" ht="15.6" x14ac:dyDescent="0.3">
      <c r="A366" s="93"/>
      <c r="B366" s="94"/>
      <c r="C366" s="93"/>
      <c r="D366" s="93"/>
      <c r="E366" s="93"/>
      <c r="F366" s="93"/>
      <c r="G366" s="93"/>
      <c r="H366" s="93"/>
      <c r="I366" s="93"/>
      <c r="J366" s="93"/>
      <c r="K366" s="93"/>
      <c r="L366" s="93"/>
      <c r="M366" s="93"/>
      <c r="N366" s="93"/>
      <c r="O366" s="93"/>
      <c r="P366" s="93"/>
      <c r="Q366" s="93"/>
      <c r="R366" s="93"/>
      <c r="S366" s="93"/>
      <c r="T366" s="93"/>
      <c r="U366" s="93"/>
      <c r="V366" s="93"/>
      <c r="W366" s="93"/>
      <c r="X366" s="93"/>
      <c r="Y366" s="93"/>
      <c r="Z366" s="93"/>
      <c r="AA366" s="93"/>
    </row>
    <row r="367" spans="1:27" ht="15.6" x14ac:dyDescent="0.3">
      <c r="A367" s="93"/>
      <c r="B367" s="94"/>
      <c r="C367" s="93"/>
      <c r="D367" s="93"/>
      <c r="E367" s="93"/>
      <c r="F367" s="93"/>
      <c r="G367" s="93"/>
      <c r="H367" s="93"/>
      <c r="I367" s="93"/>
      <c r="J367" s="93"/>
      <c r="K367" s="93"/>
      <c r="L367" s="93"/>
      <c r="M367" s="93"/>
      <c r="N367" s="93"/>
      <c r="O367" s="93"/>
      <c r="P367" s="93"/>
      <c r="Q367" s="93"/>
      <c r="R367" s="93"/>
      <c r="S367" s="93"/>
      <c r="T367" s="93"/>
      <c r="U367" s="93"/>
      <c r="V367" s="93"/>
      <c r="W367" s="93"/>
      <c r="X367" s="93"/>
      <c r="Y367" s="93"/>
      <c r="Z367" s="93"/>
      <c r="AA367" s="93"/>
    </row>
    <row r="368" spans="1:27" ht="15.6" x14ac:dyDescent="0.3">
      <c r="A368" s="93"/>
      <c r="B368" s="94"/>
      <c r="C368" s="93"/>
      <c r="D368" s="93"/>
      <c r="E368" s="93"/>
      <c r="F368" s="93"/>
      <c r="G368" s="93"/>
      <c r="H368" s="93"/>
      <c r="I368" s="93"/>
      <c r="J368" s="93"/>
      <c r="K368" s="93"/>
      <c r="L368" s="93"/>
      <c r="M368" s="93"/>
      <c r="N368" s="93"/>
      <c r="O368" s="93"/>
      <c r="P368" s="93"/>
      <c r="Q368" s="93"/>
      <c r="R368" s="93"/>
      <c r="S368" s="93"/>
      <c r="T368" s="93"/>
      <c r="U368" s="93"/>
      <c r="V368" s="93"/>
      <c r="W368" s="93"/>
      <c r="X368" s="93"/>
      <c r="Y368" s="93"/>
      <c r="Z368" s="93"/>
      <c r="AA368" s="93"/>
    </row>
    <row r="369" spans="1:27" ht="15.6" x14ac:dyDescent="0.3">
      <c r="A369" s="93"/>
      <c r="B369" s="94"/>
      <c r="C369" s="93"/>
      <c r="D369" s="93"/>
      <c r="E369" s="93"/>
      <c r="F369" s="93"/>
      <c r="G369" s="93"/>
      <c r="H369" s="93"/>
      <c r="I369" s="93"/>
      <c r="J369" s="93"/>
      <c r="K369" s="93"/>
      <c r="L369" s="93"/>
      <c r="M369" s="93"/>
      <c r="N369" s="93"/>
      <c r="O369" s="93"/>
      <c r="P369" s="93"/>
      <c r="Q369" s="93"/>
      <c r="R369" s="93"/>
      <c r="S369" s="93"/>
      <c r="T369" s="93"/>
      <c r="U369" s="93"/>
      <c r="V369" s="93"/>
      <c r="W369" s="93"/>
      <c r="X369" s="93"/>
      <c r="Y369" s="93"/>
      <c r="Z369" s="93"/>
      <c r="AA369" s="93"/>
    </row>
    <row r="370" spans="1:27" ht="15.6" x14ac:dyDescent="0.3">
      <c r="A370" s="93"/>
      <c r="B370" s="94"/>
      <c r="C370" s="93"/>
      <c r="D370" s="93"/>
      <c r="E370" s="93"/>
      <c r="F370" s="93"/>
      <c r="G370" s="93"/>
      <c r="H370" s="93"/>
      <c r="I370" s="93"/>
      <c r="J370" s="93"/>
      <c r="K370" s="93"/>
      <c r="L370" s="93"/>
      <c r="M370" s="93"/>
      <c r="N370" s="93"/>
      <c r="O370" s="93"/>
      <c r="P370" s="93"/>
      <c r="Q370" s="93"/>
      <c r="R370" s="93"/>
      <c r="S370" s="93"/>
      <c r="T370" s="93"/>
      <c r="U370" s="93"/>
      <c r="V370" s="93"/>
      <c r="W370" s="93"/>
      <c r="X370" s="93"/>
      <c r="Y370" s="93"/>
      <c r="Z370" s="93"/>
      <c r="AA370" s="93"/>
    </row>
    <row r="371" spans="1:27" ht="15.6" x14ac:dyDescent="0.3">
      <c r="A371" s="93"/>
      <c r="B371" s="94"/>
      <c r="C371" s="93"/>
      <c r="D371" s="93"/>
      <c r="E371" s="93"/>
      <c r="F371" s="93"/>
      <c r="G371" s="93"/>
      <c r="H371" s="93"/>
      <c r="I371" s="93"/>
      <c r="J371" s="93"/>
      <c r="K371" s="93"/>
      <c r="L371" s="93"/>
      <c r="M371" s="93"/>
      <c r="N371" s="93"/>
      <c r="O371" s="93"/>
      <c r="P371" s="93"/>
      <c r="Q371" s="93"/>
      <c r="R371" s="93"/>
      <c r="S371" s="93"/>
      <c r="T371" s="93"/>
      <c r="U371" s="93"/>
      <c r="V371" s="93"/>
      <c r="W371" s="93"/>
      <c r="X371" s="93"/>
      <c r="Y371" s="93"/>
      <c r="Z371" s="93"/>
      <c r="AA371" s="93"/>
    </row>
    <row r="372" spans="1:27" ht="15.6" x14ac:dyDescent="0.3">
      <c r="A372" s="93"/>
      <c r="B372" s="94"/>
      <c r="C372" s="93"/>
      <c r="D372" s="93"/>
      <c r="E372" s="93"/>
      <c r="F372" s="93"/>
      <c r="G372" s="93"/>
      <c r="H372" s="93"/>
      <c r="I372" s="93"/>
      <c r="J372" s="93"/>
      <c r="K372" s="93"/>
      <c r="L372" s="93"/>
      <c r="M372" s="93"/>
      <c r="N372" s="93"/>
      <c r="O372" s="93"/>
      <c r="P372" s="93"/>
      <c r="Q372" s="93"/>
      <c r="R372" s="93"/>
      <c r="S372" s="93"/>
      <c r="T372" s="93"/>
      <c r="U372" s="93"/>
      <c r="V372" s="93"/>
      <c r="W372" s="93"/>
      <c r="X372" s="93"/>
      <c r="Y372" s="93"/>
      <c r="Z372" s="93"/>
      <c r="AA372" s="93"/>
    </row>
    <row r="373" spans="1:27" ht="15.6" x14ac:dyDescent="0.3">
      <c r="A373" s="93"/>
      <c r="B373" s="94"/>
      <c r="C373" s="93"/>
      <c r="D373" s="93"/>
      <c r="E373" s="93"/>
      <c r="F373" s="93"/>
      <c r="G373" s="93"/>
      <c r="H373" s="93"/>
      <c r="I373" s="93"/>
      <c r="J373" s="93"/>
      <c r="K373" s="93"/>
      <c r="L373" s="93"/>
      <c r="M373" s="93"/>
      <c r="N373" s="93"/>
      <c r="O373" s="93"/>
      <c r="P373" s="93"/>
      <c r="Q373" s="93"/>
      <c r="R373" s="93"/>
      <c r="S373" s="93"/>
      <c r="T373" s="93"/>
      <c r="U373" s="93"/>
      <c r="V373" s="93"/>
      <c r="W373" s="93"/>
      <c r="X373" s="93"/>
      <c r="Y373" s="93"/>
      <c r="Z373" s="93"/>
      <c r="AA373" s="93"/>
    </row>
    <row r="374" spans="1:27" ht="15.6" x14ac:dyDescent="0.3">
      <c r="A374" s="93"/>
      <c r="B374" s="94"/>
      <c r="C374" s="93"/>
      <c r="D374" s="93"/>
      <c r="E374" s="93"/>
      <c r="F374" s="93"/>
      <c r="G374" s="93"/>
      <c r="H374" s="93"/>
      <c r="I374" s="93"/>
      <c r="J374" s="93"/>
      <c r="K374" s="93"/>
      <c r="L374" s="93"/>
      <c r="M374" s="93"/>
      <c r="N374" s="93"/>
      <c r="O374" s="93"/>
      <c r="P374" s="93"/>
      <c r="Q374" s="93"/>
      <c r="R374" s="93"/>
      <c r="S374" s="93"/>
      <c r="T374" s="93"/>
      <c r="U374" s="93"/>
      <c r="V374" s="93"/>
      <c r="W374" s="93"/>
      <c r="X374" s="93"/>
      <c r="Y374" s="93"/>
      <c r="Z374" s="93"/>
      <c r="AA374" s="93"/>
    </row>
    <row r="375" spans="1:27" ht="15.6" x14ac:dyDescent="0.3">
      <c r="A375" s="93"/>
      <c r="B375" s="94"/>
      <c r="C375" s="93"/>
      <c r="D375" s="93"/>
      <c r="E375" s="93"/>
      <c r="F375" s="93"/>
      <c r="G375" s="93"/>
      <c r="H375" s="93"/>
      <c r="I375" s="93"/>
      <c r="J375" s="93"/>
      <c r="K375" s="93"/>
      <c r="L375" s="93"/>
      <c r="M375" s="93"/>
      <c r="N375" s="93"/>
      <c r="O375" s="93"/>
      <c r="P375" s="93"/>
      <c r="Q375" s="93"/>
      <c r="R375" s="93"/>
      <c r="S375" s="93"/>
      <c r="T375" s="93"/>
      <c r="U375" s="93"/>
      <c r="V375" s="93"/>
      <c r="W375" s="93"/>
      <c r="X375" s="93"/>
      <c r="Y375" s="93"/>
      <c r="Z375" s="93"/>
      <c r="AA375" s="93"/>
    </row>
    <row r="376" spans="1:27" ht="15.6" x14ac:dyDescent="0.3">
      <c r="A376" s="93"/>
      <c r="B376" s="94"/>
      <c r="C376" s="93"/>
      <c r="D376" s="93"/>
      <c r="E376" s="93"/>
      <c r="F376" s="93"/>
      <c r="G376" s="93"/>
      <c r="H376" s="93"/>
      <c r="I376" s="93"/>
      <c r="J376" s="93"/>
      <c r="K376" s="93"/>
      <c r="L376" s="93"/>
      <c r="M376" s="93"/>
      <c r="N376" s="93"/>
      <c r="O376" s="93"/>
      <c r="P376" s="93"/>
      <c r="Q376" s="93"/>
      <c r="R376" s="93"/>
      <c r="S376" s="93"/>
      <c r="T376" s="93"/>
      <c r="U376" s="93"/>
      <c r="V376" s="93"/>
      <c r="W376" s="93"/>
      <c r="X376" s="93"/>
      <c r="Y376" s="93"/>
      <c r="Z376" s="93"/>
      <c r="AA376" s="93"/>
    </row>
    <row r="377" spans="1:27" ht="15.6" x14ac:dyDescent="0.3">
      <c r="A377" s="93"/>
      <c r="B377" s="94"/>
      <c r="C377" s="93"/>
      <c r="D377" s="93"/>
      <c r="E377" s="93"/>
      <c r="F377" s="93"/>
      <c r="G377" s="93"/>
      <c r="H377" s="93"/>
      <c r="I377" s="93"/>
      <c r="J377" s="93"/>
      <c r="K377" s="93"/>
      <c r="L377" s="93"/>
      <c r="M377" s="93"/>
      <c r="N377" s="93"/>
      <c r="O377" s="93"/>
      <c r="P377" s="93"/>
      <c r="Q377" s="93"/>
      <c r="R377" s="93"/>
      <c r="S377" s="93"/>
      <c r="T377" s="93"/>
      <c r="U377" s="93"/>
      <c r="V377" s="93"/>
      <c r="W377" s="93"/>
      <c r="X377" s="93"/>
      <c r="Y377" s="93"/>
      <c r="Z377" s="93"/>
      <c r="AA377" s="93"/>
    </row>
    <row r="378" spans="1:27" ht="15.6" x14ac:dyDescent="0.3">
      <c r="A378" s="93"/>
      <c r="B378" s="94"/>
      <c r="C378" s="93"/>
      <c r="D378" s="93"/>
      <c r="E378" s="93"/>
      <c r="F378" s="93"/>
      <c r="G378" s="93"/>
      <c r="H378" s="93"/>
      <c r="I378" s="93"/>
      <c r="J378" s="93"/>
      <c r="K378" s="93"/>
      <c r="L378" s="93"/>
      <c r="M378" s="93"/>
      <c r="N378" s="93"/>
      <c r="O378" s="93"/>
      <c r="P378" s="93"/>
      <c r="Q378" s="93"/>
      <c r="R378" s="93"/>
      <c r="S378" s="93"/>
      <c r="T378" s="93"/>
      <c r="U378" s="93"/>
      <c r="V378" s="93"/>
      <c r="W378" s="93"/>
      <c r="X378" s="93"/>
      <c r="Y378" s="93"/>
      <c r="Z378" s="93"/>
      <c r="AA378" s="93"/>
    </row>
    <row r="379" spans="1:27" ht="15.6" x14ac:dyDescent="0.3">
      <c r="A379" s="93"/>
      <c r="B379" s="94"/>
      <c r="C379" s="93"/>
      <c r="D379" s="93"/>
      <c r="E379" s="93"/>
      <c r="F379" s="93"/>
      <c r="G379" s="93"/>
      <c r="H379" s="93"/>
      <c r="I379" s="93"/>
      <c r="J379" s="93"/>
      <c r="K379" s="93"/>
      <c r="L379" s="93"/>
      <c r="M379" s="93"/>
      <c r="N379" s="93"/>
      <c r="O379" s="93"/>
      <c r="P379" s="93"/>
      <c r="Q379" s="93"/>
      <c r="R379" s="93"/>
      <c r="S379" s="93"/>
      <c r="T379" s="93"/>
      <c r="U379" s="93"/>
      <c r="V379" s="93"/>
      <c r="W379" s="93"/>
      <c r="X379" s="93"/>
      <c r="Y379" s="93"/>
      <c r="Z379" s="93"/>
      <c r="AA379" s="93"/>
    </row>
    <row r="380" spans="1:27" ht="15.6" x14ac:dyDescent="0.3">
      <c r="A380" s="93"/>
      <c r="B380" s="94"/>
      <c r="C380" s="93"/>
      <c r="D380" s="93"/>
      <c r="E380" s="93"/>
      <c r="F380" s="93"/>
      <c r="G380" s="93"/>
      <c r="H380" s="93"/>
      <c r="I380" s="93"/>
      <c r="J380" s="93"/>
      <c r="K380" s="93"/>
      <c r="L380" s="93"/>
      <c r="M380" s="93"/>
      <c r="N380" s="93"/>
      <c r="O380" s="93"/>
      <c r="P380" s="93"/>
      <c r="Q380" s="93"/>
      <c r="R380" s="93"/>
      <c r="S380" s="93"/>
      <c r="T380" s="93"/>
      <c r="U380" s="93"/>
      <c r="V380" s="93"/>
      <c r="W380" s="93"/>
      <c r="X380" s="93"/>
      <c r="Y380" s="93"/>
      <c r="Z380" s="93"/>
      <c r="AA380" s="93"/>
    </row>
    <row r="381" spans="1:27" ht="15.6" x14ac:dyDescent="0.3">
      <c r="A381" s="93"/>
      <c r="B381" s="94"/>
      <c r="C381" s="93"/>
      <c r="D381" s="93"/>
      <c r="E381" s="93"/>
      <c r="F381" s="93"/>
      <c r="G381" s="93"/>
      <c r="H381" s="93"/>
      <c r="I381" s="93"/>
      <c r="J381" s="93"/>
      <c r="K381" s="93"/>
      <c r="L381" s="93"/>
      <c r="M381" s="93"/>
      <c r="N381" s="93"/>
      <c r="O381" s="93"/>
      <c r="P381" s="93"/>
      <c r="Q381" s="93"/>
      <c r="R381" s="93"/>
      <c r="S381" s="93"/>
      <c r="T381" s="93"/>
      <c r="U381" s="93"/>
      <c r="V381" s="93"/>
      <c r="W381" s="93"/>
      <c r="X381" s="93"/>
      <c r="Y381" s="93"/>
      <c r="Z381" s="93"/>
      <c r="AA381" s="93"/>
    </row>
    <row r="382" spans="1:27" ht="15.6" x14ac:dyDescent="0.3">
      <c r="A382" s="93"/>
      <c r="B382" s="94"/>
      <c r="C382" s="93"/>
      <c r="D382" s="93"/>
      <c r="E382" s="93"/>
      <c r="F382" s="93"/>
      <c r="G382" s="93"/>
      <c r="H382" s="93"/>
      <c r="I382" s="93"/>
      <c r="J382" s="93"/>
      <c r="K382" s="93"/>
      <c r="L382" s="93"/>
      <c r="M382" s="93"/>
      <c r="N382" s="93"/>
      <c r="O382" s="93"/>
      <c r="P382" s="93"/>
      <c r="Q382" s="93"/>
      <c r="R382" s="93"/>
      <c r="S382" s="93"/>
      <c r="T382" s="93"/>
      <c r="U382" s="93"/>
      <c r="V382" s="93"/>
      <c r="W382" s="93"/>
      <c r="X382" s="93"/>
      <c r="Y382" s="93"/>
      <c r="Z382" s="93"/>
      <c r="AA382" s="93"/>
    </row>
    <row r="383" spans="1:27" ht="15.6" x14ac:dyDescent="0.3">
      <c r="A383" s="93"/>
      <c r="B383" s="94"/>
      <c r="C383" s="93"/>
      <c r="D383" s="93"/>
      <c r="E383" s="93"/>
      <c r="F383" s="93"/>
      <c r="G383" s="93"/>
      <c r="H383" s="93"/>
      <c r="I383" s="93"/>
      <c r="J383" s="93"/>
      <c r="K383" s="93"/>
      <c r="L383" s="93"/>
      <c r="M383" s="93"/>
      <c r="N383" s="93"/>
      <c r="O383" s="93"/>
      <c r="P383" s="93"/>
      <c r="Q383" s="93"/>
      <c r="R383" s="93"/>
      <c r="S383" s="93"/>
      <c r="T383" s="93"/>
      <c r="U383" s="93"/>
      <c r="V383" s="93"/>
      <c r="W383" s="93"/>
      <c r="X383" s="93"/>
      <c r="Y383" s="93"/>
      <c r="Z383" s="93"/>
      <c r="AA383" s="93"/>
    </row>
    <row r="384" spans="1:27" ht="15.6" x14ac:dyDescent="0.3">
      <c r="A384" s="93"/>
      <c r="B384" s="94"/>
      <c r="C384" s="93"/>
      <c r="D384" s="93"/>
      <c r="E384" s="93"/>
      <c r="F384" s="93"/>
      <c r="G384" s="93"/>
      <c r="H384" s="93"/>
      <c r="I384" s="93"/>
      <c r="J384" s="93"/>
      <c r="K384" s="93"/>
      <c r="L384" s="93"/>
      <c r="M384" s="93"/>
      <c r="N384" s="93"/>
      <c r="O384" s="93"/>
      <c r="P384" s="93"/>
      <c r="Q384" s="93"/>
      <c r="R384" s="93"/>
      <c r="S384" s="93"/>
      <c r="T384" s="93"/>
      <c r="U384" s="93"/>
      <c r="V384" s="93"/>
      <c r="W384" s="93"/>
      <c r="X384" s="93"/>
      <c r="Y384" s="93"/>
      <c r="Z384" s="93"/>
      <c r="AA384" s="93"/>
    </row>
    <row r="385" spans="1:27" ht="15.6" x14ac:dyDescent="0.3">
      <c r="A385" s="93"/>
      <c r="B385" s="94"/>
      <c r="C385" s="93"/>
      <c r="D385" s="93"/>
      <c r="E385" s="93"/>
      <c r="F385" s="93"/>
      <c r="G385" s="93"/>
      <c r="H385" s="93"/>
      <c r="I385" s="93"/>
      <c r="J385" s="93"/>
      <c r="K385" s="93"/>
      <c r="L385" s="93"/>
      <c r="M385" s="93"/>
      <c r="N385" s="93"/>
      <c r="O385" s="93"/>
      <c r="P385" s="93"/>
      <c r="Q385" s="93"/>
      <c r="R385" s="93"/>
      <c r="S385" s="93"/>
      <c r="T385" s="93"/>
      <c r="U385" s="93"/>
      <c r="V385" s="93"/>
      <c r="W385" s="93"/>
      <c r="X385" s="93"/>
      <c r="Y385" s="93"/>
      <c r="Z385" s="93"/>
      <c r="AA385" s="93"/>
    </row>
    <row r="386" spans="1:27" ht="15.6" x14ac:dyDescent="0.3">
      <c r="A386" s="93"/>
      <c r="B386" s="94"/>
      <c r="C386" s="93"/>
      <c r="D386" s="93"/>
      <c r="E386" s="93"/>
      <c r="F386" s="93"/>
      <c r="G386" s="93"/>
      <c r="H386" s="93"/>
      <c r="I386" s="93"/>
      <c r="J386" s="93"/>
      <c r="K386" s="93"/>
      <c r="L386" s="93"/>
      <c r="M386" s="93"/>
      <c r="N386" s="93"/>
      <c r="O386" s="93"/>
      <c r="P386" s="93"/>
      <c r="Q386" s="93"/>
      <c r="R386" s="93"/>
      <c r="S386" s="93"/>
      <c r="T386" s="93"/>
      <c r="U386" s="93"/>
      <c r="V386" s="93"/>
      <c r="W386" s="93"/>
      <c r="X386" s="93"/>
      <c r="Y386" s="93"/>
      <c r="Z386" s="93"/>
      <c r="AA386" s="93"/>
    </row>
    <row r="387" spans="1:27" ht="15.6" x14ac:dyDescent="0.3">
      <c r="A387" s="93"/>
      <c r="B387" s="94"/>
      <c r="C387" s="93"/>
      <c r="D387" s="93"/>
      <c r="E387" s="93"/>
      <c r="F387" s="93"/>
      <c r="G387" s="93"/>
      <c r="H387" s="93"/>
      <c r="I387" s="93"/>
      <c r="J387" s="93"/>
      <c r="K387" s="93"/>
      <c r="L387" s="93"/>
      <c r="M387" s="93"/>
      <c r="N387" s="93"/>
      <c r="O387" s="93"/>
      <c r="P387" s="93"/>
      <c r="Q387" s="93"/>
      <c r="R387" s="93"/>
      <c r="S387" s="93"/>
      <c r="T387" s="93"/>
      <c r="U387" s="93"/>
      <c r="V387" s="93"/>
      <c r="W387" s="93"/>
      <c r="X387" s="93"/>
      <c r="Y387" s="93"/>
      <c r="Z387" s="93"/>
      <c r="AA387" s="93"/>
    </row>
    <row r="388" spans="1:27" ht="15.6" x14ac:dyDescent="0.3">
      <c r="A388" s="93"/>
      <c r="B388" s="94"/>
      <c r="C388" s="93"/>
      <c r="D388" s="93"/>
      <c r="E388" s="93"/>
      <c r="F388" s="93"/>
      <c r="G388" s="93"/>
      <c r="H388" s="93"/>
      <c r="I388" s="93"/>
      <c r="J388" s="93"/>
      <c r="K388" s="93"/>
      <c r="L388" s="93"/>
      <c r="M388" s="93"/>
      <c r="N388" s="93"/>
      <c r="O388" s="93"/>
      <c r="P388" s="93"/>
      <c r="Q388" s="93"/>
      <c r="R388" s="93"/>
      <c r="S388" s="93"/>
      <c r="T388" s="93"/>
      <c r="U388" s="93"/>
      <c r="V388" s="93"/>
      <c r="W388" s="93"/>
      <c r="X388" s="93"/>
      <c r="Y388" s="93"/>
      <c r="Z388" s="93"/>
      <c r="AA388" s="93"/>
    </row>
    <row r="389" spans="1:27" ht="15.6" x14ac:dyDescent="0.3">
      <c r="A389" s="93"/>
      <c r="B389" s="94"/>
      <c r="C389" s="93"/>
      <c r="D389" s="93"/>
      <c r="E389" s="93"/>
      <c r="F389" s="93"/>
      <c r="G389" s="93"/>
      <c r="H389" s="93"/>
      <c r="I389" s="93"/>
      <c r="J389" s="93"/>
      <c r="K389" s="93"/>
      <c r="L389" s="93"/>
      <c r="M389" s="93"/>
      <c r="N389" s="93"/>
      <c r="O389" s="93"/>
      <c r="P389" s="93"/>
      <c r="Q389" s="93"/>
      <c r="R389" s="93"/>
      <c r="S389" s="93"/>
      <c r="T389" s="93"/>
      <c r="U389" s="93"/>
      <c r="V389" s="93"/>
      <c r="W389" s="93"/>
      <c r="X389" s="93"/>
      <c r="Y389" s="93"/>
      <c r="Z389" s="93"/>
      <c r="AA389" s="93"/>
    </row>
    <row r="390" spans="1:27" ht="15.6" x14ac:dyDescent="0.3">
      <c r="A390" s="93"/>
      <c r="B390" s="94"/>
      <c r="C390" s="93"/>
      <c r="D390" s="93"/>
      <c r="E390" s="93"/>
      <c r="F390" s="93"/>
      <c r="G390" s="93"/>
      <c r="H390" s="93"/>
      <c r="I390" s="93"/>
      <c r="J390" s="93"/>
      <c r="K390" s="93"/>
      <c r="L390" s="93"/>
      <c r="M390" s="93"/>
      <c r="N390" s="93"/>
      <c r="O390" s="93"/>
      <c r="P390" s="93"/>
      <c r="Q390" s="93"/>
      <c r="R390" s="93"/>
      <c r="S390" s="93"/>
      <c r="T390" s="93"/>
      <c r="U390" s="93"/>
      <c r="V390" s="93"/>
      <c r="W390" s="93"/>
      <c r="X390" s="93"/>
      <c r="Y390" s="93"/>
      <c r="Z390" s="93"/>
      <c r="AA390" s="93"/>
    </row>
    <row r="391" spans="1:27" ht="15.6" x14ac:dyDescent="0.3">
      <c r="A391" s="93"/>
      <c r="B391" s="94"/>
      <c r="C391" s="93"/>
      <c r="D391" s="93"/>
      <c r="E391" s="93"/>
      <c r="F391" s="93"/>
      <c r="G391" s="93"/>
      <c r="H391" s="93"/>
      <c r="I391" s="93"/>
      <c r="J391" s="93"/>
      <c r="K391" s="93"/>
      <c r="L391" s="93"/>
      <c r="M391" s="93"/>
      <c r="N391" s="93"/>
      <c r="O391" s="93"/>
      <c r="P391" s="93"/>
      <c r="Q391" s="93"/>
      <c r="R391" s="93"/>
      <c r="S391" s="93"/>
      <c r="T391" s="93"/>
      <c r="U391" s="93"/>
      <c r="V391" s="93"/>
      <c r="W391" s="93"/>
      <c r="X391" s="93"/>
      <c r="Y391" s="93"/>
      <c r="Z391" s="93"/>
      <c r="AA391" s="93"/>
    </row>
    <row r="392" spans="1:27" ht="15.6" x14ac:dyDescent="0.3">
      <c r="A392" s="93"/>
      <c r="B392" s="94"/>
      <c r="C392" s="93"/>
      <c r="D392" s="93"/>
      <c r="E392" s="93"/>
      <c r="F392" s="93"/>
      <c r="G392" s="93"/>
      <c r="H392" s="93"/>
      <c r="I392" s="93"/>
      <c r="J392" s="93"/>
      <c r="K392" s="93"/>
      <c r="L392" s="93"/>
      <c r="M392" s="93"/>
      <c r="N392" s="93"/>
      <c r="O392" s="93"/>
      <c r="P392" s="93"/>
      <c r="Q392" s="93"/>
      <c r="R392" s="93"/>
      <c r="S392" s="93"/>
      <c r="T392" s="93"/>
      <c r="U392" s="93"/>
      <c r="V392" s="93"/>
      <c r="W392" s="93"/>
      <c r="X392" s="93"/>
      <c r="Y392" s="93"/>
      <c r="Z392" s="93"/>
      <c r="AA392" s="93"/>
    </row>
    <row r="393" spans="1:27" ht="15.6" x14ac:dyDescent="0.3">
      <c r="A393" s="93"/>
      <c r="B393" s="94"/>
      <c r="C393" s="93"/>
      <c r="D393" s="93"/>
      <c r="E393" s="93"/>
      <c r="F393" s="93"/>
      <c r="G393" s="93"/>
      <c r="H393" s="93"/>
      <c r="I393" s="93"/>
      <c r="J393" s="93"/>
      <c r="K393" s="93"/>
      <c r="L393" s="93"/>
      <c r="M393" s="93"/>
      <c r="N393" s="93"/>
      <c r="O393" s="93"/>
      <c r="P393" s="93"/>
      <c r="Q393" s="93"/>
      <c r="R393" s="93"/>
      <c r="S393" s="93"/>
      <c r="T393" s="93"/>
      <c r="U393" s="93"/>
      <c r="V393" s="93"/>
      <c r="W393" s="93"/>
      <c r="X393" s="93"/>
      <c r="Y393" s="93"/>
      <c r="Z393" s="93"/>
      <c r="AA393" s="93"/>
    </row>
    <row r="394" spans="1:27" ht="15.6" x14ac:dyDescent="0.3">
      <c r="A394" s="93"/>
      <c r="B394" s="94"/>
      <c r="C394" s="93"/>
      <c r="D394" s="93"/>
      <c r="E394" s="93"/>
      <c r="F394" s="93"/>
      <c r="G394" s="93"/>
      <c r="H394" s="93"/>
      <c r="I394" s="93"/>
      <c r="J394" s="93"/>
      <c r="K394" s="93"/>
      <c r="L394" s="93"/>
      <c r="M394" s="93"/>
      <c r="N394" s="93"/>
      <c r="O394" s="93"/>
      <c r="P394" s="93"/>
      <c r="Q394" s="93"/>
      <c r="R394" s="93"/>
      <c r="S394" s="93"/>
      <c r="T394" s="93"/>
      <c r="U394" s="93"/>
      <c r="V394" s="93"/>
      <c r="W394" s="93"/>
      <c r="X394" s="93"/>
      <c r="Y394" s="93"/>
      <c r="Z394" s="93"/>
      <c r="AA394" s="93"/>
    </row>
    <row r="395" spans="1:27" ht="15.6" x14ac:dyDescent="0.3">
      <c r="A395" s="93"/>
      <c r="B395" s="94"/>
      <c r="C395" s="93"/>
      <c r="D395" s="93"/>
      <c r="E395" s="93"/>
      <c r="F395" s="93"/>
      <c r="G395" s="93"/>
      <c r="H395" s="93"/>
      <c r="I395" s="93"/>
      <c r="J395" s="93"/>
      <c r="K395" s="93"/>
      <c r="L395" s="93"/>
      <c r="M395" s="93"/>
      <c r="N395" s="93"/>
      <c r="O395" s="93"/>
      <c r="P395" s="93"/>
      <c r="Q395" s="93"/>
      <c r="R395" s="93"/>
      <c r="S395" s="93"/>
      <c r="T395" s="93"/>
      <c r="U395" s="93"/>
      <c r="V395" s="93"/>
      <c r="W395" s="93"/>
      <c r="X395" s="93"/>
      <c r="Y395" s="93"/>
      <c r="Z395" s="93"/>
      <c r="AA395" s="93"/>
    </row>
    <row r="396" spans="1:27" ht="15.6" x14ac:dyDescent="0.3">
      <c r="A396" s="93"/>
      <c r="B396" s="94"/>
      <c r="C396" s="93"/>
      <c r="D396" s="93"/>
      <c r="E396" s="93"/>
      <c r="F396" s="93"/>
      <c r="G396" s="93"/>
      <c r="H396" s="93"/>
      <c r="I396" s="93"/>
      <c r="J396" s="93"/>
      <c r="K396" s="93"/>
      <c r="L396" s="93"/>
      <c r="M396" s="93"/>
      <c r="N396" s="93"/>
      <c r="O396" s="93"/>
      <c r="P396" s="93"/>
      <c r="Q396" s="93"/>
      <c r="R396" s="93"/>
      <c r="S396" s="93"/>
      <c r="T396" s="93"/>
      <c r="U396" s="93"/>
      <c r="V396" s="93"/>
      <c r="W396" s="93"/>
      <c r="X396" s="93"/>
      <c r="Y396" s="93"/>
      <c r="Z396" s="93"/>
      <c r="AA396" s="93"/>
    </row>
    <row r="397" spans="1:27" ht="15.6" x14ac:dyDescent="0.3">
      <c r="A397" s="93"/>
      <c r="B397" s="94"/>
      <c r="C397" s="93"/>
      <c r="D397" s="93"/>
      <c r="E397" s="93"/>
      <c r="F397" s="93"/>
      <c r="G397" s="93"/>
      <c r="H397" s="93"/>
      <c r="I397" s="93"/>
      <c r="J397" s="93"/>
      <c r="K397" s="93"/>
      <c r="L397" s="93"/>
      <c r="M397" s="93"/>
      <c r="N397" s="93"/>
      <c r="O397" s="93"/>
      <c r="P397" s="93"/>
      <c r="Q397" s="93"/>
      <c r="R397" s="93"/>
      <c r="S397" s="93"/>
      <c r="T397" s="93"/>
      <c r="U397" s="93"/>
      <c r="V397" s="93"/>
      <c r="W397" s="93"/>
      <c r="X397" s="93"/>
      <c r="Y397" s="93"/>
      <c r="Z397" s="93"/>
      <c r="AA397" s="93"/>
    </row>
    <row r="398" spans="1:27" ht="15.6" x14ac:dyDescent="0.3">
      <c r="A398" s="93"/>
      <c r="B398" s="94"/>
      <c r="C398" s="93"/>
      <c r="D398" s="93"/>
      <c r="E398" s="93"/>
      <c r="F398" s="93"/>
      <c r="G398" s="93"/>
      <c r="H398" s="93"/>
      <c r="I398" s="93"/>
      <c r="J398" s="93"/>
      <c r="K398" s="93"/>
      <c r="L398" s="93"/>
      <c r="M398" s="93"/>
      <c r="N398" s="93"/>
      <c r="O398" s="93"/>
      <c r="P398" s="93"/>
      <c r="Q398" s="93"/>
      <c r="R398" s="93"/>
      <c r="S398" s="93"/>
      <c r="T398" s="93"/>
      <c r="U398" s="93"/>
      <c r="V398" s="93"/>
      <c r="W398" s="93"/>
      <c r="X398" s="93"/>
      <c r="Y398" s="93"/>
      <c r="Z398" s="93"/>
      <c r="AA398" s="93"/>
    </row>
    <row r="399" spans="1:27" ht="15.6" x14ac:dyDescent="0.3">
      <c r="A399" s="93"/>
      <c r="B399" s="94"/>
      <c r="C399" s="93"/>
      <c r="D399" s="93"/>
      <c r="E399" s="93"/>
      <c r="F399" s="93"/>
      <c r="G399" s="93"/>
      <c r="H399" s="93"/>
      <c r="I399" s="93"/>
      <c r="J399" s="93"/>
      <c r="K399" s="93"/>
      <c r="L399" s="93"/>
      <c r="M399" s="93"/>
      <c r="N399" s="93"/>
      <c r="O399" s="93"/>
      <c r="P399" s="93"/>
      <c r="Q399" s="93"/>
      <c r="R399" s="93"/>
      <c r="S399" s="93"/>
      <c r="T399" s="93"/>
      <c r="U399" s="93"/>
      <c r="V399" s="93"/>
      <c r="W399" s="93"/>
      <c r="X399" s="93"/>
      <c r="Y399" s="93"/>
      <c r="Z399" s="93"/>
      <c r="AA399" s="93"/>
    </row>
    <row r="400" spans="1:27" ht="15.6" x14ac:dyDescent="0.3">
      <c r="A400" s="93"/>
      <c r="B400" s="94"/>
      <c r="C400" s="93"/>
      <c r="D400" s="93"/>
      <c r="E400" s="93"/>
      <c r="F400" s="93"/>
      <c r="G400" s="93"/>
      <c r="H400" s="93"/>
      <c r="I400" s="93"/>
      <c r="J400" s="93"/>
      <c r="K400" s="93"/>
      <c r="L400" s="93"/>
      <c r="M400" s="93"/>
      <c r="N400" s="93"/>
      <c r="O400" s="93"/>
      <c r="P400" s="93"/>
      <c r="Q400" s="93"/>
      <c r="R400" s="93"/>
      <c r="S400" s="93"/>
      <c r="T400" s="93"/>
      <c r="U400" s="93"/>
      <c r="V400" s="93"/>
      <c r="W400" s="93"/>
      <c r="X400" s="93"/>
      <c r="Y400" s="93"/>
      <c r="Z400" s="93"/>
      <c r="AA400" s="93"/>
    </row>
    <row r="401" spans="1:27" ht="15.6" x14ac:dyDescent="0.3">
      <c r="A401" s="93"/>
      <c r="B401" s="94"/>
      <c r="C401" s="93"/>
      <c r="D401" s="93"/>
      <c r="E401" s="93"/>
      <c r="F401" s="93"/>
      <c r="G401" s="93"/>
      <c r="H401" s="93"/>
      <c r="I401" s="93"/>
      <c r="J401" s="93"/>
      <c r="K401" s="93"/>
      <c r="L401" s="93"/>
      <c r="M401" s="93"/>
      <c r="N401" s="93"/>
      <c r="O401" s="93"/>
      <c r="P401" s="93"/>
      <c r="Q401" s="93"/>
      <c r="R401" s="93"/>
      <c r="S401" s="93"/>
      <c r="T401" s="93"/>
      <c r="U401" s="93"/>
      <c r="V401" s="93"/>
      <c r="W401" s="93"/>
      <c r="X401" s="93"/>
      <c r="Y401" s="93"/>
      <c r="Z401" s="93"/>
      <c r="AA401" s="93"/>
    </row>
    <row r="402" spans="1:27" ht="15.6" x14ac:dyDescent="0.3">
      <c r="A402" s="93"/>
      <c r="B402" s="94"/>
      <c r="C402" s="93"/>
      <c r="D402" s="93"/>
      <c r="E402" s="93"/>
      <c r="F402" s="93"/>
      <c r="G402" s="93"/>
      <c r="H402" s="93"/>
      <c r="I402" s="93"/>
      <c r="J402" s="93"/>
      <c r="K402" s="93"/>
      <c r="L402" s="93"/>
      <c r="M402" s="93"/>
      <c r="N402" s="93"/>
      <c r="O402" s="93"/>
      <c r="P402" s="93"/>
      <c r="Q402" s="93"/>
      <c r="R402" s="93"/>
      <c r="S402" s="93"/>
      <c r="T402" s="93"/>
      <c r="U402" s="93"/>
      <c r="V402" s="93"/>
      <c r="W402" s="93"/>
      <c r="X402" s="93"/>
      <c r="Y402" s="93"/>
      <c r="Z402" s="93"/>
      <c r="AA402" s="93"/>
    </row>
    <row r="403" spans="1:27" ht="15.6" x14ac:dyDescent="0.3">
      <c r="A403" s="93"/>
      <c r="B403" s="94"/>
      <c r="C403" s="93"/>
      <c r="D403" s="93"/>
      <c r="E403" s="93"/>
      <c r="F403" s="93"/>
      <c r="G403" s="93"/>
      <c r="H403" s="93"/>
      <c r="I403" s="93"/>
      <c r="J403" s="93"/>
      <c r="K403" s="93"/>
      <c r="L403" s="93"/>
      <c r="M403" s="93"/>
      <c r="N403" s="93"/>
      <c r="O403" s="93"/>
      <c r="P403" s="93"/>
      <c r="Q403" s="93"/>
      <c r="R403" s="93"/>
      <c r="S403" s="93"/>
      <c r="T403" s="93"/>
      <c r="U403" s="93"/>
      <c r="V403" s="93"/>
      <c r="W403" s="93"/>
      <c r="X403" s="93"/>
      <c r="Y403" s="93"/>
      <c r="Z403" s="93"/>
      <c r="AA403" s="93"/>
    </row>
    <row r="404" spans="1:27" ht="15.6" x14ac:dyDescent="0.3">
      <c r="A404" s="93"/>
      <c r="B404" s="94"/>
      <c r="C404" s="93"/>
      <c r="D404" s="93"/>
      <c r="E404" s="93"/>
      <c r="F404" s="93"/>
      <c r="G404" s="93"/>
      <c r="H404" s="93"/>
      <c r="I404" s="93"/>
      <c r="J404" s="93"/>
      <c r="K404" s="93"/>
      <c r="L404" s="93"/>
      <c r="M404" s="93"/>
      <c r="N404" s="93"/>
      <c r="O404" s="93"/>
      <c r="P404" s="93"/>
      <c r="Q404" s="93"/>
      <c r="R404" s="93"/>
      <c r="S404" s="93"/>
      <c r="T404" s="93"/>
      <c r="U404" s="93"/>
      <c r="V404" s="93"/>
      <c r="W404" s="93"/>
      <c r="X404" s="93"/>
      <c r="Y404" s="93"/>
      <c r="Z404" s="93"/>
      <c r="AA404" s="93"/>
    </row>
    <row r="405" spans="1:27" ht="15.6" x14ac:dyDescent="0.3">
      <c r="A405" s="93"/>
      <c r="B405" s="94"/>
      <c r="C405" s="93"/>
      <c r="D405" s="93"/>
      <c r="E405" s="93"/>
      <c r="F405" s="93"/>
      <c r="G405" s="93"/>
      <c r="H405" s="93"/>
      <c r="I405" s="93"/>
      <c r="J405" s="93"/>
      <c r="K405" s="93"/>
      <c r="L405" s="93"/>
      <c r="M405" s="93"/>
      <c r="N405" s="93"/>
      <c r="O405" s="93"/>
      <c r="P405" s="93"/>
      <c r="Q405" s="93"/>
      <c r="R405" s="93"/>
      <c r="S405" s="93"/>
      <c r="T405" s="93"/>
      <c r="U405" s="93"/>
      <c r="V405" s="93"/>
      <c r="W405" s="93"/>
      <c r="X405" s="93"/>
      <c r="Y405" s="93"/>
      <c r="Z405" s="93"/>
      <c r="AA405" s="93"/>
    </row>
    <row r="406" spans="1:27" ht="15.6" x14ac:dyDescent="0.3">
      <c r="A406" s="93"/>
      <c r="B406" s="94"/>
      <c r="C406" s="93"/>
      <c r="D406" s="93"/>
      <c r="E406" s="93"/>
      <c r="F406" s="93"/>
      <c r="G406" s="93"/>
      <c r="H406" s="93"/>
      <c r="I406" s="93"/>
      <c r="J406" s="93"/>
      <c r="K406" s="93"/>
      <c r="L406" s="93"/>
      <c r="M406" s="93"/>
      <c r="N406" s="93"/>
      <c r="O406" s="93"/>
      <c r="P406" s="93"/>
      <c r="Q406" s="93"/>
      <c r="R406" s="93"/>
      <c r="S406" s="93"/>
      <c r="T406" s="93"/>
      <c r="U406" s="93"/>
      <c r="V406" s="93"/>
      <c r="W406" s="93"/>
      <c r="X406" s="93"/>
      <c r="Y406" s="93"/>
      <c r="Z406" s="93"/>
      <c r="AA406" s="93"/>
    </row>
    <row r="407" spans="1:27" ht="15.6" x14ac:dyDescent="0.3">
      <c r="A407" s="93"/>
      <c r="B407" s="94"/>
      <c r="C407" s="93"/>
      <c r="D407" s="93"/>
      <c r="E407" s="93"/>
      <c r="F407" s="93"/>
      <c r="G407" s="93"/>
      <c r="H407" s="93"/>
      <c r="I407" s="93"/>
      <c r="J407" s="93"/>
      <c r="K407" s="93"/>
      <c r="L407" s="93"/>
      <c r="M407" s="93"/>
      <c r="N407" s="93"/>
      <c r="O407" s="93"/>
      <c r="P407" s="93"/>
      <c r="Q407" s="93"/>
      <c r="R407" s="93"/>
      <c r="S407" s="93"/>
      <c r="T407" s="93"/>
      <c r="U407" s="93"/>
      <c r="V407" s="93"/>
      <c r="W407" s="93"/>
      <c r="X407" s="93"/>
      <c r="Y407" s="93"/>
      <c r="Z407" s="93"/>
      <c r="AA407" s="93"/>
    </row>
    <row r="408" spans="1:27" ht="15.6" x14ac:dyDescent="0.3">
      <c r="A408" s="93"/>
      <c r="B408" s="94"/>
      <c r="C408" s="93"/>
      <c r="D408" s="93"/>
      <c r="E408" s="93"/>
      <c r="F408" s="93"/>
      <c r="G408" s="93"/>
      <c r="H408" s="93"/>
      <c r="I408" s="93"/>
      <c r="J408" s="93"/>
      <c r="K408" s="93"/>
      <c r="L408" s="93"/>
      <c r="M408" s="93"/>
      <c r="N408" s="93"/>
      <c r="O408" s="93"/>
      <c r="P408" s="93"/>
      <c r="Q408" s="93"/>
      <c r="R408" s="93"/>
      <c r="S408" s="93"/>
      <c r="T408" s="93"/>
      <c r="U408" s="93"/>
      <c r="V408" s="93"/>
      <c r="W408" s="93"/>
      <c r="X408" s="93"/>
      <c r="Y408" s="93"/>
      <c r="Z408" s="93"/>
      <c r="AA408" s="93"/>
    </row>
    <row r="409" spans="1:27" ht="15.6" x14ac:dyDescent="0.3">
      <c r="A409" s="93"/>
      <c r="B409" s="94"/>
      <c r="C409" s="93"/>
      <c r="D409" s="93"/>
      <c r="E409" s="93"/>
      <c r="F409" s="93"/>
      <c r="G409" s="93"/>
      <c r="H409" s="93"/>
      <c r="I409" s="93"/>
      <c r="J409" s="93"/>
      <c r="K409" s="93"/>
      <c r="L409" s="93"/>
      <c r="M409" s="93"/>
      <c r="N409" s="93"/>
      <c r="O409" s="93"/>
      <c r="P409" s="93"/>
      <c r="Q409" s="93"/>
      <c r="R409" s="93"/>
      <c r="S409" s="93"/>
      <c r="T409" s="93"/>
      <c r="U409" s="93"/>
      <c r="V409" s="93"/>
      <c r="W409" s="93"/>
      <c r="X409" s="93"/>
      <c r="Y409" s="93"/>
      <c r="Z409" s="93"/>
      <c r="AA409" s="93"/>
    </row>
    <row r="410" spans="1:27" ht="15.6" x14ac:dyDescent="0.3">
      <c r="A410" s="93"/>
      <c r="B410" s="94"/>
      <c r="C410" s="93"/>
      <c r="D410" s="93"/>
      <c r="E410" s="93"/>
      <c r="F410" s="93"/>
      <c r="G410" s="93"/>
      <c r="H410" s="93"/>
      <c r="I410" s="93"/>
      <c r="J410" s="93"/>
      <c r="K410" s="93"/>
      <c r="L410" s="93"/>
      <c r="M410" s="93"/>
      <c r="N410" s="93"/>
      <c r="O410" s="93"/>
      <c r="P410" s="93"/>
      <c r="Q410" s="93"/>
      <c r="R410" s="93"/>
      <c r="S410" s="93"/>
      <c r="T410" s="93"/>
      <c r="U410" s="93"/>
      <c r="V410" s="93"/>
      <c r="W410" s="93"/>
      <c r="X410" s="93"/>
      <c r="Y410" s="93"/>
      <c r="Z410" s="93"/>
      <c r="AA410" s="93"/>
    </row>
    <row r="411" spans="1:27" ht="15.6" x14ac:dyDescent="0.3">
      <c r="A411" s="93"/>
      <c r="B411" s="94"/>
      <c r="C411" s="93"/>
      <c r="D411" s="93"/>
      <c r="E411" s="93"/>
      <c r="F411" s="93"/>
      <c r="G411" s="93"/>
      <c r="H411" s="93"/>
      <c r="I411" s="93"/>
      <c r="J411" s="93"/>
      <c r="K411" s="93"/>
      <c r="L411" s="93"/>
      <c r="M411" s="93"/>
      <c r="N411" s="93"/>
      <c r="O411" s="93"/>
      <c r="P411" s="93"/>
      <c r="Q411" s="93"/>
      <c r="R411" s="93"/>
      <c r="S411" s="93"/>
      <c r="T411" s="93"/>
      <c r="U411" s="93"/>
      <c r="V411" s="93"/>
      <c r="W411" s="93"/>
      <c r="X411" s="93"/>
      <c r="Y411" s="93"/>
      <c r="Z411" s="93"/>
      <c r="AA411" s="93"/>
    </row>
    <row r="412" spans="1:27" ht="15.6" x14ac:dyDescent="0.3">
      <c r="A412" s="93"/>
      <c r="B412" s="94"/>
      <c r="C412" s="93"/>
      <c r="D412" s="93"/>
      <c r="E412" s="93"/>
      <c r="F412" s="93"/>
      <c r="G412" s="93"/>
      <c r="H412" s="93"/>
      <c r="I412" s="93"/>
      <c r="J412" s="93"/>
      <c r="K412" s="93"/>
      <c r="L412" s="93"/>
      <c r="M412" s="93"/>
      <c r="N412" s="93"/>
      <c r="O412" s="93"/>
      <c r="P412" s="93"/>
      <c r="Q412" s="93"/>
      <c r="R412" s="93"/>
      <c r="S412" s="93"/>
      <c r="T412" s="93"/>
      <c r="U412" s="93"/>
      <c r="V412" s="93"/>
      <c r="W412" s="93"/>
      <c r="X412" s="93"/>
      <c r="Y412" s="93"/>
      <c r="Z412" s="93"/>
      <c r="AA412" s="93"/>
    </row>
    <row r="413" spans="1:27" ht="15.6" x14ac:dyDescent="0.3">
      <c r="A413" s="93"/>
      <c r="B413" s="94"/>
      <c r="C413" s="93"/>
      <c r="D413" s="93"/>
      <c r="E413" s="93"/>
      <c r="F413" s="93"/>
      <c r="G413" s="93"/>
      <c r="H413" s="93"/>
      <c r="I413" s="93"/>
      <c r="J413" s="93"/>
      <c r="K413" s="93"/>
      <c r="L413" s="93"/>
      <c r="M413" s="93"/>
      <c r="N413" s="93"/>
      <c r="O413" s="93"/>
      <c r="P413" s="93"/>
      <c r="Q413" s="93"/>
      <c r="R413" s="93"/>
      <c r="S413" s="93"/>
      <c r="T413" s="93"/>
      <c r="U413" s="93"/>
      <c r="V413" s="93"/>
      <c r="W413" s="93"/>
      <c r="X413" s="93"/>
      <c r="Y413" s="93"/>
      <c r="Z413" s="93"/>
      <c r="AA413" s="93"/>
    </row>
    <row r="414" spans="1:27" ht="15.6" x14ac:dyDescent="0.3">
      <c r="A414" s="93"/>
      <c r="B414" s="94"/>
      <c r="C414" s="93"/>
      <c r="D414" s="93"/>
      <c r="E414" s="93"/>
      <c r="F414" s="93"/>
      <c r="G414" s="93"/>
      <c r="H414" s="93"/>
      <c r="I414" s="93"/>
      <c r="J414" s="93"/>
      <c r="K414" s="93"/>
      <c r="L414" s="93"/>
      <c r="M414" s="93"/>
      <c r="N414" s="93"/>
      <c r="O414" s="93"/>
      <c r="P414" s="93"/>
      <c r="Q414" s="93"/>
      <c r="R414" s="93"/>
      <c r="S414" s="93"/>
      <c r="T414" s="93"/>
      <c r="U414" s="93"/>
      <c r="V414" s="93"/>
      <c r="W414" s="93"/>
      <c r="X414" s="93"/>
      <c r="Y414" s="93"/>
      <c r="Z414" s="93"/>
      <c r="AA414" s="93"/>
    </row>
    <row r="415" spans="1:27" ht="15.6" x14ac:dyDescent="0.3">
      <c r="A415" s="93"/>
      <c r="B415" s="94"/>
      <c r="C415" s="93"/>
      <c r="D415" s="93"/>
      <c r="E415" s="93"/>
      <c r="F415" s="93"/>
      <c r="G415" s="93"/>
      <c r="H415" s="93"/>
      <c r="I415" s="93"/>
      <c r="J415" s="93"/>
      <c r="K415" s="93"/>
      <c r="L415" s="93"/>
      <c r="M415" s="93"/>
      <c r="N415" s="93"/>
      <c r="O415" s="93"/>
      <c r="P415" s="93"/>
      <c r="Q415" s="93"/>
      <c r="R415" s="93"/>
      <c r="S415" s="93"/>
      <c r="T415" s="93"/>
      <c r="U415" s="93"/>
      <c r="V415" s="93"/>
      <c r="W415" s="93"/>
      <c r="X415" s="93"/>
      <c r="Y415" s="93"/>
      <c r="Z415" s="93"/>
      <c r="AA415" s="93"/>
    </row>
    <row r="416" spans="1:27" ht="15.6" x14ac:dyDescent="0.3">
      <c r="A416" s="93"/>
      <c r="B416" s="94"/>
      <c r="C416" s="93"/>
      <c r="D416" s="93"/>
      <c r="E416" s="93"/>
      <c r="F416" s="93"/>
      <c r="G416" s="93"/>
      <c r="H416" s="93"/>
      <c r="I416" s="93"/>
      <c r="J416" s="93"/>
      <c r="K416" s="93"/>
      <c r="L416" s="93"/>
      <c r="M416" s="93"/>
      <c r="N416" s="93"/>
      <c r="O416" s="93"/>
      <c r="P416" s="93"/>
      <c r="Q416" s="93"/>
      <c r="R416" s="93"/>
      <c r="S416" s="93"/>
      <c r="T416" s="93"/>
      <c r="U416" s="93"/>
      <c r="V416" s="93"/>
      <c r="W416" s="93"/>
      <c r="X416" s="93"/>
      <c r="Y416" s="93"/>
      <c r="Z416" s="93"/>
      <c r="AA416" s="93"/>
    </row>
    <row r="417" spans="1:27" ht="15.6" x14ac:dyDescent="0.3">
      <c r="A417" s="93"/>
      <c r="B417" s="94"/>
      <c r="C417" s="93"/>
      <c r="D417" s="93"/>
      <c r="E417" s="93"/>
      <c r="F417" s="93"/>
      <c r="G417" s="93"/>
      <c r="H417" s="93"/>
      <c r="I417" s="93"/>
      <c r="J417" s="93"/>
      <c r="K417" s="93"/>
      <c r="L417" s="93"/>
      <c r="M417" s="93"/>
      <c r="N417" s="93"/>
      <c r="O417" s="93"/>
      <c r="P417" s="93"/>
      <c r="Q417" s="93"/>
      <c r="R417" s="93"/>
      <c r="S417" s="93"/>
      <c r="T417" s="93"/>
      <c r="U417" s="93"/>
      <c r="V417" s="93"/>
      <c r="W417" s="93"/>
      <c r="X417" s="93"/>
      <c r="Y417" s="93"/>
      <c r="Z417" s="93"/>
      <c r="AA417" s="93"/>
    </row>
    <row r="418" spans="1:27" ht="15.6" x14ac:dyDescent="0.3">
      <c r="A418" s="93"/>
      <c r="B418" s="94"/>
      <c r="C418" s="93"/>
      <c r="D418" s="93"/>
      <c r="E418" s="93"/>
      <c r="F418" s="93"/>
      <c r="G418" s="93"/>
      <c r="H418" s="93"/>
      <c r="I418" s="93"/>
      <c r="J418" s="93"/>
      <c r="K418" s="93"/>
      <c r="L418" s="93"/>
      <c r="M418" s="93"/>
      <c r="N418" s="93"/>
      <c r="O418" s="93"/>
      <c r="P418" s="93"/>
      <c r="Q418" s="93"/>
      <c r="R418" s="93"/>
      <c r="S418" s="93"/>
      <c r="T418" s="93"/>
      <c r="U418" s="93"/>
      <c r="V418" s="93"/>
      <c r="W418" s="93"/>
      <c r="X418" s="93"/>
      <c r="Y418" s="93"/>
      <c r="Z418" s="93"/>
      <c r="AA418" s="93"/>
    </row>
    <row r="419" spans="1:27" ht="15.6" x14ac:dyDescent="0.3">
      <c r="A419" s="93"/>
      <c r="B419" s="94"/>
      <c r="C419" s="93"/>
      <c r="D419" s="93"/>
      <c r="E419" s="93"/>
      <c r="F419" s="93"/>
      <c r="G419" s="93"/>
      <c r="H419" s="93"/>
      <c r="I419" s="93"/>
      <c r="J419" s="93"/>
      <c r="K419" s="93"/>
      <c r="L419" s="93"/>
      <c r="M419" s="93"/>
      <c r="N419" s="93"/>
      <c r="O419" s="93"/>
      <c r="P419" s="93"/>
      <c r="Q419" s="93"/>
      <c r="R419" s="93"/>
      <c r="S419" s="93"/>
      <c r="T419" s="93"/>
      <c r="U419" s="93"/>
      <c r="V419" s="93"/>
      <c r="W419" s="93"/>
      <c r="X419" s="93"/>
      <c r="Y419" s="93"/>
      <c r="Z419" s="93"/>
      <c r="AA419" s="93"/>
    </row>
    <row r="420" spans="1:27" ht="15.6" x14ac:dyDescent="0.3">
      <c r="A420" s="93"/>
      <c r="B420" s="94"/>
      <c r="C420" s="93"/>
      <c r="D420" s="93"/>
      <c r="E420" s="93"/>
      <c r="F420" s="93"/>
      <c r="G420" s="93"/>
      <c r="H420" s="93"/>
      <c r="I420" s="93"/>
      <c r="J420" s="93"/>
      <c r="K420" s="93"/>
      <c r="L420" s="93"/>
      <c r="M420" s="93"/>
      <c r="N420" s="93"/>
      <c r="O420" s="93"/>
      <c r="P420" s="93"/>
      <c r="Q420" s="93"/>
      <c r="R420" s="93"/>
      <c r="S420" s="93"/>
      <c r="T420" s="93"/>
      <c r="U420" s="93"/>
      <c r="V420" s="93"/>
      <c r="W420" s="93"/>
      <c r="X420" s="93"/>
      <c r="Y420" s="93"/>
      <c r="Z420" s="93"/>
      <c r="AA420" s="93"/>
    </row>
    <row r="421" spans="1:27" ht="15.6" x14ac:dyDescent="0.3">
      <c r="A421" s="93"/>
      <c r="B421" s="94"/>
      <c r="C421" s="93"/>
      <c r="D421" s="93"/>
      <c r="E421" s="93"/>
      <c r="F421" s="93"/>
      <c r="G421" s="93"/>
      <c r="H421" s="93"/>
      <c r="I421" s="93"/>
      <c r="J421" s="93"/>
      <c r="K421" s="93"/>
      <c r="L421" s="93"/>
      <c r="M421" s="93"/>
      <c r="N421" s="93"/>
      <c r="O421" s="93"/>
      <c r="P421" s="93"/>
      <c r="Q421" s="93"/>
      <c r="R421" s="93"/>
      <c r="S421" s="93"/>
      <c r="T421" s="93"/>
      <c r="U421" s="93"/>
      <c r="V421" s="93"/>
      <c r="W421" s="93"/>
      <c r="X421" s="93"/>
      <c r="Y421" s="93"/>
      <c r="Z421" s="93"/>
      <c r="AA421" s="93"/>
    </row>
    <row r="422" spans="1:27" ht="15.6" x14ac:dyDescent="0.3">
      <c r="A422" s="93"/>
      <c r="B422" s="94"/>
      <c r="C422" s="93"/>
      <c r="D422" s="93"/>
      <c r="E422" s="93"/>
      <c r="F422" s="93"/>
      <c r="G422" s="93"/>
      <c r="H422" s="93"/>
      <c r="I422" s="93"/>
      <c r="J422" s="93"/>
      <c r="K422" s="93"/>
      <c r="L422" s="93"/>
      <c r="M422" s="93"/>
      <c r="N422" s="93"/>
      <c r="O422" s="93"/>
      <c r="P422" s="93"/>
      <c r="Q422" s="93"/>
      <c r="R422" s="93"/>
      <c r="S422" s="93"/>
      <c r="T422" s="93"/>
      <c r="U422" s="93"/>
      <c r="V422" s="93"/>
      <c r="W422" s="93"/>
      <c r="X422" s="93"/>
      <c r="Y422" s="93"/>
      <c r="Z422" s="93"/>
      <c r="AA422" s="93"/>
    </row>
    <row r="423" spans="1:27" ht="15.6" x14ac:dyDescent="0.3">
      <c r="A423" s="93"/>
      <c r="B423" s="94"/>
      <c r="C423" s="93"/>
      <c r="D423" s="93"/>
      <c r="E423" s="93"/>
      <c r="F423" s="93"/>
      <c r="G423" s="93"/>
      <c r="H423" s="93"/>
      <c r="I423" s="93"/>
      <c r="J423" s="93"/>
      <c r="K423" s="93"/>
      <c r="L423" s="93"/>
      <c r="M423" s="93"/>
      <c r="N423" s="93"/>
      <c r="O423" s="93"/>
      <c r="P423" s="93"/>
      <c r="Q423" s="93"/>
      <c r="R423" s="93"/>
      <c r="S423" s="93"/>
      <c r="T423" s="93"/>
      <c r="U423" s="93"/>
      <c r="V423" s="93"/>
      <c r="W423" s="93"/>
      <c r="X423" s="93"/>
      <c r="Y423" s="93"/>
      <c r="Z423" s="93"/>
      <c r="AA423" s="93"/>
    </row>
    <row r="424" spans="1:27" ht="15.6" x14ac:dyDescent="0.3">
      <c r="A424" s="93"/>
      <c r="B424" s="94"/>
      <c r="C424" s="93"/>
      <c r="D424" s="93"/>
      <c r="E424" s="93"/>
      <c r="F424" s="93"/>
      <c r="G424" s="93"/>
      <c r="H424" s="93"/>
      <c r="I424" s="93"/>
      <c r="J424" s="93"/>
      <c r="K424" s="93"/>
      <c r="L424" s="93"/>
      <c r="M424" s="93"/>
      <c r="N424" s="93"/>
      <c r="O424" s="93"/>
      <c r="P424" s="93"/>
      <c r="Q424" s="93"/>
      <c r="R424" s="93"/>
      <c r="S424" s="93"/>
      <c r="T424" s="93"/>
      <c r="U424" s="93"/>
      <c r="V424" s="93"/>
      <c r="W424" s="93"/>
      <c r="X424" s="93"/>
      <c r="Y424" s="93"/>
      <c r="Z424" s="93"/>
      <c r="AA424" s="93"/>
    </row>
    <row r="425" spans="1:27" ht="15.6" x14ac:dyDescent="0.3">
      <c r="A425" s="93"/>
      <c r="B425" s="94"/>
      <c r="C425" s="93"/>
      <c r="D425" s="93"/>
      <c r="E425" s="93"/>
      <c r="F425" s="93"/>
      <c r="G425" s="93"/>
      <c r="H425" s="93"/>
      <c r="I425" s="93"/>
      <c r="J425" s="93"/>
      <c r="K425" s="93"/>
      <c r="L425" s="93"/>
      <c r="M425" s="93"/>
      <c r="N425" s="93"/>
      <c r="O425" s="93"/>
      <c r="P425" s="93"/>
      <c r="Q425" s="93"/>
      <c r="R425" s="93"/>
      <c r="S425" s="93"/>
      <c r="T425" s="93"/>
      <c r="U425" s="93"/>
      <c r="V425" s="93"/>
      <c r="W425" s="93"/>
      <c r="X425" s="93"/>
      <c r="Y425" s="93"/>
      <c r="Z425" s="93"/>
      <c r="AA425" s="93"/>
    </row>
    <row r="426" spans="1:27" ht="15.6" x14ac:dyDescent="0.3">
      <c r="A426" s="93"/>
      <c r="B426" s="94"/>
      <c r="C426" s="93"/>
      <c r="D426" s="93"/>
      <c r="E426" s="93"/>
      <c r="F426" s="93"/>
      <c r="G426" s="93"/>
      <c r="H426" s="93"/>
      <c r="I426" s="93"/>
      <c r="J426" s="93"/>
      <c r="K426" s="93"/>
      <c r="L426" s="93"/>
      <c r="M426" s="93"/>
      <c r="N426" s="93"/>
      <c r="O426" s="93"/>
      <c r="P426" s="93"/>
      <c r="Q426" s="93"/>
      <c r="R426" s="93"/>
      <c r="S426" s="93"/>
      <c r="T426" s="93"/>
      <c r="U426" s="93"/>
      <c r="V426" s="93"/>
      <c r="W426" s="93"/>
      <c r="X426" s="93"/>
      <c r="Y426" s="93"/>
      <c r="Z426" s="93"/>
      <c r="AA426" s="93"/>
    </row>
    <row r="427" spans="1:27" ht="15.6" x14ac:dyDescent="0.3">
      <c r="A427" s="93"/>
      <c r="B427" s="94"/>
      <c r="C427" s="93"/>
      <c r="D427" s="93"/>
      <c r="E427" s="93"/>
      <c r="F427" s="93"/>
      <c r="G427" s="93"/>
      <c r="H427" s="93"/>
      <c r="I427" s="93"/>
      <c r="J427" s="93"/>
      <c r="K427" s="93"/>
      <c r="L427" s="93"/>
      <c r="M427" s="93"/>
      <c r="N427" s="93"/>
      <c r="O427" s="93"/>
      <c r="P427" s="93"/>
      <c r="Q427" s="93"/>
      <c r="R427" s="93"/>
      <c r="S427" s="93"/>
      <c r="T427" s="93"/>
      <c r="U427" s="93"/>
      <c r="V427" s="93"/>
      <c r="W427" s="93"/>
      <c r="X427" s="93"/>
      <c r="Y427" s="93"/>
      <c r="Z427" s="93"/>
      <c r="AA427" s="93"/>
    </row>
    <row r="428" spans="1:27" ht="15.6" x14ac:dyDescent="0.3">
      <c r="A428" s="93"/>
      <c r="B428" s="94"/>
      <c r="C428" s="93"/>
      <c r="D428" s="93"/>
      <c r="E428" s="93"/>
      <c r="F428" s="93"/>
      <c r="G428" s="93"/>
      <c r="H428" s="93"/>
      <c r="I428" s="93"/>
      <c r="J428" s="93"/>
      <c r="K428" s="93"/>
      <c r="L428" s="93"/>
      <c r="M428" s="93"/>
      <c r="N428" s="93"/>
      <c r="O428" s="93"/>
      <c r="P428" s="93"/>
      <c r="Q428" s="93"/>
      <c r="R428" s="93"/>
      <c r="S428" s="93"/>
      <c r="T428" s="93"/>
      <c r="U428" s="93"/>
      <c r="V428" s="93"/>
      <c r="W428" s="93"/>
      <c r="X428" s="93"/>
      <c r="Y428" s="93"/>
      <c r="Z428" s="93"/>
      <c r="AA428" s="93"/>
    </row>
    <row r="429" spans="1:27" ht="15.6" x14ac:dyDescent="0.3">
      <c r="A429" s="93"/>
      <c r="B429" s="94"/>
      <c r="C429" s="93"/>
      <c r="D429" s="93"/>
      <c r="E429" s="93"/>
      <c r="F429" s="93"/>
      <c r="G429" s="93"/>
      <c r="H429" s="93"/>
      <c r="I429" s="93"/>
      <c r="J429" s="93"/>
      <c r="K429" s="93"/>
      <c r="L429" s="93"/>
      <c r="M429" s="93"/>
      <c r="N429" s="93"/>
      <c r="O429" s="93"/>
      <c r="P429" s="93"/>
      <c r="Q429" s="93"/>
      <c r="R429" s="93"/>
      <c r="S429" s="93"/>
      <c r="T429" s="93"/>
      <c r="U429" s="93"/>
      <c r="V429" s="93"/>
      <c r="W429" s="93"/>
      <c r="X429" s="93"/>
      <c r="Y429" s="93"/>
      <c r="Z429" s="93"/>
      <c r="AA429" s="93"/>
    </row>
    <row r="430" spans="1:27" ht="15.6" x14ac:dyDescent="0.3">
      <c r="A430" s="93"/>
      <c r="B430" s="94"/>
      <c r="C430" s="93"/>
      <c r="D430" s="93"/>
      <c r="E430" s="93"/>
      <c r="F430" s="93"/>
      <c r="G430" s="93"/>
      <c r="H430" s="93"/>
      <c r="I430" s="93"/>
      <c r="J430" s="93"/>
      <c r="K430" s="93"/>
      <c r="L430" s="93"/>
      <c r="M430" s="93"/>
      <c r="N430" s="93"/>
      <c r="O430" s="93"/>
      <c r="P430" s="93"/>
      <c r="Q430" s="93"/>
      <c r="R430" s="93"/>
      <c r="S430" s="93"/>
      <c r="T430" s="93"/>
      <c r="U430" s="93"/>
      <c r="V430" s="93"/>
      <c r="W430" s="93"/>
      <c r="X430" s="93"/>
      <c r="Y430" s="93"/>
      <c r="Z430" s="93"/>
      <c r="AA430" s="93"/>
    </row>
    <row r="431" spans="1:27" ht="15.6" x14ac:dyDescent="0.3">
      <c r="A431" s="93"/>
      <c r="B431" s="94"/>
      <c r="C431" s="93"/>
      <c r="D431" s="93"/>
      <c r="E431" s="93"/>
      <c r="F431" s="93"/>
      <c r="G431" s="93"/>
      <c r="H431" s="93"/>
      <c r="I431" s="93"/>
      <c r="J431" s="93"/>
      <c r="K431" s="93"/>
      <c r="L431" s="93"/>
      <c r="M431" s="93"/>
      <c r="N431" s="93"/>
      <c r="O431" s="93"/>
      <c r="P431" s="93"/>
      <c r="Q431" s="93"/>
      <c r="R431" s="93"/>
      <c r="S431" s="93"/>
      <c r="T431" s="93"/>
      <c r="U431" s="93"/>
      <c r="V431" s="93"/>
      <c r="W431" s="93"/>
      <c r="X431" s="93"/>
      <c r="Y431" s="93"/>
      <c r="Z431" s="93"/>
      <c r="AA431" s="93"/>
    </row>
    <row r="432" spans="1:27" ht="15.6" x14ac:dyDescent="0.3">
      <c r="A432" s="93"/>
      <c r="B432" s="94"/>
      <c r="C432" s="93"/>
      <c r="D432" s="93"/>
      <c r="E432" s="93"/>
      <c r="F432" s="93"/>
      <c r="G432" s="93"/>
      <c r="H432" s="93"/>
      <c r="I432" s="93"/>
      <c r="J432" s="93"/>
      <c r="K432" s="93"/>
      <c r="L432" s="93"/>
      <c r="M432" s="93"/>
      <c r="N432" s="93"/>
      <c r="O432" s="93"/>
      <c r="P432" s="93"/>
      <c r="Q432" s="93"/>
      <c r="R432" s="93"/>
      <c r="S432" s="93"/>
      <c r="T432" s="93"/>
      <c r="U432" s="93"/>
      <c r="V432" s="93"/>
      <c r="W432" s="93"/>
      <c r="X432" s="93"/>
      <c r="Y432" s="93"/>
      <c r="Z432" s="93"/>
      <c r="AA432" s="93"/>
    </row>
    <row r="433" spans="1:27" ht="15.6" x14ac:dyDescent="0.3">
      <c r="A433" s="93"/>
      <c r="B433" s="94"/>
      <c r="C433" s="93"/>
      <c r="D433" s="93"/>
      <c r="E433" s="93"/>
      <c r="F433" s="93"/>
      <c r="G433" s="93"/>
      <c r="H433" s="93"/>
      <c r="I433" s="93"/>
      <c r="J433" s="93"/>
      <c r="K433" s="93"/>
      <c r="L433" s="93"/>
      <c r="M433" s="93"/>
      <c r="N433" s="93"/>
      <c r="O433" s="93"/>
      <c r="P433" s="93"/>
      <c r="Q433" s="93"/>
      <c r="R433" s="93"/>
      <c r="S433" s="93"/>
      <c r="T433" s="93"/>
      <c r="U433" s="93"/>
      <c r="V433" s="93"/>
      <c r="W433" s="93"/>
      <c r="X433" s="93"/>
      <c r="Y433" s="93"/>
      <c r="Z433" s="93"/>
      <c r="AA433" s="93"/>
    </row>
    <row r="434" spans="1:27" ht="15.6" x14ac:dyDescent="0.3">
      <c r="A434" s="93"/>
      <c r="B434" s="94"/>
      <c r="C434" s="93"/>
      <c r="D434" s="93"/>
      <c r="E434" s="93"/>
      <c r="F434" s="93"/>
      <c r="G434" s="93"/>
      <c r="H434" s="93"/>
      <c r="I434" s="93"/>
      <c r="J434" s="93"/>
      <c r="K434" s="93"/>
      <c r="L434" s="93"/>
      <c r="M434" s="93"/>
      <c r="N434" s="93"/>
      <c r="O434" s="93"/>
      <c r="P434" s="93"/>
      <c r="Q434" s="93"/>
      <c r="R434" s="93"/>
      <c r="S434" s="93"/>
      <c r="T434" s="93"/>
      <c r="U434" s="93"/>
      <c r="V434" s="93"/>
      <c r="W434" s="93"/>
      <c r="X434" s="93"/>
      <c r="Y434" s="93"/>
      <c r="Z434" s="93"/>
      <c r="AA434" s="93"/>
    </row>
    <row r="435" spans="1:27" ht="15.6" x14ac:dyDescent="0.3">
      <c r="A435" s="93"/>
      <c r="B435" s="94"/>
      <c r="C435" s="93"/>
      <c r="D435" s="93"/>
      <c r="E435" s="93"/>
      <c r="F435" s="93"/>
      <c r="G435" s="93"/>
      <c r="H435" s="93"/>
      <c r="I435" s="93"/>
      <c r="J435" s="93"/>
      <c r="K435" s="93"/>
      <c r="L435" s="93"/>
      <c r="M435" s="93"/>
      <c r="N435" s="93"/>
      <c r="O435" s="93"/>
      <c r="P435" s="93"/>
      <c r="Q435" s="93"/>
      <c r="R435" s="93"/>
      <c r="S435" s="93"/>
      <c r="T435" s="93"/>
      <c r="U435" s="93"/>
      <c r="V435" s="93"/>
      <c r="W435" s="93"/>
      <c r="X435" s="93"/>
      <c r="Y435" s="93"/>
      <c r="Z435" s="93"/>
      <c r="AA435" s="93"/>
    </row>
    <row r="436" spans="1:27" ht="15.6" x14ac:dyDescent="0.3">
      <c r="A436" s="93"/>
      <c r="B436" s="94"/>
      <c r="C436" s="93"/>
      <c r="D436" s="93"/>
      <c r="E436" s="93"/>
      <c r="F436" s="93"/>
      <c r="G436" s="93"/>
      <c r="H436" s="93"/>
      <c r="I436" s="93"/>
      <c r="J436" s="93"/>
      <c r="K436" s="93"/>
      <c r="L436" s="93"/>
      <c r="M436" s="93"/>
      <c r="N436" s="93"/>
      <c r="O436" s="93"/>
      <c r="P436" s="93"/>
      <c r="Q436" s="93"/>
      <c r="R436" s="93"/>
      <c r="S436" s="93"/>
      <c r="T436" s="93"/>
      <c r="U436" s="93"/>
      <c r="V436" s="93"/>
      <c r="W436" s="93"/>
      <c r="X436" s="93"/>
      <c r="Y436" s="93"/>
      <c r="Z436" s="93"/>
      <c r="AA436" s="93"/>
    </row>
    <row r="437" spans="1:27" ht="15.6" x14ac:dyDescent="0.3">
      <c r="A437" s="93"/>
      <c r="B437" s="94"/>
      <c r="C437" s="93"/>
      <c r="D437" s="93"/>
      <c r="E437" s="93"/>
      <c r="F437" s="93"/>
      <c r="G437" s="93"/>
      <c r="H437" s="93"/>
      <c r="I437" s="93"/>
      <c r="J437" s="93"/>
      <c r="K437" s="93"/>
      <c r="L437" s="93"/>
      <c r="M437" s="93"/>
      <c r="N437" s="93"/>
      <c r="O437" s="93"/>
      <c r="P437" s="93"/>
      <c r="Q437" s="93"/>
      <c r="R437" s="93"/>
      <c r="S437" s="93"/>
      <c r="T437" s="93"/>
      <c r="U437" s="93"/>
      <c r="V437" s="93"/>
      <c r="W437" s="93"/>
      <c r="X437" s="93"/>
      <c r="Y437" s="93"/>
      <c r="Z437" s="93"/>
      <c r="AA437" s="93"/>
    </row>
    <row r="438" spans="1:27" ht="15.6" x14ac:dyDescent="0.3">
      <c r="A438" s="93"/>
      <c r="B438" s="94"/>
      <c r="C438" s="93"/>
      <c r="D438" s="93"/>
      <c r="E438" s="93"/>
      <c r="F438" s="93"/>
      <c r="G438" s="93"/>
      <c r="H438" s="93"/>
      <c r="I438" s="93"/>
      <c r="J438" s="93"/>
      <c r="K438" s="93"/>
      <c r="L438" s="93"/>
      <c r="M438" s="93"/>
      <c r="N438" s="93"/>
      <c r="O438" s="93"/>
      <c r="P438" s="93"/>
      <c r="Q438" s="93"/>
      <c r="R438" s="93"/>
      <c r="S438" s="93"/>
      <c r="T438" s="93"/>
      <c r="U438" s="93"/>
      <c r="V438" s="93"/>
      <c r="W438" s="93"/>
      <c r="X438" s="93"/>
      <c r="Y438" s="93"/>
      <c r="Z438" s="93"/>
      <c r="AA438" s="93"/>
    </row>
    <row r="439" spans="1:27" ht="15.6" x14ac:dyDescent="0.3">
      <c r="A439" s="93"/>
      <c r="B439" s="94"/>
      <c r="C439" s="93"/>
      <c r="D439" s="93"/>
      <c r="E439" s="93"/>
      <c r="F439" s="93"/>
      <c r="G439" s="93"/>
      <c r="H439" s="93"/>
      <c r="I439" s="93"/>
      <c r="J439" s="93"/>
      <c r="K439" s="93"/>
      <c r="L439" s="93"/>
      <c r="M439" s="93"/>
      <c r="N439" s="93"/>
      <c r="O439" s="93"/>
      <c r="P439" s="93"/>
      <c r="Q439" s="93"/>
      <c r="R439" s="93"/>
      <c r="S439" s="93"/>
      <c r="T439" s="93"/>
      <c r="U439" s="93"/>
      <c r="V439" s="93"/>
      <c r="W439" s="93"/>
      <c r="X439" s="93"/>
      <c r="Y439" s="93"/>
      <c r="Z439" s="93"/>
      <c r="AA439" s="93"/>
    </row>
    <row r="440" spans="1:27" ht="15.6" x14ac:dyDescent="0.3">
      <c r="A440" s="93"/>
      <c r="B440" s="94"/>
      <c r="C440" s="93"/>
      <c r="D440" s="93"/>
      <c r="E440" s="93"/>
      <c r="F440" s="93"/>
      <c r="G440" s="93"/>
      <c r="H440" s="93"/>
      <c r="I440" s="93"/>
      <c r="J440" s="93"/>
      <c r="K440" s="93"/>
      <c r="L440" s="93"/>
      <c r="M440" s="93"/>
      <c r="N440" s="93"/>
      <c r="O440" s="93"/>
      <c r="P440" s="93"/>
      <c r="Q440" s="93"/>
      <c r="R440" s="93"/>
      <c r="S440" s="93"/>
      <c r="T440" s="93"/>
      <c r="U440" s="93"/>
      <c r="V440" s="93"/>
      <c r="W440" s="93"/>
      <c r="X440" s="93"/>
      <c r="Y440" s="93"/>
      <c r="Z440" s="93"/>
      <c r="AA440" s="93"/>
    </row>
    <row r="441" spans="1:27" ht="15.6" x14ac:dyDescent="0.3">
      <c r="A441" s="93"/>
      <c r="B441" s="94"/>
      <c r="C441" s="93"/>
      <c r="D441" s="93"/>
      <c r="E441" s="93"/>
      <c r="F441" s="93"/>
      <c r="G441" s="93"/>
      <c r="H441" s="93"/>
      <c r="I441" s="93"/>
      <c r="J441" s="93"/>
      <c r="K441" s="93"/>
      <c r="L441" s="93"/>
      <c r="M441" s="93"/>
      <c r="N441" s="93"/>
      <c r="O441" s="93"/>
      <c r="P441" s="93"/>
      <c r="Q441" s="93"/>
      <c r="R441" s="93"/>
      <c r="S441" s="93"/>
      <c r="T441" s="93"/>
      <c r="U441" s="93"/>
      <c r="V441" s="93"/>
      <c r="W441" s="93"/>
      <c r="X441" s="93"/>
      <c r="Y441" s="93"/>
      <c r="Z441" s="93"/>
      <c r="AA441" s="93"/>
    </row>
    <row r="442" spans="1:27" ht="15.6" x14ac:dyDescent="0.3">
      <c r="A442" s="93"/>
      <c r="B442" s="94"/>
      <c r="C442" s="93"/>
      <c r="D442" s="93"/>
      <c r="E442" s="93"/>
      <c r="F442" s="93"/>
      <c r="G442" s="93"/>
      <c r="H442" s="93"/>
      <c r="I442" s="93"/>
      <c r="J442" s="93"/>
      <c r="K442" s="93"/>
      <c r="L442" s="93"/>
      <c r="M442" s="93"/>
      <c r="N442" s="93"/>
      <c r="O442" s="93"/>
      <c r="P442" s="93"/>
      <c r="Q442" s="93"/>
      <c r="R442" s="93"/>
      <c r="S442" s="93"/>
      <c r="T442" s="93"/>
      <c r="U442" s="93"/>
      <c r="V442" s="93"/>
      <c r="W442" s="93"/>
      <c r="X442" s="93"/>
      <c r="Y442" s="93"/>
      <c r="Z442" s="93"/>
      <c r="AA442" s="93"/>
    </row>
    <row r="443" spans="1:27" ht="15.6" x14ac:dyDescent="0.3">
      <c r="A443" s="93"/>
      <c r="B443" s="94"/>
      <c r="C443" s="93"/>
      <c r="D443" s="93"/>
      <c r="E443" s="93"/>
      <c r="F443" s="93"/>
      <c r="G443" s="93"/>
      <c r="H443" s="93"/>
      <c r="I443" s="93"/>
      <c r="J443" s="93"/>
      <c r="K443" s="93"/>
      <c r="L443" s="93"/>
      <c r="M443" s="93"/>
      <c r="N443" s="93"/>
      <c r="O443" s="93"/>
      <c r="P443" s="93"/>
      <c r="Q443" s="93"/>
      <c r="R443" s="93"/>
      <c r="S443" s="93"/>
      <c r="T443" s="93"/>
      <c r="U443" s="93"/>
      <c r="V443" s="93"/>
      <c r="W443" s="93"/>
      <c r="X443" s="93"/>
      <c r="Y443" s="93"/>
      <c r="Z443" s="93"/>
      <c r="AA443" s="93"/>
    </row>
    <row r="444" spans="1:27" ht="15.6" x14ac:dyDescent="0.3">
      <c r="A444" s="93"/>
      <c r="B444" s="94"/>
      <c r="C444" s="93"/>
      <c r="D444" s="93"/>
      <c r="E444" s="93"/>
      <c r="F444" s="93"/>
      <c r="G444" s="93"/>
      <c r="H444" s="93"/>
      <c r="I444" s="93"/>
      <c r="J444" s="93"/>
      <c r="K444" s="93"/>
      <c r="L444" s="93"/>
      <c r="M444" s="93"/>
      <c r="N444" s="93"/>
      <c r="O444" s="93"/>
      <c r="P444" s="93"/>
      <c r="Q444" s="93"/>
      <c r="R444" s="93"/>
      <c r="S444" s="93"/>
      <c r="T444" s="93"/>
      <c r="U444" s="93"/>
      <c r="V444" s="93"/>
      <c r="W444" s="93"/>
      <c r="X444" s="93"/>
      <c r="Y444" s="93"/>
      <c r="Z444" s="93"/>
      <c r="AA444" s="93"/>
    </row>
    <row r="445" spans="1:27" ht="15.6" x14ac:dyDescent="0.3">
      <c r="A445" s="93"/>
      <c r="B445" s="94"/>
      <c r="C445" s="93"/>
      <c r="D445" s="93"/>
      <c r="E445" s="93"/>
      <c r="F445" s="93"/>
      <c r="G445" s="93"/>
      <c r="H445" s="93"/>
      <c r="I445" s="93"/>
      <c r="J445" s="93"/>
      <c r="K445" s="93"/>
      <c r="L445" s="93"/>
      <c r="M445" s="93"/>
      <c r="N445" s="93"/>
      <c r="O445" s="93"/>
      <c r="P445" s="93"/>
      <c r="Q445" s="93"/>
      <c r="R445" s="93"/>
      <c r="S445" s="93"/>
      <c r="T445" s="93"/>
      <c r="U445" s="93"/>
      <c r="V445" s="93"/>
      <c r="W445" s="93"/>
      <c r="X445" s="93"/>
      <c r="Y445" s="93"/>
      <c r="Z445" s="93"/>
      <c r="AA445" s="93"/>
    </row>
    <row r="446" spans="1:27" ht="15.6" x14ac:dyDescent="0.3">
      <c r="A446" s="93"/>
      <c r="B446" s="94"/>
      <c r="C446" s="93"/>
      <c r="D446" s="93"/>
      <c r="E446" s="93"/>
      <c r="F446" s="93"/>
      <c r="G446" s="93"/>
      <c r="H446" s="93"/>
      <c r="I446" s="93"/>
      <c r="J446" s="93"/>
      <c r="K446" s="93"/>
      <c r="L446" s="93"/>
      <c r="M446" s="93"/>
      <c r="N446" s="93"/>
      <c r="O446" s="93"/>
      <c r="P446" s="93"/>
      <c r="Q446" s="93"/>
      <c r="R446" s="93"/>
      <c r="S446" s="93"/>
      <c r="T446" s="93"/>
      <c r="U446" s="93"/>
      <c r="V446" s="93"/>
      <c r="W446" s="93"/>
      <c r="X446" s="93"/>
      <c r="Y446" s="93"/>
      <c r="Z446" s="93"/>
      <c r="AA446" s="93"/>
    </row>
    <row r="447" spans="1:27" ht="15.6" x14ac:dyDescent="0.3">
      <c r="A447" s="93"/>
      <c r="B447" s="94"/>
      <c r="C447" s="93"/>
      <c r="D447" s="93"/>
      <c r="E447" s="93"/>
      <c r="F447" s="93"/>
      <c r="G447" s="93"/>
      <c r="H447" s="93"/>
      <c r="I447" s="93"/>
      <c r="J447" s="93"/>
      <c r="K447" s="93"/>
      <c r="L447" s="93"/>
      <c r="M447" s="93"/>
      <c r="N447" s="93"/>
      <c r="O447" s="93"/>
      <c r="P447" s="93"/>
      <c r="Q447" s="93"/>
      <c r="R447" s="93"/>
      <c r="S447" s="93"/>
      <c r="T447" s="93"/>
      <c r="U447" s="93"/>
      <c r="V447" s="93"/>
      <c r="W447" s="93"/>
      <c r="X447" s="93"/>
      <c r="Y447" s="93"/>
      <c r="Z447" s="93"/>
      <c r="AA447" s="93"/>
    </row>
    <row r="448" spans="1:27" ht="15.6" x14ac:dyDescent="0.3">
      <c r="A448" s="93"/>
      <c r="B448" s="94"/>
      <c r="C448" s="93"/>
      <c r="D448" s="93"/>
      <c r="E448" s="93"/>
      <c r="F448" s="93"/>
      <c r="G448" s="93"/>
      <c r="H448" s="93"/>
      <c r="I448" s="93"/>
      <c r="J448" s="93"/>
      <c r="K448" s="93"/>
      <c r="L448" s="93"/>
      <c r="M448" s="93"/>
      <c r="N448" s="93"/>
      <c r="O448" s="93"/>
      <c r="P448" s="93"/>
      <c r="Q448" s="93"/>
      <c r="R448" s="93"/>
      <c r="S448" s="93"/>
      <c r="T448" s="93"/>
      <c r="U448" s="93"/>
      <c r="V448" s="93"/>
      <c r="W448" s="93"/>
      <c r="X448" s="93"/>
      <c r="Y448" s="93"/>
      <c r="Z448" s="93"/>
      <c r="AA448" s="93"/>
    </row>
    <row r="449" spans="1:27" ht="15.6" x14ac:dyDescent="0.3">
      <c r="A449" s="93"/>
      <c r="B449" s="94"/>
      <c r="C449" s="93"/>
      <c r="D449" s="93"/>
      <c r="E449" s="93"/>
      <c r="F449" s="93"/>
      <c r="G449" s="93"/>
      <c r="H449" s="93"/>
      <c r="I449" s="93"/>
      <c r="J449" s="93"/>
      <c r="K449" s="93"/>
      <c r="L449" s="93"/>
      <c r="M449" s="93"/>
      <c r="N449" s="93"/>
      <c r="O449" s="93"/>
      <c r="P449" s="93"/>
      <c r="Q449" s="93"/>
      <c r="R449" s="93"/>
      <c r="S449" s="93"/>
      <c r="T449" s="93"/>
      <c r="U449" s="93"/>
      <c r="V449" s="93"/>
      <c r="W449" s="93"/>
      <c r="X449" s="93"/>
      <c r="Y449" s="93"/>
      <c r="Z449" s="93"/>
      <c r="AA449" s="93"/>
    </row>
    <row r="450" spans="1:27" ht="15.6" x14ac:dyDescent="0.3">
      <c r="A450" s="93"/>
      <c r="B450" s="94"/>
      <c r="C450" s="93"/>
      <c r="D450" s="93"/>
      <c r="E450" s="93"/>
      <c r="F450" s="93"/>
      <c r="G450" s="93"/>
      <c r="H450" s="93"/>
      <c r="I450" s="93"/>
      <c r="J450" s="93"/>
      <c r="K450" s="93"/>
      <c r="L450" s="93"/>
      <c r="M450" s="93"/>
      <c r="N450" s="93"/>
      <c r="O450" s="93"/>
      <c r="P450" s="93"/>
      <c r="Q450" s="93"/>
      <c r="R450" s="93"/>
      <c r="S450" s="93"/>
      <c r="T450" s="93"/>
      <c r="U450" s="93"/>
      <c r="V450" s="93"/>
      <c r="W450" s="93"/>
      <c r="X450" s="93"/>
      <c r="Y450" s="93"/>
      <c r="Z450" s="93"/>
      <c r="AA450" s="93"/>
    </row>
    <row r="451" spans="1:27" ht="15.6" x14ac:dyDescent="0.3">
      <c r="A451" s="93"/>
      <c r="B451" s="94"/>
      <c r="C451" s="93"/>
      <c r="D451" s="93"/>
      <c r="E451" s="93"/>
      <c r="F451" s="93"/>
      <c r="G451" s="93"/>
      <c r="H451" s="93"/>
      <c r="I451" s="93"/>
      <c r="J451" s="93"/>
      <c r="K451" s="93"/>
      <c r="L451" s="93"/>
      <c r="M451" s="93"/>
      <c r="N451" s="93"/>
      <c r="O451" s="93"/>
      <c r="P451" s="93"/>
      <c r="Q451" s="93"/>
      <c r="R451" s="93"/>
      <c r="S451" s="93"/>
      <c r="T451" s="93"/>
      <c r="U451" s="93"/>
      <c r="V451" s="93"/>
      <c r="W451" s="93"/>
      <c r="X451" s="93"/>
      <c r="Y451" s="93"/>
      <c r="Z451" s="93"/>
      <c r="AA451" s="93"/>
    </row>
    <row r="452" spans="1:27" ht="15.6" x14ac:dyDescent="0.3">
      <c r="A452" s="93"/>
      <c r="B452" s="94"/>
      <c r="C452" s="93"/>
      <c r="D452" s="93"/>
      <c r="E452" s="93"/>
      <c r="F452" s="93"/>
      <c r="G452" s="93"/>
      <c r="H452" s="93"/>
      <c r="I452" s="93"/>
      <c r="J452" s="93"/>
      <c r="K452" s="93"/>
      <c r="L452" s="93"/>
      <c r="M452" s="93"/>
      <c r="N452" s="93"/>
      <c r="O452" s="93"/>
      <c r="P452" s="93"/>
      <c r="Q452" s="93"/>
      <c r="R452" s="93"/>
      <c r="S452" s="93"/>
      <c r="T452" s="93"/>
      <c r="U452" s="93"/>
      <c r="V452" s="93"/>
      <c r="W452" s="93"/>
      <c r="X452" s="93"/>
      <c r="Y452" s="93"/>
      <c r="Z452" s="93"/>
      <c r="AA452" s="93"/>
    </row>
    <row r="453" spans="1:27" ht="15.6" x14ac:dyDescent="0.3">
      <c r="A453" s="93"/>
      <c r="B453" s="94"/>
      <c r="C453" s="93"/>
      <c r="D453" s="93"/>
      <c r="E453" s="93"/>
      <c r="F453" s="93"/>
      <c r="G453" s="93"/>
      <c r="H453" s="93"/>
      <c r="I453" s="93"/>
      <c r="J453" s="93"/>
      <c r="K453" s="93"/>
      <c r="L453" s="93"/>
      <c r="M453" s="93"/>
      <c r="N453" s="93"/>
      <c r="O453" s="93"/>
      <c r="P453" s="93"/>
      <c r="Q453" s="93"/>
      <c r="R453" s="93"/>
      <c r="S453" s="93"/>
      <c r="T453" s="93"/>
      <c r="U453" s="93"/>
      <c r="V453" s="93"/>
      <c r="W453" s="93"/>
      <c r="X453" s="93"/>
      <c r="Y453" s="93"/>
      <c r="Z453" s="93"/>
      <c r="AA453" s="93"/>
    </row>
    <row r="454" spans="1:27" ht="15.6" x14ac:dyDescent="0.3">
      <c r="A454" s="93"/>
      <c r="B454" s="94"/>
      <c r="C454" s="93"/>
      <c r="D454" s="93"/>
      <c r="E454" s="93"/>
      <c r="F454" s="93"/>
      <c r="G454" s="93"/>
      <c r="H454" s="93"/>
      <c r="I454" s="93"/>
      <c r="J454" s="93"/>
      <c r="K454" s="93"/>
      <c r="L454" s="93"/>
      <c r="M454" s="93"/>
      <c r="N454" s="93"/>
      <c r="O454" s="93"/>
      <c r="P454" s="93"/>
      <c r="Q454" s="93"/>
      <c r="R454" s="93"/>
      <c r="S454" s="93"/>
      <c r="T454" s="93"/>
      <c r="U454" s="93"/>
      <c r="V454" s="93"/>
      <c r="W454" s="93"/>
      <c r="X454" s="93"/>
      <c r="Y454" s="93"/>
      <c r="Z454" s="93"/>
      <c r="AA454" s="93"/>
    </row>
    <row r="455" spans="1:27" ht="15.6" x14ac:dyDescent="0.3">
      <c r="A455" s="93"/>
      <c r="B455" s="94"/>
      <c r="C455" s="93"/>
      <c r="D455" s="93"/>
      <c r="E455" s="93"/>
      <c r="F455" s="93"/>
      <c r="G455" s="93"/>
      <c r="H455" s="93"/>
      <c r="I455" s="93"/>
      <c r="J455" s="93"/>
      <c r="K455" s="93"/>
      <c r="L455" s="93"/>
      <c r="M455" s="93"/>
      <c r="N455" s="93"/>
      <c r="O455" s="93"/>
      <c r="P455" s="93"/>
      <c r="Q455" s="93"/>
      <c r="R455" s="93"/>
      <c r="S455" s="93"/>
      <c r="T455" s="93"/>
      <c r="U455" s="93"/>
      <c r="V455" s="93"/>
      <c r="W455" s="93"/>
      <c r="X455" s="93"/>
      <c r="Y455" s="93"/>
      <c r="Z455" s="93"/>
      <c r="AA455" s="93"/>
    </row>
    <row r="456" spans="1:27" ht="15.6" x14ac:dyDescent="0.3">
      <c r="A456" s="93"/>
      <c r="B456" s="94"/>
      <c r="C456" s="93"/>
      <c r="D456" s="93"/>
      <c r="E456" s="93"/>
      <c r="F456" s="93"/>
      <c r="G456" s="93"/>
      <c r="H456" s="93"/>
      <c r="I456" s="93"/>
      <c r="J456" s="93"/>
      <c r="K456" s="93"/>
      <c r="L456" s="93"/>
      <c r="M456" s="93"/>
      <c r="N456" s="93"/>
      <c r="O456" s="93"/>
      <c r="P456" s="93"/>
      <c r="Q456" s="93"/>
      <c r="R456" s="93"/>
      <c r="S456" s="93"/>
      <c r="T456" s="93"/>
      <c r="U456" s="93"/>
      <c r="V456" s="93"/>
      <c r="W456" s="93"/>
      <c r="X456" s="93"/>
      <c r="Y456" s="93"/>
      <c r="Z456" s="93"/>
      <c r="AA456" s="93"/>
    </row>
    <row r="457" spans="1:27" ht="15.6" x14ac:dyDescent="0.3">
      <c r="A457" s="93"/>
      <c r="B457" s="94"/>
      <c r="C457" s="93"/>
      <c r="D457" s="93"/>
      <c r="E457" s="93"/>
      <c r="F457" s="93"/>
      <c r="G457" s="93"/>
      <c r="H457" s="93"/>
      <c r="I457" s="93"/>
      <c r="J457" s="93"/>
      <c r="K457" s="93"/>
      <c r="L457" s="93"/>
      <c r="M457" s="93"/>
      <c r="N457" s="93"/>
      <c r="O457" s="93"/>
      <c r="P457" s="93"/>
      <c r="Q457" s="93"/>
      <c r="R457" s="93"/>
      <c r="S457" s="93"/>
      <c r="T457" s="93"/>
      <c r="U457" s="93"/>
      <c r="V457" s="93"/>
      <c r="W457" s="93"/>
      <c r="X457" s="93"/>
      <c r="Y457" s="93"/>
      <c r="Z457" s="93"/>
      <c r="AA457" s="93"/>
    </row>
    <row r="458" spans="1:27" ht="15.6" x14ac:dyDescent="0.3">
      <c r="A458" s="93"/>
      <c r="B458" s="94"/>
      <c r="C458" s="93"/>
      <c r="D458" s="93"/>
      <c r="E458" s="93"/>
      <c r="F458" s="93"/>
      <c r="G458" s="93"/>
      <c r="H458" s="93"/>
      <c r="I458" s="93"/>
      <c r="J458" s="93"/>
      <c r="K458" s="93"/>
      <c r="L458" s="93"/>
      <c r="M458" s="93"/>
      <c r="N458" s="93"/>
      <c r="O458" s="93"/>
      <c r="P458" s="93"/>
      <c r="Q458" s="93"/>
      <c r="R458" s="93"/>
      <c r="S458" s="93"/>
      <c r="T458" s="93"/>
      <c r="U458" s="93"/>
      <c r="V458" s="93"/>
      <c r="W458" s="93"/>
      <c r="X458" s="93"/>
      <c r="Y458" s="93"/>
      <c r="Z458" s="93"/>
      <c r="AA458" s="93"/>
    </row>
    <row r="459" spans="1:27" ht="15.6" x14ac:dyDescent="0.3">
      <c r="A459" s="93"/>
      <c r="B459" s="94"/>
      <c r="C459" s="93"/>
      <c r="D459" s="93"/>
      <c r="E459" s="93"/>
      <c r="F459" s="93"/>
      <c r="G459" s="93"/>
      <c r="H459" s="93"/>
      <c r="I459" s="93"/>
      <c r="J459" s="93"/>
      <c r="K459" s="93"/>
      <c r="L459" s="93"/>
      <c r="M459" s="93"/>
      <c r="N459" s="93"/>
      <c r="O459" s="93"/>
      <c r="P459" s="93"/>
      <c r="Q459" s="93"/>
      <c r="R459" s="93"/>
      <c r="S459" s="93"/>
      <c r="T459" s="93"/>
      <c r="U459" s="93"/>
      <c r="V459" s="93"/>
      <c r="W459" s="93"/>
      <c r="X459" s="93"/>
      <c r="Y459" s="93"/>
      <c r="Z459" s="93"/>
      <c r="AA459" s="93"/>
    </row>
    <row r="460" spans="1:27" ht="15.6" x14ac:dyDescent="0.3">
      <c r="A460" s="93"/>
      <c r="B460" s="94"/>
      <c r="C460" s="93"/>
      <c r="D460" s="93"/>
      <c r="E460" s="93"/>
      <c r="F460" s="93"/>
      <c r="G460" s="93"/>
      <c r="H460" s="93"/>
      <c r="I460" s="93"/>
      <c r="J460" s="93"/>
      <c r="K460" s="93"/>
      <c r="L460" s="93"/>
      <c r="M460" s="93"/>
      <c r="N460" s="93"/>
      <c r="O460" s="93"/>
      <c r="P460" s="93"/>
      <c r="Q460" s="93"/>
      <c r="R460" s="93"/>
      <c r="S460" s="93"/>
      <c r="T460" s="93"/>
      <c r="U460" s="93"/>
      <c r="V460" s="93"/>
      <c r="W460" s="93"/>
      <c r="X460" s="93"/>
      <c r="Y460" s="93"/>
      <c r="Z460" s="93"/>
      <c r="AA460" s="93"/>
    </row>
    <row r="461" spans="1:27" ht="15.6" x14ac:dyDescent="0.3">
      <c r="A461" s="93"/>
      <c r="B461" s="94"/>
      <c r="C461" s="93"/>
      <c r="D461" s="93"/>
      <c r="E461" s="93"/>
      <c r="F461" s="93"/>
      <c r="G461" s="93"/>
      <c r="H461" s="93"/>
      <c r="I461" s="93"/>
      <c r="J461" s="93"/>
      <c r="K461" s="93"/>
      <c r="L461" s="93"/>
      <c r="M461" s="93"/>
      <c r="N461" s="93"/>
      <c r="O461" s="93"/>
      <c r="P461" s="93"/>
      <c r="Q461" s="93"/>
      <c r="R461" s="93"/>
      <c r="S461" s="93"/>
      <c r="T461" s="93"/>
      <c r="U461" s="93"/>
      <c r="V461" s="93"/>
      <c r="W461" s="93"/>
      <c r="X461" s="93"/>
      <c r="Y461" s="93"/>
      <c r="Z461" s="93"/>
      <c r="AA461" s="93"/>
    </row>
    <row r="462" spans="1:27" ht="15.6" x14ac:dyDescent="0.3">
      <c r="A462" s="93"/>
      <c r="B462" s="94"/>
      <c r="C462" s="93"/>
      <c r="D462" s="93"/>
      <c r="E462" s="93"/>
      <c r="F462" s="93"/>
      <c r="G462" s="93"/>
      <c r="H462" s="93"/>
      <c r="I462" s="93"/>
      <c r="J462" s="93"/>
      <c r="K462" s="93"/>
      <c r="L462" s="93"/>
      <c r="M462" s="93"/>
      <c r="N462" s="93"/>
      <c r="O462" s="93"/>
      <c r="P462" s="93"/>
      <c r="Q462" s="93"/>
      <c r="R462" s="93"/>
      <c r="S462" s="93"/>
      <c r="T462" s="93"/>
      <c r="U462" s="93"/>
      <c r="V462" s="93"/>
      <c r="W462" s="93"/>
      <c r="X462" s="93"/>
      <c r="Y462" s="93"/>
      <c r="Z462" s="93"/>
      <c r="AA462" s="93"/>
    </row>
    <row r="463" spans="1:27" ht="15.6" x14ac:dyDescent="0.3">
      <c r="A463" s="93"/>
      <c r="B463" s="94"/>
      <c r="C463" s="93"/>
      <c r="D463" s="93"/>
      <c r="E463" s="93"/>
      <c r="F463" s="93"/>
      <c r="G463" s="93"/>
      <c r="H463" s="93"/>
      <c r="I463" s="93"/>
      <c r="J463" s="93"/>
      <c r="K463" s="93"/>
      <c r="L463" s="93"/>
      <c r="M463" s="93"/>
      <c r="N463" s="93"/>
      <c r="O463" s="93"/>
      <c r="P463" s="93"/>
      <c r="Q463" s="93"/>
      <c r="R463" s="93"/>
      <c r="S463" s="93"/>
      <c r="T463" s="93"/>
      <c r="U463" s="93"/>
      <c r="V463" s="93"/>
      <c r="W463" s="93"/>
      <c r="X463" s="93"/>
      <c r="Y463" s="93"/>
      <c r="Z463" s="93"/>
      <c r="AA463" s="93"/>
    </row>
    <row r="464" spans="1:27" ht="15.6" x14ac:dyDescent="0.3">
      <c r="A464" s="93"/>
      <c r="B464" s="94"/>
      <c r="C464" s="93"/>
      <c r="D464" s="93"/>
      <c r="E464" s="93"/>
      <c r="F464" s="93"/>
      <c r="G464" s="93"/>
      <c r="H464" s="93"/>
      <c r="I464" s="93"/>
      <c r="J464" s="93"/>
      <c r="K464" s="93"/>
      <c r="L464" s="93"/>
      <c r="M464" s="93"/>
      <c r="N464" s="93"/>
      <c r="O464" s="93"/>
      <c r="P464" s="93"/>
      <c r="Q464" s="93"/>
      <c r="R464" s="93"/>
      <c r="S464" s="93"/>
      <c r="T464" s="93"/>
      <c r="U464" s="93"/>
      <c r="V464" s="93"/>
      <c r="W464" s="93"/>
      <c r="X464" s="93"/>
      <c r="Y464" s="93"/>
      <c r="Z464" s="93"/>
      <c r="AA464" s="93"/>
    </row>
    <row r="465" spans="1:27" ht="15.6" x14ac:dyDescent="0.3">
      <c r="A465" s="93"/>
      <c r="B465" s="94"/>
      <c r="C465" s="93"/>
      <c r="D465" s="93"/>
      <c r="E465" s="93"/>
      <c r="F465" s="93"/>
      <c r="G465" s="93"/>
      <c r="H465" s="93"/>
      <c r="I465" s="93"/>
      <c r="J465" s="93"/>
      <c r="K465" s="93"/>
      <c r="L465" s="93"/>
      <c r="M465" s="93"/>
      <c r="N465" s="93"/>
      <c r="O465" s="93"/>
      <c r="P465" s="93"/>
      <c r="Q465" s="93"/>
      <c r="R465" s="93"/>
      <c r="S465" s="93"/>
      <c r="T465" s="93"/>
      <c r="U465" s="93"/>
      <c r="V465" s="93"/>
      <c r="W465" s="93"/>
      <c r="X465" s="93"/>
      <c r="Y465" s="93"/>
      <c r="Z465" s="93"/>
      <c r="AA465" s="93"/>
    </row>
    <row r="466" spans="1:27" ht="15.6" x14ac:dyDescent="0.3">
      <c r="A466" s="93"/>
      <c r="B466" s="94"/>
      <c r="C466" s="93"/>
      <c r="D466" s="93"/>
      <c r="E466" s="93"/>
      <c r="F466" s="93"/>
      <c r="G466" s="93"/>
      <c r="H466" s="93"/>
      <c r="I466" s="93"/>
      <c r="J466" s="93"/>
      <c r="K466" s="93"/>
      <c r="L466" s="93"/>
      <c r="M466" s="93"/>
      <c r="N466" s="93"/>
      <c r="O466" s="93"/>
      <c r="P466" s="93"/>
      <c r="Q466" s="93"/>
      <c r="R466" s="93"/>
      <c r="S466" s="93"/>
      <c r="T466" s="93"/>
      <c r="U466" s="93"/>
      <c r="V466" s="93"/>
      <c r="W466" s="93"/>
      <c r="X466" s="93"/>
      <c r="Y466" s="93"/>
      <c r="Z466" s="93"/>
      <c r="AA466" s="93"/>
    </row>
    <row r="467" spans="1:27" ht="15.6" x14ac:dyDescent="0.3">
      <c r="A467" s="93"/>
      <c r="B467" s="94"/>
      <c r="C467" s="93"/>
      <c r="D467" s="93"/>
      <c r="E467" s="93"/>
      <c r="F467" s="93"/>
      <c r="G467" s="93"/>
      <c r="H467" s="93"/>
      <c r="I467" s="93"/>
      <c r="J467" s="93"/>
      <c r="K467" s="93"/>
      <c r="L467" s="93"/>
      <c r="M467" s="93"/>
      <c r="N467" s="93"/>
      <c r="O467" s="93"/>
      <c r="P467" s="93"/>
      <c r="Q467" s="93"/>
      <c r="R467" s="93"/>
      <c r="S467" s="93"/>
      <c r="T467" s="93"/>
      <c r="U467" s="93"/>
      <c r="V467" s="93"/>
      <c r="W467" s="93"/>
      <c r="X467" s="93"/>
      <c r="Y467" s="93"/>
      <c r="Z467" s="93"/>
      <c r="AA467" s="93"/>
    </row>
    <row r="468" spans="1:27" ht="15.6" x14ac:dyDescent="0.3">
      <c r="A468" s="93"/>
      <c r="B468" s="94"/>
      <c r="C468" s="93"/>
      <c r="D468" s="93"/>
      <c r="E468" s="93"/>
      <c r="F468" s="93"/>
      <c r="G468" s="93"/>
      <c r="H468" s="93"/>
      <c r="I468" s="93"/>
      <c r="J468" s="93"/>
      <c r="K468" s="93"/>
      <c r="L468" s="93"/>
      <c r="M468" s="93"/>
      <c r="N468" s="93"/>
      <c r="O468" s="93"/>
      <c r="P468" s="93"/>
      <c r="Q468" s="93"/>
      <c r="R468" s="93"/>
      <c r="S468" s="93"/>
      <c r="T468" s="93"/>
      <c r="U468" s="93"/>
      <c r="V468" s="93"/>
      <c r="W468" s="93"/>
      <c r="X468" s="93"/>
      <c r="Y468" s="93"/>
      <c r="Z468" s="93"/>
      <c r="AA468" s="93"/>
    </row>
    <row r="469" spans="1:27" ht="15.6" x14ac:dyDescent="0.3">
      <c r="A469" s="93"/>
      <c r="B469" s="94"/>
      <c r="C469" s="93"/>
      <c r="D469" s="93"/>
      <c r="E469" s="93"/>
      <c r="F469" s="93"/>
      <c r="G469" s="93"/>
      <c r="H469" s="93"/>
      <c r="I469" s="93"/>
      <c r="J469" s="93"/>
      <c r="K469" s="93"/>
      <c r="L469" s="93"/>
      <c r="M469" s="93"/>
      <c r="N469" s="93"/>
      <c r="O469" s="93"/>
      <c r="P469" s="93"/>
      <c r="Q469" s="93"/>
      <c r="R469" s="93"/>
      <c r="S469" s="93"/>
      <c r="T469" s="93"/>
      <c r="U469" s="93"/>
      <c r="V469" s="93"/>
      <c r="W469" s="93"/>
      <c r="X469" s="93"/>
      <c r="Y469" s="93"/>
      <c r="Z469" s="93"/>
      <c r="AA469" s="93"/>
    </row>
    <row r="470" spans="1:27" ht="15.6" x14ac:dyDescent="0.3">
      <c r="A470" s="93"/>
      <c r="B470" s="94"/>
      <c r="C470" s="93"/>
      <c r="D470" s="93"/>
      <c r="E470" s="93"/>
      <c r="F470" s="93"/>
      <c r="G470" s="93"/>
      <c r="H470" s="93"/>
      <c r="I470" s="93"/>
      <c r="J470" s="93"/>
      <c r="K470" s="93"/>
      <c r="L470" s="93"/>
      <c r="M470" s="93"/>
      <c r="N470" s="93"/>
      <c r="O470" s="93"/>
      <c r="P470" s="93"/>
      <c r="Q470" s="93"/>
      <c r="R470" s="93"/>
      <c r="S470" s="93"/>
      <c r="T470" s="93"/>
      <c r="U470" s="93"/>
      <c r="V470" s="93"/>
      <c r="W470" s="93"/>
      <c r="X470" s="93"/>
      <c r="Y470" s="93"/>
      <c r="Z470" s="93"/>
      <c r="AA470" s="93"/>
    </row>
    <row r="471" spans="1:27" ht="15.6" x14ac:dyDescent="0.3">
      <c r="A471" s="93"/>
      <c r="B471" s="94"/>
      <c r="C471" s="93"/>
      <c r="D471" s="93"/>
      <c r="E471" s="93"/>
      <c r="F471" s="93"/>
      <c r="G471" s="93"/>
      <c r="H471" s="93"/>
      <c r="I471" s="93"/>
      <c r="J471" s="93"/>
      <c r="K471" s="93"/>
      <c r="L471" s="93"/>
      <c r="M471" s="93"/>
      <c r="N471" s="93"/>
      <c r="O471" s="93"/>
      <c r="P471" s="93"/>
      <c r="Q471" s="93"/>
      <c r="R471" s="93"/>
      <c r="S471" s="93"/>
      <c r="T471" s="93"/>
      <c r="U471" s="93"/>
      <c r="V471" s="93"/>
      <c r="W471" s="93"/>
      <c r="X471" s="93"/>
      <c r="Y471" s="93"/>
      <c r="Z471" s="93"/>
      <c r="AA471" s="93"/>
    </row>
    <row r="472" spans="1:27" ht="15.6" x14ac:dyDescent="0.3">
      <c r="A472" s="93"/>
      <c r="B472" s="94"/>
      <c r="C472" s="93"/>
      <c r="D472" s="93"/>
      <c r="E472" s="93"/>
      <c r="F472" s="93"/>
      <c r="G472" s="93"/>
      <c r="H472" s="93"/>
      <c r="I472" s="93"/>
      <c r="J472" s="93"/>
      <c r="K472" s="93"/>
      <c r="L472" s="93"/>
      <c r="M472" s="93"/>
      <c r="N472" s="93"/>
      <c r="O472" s="93"/>
      <c r="P472" s="93"/>
      <c r="Q472" s="93"/>
      <c r="R472" s="93"/>
      <c r="S472" s="93"/>
      <c r="T472" s="93"/>
      <c r="U472" s="93"/>
      <c r="V472" s="93"/>
      <c r="W472" s="93"/>
      <c r="X472" s="93"/>
      <c r="Y472" s="93"/>
      <c r="Z472" s="93"/>
      <c r="AA472" s="93"/>
    </row>
    <row r="473" spans="1:27" ht="15.6" x14ac:dyDescent="0.3">
      <c r="A473" s="93"/>
      <c r="B473" s="94"/>
      <c r="C473" s="93"/>
      <c r="D473" s="93"/>
      <c r="E473" s="93"/>
      <c r="F473" s="93"/>
      <c r="G473" s="93"/>
      <c r="H473" s="93"/>
      <c r="I473" s="93"/>
      <c r="J473" s="93"/>
      <c r="K473" s="93"/>
      <c r="L473" s="93"/>
      <c r="M473" s="93"/>
      <c r="N473" s="93"/>
      <c r="O473" s="93"/>
      <c r="P473" s="93"/>
      <c r="Q473" s="93"/>
      <c r="R473" s="93"/>
      <c r="S473" s="93"/>
      <c r="T473" s="93"/>
      <c r="U473" s="93"/>
      <c r="V473" s="93"/>
      <c r="W473" s="93"/>
      <c r="X473" s="93"/>
      <c r="Y473" s="93"/>
      <c r="Z473" s="93"/>
      <c r="AA473" s="93"/>
    </row>
    <row r="474" spans="1:27" ht="15.6" x14ac:dyDescent="0.3">
      <c r="A474" s="93"/>
      <c r="B474" s="94"/>
      <c r="C474" s="93"/>
      <c r="D474" s="93"/>
      <c r="E474" s="93"/>
      <c r="F474" s="93"/>
      <c r="G474" s="93"/>
      <c r="H474" s="93"/>
      <c r="I474" s="93"/>
      <c r="J474" s="93"/>
      <c r="K474" s="93"/>
      <c r="L474" s="93"/>
      <c r="M474" s="93"/>
      <c r="N474" s="93"/>
      <c r="O474" s="93"/>
      <c r="P474" s="93"/>
      <c r="Q474" s="93"/>
      <c r="R474" s="93"/>
      <c r="S474" s="93"/>
      <c r="T474" s="93"/>
      <c r="U474" s="93"/>
      <c r="V474" s="93"/>
      <c r="W474" s="93"/>
      <c r="X474" s="93"/>
      <c r="Y474" s="93"/>
      <c r="Z474" s="93"/>
      <c r="AA474" s="93"/>
    </row>
    <row r="475" spans="1:27" ht="15.6" x14ac:dyDescent="0.3">
      <c r="A475" s="93"/>
      <c r="B475" s="94"/>
      <c r="C475" s="93"/>
      <c r="D475" s="93"/>
      <c r="E475" s="93"/>
      <c r="F475" s="93"/>
      <c r="G475" s="93"/>
      <c r="H475" s="93"/>
      <c r="I475" s="93"/>
      <c r="J475" s="93"/>
      <c r="K475" s="93"/>
      <c r="L475" s="93"/>
      <c r="M475" s="93"/>
      <c r="N475" s="93"/>
      <c r="O475" s="93"/>
      <c r="P475" s="93"/>
      <c r="Q475" s="93"/>
      <c r="R475" s="93"/>
      <c r="S475" s="93"/>
      <c r="T475" s="93"/>
      <c r="U475" s="93"/>
      <c r="V475" s="93"/>
      <c r="W475" s="93"/>
      <c r="X475" s="93"/>
      <c r="Y475" s="93"/>
      <c r="Z475" s="93"/>
      <c r="AA475" s="93"/>
    </row>
    <row r="476" spans="1:27" ht="15.6" x14ac:dyDescent="0.3">
      <c r="A476" s="93"/>
      <c r="B476" s="94"/>
      <c r="C476" s="93"/>
      <c r="D476" s="93"/>
      <c r="E476" s="93"/>
      <c r="F476" s="93"/>
      <c r="G476" s="93"/>
      <c r="H476" s="93"/>
      <c r="I476" s="93"/>
      <c r="J476" s="93"/>
      <c r="K476" s="93"/>
      <c r="L476" s="93"/>
      <c r="M476" s="93"/>
      <c r="N476" s="93"/>
      <c r="O476" s="93"/>
      <c r="P476" s="93"/>
      <c r="Q476" s="93"/>
      <c r="R476" s="93"/>
      <c r="S476" s="93"/>
      <c r="T476" s="93"/>
      <c r="U476" s="93"/>
      <c r="V476" s="93"/>
      <c r="W476" s="93"/>
      <c r="X476" s="93"/>
      <c r="Y476" s="93"/>
      <c r="Z476" s="93"/>
      <c r="AA476" s="93"/>
    </row>
    <row r="477" spans="1:27" ht="15.6" x14ac:dyDescent="0.3">
      <c r="A477" s="93"/>
      <c r="B477" s="94"/>
      <c r="C477" s="93"/>
      <c r="D477" s="93"/>
      <c r="E477" s="93"/>
      <c r="F477" s="93"/>
      <c r="G477" s="93"/>
      <c r="H477" s="93"/>
      <c r="I477" s="93"/>
      <c r="J477" s="93"/>
      <c r="K477" s="93"/>
      <c r="L477" s="93"/>
      <c r="M477" s="93"/>
      <c r="N477" s="93"/>
      <c r="O477" s="93"/>
      <c r="P477" s="93"/>
      <c r="Q477" s="93"/>
      <c r="R477" s="93"/>
      <c r="S477" s="93"/>
      <c r="T477" s="93"/>
      <c r="U477" s="93"/>
      <c r="V477" s="93"/>
      <c r="W477" s="93"/>
      <c r="X477" s="93"/>
      <c r="Y477" s="93"/>
      <c r="Z477" s="93"/>
      <c r="AA477" s="93"/>
    </row>
    <row r="478" spans="1:27" ht="15.6" x14ac:dyDescent="0.3">
      <c r="A478" s="93"/>
      <c r="B478" s="94"/>
      <c r="C478" s="93"/>
      <c r="D478" s="93"/>
      <c r="E478" s="93"/>
      <c r="F478" s="93"/>
      <c r="G478" s="93"/>
      <c r="H478" s="93"/>
      <c r="I478" s="93"/>
      <c r="J478" s="93"/>
      <c r="K478" s="93"/>
      <c r="L478" s="93"/>
      <c r="M478" s="93"/>
      <c r="N478" s="93"/>
      <c r="O478" s="93"/>
      <c r="P478" s="93"/>
      <c r="Q478" s="93"/>
      <c r="R478" s="93"/>
      <c r="S478" s="93"/>
      <c r="T478" s="93"/>
      <c r="U478" s="93"/>
      <c r="V478" s="93"/>
      <c r="W478" s="93"/>
      <c r="X478" s="93"/>
      <c r="Y478" s="93"/>
      <c r="Z478" s="93"/>
      <c r="AA478" s="93"/>
    </row>
    <row r="479" spans="1:27" ht="15.6" x14ac:dyDescent="0.3">
      <c r="A479" s="93"/>
      <c r="B479" s="94"/>
      <c r="C479" s="93"/>
      <c r="D479" s="93"/>
      <c r="E479" s="93"/>
      <c r="F479" s="93"/>
      <c r="G479" s="93"/>
      <c r="H479" s="93"/>
      <c r="I479" s="93"/>
      <c r="J479" s="93"/>
      <c r="K479" s="93"/>
      <c r="L479" s="93"/>
      <c r="M479" s="93"/>
      <c r="N479" s="93"/>
      <c r="O479" s="93"/>
      <c r="P479" s="93"/>
      <c r="Q479" s="93"/>
      <c r="R479" s="93"/>
      <c r="S479" s="93"/>
      <c r="T479" s="93"/>
      <c r="U479" s="93"/>
      <c r="V479" s="93"/>
      <c r="W479" s="93"/>
      <c r="X479" s="93"/>
      <c r="Y479" s="93"/>
      <c r="Z479" s="93"/>
      <c r="AA479" s="93"/>
    </row>
    <row r="480" spans="1:27" ht="15.6" x14ac:dyDescent="0.3">
      <c r="A480" s="93"/>
      <c r="B480" s="94"/>
      <c r="C480" s="93"/>
      <c r="D480" s="93"/>
      <c r="E480" s="93"/>
      <c r="F480" s="93"/>
      <c r="G480" s="93"/>
      <c r="H480" s="93"/>
      <c r="I480" s="93"/>
      <c r="J480" s="93"/>
      <c r="K480" s="93"/>
      <c r="L480" s="93"/>
      <c r="M480" s="93"/>
      <c r="N480" s="93"/>
      <c r="O480" s="93"/>
      <c r="P480" s="93"/>
      <c r="Q480" s="93"/>
      <c r="R480" s="93"/>
      <c r="S480" s="93"/>
      <c r="T480" s="93"/>
      <c r="U480" s="93"/>
      <c r="V480" s="93"/>
      <c r="W480" s="93"/>
      <c r="X480" s="93"/>
      <c r="Y480" s="93"/>
      <c r="Z480" s="93"/>
      <c r="AA480" s="93"/>
    </row>
    <row r="481" spans="1:27" ht="15.6" x14ac:dyDescent="0.3">
      <c r="A481" s="93"/>
      <c r="B481" s="94"/>
      <c r="C481" s="93"/>
      <c r="D481" s="93"/>
      <c r="E481" s="93"/>
      <c r="F481" s="93"/>
      <c r="G481" s="93"/>
      <c r="H481" s="93"/>
      <c r="I481" s="93"/>
      <c r="J481" s="93"/>
      <c r="K481" s="93"/>
      <c r="L481" s="93"/>
      <c r="M481" s="93"/>
      <c r="N481" s="93"/>
      <c r="O481" s="93"/>
      <c r="P481" s="93"/>
      <c r="Q481" s="93"/>
      <c r="R481" s="93"/>
      <c r="S481" s="93"/>
      <c r="T481" s="93"/>
      <c r="U481" s="93"/>
      <c r="V481" s="93"/>
      <c r="W481" s="93"/>
      <c r="X481" s="93"/>
      <c r="Y481" s="93"/>
      <c r="Z481" s="93"/>
      <c r="AA481" s="93"/>
    </row>
    <row r="482" spans="1:27" ht="15.6" x14ac:dyDescent="0.3">
      <c r="A482" s="93"/>
      <c r="B482" s="94"/>
      <c r="C482" s="93"/>
      <c r="D482" s="93"/>
      <c r="E482" s="93"/>
      <c r="F482" s="93"/>
      <c r="G482" s="93"/>
      <c r="H482" s="93"/>
      <c r="I482" s="93"/>
      <c r="J482" s="93"/>
      <c r="K482" s="93"/>
      <c r="L482" s="93"/>
      <c r="M482" s="93"/>
      <c r="N482" s="93"/>
      <c r="O482" s="93"/>
      <c r="P482" s="93"/>
      <c r="Q482" s="93"/>
      <c r="R482" s="93"/>
      <c r="S482" s="93"/>
      <c r="T482" s="93"/>
      <c r="U482" s="93"/>
      <c r="V482" s="93"/>
      <c r="W482" s="93"/>
      <c r="X482" s="93"/>
      <c r="Y482" s="93"/>
      <c r="Z482" s="93"/>
      <c r="AA482" s="93"/>
    </row>
    <row r="483" spans="1:27" ht="15.6" x14ac:dyDescent="0.3">
      <c r="A483" s="93"/>
      <c r="B483" s="94"/>
      <c r="C483" s="93"/>
      <c r="D483" s="93"/>
      <c r="E483" s="93"/>
      <c r="F483" s="93"/>
      <c r="G483" s="93"/>
      <c r="H483" s="93"/>
      <c r="I483" s="93"/>
      <c r="J483" s="93"/>
      <c r="K483" s="93"/>
      <c r="L483" s="93"/>
      <c r="M483" s="93"/>
      <c r="N483" s="93"/>
      <c r="O483" s="93"/>
      <c r="P483" s="93"/>
      <c r="Q483" s="93"/>
      <c r="R483" s="93"/>
      <c r="S483" s="93"/>
      <c r="T483" s="93"/>
      <c r="U483" s="93"/>
      <c r="V483" s="93"/>
      <c r="W483" s="93"/>
      <c r="X483" s="93"/>
      <c r="Y483" s="93"/>
      <c r="Z483" s="93"/>
      <c r="AA483" s="93"/>
    </row>
    <row r="484" spans="1:27" ht="15.6" x14ac:dyDescent="0.3">
      <c r="A484" s="93"/>
      <c r="B484" s="94"/>
      <c r="C484" s="93"/>
      <c r="D484" s="93"/>
      <c r="E484" s="93"/>
      <c r="F484" s="93"/>
      <c r="G484" s="93"/>
      <c r="H484" s="93"/>
      <c r="I484" s="93"/>
      <c r="J484" s="93"/>
      <c r="K484" s="93"/>
      <c r="L484" s="93"/>
      <c r="M484" s="93"/>
      <c r="N484" s="93"/>
      <c r="O484" s="93"/>
      <c r="P484" s="93"/>
      <c r="Q484" s="93"/>
      <c r="R484" s="93"/>
      <c r="S484" s="93"/>
      <c r="T484" s="93"/>
      <c r="U484" s="93"/>
      <c r="V484" s="93"/>
      <c r="W484" s="93"/>
      <c r="X484" s="93"/>
      <c r="Y484" s="93"/>
      <c r="Z484" s="93"/>
      <c r="AA484" s="93"/>
    </row>
    <row r="485" spans="1:27" ht="15.6" x14ac:dyDescent="0.3">
      <c r="A485" s="93"/>
      <c r="B485" s="94"/>
      <c r="C485" s="93"/>
      <c r="D485" s="93"/>
      <c r="E485" s="93"/>
      <c r="F485" s="93"/>
      <c r="G485" s="93"/>
      <c r="H485" s="93"/>
      <c r="I485" s="93"/>
      <c r="J485" s="93"/>
      <c r="K485" s="93"/>
      <c r="L485" s="93"/>
      <c r="M485" s="93"/>
      <c r="N485" s="93"/>
      <c r="O485" s="93"/>
      <c r="P485" s="93"/>
      <c r="Q485" s="93"/>
      <c r="R485" s="93"/>
      <c r="S485" s="93"/>
      <c r="T485" s="93"/>
      <c r="U485" s="93"/>
      <c r="V485" s="93"/>
      <c r="W485" s="93"/>
      <c r="X485" s="93"/>
      <c r="Y485" s="93"/>
      <c r="Z485" s="93"/>
      <c r="AA485" s="93"/>
    </row>
    <row r="486" spans="1:27" ht="15.6" x14ac:dyDescent="0.3">
      <c r="A486" s="93"/>
      <c r="B486" s="94"/>
      <c r="C486" s="93"/>
      <c r="D486" s="93"/>
      <c r="E486" s="93"/>
      <c r="F486" s="93"/>
      <c r="G486" s="93"/>
      <c r="H486" s="93"/>
      <c r="I486" s="93"/>
      <c r="J486" s="93"/>
      <c r="K486" s="93"/>
      <c r="L486" s="93"/>
      <c r="M486" s="93"/>
      <c r="N486" s="93"/>
      <c r="O486" s="93"/>
      <c r="P486" s="93"/>
      <c r="Q486" s="93"/>
      <c r="R486" s="93"/>
      <c r="S486" s="93"/>
      <c r="T486" s="93"/>
      <c r="U486" s="93"/>
      <c r="V486" s="93"/>
      <c r="W486" s="93"/>
      <c r="X486" s="93"/>
      <c r="Y486" s="93"/>
      <c r="Z486" s="93"/>
      <c r="AA486" s="93"/>
    </row>
    <row r="487" spans="1:27" ht="15.6" x14ac:dyDescent="0.3">
      <c r="A487" s="93"/>
      <c r="B487" s="94"/>
      <c r="C487" s="93"/>
      <c r="D487" s="93"/>
      <c r="E487" s="93"/>
      <c r="F487" s="93"/>
      <c r="G487" s="93"/>
      <c r="H487" s="93"/>
      <c r="I487" s="93"/>
      <c r="J487" s="93"/>
      <c r="K487" s="93"/>
      <c r="L487" s="93"/>
      <c r="M487" s="93"/>
      <c r="N487" s="93"/>
      <c r="O487" s="93"/>
      <c r="P487" s="93"/>
      <c r="Q487" s="93"/>
      <c r="R487" s="93"/>
      <c r="S487" s="93"/>
      <c r="T487" s="93"/>
      <c r="U487" s="93"/>
      <c r="V487" s="93"/>
      <c r="W487" s="93"/>
      <c r="X487" s="93"/>
      <c r="Y487" s="93"/>
      <c r="Z487" s="93"/>
      <c r="AA487" s="93"/>
    </row>
    <row r="488" spans="1:27" ht="15.6" x14ac:dyDescent="0.3">
      <c r="A488" s="93"/>
      <c r="B488" s="94"/>
      <c r="C488" s="93"/>
      <c r="D488" s="93"/>
      <c r="E488" s="93"/>
      <c r="F488" s="93"/>
      <c r="G488" s="93"/>
      <c r="H488" s="93"/>
      <c r="I488" s="93"/>
      <c r="J488" s="93"/>
      <c r="K488" s="93"/>
      <c r="L488" s="93"/>
      <c r="M488" s="93"/>
      <c r="N488" s="93"/>
      <c r="O488" s="93"/>
      <c r="P488" s="93"/>
      <c r="Q488" s="93"/>
      <c r="R488" s="93"/>
      <c r="S488" s="93"/>
      <c r="T488" s="93"/>
      <c r="U488" s="93"/>
      <c r="V488" s="93"/>
      <c r="W488" s="93"/>
      <c r="X488" s="93"/>
      <c r="Y488" s="93"/>
      <c r="Z488" s="93"/>
      <c r="AA488" s="9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7901D-5B67-448F-AF44-49DC29D74B1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5" customWidth="1"/>
    <col min="2" max="2" width="12.3984375" style="415" customWidth="1"/>
    <col min="3" max="8" width="9" style="415" customWidth="1"/>
    <col min="9" max="9" width="12.3984375" style="415" customWidth="1"/>
    <col min="10" max="15" width="9" style="415" customWidth="1"/>
    <col min="16" max="16" width="12.3984375" style="415" customWidth="1"/>
    <col min="17" max="22" width="9" style="415" customWidth="1"/>
    <col min="23" max="38" width="9" style="415"/>
    <col min="39" max="16384" width="9" style="423"/>
  </cols>
  <sheetData>
    <row r="1" spans="1:22" s="415" customFormat="1" x14ac:dyDescent="0.25">
      <c r="A1" s="414" t="str">
        <f>HLOOKUP(Introduction!$G$4,nametranslations,20,FALSE)</f>
        <v>Water, sanitation and hygiene ladders for schools</v>
      </c>
      <c r="B1" s="414" t="str">
        <f ca="1">HLOOKUP([1]Introduction!$G$4,nametranslations,5,FALSE)</f>
        <v>Timor-Leste</v>
      </c>
      <c r="C1" s="414" t="str">
        <f ca="1">HLOOKUP([1]Introduction!$G$4,nametranslations,5,FALSE)</f>
        <v>Timor-Leste</v>
      </c>
      <c r="D1" s="414" t="str">
        <f ca="1">HLOOKUP([1]Introduction!$G$4,nametranslations,5,FALSE)</f>
        <v>Timor-Leste</v>
      </c>
      <c r="E1" s="414" t="str">
        <f ca="1">HLOOKUP([1]Introduction!$G$4,nametranslations,5,FALSE)</f>
        <v>Timor-Leste</v>
      </c>
      <c r="F1" s="414" t="str">
        <f ca="1">HLOOKUP([1]Introduction!$G$4,nametranslations,5,FALSE)</f>
        <v>Timor-Leste</v>
      </c>
      <c r="G1" s="414" t="str">
        <f ca="1">HLOOKUP([1]Introduction!$G$4,nametranslations,5,FALSE)</f>
        <v>Timor-Leste</v>
      </c>
      <c r="H1" s="414" t="str">
        <f ca="1">HLOOKUP([1]Introduction!$G$4,nametranslations,5,FALSE)</f>
        <v>Timor-Leste</v>
      </c>
      <c r="I1" s="414" t="str">
        <f ca="1">HLOOKUP([1]Introduction!$G$4,nametranslations,5,FALSE)</f>
        <v>Timor-Leste</v>
      </c>
      <c r="J1" s="414" t="str">
        <f ca="1">HLOOKUP([1]Introduction!$G$4,nametranslations,5,FALSE)</f>
        <v>Timor-Leste</v>
      </c>
      <c r="K1" s="414" t="str">
        <f ca="1">HLOOKUP([1]Introduction!$G$4,nametranslations,5,FALSE)</f>
        <v>Timor-Leste</v>
      </c>
      <c r="L1" s="414" t="str">
        <f ca="1">HLOOKUP([1]Introduction!$G$4,nametranslations,5,FALSE)</f>
        <v>Timor-Leste</v>
      </c>
      <c r="M1" s="414" t="str">
        <f ca="1">HLOOKUP([1]Introduction!$G$4,nametranslations,5,FALSE)</f>
        <v>Timor-Leste</v>
      </c>
      <c r="N1" s="414" t="str">
        <f ca="1">HLOOKUP([1]Introduction!$G$4,nametranslations,5,FALSE)</f>
        <v>Timor-Leste</v>
      </c>
      <c r="O1" s="414" t="str">
        <f ca="1">HLOOKUP([1]Introduction!$G$4,nametranslations,5,FALSE)</f>
        <v>Timor-Leste</v>
      </c>
      <c r="P1" s="414" t="str">
        <f ca="1">HLOOKUP([1]Introduction!$G$4,nametranslations,5,FALSE)</f>
        <v>Timor-Leste</v>
      </c>
      <c r="Q1" s="414" t="str">
        <f ca="1">HLOOKUP([1]Introduction!$G$4,nametranslations,5,FALSE)</f>
        <v>Timor-Leste</v>
      </c>
      <c r="R1" s="414" t="str">
        <f ca="1">HLOOKUP([1]Introduction!$G$4,nametranslations,5,FALSE)</f>
        <v>Timor-Leste</v>
      </c>
      <c r="S1" s="414" t="str">
        <f ca="1">HLOOKUP([1]Introduction!$G$4,nametranslations,5,FALSE)</f>
        <v>Timor-Leste</v>
      </c>
      <c r="T1" s="414" t="str">
        <f ca="1">HLOOKUP([1]Introduction!$G$4,nametranslations,5,FALSE)</f>
        <v>Timor-Leste</v>
      </c>
      <c r="U1" s="414" t="str">
        <f ca="1">HLOOKUP([1]Introduction!$G$4,nametranslations,5,FALSE)</f>
        <v>Timor-Leste</v>
      </c>
      <c r="V1" s="414" t="str">
        <f ca="1">HLOOKUP([1]Introduction!$G$4,nametranslations,5,FALSE)</f>
        <v>Timor-Leste</v>
      </c>
    </row>
    <row r="2" spans="1:22" s="415" customFormat="1" x14ac:dyDescent="0.25">
      <c r="A2" s="414" t="str">
        <f ca="1">HLOOKUP([1]Introduction!$G$4,nametranslations,5,FALSE)</f>
        <v>Timor-Leste</v>
      </c>
      <c r="B2" s="414" t="str">
        <f ca="1">HLOOKUP([1]Introduction!$G$4,nametranslations,5,FALSE)</f>
        <v>Timor-Leste</v>
      </c>
      <c r="C2" s="414" t="str">
        <f ca="1">HLOOKUP([1]Introduction!$G$4,nametranslations,5,FALSE)</f>
        <v>Timor-Leste</v>
      </c>
      <c r="D2" s="414" t="str">
        <f ca="1">HLOOKUP([1]Introduction!$G$4,nametranslations,5,FALSE)</f>
        <v>Timor-Leste</v>
      </c>
      <c r="E2" s="414" t="str">
        <f ca="1">HLOOKUP([1]Introduction!$G$4,nametranslations,5,FALSE)</f>
        <v>Timor-Leste</v>
      </c>
      <c r="F2" s="414" t="str">
        <f ca="1">HLOOKUP([1]Introduction!$G$4,nametranslations,5,FALSE)</f>
        <v>Timor-Leste</v>
      </c>
      <c r="G2" s="414" t="str">
        <f ca="1">HLOOKUP([1]Introduction!$G$4,nametranslations,5,FALSE)</f>
        <v>Timor-Leste</v>
      </c>
      <c r="H2" s="414" t="str">
        <f ca="1">HLOOKUP([1]Introduction!$G$4,nametranslations,5,FALSE)</f>
        <v>Timor-Leste</v>
      </c>
      <c r="I2" s="414" t="str">
        <f ca="1">HLOOKUP([1]Introduction!$G$4,nametranslations,5,FALSE)</f>
        <v>Timor-Leste</v>
      </c>
      <c r="J2" s="414" t="str">
        <f ca="1">HLOOKUP([1]Introduction!$G$4,nametranslations,5,FALSE)</f>
        <v>Timor-Leste</v>
      </c>
      <c r="K2" s="414" t="str">
        <f ca="1">HLOOKUP([1]Introduction!$G$4,nametranslations,5,FALSE)</f>
        <v>Timor-Leste</v>
      </c>
      <c r="L2" s="414" t="str">
        <f ca="1">HLOOKUP([1]Introduction!$G$4,nametranslations,5,FALSE)</f>
        <v>Timor-Leste</v>
      </c>
      <c r="M2" s="414" t="str">
        <f ca="1">HLOOKUP([1]Introduction!$G$4,nametranslations,5,FALSE)</f>
        <v>Timor-Leste</v>
      </c>
      <c r="N2" s="414" t="str">
        <f ca="1">HLOOKUP([1]Introduction!$G$4,nametranslations,5,FALSE)</f>
        <v>Timor-Leste</v>
      </c>
      <c r="O2" s="414" t="str">
        <f ca="1">HLOOKUP([1]Introduction!$G$4,nametranslations,5,FALSE)</f>
        <v>Timor-Leste</v>
      </c>
      <c r="P2" s="414" t="str">
        <f ca="1">HLOOKUP([1]Introduction!$G$4,nametranslations,5,FALSE)</f>
        <v>Timor-Leste</v>
      </c>
      <c r="Q2" s="414" t="str">
        <f ca="1">HLOOKUP([1]Introduction!$G$4,nametranslations,5,FALSE)</f>
        <v>Timor-Leste</v>
      </c>
      <c r="R2" s="414" t="str">
        <f ca="1">HLOOKUP([1]Introduction!$G$4,nametranslations,5,FALSE)</f>
        <v>Timor-Leste</v>
      </c>
      <c r="S2" s="414" t="str">
        <f ca="1">HLOOKUP([1]Introduction!$G$4,nametranslations,5,FALSE)</f>
        <v>Timor-Leste</v>
      </c>
      <c r="T2" s="414" t="str">
        <f ca="1">HLOOKUP([1]Introduction!$G$4,nametranslations,5,FALSE)</f>
        <v>Timor-Leste</v>
      </c>
      <c r="U2" s="414" t="str">
        <f ca="1">HLOOKUP([1]Introduction!$G$4,nametranslations,5,FALSE)</f>
        <v>Timor-Leste</v>
      </c>
      <c r="V2" s="414" t="str">
        <f ca="1">HLOOKUP([1]Introduction!$G$4,nametranslations,5,FALSE)</f>
        <v>Timor-Leste</v>
      </c>
    </row>
    <row r="3" spans="1:22" s="415" customFormat="1" ht="17.399999999999999" x14ac:dyDescent="0.25">
      <c r="A3" s="416"/>
      <c r="B3" s="416"/>
      <c r="C3" s="416"/>
      <c r="D3" s="416"/>
      <c r="E3" s="416"/>
      <c r="F3" s="416"/>
      <c r="G3" s="416"/>
      <c r="H3" s="416"/>
      <c r="I3" s="416"/>
      <c r="J3" s="416"/>
      <c r="K3" s="416"/>
      <c r="L3" s="416"/>
      <c r="M3" s="416"/>
      <c r="N3" s="416"/>
      <c r="O3" s="416"/>
      <c r="P3" s="416"/>
      <c r="Q3" s="416"/>
      <c r="R3" s="416"/>
      <c r="S3" s="416"/>
      <c r="T3" s="416"/>
      <c r="U3" s="416"/>
      <c r="V3" s="416"/>
    </row>
    <row r="4" spans="1:22" ht="15.6" x14ac:dyDescent="0.3">
      <c r="B4" s="417" t="str">
        <f>HLOOKUP(Introduction!$G$4,nametranslations,85,FALSE)</f>
        <v>Drinking Water</v>
      </c>
      <c r="E4" s="418"/>
      <c r="I4" s="419" t="str">
        <f>HLOOKUP(Introduction!$G$4,nametranslations,22,FALSE)</f>
        <v>Sanitation</v>
      </c>
      <c r="P4" s="420" t="str">
        <f>HLOOKUP(Introduction!$G$4,nametranslations,23,FALSE)</f>
        <v>Hygiene</v>
      </c>
    </row>
    <row r="6" spans="1:22" x14ac:dyDescent="0.25">
      <c r="G6" s="421"/>
      <c r="H6" s="421"/>
      <c r="I6" s="421"/>
      <c r="K6" s="421"/>
      <c r="L6" s="421"/>
    </row>
    <row r="7" spans="1:22" ht="15.6" x14ac:dyDescent="0.25">
      <c r="G7" s="421"/>
      <c r="H7" s="421"/>
      <c r="I7" s="421"/>
      <c r="K7" s="422"/>
      <c r="L7" s="421"/>
    </row>
    <row r="8" spans="1:22" x14ac:dyDescent="0.25">
      <c r="G8" s="421"/>
      <c r="H8" s="421"/>
      <c r="I8" s="421"/>
      <c r="K8" s="421"/>
      <c r="L8" s="421"/>
    </row>
    <row r="9" spans="1:22" x14ac:dyDescent="0.25">
      <c r="G9" s="421"/>
      <c r="H9" s="421"/>
      <c r="I9" s="421"/>
      <c r="K9" s="421"/>
      <c r="L9" s="421"/>
    </row>
    <row r="10" spans="1:22" x14ac:dyDescent="0.25">
      <c r="G10" s="421"/>
      <c r="H10" s="421"/>
      <c r="I10" s="421"/>
      <c r="K10" s="421"/>
      <c r="L10" s="421"/>
    </row>
    <row r="11" spans="1:22" x14ac:dyDescent="0.25">
      <c r="G11" s="421"/>
      <c r="H11" s="421"/>
      <c r="I11" s="421"/>
      <c r="K11" s="421"/>
      <c r="L11" s="421"/>
    </row>
    <row r="12" spans="1:22" x14ac:dyDescent="0.25">
      <c r="G12" s="421"/>
      <c r="H12" s="421"/>
      <c r="I12" s="421"/>
      <c r="K12" s="421"/>
      <c r="L12" s="421"/>
    </row>
    <row r="13" spans="1:22" x14ac:dyDescent="0.25">
      <c r="G13" s="421"/>
      <c r="H13" s="421"/>
      <c r="I13" s="421"/>
      <c r="K13" s="421"/>
      <c r="L13" s="421"/>
    </row>
    <row r="14" spans="1:22" x14ac:dyDescent="0.25">
      <c r="G14" s="421"/>
      <c r="H14" s="421"/>
      <c r="I14" s="421"/>
      <c r="K14" s="421"/>
      <c r="L14" s="421"/>
    </row>
    <row r="15" spans="1:22" x14ac:dyDescent="0.25">
      <c r="G15" s="421"/>
      <c r="H15" s="421"/>
      <c r="I15" s="421"/>
      <c r="K15" s="421"/>
      <c r="L15" s="421"/>
    </row>
    <row r="16" spans="1:22" x14ac:dyDescent="0.25">
      <c r="G16" s="421"/>
      <c r="H16" s="421"/>
      <c r="I16" s="421"/>
      <c r="K16" s="421"/>
      <c r="L16" s="421"/>
    </row>
    <row r="17" spans="1:47" x14ac:dyDescent="0.25">
      <c r="G17" s="421"/>
      <c r="H17" s="421"/>
      <c r="I17" s="421"/>
      <c r="K17" s="421"/>
      <c r="L17" s="421"/>
    </row>
    <row r="18" spans="1:47" x14ac:dyDescent="0.25">
      <c r="G18" s="421"/>
      <c r="H18" s="421"/>
      <c r="I18" s="421"/>
      <c r="K18" s="421"/>
      <c r="L18" s="421"/>
    </row>
    <row r="19" spans="1:47" x14ac:dyDescent="0.25">
      <c r="G19" s="421"/>
      <c r="H19" s="421"/>
      <c r="I19" s="421"/>
      <c r="K19" s="421"/>
      <c r="L19" s="421"/>
    </row>
    <row r="20" spans="1:47" x14ac:dyDescent="0.25">
      <c r="G20" s="421"/>
      <c r="H20" s="421"/>
      <c r="I20" s="421"/>
      <c r="K20" s="421"/>
      <c r="L20" s="421"/>
    </row>
    <row r="21" spans="1:47" x14ac:dyDescent="0.25">
      <c r="G21" s="421"/>
      <c r="H21" s="421"/>
      <c r="I21" s="421"/>
      <c r="K21" s="421"/>
      <c r="L21" s="421"/>
    </row>
    <row r="23" spans="1:47" x14ac:dyDescent="0.25">
      <c r="B23" s="424"/>
    </row>
    <row r="25" spans="1:47" x14ac:dyDescent="0.25">
      <c r="B25" s="425"/>
      <c r="C25" s="425" t="str">
        <f>+IF(OR((C28=Key!$I$26&amp;"*"),(D28=Key!$I$28&amp;"*"),(E28=Key!$I$27&amp;"*"),(F28=Key!$I$29&amp;"*"),(G28=Key!$I$30&amp;"*"),(H28=Key!$I$31&amp;"*"),(C28=Key!$I$26&amp;"*^"),(D28=Key!$I$28&amp;"*^"),(E28=Key!$I$27&amp;"*^"),(F28="*^"),(G28=Key!$I$30&amp;"*^"),(H28=Key!$I$31&amp;"*^")),"*"&amp;HLOOKUP(Introduction!$G$4,nametranslations,35,FALSE),"")</f>
        <v>*No basic service estimate available</v>
      </c>
      <c r="J25" s="425" t="str">
        <f>+IF(OR((J28=Key!$I$26&amp;"*"),(K28=Key!$I$28&amp;"*"),(L28=Key!$I$27&amp;"*"),(M28=Key!$I$29&amp;"*"),(N28=Key!$I$30&amp;"*"),(O28=Key!$I$31&amp;"*"),(J28=Key!$I$26&amp;"*^"),(K28=Key!$I$28&amp;"*^"),(L28=Key!$I$27&amp;"*^"),(M28="*^"),(N28=Key!$I$30&amp;"*^"),(O28=Key!$I$31&amp;"*^")),"*"&amp;HLOOKUP(Introduction!$G$4,nametranslations,35,FALSE),"")</f>
        <v>*No basic service estimate available</v>
      </c>
      <c r="Q25" s="425"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4"/>
      <c r="C26" s="425" t="str">
        <f>+IF(OR((C28=Key!$I$26&amp;"*^"),(D28=Key!$I$28&amp;"*^"),(E28=Key!$I$27&amp;"*^"),(F28=Key!$I$29&amp;"*^"),(G28=Key!$I$30&amp;"*^"),(H28=Key!$I$31&amp;"^")),HLOOKUP(Introduction!$G$4,nametranslations,155,FALSE),"")</f>
        <v/>
      </c>
      <c r="J26" s="425" t="str">
        <f>+IF(OR((J28=Key!$I$26&amp;"*^"),(K28=Key!$I$28&amp;"*^"),(L28=Key!$I$27&amp;"*^"),(M28=Key!$I$29&amp;"*^"),(N28=Key!$I$30&amp;"*^"),(O28=Key!$I$31&amp;"^")),HLOOKUP(Introduction!$G$4,nametranslations,155,FALSE),"")</f>
        <v/>
      </c>
      <c r="Q26" s="425" t="str">
        <f>+IF(OR((Q28=Key!$I$26&amp;"*^"),(R28=Key!$I$28&amp;"*^"),(S28=Key!$I$27&amp;"*^"),(T28=Key!$I$29&amp;"*^"),(U28=Key!$I$30&amp;"*^"),(V28=Key!$I$31&amp;"^")),HLOOKUP(Introduction!$G$4,nametranslations,156,FALSE),"")</f>
        <v/>
      </c>
    </row>
    <row r="27" spans="1:47" x14ac:dyDescent="0.25">
      <c r="B27" s="426" t="str">
        <f>+Introduction!C7</f>
        <v>Timor-Leste</v>
      </c>
      <c r="C27" s="427" t="str">
        <f>HLOOKUP(Introduction!$G$4,nametranslations,21,FALSE)</f>
        <v>Water</v>
      </c>
      <c r="D27" s="427" t="str">
        <f ca="1">HLOOKUP([1]Introduction!$G$4,nametranslations,21,FALSE)</f>
        <v>Water</v>
      </c>
      <c r="E27" s="427" t="str">
        <f ca="1">HLOOKUP([1]Introduction!$G$4,nametranslations,21,FALSE)</f>
        <v>Water</v>
      </c>
      <c r="F27" s="427" t="str">
        <f ca="1">HLOOKUP([1]Introduction!$G$4,nametranslations,21,FALSE)</f>
        <v>Water</v>
      </c>
      <c r="G27" s="427" t="str">
        <f ca="1">HLOOKUP([1]Introduction!$G$4,nametranslations,21,FALSE)</f>
        <v>Water</v>
      </c>
      <c r="H27" s="427" t="str">
        <f ca="1">HLOOKUP([1]Introduction!$G$4,nametranslations,21,FALSE)</f>
        <v>Water</v>
      </c>
      <c r="I27" s="428" t="str">
        <f>+B27</f>
        <v>Timor-Leste</v>
      </c>
      <c r="J27" s="429" t="str">
        <f>HLOOKUP(Introduction!$G$4,nametranslations,22,FALSE)</f>
        <v>Sanitation</v>
      </c>
      <c r="K27" s="430" t="str">
        <f ca="1">HLOOKUP([1]Introduction!$G$4,nametranslations,21,FALSE)</f>
        <v>Water</v>
      </c>
      <c r="L27" s="430" t="str">
        <f ca="1">HLOOKUP([1]Introduction!$G$4,nametranslations,21,FALSE)</f>
        <v>Water</v>
      </c>
      <c r="M27" s="430" t="str">
        <f ca="1">HLOOKUP([1]Introduction!$G$4,nametranslations,21,FALSE)</f>
        <v>Water</v>
      </c>
      <c r="N27" s="430" t="str">
        <f ca="1">HLOOKUP([1]Introduction!$G$4,nametranslations,21,FALSE)</f>
        <v>Water</v>
      </c>
      <c r="O27" s="430" t="str">
        <f ca="1">HLOOKUP([1]Introduction!$G$4,nametranslations,21,FALSE)</f>
        <v>Water</v>
      </c>
      <c r="P27" s="431" t="str">
        <f>+B27</f>
        <v>Timor-Leste</v>
      </c>
      <c r="Q27" s="432" t="str">
        <f>HLOOKUP(Introduction!$G$4,nametranslations,23,FALSE)</f>
        <v>Hygiene</v>
      </c>
      <c r="R27" s="432" t="str">
        <f ca="1">HLOOKUP([1]Introduction!$G$4,nametranslations,21,FALSE)</f>
        <v>Water</v>
      </c>
      <c r="S27" s="432" t="str">
        <f ca="1">HLOOKUP([1]Introduction!$G$4,nametranslations,21,FALSE)</f>
        <v>Water</v>
      </c>
      <c r="T27" s="432" t="str">
        <f ca="1">HLOOKUP([1]Introduction!$G$4,nametranslations,21,FALSE)</f>
        <v>Water</v>
      </c>
      <c r="U27" s="432" t="str">
        <f ca="1">HLOOKUP([1]Introduction!$G$4,nametranslations,21,FALSE)</f>
        <v>Water</v>
      </c>
      <c r="V27" s="433" t="str">
        <f ca="1">HLOOKUP([1]Introduction!$G$4,nametranslations,21,FALSE)</f>
        <v>Water</v>
      </c>
      <c r="AM27" s="415"/>
      <c r="AN27" s="415"/>
      <c r="AO27" s="415"/>
      <c r="AP27" s="415"/>
      <c r="AQ27" s="415"/>
      <c r="AR27" s="415"/>
      <c r="AS27" s="415"/>
      <c r="AT27" s="415"/>
      <c r="AU27" s="415"/>
    </row>
    <row r="28" spans="1:47" x14ac:dyDescent="0.25">
      <c r="B28" s="434"/>
      <c r="C28" s="435" t="str">
        <f>IF(AND(C30=0.0000000001,C31=0.0000000001,C32=0.0000000001), Key!$I$26&amp;"*",IF(AND(C30=0.0000000001,ISNUMBER(C32)),Key!I26&amp;"*", Key!$I$26))</f>
        <v>Total</v>
      </c>
      <c r="D28" s="436" t="str">
        <f>IF(AND(D30=0.0000000001,D31=0.0000000001,D32=0.0000000001), Key!$I$28&amp;"*",IF(AND(D30=0.0000000001,ISNUMBER(D32)),Key!$I$28&amp;"*", Key!$I$28))</f>
        <v>Urban*</v>
      </c>
      <c r="E28" s="436" t="str">
        <f>IF(AND(E30=0.0000000001,E31=0.0000000001,E32=0.0000000001), Key!$I$27&amp;"*",IF(AND(E30=0.0000000001,ISNUMBER(E32)),Key!$I$27&amp;"*", Key!$I$27))</f>
        <v>Rural*</v>
      </c>
      <c r="F28" s="436" t="str">
        <f>IF(AND(F30=0.0000000001,F31=0.0000000001,F32=0.0000000001), Key!$I$29&amp;"*",IF(AND(F30=0.0000000001,ISNUMBER(F32)),Key!$I$29&amp;"*", Key!$I$29))</f>
        <v>Pre-primary*</v>
      </c>
      <c r="G28" s="436" t="str">
        <f>IF(AND(G30=0.0000000001,G31=0.0000000001,G32=0.0000000001), Key!$I$30&amp;"*",IF(AND(G30=0.0000000001,ISNUMBER(G32)),Key!$I$30&amp;"*", Key!$I$30))</f>
        <v>Primary</v>
      </c>
      <c r="H28" s="436" t="str">
        <f>IF(AND(H30=0.0000000001,H31=0.0000000001,H32=0.0000000001), Key!$I$31&amp;"*",IF(AND(H30=0.0000000001,ISNUMBER(H32)),Key!$I$31&amp;"*", Key!$I$31))</f>
        <v>Secondary</v>
      </c>
      <c r="I28" s="434"/>
      <c r="J28" s="437" t="str">
        <f>IF(AND(J30=0.0000000001,J31=0.0000000001,J32=0.0000000001), Key!$I$26&amp;"*",IF(AND(J30=0.0000000001,ISNUMBER(J32)),Key!I26&amp;"*", Key!$I$26))</f>
        <v>Total</v>
      </c>
      <c r="K28" s="436" t="str">
        <f>IF(AND(K30=0.0000000001,K31=0.0000000001,K32=0.0000000001), Key!$I$28&amp;"*",IF(AND(K30=0.0000000001,ISNUMBER(K32)),Key!$I$28&amp;"*", Key!$I$28))</f>
        <v>Urban*</v>
      </c>
      <c r="L28" s="436" t="str">
        <f>IF(AND(L30=0.0000000001,L31=0.0000000001,L32=0.0000000001), Key!$I$27&amp;"*",IF(AND(L30=0.0000000001,ISNUMBER(L32)),Key!$I$27&amp;"*", Key!$I$27))</f>
        <v>Rural*</v>
      </c>
      <c r="M28" s="436" t="str">
        <f>IF(AND(M30=0.0000000001,M31=0.0000000001,M32=0.0000000001), Key!$I$29&amp;"*",IF(AND(M30=0.0000000001,ISNUMBER(M32)),Key!$I$29&amp;"*", Key!$I$29))</f>
        <v>Pre-primary*</v>
      </c>
      <c r="N28" s="436" t="str">
        <f>IF(AND(N30=0.0000000001,N31=0.0000000001,N32=0.0000000001), Key!$I$30&amp;"*",IF(AND(N30=0.0000000001,ISNUMBER(N32)),Key!$I$30&amp;"*", Key!$I$30))</f>
        <v>Primary</v>
      </c>
      <c r="O28" s="436" t="str">
        <f>IF(AND(O30=0.0000000001,O31=0.0000000001,O32=0.0000000001), Key!$I$31&amp;"*",IF(AND(O30=0.0000000001,ISNUMBER(O32)),Key!$I$31&amp;"*", Key!$I$31))</f>
        <v>Secondary</v>
      </c>
      <c r="P28" s="438"/>
      <c r="Q28" s="439" t="str">
        <f>IF(AND(Q30=0.0000000001,Q31=0.0000000001,Q32=0.0000000001), Key!$I$26&amp;"*",IF(AND(Q30=0.0000000001,ISNUMBER(Q32)),Key!I26&amp;"*", Key!$I$26))</f>
        <v>Total</v>
      </c>
      <c r="R28" s="436" t="str">
        <f>IF(AND(R30=0.0000000001,R31=0.0000000001,R32=0.0000000001), Key!$I$28&amp;"*",IF(AND(R30=0.0000000001,ISNUMBER(R32)),Key!$I$28&amp;"*", Key!$I$28))</f>
        <v>Urban*</v>
      </c>
      <c r="S28" s="436" t="str">
        <f>IF(AND(S30=0.0000000001,S31=0.0000000001,S32=0.0000000001), Key!$I$27&amp;"*",IF(AND(S30=0.0000000001,ISNUMBER(S32)),Key!$I$27&amp;"*", Key!$I$27))</f>
        <v>Rural*</v>
      </c>
      <c r="T28" s="436" t="str">
        <f>IF(AND(T30=0.0000000001,T31=0.0000000001,T32=0.0000000001), Key!$I$29&amp;"*",IF(AND(T30=0.0000000001,ISNUMBER(T32)),Key!$I$29&amp;"*", Key!$I$29))</f>
        <v>Pre-primary*</v>
      </c>
      <c r="U28" s="436" t="str">
        <f>IF(AND(U30=0.0000000001,U31=0.0000000001,U32=0.0000000001), Key!$I$30&amp;"*",IF(AND(U30=0.0000000001,ISNUMBER(U32)),Key!$I$30&amp;"*", Key!$I$30))</f>
        <v>Primary</v>
      </c>
      <c r="V28" s="440" t="str">
        <f>IF(AND(V30=0.0000000001,V31=0.0000000001,V32=0.0000000001), Key!$I$31&amp;"*",IF(AND(V30=0.0000000001,ISNUMBER(V32)),Key!$I$31&amp;"*", Key!$I$31))</f>
        <v>Secondary</v>
      </c>
      <c r="AM28" s="415"/>
      <c r="AN28" s="415"/>
      <c r="AO28" s="415"/>
      <c r="AP28" s="415"/>
      <c r="AQ28" s="415"/>
      <c r="AR28" s="415"/>
      <c r="AS28" s="415"/>
      <c r="AT28" s="415"/>
      <c r="AU28" s="415"/>
    </row>
    <row r="29" spans="1:47" ht="15.6" thickBot="1" x14ac:dyDescent="0.3">
      <c r="B29" s="434"/>
      <c r="C29" s="441">
        <f>IF(ISNUMBER(Regressions!B4), Regressions!B4, "-")</f>
        <v>2025</v>
      </c>
      <c r="D29" s="442">
        <f>C29</f>
        <v>2025</v>
      </c>
      <c r="E29" s="442">
        <f>D29</f>
        <v>2025</v>
      </c>
      <c r="F29" s="442">
        <f>E29</f>
        <v>2025</v>
      </c>
      <c r="G29" s="442">
        <f>F29</f>
        <v>2025</v>
      </c>
      <c r="H29" s="442">
        <f>F29</f>
        <v>2025</v>
      </c>
      <c r="I29" s="434"/>
      <c r="J29" s="443">
        <f>IF(ISNUMBER(Regressions!K4), Regressions!K4, "-")</f>
        <v>2019</v>
      </c>
      <c r="K29" s="444">
        <f>J29</f>
        <v>2019</v>
      </c>
      <c r="L29" s="444">
        <f>K29</f>
        <v>2019</v>
      </c>
      <c r="M29" s="444">
        <f>L29</f>
        <v>2019</v>
      </c>
      <c r="N29" s="444">
        <f>M29</f>
        <v>2019</v>
      </c>
      <c r="O29" s="444">
        <f>M29</f>
        <v>2019</v>
      </c>
      <c r="P29" s="438"/>
      <c r="Q29" s="445">
        <f>IF(ISNUMBER(Regressions!T4), Regressions!T4, "-")</f>
        <v>2025</v>
      </c>
      <c r="R29" s="446">
        <f>Q29</f>
        <v>2025</v>
      </c>
      <c r="S29" s="446">
        <f>R29</f>
        <v>2025</v>
      </c>
      <c r="T29" s="446">
        <f>S29</f>
        <v>2025</v>
      </c>
      <c r="U29" s="446">
        <f>T29</f>
        <v>2025</v>
      </c>
      <c r="V29" s="447">
        <f>T29</f>
        <v>2025</v>
      </c>
      <c r="AM29" s="415"/>
      <c r="AN29" s="415"/>
      <c r="AO29" s="415"/>
      <c r="AP29" s="415"/>
      <c r="AQ29" s="415"/>
      <c r="AR29" s="415"/>
      <c r="AS29" s="415"/>
      <c r="AT29" s="415"/>
      <c r="AU29" s="415"/>
    </row>
    <row r="30" spans="1:47" x14ac:dyDescent="0.25">
      <c r="A30" s="448" t="str">
        <f>+Key!I46</f>
        <v>Basic service</v>
      </c>
      <c r="B30" s="449" t="s">
        <v>138</v>
      </c>
      <c r="C30" s="450">
        <f>IF(ISNUMBER(Regressions!C4), Regressions!C4, 0.0000000001)</f>
        <v>92.892452590000005</v>
      </c>
      <c r="D30" s="450">
        <f>IF(ISNUMBER(Regressions!D4), Regressions!D4, 0.0000000001)</f>
        <v>1E-10</v>
      </c>
      <c r="E30" s="450">
        <f>IF(ISNUMBER(Regressions!E4), Regressions!E4, 0.0000000001)</f>
        <v>1E-10</v>
      </c>
      <c r="F30" s="450">
        <f>IF(ISNUMBER(Regressions!F4), Regressions!F4, 0.0000000001)</f>
        <v>1E-10</v>
      </c>
      <c r="G30" s="450">
        <f>IF(ISNUMBER(Regressions!G4), Regressions!G4, 0.0000000001)</f>
        <v>93.692617130000002</v>
      </c>
      <c r="H30" s="450">
        <f>IF(ISNUMBER(Regressions!H4), Regressions!H4, 0.0000000001)</f>
        <v>91.255097660000004</v>
      </c>
      <c r="I30" s="451" t="s">
        <v>138</v>
      </c>
      <c r="J30" s="450">
        <f>IF(ISNUMBER(Regressions!L4), Regressions!L4,0.0000000001)</f>
        <v>37.924875309999997</v>
      </c>
      <c r="K30" s="450">
        <f>IF(ISNUMBER(Regressions!M4), Regressions!M4,0.0000000001)</f>
        <v>1E-10</v>
      </c>
      <c r="L30" s="450">
        <f>IF(ISNUMBER(Regressions!N4), Regressions!N4,0.0000000001)</f>
        <v>1E-10</v>
      </c>
      <c r="M30" s="450">
        <f>IF(ISNUMBER(Regressions!O4), Regressions!O4,0.0000000001)</f>
        <v>1E-10</v>
      </c>
      <c r="N30" s="450">
        <f>IF(ISNUMBER(Regressions!P4), Regressions!P4,0.0000000001)</f>
        <v>37.288364780000002</v>
      </c>
      <c r="O30" s="450">
        <f>IF(ISNUMBER(Regressions!Q4), Regressions!Q4,0.0000000001)</f>
        <v>42.577551020000001</v>
      </c>
      <c r="P30" s="452" t="s">
        <v>138</v>
      </c>
      <c r="Q30" s="450">
        <f>IF(ISNUMBER(Regressions!U4), Regressions!U4,0.0000000001)</f>
        <v>85.954762639999998</v>
      </c>
      <c r="R30" s="450">
        <f>IF(ISNUMBER(Regressions!V4), Regressions!V4,0.0000000001)</f>
        <v>1E-10</v>
      </c>
      <c r="S30" s="450">
        <f>IF(ISNUMBER(Regressions!W4), Regressions!W4,0.0000000001)</f>
        <v>1E-10</v>
      </c>
      <c r="T30" s="450">
        <f>IF(ISNUMBER(Regressions!X4), Regressions!X4,0.0000000001)</f>
        <v>1E-10</v>
      </c>
      <c r="U30" s="450">
        <f>IF(ISNUMBER(Regressions!Y4), Regressions!Y4,0.0000000001)</f>
        <v>100</v>
      </c>
      <c r="V30" s="453">
        <f>IF(ISNUMBER(Regressions!Z4), Regressions!Z4,0.0000000001)</f>
        <v>60.243171029999999</v>
      </c>
      <c r="AM30" s="415"/>
      <c r="AN30" s="415"/>
      <c r="AO30" s="415"/>
      <c r="AP30" s="415"/>
      <c r="AQ30" s="415"/>
      <c r="AR30" s="415"/>
      <c r="AS30" s="415"/>
      <c r="AT30" s="415"/>
      <c r="AU30" s="415"/>
    </row>
    <row r="31" spans="1:47" x14ac:dyDescent="0.25">
      <c r="A31" s="448" t="str">
        <f>+Key!I47</f>
        <v>Limited service</v>
      </c>
      <c r="B31" s="454" t="s">
        <v>139</v>
      </c>
      <c r="C31" s="450">
        <f>IF(ISNUMBER(Regressions!C5), Regressions!C5, 0.0000000001)</f>
        <v>1E-10</v>
      </c>
      <c r="D31" s="450">
        <f>IF(ISNUMBER(Regressions!D5), Regressions!D5, 0.0000000001)</f>
        <v>1E-10</v>
      </c>
      <c r="E31" s="450">
        <f>IF(ISNUMBER(Regressions!E5), Regressions!E5, 0.0000000001)</f>
        <v>1E-10</v>
      </c>
      <c r="F31" s="450">
        <f>IF(ISNUMBER(Regressions!F5), Regressions!F5, 0.0000000001)</f>
        <v>1E-10</v>
      </c>
      <c r="G31" s="450">
        <f>IF(ISNUMBER(Regressions!G5), Regressions!G5, 0.0000000001)</f>
        <v>1E-10</v>
      </c>
      <c r="H31" s="450">
        <f>IF(ISNUMBER(Regressions!H5), Regressions!H5, 0.0000000001)</f>
        <v>1E-10</v>
      </c>
      <c r="I31" s="455" t="s">
        <v>139</v>
      </c>
      <c r="J31" s="450">
        <f>IF(ISNUMBER(Regressions!L5), Regressions!L5,0.0000000001)</f>
        <v>28.26109726</v>
      </c>
      <c r="K31" s="450">
        <f>IF(ISNUMBER(Regressions!M5), Regressions!M5,0.0000000001)</f>
        <v>1E-10</v>
      </c>
      <c r="L31" s="450">
        <f>IF(ISNUMBER(Regressions!N5), Regressions!N5,0.0000000001)</f>
        <v>1E-10</v>
      </c>
      <c r="M31" s="450">
        <f>IF(ISNUMBER(Regressions!O5), Regressions!O5,0.0000000001)</f>
        <v>1E-10</v>
      </c>
      <c r="N31" s="450">
        <f>IF(ISNUMBER(Regressions!P5), Regressions!P5,0.0000000001)</f>
        <v>28.82578616</v>
      </c>
      <c r="O31" s="450">
        <f>IF(ISNUMBER(Regressions!Q5), Regressions!Q5,0.0000000001)</f>
        <v>35.236734689999999</v>
      </c>
      <c r="P31" s="456" t="s">
        <v>139</v>
      </c>
      <c r="Q31" s="450">
        <f>IF(ISNUMBER(Regressions!U5), Regressions!U5,0.0000000001)</f>
        <v>1E-10</v>
      </c>
      <c r="R31" s="450">
        <f>IF(ISNUMBER(Regressions!V5), Regressions!V5,0.0000000001)</f>
        <v>1E-10</v>
      </c>
      <c r="S31" s="450">
        <f>IF(ISNUMBER(Regressions!W5), Regressions!W5,0.0000000001)</f>
        <v>1E-10</v>
      </c>
      <c r="T31" s="450">
        <f>IF(ISNUMBER(Regressions!X5), Regressions!X5,0.0000000001)</f>
        <v>1E-10</v>
      </c>
      <c r="U31" s="450">
        <f>IF(ISNUMBER(Regressions!Y5), Regressions!Y5,0.0000000001)</f>
        <v>1E-10</v>
      </c>
      <c r="V31" s="453">
        <f>IF(ISNUMBER(Regressions!Z5), Regressions!Z5,0.0000000001)</f>
        <v>1E-10</v>
      </c>
      <c r="AM31" s="415"/>
      <c r="AN31" s="415"/>
      <c r="AO31" s="415"/>
      <c r="AP31" s="415"/>
      <c r="AQ31" s="415"/>
      <c r="AR31" s="415"/>
      <c r="AS31" s="415"/>
      <c r="AT31" s="415"/>
      <c r="AU31" s="415"/>
    </row>
    <row r="32" spans="1:47" x14ac:dyDescent="0.25">
      <c r="A32" s="448" t="str">
        <f>+Key!I48</f>
        <v>No service</v>
      </c>
      <c r="B32" s="454" t="s">
        <v>137</v>
      </c>
      <c r="C32" s="450">
        <f>IF(ISNUMBER(Regressions!C6), Regressions!C6, 0.0000000001)</f>
        <v>1E-10</v>
      </c>
      <c r="D32" s="450">
        <f>IF(ISNUMBER(Regressions!D6), Regressions!D6, 0.0000000001)</f>
        <v>1E-10</v>
      </c>
      <c r="E32" s="450">
        <f>IF(ISNUMBER(Regressions!E6), Regressions!E6, 0.0000000001)</f>
        <v>1E-10</v>
      </c>
      <c r="F32" s="450">
        <f>IF(ISNUMBER(Regressions!F6), Regressions!F6, 0.0000000001)</f>
        <v>1E-10</v>
      </c>
      <c r="G32" s="450">
        <f>IF(ISNUMBER(Regressions!G6), Regressions!G6, 0.0000000001)</f>
        <v>1E-10</v>
      </c>
      <c r="H32" s="450">
        <f>IF(ISNUMBER(Regressions!H6), Regressions!H6, 0.0000000001)</f>
        <v>1E-10</v>
      </c>
      <c r="I32" s="457" t="s">
        <v>137</v>
      </c>
      <c r="J32" s="450">
        <f>IF(ISNUMBER(Regressions!L6), Regressions!L6,0.0000000001)</f>
        <v>33.814027430000003</v>
      </c>
      <c r="K32" s="450">
        <f>IF(ISNUMBER(Regressions!M6), Regressions!M6,0.0000000001)</f>
        <v>1E-10</v>
      </c>
      <c r="L32" s="450">
        <f>IF(ISNUMBER(Regressions!N6), Regressions!N6,0.0000000001)</f>
        <v>1E-10</v>
      </c>
      <c r="M32" s="450">
        <f>IF(ISNUMBER(Regressions!O6), Regressions!O6,0.0000000001)</f>
        <v>1E-10</v>
      </c>
      <c r="N32" s="450">
        <f>IF(ISNUMBER(Regressions!P6), Regressions!P6,0.0000000001)</f>
        <v>33.885849059999998</v>
      </c>
      <c r="O32" s="450">
        <f>IF(ISNUMBER(Regressions!Q6), Regressions!Q6,0.0000000001)</f>
        <v>22.18571429</v>
      </c>
      <c r="P32" s="458" t="s">
        <v>137</v>
      </c>
      <c r="Q32" s="450">
        <f>IF(ISNUMBER(Regressions!U6), Regressions!U6,0.0000000001)</f>
        <v>1E-10</v>
      </c>
      <c r="R32" s="450">
        <f>IF(ISNUMBER(Regressions!V6), Regressions!V6,0.0000000001)</f>
        <v>1E-10</v>
      </c>
      <c r="S32" s="450">
        <f>IF(ISNUMBER(Regressions!W6), Regressions!W6,0.0000000001)</f>
        <v>1E-10</v>
      </c>
      <c r="T32" s="450">
        <f>IF(ISNUMBER(Regressions!X6), Regressions!X6,0.0000000001)</f>
        <v>1E-10</v>
      </c>
      <c r="U32" s="450">
        <f>IF(ISNUMBER(Regressions!Y6), Regressions!Y6,0.0000000001)</f>
        <v>1E-10</v>
      </c>
      <c r="V32" s="453">
        <f>IF(ISNUMBER(Regressions!Z6), Regressions!Z6,0.0000000001)</f>
        <v>1E-10</v>
      </c>
      <c r="AM32" s="415"/>
      <c r="AN32" s="415"/>
      <c r="AO32" s="415"/>
      <c r="AP32" s="415"/>
      <c r="AQ32" s="415"/>
      <c r="AR32" s="415"/>
      <c r="AS32" s="415"/>
      <c r="AT32" s="415"/>
      <c r="AU32" s="415"/>
    </row>
    <row r="33" spans="1:22" ht="15.6" thickBot="1" x14ac:dyDescent="0.3">
      <c r="A33" s="448" t="str">
        <f>+Key!I49</f>
        <v>Insufficient data</v>
      </c>
      <c r="B33" s="459" t="s">
        <v>168</v>
      </c>
      <c r="C33" s="460">
        <f>IF(ISNUMBER(Regressions!C7), Regressions!C7, 0.0000000001)</f>
        <v>7.1075474119999997</v>
      </c>
      <c r="D33" s="460">
        <f>IF(ISNUMBER(Regressions!D7), Regressions!D7, 0.0000000001)</f>
        <v>100</v>
      </c>
      <c r="E33" s="460">
        <f>IF(ISNUMBER(Regressions!E7), Regressions!E7, 0.0000000001)</f>
        <v>100</v>
      </c>
      <c r="F33" s="460">
        <f>IF(ISNUMBER(Regressions!F7), Regressions!F7, 0.0000000001)</f>
        <v>100</v>
      </c>
      <c r="G33" s="460">
        <f>IF(ISNUMBER(Regressions!G7), Regressions!G7, 0.0000000001)</f>
        <v>6.3073828729999999</v>
      </c>
      <c r="H33" s="460">
        <f>IF(ISNUMBER(Regressions!H7), Regressions!H7, 0.0000000001)</f>
        <v>8.7449023449999999</v>
      </c>
      <c r="I33" s="461" t="s">
        <v>168</v>
      </c>
      <c r="J33" s="462">
        <f>IF(ISNUMBER(Regressions!L7), Regressions!L7,0.0000000001)</f>
        <v>0</v>
      </c>
      <c r="K33" s="460">
        <f>IF(ISNUMBER(Regressions!M7), Regressions!M7,0.0000000001)</f>
        <v>100</v>
      </c>
      <c r="L33" s="460">
        <f>IF(ISNUMBER(Regressions!N7), Regressions!N7,0.0000000001)</f>
        <v>100</v>
      </c>
      <c r="M33" s="460">
        <f>IF(ISNUMBER(Regressions!O7), Regressions!O7,0.0000000001)</f>
        <v>100</v>
      </c>
      <c r="N33" s="460">
        <f>IF(ISNUMBER(Regressions!P7), Regressions!P7,0.0000000001)</f>
        <v>0</v>
      </c>
      <c r="O33" s="460">
        <f>IF(ISNUMBER(Regressions!Q7), Regressions!Q7,0.0000000001)</f>
        <v>0</v>
      </c>
      <c r="P33" s="463" t="s">
        <v>168</v>
      </c>
      <c r="Q33" s="462">
        <f>IF(ISNUMBER(Regressions!U7), Regressions!U7,0.0000000001)</f>
        <v>14.04523736</v>
      </c>
      <c r="R33" s="462">
        <f>IF(ISNUMBER(Regressions!V7), Regressions!V7,0.0000000001)</f>
        <v>100</v>
      </c>
      <c r="S33" s="460">
        <f>IF(ISNUMBER(Regressions!W7), Regressions!W7,0.0000000001)</f>
        <v>100</v>
      </c>
      <c r="T33" s="460">
        <f>IF(ISNUMBER(Regressions!X7), Regressions!X7,0.0000000001)</f>
        <v>100</v>
      </c>
      <c r="U33" s="460">
        <f>IF(ISNUMBER(Regressions!Y7), Regressions!Y7,0.0000000001)</f>
        <v>0</v>
      </c>
      <c r="V33" s="464">
        <f>IF(ISNUMBER(Regressions!Z7), Regressions!Z7,0.0000000001)</f>
        <v>39.756828970000001</v>
      </c>
    </row>
    <row r="34" spans="1:22" x14ac:dyDescent="0.25">
      <c r="B34" s="465" t="str">
        <f>HLOOKUP(Introduction!$G$4,nametranslations,34,FALSE)</f>
        <v>Source: WHO/UNICEF JMP (2026)</v>
      </c>
    </row>
    <row r="35" spans="1:22" ht="5.25" customHeight="1" x14ac:dyDescent="0.25"/>
    <row r="36" spans="1:22" s="415" customFormat="1" ht="49.5" customHeight="1" x14ac:dyDescent="0.25">
      <c r="B36" s="466" t="str">
        <f>+Key!I46</f>
        <v>Basic service</v>
      </c>
      <c r="C36" s="467" t="str">
        <f>+HLOOKUP(Introduction!$G$4,Key!A:G,158,FALSE)</f>
        <v>Drinking water from an improved source and water is available at the school at the time of the survey</v>
      </c>
      <c r="D36" s="467"/>
      <c r="E36" s="467"/>
      <c r="F36" s="467"/>
      <c r="G36" s="467"/>
      <c r="H36" s="467"/>
      <c r="I36" s="466" t="str">
        <f>+Key!I46</f>
        <v>Basic service</v>
      </c>
      <c r="J36" s="468" t="str">
        <f>+HLOOKUP(Introduction!$G$4,Key!A:G,162,FALSE)</f>
        <v>Improved sanitation facilities at the school that are single-sex and usable (available, functional and private) at the time of the survey</v>
      </c>
      <c r="K36" s="469"/>
      <c r="L36" s="469"/>
      <c r="M36" s="469"/>
      <c r="N36" s="469"/>
      <c r="O36" s="469"/>
      <c r="P36" s="466" t="str">
        <f>+Key!I46</f>
        <v>Basic service</v>
      </c>
      <c r="Q36" s="470" t="str">
        <f>+HLOOKUP(Introduction!$G$4,Key!A:G,165,FALSE)</f>
        <v xml:space="preserve">Handwashing facilities with water and soap available at the school at the time of the survey </v>
      </c>
      <c r="R36" s="470"/>
      <c r="S36" s="470"/>
      <c r="T36" s="470"/>
      <c r="U36" s="470"/>
      <c r="V36" s="470"/>
    </row>
    <row r="37" spans="1:22" ht="49.5" customHeight="1" x14ac:dyDescent="0.25">
      <c r="B37" s="466" t="str">
        <f>+Key!I47</f>
        <v>Limited service</v>
      </c>
      <c r="C37" s="471" t="str">
        <f>+HLOOKUP(Introduction!$G$4,Key!A:G,159,FALSE)</f>
        <v>Drinking water from an improved source but water is unavailable at the school at the time of the survey</v>
      </c>
      <c r="D37" s="471"/>
      <c r="E37" s="471"/>
      <c r="F37" s="471"/>
      <c r="G37" s="471"/>
      <c r="H37" s="471"/>
      <c r="I37" s="466" t="str">
        <f>+Key!I47</f>
        <v>Limited service</v>
      </c>
      <c r="J37" s="471" t="str">
        <f>+HLOOKUP(Introduction!$G$4,Key!A:G,163,FALSE)</f>
        <v>Improved sanitation facilities at the school that are either not single-sex or not usable at the time of the survey</v>
      </c>
      <c r="K37" s="471"/>
      <c r="L37" s="471"/>
      <c r="M37" s="471"/>
      <c r="N37" s="471"/>
      <c r="O37" s="471"/>
      <c r="P37" s="466" t="str">
        <f>+Key!I47</f>
        <v>Limited service</v>
      </c>
      <c r="Q37" s="471" t="str">
        <f>+HLOOKUP(Introduction!$G$4,Key!A:G,166,FALSE)</f>
        <v>Handwashing facilities with water but no soap available at the school at the time of the survey</v>
      </c>
      <c r="R37" s="471"/>
      <c r="S37" s="471"/>
      <c r="T37" s="471"/>
      <c r="U37" s="471"/>
      <c r="V37" s="471"/>
    </row>
    <row r="38" spans="1:22" ht="49.5" customHeight="1" x14ac:dyDescent="0.25">
      <c r="B38" s="466" t="str">
        <f>+Key!I48</f>
        <v>No service</v>
      </c>
      <c r="C38" s="472" t="str">
        <f>+HLOOKUP(Introduction!$G$4,Key!A:G,160,FALSE)</f>
        <v>Drinking water from an unimproved source or no water source at the school</v>
      </c>
      <c r="D38" s="472"/>
      <c r="E38" s="472"/>
      <c r="F38" s="472"/>
      <c r="G38" s="472"/>
      <c r="H38" s="472"/>
      <c r="I38" s="466" t="str">
        <f>+Key!I48</f>
        <v>No service</v>
      </c>
      <c r="J38" s="472" t="str">
        <f>+HLOOKUP(Introduction!$G$4,Key!A:G,164,FALSE)</f>
        <v>Unimproved sanitation facilities or no sanitation facilities at the school</v>
      </c>
      <c r="K38" s="472"/>
      <c r="L38" s="472"/>
      <c r="M38" s="472"/>
      <c r="N38" s="472"/>
      <c r="O38" s="472"/>
      <c r="P38" s="466" t="str">
        <f>+Key!I48</f>
        <v>No service</v>
      </c>
      <c r="Q38" s="472" t="str">
        <f>+HLOOKUP(Introduction!$G$4,Key!A:G,167,FALSE)</f>
        <v>No handwashing facilities or no water available at the school</v>
      </c>
      <c r="R38" s="472"/>
      <c r="S38" s="472"/>
      <c r="T38" s="472"/>
      <c r="U38" s="472"/>
      <c r="V38" s="472"/>
    </row>
    <row r="39" spans="1:22" ht="49.5" customHeight="1" x14ac:dyDescent="0.25">
      <c r="B39" s="466" t="str">
        <f>+Key!I49</f>
        <v>Insufficient data</v>
      </c>
      <c r="C39" s="473" t="str">
        <f>+HLOOKUP(Introduction!$G$4,Key!A:G,161,FALSE)</f>
        <v>Insufficient data available to generate estimates for a given reference year</v>
      </c>
      <c r="D39" s="473"/>
      <c r="E39" s="473"/>
      <c r="F39" s="473"/>
      <c r="G39" s="473"/>
      <c r="H39" s="473"/>
      <c r="I39" s="466" t="str">
        <f>+Key!I49</f>
        <v>Insufficient data</v>
      </c>
      <c r="J39" s="473" t="str">
        <f>+HLOOKUP(Introduction!$G$4,Key!A:G,161,FALSE)</f>
        <v>Insufficient data available to generate estimates for a given reference year</v>
      </c>
      <c r="K39" s="473"/>
      <c r="L39" s="473"/>
      <c r="M39" s="473"/>
      <c r="N39" s="473"/>
      <c r="O39" s="473"/>
      <c r="P39" s="466" t="str">
        <f>+Key!I49</f>
        <v>Insufficient data</v>
      </c>
      <c r="Q39" s="473" t="str">
        <f>+HLOOKUP(Introduction!$G$4,Key!A:G,161,FALSE)</f>
        <v>Insufficient data available to generate estimates for a given reference year</v>
      </c>
      <c r="R39" s="473"/>
      <c r="S39" s="473"/>
      <c r="T39" s="473"/>
      <c r="U39" s="473"/>
      <c r="V39" s="473"/>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562B8-3078-472D-8406-AA5430309528}">
  <sheetPr codeName="Sheet3">
    <tabColor rgb="FFEAEAEA"/>
  </sheetPr>
  <dimension ref="A1:AF65"/>
  <sheetViews>
    <sheetView showGridLines="0" zoomScale="80" zoomScaleNormal="80" workbookViewId="0"/>
  </sheetViews>
  <sheetFormatPr defaultColWidth="9" defaultRowHeight="13.2" x14ac:dyDescent="0.25"/>
  <cols>
    <col min="1" max="31" width="9" style="371"/>
    <col min="32" max="32" width="5.09765625" style="371" customWidth="1"/>
    <col min="33" max="16384" width="9" style="371"/>
  </cols>
  <sheetData>
    <row r="1" spans="1:32" s="370" customFormat="1" x14ac:dyDescent="0.25"/>
    <row r="2" spans="1:32" s="370" customFormat="1" ht="15.6" x14ac:dyDescent="0.3">
      <c r="A2" s="474" t="str">
        <f>HLOOKUP(Introduction!$G$4,nametranslations,38,FALSE)</f>
        <v>Water, sanitation and hygiene services in schools</v>
      </c>
    </row>
    <row r="3" spans="1:32" s="370" customFormat="1" ht="15.6" x14ac:dyDescent="0.3">
      <c r="A3" s="474"/>
    </row>
    <row r="4" spans="1:32" s="370" customFormat="1" x14ac:dyDescent="0.25">
      <c r="A4" s="475"/>
      <c r="B4" s="475"/>
      <c r="C4" s="475"/>
      <c r="D4" s="475"/>
      <c r="E4" s="475"/>
      <c r="F4" s="475"/>
      <c r="G4" s="475"/>
      <c r="H4" s="475"/>
      <c r="I4" s="475"/>
      <c r="J4" s="475"/>
      <c r="K4" s="475"/>
      <c r="L4" s="475"/>
      <c r="M4" s="475"/>
      <c r="N4" s="475"/>
      <c r="O4" s="475"/>
      <c r="P4" s="475"/>
      <c r="Q4" s="475"/>
      <c r="R4" s="475"/>
      <c r="S4" s="475"/>
      <c r="T4" s="475"/>
      <c r="U4" s="475"/>
      <c r="V4" s="475"/>
      <c r="W4" s="475"/>
      <c r="X4" s="475"/>
      <c r="Y4" s="475"/>
      <c r="Z4" s="475"/>
      <c r="AA4" s="475"/>
      <c r="AB4" s="475"/>
      <c r="AC4" s="475"/>
      <c r="AD4" s="475"/>
      <c r="AE4" s="475"/>
      <c r="AF4" s="475"/>
    </row>
    <row r="5" spans="1:32" s="370" customFormat="1" x14ac:dyDescent="0.25">
      <c r="A5" s="475"/>
      <c r="B5" s="475"/>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475"/>
      <c r="AF5" s="475"/>
    </row>
    <row r="6" spans="1:32" s="370" customFormat="1" x14ac:dyDescent="0.25">
      <c r="A6" s="475"/>
      <c r="B6" s="475"/>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5"/>
      <c r="AE6" s="475"/>
      <c r="AF6" s="475"/>
    </row>
    <row r="7" spans="1:32" s="370" customFormat="1" x14ac:dyDescent="0.25">
      <c r="A7" s="475"/>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row>
    <row r="8" spans="1:32" s="370" customFormat="1" x14ac:dyDescent="0.25">
      <c r="A8" s="475"/>
      <c r="B8" s="475"/>
      <c r="C8" s="475"/>
      <c r="D8" s="475"/>
      <c r="E8" s="475"/>
      <c r="F8" s="475"/>
      <c r="G8" s="475"/>
      <c r="H8" s="475"/>
      <c r="I8" s="475"/>
      <c r="J8" s="475"/>
      <c r="K8" s="475"/>
      <c r="L8" s="475"/>
      <c r="M8" s="475"/>
      <c r="N8" s="475"/>
      <c r="O8" s="475"/>
      <c r="P8" s="475"/>
      <c r="Q8" s="475"/>
      <c r="R8" s="475"/>
      <c r="S8" s="475"/>
      <c r="T8" s="475"/>
      <c r="U8" s="475"/>
      <c r="V8" s="475"/>
      <c r="W8" s="475"/>
      <c r="X8" s="475"/>
      <c r="Y8" s="475"/>
      <c r="Z8" s="475"/>
      <c r="AA8" s="475"/>
      <c r="AB8" s="475"/>
      <c r="AC8" s="475"/>
      <c r="AD8" s="475"/>
      <c r="AE8" s="475"/>
      <c r="AF8" s="475"/>
    </row>
    <row r="9" spans="1:32" s="370" customFormat="1" x14ac:dyDescent="0.25">
      <c r="A9" s="475"/>
      <c r="B9" s="475"/>
      <c r="C9" s="475"/>
      <c r="D9" s="475"/>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row>
    <row r="10" spans="1:32" s="370" customFormat="1" x14ac:dyDescent="0.25">
      <c r="A10" s="475"/>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row>
    <row r="11" spans="1:32" s="370" customFormat="1" x14ac:dyDescent="0.25">
      <c r="A11" s="475"/>
      <c r="B11" s="475"/>
      <c r="C11" s="475"/>
      <c r="D11" s="475"/>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row>
    <row r="12" spans="1:32" s="370" customFormat="1" x14ac:dyDescent="0.25">
      <c r="A12" s="475"/>
      <c r="B12" s="475"/>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row>
    <row r="13" spans="1:32" s="370" customFormat="1" x14ac:dyDescent="0.25">
      <c r="A13" s="475"/>
      <c r="B13" s="475"/>
      <c r="C13" s="475"/>
      <c r="D13" s="475"/>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row>
    <row r="14" spans="1:32" s="370" customFormat="1" x14ac:dyDescent="0.25">
      <c r="A14" s="475"/>
      <c r="B14" s="475"/>
      <c r="C14" s="475"/>
      <c r="D14" s="475"/>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row>
    <row r="15" spans="1:32" s="370" customFormat="1" x14ac:dyDescent="0.25">
      <c r="A15" s="475"/>
      <c r="B15" s="475"/>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row>
    <row r="16" spans="1:32" s="370" customFormat="1" x14ac:dyDescent="0.25">
      <c r="A16" s="475"/>
      <c r="B16" s="475"/>
      <c r="C16" s="475"/>
      <c r="D16" s="475"/>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row>
    <row r="17" spans="1:32" s="370" customFormat="1" x14ac:dyDescent="0.25">
      <c r="A17" s="475"/>
      <c r="B17" s="475"/>
      <c r="C17" s="475"/>
      <c r="D17" s="475"/>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row>
    <row r="18" spans="1:32" s="370" customFormat="1" x14ac:dyDescent="0.25">
      <c r="A18" s="475"/>
      <c r="B18" s="475"/>
      <c r="C18" s="475"/>
      <c r="D18" s="475"/>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row>
    <row r="19" spans="1:32" s="370" customFormat="1" x14ac:dyDescent="0.25">
      <c r="A19" s="475"/>
      <c r="B19" s="475"/>
      <c r="C19" s="475"/>
      <c r="D19" s="475"/>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row>
    <row r="20" spans="1:32" s="370" customFormat="1" x14ac:dyDescent="0.25">
      <c r="A20" s="475"/>
      <c r="B20" s="475"/>
      <c r="C20" s="475"/>
      <c r="D20" s="475"/>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row>
    <row r="21" spans="1:32" s="370" customFormat="1" x14ac:dyDescent="0.25">
      <c r="A21" s="475"/>
      <c r="B21" s="475"/>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row>
    <row r="22" spans="1:32" s="370" customFormat="1" x14ac:dyDescent="0.25">
      <c r="A22" s="475"/>
      <c r="B22" s="475"/>
      <c r="C22" s="475"/>
      <c r="D22" s="475"/>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row>
    <row r="23" spans="1:32" s="370" customFormat="1" x14ac:dyDescent="0.25">
      <c r="A23" s="465" t="str">
        <f>+HLOOKUP(Introduction!$G$4,nametranslations,34,FALSE)</f>
        <v>Source: WHO/UNICEF JMP (2026)</v>
      </c>
    </row>
    <row r="24" spans="1:32" s="370" customFormat="1" x14ac:dyDescent="0.25">
      <c r="A24" s="476"/>
    </row>
    <row r="25" spans="1:32" s="370" customFormat="1" x14ac:dyDescent="0.25">
      <c r="A25" s="477"/>
      <c r="B25" s="477"/>
      <c r="C25" s="477"/>
      <c r="D25" s="477"/>
      <c r="E25" s="477"/>
      <c r="F25" s="477"/>
      <c r="G25" s="477"/>
      <c r="H25" s="477"/>
      <c r="I25" s="477"/>
      <c r="J25" s="477"/>
      <c r="K25" s="477"/>
      <c r="L25" s="477"/>
      <c r="M25" s="477"/>
      <c r="N25" s="477"/>
      <c r="O25" s="477"/>
      <c r="P25" s="477"/>
      <c r="Q25" s="477"/>
      <c r="R25" s="477"/>
      <c r="S25" s="477"/>
      <c r="T25" s="477"/>
      <c r="U25" s="477"/>
      <c r="V25" s="477"/>
      <c r="W25" s="477"/>
      <c r="X25" s="477"/>
      <c r="Y25" s="477"/>
      <c r="Z25" s="477"/>
      <c r="AA25" s="477"/>
      <c r="AB25" s="477"/>
      <c r="AC25" s="477"/>
      <c r="AD25" s="477"/>
      <c r="AE25" s="477"/>
      <c r="AF25" s="477"/>
    </row>
    <row r="26" spans="1:32" s="370" customFormat="1" x14ac:dyDescent="0.25">
      <c r="A26" s="477"/>
      <c r="B26" s="477"/>
      <c r="C26" s="477"/>
      <c r="D26" s="477"/>
      <c r="E26" s="477"/>
      <c r="F26" s="477"/>
      <c r="G26" s="477"/>
      <c r="H26" s="477"/>
      <c r="I26" s="477"/>
      <c r="J26" s="477"/>
      <c r="K26" s="477"/>
      <c r="L26" s="477"/>
      <c r="M26" s="477"/>
      <c r="N26" s="477"/>
      <c r="O26" s="477"/>
      <c r="P26" s="477"/>
      <c r="Q26" s="477"/>
      <c r="R26" s="477"/>
      <c r="S26" s="477"/>
      <c r="T26" s="477"/>
      <c r="U26" s="477"/>
      <c r="V26" s="477"/>
      <c r="W26" s="477"/>
      <c r="X26" s="477"/>
      <c r="Y26" s="477"/>
      <c r="Z26" s="477"/>
      <c r="AA26" s="477"/>
      <c r="AB26" s="477"/>
      <c r="AC26" s="477"/>
      <c r="AD26" s="477"/>
      <c r="AE26" s="477"/>
      <c r="AF26" s="477"/>
    </row>
    <row r="27" spans="1:32" s="370" customFormat="1" x14ac:dyDescent="0.25">
      <c r="A27" s="477"/>
      <c r="B27" s="477"/>
      <c r="C27" s="477"/>
      <c r="D27" s="477"/>
      <c r="E27" s="477"/>
      <c r="F27" s="477"/>
      <c r="G27" s="477"/>
      <c r="H27" s="477"/>
      <c r="I27" s="477"/>
      <c r="J27" s="477"/>
      <c r="K27" s="477"/>
      <c r="L27" s="477"/>
      <c r="M27" s="477"/>
      <c r="N27" s="477"/>
      <c r="O27" s="477"/>
      <c r="P27" s="477"/>
      <c r="Q27" s="477"/>
      <c r="R27" s="477"/>
      <c r="S27" s="477"/>
      <c r="T27" s="477"/>
      <c r="U27" s="477"/>
      <c r="V27" s="477"/>
      <c r="W27" s="477"/>
      <c r="X27" s="477"/>
      <c r="Y27" s="477"/>
      <c r="Z27" s="477"/>
      <c r="AA27" s="477"/>
      <c r="AB27" s="477"/>
      <c r="AC27" s="477"/>
      <c r="AD27" s="477"/>
      <c r="AE27" s="477"/>
      <c r="AF27" s="477"/>
    </row>
    <row r="28" spans="1:32" s="370" customFormat="1" x14ac:dyDescent="0.25">
      <c r="A28" s="477"/>
      <c r="B28" s="477"/>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c r="AA28" s="477"/>
      <c r="AB28" s="477"/>
      <c r="AC28" s="477"/>
      <c r="AD28" s="477"/>
      <c r="AE28" s="477"/>
      <c r="AF28" s="477"/>
    </row>
    <row r="29" spans="1:32" s="370" customFormat="1" x14ac:dyDescent="0.25">
      <c r="A29" s="477"/>
      <c r="B29" s="477"/>
      <c r="C29" s="477"/>
      <c r="D29" s="477"/>
      <c r="E29" s="477"/>
      <c r="F29" s="477"/>
      <c r="G29" s="477"/>
      <c r="H29" s="477"/>
      <c r="I29" s="477"/>
      <c r="J29" s="477"/>
      <c r="K29" s="477"/>
      <c r="L29" s="477"/>
      <c r="M29" s="477"/>
      <c r="N29" s="477"/>
      <c r="O29" s="477"/>
      <c r="P29" s="477"/>
      <c r="Q29" s="477"/>
      <c r="R29" s="477"/>
      <c r="S29" s="477"/>
      <c r="T29" s="477"/>
      <c r="U29" s="477"/>
      <c r="V29" s="477"/>
      <c r="W29" s="477"/>
      <c r="X29" s="477"/>
      <c r="Y29" s="477"/>
      <c r="Z29" s="477"/>
      <c r="AA29" s="477"/>
      <c r="AB29" s="477"/>
      <c r="AC29" s="477"/>
      <c r="AD29" s="477"/>
      <c r="AE29" s="477"/>
      <c r="AF29" s="477"/>
    </row>
    <row r="30" spans="1:32" s="370" customFormat="1" x14ac:dyDescent="0.25">
      <c r="A30" s="477"/>
      <c r="B30" s="477"/>
      <c r="C30" s="477"/>
      <c r="D30" s="477"/>
      <c r="E30" s="477"/>
      <c r="F30" s="477"/>
      <c r="G30" s="477"/>
      <c r="H30" s="477"/>
      <c r="I30" s="477"/>
      <c r="J30" s="477"/>
      <c r="K30" s="477"/>
      <c r="L30" s="477"/>
      <c r="M30" s="477"/>
      <c r="N30" s="477"/>
      <c r="O30" s="477"/>
      <c r="P30" s="477"/>
      <c r="Q30" s="477"/>
      <c r="R30" s="477"/>
      <c r="S30" s="477"/>
      <c r="T30" s="477"/>
      <c r="U30" s="477"/>
      <c r="V30" s="477"/>
      <c r="W30" s="477"/>
      <c r="X30" s="477"/>
      <c r="Y30" s="477"/>
      <c r="Z30" s="477"/>
      <c r="AA30" s="477"/>
      <c r="AB30" s="477"/>
      <c r="AC30" s="477"/>
      <c r="AD30" s="477"/>
      <c r="AE30" s="477"/>
      <c r="AF30" s="477"/>
    </row>
    <row r="31" spans="1:32" s="370" customFormat="1" x14ac:dyDescent="0.25">
      <c r="A31" s="477"/>
      <c r="B31" s="477"/>
      <c r="C31" s="477"/>
      <c r="D31" s="477"/>
      <c r="E31" s="477"/>
      <c r="F31" s="477"/>
      <c r="G31" s="477"/>
      <c r="H31" s="477"/>
      <c r="I31" s="477"/>
      <c r="J31" s="477"/>
      <c r="K31" s="477"/>
      <c r="L31" s="477"/>
      <c r="M31" s="477"/>
      <c r="N31" s="477"/>
      <c r="O31" s="477"/>
      <c r="P31" s="477"/>
      <c r="Q31" s="477"/>
      <c r="R31" s="477"/>
      <c r="S31" s="477"/>
      <c r="T31" s="477"/>
      <c r="U31" s="477"/>
      <c r="V31" s="477"/>
      <c r="W31" s="477"/>
      <c r="X31" s="477"/>
      <c r="Y31" s="477"/>
      <c r="Z31" s="477"/>
      <c r="AA31" s="477"/>
      <c r="AB31" s="477"/>
      <c r="AC31" s="477"/>
      <c r="AD31" s="477"/>
      <c r="AE31" s="477"/>
      <c r="AF31" s="477"/>
    </row>
    <row r="32" spans="1:32" s="370" customFormat="1" x14ac:dyDescent="0.25">
      <c r="A32" s="477"/>
      <c r="B32" s="477"/>
      <c r="C32" s="477"/>
      <c r="D32" s="477"/>
      <c r="E32" s="477"/>
      <c r="F32" s="477"/>
      <c r="G32" s="477"/>
      <c r="H32" s="477"/>
      <c r="I32" s="477"/>
      <c r="J32" s="477"/>
      <c r="K32" s="477"/>
      <c r="L32" s="477"/>
      <c r="M32" s="477"/>
      <c r="N32" s="477"/>
      <c r="O32" s="477"/>
      <c r="P32" s="477"/>
      <c r="Q32" s="477"/>
      <c r="R32" s="477"/>
      <c r="S32" s="477"/>
      <c r="T32" s="477"/>
      <c r="U32" s="477"/>
      <c r="V32" s="477"/>
      <c r="W32" s="477"/>
      <c r="X32" s="477"/>
      <c r="Y32" s="477"/>
      <c r="Z32" s="477"/>
      <c r="AA32" s="477"/>
      <c r="AB32" s="477"/>
      <c r="AC32" s="477"/>
      <c r="AD32" s="477"/>
      <c r="AE32" s="477"/>
      <c r="AF32" s="477"/>
    </row>
    <row r="33" spans="1:32" s="370" customFormat="1" x14ac:dyDescent="0.25">
      <c r="A33" s="477"/>
      <c r="B33" s="477"/>
      <c r="C33" s="477"/>
      <c r="D33" s="477"/>
      <c r="E33" s="477"/>
      <c r="F33" s="477"/>
      <c r="G33" s="477"/>
      <c r="H33" s="477"/>
      <c r="I33" s="477"/>
      <c r="J33" s="477"/>
      <c r="K33" s="477"/>
      <c r="L33" s="477"/>
      <c r="M33" s="477"/>
      <c r="N33" s="477"/>
      <c r="O33" s="477"/>
      <c r="P33" s="477"/>
      <c r="Q33" s="477"/>
      <c r="R33" s="477"/>
      <c r="S33" s="477"/>
      <c r="T33" s="477"/>
      <c r="U33" s="477"/>
      <c r="V33" s="477"/>
      <c r="W33" s="477"/>
      <c r="X33" s="477"/>
      <c r="Y33" s="477"/>
      <c r="Z33" s="477"/>
      <c r="AA33" s="477"/>
      <c r="AB33" s="477"/>
      <c r="AC33" s="477"/>
      <c r="AD33" s="477"/>
      <c r="AE33" s="477"/>
      <c r="AF33" s="477"/>
    </row>
    <row r="34" spans="1:32" s="370" customFormat="1" x14ac:dyDescent="0.25">
      <c r="A34" s="477"/>
      <c r="B34" s="477"/>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row>
    <row r="35" spans="1:32" s="370" customFormat="1" x14ac:dyDescent="0.25">
      <c r="A35" s="477"/>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row>
    <row r="36" spans="1:32" s="370" customFormat="1" x14ac:dyDescent="0.25">
      <c r="A36" s="477"/>
      <c r="B36" s="477"/>
      <c r="C36" s="477"/>
      <c r="D36" s="477"/>
      <c r="E36" s="477"/>
      <c r="F36" s="477"/>
      <c r="G36" s="477"/>
      <c r="H36" s="477"/>
      <c r="I36" s="477"/>
      <c r="J36" s="477"/>
      <c r="K36" s="477"/>
      <c r="L36" s="477"/>
      <c r="M36" s="477"/>
      <c r="N36" s="477"/>
      <c r="O36" s="477"/>
      <c r="P36" s="477"/>
      <c r="Q36" s="477"/>
      <c r="R36" s="477"/>
      <c r="S36" s="477"/>
      <c r="T36" s="477"/>
      <c r="U36" s="477"/>
      <c r="V36" s="477"/>
      <c r="W36" s="477"/>
      <c r="X36" s="477"/>
      <c r="Y36" s="477"/>
      <c r="Z36" s="477"/>
      <c r="AA36" s="477"/>
      <c r="AB36" s="477"/>
      <c r="AC36" s="477"/>
      <c r="AD36" s="477"/>
      <c r="AE36" s="477"/>
      <c r="AF36" s="477"/>
    </row>
    <row r="37" spans="1:32" s="370" customFormat="1" x14ac:dyDescent="0.25">
      <c r="A37" s="477"/>
      <c r="B37" s="477"/>
      <c r="C37" s="477"/>
      <c r="D37" s="477"/>
      <c r="E37" s="477"/>
      <c r="F37" s="477"/>
      <c r="G37" s="477"/>
      <c r="H37" s="477"/>
      <c r="I37" s="477"/>
      <c r="J37" s="477"/>
      <c r="K37" s="477"/>
      <c r="L37" s="477"/>
      <c r="M37" s="477"/>
      <c r="N37" s="477"/>
      <c r="O37" s="477"/>
      <c r="P37" s="477"/>
      <c r="Q37" s="477"/>
      <c r="R37" s="477"/>
      <c r="S37" s="477"/>
      <c r="T37" s="477"/>
      <c r="U37" s="477"/>
      <c r="V37" s="477"/>
      <c r="W37" s="477"/>
      <c r="X37" s="477"/>
      <c r="Y37" s="477"/>
      <c r="Z37" s="477"/>
      <c r="AA37" s="477"/>
      <c r="AB37" s="477"/>
      <c r="AC37" s="477"/>
      <c r="AD37" s="477"/>
      <c r="AE37" s="477"/>
      <c r="AF37" s="477"/>
    </row>
    <row r="38" spans="1:32" s="370" customFormat="1" x14ac:dyDescent="0.25">
      <c r="A38" s="477"/>
      <c r="B38" s="477"/>
      <c r="C38" s="477"/>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477"/>
      <c r="AB38" s="477"/>
      <c r="AC38" s="477"/>
      <c r="AD38" s="477"/>
      <c r="AE38" s="477"/>
      <c r="AF38" s="477"/>
    </row>
    <row r="39" spans="1:32" s="370" customFormat="1" x14ac:dyDescent="0.25">
      <c r="A39" s="477"/>
      <c r="B39" s="477"/>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7"/>
      <c r="AA39" s="477"/>
      <c r="AB39" s="477"/>
      <c r="AC39" s="477"/>
      <c r="AD39" s="477"/>
      <c r="AE39" s="477"/>
      <c r="AF39" s="477"/>
    </row>
    <row r="40" spans="1:32" s="370" customFormat="1" x14ac:dyDescent="0.25">
      <c r="A40" s="477"/>
      <c r="B40" s="477"/>
      <c r="C40" s="477"/>
      <c r="D40" s="477"/>
      <c r="E40" s="477"/>
      <c r="F40" s="477"/>
      <c r="G40" s="477"/>
      <c r="H40" s="477"/>
      <c r="I40" s="477"/>
      <c r="J40" s="477"/>
      <c r="K40" s="477"/>
      <c r="L40" s="477"/>
      <c r="M40" s="477"/>
      <c r="N40" s="477"/>
      <c r="O40" s="477"/>
      <c r="P40" s="477"/>
      <c r="Q40" s="477"/>
      <c r="R40" s="477"/>
      <c r="S40" s="477"/>
      <c r="T40" s="477"/>
      <c r="U40" s="477"/>
      <c r="V40" s="477"/>
      <c r="W40" s="477"/>
      <c r="X40" s="477"/>
      <c r="Y40" s="477"/>
      <c r="Z40" s="477"/>
      <c r="AA40" s="477"/>
      <c r="AB40" s="477"/>
      <c r="AC40" s="477"/>
      <c r="AD40" s="477"/>
      <c r="AE40" s="477"/>
      <c r="AF40" s="477"/>
    </row>
    <row r="41" spans="1:32" s="370" customFormat="1" x14ac:dyDescent="0.25">
      <c r="A41" s="477"/>
      <c r="B41" s="477"/>
      <c r="C41" s="477"/>
      <c r="D41" s="477"/>
      <c r="E41" s="477"/>
      <c r="F41" s="477"/>
      <c r="G41" s="477"/>
      <c r="H41" s="477"/>
      <c r="I41" s="477"/>
      <c r="J41" s="477"/>
      <c r="K41" s="477"/>
      <c r="L41" s="477"/>
      <c r="M41" s="477"/>
      <c r="N41" s="477"/>
      <c r="O41" s="477"/>
      <c r="P41" s="477"/>
      <c r="Q41" s="477"/>
      <c r="R41" s="477"/>
      <c r="S41" s="477"/>
      <c r="T41" s="477"/>
      <c r="U41" s="477"/>
      <c r="V41" s="477"/>
      <c r="W41" s="477"/>
      <c r="X41" s="477"/>
      <c r="Y41" s="477"/>
      <c r="Z41" s="477"/>
      <c r="AA41" s="477"/>
      <c r="AB41" s="477"/>
      <c r="AC41" s="477"/>
      <c r="AD41" s="477"/>
      <c r="AE41" s="477"/>
      <c r="AF41" s="477"/>
    </row>
    <row r="42" spans="1:32" s="370" customFormat="1" x14ac:dyDescent="0.25">
      <c r="A42" s="477"/>
      <c r="B42" s="477"/>
      <c r="C42" s="477"/>
      <c r="D42" s="477"/>
      <c r="E42" s="477"/>
      <c r="F42" s="477"/>
      <c r="G42" s="477"/>
      <c r="H42" s="477"/>
      <c r="I42" s="477"/>
      <c r="J42" s="477"/>
      <c r="K42" s="477"/>
      <c r="L42" s="477"/>
      <c r="M42" s="477"/>
      <c r="N42" s="477"/>
      <c r="O42" s="477"/>
      <c r="P42" s="477"/>
      <c r="Q42" s="477"/>
      <c r="R42" s="477"/>
      <c r="S42" s="477"/>
      <c r="T42" s="477"/>
      <c r="U42" s="477"/>
      <c r="V42" s="477"/>
      <c r="W42" s="477"/>
      <c r="X42" s="477"/>
      <c r="Y42" s="477"/>
      <c r="Z42" s="477"/>
      <c r="AA42" s="477"/>
      <c r="AB42" s="477"/>
      <c r="AC42" s="477"/>
      <c r="AD42" s="477"/>
      <c r="AE42" s="477"/>
      <c r="AF42" s="477"/>
    </row>
    <row r="43" spans="1:32" s="370" customFormat="1" x14ac:dyDescent="0.25">
      <c r="A43" s="477"/>
      <c r="B43" s="477"/>
      <c r="C43" s="477"/>
      <c r="D43" s="477"/>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row>
    <row r="44" spans="1:32" s="370" customFormat="1" x14ac:dyDescent="0.25">
      <c r="A44" s="465" t="str">
        <f>+HLOOKUP(Introduction!$G$4,nametranslations,34,FALSE)</f>
        <v>Source: WHO/UNICEF JMP (2026)</v>
      </c>
      <c r="B44" s="476"/>
    </row>
    <row r="45" spans="1:32" s="370" customFormat="1" x14ac:dyDescent="0.25"/>
    <row r="46" spans="1:32" s="370" customFormat="1" x14ac:dyDescent="0.25">
      <c r="A46" s="478"/>
      <c r="B46" s="478"/>
      <c r="C46" s="478"/>
      <c r="D46" s="478"/>
      <c r="E46" s="478"/>
      <c r="F46" s="478"/>
      <c r="G46" s="478"/>
      <c r="H46" s="478"/>
      <c r="I46" s="478"/>
      <c r="J46" s="478"/>
      <c r="K46" s="478"/>
      <c r="L46" s="478"/>
      <c r="M46" s="478"/>
      <c r="N46" s="478"/>
      <c r="O46" s="478"/>
      <c r="P46" s="478"/>
      <c r="Q46" s="478"/>
      <c r="R46" s="478"/>
      <c r="S46" s="478"/>
      <c r="T46" s="478"/>
      <c r="U46" s="478"/>
      <c r="V46" s="478"/>
      <c r="W46" s="478"/>
      <c r="X46" s="478"/>
      <c r="Y46" s="478"/>
      <c r="Z46" s="478"/>
      <c r="AA46" s="478"/>
      <c r="AB46" s="478"/>
      <c r="AC46" s="478"/>
      <c r="AD46" s="478"/>
      <c r="AE46" s="478"/>
      <c r="AF46" s="478"/>
    </row>
    <row r="47" spans="1:32" s="370" customFormat="1" x14ac:dyDescent="0.25">
      <c r="A47" s="478"/>
      <c r="B47" s="478"/>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8"/>
      <c r="AE47" s="478"/>
      <c r="AF47" s="478"/>
    </row>
    <row r="48" spans="1:32" s="370" customFormat="1" x14ac:dyDescent="0.25">
      <c r="A48" s="478"/>
      <c r="B48" s="478"/>
      <c r="C48" s="478"/>
      <c r="D48" s="478"/>
      <c r="E48" s="478"/>
      <c r="F48" s="478"/>
      <c r="G48" s="478"/>
      <c r="H48" s="478"/>
      <c r="I48" s="478"/>
      <c r="J48" s="478"/>
      <c r="K48" s="478"/>
      <c r="L48" s="478"/>
      <c r="M48" s="478"/>
      <c r="N48" s="478"/>
      <c r="O48" s="478"/>
      <c r="P48" s="478"/>
      <c r="Q48" s="478"/>
      <c r="R48" s="478"/>
      <c r="S48" s="478"/>
      <c r="T48" s="478"/>
      <c r="U48" s="478"/>
      <c r="V48" s="478"/>
      <c r="W48" s="478"/>
      <c r="X48" s="478"/>
      <c r="Y48" s="478"/>
      <c r="Z48" s="478"/>
      <c r="AA48" s="478"/>
      <c r="AB48" s="478"/>
      <c r="AC48" s="478"/>
      <c r="AD48" s="478"/>
      <c r="AE48" s="478"/>
      <c r="AF48" s="478"/>
    </row>
    <row r="49" spans="1:32" s="370" customFormat="1" x14ac:dyDescent="0.25">
      <c r="A49" s="478"/>
      <c r="B49" s="478"/>
      <c r="C49" s="478"/>
      <c r="D49" s="478"/>
      <c r="E49" s="478"/>
      <c r="F49" s="478"/>
      <c r="G49" s="478"/>
      <c r="H49" s="478"/>
      <c r="I49" s="478"/>
      <c r="J49" s="478"/>
      <c r="K49" s="478"/>
      <c r="L49" s="478"/>
      <c r="M49" s="478"/>
      <c r="N49" s="478"/>
      <c r="O49" s="478"/>
      <c r="P49" s="478"/>
      <c r="Q49" s="478"/>
      <c r="R49" s="478"/>
      <c r="S49" s="478"/>
      <c r="T49" s="478"/>
      <c r="U49" s="478"/>
      <c r="V49" s="478"/>
      <c r="W49" s="478"/>
      <c r="X49" s="478"/>
      <c r="Y49" s="478"/>
      <c r="Z49" s="478"/>
      <c r="AA49" s="478"/>
      <c r="AB49" s="478"/>
      <c r="AC49" s="478"/>
      <c r="AD49" s="478"/>
      <c r="AE49" s="478"/>
      <c r="AF49" s="478"/>
    </row>
    <row r="50" spans="1:32" s="370" customFormat="1" x14ac:dyDescent="0.25">
      <c r="A50" s="478"/>
      <c r="B50" s="478"/>
      <c r="C50" s="478"/>
      <c r="D50" s="478"/>
      <c r="E50" s="478"/>
      <c r="F50" s="478"/>
      <c r="G50" s="478"/>
      <c r="H50" s="478"/>
      <c r="I50" s="478"/>
      <c r="J50" s="478"/>
      <c r="K50" s="478"/>
      <c r="L50" s="478"/>
      <c r="M50" s="478"/>
      <c r="N50" s="478"/>
      <c r="O50" s="478"/>
      <c r="P50" s="478"/>
      <c r="Q50" s="478"/>
      <c r="R50" s="478"/>
      <c r="S50" s="478"/>
      <c r="T50" s="478"/>
      <c r="U50" s="478"/>
      <c r="V50" s="478"/>
      <c r="W50" s="478"/>
      <c r="X50" s="478"/>
      <c r="Y50" s="478"/>
      <c r="Z50" s="478"/>
      <c r="AA50" s="478"/>
      <c r="AB50" s="478"/>
      <c r="AC50" s="478"/>
      <c r="AD50" s="478"/>
      <c r="AE50" s="478"/>
      <c r="AF50" s="478"/>
    </row>
    <row r="51" spans="1:32" s="370" customFormat="1" x14ac:dyDescent="0.25">
      <c r="A51" s="478"/>
      <c r="B51" s="478"/>
      <c r="C51" s="478"/>
      <c r="D51" s="478"/>
      <c r="E51" s="478"/>
      <c r="F51" s="478"/>
      <c r="G51" s="478"/>
      <c r="H51" s="478"/>
      <c r="I51" s="478"/>
      <c r="J51" s="478"/>
      <c r="K51" s="478"/>
      <c r="L51" s="478"/>
      <c r="M51" s="478"/>
      <c r="N51" s="478"/>
      <c r="O51" s="478"/>
      <c r="P51" s="478"/>
      <c r="Q51" s="478"/>
      <c r="R51" s="478"/>
      <c r="S51" s="478"/>
      <c r="T51" s="478"/>
      <c r="U51" s="478"/>
      <c r="V51" s="478"/>
      <c r="W51" s="478"/>
      <c r="X51" s="478"/>
      <c r="Y51" s="478"/>
      <c r="Z51" s="478"/>
      <c r="AA51" s="478"/>
      <c r="AB51" s="478"/>
      <c r="AC51" s="478"/>
      <c r="AD51" s="478"/>
      <c r="AE51" s="478"/>
      <c r="AF51" s="478"/>
    </row>
    <row r="52" spans="1:32" s="370" customFormat="1" x14ac:dyDescent="0.25">
      <c r="A52" s="478"/>
      <c r="B52" s="478"/>
      <c r="C52" s="478"/>
      <c r="D52" s="478"/>
      <c r="E52" s="478"/>
      <c r="F52" s="478"/>
      <c r="G52" s="478"/>
      <c r="H52" s="478"/>
      <c r="I52" s="478"/>
      <c r="J52" s="478"/>
      <c r="K52" s="478"/>
      <c r="L52" s="478"/>
      <c r="M52" s="478"/>
      <c r="N52" s="478"/>
      <c r="O52" s="478"/>
      <c r="P52" s="478"/>
      <c r="Q52" s="478"/>
      <c r="R52" s="478"/>
      <c r="S52" s="478"/>
      <c r="T52" s="478"/>
      <c r="U52" s="478"/>
      <c r="V52" s="478"/>
      <c r="W52" s="478"/>
      <c r="X52" s="478"/>
      <c r="Y52" s="478"/>
      <c r="Z52" s="478"/>
      <c r="AA52" s="478"/>
      <c r="AB52" s="478"/>
      <c r="AC52" s="478"/>
      <c r="AD52" s="478"/>
      <c r="AE52" s="478"/>
      <c r="AF52" s="478"/>
    </row>
    <row r="53" spans="1:32" s="370" customFormat="1" x14ac:dyDescent="0.25">
      <c r="A53" s="478"/>
      <c r="B53" s="478"/>
      <c r="C53" s="478"/>
      <c r="D53" s="478"/>
      <c r="E53" s="478"/>
      <c r="F53" s="478"/>
      <c r="G53" s="478"/>
      <c r="H53" s="478"/>
      <c r="I53" s="478"/>
      <c r="J53" s="478"/>
      <c r="K53" s="478"/>
      <c r="L53" s="478"/>
      <c r="M53" s="478"/>
      <c r="N53" s="478"/>
      <c r="O53" s="478"/>
      <c r="P53" s="478"/>
      <c r="Q53" s="478"/>
      <c r="R53" s="478"/>
      <c r="S53" s="478"/>
      <c r="T53" s="478"/>
      <c r="U53" s="478"/>
      <c r="V53" s="478"/>
      <c r="W53" s="478"/>
      <c r="X53" s="478"/>
      <c r="Y53" s="478"/>
      <c r="Z53" s="478"/>
      <c r="AA53" s="478"/>
      <c r="AB53" s="478"/>
      <c r="AC53" s="478"/>
      <c r="AD53" s="478"/>
      <c r="AE53" s="478"/>
      <c r="AF53" s="478"/>
    </row>
    <row r="54" spans="1:32" s="370" customFormat="1" x14ac:dyDescent="0.25">
      <c r="A54" s="478"/>
      <c r="B54" s="478"/>
      <c r="C54" s="478"/>
      <c r="D54" s="478"/>
      <c r="E54" s="478"/>
      <c r="F54" s="478"/>
      <c r="G54" s="478"/>
      <c r="H54" s="478"/>
      <c r="I54" s="478"/>
      <c r="J54" s="478"/>
      <c r="K54" s="478"/>
      <c r="L54" s="478"/>
      <c r="M54" s="478"/>
      <c r="N54" s="478"/>
      <c r="O54" s="478"/>
      <c r="P54" s="478"/>
      <c r="Q54" s="478"/>
      <c r="R54" s="478"/>
      <c r="S54" s="478"/>
      <c r="T54" s="478"/>
      <c r="U54" s="478"/>
      <c r="V54" s="478"/>
      <c r="W54" s="478"/>
      <c r="X54" s="478"/>
      <c r="Y54" s="478"/>
      <c r="Z54" s="478"/>
      <c r="AA54" s="478"/>
      <c r="AB54" s="478"/>
      <c r="AC54" s="478"/>
      <c r="AD54" s="478"/>
      <c r="AE54" s="478"/>
      <c r="AF54" s="478"/>
    </row>
    <row r="55" spans="1:32" s="370" customFormat="1" x14ac:dyDescent="0.25">
      <c r="A55" s="478"/>
      <c r="B55" s="478"/>
      <c r="C55" s="478"/>
      <c r="D55" s="478"/>
      <c r="E55" s="478"/>
      <c r="F55" s="478"/>
      <c r="G55" s="478"/>
      <c r="H55" s="478"/>
      <c r="I55" s="478"/>
      <c r="J55" s="478"/>
      <c r="K55" s="478"/>
      <c r="L55" s="478"/>
      <c r="M55" s="478"/>
      <c r="N55" s="478"/>
      <c r="O55" s="478"/>
      <c r="P55" s="478"/>
      <c r="Q55" s="478"/>
      <c r="R55" s="478"/>
      <c r="S55" s="478"/>
      <c r="T55" s="478"/>
      <c r="U55" s="478"/>
      <c r="V55" s="478"/>
      <c r="W55" s="478"/>
      <c r="X55" s="478"/>
      <c r="Y55" s="478"/>
      <c r="Z55" s="478"/>
      <c r="AA55" s="478"/>
      <c r="AB55" s="478"/>
      <c r="AC55" s="478"/>
      <c r="AD55" s="478"/>
      <c r="AE55" s="478"/>
      <c r="AF55" s="478"/>
    </row>
    <row r="56" spans="1:32" s="370" customFormat="1" x14ac:dyDescent="0.25">
      <c r="A56" s="478"/>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row>
    <row r="57" spans="1:32" s="370" customFormat="1" x14ac:dyDescent="0.25">
      <c r="A57" s="478"/>
      <c r="B57" s="478"/>
      <c r="C57" s="478"/>
      <c r="D57" s="478"/>
      <c r="E57" s="478"/>
      <c r="F57" s="478"/>
      <c r="G57" s="478"/>
      <c r="H57" s="478"/>
      <c r="I57" s="478"/>
      <c r="J57" s="478"/>
      <c r="K57" s="478"/>
      <c r="L57" s="478"/>
      <c r="M57" s="478"/>
      <c r="N57" s="478"/>
      <c r="O57" s="478"/>
      <c r="P57" s="478"/>
      <c r="Q57" s="478"/>
      <c r="R57" s="478"/>
      <c r="S57" s="478"/>
      <c r="T57" s="478"/>
      <c r="U57" s="478"/>
      <c r="V57" s="478"/>
      <c r="W57" s="478"/>
      <c r="X57" s="478"/>
      <c r="Y57" s="478"/>
      <c r="Z57" s="478"/>
      <c r="AA57" s="478"/>
      <c r="AB57" s="478"/>
      <c r="AC57" s="478"/>
      <c r="AD57" s="478"/>
      <c r="AE57" s="478"/>
      <c r="AF57" s="478"/>
    </row>
    <row r="58" spans="1:32" s="370" customFormat="1" x14ac:dyDescent="0.25">
      <c r="A58" s="478"/>
      <c r="B58" s="478"/>
      <c r="C58" s="478"/>
      <c r="D58" s="478"/>
      <c r="E58" s="478"/>
      <c r="F58" s="478"/>
      <c r="G58" s="478"/>
      <c r="H58" s="478"/>
      <c r="I58" s="478"/>
      <c r="J58" s="478"/>
      <c r="K58" s="478"/>
      <c r="L58" s="478"/>
      <c r="M58" s="478"/>
      <c r="N58" s="478"/>
      <c r="O58" s="478"/>
      <c r="P58" s="478"/>
      <c r="Q58" s="478"/>
      <c r="R58" s="478"/>
      <c r="S58" s="478"/>
      <c r="T58" s="478"/>
      <c r="U58" s="478"/>
      <c r="V58" s="478"/>
      <c r="W58" s="478"/>
      <c r="X58" s="478"/>
      <c r="Y58" s="478"/>
      <c r="Z58" s="478"/>
      <c r="AA58" s="478"/>
      <c r="AB58" s="478"/>
      <c r="AC58" s="478"/>
      <c r="AD58" s="478"/>
      <c r="AE58" s="478"/>
      <c r="AF58" s="478"/>
    </row>
    <row r="59" spans="1:32" s="370" customFormat="1" x14ac:dyDescent="0.25">
      <c r="A59" s="478"/>
      <c r="B59" s="478"/>
      <c r="C59" s="478"/>
      <c r="D59" s="478"/>
      <c r="E59" s="478"/>
      <c r="F59" s="478"/>
      <c r="G59" s="478"/>
      <c r="H59" s="478"/>
      <c r="I59" s="478"/>
      <c r="J59" s="478"/>
      <c r="K59" s="478"/>
      <c r="L59" s="478"/>
      <c r="M59" s="478"/>
      <c r="N59" s="478"/>
      <c r="O59" s="478"/>
      <c r="P59" s="478"/>
      <c r="Q59" s="478"/>
      <c r="R59" s="478"/>
      <c r="S59" s="478"/>
      <c r="T59" s="478"/>
      <c r="U59" s="478"/>
      <c r="V59" s="478"/>
      <c r="W59" s="478"/>
      <c r="X59" s="478"/>
      <c r="Y59" s="478"/>
      <c r="Z59" s="478"/>
      <c r="AA59" s="478"/>
      <c r="AB59" s="478"/>
      <c r="AC59" s="478"/>
      <c r="AD59" s="478"/>
      <c r="AE59" s="478"/>
      <c r="AF59" s="478"/>
    </row>
    <row r="60" spans="1:32" s="370" customFormat="1" x14ac:dyDescent="0.25">
      <c r="A60" s="478"/>
      <c r="B60" s="478"/>
      <c r="C60" s="478"/>
      <c r="D60" s="478"/>
      <c r="E60" s="478"/>
      <c r="F60" s="478"/>
      <c r="G60" s="478"/>
      <c r="H60" s="478"/>
      <c r="I60" s="478"/>
      <c r="J60" s="478"/>
      <c r="K60" s="478"/>
      <c r="L60" s="478"/>
      <c r="M60" s="478"/>
      <c r="N60" s="478"/>
      <c r="O60" s="478"/>
      <c r="P60" s="478"/>
      <c r="Q60" s="478"/>
      <c r="R60" s="478"/>
      <c r="S60" s="478"/>
      <c r="T60" s="478"/>
      <c r="U60" s="478"/>
      <c r="V60" s="478"/>
      <c r="W60" s="478"/>
      <c r="X60" s="478"/>
      <c r="Y60" s="478"/>
      <c r="Z60" s="478"/>
      <c r="AA60" s="478"/>
      <c r="AB60" s="478"/>
      <c r="AC60" s="478"/>
      <c r="AD60" s="478"/>
      <c r="AE60" s="478"/>
      <c r="AF60" s="478"/>
    </row>
    <row r="61" spans="1:32" s="370" customFormat="1" x14ac:dyDescent="0.25">
      <c r="A61" s="478"/>
      <c r="B61" s="478"/>
      <c r="C61" s="478"/>
      <c r="D61" s="478"/>
      <c r="E61" s="478"/>
      <c r="F61" s="478"/>
      <c r="G61" s="478"/>
      <c r="H61" s="478"/>
      <c r="I61" s="478"/>
      <c r="J61" s="478"/>
      <c r="K61" s="478"/>
      <c r="L61" s="478"/>
      <c r="M61" s="478"/>
      <c r="N61" s="478"/>
      <c r="O61" s="478"/>
      <c r="P61" s="478"/>
      <c r="Q61" s="478"/>
      <c r="R61" s="478"/>
      <c r="S61" s="478"/>
      <c r="T61" s="478"/>
      <c r="U61" s="478"/>
      <c r="V61" s="478"/>
      <c r="W61" s="478"/>
      <c r="X61" s="478"/>
      <c r="Y61" s="478"/>
      <c r="Z61" s="478"/>
      <c r="AA61" s="478"/>
      <c r="AB61" s="478"/>
      <c r="AC61" s="478"/>
      <c r="AD61" s="478"/>
      <c r="AE61" s="478"/>
      <c r="AF61" s="478"/>
    </row>
    <row r="62" spans="1:32" s="370" customFormat="1" x14ac:dyDescent="0.25">
      <c r="A62" s="478"/>
      <c r="B62" s="478"/>
      <c r="C62" s="478"/>
      <c r="D62" s="478"/>
      <c r="E62" s="478"/>
      <c r="F62" s="478"/>
      <c r="G62" s="478"/>
      <c r="H62" s="478"/>
      <c r="I62" s="478"/>
      <c r="J62" s="478"/>
      <c r="K62" s="478"/>
      <c r="L62" s="478"/>
      <c r="M62" s="478"/>
      <c r="N62" s="478"/>
      <c r="O62" s="478"/>
      <c r="P62" s="478"/>
      <c r="Q62" s="478"/>
      <c r="R62" s="478"/>
      <c r="S62" s="478"/>
      <c r="T62" s="478"/>
      <c r="U62" s="478"/>
      <c r="V62" s="478"/>
      <c r="W62" s="478"/>
      <c r="X62" s="478"/>
      <c r="Y62" s="478"/>
      <c r="Z62" s="478"/>
      <c r="AA62" s="478"/>
      <c r="AB62" s="478"/>
      <c r="AC62" s="478"/>
      <c r="AD62" s="478"/>
      <c r="AE62" s="478"/>
      <c r="AF62" s="478"/>
    </row>
    <row r="63" spans="1:32" s="370" customFormat="1" x14ac:dyDescent="0.25">
      <c r="A63" s="478"/>
      <c r="B63" s="478"/>
      <c r="C63" s="478"/>
      <c r="D63" s="478"/>
      <c r="E63" s="478"/>
      <c r="F63" s="478"/>
      <c r="G63" s="478"/>
      <c r="H63" s="478"/>
      <c r="I63" s="478"/>
      <c r="J63" s="478"/>
      <c r="K63" s="478"/>
      <c r="L63" s="478"/>
      <c r="M63" s="478"/>
      <c r="N63" s="478"/>
      <c r="O63" s="478"/>
      <c r="P63" s="478"/>
      <c r="Q63" s="478"/>
      <c r="R63" s="478"/>
      <c r="S63" s="478"/>
      <c r="T63" s="478"/>
      <c r="U63" s="478"/>
      <c r="V63" s="478"/>
      <c r="W63" s="478"/>
      <c r="X63" s="478"/>
      <c r="Y63" s="478"/>
      <c r="Z63" s="478"/>
      <c r="AA63" s="478"/>
      <c r="AB63" s="478"/>
      <c r="AC63" s="478"/>
      <c r="AD63" s="478"/>
      <c r="AE63" s="478"/>
      <c r="AF63" s="478"/>
    </row>
    <row r="64" spans="1:32" s="370" customFormat="1" x14ac:dyDescent="0.25">
      <c r="A64" s="478"/>
      <c r="B64" s="478"/>
      <c r="C64" s="478"/>
      <c r="D64" s="478"/>
      <c r="E64" s="478"/>
      <c r="F64" s="478"/>
      <c r="G64" s="478"/>
      <c r="H64" s="478"/>
      <c r="I64" s="478"/>
      <c r="J64" s="478"/>
      <c r="K64" s="478"/>
      <c r="L64" s="478"/>
      <c r="M64" s="478"/>
      <c r="N64" s="478"/>
      <c r="O64" s="478"/>
      <c r="P64" s="478"/>
      <c r="Q64" s="478"/>
      <c r="R64" s="478"/>
      <c r="S64" s="478"/>
      <c r="T64" s="478"/>
      <c r="U64" s="478"/>
      <c r="V64" s="478"/>
      <c r="W64" s="478"/>
      <c r="X64" s="478"/>
      <c r="Y64" s="478"/>
      <c r="Z64" s="478"/>
      <c r="AA64" s="478"/>
      <c r="AB64" s="478"/>
      <c r="AC64" s="478"/>
      <c r="AD64" s="478"/>
      <c r="AE64" s="478"/>
      <c r="AF64" s="478"/>
    </row>
    <row r="65" spans="1:2" s="370" customFormat="1" x14ac:dyDescent="0.25">
      <c r="A65" s="465" t="str">
        <f>+HLOOKUP(Introduction!$G$4,nametranslations,34,FALSE)</f>
        <v>Source: WHO/UNICEF JMP (2026)</v>
      </c>
      <c r="B65" s="47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1CB0C-8F6C-4D20-807D-4751D17312A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1" customWidth="1"/>
    <col min="2" max="2" width="9" style="371"/>
    <col min="3" max="3" width="5.8984375" style="371" customWidth="1"/>
    <col min="4" max="5" width="4.09765625" style="371" customWidth="1"/>
    <col min="6" max="6" width="3.8984375" style="371" customWidth="1"/>
    <col min="7" max="7" width="4.09765625" style="371" customWidth="1"/>
    <col min="8" max="9" width="3.8984375" style="371" customWidth="1"/>
    <col min="10" max="10" width="4.09765625" style="371" customWidth="1"/>
    <col min="11" max="12" width="3.8984375" style="371" customWidth="1"/>
    <col min="13" max="13" width="4.09765625" style="371" customWidth="1"/>
    <col min="14" max="15" width="3.8984375" style="371" customWidth="1"/>
    <col min="16" max="16" width="4.09765625" style="371" customWidth="1"/>
    <col min="17" max="18" width="3.8984375" style="371" customWidth="1"/>
    <col min="19" max="19" width="4.09765625" style="371" customWidth="1"/>
    <col min="20" max="21" width="3.8984375" style="371" customWidth="1"/>
    <col min="22" max="51" width="3.8984375" style="477" customWidth="1"/>
    <col min="52" max="69" width="3.8984375" style="478" customWidth="1"/>
    <col min="70" max="16384" width="9" style="371"/>
  </cols>
  <sheetData>
    <row r="1" spans="1:69"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80"/>
      <c r="BB1" s="480"/>
      <c r="BC1" s="480"/>
      <c r="BD1" s="480"/>
      <c r="BE1" s="480"/>
      <c r="BF1" s="480"/>
      <c r="BG1" s="480"/>
      <c r="BH1" s="480"/>
      <c r="BI1" s="480"/>
      <c r="BJ1" s="480"/>
      <c r="BK1" s="480"/>
      <c r="BL1" s="480"/>
      <c r="BM1" s="480"/>
      <c r="BN1" s="480"/>
      <c r="BO1" s="480"/>
      <c r="BP1" s="480"/>
      <c r="BQ1" s="480"/>
    </row>
    <row r="2" spans="1:69" ht="15.6" x14ac:dyDescent="0.3">
      <c r="A2" s="481"/>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row>
    <row r="3" spans="1:69" ht="13.8" x14ac:dyDescent="0.25">
      <c r="A3" s="491"/>
      <c r="B3" s="480"/>
      <c r="C3" s="480"/>
      <c r="D3" s="480" t="str">
        <f>+Key!$A$24</f>
        <v>Total</v>
      </c>
      <c r="E3" s="480"/>
      <c r="F3" s="480"/>
      <c r="G3" s="480" t="str">
        <f>+Key!$A$26</f>
        <v>Urban</v>
      </c>
      <c r="I3" s="480"/>
      <c r="J3" s="480" t="str">
        <f>+Key!$A$25</f>
        <v>Rural</v>
      </c>
      <c r="L3" s="480"/>
      <c r="M3" s="480" t="str">
        <f>+Key!$A$27</f>
        <v>Pre-primary</v>
      </c>
      <c r="O3" s="480"/>
      <c r="P3" s="480" t="str">
        <f>+Key!$A$28</f>
        <v>Primary</v>
      </c>
      <c r="Q3" s="480"/>
      <c r="R3" s="480"/>
      <c r="S3" s="480" t="str">
        <f>+Key!$A$29</f>
        <v>Secondary</v>
      </c>
      <c r="U3" s="480"/>
      <c r="V3" s="480" t="str">
        <f>+Key!$A$24</f>
        <v>Total</v>
      </c>
      <c r="W3" s="480"/>
      <c r="X3" s="480"/>
      <c r="Y3" s="480" t="str">
        <f>+Key!$A$26</f>
        <v>Urban</v>
      </c>
      <c r="Z3" s="371"/>
      <c r="AA3" s="480"/>
      <c r="AB3" s="480" t="str">
        <f>+Key!$A$25</f>
        <v>Rural</v>
      </c>
      <c r="AC3" s="371"/>
      <c r="AD3" s="480"/>
      <c r="AE3" s="480" t="str">
        <f>+Key!$A$27</f>
        <v>Pre-primary</v>
      </c>
      <c r="AF3" s="371"/>
      <c r="AG3" s="480"/>
      <c r="AH3" s="480" t="str">
        <f>+Key!$A$28</f>
        <v>Primary</v>
      </c>
      <c r="AI3" s="480"/>
      <c r="AJ3" s="480"/>
      <c r="AK3" s="480" t="str">
        <f>+Key!$A$29</f>
        <v>Secondary</v>
      </c>
      <c r="AL3" s="480"/>
      <c r="AM3" s="480"/>
      <c r="AN3" s="480"/>
      <c r="AO3" s="480"/>
      <c r="AP3" s="480" t="s">
        <v>17</v>
      </c>
      <c r="AQ3" s="480"/>
      <c r="AR3" s="480"/>
      <c r="AS3" s="480"/>
      <c r="AT3" s="480"/>
      <c r="AU3" s="480" t="s">
        <v>18</v>
      </c>
      <c r="AV3" s="480"/>
      <c r="AW3" s="480"/>
      <c r="AX3" s="480"/>
      <c r="AY3" s="480"/>
      <c r="AZ3" s="480" t="str">
        <f>+Key!$A$24</f>
        <v>Total</v>
      </c>
      <c r="BA3" s="492"/>
      <c r="BB3" s="480"/>
      <c r="BC3" s="480" t="str">
        <f>+Key!$A$26</f>
        <v>Urban</v>
      </c>
      <c r="BD3" s="371"/>
      <c r="BE3" s="480"/>
      <c r="BF3" s="480" t="str">
        <f>+Key!$A$25</f>
        <v>Rural</v>
      </c>
      <c r="BG3" s="371"/>
      <c r="BH3" s="480"/>
      <c r="BI3" s="480" t="str">
        <f>+Key!$A$27</f>
        <v>Pre-primary</v>
      </c>
      <c r="BJ3" s="371"/>
      <c r="BK3" s="480"/>
      <c r="BL3" s="480" t="str">
        <f>+Key!$A$28</f>
        <v>Primary</v>
      </c>
      <c r="BM3" s="480"/>
      <c r="BN3" s="480"/>
      <c r="BO3" s="480" t="str">
        <f>+Key!$A$29</f>
        <v>Secondary</v>
      </c>
      <c r="BP3" s="370"/>
      <c r="BQ3" s="480"/>
    </row>
    <row r="4" spans="1:69" ht="148.80000000000001" x14ac:dyDescent="0.25">
      <c r="A4" s="493" t="s">
        <v>5</v>
      </c>
      <c r="B4" s="493" t="str">
        <f>HLOOKUP(Introduction!$G$4,nametranslations,88,FALSE)</f>
        <v>Type</v>
      </c>
      <c r="C4" s="493" t="s">
        <v>4</v>
      </c>
      <c r="D4" s="494" t="s">
        <v>25</v>
      </c>
      <c r="E4" s="495" t="s">
        <v>19</v>
      </c>
      <c r="F4" s="496" t="s">
        <v>107</v>
      </c>
      <c r="G4" s="494" t="s">
        <v>25</v>
      </c>
      <c r="H4" s="495" t="s">
        <v>19</v>
      </c>
      <c r="I4" s="496" t="s">
        <v>107</v>
      </c>
      <c r="J4" s="494" t="s">
        <v>25</v>
      </c>
      <c r="K4" s="495" t="s">
        <v>19</v>
      </c>
      <c r="L4" s="496" t="s">
        <v>107</v>
      </c>
      <c r="M4" s="494" t="s">
        <v>25</v>
      </c>
      <c r="N4" s="495" t="s">
        <v>19</v>
      </c>
      <c r="O4" s="496" t="s">
        <v>107</v>
      </c>
      <c r="P4" s="494" t="s">
        <v>25</v>
      </c>
      <c r="Q4" s="495" t="s">
        <v>19</v>
      </c>
      <c r="R4" s="496" t="s">
        <v>107</v>
      </c>
      <c r="S4" s="494" t="s">
        <v>25</v>
      </c>
      <c r="T4" s="495" t="s">
        <v>19</v>
      </c>
      <c r="U4" s="497" t="s">
        <v>107</v>
      </c>
      <c r="V4" s="498" t="s">
        <v>25</v>
      </c>
      <c r="W4" s="499" t="s">
        <v>19</v>
      </c>
      <c r="X4" s="499" t="s">
        <v>21</v>
      </c>
      <c r="Y4" s="499" t="s">
        <v>28</v>
      </c>
      <c r="Z4" s="500" t="s">
        <v>108</v>
      </c>
      <c r="AA4" s="498" t="s">
        <v>25</v>
      </c>
      <c r="AB4" s="499" t="s">
        <v>19</v>
      </c>
      <c r="AC4" s="499" t="s">
        <v>21</v>
      </c>
      <c r="AD4" s="499" t="s">
        <v>28</v>
      </c>
      <c r="AE4" s="500" t="s">
        <v>108</v>
      </c>
      <c r="AF4" s="498" t="s">
        <v>25</v>
      </c>
      <c r="AG4" s="499" t="s">
        <v>19</v>
      </c>
      <c r="AH4" s="499" t="s">
        <v>21</v>
      </c>
      <c r="AI4" s="499" t="s">
        <v>28</v>
      </c>
      <c r="AJ4" s="500" t="s">
        <v>108</v>
      </c>
      <c r="AK4" s="498" t="s">
        <v>25</v>
      </c>
      <c r="AL4" s="499" t="s">
        <v>19</v>
      </c>
      <c r="AM4" s="499" t="s">
        <v>21</v>
      </c>
      <c r="AN4" s="499" t="s">
        <v>28</v>
      </c>
      <c r="AO4" s="500" t="s">
        <v>108</v>
      </c>
      <c r="AP4" s="498" t="s">
        <v>25</v>
      </c>
      <c r="AQ4" s="499" t="s">
        <v>19</v>
      </c>
      <c r="AR4" s="499" t="s">
        <v>21</v>
      </c>
      <c r="AS4" s="499" t="s">
        <v>28</v>
      </c>
      <c r="AT4" s="500" t="s">
        <v>108</v>
      </c>
      <c r="AU4" s="498" t="s">
        <v>25</v>
      </c>
      <c r="AV4" s="499" t="s">
        <v>19</v>
      </c>
      <c r="AW4" s="499" t="s">
        <v>21</v>
      </c>
      <c r="AX4" s="499" t="s">
        <v>28</v>
      </c>
      <c r="AY4" s="501" t="s">
        <v>108</v>
      </c>
      <c r="AZ4" s="502" t="s">
        <v>25</v>
      </c>
      <c r="BA4" s="503" t="s">
        <v>127</v>
      </c>
      <c r="BB4" s="504" t="s">
        <v>128</v>
      </c>
      <c r="BC4" s="502" t="s">
        <v>25</v>
      </c>
      <c r="BD4" s="503" t="s">
        <v>127</v>
      </c>
      <c r="BE4" s="504" t="s">
        <v>128</v>
      </c>
      <c r="BF4" s="502" t="s">
        <v>25</v>
      </c>
      <c r="BG4" s="503" t="s">
        <v>127</v>
      </c>
      <c r="BH4" s="504" t="s">
        <v>128</v>
      </c>
      <c r="BI4" s="502" t="s">
        <v>25</v>
      </c>
      <c r="BJ4" s="503" t="s">
        <v>127</v>
      </c>
      <c r="BK4" s="504" t="s">
        <v>128</v>
      </c>
      <c r="BL4" s="502" t="s">
        <v>25</v>
      </c>
      <c r="BM4" s="503" t="s">
        <v>127</v>
      </c>
      <c r="BN4" s="504" t="s">
        <v>128</v>
      </c>
      <c r="BO4" s="502" t="s">
        <v>25</v>
      </c>
      <c r="BP4" s="503" t="s">
        <v>127</v>
      </c>
      <c r="BQ4" s="504" t="s">
        <v>128</v>
      </c>
    </row>
    <row r="5" spans="1:69" ht="43.2" hidden="1" x14ac:dyDescent="0.25">
      <c r="A5" s="493" t="s">
        <v>38</v>
      </c>
      <c r="B5" s="493" t="s">
        <v>39</v>
      </c>
      <c r="C5" s="493" t="s">
        <v>40</v>
      </c>
      <c r="D5" s="494" t="s">
        <v>121</v>
      </c>
      <c r="E5" s="495" t="s">
        <v>41</v>
      </c>
      <c r="F5" s="496" t="s">
        <v>149</v>
      </c>
      <c r="G5" s="494" t="s">
        <v>122</v>
      </c>
      <c r="H5" s="495" t="s">
        <v>42</v>
      </c>
      <c r="I5" s="496" t="s">
        <v>150</v>
      </c>
      <c r="J5" s="494" t="s">
        <v>123</v>
      </c>
      <c r="K5" s="495" t="s">
        <v>43</v>
      </c>
      <c r="L5" s="496" t="s">
        <v>151</v>
      </c>
      <c r="M5" s="494" t="s">
        <v>124</v>
      </c>
      <c r="N5" s="495" t="s">
        <v>79</v>
      </c>
      <c r="O5" s="496" t="s">
        <v>152</v>
      </c>
      <c r="P5" s="494" t="s">
        <v>125</v>
      </c>
      <c r="Q5" s="495" t="s">
        <v>80</v>
      </c>
      <c r="R5" s="496" t="s">
        <v>153</v>
      </c>
      <c r="S5" s="494" t="s">
        <v>126</v>
      </c>
      <c r="T5" s="495" t="s">
        <v>81</v>
      </c>
      <c r="U5" s="497" t="s">
        <v>154</v>
      </c>
      <c r="V5" s="498" t="s">
        <v>115</v>
      </c>
      <c r="W5" s="499" t="s">
        <v>44</v>
      </c>
      <c r="X5" s="505" t="s">
        <v>58</v>
      </c>
      <c r="Y5" s="505" t="s">
        <v>59</v>
      </c>
      <c r="Z5" s="500" t="s">
        <v>155</v>
      </c>
      <c r="AA5" s="498" t="s">
        <v>116</v>
      </c>
      <c r="AB5" s="499" t="s">
        <v>45</v>
      </c>
      <c r="AC5" s="505" t="s">
        <v>60</v>
      </c>
      <c r="AD5" s="505" t="s">
        <v>61</v>
      </c>
      <c r="AE5" s="500" t="s">
        <v>156</v>
      </c>
      <c r="AF5" s="498" t="s">
        <v>117</v>
      </c>
      <c r="AG5" s="499" t="s">
        <v>46</v>
      </c>
      <c r="AH5" s="505" t="s">
        <v>62</v>
      </c>
      <c r="AI5" s="505" t="s">
        <v>63</v>
      </c>
      <c r="AJ5" s="500" t="s">
        <v>157</v>
      </c>
      <c r="AK5" s="498" t="s">
        <v>118</v>
      </c>
      <c r="AL5" s="499" t="s">
        <v>64</v>
      </c>
      <c r="AM5" s="505" t="s">
        <v>65</v>
      </c>
      <c r="AN5" s="505" t="s">
        <v>66</v>
      </c>
      <c r="AO5" s="500" t="s">
        <v>158</v>
      </c>
      <c r="AP5" s="498" t="s">
        <v>119</v>
      </c>
      <c r="AQ5" s="499" t="s">
        <v>67</v>
      </c>
      <c r="AR5" s="505" t="s">
        <v>68</v>
      </c>
      <c r="AS5" s="505" t="s">
        <v>69</v>
      </c>
      <c r="AT5" s="500" t="s">
        <v>159</v>
      </c>
      <c r="AU5" s="498" t="s">
        <v>120</v>
      </c>
      <c r="AV5" s="499" t="s">
        <v>70</v>
      </c>
      <c r="AW5" s="505" t="s">
        <v>71</v>
      </c>
      <c r="AX5" s="505" t="s">
        <v>72</v>
      </c>
      <c r="AY5" s="501" t="s">
        <v>160</v>
      </c>
      <c r="AZ5" s="502" t="s">
        <v>73</v>
      </c>
      <c r="BA5" s="503" t="s">
        <v>100</v>
      </c>
      <c r="BB5" s="504" t="s">
        <v>161</v>
      </c>
      <c r="BC5" s="502" t="s">
        <v>78</v>
      </c>
      <c r="BD5" s="503" t="s">
        <v>101</v>
      </c>
      <c r="BE5" s="504" t="s">
        <v>162</v>
      </c>
      <c r="BF5" s="502" t="s">
        <v>77</v>
      </c>
      <c r="BG5" s="503" t="s">
        <v>102</v>
      </c>
      <c r="BH5" s="504" t="s">
        <v>163</v>
      </c>
      <c r="BI5" s="502" t="s">
        <v>76</v>
      </c>
      <c r="BJ5" s="503" t="s">
        <v>103</v>
      </c>
      <c r="BK5" s="504" t="s">
        <v>164</v>
      </c>
      <c r="BL5" s="502" t="s">
        <v>75</v>
      </c>
      <c r="BM5" s="503" t="s">
        <v>104</v>
      </c>
      <c r="BN5" s="504" t="s">
        <v>165</v>
      </c>
      <c r="BO5" s="502" t="s">
        <v>74</v>
      </c>
      <c r="BP5" s="503" t="s">
        <v>105</v>
      </c>
      <c r="BQ5" s="504" t="s">
        <v>166</v>
      </c>
    </row>
    <row r="6" spans="1:69" x14ac:dyDescent="0.25">
      <c r="A6" s="506" t="str">
        <f>+RIGHT('Data Summary'!A6,LEN('Data Summary'!A6)-9)</f>
        <v>EMIS</v>
      </c>
      <c r="B6" s="480" t="str">
        <f>+IF(ISTEXT('Data Summary'!B6),'Data Summary'!B6,"")</f>
        <v>EMIS</v>
      </c>
      <c r="C6" s="507">
        <f>+VALUE('Data Summary'!C6)</f>
        <v>2010</v>
      </c>
      <c r="D6" s="508">
        <f>+IF(AND(ISNUMBER('Water Data'!D4),'Data Summary'!BS6="Yes"),100-'Water Data'!D4,NA())</f>
        <v>66.89</v>
      </c>
      <c r="E6" s="508">
        <f>+IF(AND(ISNUMBER('Water Data'!D6),'Data Summary'!BT6="Yes"),'Water Data'!D6,NA())</f>
        <v>56.674041297935098</v>
      </c>
      <c r="F6" s="508" t="e">
        <f>+IF(AND(ISNUMBER('Water Data'!D9),'Data Summary'!BU6="Yes"),'Water Data'!D9,NA())</f>
        <v>#N/A</v>
      </c>
      <c r="G6" s="508" t="e">
        <f>+IF(AND(ISNUMBER('Water Data'!E4),'Data Summary'!BV6="Yes"),100-'Water Data'!E4,NA())</f>
        <v>#N/A</v>
      </c>
      <c r="H6" s="508" t="e">
        <f>+IF(AND(ISNUMBER('Water Data'!E6),'Data Summary'!BW6="Yes"),'Water Data'!E6,NA())</f>
        <v>#N/A</v>
      </c>
      <c r="I6" s="508" t="e">
        <f>+IF(AND(ISNUMBER('Water Data'!E9),'Data Summary'!BX6="Yes"),'Water Data'!E9,NA())</f>
        <v>#N/A</v>
      </c>
      <c r="J6" s="508" t="e">
        <f>+IF(AND(ISNUMBER('Water Data'!F4),'Data Summary'!BY6="Yes"),100-'Water Data'!F4,NA())</f>
        <v>#N/A</v>
      </c>
      <c r="K6" s="508" t="e">
        <f>+IF(AND(ISNUMBER('Water Data'!F6),'Data Summary'!BZ6="Yes"),'Water Data'!F6,NA())</f>
        <v>#N/A</v>
      </c>
      <c r="L6" s="508" t="e">
        <f>+IF(AND(ISNUMBER('Water Data'!F9),'Data Summary'!CA6="Yes"),'Water Data'!F9,NA())</f>
        <v>#N/A</v>
      </c>
      <c r="M6" s="508" t="e">
        <f>+IF(AND(ISNUMBER('Water Data'!G4),'Data Summary'!CB6="Yes"),100-'Water Data'!G4,NA())</f>
        <v>#N/A</v>
      </c>
      <c r="N6" s="508" t="e">
        <f>+IF(AND(ISNUMBER('Water Data'!G6),'Data Summary'!CC6="Yes"),'Water Data'!G6,NA())</f>
        <v>#N/A</v>
      </c>
      <c r="O6" s="508" t="e">
        <f>+IF(AND(ISNUMBER('Water Data'!G9),'Data Summary'!CD6="Yes"),'Water Data'!G9,NA())</f>
        <v>#N/A</v>
      </c>
      <c r="P6" s="508">
        <f>+IF(AND(ISNUMBER('Water Data'!H4),'Data Summary'!CE6="Yes"),100-'Water Data'!H4,NA())</f>
        <v>66.88</v>
      </c>
      <c r="Q6" s="508">
        <f>+IF(AND(ISNUMBER('Water Data'!H6),'Data Summary'!CF6="Yes"),'Water Data'!H6,NA())</f>
        <v>56.95652173913043</v>
      </c>
      <c r="R6" s="508" t="e">
        <f>+IF(AND(ISNUMBER('Water Data'!H9),'Data Summary'!CG6="Yes"),'Water Data'!H9,NA())</f>
        <v>#N/A</v>
      </c>
      <c r="S6" s="508">
        <f>+IF(AND(ISNUMBER('Water Data'!I4),'Data Summary'!CH6="Yes"),100-'Water Data'!I4,NA())</f>
        <v>67.03</v>
      </c>
      <c r="T6" s="508">
        <f>+IF(AND(ISNUMBER('Water Data'!I6),'Data Summary'!CI6="Yes"),'Water Data'!I6,NA())</f>
        <v>52.747252747252787</v>
      </c>
      <c r="U6" s="508" t="e">
        <f>+IF(AND(ISNUMBER('Water Data'!I9),'Data Summary'!CJ6="Yes"),'Water Data'!I9,NA())</f>
        <v>#N/A</v>
      </c>
      <c r="V6" s="509" t="e">
        <f>+IF(AND(ISNUMBER('Sanitation Data'!D4),'Data Summary'!CK6="Yes"),100-'Sanitation Data'!D4,NA())</f>
        <v>#N/A</v>
      </c>
      <c r="W6" s="509" t="e">
        <f>+IF(AND(ISNUMBER('Sanitation Data'!D6),'Data Summary'!CL6="Yes"),'Sanitation Data'!D6,NA())</f>
        <v>#N/A</v>
      </c>
      <c r="X6" s="509" t="e">
        <f>+IF(AND(ISNUMBER('Sanitation Data'!D10),'Data Summary'!CM6="Yes"),'Sanitation Data'!D10,NA())</f>
        <v>#N/A</v>
      </c>
      <c r="Y6" s="509" t="e">
        <f>+IF(AND(ISNUMBER('Sanitation Data'!D11),'Data Summary'!CN6="Yes"),'Sanitation Data'!D11,NA())</f>
        <v>#N/A</v>
      </c>
      <c r="Z6" s="509" t="e">
        <f>+IF(AND(ISNUMBER('Sanitation Data'!D12),'Data Summary'!CO6="Yes"),'Sanitation Data'!D12,NA())</f>
        <v>#N/A</v>
      </c>
      <c r="AA6" s="509" t="e">
        <f>+IF(AND(ISNUMBER('Sanitation Data'!E4),'Data Summary'!CP6="Yes"),100-'Sanitation Data'!E4,NA())</f>
        <v>#N/A</v>
      </c>
      <c r="AB6" s="509" t="e">
        <f>+IF(AND(ISNUMBER('Sanitation Data'!E6),'Data Summary'!CQ6="Yes"),'Sanitation Data'!E6,NA())</f>
        <v>#N/A</v>
      </c>
      <c r="AC6" s="509" t="e">
        <f>+IF(AND(ISNUMBER('Sanitation Data'!E10),'Data Summary'!CR6="Yes"),'Sanitation Data'!E10,NA())</f>
        <v>#N/A</v>
      </c>
      <c r="AD6" s="509" t="e">
        <f>+IF(AND(ISNUMBER('Sanitation Data'!E11),'Data Summary'!CS6="Yes"),'Sanitation Data'!E11,NA())</f>
        <v>#N/A</v>
      </c>
      <c r="AE6" s="509" t="e">
        <f>+IF(AND(ISNUMBER('Sanitation Data'!E12),'Data Summary'!CT6="Yes"),'Sanitation Data'!E12,NA())</f>
        <v>#N/A</v>
      </c>
      <c r="AF6" s="509" t="e">
        <f>+IF(AND(ISNUMBER('Sanitation Data'!F4),'Data Summary'!CU6="Yes"),100-'Sanitation Data'!F4,NA())</f>
        <v>#N/A</v>
      </c>
      <c r="AG6" s="509" t="e">
        <f>+IF(AND(ISNUMBER('Sanitation Data'!F6),'Data Summary'!CV6="Yes"),'Sanitation Data'!F6,NA())</f>
        <v>#N/A</v>
      </c>
      <c r="AH6" s="509" t="e">
        <f>+IF(AND(ISNUMBER('Sanitation Data'!F10),'Data Summary'!CW6="Yes"),'Sanitation Data'!F10,NA())</f>
        <v>#N/A</v>
      </c>
      <c r="AI6" s="509" t="e">
        <f>+IF(AND(ISNUMBER('Sanitation Data'!F11),'Data Summary'!CX6="Yes"),'Sanitation Data'!F11,NA())</f>
        <v>#N/A</v>
      </c>
      <c r="AJ6" s="509" t="e">
        <f>+IF(AND(ISNUMBER('Sanitation Data'!F12),'Data Summary'!CY6="Yes"),'Sanitation Data'!F12,NA())</f>
        <v>#N/A</v>
      </c>
      <c r="AK6" s="509" t="e">
        <f>+IF(AND(ISNUMBER('Sanitation Data'!G4),'Data Summary'!CZ6="Yes"),100-'Sanitation Data'!G4,NA())</f>
        <v>#N/A</v>
      </c>
      <c r="AL6" s="509" t="e">
        <f>+IF(AND(ISNUMBER('Sanitation Data'!G6),'Data Summary'!DA6="Yes"),'Sanitation Data'!G6,NA())</f>
        <v>#N/A</v>
      </c>
      <c r="AM6" s="509" t="e">
        <f>+IF(AND(ISNUMBER('Sanitation Data'!G10),'Data Summary'!DB6="Yes"),'Sanitation Data'!G10,NA())</f>
        <v>#N/A</v>
      </c>
      <c r="AN6" s="509" t="e">
        <f>+IF(AND(ISNUMBER('Sanitation Data'!G11),'Data Summary'!DC6="Yes"),'Sanitation Data'!G11,NA())</f>
        <v>#N/A</v>
      </c>
      <c r="AO6" s="509" t="e">
        <f>+IF(AND(ISNUMBER('Sanitation Data'!G12),'Data Summary'!DD6="Yes"),'Sanitation Data'!G12,NA())</f>
        <v>#N/A</v>
      </c>
      <c r="AP6" s="509" t="e">
        <f>+IF(AND(ISNUMBER('Sanitation Data'!H4),'Data Summary'!DE6="Yes"),100-'Sanitation Data'!H4,NA())</f>
        <v>#N/A</v>
      </c>
      <c r="AQ6" s="509" t="e">
        <f>+IF(AND(ISNUMBER('Sanitation Data'!H6),'Data Summary'!DF6="Yes"),'Sanitation Data'!H6,NA())</f>
        <v>#N/A</v>
      </c>
      <c r="AR6" s="509" t="e">
        <f>+IF(AND(ISNUMBER('Sanitation Data'!H10),'Data Summary'!DG6="Yes"),'Sanitation Data'!H10,NA())</f>
        <v>#N/A</v>
      </c>
      <c r="AS6" s="509" t="e">
        <f>+IF(AND(ISNUMBER('Sanitation Data'!H11),'Data Summary'!DH6="Yes"),'Sanitation Data'!H11,NA())</f>
        <v>#N/A</v>
      </c>
      <c r="AT6" s="509" t="e">
        <f>+IF(AND(ISNUMBER('Sanitation Data'!H12),'Data Summary'!DI6="Yes"),'Sanitation Data'!H12,NA())</f>
        <v>#N/A</v>
      </c>
      <c r="AU6" s="509" t="e">
        <f>+IF(AND(ISNUMBER('Sanitation Data'!I4),'Data Summary'!DJ6="Yes"),100-'Sanitation Data'!I4,NA())</f>
        <v>#N/A</v>
      </c>
      <c r="AV6" s="509" t="e">
        <f>+IF(AND(ISNUMBER('Sanitation Data'!I6),'Data Summary'!DK6="Yes"),'Sanitation Data'!I6,NA())</f>
        <v>#N/A</v>
      </c>
      <c r="AW6" s="509" t="e">
        <f>+IF(AND(ISNUMBER('Sanitation Data'!I10),'Data Summary'!DL6="Yes"),'Sanitation Data'!I10,NA())</f>
        <v>#N/A</v>
      </c>
      <c r="AX6" s="509" t="e">
        <f>+IF(AND(ISNUMBER('Sanitation Data'!I11),'Data Summary'!DM6="Yes"),'Sanitation Data'!I11,NA())</f>
        <v>#N/A</v>
      </c>
      <c r="AY6" s="509" t="e">
        <f>+IF(AND(ISNUMBER('Sanitation Data'!I12),'Data Summary'!DN6="Yes"),'Sanitation Data'!I12,NA())</f>
        <v>#N/A</v>
      </c>
      <c r="AZ6" s="510" t="e">
        <f>+IF(AND(ISNUMBER('Hygiene Data'!D5),'Data Summary'!DO6="Yes"),'Hygiene Data'!D5,NA())</f>
        <v>#N/A</v>
      </c>
      <c r="BA6" s="510" t="e">
        <f>+IF(AND(ISNUMBER('Hygiene Data'!D7),'Data Summary'!DP6="Yes"),'Hygiene Data'!D7,NA())</f>
        <v>#N/A</v>
      </c>
      <c r="BB6" s="510" t="e">
        <f>+IF(AND(ISNUMBER('Hygiene Data'!D9),'Data Summary'!DQ6="Yes"),'Hygiene Data'!D9,NA())</f>
        <v>#N/A</v>
      </c>
      <c r="BC6" s="510" t="e">
        <f>+IF(AND(ISNUMBER('Hygiene Data'!E5),'Data Summary'!DR6="Yes"),'Hygiene Data'!E5,NA())</f>
        <v>#N/A</v>
      </c>
      <c r="BD6" s="510" t="e">
        <f>+IF(AND(ISNUMBER('Hygiene Data'!E7),'Data Summary'!DS6="Yes"),'Hygiene Data'!E7,NA())</f>
        <v>#N/A</v>
      </c>
      <c r="BE6" s="510" t="e">
        <f>+IF(AND(ISNUMBER('Hygiene Data'!E9),'Data Summary'!DT6="Yes"),'Hygiene Data'!E9,NA())</f>
        <v>#N/A</v>
      </c>
      <c r="BF6" s="510" t="e">
        <f>+IF(AND(ISNUMBER('Hygiene Data'!F5),'Data Summary'!DU6="Yes"),'Hygiene Data'!F5,NA())</f>
        <v>#N/A</v>
      </c>
      <c r="BG6" s="510" t="e">
        <f>+IF(AND(ISNUMBER('Hygiene Data'!F7),'Data Summary'!DV6="Yes"),'Hygiene Data'!F7,NA())</f>
        <v>#N/A</v>
      </c>
      <c r="BH6" s="510" t="e">
        <f>+IF(AND(ISNUMBER('Hygiene Data'!F9),'Data Summary'!DW6="Yes"),'Hygiene Data'!F9,NA())</f>
        <v>#N/A</v>
      </c>
      <c r="BI6" s="510" t="e">
        <f>+IF(AND(ISNUMBER('Hygiene Data'!G5),'Data Summary'!DX6="Yes"),'Hygiene Data'!G5,NA())</f>
        <v>#N/A</v>
      </c>
      <c r="BJ6" s="510" t="e">
        <f>+IF(AND(ISNUMBER('Hygiene Data'!G7),'Data Summary'!DY6="Yes"),'Hygiene Data'!G7,NA())</f>
        <v>#N/A</v>
      </c>
      <c r="BK6" s="510" t="e">
        <f>+IF(AND(ISNUMBER('Hygiene Data'!G9),'Data Summary'!DZ6="Yes"),'Hygiene Data'!G9,NA())</f>
        <v>#N/A</v>
      </c>
      <c r="BL6" s="510" t="e">
        <f>+IF(AND(ISNUMBER('Hygiene Data'!H5),'Data Summary'!EA6="Yes"),'Hygiene Data'!H5,NA())</f>
        <v>#N/A</v>
      </c>
      <c r="BM6" s="510" t="e">
        <f>+IF(AND(ISNUMBER('Hygiene Data'!H7),'Data Summary'!EB6="Yes"),'Hygiene Data'!H7,NA())</f>
        <v>#N/A</v>
      </c>
      <c r="BN6" s="510" t="e">
        <f>+IF(AND(ISNUMBER('Hygiene Data'!H9),'Data Summary'!EC6="Yes"),'Hygiene Data'!H9,NA())</f>
        <v>#N/A</v>
      </c>
      <c r="BO6" s="510" t="e">
        <f>+IF(AND(ISNUMBER('Hygiene Data'!I5),'Data Summary'!ED6="Yes"),'Hygiene Data'!I5,NA())</f>
        <v>#N/A</v>
      </c>
      <c r="BP6" s="510" t="e">
        <f>+IF(AND(ISNUMBER('Hygiene Data'!I7),'Data Summary'!EE6="Yes"),'Hygiene Data'!I7,NA())</f>
        <v>#N/A</v>
      </c>
      <c r="BQ6" s="510" t="e">
        <f>+IF(AND(ISNUMBER('Hygiene Data'!I9),'Data Summary'!EF6="Yes"),'Hygiene Data'!I9,NA())</f>
        <v>#N/A</v>
      </c>
    </row>
    <row r="7" spans="1:69" x14ac:dyDescent="0.25">
      <c r="A7" s="506" t="str">
        <f ca="1">+RIGHT('Data Summary'!A7,LEN('Data Summary'!A7)-9)</f>
        <v>EMIS</v>
      </c>
      <c r="B7" s="480" t="str">
        <f ca="1">+IF(ISTEXT('Data Summary'!B7),'Data Summary'!B7,"")</f>
        <v>EMIS</v>
      </c>
      <c r="C7" s="507">
        <f ca="1">+VALUE('Data Summary'!C7)</f>
        <v>2011</v>
      </c>
      <c r="D7" s="508">
        <f ca="1">+IF(AND(ISNUMBER(OFFSET('Water Data'!$D$4,0,10*ROW('Water Data'!D1))),'Data Summary'!BS7="Yes"),100-OFFSET('Water Data'!$D$4,0,10*ROW('Water Data'!D1)),NA())</f>
        <v>76.58</v>
      </c>
      <c r="E7" s="508">
        <f ca="1">+IF(AND(ISNUMBER(OFFSET('Water Data'!$D$6,0,10*ROW('Water Data'!D1))),'Data Summary'!BT7="Yes"),OFFSET('Water Data'!$D$6,0,10*ROW('Water Data'!D1)),NA())</f>
        <v>63.325991189427313</v>
      </c>
      <c r="F7" s="508" t="e">
        <f ca="1">+IF(AND(ISNUMBER(OFFSET('Water Data'!$D$9,0,10*ROW('Water Data'!D1))),'Data Summary'!BU7="Yes"),OFFSET('Water Data'!$D$9,0,10*ROW('Water Data'!D1)),NA())</f>
        <v>#N/A</v>
      </c>
      <c r="G7" s="508" t="e">
        <f ca="1">+IF(AND(ISNUMBER(OFFSET('Water Data'!$E$4,0,10*ROW('Water Data'!E1))),'Data Summary'!BV7="Yes"),100-OFFSET('Water Data'!$E$4,0,10*ROW('Water Data'!E1)),NA())</f>
        <v>#N/A</v>
      </c>
      <c r="H7" s="508" t="e">
        <f ca="1">+IF(AND(ISNUMBER(OFFSET('Water Data'!$E$6,0,10*ROW('Water Data'!E1))),'Data Summary'!BW7="Yes"),OFFSET('Water Data'!$E$6,0,10*ROW('Water Data'!E1)),NA())</f>
        <v>#N/A</v>
      </c>
      <c r="I7" s="508" t="e">
        <f ca="1">+IF(AND(ISNUMBER(OFFSET('Water Data'!$E$9,0,10*ROW('Water Data'!E1))),'Data Summary'!BX7="Yes"),OFFSET('Water Data'!$E$9,0,10*ROW('Water Data'!E1)),NA())</f>
        <v>#N/A</v>
      </c>
      <c r="J7" s="508" t="e">
        <f ca="1">+IF(AND(ISNUMBER(OFFSET('Water Data'!$F$4,0,10*ROW('Water Data'!F1))),'Data Summary'!BY7="Yes"),100-OFFSET('Water Data'!$F$4,0,10*ROW('Water Data'!F1)),NA())</f>
        <v>#N/A</v>
      </c>
      <c r="K7" s="508" t="e">
        <f ca="1">+IF(AND(ISNUMBER(OFFSET('Water Data'!$F$6,0,10*ROW('Water Data'!F1))),'Data Summary'!BZ7="Yes"),OFFSET('Water Data'!$F$6,0,10*ROW('Water Data'!F1)),NA())</f>
        <v>#N/A</v>
      </c>
      <c r="L7" s="508" t="e">
        <f ca="1">+IF(AND(ISNUMBER(OFFSET('Water Data'!$F$9,0,10*ROW('Water Data'!F1))),'Data Summary'!CA7="Yes"),OFFSET('Water Data'!$F$9,0,10*ROW('Water Data'!F1)),NA())</f>
        <v>#N/A</v>
      </c>
      <c r="M7" s="508" t="e">
        <f ca="1">+IF(AND(ISNUMBER(OFFSET('Water Data'!$G$4,0,10*ROW('Water Data'!G1))),'Data Summary'!CB7="Yes"),100-OFFSET('Water Data'!$G$4,0,10*ROW('Water Data'!G1)),NA())</f>
        <v>#N/A</v>
      </c>
      <c r="N7" s="508" t="e">
        <f ca="1">+IF(AND(ISNUMBER(OFFSET('Water Data'!$G$6,0,10*ROW('Water Data'!G1))),'Data Summary'!CC7="Yes"),OFFSET('Water Data'!$G$6,0,10*ROW('Water Data'!G1)),NA())</f>
        <v>#N/A</v>
      </c>
      <c r="O7" s="508" t="e">
        <f ca="1">+IF(AND(ISNUMBER(OFFSET('Water Data'!$G$9,0,10*ROW('Water Data'!G1))),'Data Summary'!CD7="Yes"),OFFSET('Water Data'!$G$9,0,10*ROW('Water Data'!G1)),NA())</f>
        <v>#N/A</v>
      </c>
      <c r="P7" s="508">
        <f ca="1">+IF(AND(ISNUMBER(OFFSET('Water Data'!$H$4,0,10*ROW('Water Data'!H1))),'Data Summary'!CE7="Yes"),100-OFFSET('Water Data'!$H$4,0,10*ROW('Water Data'!H1)),NA())</f>
        <v>76.929133858267718</v>
      </c>
      <c r="Q7" s="508">
        <f ca="1">+IF(AND(ISNUMBER(OFFSET('Water Data'!$H$6,0,10*ROW('Water Data'!H1))),'Data Summary'!CF7="Yes"),OFFSET('Water Data'!$H$6,0,10*ROW('Water Data'!H1)),NA())</f>
        <v>63.897637795275593</v>
      </c>
      <c r="R7" s="508" t="e">
        <f ca="1">+IF(AND(ISNUMBER(OFFSET('Water Data'!$H$9,0,10*ROW('Water Data'!H1))),'Data Summary'!CG7="Yes"),OFFSET('Water Data'!$H$9,0,10*ROW('Water Data'!H1)),NA())</f>
        <v>#N/A</v>
      </c>
      <c r="S7" s="508">
        <f ca="1">+IF(AND(ISNUMBER(OFFSET('Water Data'!$I$4,0,10*ROW('Water Data'!I1))),'Data Summary'!CH7="Yes"),100-OFFSET('Water Data'!$I$4,0,10*ROW('Water Data'!I1)),NA())</f>
        <v>71.739130434782609</v>
      </c>
      <c r="T7" s="508">
        <f ca="1">+IF(AND(ISNUMBER(OFFSET('Water Data'!$I$6,0,10*ROW('Water Data'!I1))),'Data Summary'!CI7="Yes"),OFFSET('Water Data'!$I$6,0,10*ROW('Water Data'!I1)),NA())</f>
        <v>55.434782608695656</v>
      </c>
      <c r="U7" s="508" t="e">
        <f ca="1">+IF(AND(ISNUMBER(OFFSET('Water Data'!$I$9,0,10*ROW('Water Data'!I1))),'Data Summary'!CJ7="Yes"),OFFSET('Water Data'!$I$9,0,10*ROW('Water Data'!I1)),NA())</f>
        <v>#N/A</v>
      </c>
      <c r="V7" s="509" t="e">
        <f ca="1">+IF(AND(ISNUMBER(OFFSET('Sanitation Data'!$D$4,0,10*ROW('Sanitation Data'!D1))),'Data Summary'!CK7="Yes"),100-OFFSET('Sanitation Data'!$D$4,0,10*ROW('Sanitation Data'!D1)),NA())</f>
        <v>#N/A</v>
      </c>
      <c r="W7" s="509" t="e">
        <f ca="1">+IF(AND(ISNUMBER(OFFSET('Sanitation Data'!$D$6,0,10*ROW('Sanitation Data'!D1))),'Data Summary'!CL7="Yes"),OFFSET('Sanitation Data'!$D$6,0,10*ROW('Sanitation Data'!D1)),NA())</f>
        <v>#N/A</v>
      </c>
      <c r="X7" s="509" t="e">
        <f ca="1">+IF(AND(ISNUMBER(OFFSET('Sanitation Data'!$D$10,0,10*ROW('Sanitation Data'!D1))),'Data Summary'!CM7="Yes"),OFFSET('Sanitation Data'!$D$10,0,10*ROW('Sanitation Data'!D1)),NA())</f>
        <v>#N/A</v>
      </c>
      <c r="Y7" s="509" t="e">
        <f ca="1">+IF(AND(ISNUMBER(OFFSET('Sanitation Data'!$D$11,0,10*ROW('Sanitation Data'!D1))),'Data Summary'!CN7="Yes"),OFFSET('Sanitation Data'!$D$11,0,10*ROW('Sanitation Data'!D1)),NA())</f>
        <v>#N/A</v>
      </c>
      <c r="Z7" s="509" t="e">
        <f ca="1">+IF(AND(ISNUMBER(OFFSET('Sanitation Data'!$D$12,0,10*ROW('Sanitation Data'!D1))),'Data Summary'!CO7="Yes"),OFFSET('Sanitation Data'!$D$12,0,10*ROW('Sanitation Data'!D1)),NA())</f>
        <v>#N/A</v>
      </c>
      <c r="AA7" s="509" t="e">
        <f ca="1">+IF(AND(ISNUMBER(OFFSET('Sanitation Data'!$E$4,0,10*ROW('Sanitation Data'!E1))),'Data Summary'!CP7="Yes"),100-OFFSET('Sanitation Data'!$E$4,0,10*ROW('Sanitation Data'!E1)),NA())</f>
        <v>#N/A</v>
      </c>
      <c r="AB7" s="509" t="e">
        <f ca="1">+IF(AND(ISNUMBER(OFFSET('Sanitation Data'!$E$6,0,10*ROW('Sanitation Data'!E1))),'Data Summary'!CQ7="Yes"),OFFSET('Sanitation Data'!$E$6,0,10*ROW('Sanitation Data'!E1)),NA())</f>
        <v>#N/A</v>
      </c>
      <c r="AC7" s="509" t="e">
        <f ca="1">+IF(AND(ISNUMBER(OFFSET('Sanitation Data'!$E$10,0,10*ROW('Sanitation Data'!E1))),'Data Summary'!CR7="Yes"),OFFSET('Sanitation Data'!$E$10,0,10*ROW('Sanitation Data'!E1)),NA())</f>
        <v>#N/A</v>
      </c>
      <c r="AD7" s="509" t="e">
        <f ca="1">+IF(AND(ISNUMBER(OFFSET('Sanitation Data'!$E$11,0,10*ROW('Sanitation Data'!E1))),'Data Summary'!CS7="Yes"),OFFSET('Sanitation Data'!$E$11,0,10*ROW('Sanitation Data'!E1)),NA())</f>
        <v>#N/A</v>
      </c>
      <c r="AE7" s="509" t="e">
        <f ca="1">+IF(AND(ISNUMBER(OFFSET('Sanitation Data'!$E$12,0,10*ROW('Sanitation Data'!E1))),'Data Summary'!CT7="Yes"),OFFSET('Sanitation Data'!$E$12,0,10*ROW('Sanitation Data'!E1)),NA())</f>
        <v>#N/A</v>
      </c>
      <c r="AF7" s="509" t="e">
        <f ca="1">+IF(AND(ISNUMBER(OFFSET('Sanitation Data'!$F$4,0,10*ROW('Sanitation Data'!F1))),'Data Summary'!CU7="Yes"),100-OFFSET('Sanitation Data'!$F$4,0,10*ROW('Sanitation Data'!F1)),NA())</f>
        <v>#N/A</v>
      </c>
      <c r="AG7" s="509" t="e">
        <f ca="1">+IF(AND(ISNUMBER(OFFSET('Sanitation Data'!$F$6,0,10*ROW('Sanitation Data'!F1))),'Data Summary'!CV7="Yes"),OFFSET('Sanitation Data'!$F$6,0,10*ROW('Sanitation Data'!F1)),NA())</f>
        <v>#N/A</v>
      </c>
      <c r="AH7" s="509" t="e">
        <f ca="1">+IF(AND(ISNUMBER(OFFSET('Sanitation Data'!$F$10,0,10*ROW('Sanitation Data'!F1))),'Data Summary'!CW7="Yes"),OFFSET('Sanitation Data'!$F$10,0,10*ROW('Sanitation Data'!F1)),NA())</f>
        <v>#N/A</v>
      </c>
      <c r="AI7" s="509" t="e">
        <f ca="1">+IF(AND(ISNUMBER(OFFSET('Sanitation Data'!$F$11,0,10*ROW('Sanitation Data'!F1))),'Data Summary'!CX7="Yes"),OFFSET('Sanitation Data'!$F$11,0,10*ROW('Sanitation Data'!F1)),NA())</f>
        <v>#N/A</v>
      </c>
      <c r="AJ7" s="509" t="e">
        <f ca="1">+IF(AND(ISNUMBER(OFFSET('Sanitation Data'!$F$12,0,10*ROW('Sanitation Data'!F1))),'Data Summary'!CY7="Yes"),OFFSET('Sanitation Data'!$F$12,0,10*ROW('Sanitation Data'!F1)),NA())</f>
        <v>#N/A</v>
      </c>
      <c r="AK7" s="509" t="e">
        <f ca="1">+IF(AND(ISNUMBER(OFFSET('Sanitation Data'!$G$4,0,10*ROW('Sanitation Data'!G1))),'Data Summary'!CZ7="Yes"),100-OFFSET('Sanitation Data'!$G$4,0,10*ROW('Sanitation Data'!G1)),NA())</f>
        <v>#N/A</v>
      </c>
      <c r="AL7" s="509" t="e">
        <f ca="1">+IF(AND(ISNUMBER(OFFSET('Sanitation Data'!$G$6,0,10*ROW('Sanitation Data'!G1))),'Data Summary'!DA7="Yes"),OFFSET('Sanitation Data'!$G$6,0,10*ROW('Sanitation Data'!G1)),NA())</f>
        <v>#N/A</v>
      </c>
      <c r="AM7" s="509" t="e">
        <f ca="1">+IF(AND(ISNUMBER(OFFSET('Sanitation Data'!$G$10,0,10*ROW('Sanitation Data'!G1))),'Data Summary'!DB7="Yes"),OFFSET('Sanitation Data'!$G$10,0,10*ROW('Sanitation Data'!G1)),NA())</f>
        <v>#N/A</v>
      </c>
      <c r="AN7" s="509" t="e">
        <f ca="1">+IF(AND(ISNUMBER(OFFSET('Sanitation Data'!$G$11,0,10*ROW('Sanitation Data'!G1))),'Data Summary'!DC7="Yes"),OFFSET('Sanitation Data'!$G$11,0,10*ROW('Sanitation Data'!G1)),NA())</f>
        <v>#N/A</v>
      </c>
      <c r="AO7" s="509" t="e">
        <f ca="1">+IF(AND(ISNUMBER(OFFSET('Sanitation Data'!$G$12,0,10*ROW('Sanitation Data'!G1))),'Data Summary'!DD7="Yes"),OFFSET('Sanitation Data'!$G$12,0,10*ROW('Sanitation Data'!G1)),NA())</f>
        <v>#N/A</v>
      </c>
      <c r="AP7" s="509" t="e">
        <f ca="1">+IF(AND(ISNUMBER(OFFSET('Sanitation Data'!$H$4,0,10*ROW('Sanitation Data'!H1))),'Data Summary'!DE7="Yes"),100-OFFSET('Sanitation Data'!$H$4,0,10*ROW('Sanitation Data'!H1)),NA())</f>
        <v>#N/A</v>
      </c>
      <c r="AQ7" s="509" t="e">
        <f ca="1">+IF(AND(ISNUMBER(OFFSET('Sanitation Data'!$H$6,0,10*ROW('Sanitation Data'!H1))),'Data Summary'!DF7="Yes"),OFFSET('Sanitation Data'!$H$6,0,10*ROW('Sanitation Data'!H1)),NA())</f>
        <v>#N/A</v>
      </c>
      <c r="AR7" s="509" t="e">
        <f ca="1">+IF(AND(ISNUMBER(OFFSET('Sanitation Data'!$H$10,0,10*ROW('Sanitation Data'!H1))),'Data Summary'!DG7="Yes"),OFFSET('Sanitation Data'!$H$10,0,10*ROW('Sanitation Data'!H1)),NA())</f>
        <v>#N/A</v>
      </c>
      <c r="AS7" s="509" t="e">
        <f ca="1">+IF(AND(ISNUMBER(OFFSET('Sanitation Data'!$H$11,0,10*ROW('Sanitation Data'!H1))),'Data Summary'!DH7="Yes"),OFFSET('Sanitation Data'!$H$11,0,10*ROW('Sanitation Data'!H1)),NA())</f>
        <v>#N/A</v>
      </c>
      <c r="AT7" s="509" t="e">
        <f ca="1">+IF(AND(ISNUMBER(OFFSET('Sanitation Data'!$H$12,0,10*ROW('Sanitation Data'!H1))),'Data Summary'!DI7="Yes"),OFFSET('Sanitation Data'!$H$12,0,10*ROW('Sanitation Data'!H1)),NA())</f>
        <v>#N/A</v>
      </c>
      <c r="AU7" s="509" t="e">
        <f ca="1">+IF(AND(ISNUMBER(OFFSET('Sanitation Data'!$I$4,0,10*ROW('Sanitation Data'!I1))),'Data Summary'!DJ7="Yes"),100-OFFSET('Sanitation Data'!$I$4,0,10*ROW('Sanitation Data'!I1)),NA())</f>
        <v>#N/A</v>
      </c>
      <c r="AV7" s="509" t="e">
        <f ca="1">+IF(AND(ISNUMBER(OFFSET('Sanitation Data'!$I$6,0,10*ROW('Sanitation Data'!I1))),'Data Summary'!DK7="Yes"),OFFSET('Sanitation Data'!$I$6,0,10*ROW('Sanitation Data'!I1)),NA())</f>
        <v>#N/A</v>
      </c>
      <c r="AW7" s="509" t="e">
        <f ca="1">+IF(AND(ISNUMBER(OFFSET('Sanitation Data'!$I$10,0,10*ROW('Sanitation Data'!I1))),'Data Summary'!DL7="Yes"),OFFSET('Sanitation Data'!$I$10,0,10*ROW('Sanitation Data'!I1)),NA())</f>
        <v>#N/A</v>
      </c>
      <c r="AX7" s="509" t="e">
        <f ca="1">+IF(AND(ISNUMBER(OFFSET('Sanitation Data'!$I$11,0,10*ROW('Sanitation Data'!I1))),'Data Summary'!DM7="Yes"),OFFSET('Sanitation Data'!$I$11,0,10*ROW('Sanitation Data'!I1)),NA())</f>
        <v>#N/A</v>
      </c>
      <c r="AY7" s="509" t="e">
        <f ca="1">+IF(AND(ISNUMBER(OFFSET('Sanitation Data'!$I$12,0,10*ROW('Sanitation Data'!I1))),'Data Summary'!DN7="Yes"),OFFSET('Sanitation Data'!$I$12,0,10*ROW('Sanitation Data'!I1)),NA())</f>
        <v>#N/A</v>
      </c>
      <c r="AZ7" s="510" t="e">
        <f ca="1">+IF(AND(ISNUMBER(OFFSET('Hygiene Data'!$D$5,0,10*ROW('Hygiene Data'!D1))),'Data Summary'!DO7="Yes"),OFFSET('Hygiene Data'!$D$5,0,10*ROW('Hygiene Data'!D1)),NA())</f>
        <v>#N/A</v>
      </c>
      <c r="BA7" s="510" t="e">
        <f ca="1">+IF(AND(ISNUMBER(OFFSET('Hygiene Data'!$D$7,0,10*ROW('Hygiene Data'!D1))),'Data Summary'!DP7="Yes"),OFFSET('Hygiene Data'!$D$7,0,10*ROW('Hygiene Data'!D1)),NA())</f>
        <v>#N/A</v>
      </c>
      <c r="BB7" s="510" t="e">
        <f ca="1">+IF(AND(ISNUMBER(OFFSET('Hygiene Data'!$D$9,0,10*ROW('Hygiene Data'!D1))),'Data Summary'!DQ7="Yes"),OFFSET('Hygiene Data'!$D$9,0,10*ROW('Hygiene Data'!D1)),NA())</f>
        <v>#N/A</v>
      </c>
      <c r="BC7" s="510" t="e">
        <f ca="1">+IF(AND(ISNUMBER(OFFSET('Hygiene Data'!$E$5,0,10*ROW('Hygiene Data'!E1))),'Data Summary'!DR7="Yes"),OFFSET('Hygiene Data'!$E$5,0,10*ROW('Hygiene Data'!E1)),NA())</f>
        <v>#N/A</v>
      </c>
      <c r="BD7" s="510" t="e">
        <f ca="1">+IF(AND(ISNUMBER(OFFSET('Hygiene Data'!$E$7,0,10*ROW('Hygiene Data'!E1))),'Data Summary'!DS7="Yes"),OFFSET('Hygiene Data'!$E$7,0,10*ROW('Hygiene Data'!E1)),NA())</f>
        <v>#N/A</v>
      </c>
      <c r="BE7" s="510" t="e">
        <f ca="1">+IF(AND(ISNUMBER(OFFSET('Hygiene Data'!$E$9,0,10*ROW('Hygiene Data'!E1))),'Data Summary'!DT7="Yes"),OFFSET('Hygiene Data'!$E$9,0,10*ROW('Hygiene Data'!E1)),NA())</f>
        <v>#N/A</v>
      </c>
      <c r="BF7" s="510" t="e">
        <f ca="1">+IF(AND(ISNUMBER(OFFSET('Hygiene Data'!$F$5,0,10*ROW('Hygiene Data'!F1))),'Data Summary'!DU7="Yes"),OFFSET('Hygiene Data'!$F$5,0,10*ROW('Hygiene Data'!F1)),NA())</f>
        <v>#N/A</v>
      </c>
      <c r="BG7" s="510" t="e">
        <f ca="1">+IF(AND(ISNUMBER(OFFSET('Hygiene Data'!$F$7,0,10*ROW('Hygiene Data'!F1))),'Data Summary'!DV7="Yes"),OFFSET('Hygiene Data'!$F$7,0,10*ROW('Hygiene Data'!F1)),NA())</f>
        <v>#N/A</v>
      </c>
      <c r="BH7" s="510" t="e">
        <f ca="1">+IF(AND(ISNUMBER(OFFSET('Hygiene Data'!$F$9,0,10*ROW('Hygiene Data'!F1))),'Data Summary'!DW7="Yes"),OFFSET('Hygiene Data'!$F$9,0,10*ROW('Hygiene Data'!F1)),NA())</f>
        <v>#N/A</v>
      </c>
      <c r="BI7" s="510" t="e">
        <f ca="1">+IF(AND(ISNUMBER(OFFSET('Hygiene Data'!$G$5,0,10*ROW('Hygiene Data'!G1))),'Data Summary'!DX7="Yes"),OFFSET('Hygiene Data'!$G$5,0,10*ROW('Hygiene Data'!G1)),NA())</f>
        <v>#N/A</v>
      </c>
      <c r="BJ7" s="510" t="e">
        <f ca="1">+IF(AND(ISNUMBER(OFFSET('Hygiene Data'!$G$7,0,10*ROW('Hygiene Data'!G1))),'Data Summary'!DY7="Yes"),OFFSET('Hygiene Data'!$G$7,0,10*ROW('Hygiene Data'!G1)),NA())</f>
        <v>#N/A</v>
      </c>
      <c r="BK7" s="510" t="e">
        <f ca="1">+IF(AND(ISNUMBER(OFFSET('Hygiene Data'!$G$9,0,10*ROW('Hygiene Data'!G1))),'Data Summary'!DZ7="Yes"),OFFSET('Hygiene Data'!$G$9,0,10*ROW('Hygiene Data'!G1)),NA())</f>
        <v>#N/A</v>
      </c>
      <c r="BL7" s="510" t="e">
        <f ca="1">+IF(AND(ISNUMBER(OFFSET('Hygiene Data'!$H$5,0,10*ROW('Hygiene Data'!H1))),'Data Summary'!EA7="Yes"),OFFSET('Hygiene Data'!$H$5,0,10*ROW('Hygiene Data'!H1)),NA())</f>
        <v>#N/A</v>
      </c>
      <c r="BM7" s="510" t="e">
        <f ca="1">+IF(AND(ISNUMBER(OFFSET('Hygiene Data'!$H$7,0,10*ROW('Hygiene Data'!H1))),'Data Summary'!EB7="Yes"),OFFSET('Hygiene Data'!$H$7,0,10*ROW('Hygiene Data'!H1)),NA())</f>
        <v>#N/A</v>
      </c>
      <c r="BN7" s="510" t="e">
        <f ca="1">+IF(AND(ISNUMBER(OFFSET('Hygiene Data'!$H$9,0,10*ROW('Hygiene Data'!H1))),'Data Summary'!EC7="Yes"),OFFSET('Hygiene Data'!$H$9,0,10*ROW('Hygiene Data'!H1)),NA())</f>
        <v>#N/A</v>
      </c>
      <c r="BO7" s="510" t="e">
        <f ca="1">+IF(AND(ISNUMBER(OFFSET('Hygiene Data'!$I$5,0,10*ROW('Hygiene Data'!I1))),'Data Summary'!ED7="Yes"),OFFSET('Hygiene Data'!$I$5,0,10*ROW('Hygiene Data'!I1)),NA())</f>
        <v>#N/A</v>
      </c>
      <c r="BP7" s="510" t="e">
        <f ca="1">+IF(AND(ISNUMBER(OFFSET('Hygiene Data'!$I$7,0,10*ROW('Hygiene Data'!I1))),'Data Summary'!EE7="Yes"),OFFSET('Hygiene Data'!$I$7,0,10*ROW('Hygiene Data'!I1)),NA())</f>
        <v>#N/A</v>
      </c>
      <c r="BQ7" s="510" t="e">
        <f ca="1">+IF(AND(ISNUMBER(OFFSET('Hygiene Data'!$I$9,0,10*ROW('Hygiene Data'!I1))),'Data Summary'!EF7="Yes"),OFFSET('Hygiene Data'!$I$9,0,10*ROW('Hygiene Data'!I1)),NA())</f>
        <v>#N/A</v>
      </c>
    </row>
    <row r="8" spans="1:69" x14ac:dyDescent="0.25">
      <c r="A8" s="506" t="str">
        <f ca="1">+RIGHT('Data Summary'!A8,LEN('Data Summary'!A8)-9)</f>
        <v>EMIS</v>
      </c>
      <c r="B8" s="480" t="str">
        <f ca="1">+IF(ISTEXT('Data Summary'!B8),'Data Summary'!B8,"")</f>
        <v>EMIS</v>
      </c>
      <c r="C8" s="507">
        <f ca="1">+VALUE('Data Summary'!C8)</f>
        <v>2012</v>
      </c>
      <c r="D8" s="508">
        <f ca="1">+IF(AND(ISNUMBER(OFFSET('Water Data'!$D$4,0,10*ROW('Water Data'!D2))),'Data Summary'!BS8="Yes"),100-OFFSET('Water Data'!$D$4,0,10*ROW('Water Data'!D2)),NA())</f>
        <v>66.52000000000001</v>
      </c>
      <c r="E8" s="508">
        <f ca="1">+IF(AND(ISNUMBER(OFFSET('Water Data'!$D$6,0,10*ROW('Water Data'!D2))),'Data Summary'!BT8="Yes"),OFFSET('Water Data'!$D$6,0,10*ROW('Water Data'!D2)),NA())</f>
        <v>63.035000000000004</v>
      </c>
      <c r="F8" s="508">
        <f ca="1">+IF(AND(ISNUMBER(OFFSET('Water Data'!$D$9,0,10*ROW('Water Data'!D2))),'Data Summary'!BU8="Yes"),OFFSET('Water Data'!$D$9,0,10*ROW('Water Data'!D2)),NA())</f>
        <v>60.28</v>
      </c>
      <c r="G8" s="508" t="e">
        <f ca="1">+IF(AND(ISNUMBER(OFFSET('Water Data'!$E$4,0,10*ROW('Water Data'!E2))),'Data Summary'!BV8="Yes"),100-OFFSET('Water Data'!$E$4,0,10*ROW('Water Data'!E2)),NA())</f>
        <v>#N/A</v>
      </c>
      <c r="H8" s="508" t="e">
        <f ca="1">+IF(AND(ISNUMBER(OFFSET('Water Data'!$E$6,0,10*ROW('Water Data'!E2))),'Data Summary'!BW8="Yes"),OFFSET('Water Data'!$E$6,0,10*ROW('Water Data'!E2)),NA())</f>
        <v>#N/A</v>
      </c>
      <c r="I8" s="508" t="e">
        <f ca="1">+IF(AND(ISNUMBER(OFFSET('Water Data'!$E$9,0,10*ROW('Water Data'!E2))),'Data Summary'!BX8="Yes"),OFFSET('Water Data'!$E$9,0,10*ROW('Water Data'!E2)),NA())</f>
        <v>#N/A</v>
      </c>
      <c r="J8" s="508" t="e">
        <f ca="1">+IF(AND(ISNUMBER(OFFSET('Water Data'!$F$4,0,10*ROW('Water Data'!F2))),'Data Summary'!BY8="Yes"),100-OFFSET('Water Data'!$F$4,0,10*ROW('Water Data'!F2)),NA())</f>
        <v>#N/A</v>
      </c>
      <c r="K8" s="508" t="e">
        <f ca="1">+IF(AND(ISNUMBER(OFFSET('Water Data'!$F$6,0,10*ROW('Water Data'!F2))),'Data Summary'!BZ8="Yes"),OFFSET('Water Data'!$F$6,0,10*ROW('Water Data'!F2)),NA())</f>
        <v>#N/A</v>
      </c>
      <c r="L8" s="508" t="e">
        <f ca="1">+IF(AND(ISNUMBER(OFFSET('Water Data'!$F$9,0,10*ROW('Water Data'!F2))),'Data Summary'!CA8="Yes"),OFFSET('Water Data'!$F$9,0,10*ROW('Water Data'!F2)),NA())</f>
        <v>#N/A</v>
      </c>
      <c r="M8" s="508" t="e">
        <f ca="1">+IF(AND(ISNUMBER(OFFSET('Water Data'!$G$4,0,10*ROW('Water Data'!G2))),'Data Summary'!CB8="Yes"),100-OFFSET('Water Data'!$G$4,0,10*ROW('Water Data'!G2)),NA())</f>
        <v>#N/A</v>
      </c>
      <c r="N8" s="508" t="e">
        <f ca="1">+IF(AND(ISNUMBER(OFFSET('Water Data'!$G$6,0,10*ROW('Water Data'!G2))),'Data Summary'!CC8="Yes"),OFFSET('Water Data'!$G$6,0,10*ROW('Water Data'!G2)),NA())</f>
        <v>#N/A</v>
      </c>
      <c r="O8" s="508" t="e">
        <f ca="1">+IF(AND(ISNUMBER(OFFSET('Water Data'!$G$9,0,10*ROW('Water Data'!G2))),'Data Summary'!CD8="Yes"),OFFSET('Water Data'!$G$9,0,10*ROW('Water Data'!G2)),NA())</f>
        <v>#N/A</v>
      </c>
      <c r="P8" s="508">
        <f ca="1">+IF(AND(ISNUMBER(OFFSET('Water Data'!$H$4,0,10*ROW('Water Data'!H2))),'Data Summary'!CE8="Yes"),100-OFFSET('Water Data'!$H$4,0,10*ROW('Water Data'!H2)),NA())</f>
        <v>65.819999999999993</v>
      </c>
      <c r="Q8" s="508">
        <f ca="1">+IF(AND(ISNUMBER(OFFSET('Water Data'!$H$6,0,10*ROW('Water Data'!H2))),'Data Summary'!CF8="Yes"),OFFSET('Water Data'!$H$6,0,10*ROW('Water Data'!H2)),NA())</f>
        <v>62.669999999999995</v>
      </c>
      <c r="R8" s="508">
        <f ca="1">+IF(AND(ISNUMBER(OFFSET('Water Data'!$H$9,0,10*ROW('Water Data'!H2))),'Data Summary'!CG8="Yes"),OFFSET('Water Data'!$H$9,0,10*ROW('Water Data'!H2)),NA())</f>
        <v>59.91</v>
      </c>
      <c r="S8" s="508">
        <f ca="1">+IF(AND(ISNUMBER(OFFSET('Water Data'!$I$4,0,10*ROW('Water Data'!I2))),'Data Summary'!CH8="Yes"),100-OFFSET('Water Data'!$I$4,0,10*ROW('Water Data'!I2)),NA())</f>
        <v>75.789999999999992</v>
      </c>
      <c r="T8" s="508">
        <f ca="1">+IF(AND(ISNUMBER(OFFSET('Water Data'!$I$6,0,10*ROW('Water Data'!I2))),'Data Summary'!CI8="Yes"),OFFSET('Water Data'!$I$6,0,10*ROW('Water Data'!I2)),NA())</f>
        <v>67.89</v>
      </c>
      <c r="U8" s="508">
        <f ca="1">+IF(AND(ISNUMBER(OFFSET('Water Data'!$I$9,0,10*ROW('Water Data'!I2))),'Data Summary'!CJ8="Yes"),OFFSET('Water Data'!$I$9,0,10*ROW('Water Data'!I2)),NA())</f>
        <v>65.260000000000005</v>
      </c>
      <c r="V8" s="509">
        <f ca="1">+IF(AND(ISNUMBER(OFFSET('Sanitation Data'!$D$4,0,10*ROW('Sanitation Data'!D2))),'Data Summary'!CK8="Yes"),100-OFFSET('Sanitation Data'!$D$4,0,10*ROW('Sanitation Data'!D2)),NA())</f>
        <v>85.5</v>
      </c>
      <c r="W8" s="509">
        <f ca="1">+IF(AND(ISNUMBER(OFFSET('Sanitation Data'!$D$6,0,10*ROW('Sanitation Data'!D2))),'Data Summary'!CL8="Yes"),OFFSET('Sanitation Data'!$D$6,0,10*ROW('Sanitation Data'!D2)),NA())</f>
        <v>71.150000000000006</v>
      </c>
      <c r="X8" s="509" t="e">
        <f ca="1">+IF(AND(ISNUMBER(OFFSET('Sanitation Data'!$D$10,0,10*ROW('Sanitation Data'!D2))),'Data Summary'!CM8="Yes"),OFFSET('Sanitation Data'!$D$10,0,10*ROW('Sanitation Data'!D2)),NA())</f>
        <v>#N/A</v>
      </c>
      <c r="Y8" s="509" t="e">
        <f ca="1">+IF(AND(ISNUMBER(OFFSET('Sanitation Data'!$D$11,0,10*ROW('Sanitation Data'!D2))),'Data Summary'!CN8="Yes"),OFFSET('Sanitation Data'!$D$11,0,10*ROW('Sanitation Data'!D2)),NA())</f>
        <v>#N/A</v>
      </c>
      <c r="Z8" s="509">
        <f ca="1">+IF(AND(ISNUMBER(OFFSET('Sanitation Data'!$D$12,0,10*ROW('Sanitation Data'!D2))),'Data Summary'!CO8="Yes"),OFFSET('Sanitation Data'!$D$12,0,10*ROW('Sanitation Data'!D2)),NA())</f>
        <v>40.75</v>
      </c>
      <c r="AA8" s="509" t="e">
        <f ca="1">+IF(AND(ISNUMBER(OFFSET('Sanitation Data'!$E$4,0,10*ROW('Sanitation Data'!E2))),'Data Summary'!CP8="Yes"),100-OFFSET('Sanitation Data'!$E$4,0,10*ROW('Sanitation Data'!E2)),NA())</f>
        <v>#N/A</v>
      </c>
      <c r="AB8" s="509" t="e">
        <f ca="1">+IF(AND(ISNUMBER(OFFSET('Sanitation Data'!$E$6,0,10*ROW('Sanitation Data'!E2))),'Data Summary'!CQ8="Yes"),OFFSET('Sanitation Data'!$E$6,0,10*ROW('Sanitation Data'!E2)),NA())</f>
        <v>#N/A</v>
      </c>
      <c r="AC8" s="509" t="e">
        <f ca="1">+IF(AND(ISNUMBER(OFFSET('Sanitation Data'!$E$10,0,10*ROW('Sanitation Data'!E2))),'Data Summary'!CR8="Yes"),OFFSET('Sanitation Data'!$E$10,0,10*ROW('Sanitation Data'!E2)),NA())</f>
        <v>#N/A</v>
      </c>
      <c r="AD8" s="509" t="e">
        <f ca="1">+IF(AND(ISNUMBER(OFFSET('Sanitation Data'!$E$11,0,10*ROW('Sanitation Data'!E2))),'Data Summary'!CS8="Yes"),OFFSET('Sanitation Data'!$E$11,0,10*ROW('Sanitation Data'!E2)),NA())</f>
        <v>#N/A</v>
      </c>
      <c r="AE8" s="509" t="e">
        <f ca="1">+IF(AND(ISNUMBER(OFFSET('Sanitation Data'!$E$12,0,10*ROW('Sanitation Data'!E2))),'Data Summary'!CT8="Yes"),OFFSET('Sanitation Data'!$E$12,0,10*ROW('Sanitation Data'!E2)),NA())</f>
        <v>#N/A</v>
      </c>
      <c r="AF8" s="509" t="e">
        <f ca="1">+IF(AND(ISNUMBER(OFFSET('Sanitation Data'!$F$4,0,10*ROW('Sanitation Data'!F2))),'Data Summary'!CU8="Yes"),100-OFFSET('Sanitation Data'!$F$4,0,10*ROW('Sanitation Data'!F2)),NA())</f>
        <v>#N/A</v>
      </c>
      <c r="AG8" s="509" t="e">
        <f ca="1">+IF(AND(ISNUMBER(OFFSET('Sanitation Data'!$F$6,0,10*ROW('Sanitation Data'!F2))),'Data Summary'!CV8="Yes"),OFFSET('Sanitation Data'!$F$6,0,10*ROW('Sanitation Data'!F2)),NA())</f>
        <v>#N/A</v>
      </c>
      <c r="AH8" s="509" t="e">
        <f ca="1">+IF(AND(ISNUMBER(OFFSET('Sanitation Data'!$F$10,0,10*ROW('Sanitation Data'!F2))),'Data Summary'!CW8="Yes"),OFFSET('Sanitation Data'!$F$10,0,10*ROW('Sanitation Data'!F2)),NA())</f>
        <v>#N/A</v>
      </c>
      <c r="AI8" s="509" t="e">
        <f ca="1">+IF(AND(ISNUMBER(OFFSET('Sanitation Data'!$F$11,0,10*ROW('Sanitation Data'!F2))),'Data Summary'!CX8="Yes"),OFFSET('Sanitation Data'!$F$11,0,10*ROW('Sanitation Data'!F2)),NA())</f>
        <v>#N/A</v>
      </c>
      <c r="AJ8" s="509" t="e">
        <f ca="1">+IF(AND(ISNUMBER(OFFSET('Sanitation Data'!$F$12,0,10*ROW('Sanitation Data'!F2))),'Data Summary'!CY8="Yes"),OFFSET('Sanitation Data'!$F$12,0,10*ROW('Sanitation Data'!F2)),NA())</f>
        <v>#N/A</v>
      </c>
      <c r="AK8" s="509" t="e">
        <f ca="1">+IF(AND(ISNUMBER(OFFSET('Sanitation Data'!$G$4,0,10*ROW('Sanitation Data'!G2))),'Data Summary'!CZ8="Yes"),100-OFFSET('Sanitation Data'!$G$4,0,10*ROW('Sanitation Data'!G2)),NA())</f>
        <v>#N/A</v>
      </c>
      <c r="AL8" s="509" t="e">
        <f ca="1">+IF(AND(ISNUMBER(OFFSET('Sanitation Data'!$G$6,0,10*ROW('Sanitation Data'!G2))),'Data Summary'!DA8="Yes"),OFFSET('Sanitation Data'!$G$6,0,10*ROW('Sanitation Data'!G2)),NA())</f>
        <v>#N/A</v>
      </c>
      <c r="AM8" s="509" t="e">
        <f ca="1">+IF(AND(ISNUMBER(OFFSET('Sanitation Data'!$G$10,0,10*ROW('Sanitation Data'!G2))),'Data Summary'!DB8="Yes"),OFFSET('Sanitation Data'!$G$10,0,10*ROW('Sanitation Data'!G2)),NA())</f>
        <v>#N/A</v>
      </c>
      <c r="AN8" s="509" t="e">
        <f ca="1">+IF(AND(ISNUMBER(OFFSET('Sanitation Data'!$G$11,0,10*ROW('Sanitation Data'!G2))),'Data Summary'!DC8="Yes"),OFFSET('Sanitation Data'!$G$11,0,10*ROW('Sanitation Data'!G2)),NA())</f>
        <v>#N/A</v>
      </c>
      <c r="AO8" s="509" t="e">
        <f ca="1">+IF(AND(ISNUMBER(OFFSET('Sanitation Data'!$G$12,0,10*ROW('Sanitation Data'!G2))),'Data Summary'!DD8="Yes"),OFFSET('Sanitation Data'!$G$12,0,10*ROW('Sanitation Data'!G2)),NA())</f>
        <v>#N/A</v>
      </c>
      <c r="AP8" s="509">
        <f ca="1">+IF(AND(ISNUMBER(OFFSET('Sanitation Data'!$H$4,0,10*ROW('Sanitation Data'!H2))),'Data Summary'!DE8="Yes"),100-OFFSET('Sanitation Data'!$H$4,0,10*ROW('Sanitation Data'!H2)),NA())</f>
        <v>85.1</v>
      </c>
      <c r="AQ8" s="509">
        <f ca="1">+IF(AND(ISNUMBER(OFFSET('Sanitation Data'!$H$6,0,10*ROW('Sanitation Data'!H2))),'Data Summary'!DF8="Yes"),OFFSET('Sanitation Data'!$H$6,0,10*ROW('Sanitation Data'!H2)),NA())</f>
        <v>70.199999999999989</v>
      </c>
      <c r="AR8" s="509" t="e">
        <f ca="1">+IF(AND(ISNUMBER(OFFSET('Sanitation Data'!$H$10,0,10*ROW('Sanitation Data'!H2))),'Data Summary'!DG8="Yes"),OFFSET('Sanitation Data'!$H$10,0,10*ROW('Sanitation Data'!H2)),NA())</f>
        <v>#N/A</v>
      </c>
      <c r="AS8" s="509" t="e">
        <f ca="1">+IF(AND(ISNUMBER(OFFSET('Sanitation Data'!$H$11,0,10*ROW('Sanitation Data'!H2))),'Data Summary'!DH8="Yes"),OFFSET('Sanitation Data'!$H$11,0,10*ROW('Sanitation Data'!H2)),NA())</f>
        <v>#N/A</v>
      </c>
      <c r="AT8" s="509">
        <f ca="1">+IF(AND(ISNUMBER(OFFSET('Sanitation Data'!$H$12,0,10*ROW('Sanitation Data'!H2))),'Data Summary'!DI8="Yes"),OFFSET('Sanitation Data'!$H$12,0,10*ROW('Sanitation Data'!H2)),NA())</f>
        <v>40.299999999999997</v>
      </c>
      <c r="AU8" s="509">
        <f ca="1">+IF(AND(ISNUMBER(OFFSET('Sanitation Data'!$I$4,0,10*ROW('Sanitation Data'!I2))),'Data Summary'!DJ8="Yes"),100-OFFSET('Sanitation Data'!$I$4,0,10*ROW('Sanitation Data'!I2)),NA())</f>
        <v>92.1</v>
      </c>
      <c r="AV8" s="509">
        <f ca="1">+IF(AND(ISNUMBER(OFFSET('Sanitation Data'!$I$6,0,10*ROW('Sanitation Data'!I2))),'Data Summary'!DK8="Yes"),OFFSET('Sanitation Data'!$I$6,0,10*ROW('Sanitation Data'!I2)),NA())</f>
        <v>84.199999999999989</v>
      </c>
      <c r="AW8" s="509" t="e">
        <f ca="1">+IF(AND(ISNUMBER(OFFSET('Sanitation Data'!$I$10,0,10*ROW('Sanitation Data'!I2))),'Data Summary'!DL8="Yes"),OFFSET('Sanitation Data'!$I$10,0,10*ROW('Sanitation Data'!I2)),NA())</f>
        <v>#N/A</v>
      </c>
      <c r="AX8" s="509" t="e">
        <f ca="1">+IF(AND(ISNUMBER(OFFSET('Sanitation Data'!$I$11,0,10*ROW('Sanitation Data'!I2))),'Data Summary'!DM8="Yes"),OFFSET('Sanitation Data'!$I$11,0,10*ROW('Sanitation Data'!I2)),NA())</f>
        <v>#N/A</v>
      </c>
      <c r="AY8" s="509">
        <f ca="1">+IF(AND(ISNUMBER(OFFSET('Sanitation Data'!$I$12,0,10*ROW('Sanitation Data'!I2))),'Data Summary'!DN8="Yes"),OFFSET('Sanitation Data'!$I$12,0,10*ROW('Sanitation Data'!I2)),NA())</f>
        <v>47.4</v>
      </c>
      <c r="AZ8" s="510" t="e">
        <f ca="1">+IF(AND(ISNUMBER(OFFSET('Hygiene Data'!$D$5,0,10*ROW('Hygiene Data'!D2))),'Data Summary'!DO8="Yes"),OFFSET('Hygiene Data'!$D$5,0,10*ROW('Hygiene Data'!D2)),NA())</f>
        <v>#N/A</v>
      </c>
      <c r="BA8" s="510" t="e">
        <f ca="1">+IF(AND(ISNUMBER(OFFSET('Hygiene Data'!$D$7,0,10*ROW('Hygiene Data'!D2))),'Data Summary'!DP8="Yes"),OFFSET('Hygiene Data'!$D$7,0,10*ROW('Hygiene Data'!D2)),NA())</f>
        <v>#N/A</v>
      </c>
      <c r="BB8" s="510" t="e">
        <f ca="1">+IF(AND(ISNUMBER(OFFSET('Hygiene Data'!$D$9,0,10*ROW('Hygiene Data'!D2))),'Data Summary'!DQ8="Yes"),OFFSET('Hygiene Data'!$D$9,0,10*ROW('Hygiene Data'!D2)),NA())</f>
        <v>#N/A</v>
      </c>
      <c r="BC8" s="510" t="e">
        <f ca="1">+IF(AND(ISNUMBER(OFFSET('Hygiene Data'!$E$5,0,10*ROW('Hygiene Data'!E2))),'Data Summary'!DR8="Yes"),OFFSET('Hygiene Data'!$E$5,0,10*ROW('Hygiene Data'!E2)),NA())</f>
        <v>#N/A</v>
      </c>
      <c r="BD8" s="510" t="e">
        <f ca="1">+IF(AND(ISNUMBER(OFFSET('Hygiene Data'!$E$7,0,10*ROW('Hygiene Data'!E2))),'Data Summary'!DS8="Yes"),OFFSET('Hygiene Data'!$E$7,0,10*ROW('Hygiene Data'!E2)),NA())</f>
        <v>#N/A</v>
      </c>
      <c r="BE8" s="510" t="e">
        <f ca="1">+IF(AND(ISNUMBER(OFFSET('Hygiene Data'!$E$9,0,10*ROW('Hygiene Data'!E2))),'Data Summary'!DT8="Yes"),OFFSET('Hygiene Data'!$E$9,0,10*ROW('Hygiene Data'!E2)),NA())</f>
        <v>#N/A</v>
      </c>
      <c r="BF8" s="510" t="e">
        <f ca="1">+IF(AND(ISNUMBER(OFFSET('Hygiene Data'!$F$5,0,10*ROW('Hygiene Data'!F2))),'Data Summary'!DU8="Yes"),OFFSET('Hygiene Data'!$F$5,0,10*ROW('Hygiene Data'!F2)),NA())</f>
        <v>#N/A</v>
      </c>
      <c r="BG8" s="510" t="e">
        <f ca="1">+IF(AND(ISNUMBER(OFFSET('Hygiene Data'!$F$7,0,10*ROW('Hygiene Data'!F2))),'Data Summary'!DV8="Yes"),OFFSET('Hygiene Data'!$F$7,0,10*ROW('Hygiene Data'!F2)),NA())</f>
        <v>#N/A</v>
      </c>
      <c r="BH8" s="510" t="e">
        <f ca="1">+IF(AND(ISNUMBER(OFFSET('Hygiene Data'!$F$9,0,10*ROW('Hygiene Data'!F2))),'Data Summary'!DW8="Yes"),OFFSET('Hygiene Data'!$F$9,0,10*ROW('Hygiene Data'!F2)),NA())</f>
        <v>#N/A</v>
      </c>
      <c r="BI8" s="510" t="e">
        <f ca="1">+IF(AND(ISNUMBER(OFFSET('Hygiene Data'!$G$5,0,10*ROW('Hygiene Data'!G2))),'Data Summary'!DX8="Yes"),OFFSET('Hygiene Data'!$G$5,0,10*ROW('Hygiene Data'!G2)),NA())</f>
        <v>#N/A</v>
      </c>
      <c r="BJ8" s="510" t="e">
        <f ca="1">+IF(AND(ISNUMBER(OFFSET('Hygiene Data'!$G$7,0,10*ROW('Hygiene Data'!G2))),'Data Summary'!DY8="Yes"),OFFSET('Hygiene Data'!$G$7,0,10*ROW('Hygiene Data'!G2)),NA())</f>
        <v>#N/A</v>
      </c>
      <c r="BK8" s="510" t="e">
        <f ca="1">+IF(AND(ISNUMBER(OFFSET('Hygiene Data'!$G$9,0,10*ROW('Hygiene Data'!G2))),'Data Summary'!DZ8="Yes"),OFFSET('Hygiene Data'!$G$9,0,10*ROW('Hygiene Data'!G2)),NA())</f>
        <v>#N/A</v>
      </c>
      <c r="BL8" s="510" t="e">
        <f ca="1">+IF(AND(ISNUMBER(OFFSET('Hygiene Data'!$H$5,0,10*ROW('Hygiene Data'!H2))),'Data Summary'!EA8="Yes"),OFFSET('Hygiene Data'!$H$5,0,10*ROW('Hygiene Data'!H2)),NA())</f>
        <v>#N/A</v>
      </c>
      <c r="BM8" s="510" t="e">
        <f ca="1">+IF(AND(ISNUMBER(OFFSET('Hygiene Data'!$H$7,0,10*ROW('Hygiene Data'!H2))),'Data Summary'!EB8="Yes"),OFFSET('Hygiene Data'!$H$7,0,10*ROW('Hygiene Data'!H2)),NA())</f>
        <v>#N/A</v>
      </c>
      <c r="BN8" s="510" t="e">
        <f ca="1">+IF(AND(ISNUMBER(OFFSET('Hygiene Data'!$H$9,0,10*ROW('Hygiene Data'!H2))),'Data Summary'!EC8="Yes"),OFFSET('Hygiene Data'!$H$9,0,10*ROW('Hygiene Data'!H2)),NA())</f>
        <v>#N/A</v>
      </c>
      <c r="BO8" s="510" t="e">
        <f ca="1">+IF(AND(ISNUMBER(OFFSET('Hygiene Data'!$I$5,0,10*ROW('Hygiene Data'!I2))),'Data Summary'!ED8="Yes"),OFFSET('Hygiene Data'!$I$5,0,10*ROW('Hygiene Data'!I2)),NA())</f>
        <v>#N/A</v>
      </c>
      <c r="BP8" s="510" t="e">
        <f ca="1">+IF(AND(ISNUMBER(OFFSET('Hygiene Data'!$I$7,0,10*ROW('Hygiene Data'!I2))),'Data Summary'!EE8="Yes"),OFFSET('Hygiene Data'!$I$7,0,10*ROW('Hygiene Data'!I2)),NA())</f>
        <v>#N/A</v>
      </c>
      <c r="BQ8" s="510" t="e">
        <f ca="1">+IF(AND(ISNUMBER(OFFSET('Hygiene Data'!$I$9,0,10*ROW('Hygiene Data'!I2))),'Data Summary'!EF8="Yes"),OFFSET('Hygiene Data'!$I$9,0,10*ROW('Hygiene Data'!I2)),NA())</f>
        <v>#N/A</v>
      </c>
    </row>
    <row r="9" spans="1:69" x14ac:dyDescent="0.25">
      <c r="A9" s="506" t="str">
        <f ca="1">+RIGHT('Data Summary'!A9,LEN('Data Summary'!A9)-9)</f>
        <v>EMIS</v>
      </c>
      <c r="B9" s="480" t="str">
        <f ca="1">+IF(ISTEXT('Data Summary'!B9),'Data Summary'!B9,"")</f>
        <v>EMIS</v>
      </c>
      <c r="C9" s="507">
        <f ca="1">+VALUE('Data Summary'!C9)</f>
        <v>2013</v>
      </c>
      <c r="D9" s="508">
        <f ca="1">+IF(AND(ISNUMBER(OFFSET('Water Data'!$D$4,0,10*ROW('Water Data'!D3))),'Data Summary'!BS9="Yes"),100-OFFSET('Water Data'!$D$4,0,10*ROW('Water Data'!D3)),NA())</f>
        <v>66.202029799085551</v>
      </c>
      <c r="E9" s="508">
        <f ca="1">+IF(AND(ISNUMBER(OFFSET('Water Data'!$D$6,0,10*ROW('Water Data'!D3))),'Data Summary'!BT9="Yes"),OFFSET('Water Data'!$D$6,0,10*ROW('Water Data'!D3)),NA())</f>
        <v>62.407054508454245</v>
      </c>
      <c r="F9" s="508">
        <f ca="1">+IF(AND(ISNUMBER(OFFSET('Water Data'!$D$9,0,10*ROW('Water Data'!D3))),'Data Summary'!BU9="Yes"),OFFSET('Water Data'!$D$9,0,10*ROW('Water Data'!D3)),NA())</f>
        <v>58.612079217822931</v>
      </c>
      <c r="G9" s="508" t="e">
        <f ca="1">+IF(AND(ISNUMBER(OFFSET('Water Data'!$E$4,0,10*ROW('Water Data'!E3))),'Data Summary'!BV9="Yes"),100-OFFSET('Water Data'!$E$4,0,10*ROW('Water Data'!E3)),NA())</f>
        <v>#N/A</v>
      </c>
      <c r="H9" s="508" t="e">
        <f ca="1">+IF(AND(ISNUMBER(OFFSET('Water Data'!$E$6,0,10*ROW('Water Data'!E3))),'Data Summary'!BW9="Yes"),OFFSET('Water Data'!$E$6,0,10*ROW('Water Data'!E3)),NA())</f>
        <v>#N/A</v>
      </c>
      <c r="I9" s="508" t="e">
        <f ca="1">+IF(AND(ISNUMBER(OFFSET('Water Data'!$E$9,0,10*ROW('Water Data'!E3))),'Data Summary'!BX9="Yes"),OFFSET('Water Data'!$E$9,0,10*ROW('Water Data'!E3)),NA())</f>
        <v>#N/A</v>
      </c>
      <c r="J9" s="508" t="e">
        <f ca="1">+IF(AND(ISNUMBER(OFFSET('Water Data'!$F$4,0,10*ROW('Water Data'!F3))),'Data Summary'!BY9="Yes"),100-OFFSET('Water Data'!$F$4,0,10*ROW('Water Data'!F3)),NA())</f>
        <v>#N/A</v>
      </c>
      <c r="K9" s="508" t="e">
        <f ca="1">+IF(AND(ISNUMBER(OFFSET('Water Data'!$F$6,0,10*ROW('Water Data'!F3))),'Data Summary'!BZ9="Yes"),OFFSET('Water Data'!$F$6,0,10*ROW('Water Data'!F3)),NA())</f>
        <v>#N/A</v>
      </c>
      <c r="L9" s="508" t="e">
        <f ca="1">+IF(AND(ISNUMBER(OFFSET('Water Data'!$F$9,0,10*ROW('Water Data'!F3))),'Data Summary'!CA9="Yes"),OFFSET('Water Data'!$F$9,0,10*ROW('Water Data'!F3)),NA())</f>
        <v>#N/A</v>
      </c>
      <c r="M9" s="508">
        <f ca="1">+IF(AND(ISNUMBER(OFFSET('Water Data'!$G$4,0,10*ROW('Water Data'!G3))),'Data Summary'!CB9="Yes"),100-OFFSET('Water Data'!$G$4,0,10*ROW('Water Data'!G3)),NA())</f>
        <v>72.043010752688176</v>
      </c>
      <c r="N9" s="508">
        <f ca="1">+IF(AND(ISNUMBER(OFFSET('Water Data'!$G$6,0,10*ROW('Water Data'!G3))),'Data Summary'!CC9="Yes"),OFFSET('Water Data'!$G$6,0,10*ROW('Water Data'!G3)),NA())</f>
        <v>67.204301075268816</v>
      </c>
      <c r="O9" s="508">
        <f ca="1">+IF(AND(ISNUMBER(OFFSET('Water Data'!$G$9,0,10*ROW('Water Data'!G3))),'Data Summary'!CD9="Yes"),OFFSET('Water Data'!$G$9,0,10*ROW('Water Data'!G3)),NA())</f>
        <v>62.365591397849464</v>
      </c>
      <c r="P9" s="508">
        <f ca="1">+IF(AND(ISNUMBER(OFFSET('Water Data'!$H$4,0,10*ROW('Water Data'!H3))),'Data Summary'!CE9="Yes"),100-OFFSET('Water Data'!$H$4,0,10*ROW('Water Data'!H3)),NA())</f>
        <v>65.126416739319978</v>
      </c>
      <c r="Q9" s="508">
        <f ca="1">+IF(AND(ISNUMBER(OFFSET('Water Data'!$H$6,0,10*ROW('Water Data'!H3))),'Data Summary'!CF9="Yes"),OFFSET('Water Data'!$H$6,0,10*ROW('Water Data'!H3)),NA())</f>
        <v>61.595466434176117</v>
      </c>
      <c r="R9" s="508">
        <f ca="1">+IF(AND(ISNUMBER(OFFSET('Water Data'!$H$9,0,10*ROW('Water Data'!H3))),'Data Summary'!CG9="Yes"),OFFSET('Water Data'!$H$9,0,10*ROW('Water Data'!H3)),NA())</f>
        <v>58.064516129032263</v>
      </c>
      <c r="S9" s="508">
        <f ca="1">+IF(AND(ISNUMBER(OFFSET('Water Data'!$I$4,0,10*ROW('Water Data'!I3))),'Data Summary'!CH9="Yes"),100-OFFSET('Water Data'!$I$4,0,10*ROW('Water Data'!I3)),NA())</f>
        <v>66.21621621621621</v>
      </c>
      <c r="T9" s="508">
        <f ca="1">+IF(AND(ISNUMBER(OFFSET('Water Data'!$I$6,0,10*ROW('Water Data'!I3))),'Data Summary'!CI9="Yes"),OFFSET('Water Data'!$I$6,0,10*ROW('Water Data'!I3)),NA())</f>
        <v>61.486486486486484</v>
      </c>
      <c r="U9" s="508">
        <f ca="1">+IF(AND(ISNUMBER(OFFSET('Water Data'!$I$9,0,10*ROW('Water Data'!I3))),'Data Summary'!CJ9="Yes"),OFFSET('Water Data'!$I$9,0,10*ROW('Water Data'!I3)),NA())</f>
        <v>56.756756756756758</v>
      </c>
      <c r="V9" s="509">
        <f ca="1">+IF(AND(ISNUMBER(OFFSET('Sanitation Data'!$D$4,0,10*ROW('Sanitation Data'!D3))),'Data Summary'!CK9="Yes"),100-OFFSET('Sanitation Data'!$D$4,0,10*ROW('Sanitation Data'!D3)),NA())</f>
        <v>90.3</v>
      </c>
      <c r="W9" s="509">
        <f ca="1">+IF(AND(ISNUMBER(OFFSET('Sanitation Data'!$D$6,0,10*ROW('Sanitation Data'!D3))),'Data Summary'!CL9="Yes"),OFFSET('Sanitation Data'!$D$6,0,10*ROW('Sanitation Data'!D3)),NA())</f>
        <v>61.221945137157107</v>
      </c>
      <c r="X9" s="509" t="e">
        <f ca="1">+IF(AND(ISNUMBER(OFFSET('Sanitation Data'!$D$10,0,10*ROW('Sanitation Data'!D3))),'Data Summary'!CM9="Yes"),OFFSET('Sanitation Data'!$D$10,0,10*ROW('Sanitation Data'!D3)),NA())</f>
        <v>#N/A</v>
      </c>
      <c r="Y9" s="509" t="e">
        <f ca="1">+IF(AND(ISNUMBER(OFFSET('Sanitation Data'!$D$11,0,10*ROW('Sanitation Data'!D3))),'Data Summary'!CN9="Yes"),OFFSET('Sanitation Data'!$D$11,0,10*ROW('Sanitation Data'!D3)),NA())</f>
        <v>#N/A</v>
      </c>
      <c r="Z9" s="509">
        <f ca="1">+IF(AND(ISNUMBER(OFFSET('Sanitation Data'!$D$12,0,10*ROW('Sanitation Data'!D3))),'Data Summary'!CO9="Yes"),OFFSET('Sanitation Data'!$D$12,0,10*ROW('Sanitation Data'!D3)),NA())</f>
        <v>35.099750623441395</v>
      </c>
      <c r="AA9" s="509" t="e">
        <f ca="1">+IF(AND(ISNUMBER(OFFSET('Sanitation Data'!$E$4,0,10*ROW('Sanitation Data'!E3))),'Data Summary'!CP9="Yes"),100-OFFSET('Sanitation Data'!$E$4,0,10*ROW('Sanitation Data'!E3)),NA())</f>
        <v>#N/A</v>
      </c>
      <c r="AB9" s="509" t="e">
        <f ca="1">+IF(AND(ISNUMBER(OFFSET('Sanitation Data'!$E$6,0,10*ROW('Sanitation Data'!E3))),'Data Summary'!CQ9="Yes"),OFFSET('Sanitation Data'!$E$6,0,10*ROW('Sanitation Data'!E3)),NA())</f>
        <v>#N/A</v>
      </c>
      <c r="AC9" s="509" t="e">
        <f ca="1">+IF(AND(ISNUMBER(OFFSET('Sanitation Data'!$E$10,0,10*ROW('Sanitation Data'!E3))),'Data Summary'!CR9="Yes"),OFFSET('Sanitation Data'!$E$10,0,10*ROW('Sanitation Data'!E3)),NA())</f>
        <v>#N/A</v>
      </c>
      <c r="AD9" s="509" t="e">
        <f ca="1">+IF(AND(ISNUMBER(OFFSET('Sanitation Data'!$E$11,0,10*ROW('Sanitation Data'!E3))),'Data Summary'!CS9="Yes"),OFFSET('Sanitation Data'!$E$11,0,10*ROW('Sanitation Data'!E3)),NA())</f>
        <v>#N/A</v>
      </c>
      <c r="AE9" s="509" t="e">
        <f ca="1">+IF(AND(ISNUMBER(OFFSET('Sanitation Data'!$E$12,0,10*ROW('Sanitation Data'!E3))),'Data Summary'!CT9="Yes"),OFFSET('Sanitation Data'!$E$12,0,10*ROW('Sanitation Data'!E3)),NA())</f>
        <v>#N/A</v>
      </c>
      <c r="AF9" s="509" t="e">
        <f ca="1">+IF(AND(ISNUMBER(OFFSET('Sanitation Data'!$F$4,0,10*ROW('Sanitation Data'!F3))),'Data Summary'!CU9="Yes"),100-OFFSET('Sanitation Data'!$F$4,0,10*ROW('Sanitation Data'!F3)),NA())</f>
        <v>#N/A</v>
      </c>
      <c r="AG9" s="509" t="e">
        <f ca="1">+IF(AND(ISNUMBER(OFFSET('Sanitation Data'!$F$6,0,10*ROW('Sanitation Data'!F3))),'Data Summary'!CV9="Yes"),OFFSET('Sanitation Data'!$F$6,0,10*ROW('Sanitation Data'!F3)),NA())</f>
        <v>#N/A</v>
      </c>
      <c r="AH9" s="509" t="e">
        <f ca="1">+IF(AND(ISNUMBER(OFFSET('Sanitation Data'!$F$10,0,10*ROW('Sanitation Data'!F3))),'Data Summary'!CW9="Yes"),OFFSET('Sanitation Data'!$F$10,0,10*ROW('Sanitation Data'!F3)),NA())</f>
        <v>#N/A</v>
      </c>
      <c r="AI9" s="509" t="e">
        <f ca="1">+IF(AND(ISNUMBER(OFFSET('Sanitation Data'!$F$11,0,10*ROW('Sanitation Data'!F3))),'Data Summary'!CX9="Yes"),OFFSET('Sanitation Data'!$F$11,0,10*ROW('Sanitation Data'!F3)),NA())</f>
        <v>#N/A</v>
      </c>
      <c r="AJ9" s="509" t="e">
        <f ca="1">+IF(AND(ISNUMBER(OFFSET('Sanitation Data'!$F$12,0,10*ROW('Sanitation Data'!F3))),'Data Summary'!CY9="Yes"),OFFSET('Sanitation Data'!$F$12,0,10*ROW('Sanitation Data'!F3)),NA())</f>
        <v>#N/A</v>
      </c>
      <c r="AK9" s="509">
        <f ca="1">+IF(AND(ISNUMBER(OFFSET('Sanitation Data'!$G$4,0,10*ROW('Sanitation Data'!G3))),'Data Summary'!CZ9="Yes"),100-OFFSET('Sanitation Data'!$G$4,0,10*ROW('Sanitation Data'!G3)),NA())</f>
        <v>76.3</v>
      </c>
      <c r="AL9" s="509">
        <f ca="1">+IF(AND(ISNUMBER(OFFSET('Sanitation Data'!$G$6,0,10*ROW('Sanitation Data'!G3))),'Data Summary'!DA9="Yes"),OFFSET('Sanitation Data'!$G$6,0,10*ROW('Sanitation Data'!G3)),NA())</f>
        <v>52.564102564102569</v>
      </c>
      <c r="AM9" s="509" t="e">
        <f ca="1">+IF(AND(ISNUMBER(OFFSET('Sanitation Data'!$G$10,0,10*ROW('Sanitation Data'!G3))),'Data Summary'!DB9="Yes"),OFFSET('Sanitation Data'!$G$10,0,10*ROW('Sanitation Data'!G3)),NA())</f>
        <v>#N/A</v>
      </c>
      <c r="AN9" s="509" t="e">
        <f ca="1">+IF(AND(ISNUMBER(OFFSET('Sanitation Data'!$G$11,0,10*ROW('Sanitation Data'!G3))),'Data Summary'!DC9="Yes"),OFFSET('Sanitation Data'!$G$11,0,10*ROW('Sanitation Data'!G3)),NA())</f>
        <v>#N/A</v>
      </c>
      <c r="AO9" s="509">
        <f ca="1">+IF(AND(ISNUMBER(OFFSET('Sanitation Data'!$G$12,0,10*ROW('Sanitation Data'!G3))),'Data Summary'!DD9="Yes"),OFFSET('Sanitation Data'!$G$12,0,10*ROW('Sanitation Data'!G3)),NA())</f>
        <v>38.461538461538467</v>
      </c>
      <c r="AP9" s="509">
        <f ca="1">+IF(AND(ISNUMBER(OFFSET('Sanitation Data'!$H$4,0,10*ROW('Sanitation Data'!H3))),'Data Summary'!DE9="Yes"),100-OFFSET('Sanitation Data'!$H$4,0,10*ROW('Sanitation Data'!H3)),NA())</f>
        <v>81</v>
      </c>
      <c r="AQ9" s="509">
        <f ca="1">+IF(AND(ISNUMBER(OFFSET('Sanitation Data'!$H$6,0,10*ROW('Sanitation Data'!H3))),'Data Summary'!DF9="Yes"),OFFSET('Sanitation Data'!$H$6,0,10*ROW('Sanitation Data'!H3)),NA())</f>
        <v>62.028301886792448</v>
      </c>
      <c r="AR9" s="509" t="e">
        <f ca="1">+IF(AND(ISNUMBER(OFFSET('Sanitation Data'!$H$10,0,10*ROW('Sanitation Data'!H3))),'Data Summary'!DG9="Yes"),OFFSET('Sanitation Data'!$H$10,0,10*ROW('Sanitation Data'!H3)),NA())</f>
        <v>#N/A</v>
      </c>
      <c r="AS9" s="509" t="e">
        <f ca="1">+IF(AND(ISNUMBER(OFFSET('Sanitation Data'!$H$11,0,10*ROW('Sanitation Data'!H3))),'Data Summary'!DH9="Yes"),OFFSET('Sanitation Data'!$H$11,0,10*ROW('Sanitation Data'!H3)),NA())</f>
        <v>#N/A</v>
      </c>
      <c r="AT9" s="509">
        <f ca="1">+IF(AND(ISNUMBER(OFFSET('Sanitation Data'!$H$12,0,10*ROW('Sanitation Data'!H3))),'Data Summary'!DI9="Yes"),OFFSET('Sanitation Data'!$H$12,0,10*ROW('Sanitation Data'!H3)),NA())</f>
        <v>34.276729559748425</v>
      </c>
      <c r="AU9" s="509">
        <f ca="1">+IF(AND(ISNUMBER(OFFSET('Sanitation Data'!$I$4,0,10*ROW('Sanitation Data'!I3))),'Data Summary'!DJ9="Yes"),100-OFFSET('Sanitation Data'!$I$4,0,10*ROW('Sanitation Data'!I3)),NA())</f>
        <v>85.7</v>
      </c>
      <c r="AV9" s="509">
        <f ca="1">+IF(AND(ISNUMBER(OFFSET('Sanitation Data'!$I$6,0,10*ROW('Sanitation Data'!I3))),'Data Summary'!DK9="Yes"),OFFSET('Sanitation Data'!$I$6,0,10*ROW('Sanitation Data'!I3)),NA())</f>
        <v>71.428571428571416</v>
      </c>
      <c r="AW9" s="509" t="e">
        <f ca="1">+IF(AND(ISNUMBER(OFFSET('Sanitation Data'!$I$10,0,10*ROW('Sanitation Data'!I3))),'Data Summary'!DL9="Yes"),OFFSET('Sanitation Data'!$I$10,0,10*ROW('Sanitation Data'!I3)),NA())</f>
        <v>#N/A</v>
      </c>
      <c r="AX9" s="509" t="e">
        <f ca="1">+IF(AND(ISNUMBER(OFFSET('Sanitation Data'!$I$11,0,10*ROW('Sanitation Data'!I3))),'Data Summary'!DM9="Yes"),OFFSET('Sanitation Data'!$I$11,0,10*ROW('Sanitation Data'!I3)),NA())</f>
        <v>#N/A</v>
      </c>
      <c r="AY9" s="509">
        <f ca="1">+IF(AND(ISNUMBER(OFFSET('Sanitation Data'!$I$12,0,10*ROW('Sanitation Data'!I3))),'Data Summary'!DN9="Yes"),OFFSET('Sanitation Data'!$I$12,0,10*ROW('Sanitation Data'!I3)),NA())</f>
        <v>37.755102040816325</v>
      </c>
      <c r="AZ9" s="510" t="e">
        <f ca="1">+IF(AND(ISNUMBER(OFFSET('Hygiene Data'!$D$5,0,10*ROW('Hygiene Data'!D3))),'Data Summary'!DO9="Yes"),OFFSET('Hygiene Data'!$D$5,0,10*ROW('Hygiene Data'!D3)),NA())</f>
        <v>#N/A</v>
      </c>
      <c r="BA9" s="510" t="e">
        <f ca="1">+IF(AND(ISNUMBER(OFFSET('Hygiene Data'!$D$7,0,10*ROW('Hygiene Data'!D3))),'Data Summary'!DP9="Yes"),OFFSET('Hygiene Data'!$D$7,0,10*ROW('Hygiene Data'!D3)),NA())</f>
        <v>#N/A</v>
      </c>
      <c r="BB9" s="510" t="e">
        <f ca="1">+IF(AND(ISNUMBER(OFFSET('Hygiene Data'!$D$9,0,10*ROW('Hygiene Data'!D3))),'Data Summary'!DQ9="Yes"),OFFSET('Hygiene Data'!$D$9,0,10*ROW('Hygiene Data'!D3)),NA())</f>
        <v>#N/A</v>
      </c>
      <c r="BC9" s="510" t="e">
        <f ca="1">+IF(AND(ISNUMBER(OFFSET('Hygiene Data'!$E$5,0,10*ROW('Hygiene Data'!E3))),'Data Summary'!DR9="Yes"),OFFSET('Hygiene Data'!$E$5,0,10*ROW('Hygiene Data'!E3)),NA())</f>
        <v>#N/A</v>
      </c>
      <c r="BD9" s="510" t="e">
        <f ca="1">+IF(AND(ISNUMBER(OFFSET('Hygiene Data'!$E$7,0,10*ROW('Hygiene Data'!E3))),'Data Summary'!DS9="Yes"),OFFSET('Hygiene Data'!$E$7,0,10*ROW('Hygiene Data'!E3)),NA())</f>
        <v>#N/A</v>
      </c>
      <c r="BE9" s="510" t="e">
        <f ca="1">+IF(AND(ISNUMBER(OFFSET('Hygiene Data'!$E$9,0,10*ROW('Hygiene Data'!E3))),'Data Summary'!DT9="Yes"),OFFSET('Hygiene Data'!$E$9,0,10*ROW('Hygiene Data'!E3)),NA())</f>
        <v>#N/A</v>
      </c>
      <c r="BF9" s="510" t="e">
        <f ca="1">+IF(AND(ISNUMBER(OFFSET('Hygiene Data'!$F$5,0,10*ROW('Hygiene Data'!F3))),'Data Summary'!DU9="Yes"),OFFSET('Hygiene Data'!$F$5,0,10*ROW('Hygiene Data'!F3)),NA())</f>
        <v>#N/A</v>
      </c>
      <c r="BG9" s="510" t="e">
        <f ca="1">+IF(AND(ISNUMBER(OFFSET('Hygiene Data'!$F$7,0,10*ROW('Hygiene Data'!F3))),'Data Summary'!DV9="Yes"),OFFSET('Hygiene Data'!$F$7,0,10*ROW('Hygiene Data'!F3)),NA())</f>
        <v>#N/A</v>
      </c>
      <c r="BH9" s="510" t="e">
        <f ca="1">+IF(AND(ISNUMBER(OFFSET('Hygiene Data'!$F$9,0,10*ROW('Hygiene Data'!F3))),'Data Summary'!DW9="Yes"),OFFSET('Hygiene Data'!$F$9,0,10*ROW('Hygiene Data'!F3)),NA())</f>
        <v>#N/A</v>
      </c>
      <c r="BI9" s="510" t="e">
        <f ca="1">+IF(AND(ISNUMBER(OFFSET('Hygiene Data'!$G$5,0,10*ROW('Hygiene Data'!G3))),'Data Summary'!DX9="Yes"),OFFSET('Hygiene Data'!$G$5,0,10*ROW('Hygiene Data'!G3)),NA())</f>
        <v>#N/A</v>
      </c>
      <c r="BJ9" s="510" t="e">
        <f ca="1">+IF(AND(ISNUMBER(OFFSET('Hygiene Data'!$G$7,0,10*ROW('Hygiene Data'!G3))),'Data Summary'!DY9="Yes"),OFFSET('Hygiene Data'!$G$7,0,10*ROW('Hygiene Data'!G3)),NA())</f>
        <v>#N/A</v>
      </c>
      <c r="BK9" s="510" t="e">
        <f ca="1">+IF(AND(ISNUMBER(OFFSET('Hygiene Data'!$G$9,0,10*ROW('Hygiene Data'!G3))),'Data Summary'!DZ9="Yes"),OFFSET('Hygiene Data'!$G$9,0,10*ROW('Hygiene Data'!G3)),NA())</f>
        <v>#N/A</v>
      </c>
      <c r="BL9" s="510" t="e">
        <f ca="1">+IF(AND(ISNUMBER(OFFSET('Hygiene Data'!$H$5,0,10*ROW('Hygiene Data'!H3))),'Data Summary'!EA9="Yes"),OFFSET('Hygiene Data'!$H$5,0,10*ROW('Hygiene Data'!H3)),NA())</f>
        <v>#N/A</v>
      </c>
      <c r="BM9" s="510" t="e">
        <f ca="1">+IF(AND(ISNUMBER(OFFSET('Hygiene Data'!$H$7,0,10*ROW('Hygiene Data'!H3))),'Data Summary'!EB9="Yes"),OFFSET('Hygiene Data'!$H$7,0,10*ROW('Hygiene Data'!H3)),NA())</f>
        <v>#N/A</v>
      </c>
      <c r="BN9" s="510" t="e">
        <f ca="1">+IF(AND(ISNUMBER(OFFSET('Hygiene Data'!$H$9,0,10*ROW('Hygiene Data'!H3))),'Data Summary'!EC9="Yes"),OFFSET('Hygiene Data'!$H$9,0,10*ROW('Hygiene Data'!H3)),NA())</f>
        <v>#N/A</v>
      </c>
      <c r="BO9" s="510" t="e">
        <f ca="1">+IF(AND(ISNUMBER(OFFSET('Hygiene Data'!$I$5,0,10*ROW('Hygiene Data'!I3))),'Data Summary'!ED9="Yes"),OFFSET('Hygiene Data'!$I$5,0,10*ROW('Hygiene Data'!I3)),NA())</f>
        <v>#N/A</v>
      </c>
      <c r="BP9" s="510" t="e">
        <f ca="1">+IF(AND(ISNUMBER(OFFSET('Hygiene Data'!$I$7,0,10*ROW('Hygiene Data'!I3))),'Data Summary'!EE9="Yes"),OFFSET('Hygiene Data'!$I$7,0,10*ROW('Hygiene Data'!I3)),NA())</f>
        <v>#N/A</v>
      </c>
      <c r="BQ9" s="510" t="e">
        <f ca="1">+IF(AND(ISNUMBER(OFFSET('Hygiene Data'!$I$9,0,10*ROW('Hygiene Data'!I3))),'Data Summary'!EF9="Yes"),OFFSET('Hygiene Data'!$I$9,0,10*ROW('Hygiene Data'!I3)),NA())</f>
        <v>#N/A</v>
      </c>
    </row>
    <row r="10" spans="1:69" x14ac:dyDescent="0.25">
      <c r="A10" s="506" t="str">
        <f ca="1">+RIGHT('Data Summary'!A10,LEN('Data Summary'!A10)-9)</f>
        <v>EMIS</v>
      </c>
      <c r="B10" s="480" t="str">
        <f ca="1">+IF(ISTEXT('Data Summary'!B10),'Data Summary'!B10,"")</f>
        <v>EMIS</v>
      </c>
      <c r="C10" s="507">
        <f ca="1">+VALUE('Data Summary'!C10)</f>
        <v>2014</v>
      </c>
      <c r="D10" s="508">
        <f ca="1">+IF(AND(ISNUMBER(OFFSET('Water Data'!$D$4,0,10*ROW('Water Data'!D4))),'Data Summary'!BS10="Yes"),100-OFFSET('Water Data'!$D$4,0,10*ROW('Water Data'!D4)),NA())</f>
        <v>78.022230374174612</v>
      </c>
      <c r="E10" s="508">
        <f ca="1">+IF(AND(ISNUMBER(OFFSET('Water Data'!$D$6,0,10*ROW('Water Data'!D4))),'Data Summary'!BT10="Yes"),OFFSET('Water Data'!$D$6,0,10*ROW('Water Data'!D4)),NA())</f>
        <v>69.788554658840795</v>
      </c>
      <c r="F10" s="508">
        <f ca="1">+IF(AND(ISNUMBER(OFFSET('Water Data'!$D$9,0,10*ROW('Water Data'!D4))),'Data Summary'!BU10="Yes"),OFFSET('Water Data'!$D$9,0,10*ROW('Water Data'!D4)),NA())</f>
        <v>64.743140132061626</v>
      </c>
      <c r="G10" s="508" t="e">
        <f ca="1">+IF(AND(ISNUMBER(OFFSET('Water Data'!$E$4,0,10*ROW('Water Data'!E4))),'Data Summary'!BV10="Yes"),100-OFFSET('Water Data'!$E$4,0,10*ROW('Water Data'!E4)),NA())</f>
        <v>#N/A</v>
      </c>
      <c r="H10" s="508" t="e">
        <f ca="1">+IF(AND(ISNUMBER(OFFSET('Water Data'!$E$6,0,10*ROW('Water Data'!E4))),'Data Summary'!BW10="Yes"),OFFSET('Water Data'!$E$6,0,10*ROW('Water Data'!E4)),NA())</f>
        <v>#N/A</v>
      </c>
      <c r="I10" s="508" t="e">
        <f ca="1">+IF(AND(ISNUMBER(OFFSET('Water Data'!$E$9,0,10*ROW('Water Data'!E4))),'Data Summary'!BX10="Yes"),OFFSET('Water Data'!$E$9,0,10*ROW('Water Data'!E4)),NA())</f>
        <v>#N/A</v>
      </c>
      <c r="J10" s="508" t="e">
        <f ca="1">+IF(AND(ISNUMBER(OFFSET('Water Data'!$F$4,0,10*ROW('Water Data'!F4))),'Data Summary'!BY10="Yes"),100-OFFSET('Water Data'!$F$4,0,10*ROW('Water Data'!F4)),NA())</f>
        <v>#N/A</v>
      </c>
      <c r="K10" s="508" t="e">
        <f ca="1">+IF(AND(ISNUMBER(OFFSET('Water Data'!$F$6,0,10*ROW('Water Data'!F4))),'Data Summary'!BZ10="Yes"),OFFSET('Water Data'!$F$6,0,10*ROW('Water Data'!F4)),NA())</f>
        <v>#N/A</v>
      </c>
      <c r="L10" s="508" t="e">
        <f ca="1">+IF(AND(ISNUMBER(OFFSET('Water Data'!$F$9,0,10*ROW('Water Data'!F4))),'Data Summary'!CA10="Yes"),OFFSET('Water Data'!$F$9,0,10*ROW('Water Data'!F4)),NA())</f>
        <v>#N/A</v>
      </c>
      <c r="M10" s="508" t="e">
        <f ca="1">+IF(AND(ISNUMBER(OFFSET('Water Data'!$G$4,0,10*ROW('Water Data'!G4))),'Data Summary'!CB10="Yes"),100-OFFSET('Water Data'!$G$4,0,10*ROW('Water Data'!G4)),NA())</f>
        <v>#N/A</v>
      </c>
      <c r="N10" s="508" t="e">
        <f ca="1">+IF(AND(ISNUMBER(OFFSET('Water Data'!$G$6,0,10*ROW('Water Data'!G4))),'Data Summary'!CC10="Yes"),OFFSET('Water Data'!$G$6,0,10*ROW('Water Data'!G4)),NA())</f>
        <v>#N/A</v>
      </c>
      <c r="O10" s="508" t="e">
        <f ca="1">+IF(AND(ISNUMBER(OFFSET('Water Data'!$G$9,0,10*ROW('Water Data'!G4))),'Data Summary'!CD10="Yes"),OFFSET('Water Data'!$G$9,0,10*ROW('Water Data'!G4)),NA())</f>
        <v>#N/A</v>
      </c>
      <c r="P10" s="508">
        <f ca="1">+IF(AND(ISNUMBER(OFFSET('Water Data'!$H$4,0,10*ROW('Water Data'!H4))),'Data Summary'!CE10="Yes"),100-OFFSET('Water Data'!$H$4,0,10*ROW('Water Data'!H4)),NA())</f>
        <v>77.900000000000006</v>
      </c>
      <c r="Q10" s="508">
        <f ca="1">+IF(AND(ISNUMBER(OFFSET('Water Data'!$H$6,0,10*ROW('Water Data'!H4))),'Data Summary'!CF10="Yes"),OFFSET('Water Data'!$H$6,0,10*ROW('Water Data'!H4)),NA())</f>
        <v>69.900000000000006</v>
      </c>
      <c r="R10" s="508">
        <f ca="1">+IF(AND(ISNUMBER(OFFSET('Water Data'!$H$9,0,10*ROW('Water Data'!H4))),'Data Summary'!CG10="Yes"),OFFSET('Water Data'!$H$9,0,10*ROW('Water Data'!H4)),NA())</f>
        <v>64.7</v>
      </c>
      <c r="S10" s="508">
        <f ca="1">+IF(AND(ISNUMBER(OFFSET('Water Data'!$I$4,0,10*ROW('Water Data'!I4))),'Data Summary'!CH10="Yes"),100-OFFSET('Water Data'!$I$4,0,10*ROW('Water Data'!I4)),NA())</f>
        <v>79.599999999999994</v>
      </c>
      <c r="T10" s="508">
        <f ca="1">+IF(AND(ISNUMBER(OFFSET('Water Data'!$I$6,0,10*ROW('Water Data'!I4))),'Data Summary'!CI10="Yes"),OFFSET('Water Data'!$I$6,0,10*ROW('Water Data'!I4)),NA())</f>
        <v>68.349999999999994</v>
      </c>
      <c r="U10" s="508">
        <f ca="1">+IF(AND(ISNUMBER(OFFSET('Water Data'!$I$9,0,10*ROW('Water Data'!I4))),'Data Summary'!CJ10="Yes"),OFFSET('Water Data'!$I$9,0,10*ROW('Water Data'!I4)),NA())</f>
        <v>65.3</v>
      </c>
      <c r="V10" s="509" t="e">
        <f ca="1">+IF(AND(ISNUMBER(OFFSET('Sanitation Data'!$D$4,0,10*ROW('Sanitation Data'!D4))),'Data Summary'!CK10="Yes"),100-OFFSET('Sanitation Data'!$D$4,0,10*ROW('Sanitation Data'!D4)),NA())</f>
        <v>#N/A</v>
      </c>
      <c r="W10" s="509" t="e">
        <f ca="1">+IF(AND(ISNUMBER(OFFSET('Sanitation Data'!$D$6,0,10*ROW('Sanitation Data'!D4))),'Data Summary'!CL10="Yes"),OFFSET('Sanitation Data'!$D$6,0,10*ROW('Sanitation Data'!D4)),NA())</f>
        <v>#N/A</v>
      </c>
      <c r="X10" s="509" t="e">
        <f ca="1">+IF(AND(ISNUMBER(OFFSET('Sanitation Data'!$D$10,0,10*ROW('Sanitation Data'!D4))),'Data Summary'!CM10="Yes"),OFFSET('Sanitation Data'!$D$10,0,10*ROW('Sanitation Data'!D4)),NA())</f>
        <v>#N/A</v>
      </c>
      <c r="Y10" s="509" t="e">
        <f ca="1">+IF(AND(ISNUMBER(OFFSET('Sanitation Data'!$D$11,0,10*ROW('Sanitation Data'!D4))),'Data Summary'!CN10="Yes"),OFFSET('Sanitation Data'!$D$11,0,10*ROW('Sanitation Data'!D4)),NA())</f>
        <v>#N/A</v>
      </c>
      <c r="Z10" s="509" t="e">
        <f ca="1">+IF(AND(ISNUMBER(OFFSET('Sanitation Data'!$D$12,0,10*ROW('Sanitation Data'!D4))),'Data Summary'!CO10="Yes"),OFFSET('Sanitation Data'!$D$12,0,10*ROW('Sanitation Data'!D4)),NA())</f>
        <v>#N/A</v>
      </c>
      <c r="AA10" s="509" t="e">
        <f ca="1">+IF(AND(ISNUMBER(OFFSET('Sanitation Data'!$E$4,0,10*ROW('Sanitation Data'!E4))),'Data Summary'!CP10="Yes"),100-OFFSET('Sanitation Data'!$E$4,0,10*ROW('Sanitation Data'!E4)),NA())</f>
        <v>#N/A</v>
      </c>
      <c r="AB10" s="509" t="e">
        <f ca="1">+IF(AND(ISNUMBER(OFFSET('Sanitation Data'!$E$6,0,10*ROW('Sanitation Data'!E4))),'Data Summary'!CQ10="Yes"),OFFSET('Sanitation Data'!$E$6,0,10*ROW('Sanitation Data'!E4)),NA())</f>
        <v>#N/A</v>
      </c>
      <c r="AC10" s="509" t="e">
        <f ca="1">+IF(AND(ISNUMBER(OFFSET('Sanitation Data'!$E$10,0,10*ROW('Sanitation Data'!E4))),'Data Summary'!CR10="Yes"),OFFSET('Sanitation Data'!$E$10,0,10*ROW('Sanitation Data'!E4)),NA())</f>
        <v>#N/A</v>
      </c>
      <c r="AD10" s="509" t="e">
        <f ca="1">+IF(AND(ISNUMBER(OFFSET('Sanitation Data'!$E$11,0,10*ROW('Sanitation Data'!E4))),'Data Summary'!CS10="Yes"),OFFSET('Sanitation Data'!$E$11,0,10*ROW('Sanitation Data'!E4)),NA())</f>
        <v>#N/A</v>
      </c>
      <c r="AE10" s="509" t="e">
        <f ca="1">+IF(AND(ISNUMBER(OFFSET('Sanitation Data'!$E$12,0,10*ROW('Sanitation Data'!E4))),'Data Summary'!CT10="Yes"),OFFSET('Sanitation Data'!$E$12,0,10*ROW('Sanitation Data'!E4)),NA())</f>
        <v>#N/A</v>
      </c>
      <c r="AF10" s="509" t="e">
        <f ca="1">+IF(AND(ISNUMBER(OFFSET('Sanitation Data'!$F$4,0,10*ROW('Sanitation Data'!F4))),'Data Summary'!CU10="Yes"),100-OFFSET('Sanitation Data'!$F$4,0,10*ROW('Sanitation Data'!F4)),NA())</f>
        <v>#N/A</v>
      </c>
      <c r="AG10" s="509" t="e">
        <f ca="1">+IF(AND(ISNUMBER(OFFSET('Sanitation Data'!$F$6,0,10*ROW('Sanitation Data'!F4))),'Data Summary'!CV10="Yes"),OFFSET('Sanitation Data'!$F$6,0,10*ROW('Sanitation Data'!F4)),NA())</f>
        <v>#N/A</v>
      </c>
      <c r="AH10" s="509" t="e">
        <f ca="1">+IF(AND(ISNUMBER(OFFSET('Sanitation Data'!$F$10,0,10*ROW('Sanitation Data'!F4))),'Data Summary'!CW10="Yes"),OFFSET('Sanitation Data'!$F$10,0,10*ROW('Sanitation Data'!F4)),NA())</f>
        <v>#N/A</v>
      </c>
      <c r="AI10" s="509" t="e">
        <f ca="1">+IF(AND(ISNUMBER(OFFSET('Sanitation Data'!$F$11,0,10*ROW('Sanitation Data'!F4))),'Data Summary'!CX10="Yes"),OFFSET('Sanitation Data'!$F$11,0,10*ROW('Sanitation Data'!F4)),NA())</f>
        <v>#N/A</v>
      </c>
      <c r="AJ10" s="509" t="e">
        <f ca="1">+IF(AND(ISNUMBER(OFFSET('Sanitation Data'!$F$12,0,10*ROW('Sanitation Data'!F4))),'Data Summary'!CY10="Yes"),OFFSET('Sanitation Data'!$F$12,0,10*ROW('Sanitation Data'!F4)),NA())</f>
        <v>#N/A</v>
      </c>
      <c r="AK10" s="509" t="e">
        <f ca="1">+IF(AND(ISNUMBER(OFFSET('Sanitation Data'!$G$4,0,10*ROW('Sanitation Data'!G4))),'Data Summary'!CZ10="Yes"),100-OFFSET('Sanitation Data'!$G$4,0,10*ROW('Sanitation Data'!G4)),NA())</f>
        <v>#N/A</v>
      </c>
      <c r="AL10" s="509" t="e">
        <f ca="1">+IF(AND(ISNUMBER(OFFSET('Sanitation Data'!$G$6,0,10*ROW('Sanitation Data'!G4))),'Data Summary'!DA10="Yes"),OFFSET('Sanitation Data'!$G$6,0,10*ROW('Sanitation Data'!G4)),NA())</f>
        <v>#N/A</v>
      </c>
      <c r="AM10" s="509" t="e">
        <f ca="1">+IF(AND(ISNUMBER(OFFSET('Sanitation Data'!$G$10,0,10*ROW('Sanitation Data'!G4))),'Data Summary'!DB10="Yes"),OFFSET('Sanitation Data'!$G$10,0,10*ROW('Sanitation Data'!G4)),NA())</f>
        <v>#N/A</v>
      </c>
      <c r="AN10" s="509" t="e">
        <f ca="1">+IF(AND(ISNUMBER(OFFSET('Sanitation Data'!$G$11,0,10*ROW('Sanitation Data'!G4))),'Data Summary'!DC10="Yes"),OFFSET('Sanitation Data'!$G$11,0,10*ROW('Sanitation Data'!G4)),NA())</f>
        <v>#N/A</v>
      </c>
      <c r="AO10" s="509" t="e">
        <f ca="1">+IF(AND(ISNUMBER(OFFSET('Sanitation Data'!$G$12,0,10*ROW('Sanitation Data'!G4))),'Data Summary'!DD10="Yes"),OFFSET('Sanitation Data'!$G$12,0,10*ROW('Sanitation Data'!G4)),NA())</f>
        <v>#N/A</v>
      </c>
      <c r="AP10" s="509" t="e">
        <f ca="1">+IF(AND(ISNUMBER(OFFSET('Sanitation Data'!$H$4,0,10*ROW('Sanitation Data'!H4))),'Data Summary'!DE10="Yes"),100-OFFSET('Sanitation Data'!$H$4,0,10*ROW('Sanitation Data'!H4)),NA())</f>
        <v>#N/A</v>
      </c>
      <c r="AQ10" s="509" t="e">
        <f ca="1">+IF(AND(ISNUMBER(OFFSET('Sanitation Data'!$H$6,0,10*ROW('Sanitation Data'!H4))),'Data Summary'!DF10="Yes"),OFFSET('Sanitation Data'!$H$6,0,10*ROW('Sanitation Data'!H4)),NA())</f>
        <v>#N/A</v>
      </c>
      <c r="AR10" s="509" t="e">
        <f ca="1">+IF(AND(ISNUMBER(OFFSET('Sanitation Data'!$H$10,0,10*ROW('Sanitation Data'!H4))),'Data Summary'!DG10="Yes"),OFFSET('Sanitation Data'!$H$10,0,10*ROW('Sanitation Data'!H4)),NA())</f>
        <v>#N/A</v>
      </c>
      <c r="AS10" s="509" t="e">
        <f ca="1">+IF(AND(ISNUMBER(OFFSET('Sanitation Data'!$H$11,0,10*ROW('Sanitation Data'!H4))),'Data Summary'!DH10="Yes"),OFFSET('Sanitation Data'!$H$11,0,10*ROW('Sanitation Data'!H4)),NA())</f>
        <v>#N/A</v>
      </c>
      <c r="AT10" s="509" t="e">
        <f ca="1">+IF(AND(ISNUMBER(OFFSET('Sanitation Data'!$H$12,0,10*ROW('Sanitation Data'!H4))),'Data Summary'!DI10="Yes"),OFFSET('Sanitation Data'!$H$12,0,10*ROW('Sanitation Data'!H4)),NA())</f>
        <v>#N/A</v>
      </c>
      <c r="AU10" s="509" t="e">
        <f ca="1">+IF(AND(ISNUMBER(OFFSET('Sanitation Data'!$I$4,0,10*ROW('Sanitation Data'!I4))),'Data Summary'!DJ10="Yes"),100-OFFSET('Sanitation Data'!$I$4,0,10*ROW('Sanitation Data'!I4)),NA())</f>
        <v>#N/A</v>
      </c>
      <c r="AV10" s="509" t="e">
        <f ca="1">+IF(AND(ISNUMBER(OFFSET('Sanitation Data'!$I$6,0,10*ROW('Sanitation Data'!I4))),'Data Summary'!DK10="Yes"),OFFSET('Sanitation Data'!$I$6,0,10*ROW('Sanitation Data'!I4)),NA())</f>
        <v>#N/A</v>
      </c>
      <c r="AW10" s="509" t="e">
        <f ca="1">+IF(AND(ISNUMBER(OFFSET('Sanitation Data'!$I$10,0,10*ROW('Sanitation Data'!I4))),'Data Summary'!DL10="Yes"),OFFSET('Sanitation Data'!$I$10,0,10*ROW('Sanitation Data'!I4)),NA())</f>
        <v>#N/A</v>
      </c>
      <c r="AX10" s="509" t="e">
        <f ca="1">+IF(AND(ISNUMBER(OFFSET('Sanitation Data'!$I$11,0,10*ROW('Sanitation Data'!I4))),'Data Summary'!DM10="Yes"),OFFSET('Sanitation Data'!$I$11,0,10*ROW('Sanitation Data'!I4)),NA())</f>
        <v>#N/A</v>
      </c>
      <c r="AY10" s="509" t="e">
        <f ca="1">+IF(AND(ISNUMBER(OFFSET('Sanitation Data'!$I$12,0,10*ROW('Sanitation Data'!I4))),'Data Summary'!DN10="Yes"),OFFSET('Sanitation Data'!$I$12,0,10*ROW('Sanitation Data'!I4)),NA())</f>
        <v>#N/A</v>
      </c>
      <c r="AZ10" s="510" t="e">
        <f ca="1">+IF(AND(ISNUMBER(OFFSET('Hygiene Data'!$D$5,0,10*ROW('Hygiene Data'!D4))),'Data Summary'!DO10="Yes"),OFFSET('Hygiene Data'!$D$5,0,10*ROW('Hygiene Data'!D4)),NA())</f>
        <v>#N/A</v>
      </c>
      <c r="BA10" s="510" t="e">
        <f ca="1">+IF(AND(ISNUMBER(OFFSET('Hygiene Data'!$D$7,0,10*ROW('Hygiene Data'!D4))),'Data Summary'!DP10="Yes"),OFFSET('Hygiene Data'!$D$7,0,10*ROW('Hygiene Data'!D4)),NA())</f>
        <v>#N/A</v>
      </c>
      <c r="BB10" s="510" t="e">
        <f ca="1">+IF(AND(ISNUMBER(OFFSET('Hygiene Data'!$D$9,0,10*ROW('Hygiene Data'!D4))),'Data Summary'!DQ10="Yes"),OFFSET('Hygiene Data'!$D$9,0,10*ROW('Hygiene Data'!D4)),NA())</f>
        <v>#N/A</v>
      </c>
      <c r="BC10" s="510" t="e">
        <f ca="1">+IF(AND(ISNUMBER(OFFSET('Hygiene Data'!$E$5,0,10*ROW('Hygiene Data'!E4))),'Data Summary'!DR10="Yes"),OFFSET('Hygiene Data'!$E$5,0,10*ROW('Hygiene Data'!E4)),NA())</f>
        <v>#N/A</v>
      </c>
      <c r="BD10" s="510" t="e">
        <f ca="1">+IF(AND(ISNUMBER(OFFSET('Hygiene Data'!$E$7,0,10*ROW('Hygiene Data'!E4))),'Data Summary'!DS10="Yes"),OFFSET('Hygiene Data'!$E$7,0,10*ROW('Hygiene Data'!E4)),NA())</f>
        <v>#N/A</v>
      </c>
      <c r="BE10" s="510" t="e">
        <f ca="1">+IF(AND(ISNUMBER(OFFSET('Hygiene Data'!$E$9,0,10*ROW('Hygiene Data'!E4))),'Data Summary'!DT10="Yes"),OFFSET('Hygiene Data'!$E$9,0,10*ROW('Hygiene Data'!E4)),NA())</f>
        <v>#N/A</v>
      </c>
      <c r="BF10" s="510" t="e">
        <f ca="1">+IF(AND(ISNUMBER(OFFSET('Hygiene Data'!$F$5,0,10*ROW('Hygiene Data'!F4))),'Data Summary'!DU10="Yes"),OFFSET('Hygiene Data'!$F$5,0,10*ROW('Hygiene Data'!F4)),NA())</f>
        <v>#N/A</v>
      </c>
      <c r="BG10" s="510" t="e">
        <f ca="1">+IF(AND(ISNUMBER(OFFSET('Hygiene Data'!$F$7,0,10*ROW('Hygiene Data'!F4))),'Data Summary'!DV10="Yes"),OFFSET('Hygiene Data'!$F$7,0,10*ROW('Hygiene Data'!F4)),NA())</f>
        <v>#N/A</v>
      </c>
      <c r="BH10" s="510" t="e">
        <f ca="1">+IF(AND(ISNUMBER(OFFSET('Hygiene Data'!$F$9,0,10*ROW('Hygiene Data'!F4))),'Data Summary'!DW10="Yes"),OFFSET('Hygiene Data'!$F$9,0,10*ROW('Hygiene Data'!F4)),NA())</f>
        <v>#N/A</v>
      </c>
      <c r="BI10" s="510" t="e">
        <f ca="1">+IF(AND(ISNUMBER(OFFSET('Hygiene Data'!$G$5,0,10*ROW('Hygiene Data'!G4))),'Data Summary'!DX10="Yes"),OFFSET('Hygiene Data'!$G$5,0,10*ROW('Hygiene Data'!G4)),NA())</f>
        <v>#N/A</v>
      </c>
      <c r="BJ10" s="510" t="e">
        <f ca="1">+IF(AND(ISNUMBER(OFFSET('Hygiene Data'!$G$7,0,10*ROW('Hygiene Data'!G4))),'Data Summary'!DY10="Yes"),OFFSET('Hygiene Data'!$G$7,0,10*ROW('Hygiene Data'!G4)),NA())</f>
        <v>#N/A</v>
      </c>
      <c r="BK10" s="510" t="e">
        <f ca="1">+IF(AND(ISNUMBER(OFFSET('Hygiene Data'!$G$9,0,10*ROW('Hygiene Data'!G4))),'Data Summary'!DZ10="Yes"),OFFSET('Hygiene Data'!$G$9,0,10*ROW('Hygiene Data'!G4)),NA())</f>
        <v>#N/A</v>
      </c>
      <c r="BL10" s="510" t="e">
        <f ca="1">+IF(AND(ISNUMBER(OFFSET('Hygiene Data'!$H$5,0,10*ROW('Hygiene Data'!H4))),'Data Summary'!EA10="Yes"),OFFSET('Hygiene Data'!$H$5,0,10*ROW('Hygiene Data'!H4)),NA())</f>
        <v>#N/A</v>
      </c>
      <c r="BM10" s="510" t="e">
        <f ca="1">+IF(AND(ISNUMBER(OFFSET('Hygiene Data'!$H$7,0,10*ROW('Hygiene Data'!H4))),'Data Summary'!EB10="Yes"),OFFSET('Hygiene Data'!$H$7,0,10*ROW('Hygiene Data'!H4)),NA())</f>
        <v>#N/A</v>
      </c>
      <c r="BN10" s="510" t="e">
        <f ca="1">+IF(AND(ISNUMBER(OFFSET('Hygiene Data'!$H$9,0,10*ROW('Hygiene Data'!H4))),'Data Summary'!EC10="Yes"),OFFSET('Hygiene Data'!$H$9,0,10*ROW('Hygiene Data'!H4)),NA())</f>
        <v>#N/A</v>
      </c>
      <c r="BO10" s="510" t="e">
        <f ca="1">+IF(AND(ISNUMBER(OFFSET('Hygiene Data'!$I$5,0,10*ROW('Hygiene Data'!I4))),'Data Summary'!ED10="Yes"),OFFSET('Hygiene Data'!$I$5,0,10*ROW('Hygiene Data'!I4)),NA())</f>
        <v>#N/A</v>
      </c>
      <c r="BP10" s="510" t="e">
        <f ca="1">+IF(AND(ISNUMBER(OFFSET('Hygiene Data'!$I$7,0,10*ROW('Hygiene Data'!I4))),'Data Summary'!EE10="Yes"),OFFSET('Hygiene Data'!$I$7,0,10*ROW('Hygiene Data'!I4)),NA())</f>
        <v>#N/A</v>
      </c>
      <c r="BQ10" s="510" t="e">
        <f ca="1">+IF(AND(ISNUMBER(OFFSET('Hygiene Data'!$I$9,0,10*ROW('Hygiene Data'!I4))),'Data Summary'!EF10="Yes"),OFFSET('Hygiene Data'!$I$9,0,10*ROW('Hygiene Data'!I4)),NA())</f>
        <v>#N/A</v>
      </c>
    </row>
    <row r="11" spans="1:69" x14ac:dyDescent="0.25">
      <c r="A11" s="506" t="str">
        <f ca="1">+RIGHT('Data Summary'!A11,LEN('Data Summary'!A11)-9)</f>
        <v>EMIS</v>
      </c>
      <c r="B11" s="480" t="str">
        <f ca="1">+IF(ISTEXT('Data Summary'!B11),'Data Summary'!B11,"")</f>
        <v>EMIS</v>
      </c>
      <c r="C11" s="507">
        <f ca="1">+VALUE('Data Summary'!C11)</f>
        <v>2015</v>
      </c>
      <c r="D11" s="508" t="e">
        <f ca="1">+IF(AND(ISNUMBER(OFFSET('Water Data'!$D$4,0,10*ROW('Water Data'!D5))),'Data Summary'!BS11="Yes"),100-OFFSET('Water Data'!$D$4,0,10*ROW('Water Data'!D5)),NA())</f>
        <v>#N/A</v>
      </c>
      <c r="E11" s="508" t="e">
        <f ca="1">+IF(AND(ISNUMBER(OFFSET('Water Data'!$D$6,0,10*ROW('Water Data'!D5))),'Data Summary'!BT11="Yes"),OFFSET('Water Data'!$D$6,0,10*ROW('Water Data'!D5)),NA())</f>
        <v>#N/A</v>
      </c>
      <c r="F11" s="508" t="e">
        <f ca="1">+IF(AND(ISNUMBER(OFFSET('Water Data'!$D$9,0,10*ROW('Water Data'!D5))),'Data Summary'!BU11="Yes"),OFFSET('Water Data'!$D$9,0,10*ROW('Water Data'!D5)),NA())</f>
        <v>#N/A</v>
      </c>
      <c r="G11" s="508" t="e">
        <f ca="1">+IF(AND(ISNUMBER(OFFSET('Water Data'!$E$4,0,10*ROW('Water Data'!E5))),'Data Summary'!BV11="Yes"),100-OFFSET('Water Data'!$E$4,0,10*ROW('Water Data'!E5)),NA())</f>
        <v>#N/A</v>
      </c>
      <c r="H11" s="508" t="e">
        <f ca="1">+IF(AND(ISNUMBER(OFFSET('Water Data'!$E$6,0,10*ROW('Water Data'!E5))),'Data Summary'!BW11="Yes"),OFFSET('Water Data'!$E$6,0,10*ROW('Water Data'!E5)),NA())</f>
        <v>#N/A</v>
      </c>
      <c r="I11" s="508" t="e">
        <f ca="1">+IF(AND(ISNUMBER(OFFSET('Water Data'!$E$9,0,10*ROW('Water Data'!E5))),'Data Summary'!BX11="Yes"),OFFSET('Water Data'!$E$9,0,10*ROW('Water Data'!E5)),NA())</f>
        <v>#N/A</v>
      </c>
      <c r="J11" s="508" t="e">
        <f ca="1">+IF(AND(ISNUMBER(OFFSET('Water Data'!$F$4,0,10*ROW('Water Data'!F5))),'Data Summary'!BY11="Yes"),100-OFFSET('Water Data'!$F$4,0,10*ROW('Water Data'!F5)),NA())</f>
        <v>#N/A</v>
      </c>
      <c r="K11" s="508" t="e">
        <f ca="1">+IF(AND(ISNUMBER(OFFSET('Water Data'!$F$6,0,10*ROW('Water Data'!F5))),'Data Summary'!BZ11="Yes"),OFFSET('Water Data'!$F$6,0,10*ROW('Water Data'!F5)),NA())</f>
        <v>#N/A</v>
      </c>
      <c r="L11" s="508" t="e">
        <f ca="1">+IF(AND(ISNUMBER(OFFSET('Water Data'!$F$9,0,10*ROW('Water Data'!F5))),'Data Summary'!CA11="Yes"),OFFSET('Water Data'!$F$9,0,10*ROW('Water Data'!F5)),NA())</f>
        <v>#N/A</v>
      </c>
      <c r="M11" s="508" t="e">
        <f ca="1">+IF(AND(ISNUMBER(OFFSET('Water Data'!$G$4,0,10*ROW('Water Data'!G5))),'Data Summary'!CB11="Yes"),100-OFFSET('Water Data'!$G$4,0,10*ROW('Water Data'!G5)),NA())</f>
        <v>#N/A</v>
      </c>
      <c r="N11" s="508" t="e">
        <f ca="1">+IF(AND(ISNUMBER(OFFSET('Water Data'!$G$6,0,10*ROW('Water Data'!G5))),'Data Summary'!CC11="Yes"),OFFSET('Water Data'!$G$6,0,10*ROW('Water Data'!G5)),NA())</f>
        <v>#N/A</v>
      </c>
      <c r="O11" s="508" t="e">
        <f ca="1">+IF(AND(ISNUMBER(OFFSET('Water Data'!$G$9,0,10*ROW('Water Data'!G5))),'Data Summary'!CD11="Yes"),OFFSET('Water Data'!$G$9,0,10*ROW('Water Data'!G5)),NA())</f>
        <v>#N/A</v>
      </c>
      <c r="P11" s="508" t="e">
        <f ca="1">+IF(AND(ISNUMBER(OFFSET('Water Data'!$H$4,0,10*ROW('Water Data'!H5))),'Data Summary'!CE11="Yes"),100-OFFSET('Water Data'!$H$4,0,10*ROW('Water Data'!H5)),NA())</f>
        <v>#N/A</v>
      </c>
      <c r="Q11" s="508" t="e">
        <f ca="1">+IF(AND(ISNUMBER(OFFSET('Water Data'!$H$6,0,10*ROW('Water Data'!H5))),'Data Summary'!CF11="Yes"),OFFSET('Water Data'!$H$6,0,10*ROW('Water Data'!H5)),NA())</f>
        <v>#N/A</v>
      </c>
      <c r="R11" s="508" t="e">
        <f ca="1">+IF(AND(ISNUMBER(OFFSET('Water Data'!$H$9,0,10*ROW('Water Data'!H5))),'Data Summary'!CG11="Yes"),OFFSET('Water Data'!$H$9,0,10*ROW('Water Data'!H5)),NA())</f>
        <v>#N/A</v>
      </c>
      <c r="S11" s="508" t="e">
        <f ca="1">+IF(AND(ISNUMBER(OFFSET('Water Data'!$I$4,0,10*ROW('Water Data'!I5))),'Data Summary'!CH11="Yes"),100-OFFSET('Water Data'!$I$4,0,10*ROW('Water Data'!I5)),NA())</f>
        <v>#N/A</v>
      </c>
      <c r="T11" s="508" t="e">
        <f ca="1">+IF(AND(ISNUMBER(OFFSET('Water Data'!$I$6,0,10*ROW('Water Data'!I5))),'Data Summary'!CI11="Yes"),OFFSET('Water Data'!$I$6,0,10*ROW('Water Data'!I5)),NA())</f>
        <v>#N/A</v>
      </c>
      <c r="U11" s="508" t="e">
        <f ca="1">+IF(AND(ISNUMBER(OFFSET('Water Data'!$I$9,0,10*ROW('Water Data'!I5))),'Data Summary'!CJ11="Yes"),OFFSET('Water Data'!$I$9,0,10*ROW('Water Data'!I5)),NA())</f>
        <v>#N/A</v>
      </c>
      <c r="V11" s="509" t="e">
        <f ca="1">+IF(AND(ISNUMBER(OFFSET('Sanitation Data'!$D$4,0,10*ROW('Sanitation Data'!D5))),'Data Summary'!CK11="Yes"),100-OFFSET('Sanitation Data'!$D$4,0,10*ROW('Sanitation Data'!D5)),NA())</f>
        <v>#N/A</v>
      </c>
      <c r="W11" s="509" t="e">
        <f ca="1">+IF(AND(ISNUMBER(OFFSET('Sanitation Data'!$D$6,0,10*ROW('Sanitation Data'!D5))),'Data Summary'!CL11="Yes"),OFFSET('Sanitation Data'!$D$6,0,10*ROW('Sanitation Data'!D5)),NA())</f>
        <v>#N/A</v>
      </c>
      <c r="X11" s="509" t="e">
        <f ca="1">+IF(AND(ISNUMBER(OFFSET('Sanitation Data'!$D$10,0,10*ROW('Sanitation Data'!D5))),'Data Summary'!CM11="Yes"),OFFSET('Sanitation Data'!$D$10,0,10*ROW('Sanitation Data'!D5)),NA())</f>
        <v>#N/A</v>
      </c>
      <c r="Y11" s="509" t="e">
        <f ca="1">+IF(AND(ISNUMBER(OFFSET('Sanitation Data'!$D$11,0,10*ROW('Sanitation Data'!D5))),'Data Summary'!CN11="Yes"),OFFSET('Sanitation Data'!$D$11,0,10*ROW('Sanitation Data'!D5)),NA())</f>
        <v>#N/A</v>
      </c>
      <c r="Z11" s="509" t="e">
        <f ca="1">+IF(AND(ISNUMBER(OFFSET('Sanitation Data'!$D$12,0,10*ROW('Sanitation Data'!D5))),'Data Summary'!CO11="Yes"),OFFSET('Sanitation Data'!$D$12,0,10*ROW('Sanitation Data'!D5)),NA())</f>
        <v>#N/A</v>
      </c>
      <c r="AA11" s="509" t="e">
        <f ca="1">+IF(AND(ISNUMBER(OFFSET('Sanitation Data'!$E$4,0,10*ROW('Sanitation Data'!E5))),'Data Summary'!CP11="Yes"),100-OFFSET('Sanitation Data'!$E$4,0,10*ROW('Sanitation Data'!E5)),NA())</f>
        <v>#N/A</v>
      </c>
      <c r="AB11" s="509" t="e">
        <f ca="1">+IF(AND(ISNUMBER(OFFSET('Sanitation Data'!$E$6,0,10*ROW('Sanitation Data'!E5))),'Data Summary'!CQ11="Yes"),OFFSET('Sanitation Data'!$E$6,0,10*ROW('Sanitation Data'!E5)),NA())</f>
        <v>#N/A</v>
      </c>
      <c r="AC11" s="509" t="e">
        <f ca="1">+IF(AND(ISNUMBER(OFFSET('Sanitation Data'!$E$10,0,10*ROW('Sanitation Data'!E5))),'Data Summary'!CR11="Yes"),OFFSET('Sanitation Data'!$E$10,0,10*ROW('Sanitation Data'!E5)),NA())</f>
        <v>#N/A</v>
      </c>
      <c r="AD11" s="509" t="e">
        <f ca="1">+IF(AND(ISNUMBER(OFFSET('Sanitation Data'!$E$11,0,10*ROW('Sanitation Data'!E5))),'Data Summary'!CS11="Yes"),OFFSET('Sanitation Data'!$E$11,0,10*ROW('Sanitation Data'!E5)),NA())</f>
        <v>#N/A</v>
      </c>
      <c r="AE11" s="509" t="e">
        <f ca="1">+IF(AND(ISNUMBER(OFFSET('Sanitation Data'!$E$12,0,10*ROW('Sanitation Data'!E5))),'Data Summary'!CT11="Yes"),OFFSET('Sanitation Data'!$E$12,0,10*ROW('Sanitation Data'!E5)),NA())</f>
        <v>#N/A</v>
      </c>
      <c r="AF11" s="509" t="e">
        <f ca="1">+IF(AND(ISNUMBER(OFFSET('Sanitation Data'!$F$4,0,10*ROW('Sanitation Data'!F5))),'Data Summary'!CU11="Yes"),100-OFFSET('Sanitation Data'!$F$4,0,10*ROW('Sanitation Data'!F5)),NA())</f>
        <v>#N/A</v>
      </c>
      <c r="AG11" s="509" t="e">
        <f ca="1">+IF(AND(ISNUMBER(OFFSET('Sanitation Data'!$F$6,0,10*ROW('Sanitation Data'!F5))),'Data Summary'!CV11="Yes"),OFFSET('Sanitation Data'!$F$6,0,10*ROW('Sanitation Data'!F5)),NA())</f>
        <v>#N/A</v>
      </c>
      <c r="AH11" s="509" t="e">
        <f ca="1">+IF(AND(ISNUMBER(OFFSET('Sanitation Data'!$F$10,0,10*ROW('Sanitation Data'!F5))),'Data Summary'!CW11="Yes"),OFFSET('Sanitation Data'!$F$10,0,10*ROW('Sanitation Data'!F5)),NA())</f>
        <v>#N/A</v>
      </c>
      <c r="AI11" s="509" t="e">
        <f ca="1">+IF(AND(ISNUMBER(OFFSET('Sanitation Data'!$F$11,0,10*ROW('Sanitation Data'!F5))),'Data Summary'!CX11="Yes"),OFFSET('Sanitation Data'!$F$11,0,10*ROW('Sanitation Data'!F5)),NA())</f>
        <v>#N/A</v>
      </c>
      <c r="AJ11" s="509" t="e">
        <f ca="1">+IF(AND(ISNUMBER(OFFSET('Sanitation Data'!$F$12,0,10*ROW('Sanitation Data'!F5))),'Data Summary'!CY11="Yes"),OFFSET('Sanitation Data'!$F$12,0,10*ROW('Sanitation Data'!F5)),NA())</f>
        <v>#N/A</v>
      </c>
      <c r="AK11" s="509" t="e">
        <f ca="1">+IF(AND(ISNUMBER(OFFSET('Sanitation Data'!$G$4,0,10*ROW('Sanitation Data'!G5))),'Data Summary'!CZ11="Yes"),100-OFFSET('Sanitation Data'!$G$4,0,10*ROW('Sanitation Data'!G5)),NA())</f>
        <v>#N/A</v>
      </c>
      <c r="AL11" s="509" t="e">
        <f ca="1">+IF(AND(ISNUMBER(OFFSET('Sanitation Data'!$G$6,0,10*ROW('Sanitation Data'!G5))),'Data Summary'!DA11="Yes"),OFFSET('Sanitation Data'!$G$6,0,10*ROW('Sanitation Data'!G5)),NA())</f>
        <v>#N/A</v>
      </c>
      <c r="AM11" s="509" t="e">
        <f ca="1">+IF(AND(ISNUMBER(OFFSET('Sanitation Data'!$G$10,0,10*ROW('Sanitation Data'!G5))),'Data Summary'!DB11="Yes"),OFFSET('Sanitation Data'!$G$10,0,10*ROW('Sanitation Data'!G5)),NA())</f>
        <v>#N/A</v>
      </c>
      <c r="AN11" s="509" t="e">
        <f ca="1">+IF(AND(ISNUMBER(OFFSET('Sanitation Data'!$G$11,0,10*ROW('Sanitation Data'!G5))),'Data Summary'!DC11="Yes"),OFFSET('Sanitation Data'!$G$11,0,10*ROW('Sanitation Data'!G5)),NA())</f>
        <v>#N/A</v>
      </c>
      <c r="AO11" s="509" t="e">
        <f ca="1">+IF(AND(ISNUMBER(OFFSET('Sanitation Data'!$G$12,0,10*ROW('Sanitation Data'!G5))),'Data Summary'!DD11="Yes"),OFFSET('Sanitation Data'!$G$12,0,10*ROW('Sanitation Data'!G5)),NA())</f>
        <v>#N/A</v>
      </c>
      <c r="AP11" s="509" t="e">
        <f ca="1">+IF(AND(ISNUMBER(OFFSET('Sanitation Data'!$H$4,0,10*ROW('Sanitation Data'!H5))),'Data Summary'!DE11="Yes"),100-OFFSET('Sanitation Data'!$H$4,0,10*ROW('Sanitation Data'!H5)),NA())</f>
        <v>#N/A</v>
      </c>
      <c r="AQ11" s="509" t="e">
        <f ca="1">+IF(AND(ISNUMBER(OFFSET('Sanitation Data'!$H$6,0,10*ROW('Sanitation Data'!H5))),'Data Summary'!DF11="Yes"),OFFSET('Sanitation Data'!$H$6,0,10*ROW('Sanitation Data'!H5)),NA())</f>
        <v>#N/A</v>
      </c>
      <c r="AR11" s="509" t="e">
        <f ca="1">+IF(AND(ISNUMBER(OFFSET('Sanitation Data'!$H$10,0,10*ROW('Sanitation Data'!H5))),'Data Summary'!DG11="Yes"),OFFSET('Sanitation Data'!$H$10,0,10*ROW('Sanitation Data'!H5)),NA())</f>
        <v>#N/A</v>
      </c>
      <c r="AS11" s="509" t="e">
        <f ca="1">+IF(AND(ISNUMBER(OFFSET('Sanitation Data'!$H$11,0,10*ROW('Sanitation Data'!H5))),'Data Summary'!DH11="Yes"),OFFSET('Sanitation Data'!$H$11,0,10*ROW('Sanitation Data'!H5)),NA())</f>
        <v>#N/A</v>
      </c>
      <c r="AT11" s="509" t="e">
        <f ca="1">+IF(AND(ISNUMBER(OFFSET('Sanitation Data'!$H$12,0,10*ROW('Sanitation Data'!H5))),'Data Summary'!DI11="Yes"),OFFSET('Sanitation Data'!$H$12,0,10*ROW('Sanitation Data'!H5)),NA())</f>
        <v>#N/A</v>
      </c>
      <c r="AU11" s="509" t="e">
        <f ca="1">+IF(AND(ISNUMBER(OFFSET('Sanitation Data'!$I$4,0,10*ROW('Sanitation Data'!I5))),'Data Summary'!DJ11="Yes"),100-OFFSET('Sanitation Data'!$I$4,0,10*ROW('Sanitation Data'!I5)),NA())</f>
        <v>#N/A</v>
      </c>
      <c r="AV11" s="509" t="e">
        <f ca="1">+IF(AND(ISNUMBER(OFFSET('Sanitation Data'!$I$6,0,10*ROW('Sanitation Data'!I5))),'Data Summary'!DK11="Yes"),OFFSET('Sanitation Data'!$I$6,0,10*ROW('Sanitation Data'!I5)),NA())</f>
        <v>#N/A</v>
      </c>
      <c r="AW11" s="509" t="e">
        <f ca="1">+IF(AND(ISNUMBER(OFFSET('Sanitation Data'!$I$10,0,10*ROW('Sanitation Data'!I5))),'Data Summary'!DL11="Yes"),OFFSET('Sanitation Data'!$I$10,0,10*ROW('Sanitation Data'!I5)),NA())</f>
        <v>#N/A</v>
      </c>
      <c r="AX11" s="509" t="e">
        <f ca="1">+IF(AND(ISNUMBER(OFFSET('Sanitation Data'!$I$11,0,10*ROW('Sanitation Data'!I5))),'Data Summary'!DM11="Yes"),OFFSET('Sanitation Data'!$I$11,0,10*ROW('Sanitation Data'!I5)),NA())</f>
        <v>#N/A</v>
      </c>
      <c r="AY11" s="509" t="e">
        <f ca="1">+IF(AND(ISNUMBER(OFFSET('Sanitation Data'!$I$12,0,10*ROW('Sanitation Data'!I5))),'Data Summary'!DN11="Yes"),OFFSET('Sanitation Data'!$I$12,0,10*ROW('Sanitation Data'!I5)),NA())</f>
        <v>#N/A</v>
      </c>
      <c r="AZ11" s="510" t="e">
        <f ca="1">+IF(AND(ISNUMBER(OFFSET('Hygiene Data'!$D$5,0,10*ROW('Hygiene Data'!D5))),'Data Summary'!DO11="Yes"),OFFSET('Hygiene Data'!$D$5,0,10*ROW('Hygiene Data'!D5)),NA())</f>
        <v>#N/A</v>
      </c>
      <c r="BA11" s="510" t="e">
        <f ca="1">+IF(AND(ISNUMBER(OFFSET('Hygiene Data'!$D$7,0,10*ROW('Hygiene Data'!D5))),'Data Summary'!DP11="Yes"),OFFSET('Hygiene Data'!$D$7,0,10*ROW('Hygiene Data'!D5)),NA())</f>
        <v>#N/A</v>
      </c>
      <c r="BB11" s="510" t="e">
        <f ca="1">+IF(AND(ISNUMBER(OFFSET('Hygiene Data'!$D$9,0,10*ROW('Hygiene Data'!D5))),'Data Summary'!DQ11="Yes"),OFFSET('Hygiene Data'!$D$9,0,10*ROW('Hygiene Data'!D5)),NA())</f>
        <v>#N/A</v>
      </c>
      <c r="BC11" s="510" t="e">
        <f ca="1">+IF(AND(ISNUMBER(OFFSET('Hygiene Data'!$E$5,0,10*ROW('Hygiene Data'!E5))),'Data Summary'!DR11="Yes"),OFFSET('Hygiene Data'!$E$5,0,10*ROW('Hygiene Data'!E5)),NA())</f>
        <v>#N/A</v>
      </c>
      <c r="BD11" s="510" t="e">
        <f ca="1">+IF(AND(ISNUMBER(OFFSET('Hygiene Data'!$E$7,0,10*ROW('Hygiene Data'!E5))),'Data Summary'!DS11="Yes"),OFFSET('Hygiene Data'!$E$7,0,10*ROW('Hygiene Data'!E5)),NA())</f>
        <v>#N/A</v>
      </c>
      <c r="BE11" s="510" t="e">
        <f ca="1">+IF(AND(ISNUMBER(OFFSET('Hygiene Data'!$E$9,0,10*ROW('Hygiene Data'!E5))),'Data Summary'!DT11="Yes"),OFFSET('Hygiene Data'!$E$9,0,10*ROW('Hygiene Data'!E5)),NA())</f>
        <v>#N/A</v>
      </c>
      <c r="BF11" s="510" t="e">
        <f ca="1">+IF(AND(ISNUMBER(OFFSET('Hygiene Data'!$F$5,0,10*ROW('Hygiene Data'!F5))),'Data Summary'!DU11="Yes"),OFFSET('Hygiene Data'!$F$5,0,10*ROW('Hygiene Data'!F5)),NA())</f>
        <v>#N/A</v>
      </c>
      <c r="BG11" s="510" t="e">
        <f ca="1">+IF(AND(ISNUMBER(OFFSET('Hygiene Data'!$F$7,0,10*ROW('Hygiene Data'!F5))),'Data Summary'!DV11="Yes"),OFFSET('Hygiene Data'!$F$7,0,10*ROW('Hygiene Data'!F5)),NA())</f>
        <v>#N/A</v>
      </c>
      <c r="BH11" s="510" t="e">
        <f ca="1">+IF(AND(ISNUMBER(OFFSET('Hygiene Data'!$F$9,0,10*ROW('Hygiene Data'!F5))),'Data Summary'!DW11="Yes"),OFFSET('Hygiene Data'!$F$9,0,10*ROW('Hygiene Data'!F5)),NA())</f>
        <v>#N/A</v>
      </c>
      <c r="BI11" s="510" t="e">
        <f ca="1">+IF(AND(ISNUMBER(OFFSET('Hygiene Data'!$G$5,0,10*ROW('Hygiene Data'!G5))),'Data Summary'!DX11="Yes"),OFFSET('Hygiene Data'!$G$5,0,10*ROW('Hygiene Data'!G5)),NA())</f>
        <v>#N/A</v>
      </c>
      <c r="BJ11" s="510" t="e">
        <f ca="1">+IF(AND(ISNUMBER(OFFSET('Hygiene Data'!$G$7,0,10*ROW('Hygiene Data'!G5))),'Data Summary'!DY11="Yes"),OFFSET('Hygiene Data'!$G$7,0,10*ROW('Hygiene Data'!G5)),NA())</f>
        <v>#N/A</v>
      </c>
      <c r="BK11" s="510" t="e">
        <f ca="1">+IF(AND(ISNUMBER(OFFSET('Hygiene Data'!$G$9,0,10*ROW('Hygiene Data'!G5))),'Data Summary'!DZ11="Yes"),OFFSET('Hygiene Data'!$G$9,0,10*ROW('Hygiene Data'!G5)),NA())</f>
        <v>#N/A</v>
      </c>
      <c r="BL11" s="510" t="e">
        <f ca="1">+IF(AND(ISNUMBER(OFFSET('Hygiene Data'!$H$5,0,10*ROW('Hygiene Data'!H5))),'Data Summary'!EA11="Yes"),OFFSET('Hygiene Data'!$H$5,0,10*ROW('Hygiene Data'!H5)),NA())</f>
        <v>#N/A</v>
      </c>
      <c r="BM11" s="510" t="e">
        <f ca="1">+IF(AND(ISNUMBER(OFFSET('Hygiene Data'!$H$7,0,10*ROW('Hygiene Data'!H5))),'Data Summary'!EB11="Yes"),OFFSET('Hygiene Data'!$H$7,0,10*ROW('Hygiene Data'!H5)),NA())</f>
        <v>#N/A</v>
      </c>
      <c r="BN11" s="510" t="e">
        <f ca="1">+IF(AND(ISNUMBER(OFFSET('Hygiene Data'!$H$9,0,10*ROW('Hygiene Data'!H5))),'Data Summary'!EC11="Yes"),OFFSET('Hygiene Data'!$H$9,0,10*ROW('Hygiene Data'!H5)),NA())</f>
        <v>#N/A</v>
      </c>
      <c r="BO11" s="510" t="e">
        <f ca="1">+IF(AND(ISNUMBER(OFFSET('Hygiene Data'!$I$5,0,10*ROW('Hygiene Data'!I5))),'Data Summary'!ED11="Yes"),OFFSET('Hygiene Data'!$I$5,0,10*ROW('Hygiene Data'!I5)),NA())</f>
        <v>#N/A</v>
      </c>
      <c r="BP11" s="510" t="e">
        <f ca="1">+IF(AND(ISNUMBER(OFFSET('Hygiene Data'!$I$7,0,10*ROW('Hygiene Data'!I5))),'Data Summary'!EE11="Yes"),OFFSET('Hygiene Data'!$I$7,0,10*ROW('Hygiene Data'!I5)),NA())</f>
        <v>#N/A</v>
      </c>
      <c r="BQ11" s="510" t="e">
        <f ca="1">+IF(AND(ISNUMBER(OFFSET('Hygiene Data'!$I$9,0,10*ROW('Hygiene Data'!I5))),'Data Summary'!EF11="Yes"),OFFSET('Hygiene Data'!$I$9,0,10*ROW('Hygiene Data'!I5)),NA())</f>
        <v>#N/A</v>
      </c>
    </row>
    <row r="12" spans="1:69" x14ac:dyDescent="0.25">
      <c r="A12" s="506" t="str">
        <f ca="1">+RIGHT('Data Summary'!A12,LEN('Data Summary'!A12)-9)</f>
        <v>UIS</v>
      </c>
      <c r="B12" s="480" t="str">
        <f ca="1">+IF(ISTEXT('Data Summary'!B12),'Data Summary'!B12,"")</f>
        <v>Other</v>
      </c>
      <c r="C12" s="507">
        <f ca="1">+VALUE('Data Summary'!C12)</f>
        <v>2018</v>
      </c>
      <c r="D12" s="508" t="e">
        <f ca="1">+IF(AND(ISNUMBER(OFFSET('Water Data'!$D$4,0,10*ROW('Water Data'!D6))),'Data Summary'!BS12="Yes"),100-OFFSET('Water Data'!$D$4,0,10*ROW('Water Data'!D6)),NA())</f>
        <v>#N/A</v>
      </c>
      <c r="E12" s="508" t="e">
        <f ca="1">+IF(AND(ISNUMBER(OFFSET('Water Data'!$D$6,0,10*ROW('Water Data'!D6))),'Data Summary'!BT12="Yes"),OFFSET('Water Data'!$D$6,0,10*ROW('Water Data'!D6)),NA())</f>
        <v>#N/A</v>
      </c>
      <c r="F12" s="508">
        <f ca="1">+IF(AND(ISNUMBER(OFFSET('Water Data'!$D$9,0,10*ROW('Water Data'!D6))),'Data Summary'!BU12="Yes"),OFFSET('Water Data'!$D$9,0,10*ROW('Water Data'!D6)),NA())</f>
        <v>67.316690000000008</v>
      </c>
      <c r="G12" s="508" t="e">
        <f ca="1">+IF(AND(ISNUMBER(OFFSET('Water Data'!$E$4,0,10*ROW('Water Data'!E6))),'Data Summary'!BV12="Yes"),100-OFFSET('Water Data'!$E$4,0,10*ROW('Water Data'!E6)),NA())</f>
        <v>#N/A</v>
      </c>
      <c r="H12" s="508" t="e">
        <f ca="1">+IF(AND(ISNUMBER(OFFSET('Water Data'!$E$6,0,10*ROW('Water Data'!E6))),'Data Summary'!BW12="Yes"),OFFSET('Water Data'!$E$6,0,10*ROW('Water Data'!E6)),NA())</f>
        <v>#N/A</v>
      </c>
      <c r="I12" s="508" t="e">
        <f ca="1">+IF(AND(ISNUMBER(OFFSET('Water Data'!$E$9,0,10*ROW('Water Data'!E6))),'Data Summary'!BX12="Yes"),OFFSET('Water Data'!$E$9,0,10*ROW('Water Data'!E6)),NA())</f>
        <v>#N/A</v>
      </c>
      <c r="J12" s="508" t="e">
        <f ca="1">+IF(AND(ISNUMBER(OFFSET('Water Data'!$F$4,0,10*ROW('Water Data'!F6))),'Data Summary'!BY12="Yes"),100-OFFSET('Water Data'!$F$4,0,10*ROW('Water Data'!F6)),NA())</f>
        <v>#N/A</v>
      </c>
      <c r="K12" s="508" t="e">
        <f ca="1">+IF(AND(ISNUMBER(OFFSET('Water Data'!$F$6,0,10*ROW('Water Data'!F6))),'Data Summary'!BZ12="Yes"),OFFSET('Water Data'!$F$6,0,10*ROW('Water Data'!F6)),NA())</f>
        <v>#N/A</v>
      </c>
      <c r="L12" s="508" t="e">
        <f ca="1">+IF(AND(ISNUMBER(OFFSET('Water Data'!$F$9,0,10*ROW('Water Data'!F6))),'Data Summary'!CA12="Yes"),OFFSET('Water Data'!$F$9,0,10*ROW('Water Data'!F6)),NA())</f>
        <v>#N/A</v>
      </c>
      <c r="M12" s="508" t="e">
        <f ca="1">+IF(AND(ISNUMBER(OFFSET('Water Data'!$G$4,0,10*ROW('Water Data'!G6))),'Data Summary'!CB12="Yes"),100-OFFSET('Water Data'!$G$4,0,10*ROW('Water Data'!G6)),NA())</f>
        <v>#N/A</v>
      </c>
      <c r="N12" s="508" t="e">
        <f ca="1">+IF(AND(ISNUMBER(OFFSET('Water Data'!$G$6,0,10*ROW('Water Data'!G6))),'Data Summary'!CC12="Yes"),OFFSET('Water Data'!$G$6,0,10*ROW('Water Data'!G6)),NA())</f>
        <v>#N/A</v>
      </c>
      <c r="O12" s="508" t="e">
        <f ca="1">+IF(AND(ISNUMBER(OFFSET('Water Data'!$G$9,0,10*ROW('Water Data'!G6))),'Data Summary'!CD12="Yes"),OFFSET('Water Data'!$G$9,0,10*ROW('Water Data'!G6)),NA())</f>
        <v>#N/A</v>
      </c>
      <c r="P12" s="508" t="e">
        <f ca="1">+IF(AND(ISNUMBER(OFFSET('Water Data'!$H$4,0,10*ROW('Water Data'!H6))),'Data Summary'!CE12="Yes"),100-OFFSET('Water Data'!$H$4,0,10*ROW('Water Data'!H6)),NA())</f>
        <v>#N/A</v>
      </c>
      <c r="Q12" s="508" t="e">
        <f ca="1">+IF(AND(ISNUMBER(OFFSET('Water Data'!$H$6,0,10*ROW('Water Data'!H6))),'Data Summary'!CF12="Yes"),OFFSET('Water Data'!$H$6,0,10*ROW('Water Data'!H6)),NA())</f>
        <v>#N/A</v>
      </c>
      <c r="R12" s="508">
        <f ca="1">+IF(AND(ISNUMBER(OFFSET('Water Data'!$H$9,0,10*ROW('Water Data'!H6))),'Data Summary'!CG12="Yes"),OFFSET('Water Data'!$H$9,0,10*ROW('Water Data'!H6)),NA())</f>
        <v>67.316689999999994</v>
      </c>
      <c r="S12" s="508" t="e">
        <f ca="1">+IF(AND(ISNUMBER(OFFSET('Water Data'!$I$4,0,10*ROW('Water Data'!I6))),'Data Summary'!CH12="Yes"),100-OFFSET('Water Data'!$I$4,0,10*ROW('Water Data'!I6)),NA())</f>
        <v>#N/A</v>
      </c>
      <c r="T12" s="508" t="e">
        <f ca="1">+IF(AND(ISNUMBER(OFFSET('Water Data'!$I$6,0,10*ROW('Water Data'!I6))),'Data Summary'!CI12="Yes"),OFFSET('Water Data'!$I$6,0,10*ROW('Water Data'!I6)),NA())</f>
        <v>#N/A</v>
      </c>
      <c r="U12" s="508">
        <f ca="1">+IF(AND(ISNUMBER(OFFSET('Water Data'!$I$9,0,10*ROW('Water Data'!I6))),'Data Summary'!CJ12="Yes"),OFFSET('Water Data'!$I$9,0,10*ROW('Water Data'!I6)),NA())</f>
        <v>67.316689999999994</v>
      </c>
      <c r="V12" s="509" t="e">
        <f ca="1">+IF(AND(ISNUMBER(OFFSET('Sanitation Data'!$D$4,0,10*ROW('Sanitation Data'!D6))),'Data Summary'!CK12="Yes"),100-OFFSET('Sanitation Data'!$D$4,0,10*ROW('Sanitation Data'!D6)),NA())</f>
        <v>#N/A</v>
      </c>
      <c r="W12" s="509" t="e">
        <f ca="1">+IF(AND(ISNUMBER(OFFSET('Sanitation Data'!$D$6,0,10*ROW('Sanitation Data'!D6))),'Data Summary'!CL12="Yes"),OFFSET('Sanitation Data'!$D$6,0,10*ROW('Sanitation Data'!D6)),NA())</f>
        <v>#N/A</v>
      </c>
      <c r="X12" s="509" t="e">
        <f ca="1">+IF(AND(ISNUMBER(OFFSET('Sanitation Data'!$D$10,0,10*ROW('Sanitation Data'!D6))),'Data Summary'!CM12="Yes"),OFFSET('Sanitation Data'!$D$10,0,10*ROW('Sanitation Data'!D6)),NA())</f>
        <v>#N/A</v>
      </c>
      <c r="Y12" s="509" t="e">
        <f ca="1">+IF(AND(ISNUMBER(OFFSET('Sanitation Data'!$D$11,0,10*ROW('Sanitation Data'!D6))),'Data Summary'!CN12="Yes"),OFFSET('Sanitation Data'!$D$11,0,10*ROW('Sanitation Data'!D6)),NA())</f>
        <v>#N/A</v>
      </c>
      <c r="Z12" s="509" t="e">
        <f ca="1">+IF(AND(ISNUMBER(OFFSET('Sanitation Data'!$D$12,0,10*ROW('Sanitation Data'!D6))),'Data Summary'!CO12="Yes"),OFFSET('Sanitation Data'!$D$12,0,10*ROW('Sanitation Data'!D6)),NA())</f>
        <v>#N/A</v>
      </c>
      <c r="AA12" s="509" t="e">
        <f ca="1">+IF(AND(ISNUMBER(OFFSET('Sanitation Data'!$E$4,0,10*ROW('Sanitation Data'!E6))),'Data Summary'!CP12="Yes"),100-OFFSET('Sanitation Data'!$E$4,0,10*ROW('Sanitation Data'!E6)),NA())</f>
        <v>#N/A</v>
      </c>
      <c r="AB12" s="509" t="e">
        <f ca="1">+IF(AND(ISNUMBER(OFFSET('Sanitation Data'!$E$6,0,10*ROW('Sanitation Data'!E6))),'Data Summary'!CQ12="Yes"),OFFSET('Sanitation Data'!$E$6,0,10*ROW('Sanitation Data'!E6)),NA())</f>
        <v>#N/A</v>
      </c>
      <c r="AC12" s="509" t="e">
        <f ca="1">+IF(AND(ISNUMBER(OFFSET('Sanitation Data'!$E$10,0,10*ROW('Sanitation Data'!E6))),'Data Summary'!CR12="Yes"),OFFSET('Sanitation Data'!$E$10,0,10*ROW('Sanitation Data'!E6)),NA())</f>
        <v>#N/A</v>
      </c>
      <c r="AD12" s="509" t="e">
        <f ca="1">+IF(AND(ISNUMBER(OFFSET('Sanitation Data'!$E$11,0,10*ROW('Sanitation Data'!E6))),'Data Summary'!CS12="Yes"),OFFSET('Sanitation Data'!$E$11,0,10*ROW('Sanitation Data'!E6)),NA())</f>
        <v>#N/A</v>
      </c>
      <c r="AE12" s="509" t="e">
        <f ca="1">+IF(AND(ISNUMBER(OFFSET('Sanitation Data'!$E$12,0,10*ROW('Sanitation Data'!E6))),'Data Summary'!CT12="Yes"),OFFSET('Sanitation Data'!$E$12,0,10*ROW('Sanitation Data'!E6)),NA())</f>
        <v>#N/A</v>
      </c>
      <c r="AF12" s="509" t="e">
        <f ca="1">+IF(AND(ISNUMBER(OFFSET('Sanitation Data'!$F$4,0,10*ROW('Sanitation Data'!F6))),'Data Summary'!CU12="Yes"),100-OFFSET('Sanitation Data'!$F$4,0,10*ROW('Sanitation Data'!F6)),NA())</f>
        <v>#N/A</v>
      </c>
      <c r="AG12" s="509" t="e">
        <f ca="1">+IF(AND(ISNUMBER(OFFSET('Sanitation Data'!$F$6,0,10*ROW('Sanitation Data'!F6))),'Data Summary'!CV12="Yes"),OFFSET('Sanitation Data'!$F$6,0,10*ROW('Sanitation Data'!F6)),NA())</f>
        <v>#N/A</v>
      </c>
      <c r="AH12" s="509" t="e">
        <f ca="1">+IF(AND(ISNUMBER(OFFSET('Sanitation Data'!$F$10,0,10*ROW('Sanitation Data'!F6))),'Data Summary'!CW12="Yes"),OFFSET('Sanitation Data'!$F$10,0,10*ROW('Sanitation Data'!F6)),NA())</f>
        <v>#N/A</v>
      </c>
      <c r="AI12" s="509" t="e">
        <f ca="1">+IF(AND(ISNUMBER(OFFSET('Sanitation Data'!$F$11,0,10*ROW('Sanitation Data'!F6))),'Data Summary'!CX12="Yes"),OFFSET('Sanitation Data'!$F$11,0,10*ROW('Sanitation Data'!F6)),NA())</f>
        <v>#N/A</v>
      </c>
      <c r="AJ12" s="509" t="e">
        <f ca="1">+IF(AND(ISNUMBER(OFFSET('Sanitation Data'!$F$12,0,10*ROW('Sanitation Data'!F6))),'Data Summary'!CY12="Yes"),OFFSET('Sanitation Data'!$F$12,0,10*ROW('Sanitation Data'!F6)),NA())</f>
        <v>#N/A</v>
      </c>
      <c r="AK12" s="509" t="e">
        <f ca="1">+IF(AND(ISNUMBER(OFFSET('Sanitation Data'!$G$4,0,10*ROW('Sanitation Data'!G6))),'Data Summary'!CZ12="Yes"),100-OFFSET('Sanitation Data'!$G$4,0,10*ROW('Sanitation Data'!G6)),NA())</f>
        <v>#N/A</v>
      </c>
      <c r="AL12" s="509" t="e">
        <f ca="1">+IF(AND(ISNUMBER(OFFSET('Sanitation Data'!$G$6,0,10*ROW('Sanitation Data'!G6))),'Data Summary'!DA12="Yes"),OFFSET('Sanitation Data'!$G$6,0,10*ROW('Sanitation Data'!G6)),NA())</f>
        <v>#N/A</v>
      </c>
      <c r="AM12" s="509" t="e">
        <f ca="1">+IF(AND(ISNUMBER(OFFSET('Sanitation Data'!$G$10,0,10*ROW('Sanitation Data'!G6))),'Data Summary'!DB12="Yes"),OFFSET('Sanitation Data'!$G$10,0,10*ROW('Sanitation Data'!G6)),NA())</f>
        <v>#N/A</v>
      </c>
      <c r="AN12" s="509" t="e">
        <f ca="1">+IF(AND(ISNUMBER(OFFSET('Sanitation Data'!$G$11,0,10*ROW('Sanitation Data'!G6))),'Data Summary'!DC12="Yes"),OFFSET('Sanitation Data'!$G$11,0,10*ROW('Sanitation Data'!G6)),NA())</f>
        <v>#N/A</v>
      </c>
      <c r="AO12" s="509" t="e">
        <f ca="1">+IF(AND(ISNUMBER(OFFSET('Sanitation Data'!$G$12,0,10*ROW('Sanitation Data'!G6))),'Data Summary'!DD12="Yes"),OFFSET('Sanitation Data'!$G$12,0,10*ROW('Sanitation Data'!G6)),NA())</f>
        <v>#N/A</v>
      </c>
      <c r="AP12" s="509" t="e">
        <f ca="1">+IF(AND(ISNUMBER(OFFSET('Sanitation Data'!$H$4,0,10*ROW('Sanitation Data'!H6))),'Data Summary'!DE12="Yes"),100-OFFSET('Sanitation Data'!$H$4,0,10*ROW('Sanitation Data'!H6)),NA())</f>
        <v>#N/A</v>
      </c>
      <c r="AQ12" s="509" t="e">
        <f ca="1">+IF(AND(ISNUMBER(OFFSET('Sanitation Data'!$H$6,0,10*ROW('Sanitation Data'!H6))),'Data Summary'!DF12="Yes"),OFFSET('Sanitation Data'!$H$6,0,10*ROW('Sanitation Data'!H6)),NA())</f>
        <v>#N/A</v>
      </c>
      <c r="AR12" s="509" t="e">
        <f ca="1">+IF(AND(ISNUMBER(OFFSET('Sanitation Data'!$H$10,0,10*ROW('Sanitation Data'!H6))),'Data Summary'!DG12="Yes"),OFFSET('Sanitation Data'!$H$10,0,10*ROW('Sanitation Data'!H6)),NA())</f>
        <v>#N/A</v>
      </c>
      <c r="AS12" s="509" t="e">
        <f ca="1">+IF(AND(ISNUMBER(OFFSET('Sanitation Data'!$H$11,0,10*ROW('Sanitation Data'!H6))),'Data Summary'!DH12="Yes"),OFFSET('Sanitation Data'!$H$11,0,10*ROW('Sanitation Data'!H6)),NA())</f>
        <v>#N/A</v>
      </c>
      <c r="AT12" s="509" t="e">
        <f ca="1">+IF(AND(ISNUMBER(OFFSET('Sanitation Data'!$H$12,0,10*ROW('Sanitation Data'!H6))),'Data Summary'!DI12="Yes"),OFFSET('Sanitation Data'!$H$12,0,10*ROW('Sanitation Data'!H6)),NA())</f>
        <v>#N/A</v>
      </c>
      <c r="AU12" s="509" t="e">
        <f ca="1">+IF(AND(ISNUMBER(OFFSET('Sanitation Data'!$I$4,0,10*ROW('Sanitation Data'!I6))),'Data Summary'!DJ12="Yes"),100-OFFSET('Sanitation Data'!$I$4,0,10*ROW('Sanitation Data'!I6)),NA())</f>
        <v>#N/A</v>
      </c>
      <c r="AV12" s="509" t="e">
        <f ca="1">+IF(AND(ISNUMBER(OFFSET('Sanitation Data'!$I$6,0,10*ROW('Sanitation Data'!I6))),'Data Summary'!DK12="Yes"),OFFSET('Sanitation Data'!$I$6,0,10*ROW('Sanitation Data'!I6)),NA())</f>
        <v>#N/A</v>
      </c>
      <c r="AW12" s="509" t="e">
        <f ca="1">+IF(AND(ISNUMBER(OFFSET('Sanitation Data'!$I$10,0,10*ROW('Sanitation Data'!I6))),'Data Summary'!DL12="Yes"),OFFSET('Sanitation Data'!$I$10,0,10*ROW('Sanitation Data'!I6)),NA())</f>
        <v>#N/A</v>
      </c>
      <c r="AX12" s="509" t="e">
        <f ca="1">+IF(AND(ISNUMBER(OFFSET('Sanitation Data'!$I$11,0,10*ROW('Sanitation Data'!I6))),'Data Summary'!DM12="Yes"),OFFSET('Sanitation Data'!$I$11,0,10*ROW('Sanitation Data'!I6)),NA())</f>
        <v>#N/A</v>
      </c>
      <c r="AY12" s="509" t="e">
        <f ca="1">+IF(AND(ISNUMBER(OFFSET('Sanitation Data'!$I$12,0,10*ROW('Sanitation Data'!I6))),'Data Summary'!DN12="Yes"),OFFSET('Sanitation Data'!$I$12,0,10*ROW('Sanitation Data'!I6)),NA())</f>
        <v>#N/A</v>
      </c>
      <c r="AZ12" s="510" t="e">
        <f ca="1">+IF(AND(ISNUMBER(OFFSET('Hygiene Data'!$D$5,0,10*ROW('Hygiene Data'!D6))),'Data Summary'!DO12="Yes"),OFFSET('Hygiene Data'!$D$5,0,10*ROW('Hygiene Data'!D6)),NA())</f>
        <v>#N/A</v>
      </c>
      <c r="BA12" s="510" t="e">
        <f ca="1">+IF(AND(ISNUMBER(OFFSET('Hygiene Data'!$D$7,0,10*ROW('Hygiene Data'!D6))),'Data Summary'!DP12="Yes"),OFFSET('Hygiene Data'!$D$7,0,10*ROW('Hygiene Data'!D6)),NA())</f>
        <v>#N/A</v>
      </c>
      <c r="BB12" s="510" t="e">
        <f ca="1">+IF(AND(ISNUMBER(OFFSET('Hygiene Data'!$D$9,0,10*ROW('Hygiene Data'!D6))),'Data Summary'!DQ12="Yes"),OFFSET('Hygiene Data'!$D$9,0,10*ROW('Hygiene Data'!D6)),NA())</f>
        <v>#N/A</v>
      </c>
      <c r="BC12" s="510" t="e">
        <f ca="1">+IF(AND(ISNUMBER(OFFSET('Hygiene Data'!$E$5,0,10*ROW('Hygiene Data'!E6))),'Data Summary'!DR12="Yes"),OFFSET('Hygiene Data'!$E$5,0,10*ROW('Hygiene Data'!E6)),NA())</f>
        <v>#N/A</v>
      </c>
      <c r="BD12" s="510" t="e">
        <f ca="1">+IF(AND(ISNUMBER(OFFSET('Hygiene Data'!$E$7,0,10*ROW('Hygiene Data'!E6))),'Data Summary'!DS12="Yes"),OFFSET('Hygiene Data'!$E$7,0,10*ROW('Hygiene Data'!E6)),NA())</f>
        <v>#N/A</v>
      </c>
      <c r="BE12" s="510" t="e">
        <f ca="1">+IF(AND(ISNUMBER(OFFSET('Hygiene Data'!$E$9,0,10*ROW('Hygiene Data'!E6))),'Data Summary'!DT12="Yes"),OFFSET('Hygiene Data'!$E$9,0,10*ROW('Hygiene Data'!E6)),NA())</f>
        <v>#N/A</v>
      </c>
      <c r="BF12" s="510" t="e">
        <f ca="1">+IF(AND(ISNUMBER(OFFSET('Hygiene Data'!$F$5,0,10*ROW('Hygiene Data'!F6))),'Data Summary'!DU12="Yes"),OFFSET('Hygiene Data'!$F$5,0,10*ROW('Hygiene Data'!F6)),NA())</f>
        <v>#N/A</v>
      </c>
      <c r="BG12" s="510" t="e">
        <f ca="1">+IF(AND(ISNUMBER(OFFSET('Hygiene Data'!$F$7,0,10*ROW('Hygiene Data'!F6))),'Data Summary'!DV12="Yes"),OFFSET('Hygiene Data'!$F$7,0,10*ROW('Hygiene Data'!F6)),NA())</f>
        <v>#N/A</v>
      </c>
      <c r="BH12" s="510" t="e">
        <f ca="1">+IF(AND(ISNUMBER(OFFSET('Hygiene Data'!$F$9,0,10*ROW('Hygiene Data'!F6))),'Data Summary'!DW12="Yes"),OFFSET('Hygiene Data'!$F$9,0,10*ROW('Hygiene Data'!F6)),NA())</f>
        <v>#N/A</v>
      </c>
      <c r="BI12" s="510" t="e">
        <f ca="1">+IF(AND(ISNUMBER(OFFSET('Hygiene Data'!$G$5,0,10*ROW('Hygiene Data'!G6))),'Data Summary'!DX12="Yes"),OFFSET('Hygiene Data'!$G$5,0,10*ROW('Hygiene Data'!G6)),NA())</f>
        <v>#N/A</v>
      </c>
      <c r="BJ12" s="510" t="e">
        <f ca="1">+IF(AND(ISNUMBER(OFFSET('Hygiene Data'!$G$7,0,10*ROW('Hygiene Data'!G6))),'Data Summary'!DY12="Yes"),OFFSET('Hygiene Data'!$G$7,0,10*ROW('Hygiene Data'!G6)),NA())</f>
        <v>#N/A</v>
      </c>
      <c r="BK12" s="510" t="e">
        <f ca="1">+IF(AND(ISNUMBER(OFFSET('Hygiene Data'!$G$9,0,10*ROW('Hygiene Data'!G6))),'Data Summary'!DZ12="Yes"),OFFSET('Hygiene Data'!$G$9,0,10*ROW('Hygiene Data'!G6)),NA())</f>
        <v>#N/A</v>
      </c>
      <c r="BL12" s="510" t="e">
        <f ca="1">+IF(AND(ISNUMBER(OFFSET('Hygiene Data'!$H$5,0,10*ROW('Hygiene Data'!H6))),'Data Summary'!EA12="Yes"),OFFSET('Hygiene Data'!$H$5,0,10*ROW('Hygiene Data'!H6)),NA())</f>
        <v>#N/A</v>
      </c>
      <c r="BM12" s="510" t="e">
        <f ca="1">+IF(AND(ISNUMBER(OFFSET('Hygiene Data'!$H$7,0,10*ROW('Hygiene Data'!H6))),'Data Summary'!EB12="Yes"),OFFSET('Hygiene Data'!$H$7,0,10*ROW('Hygiene Data'!H6)),NA())</f>
        <v>#N/A</v>
      </c>
      <c r="BN12" s="510" t="e">
        <f ca="1">+IF(AND(ISNUMBER(OFFSET('Hygiene Data'!$H$9,0,10*ROW('Hygiene Data'!H6))),'Data Summary'!EC12="Yes"),OFFSET('Hygiene Data'!$H$9,0,10*ROW('Hygiene Data'!H6)),NA())</f>
        <v>#N/A</v>
      </c>
      <c r="BO12" s="510" t="e">
        <f ca="1">+IF(AND(ISNUMBER(OFFSET('Hygiene Data'!$I$5,0,10*ROW('Hygiene Data'!I6))),'Data Summary'!ED12="Yes"),OFFSET('Hygiene Data'!$I$5,0,10*ROW('Hygiene Data'!I6)),NA())</f>
        <v>#N/A</v>
      </c>
      <c r="BP12" s="510" t="e">
        <f ca="1">+IF(AND(ISNUMBER(OFFSET('Hygiene Data'!$I$7,0,10*ROW('Hygiene Data'!I6))),'Data Summary'!EE12="Yes"),OFFSET('Hygiene Data'!$I$7,0,10*ROW('Hygiene Data'!I6)),NA())</f>
        <v>#N/A</v>
      </c>
      <c r="BQ12" s="510" t="e">
        <f ca="1">+IF(AND(ISNUMBER(OFFSET('Hygiene Data'!$I$9,0,10*ROW('Hygiene Data'!I6))),'Data Summary'!EF12="Yes"),OFFSET('Hygiene Data'!$I$9,0,10*ROW('Hygiene Data'!I6)),NA())</f>
        <v>#N/A</v>
      </c>
    </row>
    <row r="13" spans="1:69" x14ac:dyDescent="0.25">
      <c r="A13" s="506" t="str">
        <f ca="1">+RIGHT('Data Summary'!A13,LEN('Data Summary'!A13)-9)</f>
        <v>UIS</v>
      </c>
      <c r="B13" s="480" t="str">
        <f ca="1">+IF(ISTEXT('Data Summary'!B13),'Data Summary'!B13,"")</f>
        <v>Other</v>
      </c>
      <c r="C13" s="507">
        <f ca="1">+VALUE('Data Summary'!C13)</f>
        <v>2019</v>
      </c>
      <c r="D13" s="508" t="e">
        <f ca="1">+IF(AND(ISNUMBER(OFFSET('Water Data'!$D$4,0,10*ROW('Water Data'!D7))),'Data Summary'!BS13="Yes"),100-OFFSET('Water Data'!$D$4,0,10*ROW('Water Data'!D7)),NA())</f>
        <v>#N/A</v>
      </c>
      <c r="E13" s="508" t="e">
        <f ca="1">+IF(AND(ISNUMBER(OFFSET('Water Data'!$D$6,0,10*ROW('Water Data'!D7))),'Data Summary'!BT13="Yes"),OFFSET('Water Data'!$D$6,0,10*ROW('Water Data'!D7)),NA())</f>
        <v>#N/A</v>
      </c>
      <c r="F13" s="508">
        <f ca="1">+IF(AND(ISNUMBER(OFFSET('Water Data'!$D$9,0,10*ROW('Water Data'!D7))),'Data Summary'!BU13="Yes"),OFFSET('Water Data'!$D$9,0,10*ROW('Water Data'!D7)),NA())</f>
        <v>67.231634120591366</v>
      </c>
      <c r="G13" s="508" t="e">
        <f ca="1">+IF(AND(ISNUMBER(OFFSET('Water Data'!$E$4,0,10*ROW('Water Data'!E7))),'Data Summary'!BV13="Yes"),100-OFFSET('Water Data'!$E$4,0,10*ROW('Water Data'!E7)),NA())</f>
        <v>#N/A</v>
      </c>
      <c r="H13" s="508" t="e">
        <f ca="1">+IF(AND(ISNUMBER(OFFSET('Water Data'!$E$6,0,10*ROW('Water Data'!E7))),'Data Summary'!BW13="Yes"),OFFSET('Water Data'!$E$6,0,10*ROW('Water Data'!E7)),NA())</f>
        <v>#N/A</v>
      </c>
      <c r="I13" s="508" t="e">
        <f ca="1">+IF(AND(ISNUMBER(OFFSET('Water Data'!$E$9,0,10*ROW('Water Data'!E7))),'Data Summary'!BX13="Yes"),OFFSET('Water Data'!$E$9,0,10*ROW('Water Data'!E7)),NA())</f>
        <v>#N/A</v>
      </c>
      <c r="J13" s="508" t="e">
        <f ca="1">+IF(AND(ISNUMBER(OFFSET('Water Data'!$F$4,0,10*ROW('Water Data'!F7))),'Data Summary'!BY13="Yes"),100-OFFSET('Water Data'!$F$4,0,10*ROW('Water Data'!F7)),NA())</f>
        <v>#N/A</v>
      </c>
      <c r="K13" s="508" t="e">
        <f ca="1">+IF(AND(ISNUMBER(OFFSET('Water Data'!$F$6,0,10*ROW('Water Data'!F7))),'Data Summary'!BZ13="Yes"),OFFSET('Water Data'!$F$6,0,10*ROW('Water Data'!F7)),NA())</f>
        <v>#N/A</v>
      </c>
      <c r="L13" s="508" t="e">
        <f ca="1">+IF(AND(ISNUMBER(OFFSET('Water Data'!$F$9,0,10*ROW('Water Data'!F7))),'Data Summary'!CA13="Yes"),OFFSET('Water Data'!$F$9,0,10*ROW('Water Data'!F7)),NA())</f>
        <v>#N/A</v>
      </c>
      <c r="M13" s="508" t="e">
        <f ca="1">+IF(AND(ISNUMBER(OFFSET('Water Data'!$G$4,0,10*ROW('Water Data'!G7))),'Data Summary'!CB13="Yes"),100-OFFSET('Water Data'!$G$4,0,10*ROW('Water Data'!G7)),NA())</f>
        <v>#N/A</v>
      </c>
      <c r="N13" s="508" t="e">
        <f ca="1">+IF(AND(ISNUMBER(OFFSET('Water Data'!$G$6,0,10*ROW('Water Data'!G7))),'Data Summary'!CC13="Yes"),OFFSET('Water Data'!$G$6,0,10*ROW('Water Data'!G7)),NA())</f>
        <v>#N/A</v>
      </c>
      <c r="O13" s="508" t="e">
        <f ca="1">+IF(AND(ISNUMBER(OFFSET('Water Data'!$G$9,0,10*ROW('Water Data'!G7))),'Data Summary'!CD13="Yes"),OFFSET('Water Data'!$G$9,0,10*ROW('Water Data'!G7)),NA())</f>
        <v>#N/A</v>
      </c>
      <c r="P13" s="508" t="e">
        <f ca="1">+IF(AND(ISNUMBER(OFFSET('Water Data'!$H$4,0,10*ROW('Water Data'!H7))),'Data Summary'!CE13="Yes"),100-OFFSET('Water Data'!$H$4,0,10*ROW('Water Data'!H7)),NA())</f>
        <v>#N/A</v>
      </c>
      <c r="Q13" s="508" t="e">
        <f ca="1">+IF(AND(ISNUMBER(OFFSET('Water Data'!$H$6,0,10*ROW('Water Data'!H7))),'Data Summary'!CF13="Yes"),OFFSET('Water Data'!$H$6,0,10*ROW('Water Data'!H7)),NA())</f>
        <v>#N/A</v>
      </c>
      <c r="R13" s="508">
        <f ca="1">+IF(AND(ISNUMBER(OFFSET('Water Data'!$H$9,0,10*ROW('Water Data'!H7))),'Data Summary'!CG13="Yes"),OFFSET('Water Data'!$H$9,0,10*ROW('Water Data'!H7)),NA())</f>
        <v>68.146420000000006</v>
      </c>
      <c r="S13" s="508" t="e">
        <f ca="1">+IF(AND(ISNUMBER(OFFSET('Water Data'!$I$4,0,10*ROW('Water Data'!I7))),'Data Summary'!CH13="Yes"),100-OFFSET('Water Data'!$I$4,0,10*ROW('Water Data'!I7)),NA())</f>
        <v>#N/A</v>
      </c>
      <c r="T13" s="508" t="e">
        <f ca="1">+IF(AND(ISNUMBER(OFFSET('Water Data'!$I$6,0,10*ROW('Water Data'!I7))),'Data Summary'!CI13="Yes"),OFFSET('Water Data'!$I$6,0,10*ROW('Water Data'!I7)),NA())</f>
        <v>#N/A</v>
      </c>
      <c r="U13" s="508">
        <f ca="1">+IF(AND(ISNUMBER(OFFSET('Water Data'!$I$9,0,10*ROW('Water Data'!I7))),'Data Summary'!CJ13="Yes"),OFFSET('Water Data'!$I$9,0,10*ROW('Water Data'!I7)),NA())</f>
        <v>66.332615852452179</v>
      </c>
      <c r="V13" s="509" t="e">
        <f ca="1">+IF(AND(ISNUMBER(OFFSET('Sanitation Data'!$D$4,0,10*ROW('Sanitation Data'!D7))),'Data Summary'!CK13="Yes"),100-OFFSET('Sanitation Data'!$D$4,0,10*ROW('Sanitation Data'!D7)),NA())</f>
        <v>#N/A</v>
      </c>
      <c r="W13" s="509" t="e">
        <f ca="1">+IF(AND(ISNUMBER(OFFSET('Sanitation Data'!$D$6,0,10*ROW('Sanitation Data'!D7))),'Data Summary'!CL13="Yes"),OFFSET('Sanitation Data'!$D$6,0,10*ROW('Sanitation Data'!D7)),NA())</f>
        <v>#N/A</v>
      </c>
      <c r="X13" s="509" t="e">
        <f ca="1">+IF(AND(ISNUMBER(OFFSET('Sanitation Data'!$D$10,0,10*ROW('Sanitation Data'!D7))),'Data Summary'!CM13="Yes"),OFFSET('Sanitation Data'!$D$10,0,10*ROW('Sanitation Data'!D7)),NA())</f>
        <v>#N/A</v>
      </c>
      <c r="Y13" s="509" t="e">
        <f ca="1">+IF(AND(ISNUMBER(OFFSET('Sanitation Data'!$D$11,0,10*ROW('Sanitation Data'!D7))),'Data Summary'!CN13="Yes"),OFFSET('Sanitation Data'!$D$11,0,10*ROW('Sanitation Data'!D7)),NA())</f>
        <v>#N/A</v>
      </c>
      <c r="Z13" s="509" t="e">
        <f ca="1">+IF(AND(ISNUMBER(OFFSET('Sanitation Data'!$D$12,0,10*ROW('Sanitation Data'!D7))),'Data Summary'!CO13="Yes"),OFFSET('Sanitation Data'!$D$12,0,10*ROW('Sanitation Data'!D7)),NA())</f>
        <v>#N/A</v>
      </c>
      <c r="AA13" s="509" t="e">
        <f ca="1">+IF(AND(ISNUMBER(OFFSET('Sanitation Data'!$E$4,0,10*ROW('Sanitation Data'!E7))),'Data Summary'!CP13="Yes"),100-OFFSET('Sanitation Data'!$E$4,0,10*ROW('Sanitation Data'!E7)),NA())</f>
        <v>#N/A</v>
      </c>
      <c r="AB13" s="509" t="e">
        <f ca="1">+IF(AND(ISNUMBER(OFFSET('Sanitation Data'!$E$6,0,10*ROW('Sanitation Data'!E7))),'Data Summary'!CQ13="Yes"),OFFSET('Sanitation Data'!$E$6,0,10*ROW('Sanitation Data'!E7)),NA())</f>
        <v>#N/A</v>
      </c>
      <c r="AC13" s="509" t="e">
        <f ca="1">+IF(AND(ISNUMBER(OFFSET('Sanitation Data'!$E$10,0,10*ROW('Sanitation Data'!E7))),'Data Summary'!CR13="Yes"),OFFSET('Sanitation Data'!$E$10,0,10*ROW('Sanitation Data'!E7)),NA())</f>
        <v>#N/A</v>
      </c>
      <c r="AD13" s="509" t="e">
        <f ca="1">+IF(AND(ISNUMBER(OFFSET('Sanitation Data'!$E$11,0,10*ROW('Sanitation Data'!E7))),'Data Summary'!CS13="Yes"),OFFSET('Sanitation Data'!$E$11,0,10*ROW('Sanitation Data'!E7)),NA())</f>
        <v>#N/A</v>
      </c>
      <c r="AE13" s="509" t="e">
        <f ca="1">+IF(AND(ISNUMBER(OFFSET('Sanitation Data'!$E$12,0,10*ROW('Sanitation Data'!E7))),'Data Summary'!CT13="Yes"),OFFSET('Sanitation Data'!$E$12,0,10*ROW('Sanitation Data'!E7)),NA())</f>
        <v>#N/A</v>
      </c>
      <c r="AF13" s="509" t="e">
        <f ca="1">+IF(AND(ISNUMBER(OFFSET('Sanitation Data'!$F$4,0,10*ROW('Sanitation Data'!F7))),'Data Summary'!CU13="Yes"),100-OFFSET('Sanitation Data'!$F$4,0,10*ROW('Sanitation Data'!F7)),NA())</f>
        <v>#N/A</v>
      </c>
      <c r="AG13" s="509" t="e">
        <f ca="1">+IF(AND(ISNUMBER(OFFSET('Sanitation Data'!$F$6,0,10*ROW('Sanitation Data'!F7))),'Data Summary'!CV13="Yes"),OFFSET('Sanitation Data'!$F$6,0,10*ROW('Sanitation Data'!F7)),NA())</f>
        <v>#N/A</v>
      </c>
      <c r="AH13" s="509" t="e">
        <f ca="1">+IF(AND(ISNUMBER(OFFSET('Sanitation Data'!$F$10,0,10*ROW('Sanitation Data'!F7))),'Data Summary'!CW13="Yes"),OFFSET('Sanitation Data'!$F$10,0,10*ROW('Sanitation Data'!F7)),NA())</f>
        <v>#N/A</v>
      </c>
      <c r="AI13" s="509" t="e">
        <f ca="1">+IF(AND(ISNUMBER(OFFSET('Sanitation Data'!$F$11,0,10*ROW('Sanitation Data'!F7))),'Data Summary'!CX13="Yes"),OFFSET('Sanitation Data'!$F$11,0,10*ROW('Sanitation Data'!F7)),NA())</f>
        <v>#N/A</v>
      </c>
      <c r="AJ13" s="509" t="e">
        <f ca="1">+IF(AND(ISNUMBER(OFFSET('Sanitation Data'!$F$12,0,10*ROW('Sanitation Data'!F7))),'Data Summary'!CY13="Yes"),OFFSET('Sanitation Data'!$F$12,0,10*ROW('Sanitation Data'!F7)),NA())</f>
        <v>#N/A</v>
      </c>
      <c r="AK13" s="509" t="e">
        <f ca="1">+IF(AND(ISNUMBER(OFFSET('Sanitation Data'!$G$4,0,10*ROW('Sanitation Data'!G7))),'Data Summary'!CZ13="Yes"),100-OFFSET('Sanitation Data'!$G$4,0,10*ROW('Sanitation Data'!G7)),NA())</f>
        <v>#N/A</v>
      </c>
      <c r="AL13" s="509" t="e">
        <f ca="1">+IF(AND(ISNUMBER(OFFSET('Sanitation Data'!$G$6,0,10*ROW('Sanitation Data'!G7))),'Data Summary'!DA13="Yes"),OFFSET('Sanitation Data'!$G$6,0,10*ROW('Sanitation Data'!G7)),NA())</f>
        <v>#N/A</v>
      </c>
      <c r="AM13" s="509" t="e">
        <f ca="1">+IF(AND(ISNUMBER(OFFSET('Sanitation Data'!$G$10,0,10*ROW('Sanitation Data'!G7))),'Data Summary'!DB13="Yes"),OFFSET('Sanitation Data'!$G$10,0,10*ROW('Sanitation Data'!G7)),NA())</f>
        <v>#N/A</v>
      </c>
      <c r="AN13" s="509" t="e">
        <f ca="1">+IF(AND(ISNUMBER(OFFSET('Sanitation Data'!$G$11,0,10*ROW('Sanitation Data'!G7))),'Data Summary'!DC13="Yes"),OFFSET('Sanitation Data'!$G$11,0,10*ROW('Sanitation Data'!G7)),NA())</f>
        <v>#N/A</v>
      </c>
      <c r="AO13" s="509" t="e">
        <f ca="1">+IF(AND(ISNUMBER(OFFSET('Sanitation Data'!$G$12,0,10*ROW('Sanitation Data'!G7))),'Data Summary'!DD13="Yes"),OFFSET('Sanitation Data'!$G$12,0,10*ROW('Sanitation Data'!G7)),NA())</f>
        <v>#N/A</v>
      </c>
      <c r="AP13" s="509" t="e">
        <f ca="1">+IF(AND(ISNUMBER(OFFSET('Sanitation Data'!$H$4,0,10*ROW('Sanitation Data'!H7))),'Data Summary'!DE13="Yes"),100-OFFSET('Sanitation Data'!$H$4,0,10*ROW('Sanitation Data'!H7)),NA())</f>
        <v>#N/A</v>
      </c>
      <c r="AQ13" s="509" t="e">
        <f ca="1">+IF(AND(ISNUMBER(OFFSET('Sanitation Data'!$H$6,0,10*ROW('Sanitation Data'!H7))),'Data Summary'!DF13="Yes"),OFFSET('Sanitation Data'!$H$6,0,10*ROW('Sanitation Data'!H7)),NA())</f>
        <v>#N/A</v>
      </c>
      <c r="AR13" s="509" t="e">
        <f ca="1">+IF(AND(ISNUMBER(OFFSET('Sanitation Data'!$H$10,0,10*ROW('Sanitation Data'!H7))),'Data Summary'!DG13="Yes"),OFFSET('Sanitation Data'!$H$10,0,10*ROW('Sanitation Data'!H7)),NA())</f>
        <v>#N/A</v>
      </c>
      <c r="AS13" s="509" t="e">
        <f ca="1">+IF(AND(ISNUMBER(OFFSET('Sanitation Data'!$H$11,0,10*ROW('Sanitation Data'!H7))),'Data Summary'!DH13="Yes"),OFFSET('Sanitation Data'!$H$11,0,10*ROW('Sanitation Data'!H7)),NA())</f>
        <v>#N/A</v>
      </c>
      <c r="AT13" s="509" t="e">
        <f ca="1">+IF(AND(ISNUMBER(OFFSET('Sanitation Data'!$H$12,0,10*ROW('Sanitation Data'!H7))),'Data Summary'!DI13="Yes"),OFFSET('Sanitation Data'!$H$12,0,10*ROW('Sanitation Data'!H7)),NA())</f>
        <v>#N/A</v>
      </c>
      <c r="AU13" s="509" t="e">
        <f ca="1">+IF(AND(ISNUMBER(OFFSET('Sanitation Data'!$I$4,0,10*ROW('Sanitation Data'!I7))),'Data Summary'!DJ13="Yes"),100-OFFSET('Sanitation Data'!$I$4,0,10*ROW('Sanitation Data'!I7)),NA())</f>
        <v>#N/A</v>
      </c>
      <c r="AV13" s="509" t="e">
        <f ca="1">+IF(AND(ISNUMBER(OFFSET('Sanitation Data'!$I$6,0,10*ROW('Sanitation Data'!I7))),'Data Summary'!DK13="Yes"),OFFSET('Sanitation Data'!$I$6,0,10*ROW('Sanitation Data'!I7)),NA())</f>
        <v>#N/A</v>
      </c>
      <c r="AW13" s="509" t="e">
        <f ca="1">+IF(AND(ISNUMBER(OFFSET('Sanitation Data'!$I$10,0,10*ROW('Sanitation Data'!I7))),'Data Summary'!DL13="Yes"),OFFSET('Sanitation Data'!$I$10,0,10*ROW('Sanitation Data'!I7)),NA())</f>
        <v>#N/A</v>
      </c>
      <c r="AX13" s="509" t="e">
        <f ca="1">+IF(AND(ISNUMBER(OFFSET('Sanitation Data'!$I$11,0,10*ROW('Sanitation Data'!I7))),'Data Summary'!DM13="Yes"),OFFSET('Sanitation Data'!$I$11,0,10*ROW('Sanitation Data'!I7)),NA())</f>
        <v>#N/A</v>
      </c>
      <c r="AY13" s="509" t="e">
        <f ca="1">+IF(AND(ISNUMBER(OFFSET('Sanitation Data'!$I$12,0,10*ROW('Sanitation Data'!I7))),'Data Summary'!DN13="Yes"),OFFSET('Sanitation Data'!$I$12,0,10*ROW('Sanitation Data'!I7)),NA())</f>
        <v>#N/A</v>
      </c>
      <c r="AZ13" s="510" t="e">
        <f ca="1">+IF(AND(ISNUMBER(OFFSET('Hygiene Data'!$D$5,0,10*ROW('Hygiene Data'!D7))),'Data Summary'!DO13="Yes"),OFFSET('Hygiene Data'!$D$5,0,10*ROW('Hygiene Data'!D7)),NA())</f>
        <v>#N/A</v>
      </c>
      <c r="BA13" s="510" t="e">
        <f ca="1">+IF(AND(ISNUMBER(OFFSET('Hygiene Data'!$D$7,0,10*ROW('Hygiene Data'!D7))),'Data Summary'!DP13="Yes"),OFFSET('Hygiene Data'!$D$7,0,10*ROW('Hygiene Data'!D7)),NA())</f>
        <v>#N/A</v>
      </c>
      <c r="BB13" s="510">
        <f ca="1">+IF(AND(ISNUMBER(OFFSET('Hygiene Data'!$D$9,0,10*ROW('Hygiene Data'!D7))),'Data Summary'!DQ13="Yes"),OFFSET('Hygiene Data'!$D$9,0,10*ROW('Hygiene Data'!D7)),NA())</f>
        <v>65.722422788816672</v>
      </c>
      <c r="BC13" s="510" t="e">
        <f ca="1">+IF(AND(ISNUMBER(OFFSET('Hygiene Data'!$E$5,0,10*ROW('Hygiene Data'!E7))),'Data Summary'!DR13="Yes"),OFFSET('Hygiene Data'!$E$5,0,10*ROW('Hygiene Data'!E7)),NA())</f>
        <v>#N/A</v>
      </c>
      <c r="BD13" s="510" t="e">
        <f ca="1">+IF(AND(ISNUMBER(OFFSET('Hygiene Data'!$E$7,0,10*ROW('Hygiene Data'!E7))),'Data Summary'!DS13="Yes"),OFFSET('Hygiene Data'!$E$7,0,10*ROW('Hygiene Data'!E7)),NA())</f>
        <v>#N/A</v>
      </c>
      <c r="BE13" s="510" t="e">
        <f ca="1">+IF(AND(ISNUMBER(OFFSET('Hygiene Data'!$E$9,0,10*ROW('Hygiene Data'!E7))),'Data Summary'!DT13="Yes"),OFFSET('Hygiene Data'!$E$9,0,10*ROW('Hygiene Data'!E7)),NA())</f>
        <v>#N/A</v>
      </c>
      <c r="BF13" s="510" t="e">
        <f ca="1">+IF(AND(ISNUMBER(OFFSET('Hygiene Data'!$F$5,0,10*ROW('Hygiene Data'!F7))),'Data Summary'!DU13="Yes"),OFFSET('Hygiene Data'!$F$5,0,10*ROW('Hygiene Data'!F7)),NA())</f>
        <v>#N/A</v>
      </c>
      <c r="BG13" s="510" t="e">
        <f ca="1">+IF(AND(ISNUMBER(OFFSET('Hygiene Data'!$F$7,0,10*ROW('Hygiene Data'!F7))),'Data Summary'!DV13="Yes"),OFFSET('Hygiene Data'!$F$7,0,10*ROW('Hygiene Data'!F7)),NA())</f>
        <v>#N/A</v>
      </c>
      <c r="BH13" s="510" t="e">
        <f ca="1">+IF(AND(ISNUMBER(OFFSET('Hygiene Data'!$F$9,0,10*ROW('Hygiene Data'!F7))),'Data Summary'!DW13="Yes"),OFFSET('Hygiene Data'!$F$9,0,10*ROW('Hygiene Data'!F7)),NA())</f>
        <v>#N/A</v>
      </c>
      <c r="BI13" s="510" t="e">
        <f ca="1">+IF(AND(ISNUMBER(OFFSET('Hygiene Data'!$G$5,0,10*ROW('Hygiene Data'!G7))),'Data Summary'!DX13="Yes"),OFFSET('Hygiene Data'!$G$5,0,10*ROW('Hygiene Data'!G7)),NA())</f>
        <v>#N/A</v>
      </c>
      <c r="BJ13" s="510" t="e">
        <f ca="1">+IF(AND(ISNUMBER(OFFSET('Hygiene Data'!$G$7,0,10*ROW('Hygiene Data'!G7))),'Data Summary'!DY13="Yes"),OFFSET('Hygiene Data'!$G$7,0,10*ROW('Hygiene Data'!G7)),NA())</f>
        <v>#N/A</v>
      </c>
      <c r="BK13" s="510" t="e">
        <f ca="1">+IF(AND(ISNUMBER(OFFSET('Hygiene Data'!$G$9,0,10*ROW('Hygiene Data'!G7))),'Data Summary'!DZ13="Yes"),OFFSET('Hygiene Data'!$G$9,0,10*ROW('Hygiene Data'!G7)),NA())</f>
        <v>#N/A</v>
      </c>
      <c r="BL13" s="510" t="e">
        <f ca="1">+IF(AND(ISNUMBER(OFFSET('Hygiene Data'!$H$5,0,10*ROW('Hygiene Data'!H7))),'Data Summary'!EA13="Yes"),OFFSET('Hygiene Data'!$H$5,0,10*ROW('Hygiene Data'!H7)),NA())</f>
        <v>#N/A</v>
      </c>
      <c r="BM13" s="510" t="e">
        <f ca="1">+IF(AND(ISNUMBER(OFFSET('Hygiene Data'!$H$7,0,10*ROW('Hygiene Data'!H7))),'Data Summary'!EB13="Yes"),OFFSET('Hygiene Data'!$H$7,0,10*ROW('Hygiene Data'!H7)),NA())</f>
        <v>#N/A</v>
      </c>
      <c r="BN13" s="510">
        <f ca="1">+IF(AND(ISNUMBER(OFFSET('Hygiene Data'!$H$9,0,10*ROW('Hygiene Data'!H7))),'Data Summary'!EC13="Yes"),OFFSET('Hygiene Data'!$H$9,0,10*ROW('Hygiene Data'!H7)),NA())</f>
        <v>68.302180000000007</v>
      </c>
      <c r="BO13" s="510" t="e">
        <f ca="1">+IF(AND(ISNUMBER(OFFSET('Hygiene Data'!$I$5,0,10*ROW('Hygiene Data'!I7))),'Data Summary'!ED13="Yes"),OFFSET('Hygiene Data'!$I$5,0,10*ROW('Hygiene Data'!I7)),NA())</f>
        <v>#N/A</v>
      </c>
      <c r="BP13" s="510" t="e">
        <f ca="1">+IF(AND(ISNUMBER(OFFSET('Hygiene Data'!$I$7,0,10*ROW('Hygiene Data'!I7))),'Data Summary'!EE13="Yes"),OFFSET('Hygiene Data'!$I$7,0,10*ROW('Hygiene Data'!I7)),NA())</f>
        <v>#N/A</v>
      </c>
      <c r="BQ13" s="510">
        <f ca="1">+IF(AND(ISNUMBER(OFFSET('Hygiene Data'!$I$9,0,10*ROW('Hygiene Data'!I7))),'Data Summary'!EF13="Yes"),OFFSET('Hygiene Data'!$I$9,0,10*ROW('Hygiene Data'!I7)),NA())</f>
        <v>63.187131293372033</v>
      </c>
    </row>
    <row r="14" spans="1:69" x14ac:dyDescent="0.25">
      <c r="A14" s="506" t="str">
        <f ca="1">+RIGHT('Data Summary'!A14,LEN('Data Summary'!A14)-9)</f>
        <v>SUR</v>
      </c>
      <c r="B14" s="480" t="str">
        <f ca="1">+IF(ISTEXT('Data Summary'!B14),'Data Summary'!B14,"")</f>
        <v>Survey</v>
      </c>
      <c r="C14" s="507">
        <f ca="1">+VALUE('Data Summary'!C14)</f>
        <v>2020</v>
      </c>
      <c r="D14" s="508" t="e">
        <f ca="1">+IF(AND(ISNUMBER(OFFSET('Water Data'!$D$4,0,10*ROW('Water Data'!D8))),'Data Summary'!BS14="Yes"),100-OFFSET('Water Data'!$D$4,0,10*ROW('Water Data'!D8)),NA())</f>
        <v>#N/A</v>
      </c>
      <c r="E14" s="508" t="e">
        <f ca="1">+IF(AND(ISNUMBER(OFFSET('Water Data'!$D$6,0,10*ROW('Water Data'!D8))),'Data Summary'!BT14="Yes"),OFFSET('Water Data'!$D$6,0,10*ROW('Water Data'!D8)),NA())</f>
        <v>#N/A</v>
      </c>
      <c r="F14" s="508" t="e">
        <f ca="1">+IF(AND(ISNUMBER(OFFSET('Water Data'!$D$9,0,10*ROW('Water Data'!D8))),'Data Summary'!BU14="Yes"),OFFSET('Water Data'!$D$9,0,10*ROW('Water Data'!D8)),NA())</f>
        <v>#N/A</v>
      </c>
      <c r="G14" s="508" t="e">
        <f ca="1">+IF(AND(ISNUMBER(OFFSET('Water Data'!$E$4,0,10*ROW('Water Data'!E8))),'Data Summary'!BV14="Yes"),100-OFFSET('Water Data'!$E$4,0,10*ROW('Water Data'!E8)),NA())</f>
        <v>#N/A</v>
      </c>
      <c r="H14" s="508" t="e">
        <f ca="1">+IF(AND(ISNUMBER(OFFSET('Water Data'!$E$6,0,10*ROW('Water Data'!E8))),'Data Summary'!BW14="Yes"),OFFSET('Water Data'!$E$6,0,10*ROW('Water Data'!E8)),NA())</f>
        <v>#N/A</v>
      </c>
      <c r="I14" s="508" t="e">
        <f ca="1">+IF(AND(ISNUMBER(OFFSET('Water Data'!$E$9,0,10*ROW('Water Data'!E8))),'Data Summary'!BX14="Yes"),OFFSET('Water Data'!$E$9,0,10*ROW('Water Data'!E8)),NA())</f>
        <v>#N/A</v>
      </c>
      <c r="J14" s="508" t="e">
        <f ca="1">+IF(AND(ISNUMBER(OFFSET('Water Data'!$F$4,0,10*ROW('Water Data'!F8))),'Data Summary'!BY14="Yes"),100-OFFSET('Water Data'!$F$4,0,10*ROW('Water Data'!F8)),NA())</f>
        <v>#N/A</v>
      </c>
      <c r="K14" s="508" t="e">
        <f ca="1">+IF(AND(ISNUMBER(OFFSET('Water Data'!$F$6,0,10*ROW('Water Data'!F8))),'Data Summary'!BZ14="Yes"),OFFSET('Water Data'!$F$6,0,10*ROW('Water Data'!F8)),NA())</f>
        <v>#N/A</v>
      </c>
      <c r="L14" s="508" t="e">
        <f ca="1">+IF(AND(ISNUMBER(OFFSET('Water Data'!$F$9,0,10*ROW('Water Data'!F8))),'Data Summary'!CA14="Yes"),OFFSET('Water Data'!$F$9,0,10*ROW('Water Data'!F8)),NA())</f>
        <v>#N/A</v>
      </c>
      <c r="M14" s="508" t="e">
        <f ca="1">+IF(AND(ISNUMBER(OFFSET('Water Data'!$G$4,0,10*ROW('Water Data'!G8))),'Data Summary'!CB14="Yes"),100-OFFSET('Water Data'!$G$4,0,10*ROW('Water Data'!G8)),NA())</f>
        <v>#N/A</v>
      </c>
      <c r="N14" s="508" t="e">
        <f ca="1">+IF(AND(ISNUMBER(OFFSET('Water Data'!$G$6,0,10*ROW('Water Data'!G8))),'Data Summary'!CC14="Yes"),OFFSET('Water Data'!$G$6,0,10*ROW('Water Data'!G8)),NA())</f>
        <v>#N/A</v>
      </c>
      <c r="O14" s="508" t="e">
        <f ca="1">+IF(AND(ISNUMBER(OFFSET('Water Data'!$G$9,0,10*ROW('Water Data'!G8))),'Data Summary'!CD14="Yes"),OFFSET('Water Data'!$G$9,0,10*ROW('Water Data'!G8)),NA())</f>
        <v>#N/A</v>
      </c>
      <c r="P14" s="508" t="e">
        <f ca="1">+IF(AND(ISNUMBER(OFFSET('Water Data'!$H$4,0,10*ROW('Water Data'!H8))),'Data Summary'!CE14="Yes"),100-OFFSET('Water Data'!$H$4,0,10*ROW('Water Data'!H8)),NA())</f>
        <v>#N/A</v>
      </c>
      <c r="Q14" s="508" t="e">
        <f ca="1">+IF(AND(ISNUMBER(OFFSET('Water Data'!$H$6,0,10*ROW('Water Data'!H8))),'Data Summary'!CF14="Yes"),OFFSET('Water Data'!$H$6,0,10*ROW('Water Data'!H8)),NA())</f>
        <v>#N/A</v>
      </c>
      <c r="R14" s="508" t="e">
        <f ca="1">+IF(AND(ISNUMBER(OFFSET('Water Data'!$H$9,0,10*ROW('Water Data'!H8))),'Data Summary'!CG14="Yes"),OFFSET('Water Data'!$H$9,0,10*ROW('Water Data'!H8)),NA())</f>
        <v>#N/A</v>
      </c>
      <c r="S14" s="508" t="e">
        <f ca="1">+IF(AND(ISNUMBER(OFFSET('Water Data'!$I$4,0,10*ROW('Water Data'!I8))),'Data Summary'!CH14="Yes"),100-OFFSET('Water Data'!$I$4,0,10*ROW('Water Data'!I8)),NA())</f>
        <v>#N/A</v>
      </c>
      <c r="T14" s="508" t="e">
        <f ca="1">+IF(AND(ISNUMBER(OFFSET('Water Data'!$I$6,0,10*ROW('Water Data'!I8))),'Data Summary'!CI14="Yes"),OFFSET('Water Data'!$I$6,0,10*ROW('Water Data'!I8)),NA())</f>
        <v>#N/A</v>
      </c>
      <c r="U14" s="508" t="e">
        <f ca="1">+IF(AND(ISNUMBER(OFFSET('Water Data'!$I$9,0,10*ROW('Water Data'!I8))),'Data Summary'!CJ14="Yes"),OFFSET('Water Data'!$I$9,0,10*ROW('Water Data'!I8)),NA())</f>
        <v>#N/A</v>
      </c>
      <c r="V14" s="509" t="e">
        <f ca="1">+IF(AND(ISNUMBER(OFFSET('Sanitation Data'!$D$4,0,10*ROW('Sanitation Data'!D8))),'Data Summary'!CK14="Yes"),100-OFFSET('Sanitation Data'!$D$4,0,10*ROW('Sanitation Data'!D8)),NA())</f>
        <v>#N/A</v>
      </c>
      <c r="W14" s="509" t="e">
        <f ca="1">+IF(AND(ISNUMBER(OFFSET('Sanitation Data'!$D$6,0,10*ROW('Sanitation Data'!D8))),'Data Summary'!CL14="Yes"),OFFSET('Sanitation Data'!$D$6,0,10*ROW('Sanitation Data'!D8)),NA())</f>
        <v>#N/A</v>
      </c>
      <c r="X14" s="509" t="e">
        <f ca="1">+IF(AND(ISNUMBER(OFFSET('Sanitation Data'!$D$10,0,10*ROW('Sanitation Data'!D8))),'Data Summary'!CM14="Yes"),OFFSET('Sanitation Data'!$D$10,0,10*ROW('Sanitation Data'!D8)),NA())</f>
        <v>#N/A</v>
      </c>
      <c r="Y14" s="509" t="e">
        <f ca="1">+IF(AND(ISNUMBER(OFFSET('Sanitation Data'!$D$11,0,10*ROW('Sanitation Data'!D8))),'Data Summary'!CN14="Yes"),OFFSET('Sanitation Data'!$D$11,0,10*ROW('Sanitation Data'!D8)),NA())</f>
        <v>#N/A</v>
      </c>
      <c r="Z14" s="509" t="e">
        <f ca="1">+IF(AND(ISNUMBER(OFFSET('Sanitation Data'!$D$12,0,10*ROW('Sanitation Data'!D8))),'Data Summary'!CO14="Yes"),OFFSET('Sanitation Data'!$D$12,0,10*ROW('Sanitation Data'!D8)),NA())</f>
        <v>#N/A</v>
      </c>
      <c r="AA14" s="509" t="e">
        <f ca="1">+IF(AND(ISNUMBER(OFFSET('Sanitation Data'!$E$4,0,10*ROW('Sanitation Data'!E8))),'Data Summary'!CP14="Yes"),100-OFFSET('Sanitation Data'!$E$4,0,10*ROW('Sanitation Data'!E8)),NA())</f>
        <v>#N/A</v>
      </c>
      <c r="AB14" s="509" t="e">
        <f ca="1">+IF(AND(ISNUMBER(OFFSET('Sanitation Data'!$E$6,0,10*ROW('Sanitation Data'!E8))),'Data Summary'!CQ14="Yes"),OFFSET('Sanitation Data'!$E$6,0,10*ROW('Sanitation Data'!E8)),NA())</f>
        <v>#N/A</v>
      </c>
      <c r="AC14" s="509" t="e">
        <f ca="1">+IF(AND(ISNUMBER(OFFSET('Sanitation Data'!$E$10,0,10*ROW('Sanitation Data'!E8))),'Data Summary'!CR14="Yes"),OFFSET('Sanitation Data'!$E$10,0,10*ROW('Sanitation Data'!E8)),NA())</f>
        <v>#N/A</v>
      </c>
      <c r="AD14" s="509" t="e">
        <f ca="1">+IF(AND(ISNUMBER(OFFSET('Sanitation Data'!$E$11,0,10*ROW('Sanitation Data'!E8))),'Data Summary'!CS14="Yes"),OFFSET('Sanitation Data'!$E$11,0,10*ROW('Sanitation Data'!E8)),NA())</f>
        <v>#N/A</v>
      </c>
      <c r="AE14" s="509" t="e">
        <f ca="1">+IF(AND(ISNUMBER(OFFSET('Sanitation Data'!$E$12,0,10*ROW('Sanitation Data'!E8))),'Data Summary'!CT14="Yes"),OFFSET('Sanitation Data'!$E$12,0,10*ROW('Sanitation Data'!E8)),NA())</f>
        <v>#N/A</v>
      </c>
      <c r="AF14" s="509" t="e">
        <f ca="1">+IF(AND(ISNUMBER(OFFSET('Sanitation Data'!$F$4,0,10*ROW('Sanitation Data'!F8))),'Data Summary'!CU14="Yes"),100-OFFSET('Sanitation Data'!$F$4,0,10*ROW('Sanitation Data'!F8)),NA())</f>
        <v>#N/A</v>
      </c>
      <c r="AG14" s="509" t="e">
        <f ca="1">+IF(AND(ISNUMBER(OFFSET('Sanitation Data'!$F$6,0,10*ROW('Sanitation Data'!F8))),'Data Summary'!CV14="Yes"),OFFSET('Sanitation Data'!$F$6,0,10*ROW('Sanitation Data'!F8)),NA())</f>
        <v>#N/A</v>
      </c>
      <c r="AH14" s="509" t="e">
        <f ca="1">+IF(AND(ISNUMBER(OFFSET('Sanitation Data'!$F$10,0,10*ROW('Sanitation Data'!F8))),'Data Summary'!CW14="Yes"),OFFSET('Sanitation Data'!$F$10,0,10*ROW('Sanitation Data'!F8)),NA())</f>
        <v>#N/A</v>
      </c>
      <c r="AI14" s="509" t="e">
        <f ca="1">+IF(AND(ISNUMBER(OFFSET('Sanitation Data'!$F$11,0,10*ROW('Sanitation Data'!F8))),'Data Summary'!CX14="Yes"),OFFSET('Sanitation Data'!$F$11,0,10*ROW('Sanitation Data'!F8)),NA())</f>
        <v>#N/A</v>
      </c>
      <c r="AJ14" s="509" t="e">
        <f ca="1">+IF(AND(ISNUMBER(OFFSET('Sanitation Data'!$F$12,0,10*ROW('Sanitation Data'!F8))),'Data Summary'!CY14="Yes"),OFFSET('Sanitation Data'!$F$12,0,10*ROW('Sanitation Data'!F8)),NA())</f>
        <v>#N/A</v>
      </c>
      <c r="AK14" s="509" t="e">
        <f ca="1">+IF(AND(ISNUMBER(OFFSET('Sanitation Data'!$G$4,0,10*ROW('Sanitation Data'!G8))),'Data Summary'!CZ14="Yes"),100-OFFSET('Sanitation Data'!$G$4,0,10*ROW('Sanitation Data'!G8)),NA())</f>
        <v>#N/A</v>
      </c>
      <c r="AL14" s="509" t="e">
        <f ca="1">+IF(AND(ISNUMBER(OFFSET('Sanitation Data'!$G$6,0,10*ROW('Sanitation Data'!G8))),'Data Summary'!DA14="Yes"),OFFSET('Sanitation Data'!$G$6,0,10*ROW('Sanitation Data'!G8)),NA())</f>
        <v>#N/A</v>
      </c>
      <c r="AM14" s="509" t="e">
        <f ca="1">+IF(AND(ISNUMBER(OFFSET('Sanitation Data'!$G$10,0,10*ROW('Sanitation Data'!G8))),'Data Summary'!DB14="Yes"),OFFSET('Sanitation Data'!$G$10,0,10*ROW('Sanitation Data'!G8)),NA())</f>
        <v>#N/A</v>
      </c>
      <c r="AN14" s="509" t="e">
        <f ca="1">+IF(AND(ISNUMBER(OFFSET('Sanitation Data'!$G$11,0,10*ROW('Sanitation Data'!G8))),'Data Summary'!DC14="Yes"),OFFSET('Sanitation Data'!$G$11,0,10*ROW('Sanitation Data'!G8)),NA())</f>
        <v>#N/A</v>
      </c>
      <c r="AO14" s="509" t="e">
        <f ca="1">+IF(AND(ISNUMBER(OFFSET('Sanitation Data'!$G$12,0,10*ROW('Sanitation Data'!G8))),'Data Summary'!DD14="Yes"),OFFSET('Sanitation Data'!$G$12,0,10*ROW('Sanitation Data'!G8)),NA())</f>
        <v>#N/A</v>
      </c>
      <c r="AP14" s="509" t="e">
        <f ca="1">+IF(AND(ISNUMBER(OFFSET('Sanitation Data'!$H$4,0,10*ROW('Sanitation Data'!H8))),'Data Summary'!DE14="Yes"),100-OFFSET('Sanitation Data'!$H$4,0,10*ROW('Sanitation Data'!H8)),NA())</f>
        <v>#N/A</v>
      </c>
      <c r="AQ14" s="509" t="e">
        <f ca="1">+IF(AND(ISNUMBER(OFFSET('Sanitation Data'!$H$6,0,10*ROW('Sanitation Data'!H8))),'Data Summary'!DF14="Yes"),OFFSET('Sanitation Data'!$H$6,0,10*ROW('Sanitation Data'!H8)),NA())</f>
        <v>#N/A</v>
      </c>
      <c r="AR14" s="509" t="e">
        <f ca="1">+IF(AND(ISNUMBER(OFFSET('Sanitation Data'!$H$10,0,10*ROW('Sanitation Data'!H8))),'Data Summary'!DG14="Yes"),OFFSET('Sanitation Data'!$H$10,0,10*ROW('Sanitation Data'!H8)),NA())</f>
        <v>#N/A</v>
      </c>
      <c r="AS14" s="509" t="e">
        <f ca="1">+IF(AND(ISNUMBER(OFFSET('Sanitation Data'!$H$11,0,10*ROW('Sanitation Data'!H8))),'Data Summary'!DH14="Yes"),OFFSET('Sanitation Data'!$H$11,0,10*ROW('Sanitation Data'!H8)),NA())</f>
        <v>#N/A</v>
      </c>
      <c r="AT14" s="509" t="e">
        <f ca="1">+IF(AND(ISNUMBER(OFFSET('Sanitation Data'!$H$12,0,10*ROW('Sanitation Data'!H8))),'Data Summary'!DI14="Yes"),OFFSET('Sanitation Data'!$H$12,0,10*ROW('Sanitation Data'!H8)),NA())</f>
        <v>#N/A</v>
      </c>
      <c r="AU14" s="509" t="e">
        <f ca="1">+IF(AND(ISNUMBER(OFFSET('Sanitation Data'!$I$4,0,10*ROW('Sanitation Data'!I8))),'Data Summary'!DJ14="Yes"),100-OFFSET('Sanitation Data'!$I$4,0,10*ROW('Sanitation Data'!I8)),NA())</f>
        <v>#N/A</v>
      </c>
      <c r="AV14" s="509" t="e">
        <f ca="1">+IF(AND(ISNUMBER(OFFSET('Sanitation Data'!$I$6,0,10*ROW('Sanitation Data'!I8))),'Data Summary'!DK14="Yes"),OFFSET('Sanitation Data'!$I$6,0,10*ROW('Sanitation Data'!I8)),NA())</f>
        <v>#N/A</v>
      </c>
      <c r="AW14" s="509" t="e">
        <f ca="1">+IF(AND(ISNUMBER(OFFSET('Sanitation Data'!$I$10,0,10*ROW('Sanitation Data'!I8))),'Data Summary'!DL14="Yes"),OFFSET('Sanitation Data'!$I$10,0,10*ROW('Sanitation Data'!I8)),NA())</f>
        <v>#N/A</v>
      </c>
      <c r="AX14" s="509" t="e">
        <f ca="1">+IF(AND(ISNUMBER(OFFSET('Sanitation Data'!$I$11,0,10*ROW('Sanitation Data'!I8))),'Data Summary'!DM14="Yes"),OFFSET('Sanitation Data'!$I$11,0,10*ROW('Sanitation Data'!I8)),NA())</f>
        <v>#N/A</v>
      </c>
      <c r="AY14" s="509" t="e">
        <f ca="1">+IF(AND(ISNUMBER(OFFSET('Sanitation Data'!$I$12,0,10*ROW('Sanitation Data'!I8))),'Data Summary'!DN14="Yes"),OFFSET('Sanitation Data'!$I$12,0,10*ROW('Sanitation Data'!I8)),NA())</f>
        <v>#N/A</v>
      </c>
      <c r="AZ14" s="510" t="e">
        <f ca="1">+IF(AND(ISNUMBER(OFFSET('Hygiene Data'!$D$5,0,10*ROW('Hygiene Data'!D8))),'Data Summary'!DO14="Yes"),OFFSET('Hygiene Data'!$D$5,0,10*ROW('Hygiene Data'!D8)),NA())</f>
        <v>#N/A</v>
      </c>
      <c r="BA14" s="510" t="e">
        <f ca="1">+IF(AND(ISNUMBER(OFFSET('Hygiene Data'!$D$7,0,10*ROW('Hygiene Data'!D8))),'Data Summary'!DP14="Yes"),OFFSET('Hygiene Data'!$D$7,0,10*ROW('Hygiene Data'!D8)),NA())</f>
        <v>#N/A</v>
      </c>
      <c r="BB14" s="510" t="e">
        <f ca="1">+IF(AND(ISNUMBER(OFFSET('Hygiene Data'!$D$9,0,10*ROW('Hygiene Data'!D8))),'Data Summary'!DQ14="Yes"),OFFSET('Hygiene Data'!$D$9,0,10*ROW('Hygiene Data'!D8)),NA())</f>
        <v>#N/A</v>
      </c>
      <c r="BC14" s="510" t="e">
        <f ca="1">+IF(AND(ISNUMBER(OFFSET('Hygiene Data'!$E$5,0,10*ROW('Hygiene Data'!E8))),'Data Summary'!DR14="Yes"),OFFSET('Hygiene Data'!$E$5,0,10*ROW('Hygiene Data'!E8)),NA())</f>
        <v>#N/A</v>
      </c>
      <c r="BD14" s="510" t="e">
        <f ca="1">+IF(AND(ISNUMBER(OFFSET('Hygiene Data'!$E$7,0,10*ROW('Hygiene Data'!E8))),'Data Summary'!DS14="Yes"),OFFSET('Hygiene Data'!$E$7,0,10*ROW('Hygiene Data'!E8)),NA())</f>
        <v>#N/A</v>
      </c>
      <c r="BE14" s="510" t="e">
        <f ca="1">+IF(AND(ISNUMBER(OFFSET('Hygiene Data'!$E$9,0,10*ROW('Hygiene Data'!E8))),'Data Summary'!DT14="Yes"),OFFSET('Hygiene Data'!$E$9,0,10*ROW('Hygiene Data'!E8)),NA())</f>
        <v>#N/A</v>
      </c>
      <c r="BF14" s="510" t="e">
        <f ca="1">+IF(AND(ISNUMBER(OFFSET('Hygiene Data'!$F$5,0,10*ROW('Hygiene Data'!F8))),'Data Summary'!DU14="Yes"),OFFSET('Hygiene Data'!$F$5,0,10*ROW('Hygiene Data'!F8)),NA())</f>
        <v>#N/A</v>
      </c>
      <c r="BG14" s="510" t="e">
        <f ca="1">+IF(AND(ISNUMBER(OFFSET('Hygiene Data'!$F$7,0,10*ROW('Hygiene Data'!F8))),'Data Summary'!DV14="Yes"),OFFSET('Hygiene Data'!$F$7,0,10*ROW('Hygiene Data'!F8)),NA())</f>
        <v>#N/A</v>
      </c>
      <c r="BH14" s="510" t="e">
        <f ca="1">+IF(AND(ISNUMBER(OFFSET('Hygiene Data'!$F$9,0,10*ROW('Hygiene Data'!F8))),'Data Summary'!DW14="Yes"),OFFSET('Hygiene Data'!$F$9,0,10*ROW('Hygiene Data'!F8)),NA())</f>
        <v>#N/A</v>
      </c>
      <c r="BI14" s="510" t="e">
        <f ca="1">+IF(AND(ISNUMBER(OFFSET('Hygiene Data'!$G$5,0,10*ROW('Hygiene Data'!G8))),'Data Summary'!DX14="Yes"),OFFSET('Hygiene Data'!$G$5,0,10*ROW('Hygiene Data'!G8)),NA())</f>
        <v>#N/A</v>
      </c>
      <c r="BJ14" s="510" t="e">
        <f ca="1">+IF(AND(ISNUMBER(OFFSET('Hygiene Data'!$G$7,0,10*ROW('Hygiene Data'!G8))),'Data Summary'!DY14="Yes"),OFFSET('Hygiene Data'!$G$7,0,10*ROW('Hygiene Data'!G8)),NA())</f>
        <v>#N/A</v>
      </c>
      <c r="BK14" s="510" t="e">
        <f ca="1">+IF(AND(ISNUMBER(OFFSET('Hygiene Data'!$G$9,0,10*ROW('Hygiene Data'!G8))),'Data Summary'!DZ14="Yes"),OFFSET('Hygiene Data'!$G$9,0,10*ROW('Hygiene Data'!G8)),NA())</f>
        <v>#N/A</v>
      </c>
      <c r="BL14" s="510" t="e">
        <f ca="1">+IF(AND(ISNUMBER(OFFSET('Hygiene Data'!$H$5,0,10*ROW('Hygiene Data'!H8))),'Data Summary'!EA14="Yes"),OFFSET('Hygiene Data'!$H$5,0,10*ROW('Hygiene Data'!H8)),NA())</f>
        <v>#N/A</v>
      </c>
      <c r="BM14" s="510" t="e">
        <f ca="1">+IF(AND(ISNUMBER(OFFSET('Hygiene Data'!$H$7,0,10*ROW('Hygiene Data'!H8))),'Data Summary'!EB14="Yes"),OFFSET('Hygiene Data'!$H$7,0,10*ROW('Hygiene Data'!H8)),NA())</f>
        <v>#N/A</v>
      </c>
      <c r="BN14" s="510" t="e">
        <f ca="1">+IF(AND(ISNUMBER(OFFSET('Hygiene Data'!$H$9,0,10*ROW('Hygiene Data'!H8))),'Data Summary'!EC14="Yes"),OFFSET('Hygiene Data'!$H$9,0,10*ROW('Hygiene Data'!H8)),NA())</f>
        <v>#N/A</v>
      </c>
      <c r="BO14" s="510" t="e">
        <f ca="1">+IF(AND(ISNUMBER(OFFSET('Hygiene Data'!$I$5,0,10*ROW('Hygiene Data'!I8))),'Data Summary'!ED14="Yes"),OFFSET('Hygiene Data'!$I$5,0,10*ROW('Hygiene Data'!I8)),NA())</f>
        <v>#N/A</v>
      </c>
      <c r="BP14" s="510" t="e">
        <f ca="1">+IF(AND(ISNUMBER(OFFSET('Hygiene Data'!$I$7,0,10*ROW('Hygiene Data'!I8))),'Data Summary'!EE14="Yes"),OFFSET('Hygiene Data'!$I$7,0,10*ROW('Hygiene Data'!I8)),NA())</f>
        <v>#N/A</v>
      </c>
      <c r="BQ14" s="510" t="e">
        <f ca="1">+IF(AND(ISNUMBER(OFFSET('Hygiene Data'!$I$9,0,10*ROW('Hygiene Data'!I8))),'Data Summary'!EF14="Yes"),OFFSET('Hygiene Data'!$I$9,0,10*ROW('Hygiene Data'!I8)),NA())</f>
        <v>#N/A</v>
      </c>
    </row>
    <row r="15" spans="1:69" x14ac:dyDescent="0.25">
      <c r="A15" s="506" t="str">
        <f ca="1">+RIGHT('Data Summary'!A15,LEN('Data Summary'!A15)-9)</f>
        <v>EMIS</v>
      </c>
      <c r="B15" s="480" t="str">
        <f ca="1">+IF(ISTEXT('Data Summary'!B15),'Data Summary'!B15,"")</f>
        <v>EMIS</v>
      </c>
      <c r="C15" s="507">
        <f ca="1">+VALUE('Data Summary'!C15)</f>
        <v>2021</v>
      </c>
      <c r="D15" s="508">
        <f ca="1">+IF(AND(ISNUMBER(OFFSET('Water Data'!$D$4,0,10*ROW('Water Data'!D9))),'Data Summary'!BS15="Yes"),100-OFFSET('Water Data'!$D$4,0,10*ROW('Water Data'!D9)),NA())</f>
        <v>90.463645943098001</v>
      </c>
      <c r="E15" s="508" t="e">
        <f ca="1">+IF(AND(ISNUMBER(OFFSET('Water Data'!$D$6,0,10*ROW('Water Data'!D9))),'Data Summary'!BT15="Yes"),OFFSET('Water Data'!$D$6,0,10*ROW('Water Data'!D9)),NA())</f>
        <v>#N/A</v>
      </c>
      <c r="F15" s="508" t="e">
        <f ca="1">+IF(AND(ISNUMBER(OFFSET('Water Data'!$D$9,0,10*ROW('Water Data'!D9))),'Data Summary'!BU15="Yes"),OFFSET('Water Data'!$D$9,0,10*ROW('Water Data'!D9)),NA())</f>
        <v>#N/A</v>
      </c>
      <c r="G15" s="508" t="e">
        <f ca="1">+IF(AND(ISNUMBER(OFFSET('Water Data'!$E$4,0,10*ROW('Water Data'!E9))),'Data Summary'!BV15="Yes"),100-OFFSET('Water Data'!$E$4,0,10*ROW('Water Data'!E9)),NA())</f>
        <v>#N/A</v>
      </c>
      <c r="H15" s="508" t="e">
        <f ca="1">+IF(AND(ISNUMBER(OFFSET('Water Data'!$E$6,0,10*ROW('Water Data'!E9))),'Data Summary'!BW15="Yes"),OFFSET('Water Data'!$E$6,0,10*ROW('Water Data'!E9)),NA())</f>
        <v>#N/A</v>
      </c>
      <c r="I15" s="508" t="e">
        <f ca="1">+IF(AND(ISNUMBER(OFFSET('Water Data'!$E$9,0,10*ROW('Water Data'!E9))),'Data Summary'!BX15="Yes"),OFFSET('Water Data'!$E$9,0,10*ROW('Water Data'!E9)),NA())</f>
        <v>#N/A</v>
      </c>
      <c r="J15" s="508" t="e">
        <f ca="1">+IF(AND(ISNUMBER(OFFSET('Water Data'!$F$4,0,10*ROW('Water Data'!F9))),'Data Summary'!BY15="Yes"),100-OFFSET('Water Data'!$F$4,0,10*ROW('Water Data'!F9)),NA())</f>
        <v>#N/A</v>
      </c>
      <c r="K15" s="508" t="e">
        <f ca="1">+IF(AND(ISNUMBER(OFFSET('Water Data'!$F$6,0,10*ROW('Water Data'!F9))),'Data Summary'!BZ15="Yes"),OFFSET('Water Data'!$F$6,0,10*ROW('Water Data'!F9)),NA())</f>
        <v>#N/A</v>
      </c>
      <c r="L15" s="508" t="e">
        <f ca="1">+IF(AND(ISNUMBER(OFFSET('Water Data'!$F$9,0,10*ROW('Water Data'!F9))),'Data Summary'!CA15="Yes"),OFFSET('Water Data'!$F$9,0,10*ROW('Water Data'!F9)),NA())</f>
        <v>#N/A</v>
      </c>
      <c r="M15" s="508">
        <f ca="1">+IF(AND(ISNUMBER(OFFSET('Water Data'!$G$4,0,10*ROW('Water Data'!G9))),'Data Summary'!CB15="Yes"),100-OFFSET('Water Data'!$G$4,0,10*ROW('Water Data'!G9)),NA())</f>
        <v>80</v>
      </c>
      <c r="N15" s="508" t="e">
        <f ca="1">+IF(AND(ISNUMBER(OFFSET('Water Data'!$G$6,0,10*ROW('Water Data'!G9))),'Data Summary'!CC15="Yes"),OFFSET('Water Data'!$G$6,0,10*ROW('Water Data'!G9)),NA())</f>
        <v>#N/A</v>
      </c>
      <c r="O15" s="508" t="e">
        <f ca="1">+IF(AND(ISNUMBER(OFFSET('Water Data'!$G$9,0,10*ROW('Water Data'!G9))),'Data Summary'!CD15="Yes"),OFFSET('Water Data'!$G$9,0,10*ROW('Water Data'!G9)),NA())</f>
        <v>#N/A</v>
      </c>
      <c r="P15" s="508">
        <f ca="1">+IF(AND(ISNUMBER(OFFSET('Water Data'!$H$4,0,10*ROW('Water Data'!H9))),'Data Summary'!CE15="Yes"),100-OFFSET('Water Data'!$H$4,0,10*ROW('Water Data'!H9)),NA())</f>
        <v>93.925233644859816</v>
      </c>
      <c r="Q15" s="508" t="e">
        <f ca="1">+IF(AND(ISNUMBER(OFFSET('Water Data'!$H$6,0,10*ROW('Water Data'!H9))),'Data Summary'!CF15="Yes"),OFFSET('Water Data'!$H$6,0,10*ROW('Water Data'!H9)),NA())</f>
        <v>#N/A</v>
      </c>
      <c r="R15" s="508" t="e">
        <f ca="1">+IF(AND(ISNUMBER(OFFSET('Water Data'!$H$9,0,10*ROW('Water Data'!H9))),'Data Summary'!CG15="Yes"),OFFSET('Water Data'!$H$9,0,10*ROW('Water Data'!H9)),NA())</f>
        <v>#N/A</v>
      </c>
      <c r="S15" s="508">
        <f ca="1">+IF(AND(ISNUMBER(OFFSET('Water Data'!$I$4,0,10*ROW('Water Data'!I9))),'Data Summary'!CH15="Yes"),100-OFFSET('Water Data'!$I$4,0,10*ROW('Water Data'!I9)),NA())</f>
        <v>91.715976331360949</v>
      </c>
      <c r="T15" s="508" t="e">
        <f ca="1">+IF(AND(ISNUMBER(OFFSET('Water Data'!$I$6,0,10*ROW('Water Data'!I9))),'Data Summary'!CI15="Yes"),OFFSET('Water Data'!$I$6,0,10*ROW('Water Data'!I9)),NA())</f>
        <v>#N/A</v>
      </c>
      <c r="U15" s="508" t="e">
        <f ca="1">+IF(AND(ISNUMBER(OFFSET('Water Data'!$I$9,0,10*ROW('Water Data'!I9))),'Data Summary'!CJ15="Yes"),OFFSET('Water Data'!$I$9,0,10*ROW('Water Data'!I9)),NA())</f>
        <v>#N/A</v>
      </c>
      <c r="V15" s="509">
        <f ca="1">+IF(AND(ISNUMBER(OFFSET('Sanitation Data'!$D$4,0,10*ROW('Sanitation Data'!D9))),'Data Summary'!CK15="Yes"),100-OFFSET('Sanitation Data'!$D$4,0,10*ROW('Sanitation Data'!D9)),NA())</f>
        <v>67.017913593256054</v>
      </c>
      <c r="W15" s="509" t="e">
        <f ca="1">+IF(AND(ISNUMBER(OFFSET('Sanitation Data'!$D$6,0,10*ROW('Sanitation Data'!D9))),'Data Summary'!CL15="Yes"),OFFSET('Sanitation Data'!$D$6,0,10*ROW('Sanitation Data'!D9)),NA())</f>
        <v>#N/A</v>
      </c>
      <c r="X15" s="509" t="e">
        <f ca="1">+IF(AND(ISNUMBER(OFFSET('Sanitation Data'!$D$10,0,10*ROW('Sanitation Data'!D9))),'Data Summary'!CM15="Yes"),OFFSET('Sanitation Data'!$D$10,0,10*ROW('Sanitation Data'!D9)),NA())</f>
        <v>#N/A</v>
      </c>
      <c r="Y15" s="509" t="e">
        <f ca="1">+IF(AND(ISNUMBER(OFFSET('Sanitation Data'!$D$11,0,10*ROW('Sanitation Data'!D9))),'Data Summary'!CN15="Yes"),OFFSET('Sanitation Data'!$D$11,0,10*ROW('Sanitation Data'!D9)),NA())</f>
        <v>#N/A</v>
      </c>
      <c r="Z15" s="509" t="e">
        <f ca="1">+IF(AND(ISNUMBER(OFFSET('Sanitation Data'!$D$12,0,10*ROW('Sanitation Data'!D9))),'Data Summary'!CO15="Yes"),OFFSET('Sanitation Data'!$D$12,0,10*ROW('Sanitation Data'!D9)),NA())</f>
        <v>#N/A</v>
      </c>
      <c r="AA15" s="509" t="e">
        <f ca="1">+IF(AND(ISNUMBER(OFFSET('Sanitation Data'!$E$4,0,10*ROW('Sanitation Data'!E9))),'Data Summary'!CP15="Yes"),100-OFFSET('Sanitation Data'!$E$4,0,10*ROW('Sanitation Data'!E9)),NA())</f>
        <v>#N/A</v>
      </c>
      <c r="AB15" s="509" t="e">
        <f ca="1">+IF(AND(ISNUMBER(OFFSET('Sanitation Data'!$E$6,0,10*ROW('Sanitation Data'!E9))),'Data Summary'!CQ15="Yes"),OFFSET('Sanitation Data'!$E$6,0,10*ROW('Sanitation Data'!E9)),NA())</f>
        <v>#N/A</v>
      </c>
      <c r="AC15" s="509" t="e">
        <f ca="1">+IF(AND(ISNUMBER(OFFSET('Sanitation Data'!$E$10,0,10*ROW('Sanitation Data'!E9))),'Data Summary'!CR15="Yes"),OFFSET('Sanitation Data'!$E$10,0,10*ROW('Sanitation Data'!E9)),NA())</f>
        <v>#N/A</v>
      </c>
      <c r="AD15" s="509" t="e">
        <f ca="1">+IF(AND(ISNUMBER(OFFSET('Sanitation Data'!$E$11,0,10*ROW('Sanitation Data'!E9))),'Data Summary'!CS15="Yes"),OFFSET('Sanitation Data'!$E$11,0,10*ROW('Sanitation Data'!E9)),NA())</f>
        <v>#N/A</v>
      </c>
      <c r="AE15" s="509" t="e">
        <f ca="1">+IF(AND(ISNUMBER(OFFSET('Sanitation Data'!$E$12,0,10*ROW('Sanitation Data'!E9))),'Data Summary'!CT15="Yes"),OFFSET('Sanitation Data'!$E$12,0,10*ROW('Sanitation Data'!E9)),NA())</f>
        <v>#N/A</v>
      </c>
      <c r="AF15" s="509" t="e">
        <f ca="1">+IF(AND(ISNUMBER(OFFSET('Sanitation Data'!$F$4,0,10*ROW('Sanitation Data'!F9))),'Data Summary'!CU15="Yes"),100-OFFSET('Sanitation Data'!$F$4,0,10*ROW('Sanitation Data'!F9)),NA())</f>
        <v>#N/A</v>
      </c>
      <c r="AG15" s="509" t="e">
        <f ca="1">+IF(AND(ISNUMBER(OFFSET('Sanitation Data'!$F$6,0,10*ROW('Sanitation Data'!F9))),'Data Summary'!CV15="Yes"),OFFSET('Sanitation Data'!$F$6,0,10*ROW('Sanitation Data'!F9)),NA())</f>
        <v>#N/A</v>
      </c>
      <c r="AH15" s="509" t="e">
        <f ca="1">+IF(AND(ISNUMBER(OFFSET('Sanitation Data'!$F$10,0,10*ROW('Sanitation Data'!F9))),'Data Summary'!CW15="Yes"),OFFSET('Sanitation Data'!$F$10,0,10*ROW('Sanitation Data'!F9)),NA())</f>
        <v>#N/A</v>
      </c>
      <c r="AI15" s="509" t="e">
        <f ca="1">+IF(AND(ISNUMBER(OFFSET('Sanitation Data'!$F$11,0,10*ROW('Sanitation Data'!F9))),'Data Summary'!CX15="Yes"),OFFSET('Sanitation Data'!$F$11,0,10*ROW('Sanitation Data'!F9)),NA())</f>
        <v>#N/A</v>
      </c>
      <c r="AJ15" s="509" t="e">
        <f ca="1">+IF(AND(ISNUMBER(OFFSET('Sanitation Data'!$F$12,0,10*ROW('Sanitation Data'!F9))),'Data Summary'!CY15="Yes"),OFFSET('Sanitation Data'!$F$12,0,10*ROW('Sanitation Data'!F9)),NA())</f>
        <v>#N/A</v>
      </c>
      <c r="AK15" s="509">
        <f ca="1">+IF(AND(ISNUMBER(OFFSET('Sanitation Data'!$G$4,0,10*ROW('Sanitation Data'!G9))),'Data Summary'!CZ15="Yes"),100-OFFSET('Sanitation Data'!$G$4,0,10*ROW('Sanitation Data'!G9)),NA())</f>
        <v>40.449438202247187</v>
      </c>
      <c r="AL15" s="509" t="e">
        <f ca="1">+IF(AND(ISNUMBER(OFFSET('Sanitation Data'!$G$6,0,10*ROW('Sanitation Data'!G9))),'Data Summary'!DA15="Yes"),OFFSET('Sanitation Data'!$G$6,0,10*ROW('Sanitation Data'!G9)),NA())</f>
        <v>#N/A</v>
      </c>
      <c r="AM15" s="509" t="e">
        <f ca="1">+IF(AND(ISNUMBER(OFFSET('Sanitation Data'!$G$10,0,10*ROW('Sanitation Data'!G9))),'Data Summary'!DB15="Yes"),OFFSET('Sanitation Data'!$G$10,0,10*ROW('Sanitation Data'!G9)),NA())</f>
        <v>#N/A</v>
      </c>
      <c r="AN15" s="509" t="e">
        <f ca="1">+IF(AND(ISNUMBER(OFFSET('Sanitation Data'!$G$11,0,10*ROW('Sanitation Data'!G9))),'Data Summary'!DC15="Yes"),OFFSET('Sanitation Data'!$G$11,0,10*ROW('Sanitation Data'!G9)),NA())</f>
        <v>#N/A</v>
      </c>
      <c r="AO15" s="509" t="e">
        <f ca="1">+IF(AND(ISNUMBER(OFFSET('Sanitation Data'!$G$12,0,10*ROW('Sanitation Data'!G9))),'Data Summary'!DD15="Yes"),OFFSET('Sanitation Data'!$G$12,0,10*ROW('Sanitation Data'!G9)),NA())</f>
        <v>#N/A</v>
      </c>
      <c r="AP15" s="509">
        <f ca="1">+IF(AND(ISNUMBER(OFFSET('Sanitation Data'!$H$4,0,10*ROW('Sanitation Data'!H9))),'Data Summary'!DE15="Yes"),100-OFFSET('Sanitation Data'!$H$4,0,10*ROW('Sanitation Data'!H9)),NA())</f>
        <v>74.844236760124602</v>
      </c>
      <c r="AQ15" s="509" t="e">
        <f ca="1">+IF(AND(ISNUMBER(OFFSET('Sanitation Data'!$H$6,0,10*ROW('Sanitation Data'!H9))),'Data Summary'!DF15="Yes"),OFFSET('Sanitation Data'!$H$6,0,10*ROW('Sanitation Data'!H9)),NA())</f>
        <v>#N/A</v>
      </c>
      <c r="AR15" s="509" t="e">
        <f ca="1">+IF(AND(ISNUMBER(OFFSET('Sanitation Data'!$H$10,0,10*ROW('Sanitation Data'!H9))),'Data Summary'!DG15="Yes"),OFFSET('Sanitation Data'!$H$10,0,10*ROW('Sanitation Data'!H9)),NA())</f>
        <v>#N/A</v>
      </c>
      <c r="AS15" s="509" t="e">
        <f ca="1">+IF(AND(ISNUMBER(OFFSET('Sanitation Data'!$H$11,0,10*ROW('Sanitation Data'!H9))),'Data Summary'!DH15="Yes"),OFFSET('Sanitation Data'!$H$11,0,10*ROW('Sanitation Data'!H9)),NA())</f>
        <v>#N/A</v>
      </c>
      <c r="AT15" s="509" t="e">
        <f ca="1">+IF(AND(ISNUMBER(OFFSET('Sanitation Data'!$H$12,0,10*ROW('Sanitation Data'!H9))),'Data Summary'!DI15="Yes"),OFFSET('Sanitation Data'!$H$12,0,10*ROW('Sanitation Data'!H9)),NA())</f>
        <v>#N/A</v>
      </c>
      <c r="AU15" s="509">
        <f ca="1">+IF(AND(ISNUMBER(OFFSET('Sanitation Data'!$I$4,0,10*ROW('Sanitation Data'!I9))),'Data Summary'!DJ15="Yes"),100-OFFSET('Sanitation Data'!$I$4,0,10*ROW('Sanitation Data'!I9)),NA())</f>
        <v>77.514792899408278</v>
      </c>
      <c r="AV15" s="509" t="e">
        <f ca="1">+IF(AND(ISNUMBER(OFFSET('Sanitation Data'!$I$6,0,10*ROW('Sanitation Data'!I9))),'Data Summary'!DK15="Yes"),OFFSET('Sanitation Data'!$I$6,0,10*ROW('Sanitation Data'!I9)),NA())</f>
        <v>#N/A</v>
      </c>
      <c r="AW15" s="509" t="e">
        <f ca="1">+IF(AND(ISNUMBER(OFFSET('Sanitation Data'!$I$10,0,10*ROW('Sanitation Data'!I9))),'Data Summary'!DL15="Yes"),OFFSET('Sanitation Data'!$I$10,0,10*ROW('Sanitation Data'!I9)),NA())</f>
        <v>#N/A</v>
      </c>
      <c r="AX15" s="509" t="e">
        <f ca="1">+IF(AND(ISNUMBER(OFFSET('Sanitation Data'!$I$11,0,10*ROW('Sanitation Data'!I9))),'Data Summary'!DM15="Yes"),OFFSET('Sanitation Data'!$I$11,0,10*ROW('Sanitation Data'!I9)),NA())</f>
        <v>#N/A</v>
      </c>
      <c r="AY15" s="509" t="e">
        <f ca="1">+IF(AND(ISNUMBER(OFFSET('Sanitation Data'!$I$12,0,10*ROW('Sanitation Data'!I9))),'Data Summary'!DN15="Yes"),OFFSET('Sanitation Data'!$I$12,0,10*ROW('Sanitation Data'!I9)),NA())</f>
        <v>#N/A</v>
      </c>
      <c r="AZ15" s="510" t="e">
        <f ca="1">+IF(AND(ISNUMBER(OFFSET('Hygiene Data'!$D$5,0,10*ROW('Hygiene Data'!D9))),'Data Summary'!DO15="Yes"),OFFSET('Hygiene Data'!$D$5,0,10*ROW('Hygiene Data'!D9)),NA())</f>
        <v>#N/A</v>
      </c>
      <c r="BA15" s="510" t="e">
        <f ca="1">+IF(AND(ISNUMBER(OFFSET('Hygiene Data'!$D$7,0,10*ROW('Hygiene Data'!D9))),'Data Summary'!DP15="Yes"),OFFSET('Hygiene Data'!$D$7,0,10*ROW('Hygiene Data'!D9)),NA())</f>
        <v>#N/A</v>
      </c>
      <c r="BB15" s="510" t="e">
        <f ca="1">+IF(AND(ISNUMBER(OFFSET('Hygiene Data'!$D$9,0,10*ROW('Hygiene Data'!D9))),'Data Summary'!DQ15="Yes"),OFFSET('Hygiene Data'!$D$9,0,10*ROW('Hygiene Data'!D9)),NA())</f>
        <v>#N/A</v>
      </c>
      <c r="BC15" s="510" t="e">
        <f ca="1">+IF(AND(ISNUMBER(OFFSET('Hygiene Data'!$E$5,0,10*ROW('Hygiene Data'!E9))),'Data Summary'!DR15="Yes"),OFFSET('Hygiene Data'!$E$5,0,10*ROW('Hygiene Data'!E9)),NA())</f>
        <v>#N/A</v>
      </c>
      <c r="BD15" s="510" t="e">
        <f ca="1">+IF(AND(ISNUMBER(OFFSET('Hygiene Data'!$E$7,0,10*ROW('Hygiene Data'!E9))),'Data Summary'!DS15="Yes"),OFFSET('Hygiene Data'!$E$7,0,10*ROW('Hygiene Data'!E9)),NA())</f>
        <v>#N/A</v>
      </c>
      <c r="BE15" s="510" t="e">
        <f ca="1">+IF(AND(ISNUMBER(OFFSET('Hygiene Data'!$E$9,0,10*ROW('Hygiene Data'!E9))),'Data Summary'!DT15="Yes"),OFFSET('Hygiene Data'!$E$9,0,10*ROW('Hygiene Data'!E9)),NA())</f>
        <v>#N/A</v>
      </c>
      <c r="BF15" s="510" t="e">
        <f ca="1">+IF(AND(ISNUMBER(OFFSET('Hygiene Data'!$F$5,0,10*ROW('Hygiene Data'!F9))),'Data Summary'!DU15="Yes"),OFFSET('Hygiene Data'!$F$5,0,10*ROW('Hygiene Data'!F9)),NA())</f>
        <v>#N/A</v>
      </c>
      <c r="BG15" s="510" t="e">
        <f ca="1">+IF(AND(ISNUMBER(OFFSET('Hygiene Data'!$F$7,0,10*ROW('Hygiene Data'!F9))),'Data Summary'!DV15="Yes"),OFFSET('Hygiene Data'!$F$7,0,10*ROW('Hygiene Data'!F9)),NA())</f>
        <v>#N/A</v>
      </c>
      <c r="BH15" s="510" t="e">
        <f ca="1">+IF(AND(ISNUMBER(OFFSET('Hygiene Data'!$F$9,0,10*ROW('Hygiene Data'!F9))),'Data Summary'!DW15="Yes"),OFFSET('Hygiene Data'!$F$9,0,10*ROW('Hygiene Data'!F9)),NA())</f>
        <v>#N/A</v>
      </c>
      <c r="BI15" s="510" t="e">
        <f ca="1">+IF(AND(ISNUMBER(OFFSET('Hygiene Data'!$G$5,0,10*ROW('Hygiene Data'!G9))),'Data Summary'!DX15="Yes"),OFFSET('Hygiene Data'!$G$5,0,10*ROW('Hygiene Data'!G9)),NA())</f>
        <v>#N/A</v>
      </c>
      <c r="BJ15" s="510" t="e">
        <f ca="1">+IF(AND(ISNUMBER(OFFSET('Hygiene Data'!$G$7,0,10*ROW('Hygiene Data'!G9))),'Data Summary'!DY15="Yes"),OFFSET('Hygiene Data'!$G$7,0,10*ROW('Hygiene Data'!G9)),NA())</f>
        <v>#N/A</v>
      </c>
      <c r="BK15" s="510" t="e">
        <f ca="1">+IF(AND(ISNUMBER(OFFSET('Hygiene Data'!$G$9,0,10*ROW('Hygiene Data'!G9))),'Data Summary'!DZ15="Yes"),OFFSET('Hygiene Data'!$G$9,0,10*ROW('Hygiene Data'!G9)),NA())</f>
        <v>#N/A</v>
      </c>
      <c r="BL15" s="510" t="e">
        <f ca="1">+IF(AND(ISNUMBER(OFFSET('Hygiene Data'!$H$5,0,10*ROW('Hygiene Data'!H9))),'Data Summary'!EA15="Yes"),OFFSET('Hygiene Data'!$H$5,0,10*ROW('Hygiene Data'!H9)),NA())</f>
        <v>#N/A</v>
      </c>
      <c r="BM15" s="510" t="e">
        <f ca="1">+IF(AND(ISNUMBER(OFFSET('Hygiene Data'!$H$7,0,10*ROW('Hygiene Data'!H9))),'Data Summary'!EB15="Yes"),OFFSET('Hygiene Data'!$H$7,0,10*ROW('Hygiene Data'!H9)),NA())</f>
        <v>#N/A</v>
      </c>
      <c r="BN15" s="510" t="e">
        <f ca="1">+IF(AND(ISNUMBER(OFFSET('Hygiene Data'!$H$9,0,10*ROW('Hygiene Data'!H9))),'Data Summary'!EC15="Yes"),OFFSET('Hygiene Data'!$H$9,0,10*ROW('Hygiene Data'!H9)),NA())</f>
        <v>#N/A</v>
      </c>
      <c r="BO15" s="510" t="e">
        <f ca="1">+IF(AND(ISNUMBER(OFFSET('Hygiene Data'!$I$5,0,10*ROW('Hygiene Data'!I9))),'Data Summary'!ED15="Yes"),OFFSET('Hygiene Data'!$I$5,0,10*ROW('Hygiene Data'!I9)),NA())</f>
        <v>#N/A</v>
      </c>
      <c r="BP15" s="510" t="e">
        <f ca="1">+IF(AND(ISNUMBER(OFFSET('Hygiene Data'!$I$7,0,10*ROW('Hygiene Data'!I9))),'Data Summary'!EE15="Yes"),OFFSET('Hygiene Data'!$I$7,0,10*ROW('Hygiene Data'!I9)),NA())</f>
        <v>#N/A</v>
      </c>
      <c r="BQ15" s="510" t="e">
        <f ca="1">+IF(AND(ISNUMBER(OFFSET('Hygiene Data'!$I$9,0,10*ROW('Hygiene Data'!I9))),'Data Summary'!EF15="Yes"),OFFSET('Hygiene Data'!$I$9,0,10*ROW('Hygiene Data'!I9)),NA())</f>
        <v>#N/A</v>
      </c>
    </row>
    <row r="16" spans="1:69" x14ac:dyDescent="0.25">
      <c r="A16" s="506" t="str">
        <f ca="1">+RIGHT('Data Summary'!A16,LEN('Data Summary'!A16)-9)</f>
        <v>UIS</v>
      </c>
      <c r="B16" s="480" t="str">
        <f ca="1">+IF(ISTEXT('Data Summary'!B16),'Data Summary'!B16,"")</f>
        <v>Other</v>
      </c>
      <c r="C16" s="507">
        <f ca="1">+VALUE('Data Summary'!C16)</f>
        <v>2023</v>
      </c>
      <c r="D16" s="508" t="e">
        <f ca="1">+IF(AND(ISNUMBER(OFFSET('Water Data'!$D$4,0,10*ROW('Water Data'!D10))),'Data Summary'!BS16="Yes"),100-OFFSET('Water Data'!$D$4,0,10*ROW('Water Data'!D10)),NA())</f>
        <v>#N/A</v>
      </c>
      <c r="E16" s="508" t="e">
        <f ca="1">+IF(AND(ISNUMBER(OFFSET('Water Data'!$D$6,0,10*ROW('Water Data'!D10))),'Data Summary'!BT16="Yes"),OFFSET('Water Data'!$D$6,0,10*ROW('Water Data'!D10)),NA())</f>
        <v>#N/A</v>
      </c>
      <c r="F16" s="508">
        <f ca="1">+IF(AND(ISNUMBER(OFFSET('Water Data'!$D$9,0,10*ROW('Water Data'!D10))),'Data Summary'!BU16="Yes"),OFFSET('Water Data'!$D$9,0,10*ROW('Water Data'!D10)),NA())</f>
        <v>95.570846249723772</v>
      </c>
      <c r="G16" s="508" t="e">
        <f ca="1">+IF(AND(ISNUMBER(OFFSET('Water Data'!$E$4,0,10*ROW('Water Data'!E10))),'Data Summary'!BV16="Yes"),100-OFFSET('Water Data'!$E$4,0,10*ROW('Water Data'!E10)),NA())</f>
        <v>#N/A</v>
      </c>
      <c r="H16" s="508" t="e">
        <f ca="1">+IF(AND(ISNUMBER(OFFSET('Water Data'!$E$6,0,10*ROW('Water Data'!E10))),'Data Summary'!BW16="Yes"),OFFSET('Water Data'!$E$6,0,10*ROW('Water Data'!E10)),NA())</f>
        <v>#N/A</v>
      </c>
      <c r="I16" s="508" t="e">
        <f ca="1">+IF(AND(ISNUMBER(OFFSET('Water Data'!$E$9,0,10*ROW('Water Data'!E10))),'Data Summary'!BX16="Yes"),OFFSET('Water Data'!$E$9,0,10*ROW('Water Data'!E10)),NA())</f>
        <v>#N/A</v>
      </c>
      <c r="J16" s="508" t="e">
        <f ca="1">+IF(AND(ISNUMBER(OFFSET('Water Data'!$F$4,0,10*ROW('Water Data'!F10))),'Data Summary'!BY16="Yes"),100-OFFSET('Water Data'!$F$4,0,10*ROW('Water Data'!F10)),NA())</f>
        <v>#N/A</v>
      </c>
      <c r="K16" s="508" t="e">
        <f ca="1">+IF(AND(ISNUMBER(OFFSET('Water Data'!$F$6,0,10*ROW('Water Data'!F10))),'Data Summary'!BZ16="Yes"),OFFSET('Water Data'!$F$6,0,10*ROW('Water Data'!F10)),NA())</f>
        <v>#N/A</v>
      </c>
      <c r="L16" s="508" t="e">
        <f ca="1">+IF(AND(ISNUMBER(OFFSET('Water Data'!$F$9,0,10*ROW('Water Data'!F10))),'Data Summary'!CA16="Yes"),OFFSET('Water Data'!$F$9,0,10*ROW('Water Data'!F10)),NA())</f>
        <v>#N/A</v>
      </c>
      <c r="M16" s="508" t="e">
        <f ca="1">+IF(AND(ISNUMBER(OFFSET('Water Data'!$G$4,0,10*ROW('Water Data'!G10))),'Data Summary'!CB16="Yes"),100-OFFSET('Water Data'!$G$4,0,10*ROW('Water Data'!G10)),NA())</f>
        <v>#N/A</v>
      </c>
      <c r="N16" s="508" t="e">
        <f ca="1">+IF(AND(ISNUMBER(OFFSET('Water Data'!$G$6,0,10*ROW('Water Data'!G10))),'Data Summary'!CC16="Yes"),OFFSET('Water Data'!$G$6,0,10*ROW('Water Data'!G10)),NA())</f>
        <v>#N/A</v>
      </c>
      <c r="O16" s="508" t="e">
        <f ca="1">+IF(AND(ISNUMBER(OFFSET('Water Data'!$G$9,0,10*ROW('Water Data'!G10))),'Data Summary'!CD16="Yes"),OFFSET('Water Data'!$G$9,0,10*ROW('Water Data'!G10)),NA())</f>
        <v>#N/A</v>
      </c>
      <c r="P16" s="508" t="e">
        <f ca="1">+IF(AND(ISNUMBER(OFFSET('Water Data'!$H$4,0,10*ROW('Water Data'!H10))),'Data Summary'!CE16="Yes"),100-OFFSET('Water Data'!$H$4,0,10*ROW('Water Data'!H10)),NA())</f>
        <v>#N/A</v>
      </c>
      <c r="Q16" s="508" t="e">
        <f ca="1">+IF(AND(ISNUMBER(OFFSET('Water Data'!$H$6,0,10*ROW('Water Data'!H10))),'Data Summary'!CF16="Yes"),OFFSET('Water Data'!$H$6,0,10*ROW('Water Data'!H10)),NA())</f>
        <v>#N/A</v>
      </c>
      <c r="R16" s="508">
        <f ca="1">+IF(AND(ISNUMBER(OFFSET('Water Data'!$H$9,0,10*ROW('Water Data'!H10))),'Data Summary'!CG16="Yes"),OFFSET('Water Data'!$H$9,0,10*ROW('Water Data'!H10)),NA())</f>
        <v>95.877277085330775</v>
      </c>
      <c r="S16" s="508" t="e">
        <f ca="1">+IF(AND(ISNUMBER(OFFSET('Water Data'!$I$4,0,10*ROW('Water Data'!I10))),'Data Summary'!CH16="Yes"),100-OFFSET('Water Data'!$I$4,0,10*ROW('Water Data'!I10)),NA())</f>
        <v>#N/A</v>
      </c>
      <c r="T16" s="508" t="e">
        <f ca="1">+IF(AND(ISNUMBER(OFFSET('Water Data'!$I$6,0,10*ROW('Water Data'!I10))),'Data Summary'!CI16="Yes"),OFFSET('Water Data'!$I$6,0,10*ROW('Water Data'!I10)),NA())</f>
        <v>#N/A</v>
      </c>
      <c r="U16" s="508">
        <f ca="1">+IF(AND(ISNUMBER(OFFSET('Water Data'!$I$9,0,10*ROW('Water Data'!I10))),'Data Summary'!CJ16="Yes"),OFFSET('Water Data'!$I$9,0,10*ROW('Water Data'!I10)),NA())</f>
        <v>95.259835183449397</v>
      </c>
      <c r="V16" s="509" t="e">
        <f ca="1">+IF(AND(ISNUMBER(OFFSET('Sanitation Data'!$D$4,0,10*ROW('Sanitation Data'!D10))),'Data Summary'!CK16="Yes"),100-OFFSET('Sanitation Data'!$D$4,0,10*ROW('Sanitation Data'!D10)),NA())</f>
        <v>#N/A</v>
      </c>
      <c r="W16" s="509" t="e">
        <f ca="1">+IF(AND(ISNUMBER(OFFSET('Sanitation Data'!$D$6,0,10*ROW('Sanitation Data'!D10))),'Data Summary'!CL16="Yes"),OFFSET('Sanitation Data'!$D$6,0,10*ROW('Sanitation Data'!D10)),NA())</f>
        <v>#N/A</v>
      </c>
      <c r="X16" s="509" t="e">
        <f ca="1">+IF(AND(ISNUMBER(OFFSET('Sanitation Data'!$D$10,0,10*ROW('Sanitation Data'!D10))),'Data Summary'!CM16="Yes"),OFFSET('Sanitation Data'!$D$10,0,10*ROW('Sanitation Data'!D10)),NA())</f>
        <v>#N/A</v>
      </c>
      <c r="Y16" s="509" t="e">
        <f ca="1">+IF(AND(ISNUMBER(OFFSET('Sanitation Data'!$D$11,0,10*ROW('Sanitation Data'!D10))),'Data Summary'!CN16="Yes"),OFFSET('Sanitation Data'!$D$11,0,10*ROW('Sanitation Data'!D10)),NA())</f>
        <v>#N/A</v>
      </c>
      <c r="Z16" s="509" t="e">
        <f ca="1">+IF(AND(ISNUMBER(OFFSET('Sanitation Data'!$D$12,0,10*ROW('Sanitation Data'!D10))),'Data Summary'!CO16="Yes"),OFFSET('Sanitation Data'!$D$12,0,10*ROW('Sanitation Data'!D10)),NA())</f>
        <v>#N/A</v>
      </c>
      <c r="AA16" s="509" t="e">
        <f ca="1">+IF(AND(ISNUMBER(OFFSET('Sanitation Data'!$E$4,0,10*ROW('Sanitation Data'!E10))),'Data Summary'!CP16="Yes"),100-OFFSET('Sanitation Data'!$E$4,0,10*ROW('Sanitation Data'!E10)),NA())</f>
        <v>#N/A</v>
      </c>
      <c r="AB16" s="509" t="e">
        <f ca="1">+IF(AND(ISNUMBER(OFFSET('Sanitation Data'!$E$6,0,10*ROW('Sanitation Data'!E10))),'Data Summary'!CQ16="Yes"),OFFSET('Sanitation Data'!$E$6,0,10*ROW('Sanitation Data'!E10)),NA())</f>
        <v>#N/A</v>
      </c>
      <c r="AC16" s="509" t="e">
        <f ca="1">+IF(AND(ISNUMBER(OFFSET('Sanitation Data'!$E$10,0,10*ROW('Sanitation Data'!E10))),'Data Summary'!CR16="Yes"),OFFSET('Sanitation Data'!$E$10,0,10*ROW('Sanitation Data'!E10)),NA())</f>
        <v>#N/A</v>
      </c>
      <c r="AD16" s="509" t="e">
        <f ca="1">+IF(AND(ISNUMBER(OFFSET('Sanitation Data'!$E$11,0,10*ROW('Sanitation Data'!E10))),'Data Summary'!CS16="Yes"),OFFSET('Sanitation Data'!$E$11,0,10*ROW('Sanitation Data'!E10)),NA())</f>
        <v>#N/A</v>
      </c>
      <c r="AE16" s="509" t="e">
        <f ca="1">+IF(AND(ISNUMBER(OFFSET('Sanitation Data'!$E$12,0,10*ROW('Sanitation Data'!E10))),'Data Summary'!CT16="Yes"),OFFSET('Sanitation Data'!$E$12,0,10*ROW('Sanitation Data'!E10)),NA())</f>
        <v>#N/A</v>
      </c>
      <c r="AF16" s="509" t="e">
        <f ca="1">+IF(AND(ISNUMBER(OFFSET('Sanitation Data'!$F$4,0,10*ROW('Sanitation Data'!F10))),'Data Summary'!CU16="Yes"),100-OFFSET('Sanitation Data'!$F$4,0,10*ROW('Sanitation Data'!F10)),NA())</f>
        <v>#N/A</v>
      </c>
      <c r="AG16" s="509" t="e">
        <f ca="1">+IF(AND(ISNUMBER(OFFSET('Sanitation Data'!$F$6,0,10*ROW('Sanitation Data'!F10))),'Data Summary'!CV16="Yes"),OFFSET('Sanitation Data'!$F$6,0,10*ROW('Sanitation Data'!F10)),NA())</f>
        <v>#N/A</v>
      </c>
      <c r="AH16" s="509" t="e">
        <f ca="1">+IF(AND(ISNUMBER(OFFSET('Sanitation Data'!$F$10,0,10*ROW('Sanitation Data'!F10))),'Data Summary'!CW16="Yes"),OFFSET('Sanitation Data'!$F$10,0,10*ROW('Sanitation Data'!F10)),NA())</f>
        <v>#N/A</v>
      </c>
      <c r="AI16" s="509" t="e">
        <f ca="1">+IF(AND(ISNUMBER(OFFSET('Sanitation Data'!$F$11,0,10*ROW('Sanitation Data'!F10))),'Data Summary'!CX16="Yes"),OFFSET('Sanitation Data'!$F$11,0,10*ROW('Sanitation Data'!F10)),NA())</f>
        <v>#N/A</v>
      </c>
      <c r="AJ16" s="509" t="e">
        <f ca="1">+IF(AND(ISNUMBER(OFFSET('Sanitation Data'!$F$12,0,10*ROW('Sanitation Data'!F10))),'Data Summary'!CY16="Yes"),OFFSET('Sanitation Data'!$F$12,0,10*ROW('Sanitation Data'!F10)),NA())</f>
        <v>#N/A</v>
      </c>
      <c r="AK16" s="509" t="e">
        <f ca="1">+IF(AND(ISNUMBER(OFFSET('Sanitation Data'!$G$4,0,10*ROW('Sanitation Data'!G10))),'Data Summary'!CZ16="Yes"),100-OFFSET('Sanitation Data'!$G$4,0,10*ROW('Sanitation Data'!G10)),NA())</f>
        <v>#N/A</v>
      </c>
      <c r="AL16" s="509" t="e">
        <f ca="1">+IF(AND(ISNUMBER(OFFSET('Sanitation Data'!$G$6,0,10*ROW('Sanitation Data'!G10))),'Data Summary'!DA16="Yes"),OFFSET('Sanitation Data'!$G$6,0,10*ROW('Sanitation Data'!G10)),NA())</f>
        <v>#N/A</v>
      </c>
      <c r="AM16" s="509" t="e">
        <f ca="1">+IF(AND(ISNUMBER(OFFSET('Sanitation Data'!$G$10,0,10*ROW('Sanitation Data'!G10))),'Data Summary'!DB16="Yes"),OFFSET('Sanitation Data'!$G$10,0,10*ROW('Sanitation Data'!G10)),NA())</f>
        <v>#N/A</v>
      </c>
      <c r="AN16" s="509" t="e">
        <f ca="1">+IF(AND(ISNUMBER(OFFSET('Sanitation Data'!$G$11,0,10*ROW('Sanitation Data'!G10))),'Data Summary'!DC16="Yes"),OFFSET('Sanitation Data'!$G$11,0,10*ROW('Sanitation Data'!G10)),NA())</f>
        <v>#N/A</v>
      </c>
      <c r="AO16" s="509" t="e">
        <f ca="1">+IF(AND(ISNUMBER(OFFSET('Sanitation Data'!$G$12,0,10*ROW('Sanitation Data'!G10))),'Data Summary'!DD16="Yes"),OFFSET('Sanitation Data'!$G$12,0,10*ROW('Sanitation Data'!G10)),NA())</f>
        <v>#N/A</v>
      </c>
      <c r="AP16" s="509" t="e">
        <f ca="1">+IF(AND(ISNUMBER(OFFSET('Sanitation Data'!$H$4,0,10*ROW('Sanitation Data'!H10))),'Data Summary'!DE16="Yes"),100-OFFSET('Sanitation Data'!$H$4,0,10*ROW('Sanitation Data'!H10)),NA())</f>
        <v>#N/A</v>
      </c>
      <c r="AQ16" s="509" t="e">
        <f ca="1">+IF(AND(ISNUMBER(OFFSET('Sanitation Data'!$H$6,0,10*ROW('Sanitation Data'!H10))),'Data Summary'!DF16="Yes"),OFFSET('Sanitation Data'!$H$6,0,10*ROW('Sanitation Data'!H10)),NA())</f>
        <v>#N/A</v>
      </c>
      <c r="AR16" s="509" t="e">
        <f ca="1">+IF(AND(ISNUMBER(OFFSET('Sanitation Data'!$H$10,0,10*ROW('Sanitation Data'!H10))),'Data Summary'!DG16="Yes"),OFFSET('Sanitation Data'!$H$10,0,10*ROW('Sanitation Data'!H10)),NA())</f>
        <v>#N/A</v>
      </c>
      <c r="AS16" s="509" t="e">
        <f ca="1">+IF(AND(ISNUMBER(OFFSET('Sanitation Data'!$H$11,0,10*ROW('Sanitation Data'!H10))),'Data Summary'!DH16="Yes"),OFFSET('Sanitation Data'!$H$11,0,10*ROW('Sanitation Data'!H10)),NA())</f>
        <v>#N/A</v>
      </c>
      <c r="AT16" s="509" t="e">
        <f ca="1">+IF(AND(ISNUMBER(OFFSET('Sanitation Data'!$H$12,0,10*ROW('Sanitation Data'!H10))),'Data Summary'!DI16="Yes"),OFFSET('Sanitation Data'!$H$12,0,10*ROW('Sanitation Data'!H10)),NA())</f>
        <v>#N/A</v>
      </c>
      <c r="AU16" s="509" t="e">
        <f ca="1">+IF(AND(ISNUMBER(OFFSET('Sanitation Data'!$I$4,0,10*ROW('Sanitation Data'!I10))),'Data Summary'!DJ16="Yes"),100-OFFSET('Sanitation Data'!$I$4,0,10*ROW('Sanitation Data'!I10)),NA())</f>
        <v>#N/A</v>
      </c>
      <c r="AV16" s="509" t="e">
        <f ca="1">+IF(AND(ISNUMBER(OFFSET('Sanitation Data'!$I$6,0,10*ROW('Sanitation Data'!I10))),'Data Summary'!DK16="Yes"),OFFSET('Sanitation Data'!$I$6,0,10*ROW('Sanitation Data'!I10)),NA())</f>
        <v>#N/A</v>
      </c>
      <c r="AW16" s="509" t="e">
        <f ca="1">+IF(AND(ISNUMBER(OFFSET('Sanitation Data'!$I$10,0,10*ROW('Sanitation Data'!I10))),'Data Summary'!DL16="Yes"),OFFSET('Sanitation Data'!$I$10,0,10*ROW('Sanitation Data'!I10)),NA())</f>
        <v>#N/A</v>
      </c>
      <c r="AX16" s="509" t="e">
        <f ca="1">+IF(AND(ISNUMBER(OFFSET('Sanitation Data'!$I$11,0,10*ROW('Sanitation Data'!I10))),'Data Summary'!DM16="Yes"),OFFSET('Sanitation Data'!$I$11,0,10*ROW('Sanitation Data'!I10)),NA())</f>
        <v>#N/A</v>
      </c>
      <c r="AY16" s="509" t="e">
        <f ca="1">+IF(AND(ISNUMBER(OFFSET('Sanitation Data'!$I$12,0,10*ROW('Sanitation Data'!I10))),'Data Summary'!DN16="Yes"),OFFSET('Sanitation Data'!$I$12,0,10*ROW('Sanitation Data'!I10)),NA())</f>
        <v>#N/A</v>
      </c>
      <c r="AZ16" s="510" t="e">
        <f ca="1">+IF(AND(ISNUMBER(OFFSET('Hygiene Data'!$D$5,0,10*ROW('Hygiene Data'!D10))),'Data Summary'!DO16="Yes"),OFFSET('Hygiene Data'!$D$5,0,10*ROW('Hygiene Data'!D10)),NA())</f>
        <v>#N/A</v>
      </c>
      <c r="BA16" s="510" t="e">
        <f ca="1">+IF(AND(ISNUMBER(OFFSET('Hygiene Data'!$D$7,0,10*ROW('Hygiene Data'!D10))),'Data Summary'!DP16="Yes"),OFFSET('Hygiene Data'!$D$7,0,10*ROW('Hygiene Data'!D10)),NA())</f>
        <v>#N/A</v>
      </c>
      <c r="BB16" s="510">
        <f ca="1">+IF(AND(ISNUMBER(OFFSET('Hygiene Data'!$D$9,0,10*ROW('Hygiene Data'!D10))),'Data Summary'!DQ16="Yes"),OFFSET('Hygiene Data'!$D$9,0,10*ROW('Hygiene Data'!D10)),NA())</f>
        <v>79.210649355105232</v>
      </c>
      <c r="BC16" s="510" t="e">
        <f ca="1">+IF(AND(ISNUMBER(OFFSET('Hygiene Data'!$E$5,0,10*ROW('Hygiene Data'!E10))),'Data Summary'!DR16="Yes"),OFFSET('Hygiene Data'!$E$5,0,10*ROW('Hygiene Data'!E10)),NA())</f>
        <v>#N/A</v>
      </c>
      <c r="BD16" s="510" t="e">
        <f ca="1">+IF(AND(ISNUMBER(OFFSET('Hygiene Data'!$E$7,0,10*ROW('Hygiene Data'!E10))),'Data Summary'!DS16="Yes"),OFFSET('Hygiene Data'!$E$7,0,10*ROW('Hygiene Data'!E10)),NA())</f>
        <v>#N/A</v>
      </c>
      <c r="BE16" s="510" t="e">
        <f ca="1">+IF(AND(ISNUMBER(OFFSET('Hygiene Data'!$E$9,0,10*ROW('Hygiene Data'!E10))),'Data Summary'!DT16="Yes"),OFFSET('Hygiene Data'!$E$9,0,10*ROW('Hygiene Data'!E10)),NA())</f>
        <v>#N/A</v>
      </c>
      <c r="BF16" s="510" t="e">
        <f ca="1">+IF(AND(ISNUMBER(OFFSET('Hygiene Data'!$F$5,0,10*ROW('Hygiene Data'!F10))),'Data Summary'!DU16="Yes"),OFFSET('Hygiene Data'!$F$5,0,10*ROW('Hygiene Data'!F10)),NA())</f>
        <v>#N/A</v>
      </c>
      <c r="BG16" s="510" t="e">
        <f ca="1">+IF(AND(ISNUMBER(OFFSET('Hygiene Data'!$F$7,0,10*ROW('Hygiene Data'!F10))),'Data Summary'!DV16="Yes"),OFFSET('Hygiene Data'!$F$7,0,10*ROW('Hygiene Data'!F10)),NA())</f>
        <v>#N/A</v>
      </c>
      <c r="BH16" s="510" t="e">
        <f ca="1">+IF(AND(ISNUMBER(OFFSET('Hygiene Data'!$F$9,0,10*ROW('Hygiene Data'!F10))),'Data Summary'!DW16="Yes"),OFFSET('Hygiene Data'!$F$9,0,10*ROW('Hygiene Data'!F10)),NA())</f>
        <v>#N/A</v>
      </c>
      <c r="BI16" s="510" t="e">
        <f ca="1">+IF(AND(ISNUMBER(OFFSET('Hygiene Data'!$G$5,0,10*ROW('Hygiene Data'!G10))),'Data Summary'!DX16="Yes"),OFFSET('Hygiene Data'!$G$5,0,10*ROW('Hygiene Data'!G10)),NA())</f>
        <v>#N/A</v>
      </c>
      <c r="BJ16" s="510" t="e">
        <f ca="1">+IF(AND(ISNUMBER(OFFSET('Hygiene Data'!$G$7,0,10*ROW('Hygiene Data'!G10))),'Data Summary'!DY16="Yes"),OFFSET('Hygiene Data'!$G$7,0,10*ROW('Hygiene Data'!G10)),NA())</f>
        <v>#N/A</v>
      </c>
      <c r="BK16" s="510" t="e">
        <f ca="1">+IF(AND(ISNUMBER(OFFSET('Hygiene Data'!$G$9,0,10*ROW('Hygiene Data'!G10))),'Data Summary'!DZ16="Yes"),OFFSET('Hygiene Data'!$G$9,0,10*ROW('Hygiene Data'!G10)),NA())</f>
        <v>#N/A</v>
      </c>
      <c r="BL16" s="510" t="e">
        <f ca="1">+IF(AND(ISNUMBER(OFFSET('Hygiene Data'!$H$5,0,10*ROW('Hygiene Data'!H10))),'Data Summary'!EA16="Yes"),OFFSET('Hygiene Data'!$H$5,0,10*ROW('Hygiene Data'!H10)),NA())</f>
        <v>#N/A</v>
      </c>
      <c r="BM16" s="510" t="e">
        <f ca="1">+IF(AND(ISNUMBER(OFFSET('Hygiene Data'!$H$7,0,10*ROW('Hygiene Data'!H10))),'Data Summary'!EB16="Yes"),OFFSET('Hygiene Data'!$H$7,0,10*ROW('Hygiene Data'!H10)),NA())</f>
        <v>#N/A</v>
      </c>
      <c r="BN16" s="510">
        <f ca="1">+IF(AND(ISNUMBER(OFFSET('Hygiene Data'!$H$9,0,10*ROW('Hygiene Data'!H10))),'Data Summary'!EC16="Yes"),OFFSET('Hygiene Data'!$H$9,0,10*ROW('Hygiene Data'!H10)),NA())</f>
        <v>96.931927133269411</v>
      </c>
      <c r="BO16" s="510" t="e">
        <f ca="1">+IF(AND(ISNUMBER(OFFSET('Hygiene Data'!$I$5,0,10*ROW('Hygiene Data'!I10))),'Data Summary'!ED16="Yes"),OFFSET('Hygiene Data'!$I$5,0,10*ROW('Hygiene Data'!I10)),NA())</f>
        <v>#N/A</v>
      </c>
      <c r="BP16" s="510" t="e">
        <f ca="1">+IF(AND(ISNUMBER(OFFSET('Hygiene Data'!$I$7,0,10*ROW('Hygiene Data'!I10))),'Data Summary'!EE16="Yes"),OFFSET('Hygiene Data'!$I$7,0,10*ROW('Hygiene Data'!I10)),NA())</f>
        <v>#N/A</v>
      </c>
      <c r="BQ16" s="510">
        <f ca="1">+IF(AND(ISNUMBER(OFFSET('Hygiene Data'!$I$9,0,10*ROW('Hygiene Data'!I10))),'Data Summary'!EF16="Yes"),OFFSET('Hygiene Data'!$I$9,0,10*ROW('Hygiene Data'!I10)),NA())</f>
        <v>61.224491119384773</v>
      </c>
    </row>
    <row r="17" spans="1:69" x14ac:dyDescent="0.25">
      <c r="A17" s="506" t="e">
        <f ca="1">+RIGHT('Data Summary'!A17,LEN('Data Summary'!A17)-9)</f>
        <v>#VALUE!</v>
      </c>
      <c r="B17" s="480" t="str">
        <f ca="1">+IF(ISTEXT('Data Summary'!B17),'Data Summary'!B17,"")</f>
        <v/>
      </c>
      <c r="C17" s="507" t="e">
        <f ca="1">+VALUE('Data Summary'!C17)</f>
        <v>#VALUE!</v>
      </c>
      <c r="D17" s="508" t="e">
        <f ca="1">+IF(AND(ISNUMBER(OFFSET('Water Data'!$D$4,0,10*ROW('Water Data'!D11))),'Data Summary'!BS17="Yes"),100-OFFSET('Water Data'!$D$4,0,10*ROW('Water Data'!D11)),NA())</f>
        <v>#N/A</v>
      </c>
      <c r="E17" s="508" t="e">
        <f ca="1">+IF(AND(ISNUMBER(OFFSET('Water Data'!$D$6,0,10*ROW('Water Data'!D11))),'Data Summary'!BT17="Yes"),OFFSET('Water Data'!$D$6,0,10*ROW('Water Data'!D11)),NA())</f>
        <v>#N/A</v>
      </c>
      <c r="F17" s="508" t="e">
        <f ca="1">+IF(AND(ISNUMBER(OFFSET('Water Data'!$D$9,0,10*ROW('Water Data'!D11))),'Data Summary'!BU17="Yes"),OFFSET('Water Data'!$D$9,0,10*ROW('Water Data'!D11)),NA())</f>
        <v>#N/A</v>
      </c>
      <c r="G17" s="508" t="e">
        <f ca="1">+IF(AND(ISNUMBER(OFFSET('Water Data'!$E$4,0,10*ROW('Water Data'!E11))),'Data Summary'!BV17="Yes"),100-OFFSET('Water Data'!$E$4,0,10*ROW('Water Data'!E11)),NA())</f>
        <v>#N/A</v>
      </c>
      <c r="H17" s="508" t="e">
        <f ca="1">+IF(AND(ISNUMBER(OFFSET('Water Data'!$E$6,0,10*ROW('Water Data'!E11))),'Data Summary'!BW17="Yes"),OFFSET('Water Data'!$E$6,0,10*ROW('Water Data'!E11)),NA())</f>
        <v>#N/A</v>
      </c>
      <c r="I17" s="508" t="e">
        <f ca="1">+IF(AND(ISNUMBER(OFFSET('Water Data'!$E$9,0,10*ROW('Water Data'!E11))),'Data Summary'!BX17="Yes"),OFFSET('Water Data'!$E$9,0,10*ROW('Water Data'!E11)),NA())</f>
        <v>#N/A</v>
      </c>
      <c r="J17" s="508" t="e">
        <f ca="1">+IF(AND(ISNUMBER(OFFSET('Water Data'!$F$4,0,10*ROW('Water Data'!F11))),'Data Summary'!BY17="Yes"),100-OFFSET('Water Data'!$F$4,0,10*ROW('Water Data'!F11)),NA())</f>
        <v>#N/A</v>
      </c>
      <c r="K17" s="508" t="e">
        <f ca="1">+IF(AND(ISNUMBER(OFFSET('Water Data'!$F$6,0,10*ROW('Water Data'!F11))),'Data Summary'!BZ17="Yes"),OFFSET('Water Data'!$F$6,0,10*ROW('Water Data'!F11)),NA())</f>
        <v>#N/A</v>
      </c>
      <c r="L17" s="508" t="e">
        <f ca="1">+IF(AND(ISNUMBER(OFFSET('Water Data'!$F$9,0,10*ROW('Water Data'!F11))),'Data Summary'!CA17="Yes"),OFFSET('Water Data'!$F$9,0,10*ROW('Water Data'!F11)),NA())</f>
        <v>#N/A</v>
      </c>
      <c r="M17" s="508" t="e">
        <f ca="1">+IF(AND(ISNUMBER(OFFSET('Water Data'!$G$4,0,10*ROW('Water Data'!G11))),'Data Summary'!CB17="Yes"),100-OFFSET('Water Data'!$G$4,0,10*ROW('Water Data'!G11)),NA())</f>
        <v>#N/A</v>
      </c>
      <c r="N17" s="508" t="e">
        <f ca="1">+IF(AND(ISNUMBER(OFFSET('Water Data'!$G$6,0,10*ROW('Water Data'!G11))),'Data Summary'!CC17="Yes"),OFFSET('Water Data'!$G$6,0,10*ROW('Water Data'!G11)),NA())</f>
        <v>#N/A</v>
      </c>
      <c r="O17" s="508" t="e">
        <f ca="1">+IF(AND(ISNUMBER(OFFSET('Water Data'!$G$9,0,10*ROW('Water Data'!G11))),'Data Summary'!CD17="Yes"),OFFSET('Water Data'!$G$9,0,10*ROW('Water Data'!G11)),NA())</f>
        <v>#N/A</v>
      </c>
      <c r="P17" s="508" t="e">
        <f ca="1">+IF(AND(ISNUMBER(OFFSET('Water Data'!$H$4,0,10*ROW('Water Data'!H11))),'Data Summary'!CE17="Yes"),100-OFFSET('Water Data'!$H$4,0,10*ROW('Water Data'!H11)),NA())</f>
        <v>#N/A</v>
      </c>
      <c r="Q17" s="508" t="e">
        <f ca="1">+IF(AND(ISNUMBER(OFFSET('Water Data'!$H$6,0,10*ROW('Water Data'!H11))),'Data Summary'!CF17="Yes"),OFFSET('Water Data'!$H$6,0,10*ROW('Water Data'!H11)),NA())</f>
        <v>#N/A</v>
      </c>
      <c r="R17" s="508" t="e">
        <f ca="1">+IF(AND(ISNUMBER(OFFSET('Water Data'!$H$9,0,10*ROW('Water Data'!H11))),'Data Summary'!CG17="Yes"),OFFSET('Water Data'!$H$9,0,10*ROW('Water Data'!H11)),NA())</f>
        <v>#N/A</v>
      </c>
      <c r="S17" s="508" t="e">
        <f ca="1">+IF(AND(ISNUMBER(OFFSET('Water Data'!$I$4,0,10*ROW('Water Data'!I11))),'Data Summary'!CH17="Yes"),100-OFFSET('Water Data'!$I$4,0,10*ROW('Water Data'!I11)),NA())</f>
        <v>#N/A</v>
      </c>
      <c r="T17" s="508" t="e">
        <f ca="1">+IF(AND(ISNUMBER(OFFSET('Water Data'!$I$6,0,10*ROW('Water Data'!I11))),'Data Summary'!CI17="Yes"),OFFSET('Water Data'!$I$6,0,10*ROW('Water Data'!I11)),NA())</f>
        <v>#N/A</v>
      </c>
      <c r="U17" s="508" t="e">
        <f ca="1">+IF(AND(ISNUMBER(OFFSET('Water Data'!$I$9,0,10*ROW('Water Data'!I11))),'Data Summary'!CJ17="Yes"),OFFSET('Water Data'!$I$9,0,10*ROW('Water Data'!I11)),NA())</f>
        <v>#N/A</v>
      </c>
      <c r="V17" s="509" t="e">
        <f ca="1">+IF(AND(ISNUMBER(OFFSET('Sanitation Data'!$D$4,0,10*ROW('Sanitation Data'!D11))),'Data Summary'!CK17="Yes"),100-OFFSET('Sanitation Data'!$D$4,0,10*ROW('Sanitation Data'!D11)),NA())</f>
        <v>#N/A</v>
      </c>
      <c r="W17" s="509" t="e">
        <f ca="1">+IF(AND(ISNUMBER(OFFSET('Sanitation Data'!$D$6,0,10*ROW('Sanitation Data'!D11))),'Data Summary'!CL17="Yes"),OFFSET('Sanitation Data'!$D$6,0,10*ROW('Sanitation Data'!D11)),NA())</f>
        <v>#N/A</v>
      </c>
      <c r="X17" s="509" t="e">
        <f ca="1">+IF(AND(ISNUMBER(OFFSET('Sanitation Data'!$D$10,0,10*ROW('Sanitation Data'!D11))),'Data Summary'!CM17="Yes"),OFFSET('Sanitation Data'!$D$10,0,10*ROW('Sanitation Data'!D11)),NA())</f>
        <v>#N/A</v>
      </c>
      <c r="Y17" s="509" t="e">
        <f ca="1">+IF(AND(ISNUMBER(OFFSET('Sanitation Data'!$D$11,0,10*ROW('Sanitation Data'!D11))),'Data Summary'!CN17="Yes"),OFFSET('Sanitation Data'!$D$11,0,10*ROW('Sanitation Data'!D11)),NA())</f>
        <v>#N/A</v>
      </c>
      <c r="Z17" s="509" t="e">
        <f ca="1">+IF(AND(ISNUMBER(OFFSET('Sanitation Data'!$D$12,0,10*ROW('Sanitation Data'!D11))),'Data Summary'!CO17="Yes"),OFFSET('Sanitation Data'!$D$12,0,10*ROW('Sanitation Data'!D11)),NA())</f>
        <v>#N/A</v>
      </c>
      <c r="AA17" s="509" t="e">
        <f ca="1">+IF(AND(ISNUMBER(OFFSET('Sanitation Data'!$E$4,0,10*ROW('Sanitation Data'!E11))),'Data Summary'!CP17="Yes"),100-OFFSET('Sanitation Data'!$E$4,0,10*ROW('Sanitation Data'!E11)),NA())</f>
        <v>#N/A</v>
      </c>
      <c r="AB17" s="509" t="e">
        <f ca="1">+IF(AND(ISNUMBER(OFFSET('Sanitation Data'!$E$6,0,10*ROW('Sanitation Data'!E11))),'Data Summary'!CQ17="Yes"),OFFSET('Sanitation Data'!$E$6,0,10*ROW('Sanitation Data'!E11)),NA())</f>
        <v>#N/A</v>
      </c>
      <c r="AC17" s="509" t="e">
        <f ca="1">+IF(AND(ISNUMBER(OFFSET('Sanitation Data'!$E$10,0,10*ROW('Sanitation Data'!E11))),'Data Summary'!CR17="Yes"),OFFSET('Sanitation Data'!$E$10,0,10*ROW('Sanitation Data'!E11)),NA())</f>
        <v>#N/A</v>
      </c>
      <c r="AD17" s="509" t="e">
        <f ca="1">+IF(AND(ISNUMBER(OFFSET('Sanitation Data'!$E$11,0,10*ROW('Sanitation Data'!E11))),'Data Summary'!CS17="Yes"),OFFSET('Sanitation Data'!$E$11,0,10*ROW('Sanitation Data'!E11)),NA())</f>
        <v>#N/A</v>
      </c>
      <c r="AE17" s="509" t="e">
        <f ca="1">+IF(AND(ISNUMBER(OFFSET('Sanitation Data'!$E$12,0,10*ROW('Sanitation Data'!E11))),'Data Summary'!CT17="Yes"),OFFSET('Sanitation Data'!$E$12,0,10*ROW('Sanitation Data'!E11)),NA())</f>
        <v>#N/A</v>
      </c>
      <c r="AF17" s="509" t="e">
        <f ca="1">+IF(AND(ISNUMBER(OFFSET('Sanitation Data'!$F$4,0,10*ROW('Sanitation Data'!F11))),'Data Summary'!CU17="Yes"),100-OFFSET('Sanitation Data'!$F$4,0,10*ROW('Sanitation Data'!F11)),NA())</f>
        <v>#N/A</v>
      </c>
      <c r="AG17" s="509" t="e">
        <f ca="1">+IF(AND(ISNUMBER(OFFSET('Sanitation Data'!$F$6,0,10*ROW('Sanitation Data'!F11))),'Data Summary'!CV17="Yes"),OFFSET('Sanitation Data'!$F$6,0,10*ROW('Sanitation Data'!F11)),NA())</f>
        <v>#N/A</v>
      </c>
      <c r="AH17" s="509" t="e">
        <f ca="1">+IF(AND(ISNUMBER(OFFSET('Sanitation Data'!$F$10,0,10*ROW('Sanitation Data'!F11))),'Data Summary'!CW17="Yes"),OFFSET('Sanitation Data'!$F$10,0,10*ROW('Sanitation Data'!F11)),NA())</f>
        <v>#N/A</v>
      </c>
      <c r="AI17" s="509" t="e">
        <f ca="1">+IF(AND(ISNUMBER(OFFSET('Sanitation Data'!$F$11,0,10*ROW('Sanitation Data'!F11))),'Data Summary'!CX17="Yes"),OFFSET('Sanitation Data'!$F$11,0,10*ROW('Sanitation Data'!F11)),NA())</f>
        <v>#N/A</v>
      </c>
      <c r="AJ17" s="509" t="e">
        <f ca="1">+IF(AND(ISNUMBER(OFFSET('Sanitation Data'!$F$12,0,10*ROW('Sanitation Data'!F11))),'Data Summary'!CY17="Yes"),OFFSET('Sanitation Data'!$F$12,0,10*ROW('Sanitation Data'!F11)),NA())</f>
        <v>#N/A</v>
      </c>
      <c r="AK17" s="509" t="e">
        <f ca="1">+IF(AND(ISNUMBER(OFFSET('Sanitation Data'!$G$4,0,10*ROW('Sanitation Data'!G11))),'Data Summary'!CZ17="Yes"),100-OFFSET('Sanitation Data'!$G$4,0,10*ROW('Sanitation Data'!G11)),NA())</f>
        <v>#N/A</v>
      </c>
      <c r="AL17" s="509" t="e">
        <f ca="1">+IF(AND(ISNUMBER(OFFSET('Sanitation Data'!$G$6,0,10*ROW('Sanitation Data'!G11))),'Data Summary'!DA17="Yes"),OFFSET('Sanitation Data'!$G$6,0,10*ROW('Sanitation Data'!G11)),NA())</f>
        <v>#N/A</v>
      </c>
      <c r="AM17" s="509" t="e">
        <f ca="1">+IF(AND(ISNUMBER(OFFSET('Sanitation Data'!$G$10,0,10*ROW('Sanitation Data'!G11))),'Data Summary'!DB17="Yes"),OFFSET('Sanitation Data'!$G$10,0,10*ROW('Sanitation Data'!G11)),NA())</f>
        <v>#N/A</v>
      </c>
      <c r="AN17" s="509" t="e">
        <f ca="1">+IF(AND(ISNUMBER(OFFSET('Sanitation Data'!$G$11,0,10*ROW('Sanitation Data'!G11))),'Data Summary'!DC17="Yes"),OFFSET('Sanitation Data'!$G$11,0,10*ROW('Sanitation Data'!G11)),NA())</f>
        <v>#N/A</v>
      </c>
      <c r="AO17" s="509" t="e">
        <f ca="1">+IF(AND(ISNUMBER(OFFSET('Sanitation Data'!$G$12,0,10*ROW('Sanitation Data'!G11))),'Data Summary'!DD17="Yes"),OFFSET('Sanitation Data'!$G$12,0,10*ROW('Sanitation Data'!G11)),NA())</f>
        <v>#N/A</v>
      </c>
      <c r="AP17" s="509" t="e">
        <f ca="1">+IF(AND(ISNUMBER(OFFSET('Sanitation Data'!$H$4,0,10*ROW('Sanitation Data'!H11))),'Data Summary'!DE17="Yes"),100-OFFSET('Sanitation Data'!$H$4,0,10*ROW('Sanitation Data'!H11)),NA())</f>
        <v>#N/A</v>
      </c>
      <c r="AQ17" s="509" t="e">
        <f ca="1">+IF(AND(ISNUMBER(OFFSET('Sanitation Data'!$H$6,0,10*ROW('Sanitation Data'!H11))),'Data Summary'!DF17="Yes"),OFFSET('Sanitation Data'!$H$6,0,10*ROW('Sanitation Data'!H11)),NA())</f>
        <v>#N/A</v>
      </c>
      <c r="AR17" s="509" t="e">
        <f ca="1">+IF(AND(ISNUMBER(OFFSET('Sanitation Data'!$H$10,0,10*ROW('Sanitation Data'!H11))),'Data Summary'!DG17="Yes"),OFFSET('Sanitation Data'!$H$10,0,10*ROW('Sanitation Data'!H11)),NA())</f>
        <v>#N/A</v>
      </c>
      <c r="AS17" s="509" t="e">
        <f ca="1">+IF(AND(ISNUMBER(OFFSET('Sanitation Data'!$H$11,0,10*ROW('Sanitation Data'!H11))),'Data Summary'!DH17="Yes"),OFFSET('Sanitation Data'!$H$11,0,10*ROW('Sanitation Data'!H11)),NA())</f>
        <v>#N/A</v>
      </c>
      <c r="AT17" s="509" t="e">
        <f ca="1">+IF(AND(ISNUMBER(OFFSET('Sanitation Data'!$H$12,0,10*ROW('Sanitation Data'!H11))),'Data Summary'!DI17="Yes"),OFFSET('Sanitation Data'!$H$12,0,10*ROW('Sanitation Data'!H11)),NA())</f>
        <v>#N/A</v>
      </c>
      <c r="AU17" s="509" t="e">
        <f ca="1">+IF(AND(ISNUMBER(OFFSET('Sanitation Data'!$I$4,0,10*ROW('Sanitation Data'!I11))),'Data Summary'!DJ17="Yes"),100-OFFSET('Sanitation Data'!$I$4,0,10*ROW('Sanitation Data'!I11)),NA())</f>
        <v>#N/A</v>
      </c>
      <c r="AV17" s="509" t="e">
        <f ca="1">+IF(AND(ISNUMBER(OFFSET('Sanitation Data'!$I$6,0,10*ROW('Sanitation Data'!I11))),'Data Summary'!DK17="Yes"),OFFSET('Sanitation Data'!$I$6,0,10*ROW('Sanitation Data'!I11)),NA())</f>
        <v>#N/A</v>
      </c>
      <c r="AW17" s="509" t="e">
        <f ca="1">+IF(AND(ISNUMBER(OFFSET('Sanitation Data'!$I$10,0,10*ROW('Sanitation Data'!I11))),'Data Summary'!DL17="Yes"),OFFSET('Sanitation Data'!$I$10,0,10*ROW('Sanitation Data'!I11)),NA())</f>
        <v>#N/A</v>
      </c>
      <c r="AX17" s="509" t="e">
        <f ca="1">+IF(AND(ISNUMBER(OFFSET('Sanitation Data'!$I$11,0,10*ROW('Sanitation Data'!I11))),'Data Summary'!DM17="Yes"),OFFSET('Sanitation Data'!$I$11,0,10*ROW('Sanitation Data'!I11)),NA())</f>
        <v>#N/A</v>
      </c>
      <c r="AY17" s="509" t="e">
        <f ca="1">+IF(AND(ISNUMBER(OFFSET('Sanitation Data'!$I$12,0,10*ROW('Sanitation Data'!I11))),'Data Summary'!DN17="Yes"),OFFSET('Sanitation Data'!$I$12,0,10*ROW('Sanitation Data'!I11)),NA())</f>
        <v>#N/A</v>
      </c>
      <c r="AZ17" s="510" t="e">
        <f ca="1">+IF(AND(ISNUMBER(OFFSET('Hygiene Data'!$D$5,0,10*ROW('Hygiene Data'!D11))),'Data Summary'!DO17="Yes"),OFFSET('Hygiene Data'!$D$5,0,10*ROW('Hygiene Data'!D11)),NA())</f>
        <v>#N/A</v>
      </c>
      <c r="BA17" s="510" t="e">
        <f ca="1">+IF(AND(ISNUMBER(OFFSET('Hygiene Data'!$D$7,0,10*ROW('Hygiene Data'!D11))),'Data Summary'!DP17="Yes"),OFFSET('Hygiene Data'!$D$7,0,10*ROW('Hygiene Data'!D11)),NA())</f>
        <v>#N/A</v>
      </c>
      <c r="BB17" s="510" t="e">
        <f ca="1">+IF(AND(ISNUMBER(OFFSET('Hygiene Data'!$D$9,0,10*ROW('Hygiene Data'!D11))),'Data Summary'!DQ17="Yes"),OFFSET('Hygiene Data'!$D$9,0,10*ROW('Hygiene Data'!D11)),NA())</f>
        <v>#N/A</v>
      </c>
      <c r="BC17" s="510" t="e">
        <f ca="1">+IF(AND(ISNUMBER(OFFSET('Hygiene Data'!$E$5,0,10*ROW('Hygiene Data'!E11))),'Data Summary'!DR17="Yes"),OFFSET('Hygiene Data'!$E$5,0,10*ROW('Hygiene Data'!E11)),NA())</f>
        <v>#N/A</v>
      </c>
      <c r="BD17" s="510" t="e">
        <f ca="1">+IF(AND(ISNUMBER(OFFSET('Hygiene Data'!$E$7,0,10*ROW('Hygiene Data'!E11))),'Data Summary'!DS17="Yes"),OFFSET('Hygiene Data'!$E$7,0,10*ROW('Hygiene Data'!E11)),NA())</f>
        <v>#N/A</v>
      </c>
      <c r="BE17" s="510" t="e">
        <f ca="1">+IF(AND(ISNUMBER(OFFSET('Hygiene Data'!$E$9,0,10*ROW('Hygiene Data'!E11))),'Data Summary'!DT17="Yes"),OFFSET('Hygiene Data'!$E$9,0,10*ROW('Hygiene Data'!E11)),NA())</f>
        <v>#N/A</v>
      </c>
      <c r="BF17" s="510" t="e">
        <f ca="1">+IF(AND(ISNUMBER(OFFSET('Hygiene Data'!$F$5,0,10*ROW('Hygiene Data'!F11))),'Data Summary'!DU17="Yes"),OFFSET('Hygiene Data'!$F$5,0,10*ROW('Hygiene Data'!F11)),NA())</f>
        <v>#N/A</v>
      </c>
      <c r="BG17" s="510" t="e">
        <f ca="1">+IF(AND(ISNUMBER(OFFSET('Hygiene Data'!$F$7,0,10*ROW('Hygiene Data'!F11))),'Data Summary'!DV17="Yes"),OFFSET('Hygiene Data'!$F$7,0,10*ROW('Hygiene Data'!F11)),NA())</f>
        <v>#N/A</v>
      </c>
      <c r="BH17" s="510" t="e">
        <f ca="1">+IF(AND(ISNUMBER(OFFSET('Hygiene Data'!$F$9,0,10*ROW('Hygiene Data'!F11))),'Data Summary'!DW17="Yes"),OFFSET('Hygiene Data'!$F$9,0,10*ROW('Hygiene Data'!F11)),NA())</f>
        <v>#N/A</v>
      </c>
      <c r="BI17" s="510" t="e">
        <f ca="1">+IF(AND(ISNUMBER(OFFSET('Hygiene Data'!$G$5,0,10*ROW('Hygiene Data'!G11))),'Data Summary'!DX17="Yes"),OFFSET('Hygiene Data'!$G$5,0,10*ROW('Hygiene Data'!G11)),NA())</f>
        <v>#N/A</v>
      </c>
      <c r="BJ17" s="510" t="e">
        <f ca="1">+IF(AND(ISNUMBER(OFFSET('Hygiene Data'!$G$7,0,10*ROW('Hygiene Data'!G11))),'Data Summary'!DY17="Yes"),OFFSET('Hygiene Data'!$G$7,0,10*ROW('Hygiene Data'!G11)),NA())</f>
        <v>#N/A</v>
      </c>
      <c r="BK17" s="510" t="e">
        <f ca="1">+IF(AND(ISNUMBER(OFFSET('Hygiene Data'!$G$9,0,10*ROW('Hygiene Data'!G11))),'Data Summary'!DZ17="Yes"),OFFSET('Hygiene Data'!$G$9,0,10*ROW('Hygiene Data'!G11)),NA())</f>
        <v>#N/A</v>
      </c>
      <c r="BL17" s="510" t="e">
        <f ca="1">+IF(AND(ISNUMBER(OFFSET('Hygiene Data'!$H$5,0,10*ROW('Hygiene Data'!H11))),'Data Summary'!EA17="Yes"),OFFSET('Hygiene Data'!$H$5,0,10*ROW('Hygiene Data'!H11)),NA())</f>
        <v>#N/A</v>
      </c>
      <c r="BM17" s="510" t="e">
        <f ca="1">+IF(AND(ISNUMBER(OFFSET('Hygiene Data'!$H$7,0,10*ROW('Hygiene Data'!H11))),'Data Summary'!EB17="Yes"),OFFSET('Hygiene Data'!$H$7,0,10*ROW('Hygiene Data'!H11)),NA())</f>
        <v>#N/A</v>
      </c>
      <c r="BN17" s="510" t="e">
        <f ca="1">+IF(AND(ISNUMBER(OFFSET('Hygiene Data'!$H$9,0,10*ROW('Hygiene Data'!H11))),'Data Summary'!EC17="Yes"),OFFSET('Hygiene Data'!$H$9,0,10*ROW('Hygiene Data'!H11)),NA())</f>
        <v>#N/A</v>
      </c>
      <c r="BO17" s="510" t="e">
        <f ca="1">+IF(AND(ISNUMBER(OFFSET('Hygiene Data'!$I$5,0,10*ROW('Hygiene Data'!I11))),'Data Summary'!ED17="Yes"),OFFSET('Hygiene Data'!$I$5,0,10*ROW('Hygiene Data'!I11)),NA())</f>
        <v>#N/A</v>
      </c>
      <c r="BP17" s="510" t="e">
        <f ca="1">+IF(AND(ISNUMBER(OFFSET('Hygiene Data'!$I$7,0,10*ROW('Hygiene Data'!I11))),'Data Summary'!EE17="Yes"),OFFSET('Hygiene Data'!$I$7,0,10*ROW('Hygiene Data'!I11)),NA())</f>
        <v>#N/A</v>
      </c>
      <c r="BQ17" s="510" t="e">
        <f ca="1">+IF(AND(ISNUMBER(OFFSET('Hygiene Data'!$I$9,0,10*ROW('Hygiene Data'!I11))),'Data Summary'!EF17="Yes"),OFFSET('Hygiene Data'!$I$9,0,10*ROW('Hygiene Data'!I11)),NA())</f>
        <v>#N/A</v>
      </c>
    </row>
    <row r="18" spans="1:69" x14ac:dyDescent="0.25">
      <c r="A18" s="506" t="e">
        <f ca="1">+RIGHT('Data Summary'!A18,LEN('Data Summary'!A18)-9)</f>
        <v>#VALUE!</v>
      </c>
      <c r="B18" s="480" t="str">
        <f ca="1">+IF(ISTEXT('Data Summary'!B18),'Data Summary'!B18,"")</f>
        <v/>
      </c>
      <c r="C18" s="507" t="e">
        <f ca="1">+VALUE('Data Summary'!C18)</f>
        <v>#VALUE!</v>
      </c>
      <c r="D18" s="508" t="e">
        <f ca="1">+IF(AND(ISNUMBER(OFFSET('Water Data'!$D$4,0,10*ROW('Water Data'!D12))),'Data Summary'!BS18="Yes"),100-OFFSET('Water Data'!$D$4,0,10*ROW('Water Data'!D12)),NA())</f>
        <v>#N/A</v>
      </c>
      <c r="E18" s="508" t="e">
        <f ca="1">+IF(AND(ISNUMBER(OFFSET('Water Data'!$D$6,0,10*ROW('Water Data'!D12))),'Data Summary'!BT18="Yes"),OFFSET('Water Data'!$D$6,0,10*ROW('Water Data'!D12)),NA())</f>
        <v>#N/A</v>
      </c>
      <c r="F18" s="508" t="e">
        <f ca="1">+IF(AND(ISNUMBER(OFFSET('Water Data'!$D$9,0,10*ROW('Water Data'!D12))),'Data Summary'!BU18="Yes"),OFFSET('Water Data'!$D$9,0,10*ROW('Water Data'!D12)),NA())</f>
        <v>#N/A</v>
      </c>
      <c r="G18" s="508" t="e">
        <f ca="1">+IF(AND(ISNUMBER(OFFSET('Water Data'!$E$4,0,10*ROW('Water Data'!E12))),'Data Summary'!BV18="Yes"),100-OFFSET('Water Data'!$E$4,0,10*ROW('Water Data'!E12)),NA())</f>
        <v>#N/A</v>
      </c>
      <c r="H18" s="508" t="e">
        <f ca="1">+IF(AND(ISNUMBER(OFFSET('Water Data'!$E$6,0,10*ROW('Water Data'!E12))),'Data Summary'!BW18="Yes"),OFFSET('Water Data'!$E$6,0,10*ROW('Water Data'!E12)),NA())</f>
        <v>#N/A</v>
      </c>
      <c r="I18" s="508" t="e">
        <f ca="1">+IF(AND(ISNUMBER(OFFSET('Water Data'!$E$9,0,10*ROW('Water Data'!E12))),'Data Summary'!BX18="Yes"),OFFSET('Water Data'!$E$9,0,10*ROW('Water Data'!E12)),NA())</f>
        <v>#N/A</v>
      </c>
      <c r="J18" s="508" t="e">
        <f ca="1">+IF(AND(ISNUMBER(OFFSET('Water Data'!$F$4,0,10*ROW('Water Data'!F12))),'Data Summary'!BY18="Yes"),100-OFFSET('Water Data'!$F$4,0,10*ROW('Water Data'!F12)),NA())</f>
        <v>#N/A</v>
      </c>
      <c r="K18" s="508" t="e">
        <f ca="1">+IF(AND(ISNUMBER(OFFSET('Water Data'!$F$6,0,10*ROW('Water Data'!F12))),'Data Summary'!BZ18="Yes"),OFFSET('Water Data'!$F$6,0,10*ROW('Water Data'!F12)),NA())</f>
        <v>#N/A</v>
      </c>
      <c r="L18" s="508" t="e">
        <f ca="1">+IF(AND(ISNUMBER(OFFSET('Water Data'!$F$9,0,10*ROW('Water Data'!F12))),'Data Summary'!CA18="Yes"),OFFSET('Water Data'!$F$9,0,10*ROW('Water Data'!F12)),NA())</f>
        <v>#N/A</v>
      </c>
      <c r="M18" s="508" t="e">
        <f ca="1">+IF(AND(ISNUMBER(OFFSET('Water Data'!$G$4,0,10*ROW('Water Data'!G12))),'Data Summary'!CB18="Yes"),100-OFFSET('Water Data'!$G$4,0,10*ROW('Water Data'!G12)),NA())</f>
        <v>#N/A</v>
      </c>
      <c r="N18" s="508" t="e">
        <f ca="1">+IF(AND(ISNUMBER(OFFSET('Water Data'!$G$6,0,10*ROW('Water Data'!G12))),'Data Summary'!CC18="Yes"),OFFSET('Water Data'!$G$6,0,10*ROW('Water Data'!G12)),NA())</f>
        <v>#N/A</v>
      </c>
      <c r="O18" s="508" t="e">
        <f ca="1">+IF(AND(ISNUMBER(OFFSET('Water Data'!$G$9,0,10*ROW('Water Data'!G12))),'Data Summary'!CD18="Yes"),OFFSET('Water Data'!$G$9,0,10*ROW('Water Data'!G12)),NA())</f>
        <v>#N/A</v>
      </c>
      <c r="P18" s="508" t="e">
        <f ca="1">+IF(AND(ISNUMBER(OFFSET('Water Data'!$H$4,0,10*ROW('Water Data'!H12))),'Data Summary'!CE18="Yes"),100-OFFSET('Water Data'!$H$4,0,10*ROW('Water Data'!H12)),NA())</f>
        <v>#N/A</v>
      </c>
      <c r="Q18" s="508" t="e">
        <f ca="1">+IF(AND(ISNUMBER(OFFSET('Water Data'!$H$6,0,10*ROW('Water Data'!H12))),'Data Summary'!CF18="Yes"),OFFSET('Water Data'!$H$6,0,10*ROW('Water Data'!H12)),NA())</f>
        <v>#N/A</v>
      </c>
      <c r="R18" s="508" t="e">
        <f ca="1">+IF(AND(ISNUMBER(OFFSET('Water Data'!$H$9,0,10*ROW('Water Data'!H12))),'Data Summary'!CG18="Yes"),OFFSET('Water Data'!$H$9,0,10*ROW('Water Data'!H12)),NA())</f>
        <v>#N/A</v>
      </c>
      <c r="S18" s="508" t="e">
        <f ca="1">+IF(AND(ISNUMBER(OFFSET('Water Data'!$I$4,0,10*ROW('Water Data'!I12))),'Data Summary'!CH18="Yes"),100-OFFSET('Water Data'!$I$4,0,10*ROW('Water Data'!I12)),NA())</f>
        <v>#N/A</v>
      </c>
      <c r="T18" s="508" t="e">
        <f ca="1">+IF(AND(ISNUMBER(OFFSET('Water Data'!$I$6,0,10*ROW('Water Data'!I12))),'Data Summary'!CI18="Yes"),OFFSET('Water Data'!$I$6,0,10*ROW('Water Data'!I12)),NA())</f>
        <v>#N/A</v>
      </c>
      <c r="U18" s="508" t="e">
        <f ca="1">+IF(AND(ISNUMBER(OFFSET('Water Data'!$I$9,0,10*ROW('Water Data'!I12))),'Data Summary'!CJ18="Yes"),OFFSET('Water Data'!$I$9,0,10*ROW('Water Data'!I12)),NA())</f>
        <v>#N/A</v>
      </c>
      <c r="V18" s="509" t="e">
        <f ca="1">+IF(AND(ISNUMBER(OFFSET('Sanitation Data'!$D$4,0,10*ROW('Sanitation Data'!D12))),'Data Summary'!CK18="Yes"),100-OFFSET('Sanitation Data'!$D$4,0,10*ROW('Sanitation Data'!D12)),NA())</f>
        <v>#N/A</v>
      </c>
      <c r="W18" s="509" t="e">
        <f ca="1">+IF(AND(ISNUMBER(OFFSET('Sanitation Data'!$D$6,0,10*ROW('Sanitation Data'!D12))),'Data Summary'!CL18="Yes"),OFFSET('Sanitation Data'!$D$6,0,10*ROW('Sanitation Data'!D12)),NA())</f>
        <v>#N/A</v>
      </c>
      <c r="X18" s="509" t="e">
        <f ca="1">+IF(AND(ISNUMBER(OFFSET('Sanitation Data'!$D$10,0,10*ROW('Sanitation Data'!D12))),'Data Summary'!CM18="Yes"),OFFSET('Sanitation Data'!$D$10,0,10*ROW('Sanitation Data'!D12)),NA())</f>
        <v>#N/A</v>
      </c>
      <c r="Y18" s="509" t="e">
        <f ca="1">+IF(AND(ISNUMBER(OFFSET('Sanitation Data'!$D$11,0,10*ROW('Sanitation Data'!D12))),'Data Summary'!CN18="Yes"),OFFSET('Sanitation Data'!$D$11,0,10*ROW('Sanitation Data'!D12)),NA())</f>
        <v>#N/A</v>
      </c>
      <c r="Z18" s="509" t="e">
        <f ca="1">+IF(AND(ISNUMBER(OFFSET('Sanitation Data'!$D$12,0,10*ROW('Sanitation Data'!D12))),'Data Summary'!CO18="Yes"),OFFSET('Sanitation Data'!$D$12,0,10*ROW('Sanitation Data'!D12)),NA())</f>
        <v>#N/A</v>
      </c>
      <c r="AA18" s="509" t="e">
        <f ca="1">+IF(AND(ISNUMBER(OFFSET('Sanitation Data'!$E$4,0,10*ROW('Sanitation Data'!E12))),'Data Summary'!CP18="Yes"),100-OFFSET('Sanitation Data'!$E$4,0,10*ROW('Sanitation Data'!E12)),NA())</f>
        <v>#N/A</v>
      </c>
      <c r="AB18" s="509" t="e">
        <f ca="1">+IF(AND(ISNUMBER(OFFSET('Sanitation Data'!$E$6,0,10*ROW('Sanitation Data'!E12))),'Data Summary'!CQ18="Yes"),OFFSET('Sanitation Data'!$E$6,0,10*ROW('Sanitation Data'!E12)),NA())</f>
        <v>#N/A</v>
      </c>
      <c r="AC18" s="509" t="e">
        <f ca="1">+IF(AND(ISNUMBER(OFFSET('Sanitation Data'!$E$10,0,10*ROW('Sanitation Data'!E12))),'Data Summary'!CR18="Yes"),OFFSET('Sanitation Data'!$E$10,0,10*ROW('Sanitation Data'!E12)),NA())</f>
        <v>#N/A</v>
      </c>
      <c r="AD18" s="509" t="e">
        <f ca="1">+IF(AND(ISNUMBER(OFFSET('Sanitation Data'!$E$11,0,10*ROW('Sanitation Data'!E12))),'Data Summary'!CS18="Yes"),OFFSET('Sanitation Data'!$E$11,0,10*ROW('Sanitation Data'!E12)),NA())</f>
        <v>#N/A</v>
      </c>
      <c r="AE18" s="509" t="e">
        <f ca="1">+IF(AND(ISNUMBER(OFFSET('Sanitation Data'!$E$12,0,10*ROW('Sanitation Data'!E12))),'Data Summary'!CT18="Yes"),OFFSET('Sanitation Data'!$E$12,0,10*ROW('Sanitation Data'!E12)),NA())</f>
        <v>#N/A</v>
      </c>
      <c r="AF18" s="509" t="e">
        <f ca="1">+IF(AND(ISNUMBER(OFFSET('Sanitation Data'!$F$4,0,10*ROW('Sanitation Data'!F12))),'Data Summary'!CU18="Yes"),100-OFFSET('Sanitation Data'!$F$4,0,10*ROW('Sanitation Data'!F12)),NA())</f>
        <v>#N/A</v>
      </c>
      <c r="AG18" s="509" t="e">
        <f ca="1">+IF(AND(ISNUMBER(OFFSET('Sanitation Data'!$F$6,0,10*ROW('Sanitation Data'!F12))),'Data Summary'!CV18="Yes"),OFFSET('Sanitation Data'!$F$6,0,10*ROW('Sanitation Data'!F12)),NA())</f>
        <v>#N/A</v>
      </c>
      <c r="AH18" s="509" t="e">
        <f ca="1">+IF(AND(ISNUMBER(OFFSET('Sanitation Data'!$F$10,0,10*ROW('Sanitation Data'!F12))),'Data Summary'!CW18="Yes"),OFFSET('Sanitation Data'!$F$10,0,10*ROW('Sanitation Data'!F12)),NA())</f>
        <v>#N/A</v>
      </c>
      <c r="AI18" s="509" t="e">
        <f ca="1">+IF(AND(ISNUMBER(OFFSET('Sanitation Data'!$F$11,0,10*ROW('Sanitation Data'!F12))),'Data Summary'!CX18="Yes"),OFFSET('Sanitation Data'!$F$11,0,10*ROW('Sanitation Data'!F12)),NA())</f>
        <v>#N/A</v>
      </c>
      <c r="AJ18" s="509" t="e">
        <f ca="1">+IF(AND(ISNUMBER(OFFSET('Sanitation Data'!$F$12,0,10*ROW('Sanitation Data'!F12))),'Data Summary'!CY18="Yes"),OFFSET('Sanitation Data'!$F$12,0,10*ROW('Sanitation Data'!F12)),NA())</f>
        <v>#N/A</v>
      </c>
      <c r="AK18" s="509" t="e">
        <f ca="1">+IF(AND(ISNUMBER(OFFSET('Sanitation Data'!$G$4,0,10*ROW('Sanitation Data'!G12))),'Data Summary'!CZ18="Yes"),100-OFFSET('Sanitation Data'!$G$4,0,10*ROW('Sanitation Data'!G12)),NA())</f>
        <v>#N/A</v>
      </c>
      <c r="AL18" s="509" t="e">
        <f ca="1">+IF(AND(ISNUMBER(OFFSET('Sanitation Data'!$G$6,0,10*ROW('Sanitation Data'!G12))),'Data Summary'!DA18="Yes"),OFFSET('Sanitation Data'!$G$6,0,10*ROW('Sanitation Data'!G12)),NA())</f>
        <v>#N/A</v>
      </c>
      <c r="AM18" s="509" t="e">
        <f ca="1">+IF(AND(ISNUMBER(OFFSET('Sanitation Data'!$G$10,0,10*ROW('Sanitation Data'!G12))),'Data Summary'!DB18="Yes"),OFFSET('Sanitation Data'!$G$10,0,10*ROW('Sanitation Data'!G12)),NA())</f>
        <v>#N/A</v>
      </c>
      <c r="AN18" s="509" t="e">
        <f ca="1">+IF(AND(ISNUMBER(OFFSET('Sanitation Data'!$G$11,0,10*ROW('Sanitation Data'!G12))),'Data Summary'!DC18="Yes"),OFFSET('Sanitation Data'!$G$11,0,10*ROW('Sanitation Data'!G12)),NA())</f>
        <v>#N/A</v>
      </c>
      <c r="AO18" s="509" t="e">
        <f ca="1">+IF(AND(ISNUMBER(OFFSET('Sanitation Data'!$G$12,0,10*ROW('Sanitation Data'!G12))),'Data Summary'!DD18="Yes"),OFFSET('Sanitation Data'!$G$12,0,10*ROW('Sanitation Data'!G12)),NA())</f>
        <v>#N/A</v>
      </c>
      <c r="AP18" s="509" t="e">
        <f ca="1">+IF(AND(ISNUMBER(OFFSET('Sanitation Data'!$H$4,0,10*ROW('Sanitation Data'!H12))),'Data Summary'!DE18="Yes"),100-OFFSET('Sanitation Data'!$H$4,0,10*ROW('Sanitation Data'!H12)),NA())</f>
        <v>#N/A</v>
      </c>
      <c r="AQ18" s="509" t="e">
        <f ca="1">+IF(AND(ISNUMBER(OFFSET('Sanitation Data'!$H$6,0,10*ROW('Sanitation Data'!H12))),'Data Summary'!DF18="Yes"),OFFSET('Sanitation Data'!$H$6,0,10*ROW('Sanitation Data'!H12)),NA())</f>
        <v>#N/A</v>
      </c>
      <c r="AR18" s="509" t="e">
        <f ca="1">+IF(AND(ISNUMBER(OFFSET('Sanitation Data'!$H$10,0,10*ROW('Sanitation Data'!H12))),'Data Summary'!DG18="Yes"),OFFSET('Sanitation Data'!$H$10,0,10*ROW('Sanitation Data'!H12)),NA())</f>
        <v>#N/A</v>
      </c>
      <c r="AS18" s="509" t="e">
        <f ca="1">+IF(AND(ISNUMBER(OFFSET('Sanitation Data'!$H$11,0,10*ROW('Sanitation Data'!H12))),'Data Summary'!DH18="Yes"),OFFSET('Sanitation Data'!$H$11,0,10*ROW('Sanitation Data'!H12)),NA())</f>
        <v>#N/A</v>
      </c>
      <c r="AT18" s="509" t="e">
        <f ca="1">+IF(AND(ISNUMBER(OFFSET('Sanitation Data'!$H$12,0,10*ROW('Sanitation Data'!H12))),'Data Summary'!DI18="Yes"),OFFSET('Sanitation Data'!$H$12,0,10*ROW('Sanitation Data'!H12)),NA())</f>
        <v>#N/A</v>
      </c>
      <c r="AU18" s="509" t="e">
        <f ca="1">+IF(AND(ISNUMBER(OFFSET('Sanitation Data'!$I$4,0,10*ROW('Sanitation Data'!I12))),'Data Summary'!DJ18="Yes"),100-OFFSET('Sanitation Data'!$I$4,0,10*ROW('Sanitation Data'!I12)),NA())</f>
        <v>#N/A</v>
      </c>
      <c r="AV18" s="509" t="e">
        <f ca="1">+IF(AND(ISNUMBER(OFFSET('Sanitation Data'!$I$6,0,10*ROW('Sanitation Data'!I12))),'Data Summary'!DK18="Yes"),OFFSET('Sanitation Data'!$I$6,0,10*ROW('Sanitation Data'!I12)),NA())</f>
        <v>#N/A</v>
      </c>
      <c r="AW18" s="509" t="e">
        <f ca="1">+IF(AND(ISNUMBER(OFFSET('Sanitation Data'!$I$10,0,10*ROW('Sanitation Data'!I12))),'Data Summary'!DL18="Yes"),OFFSET('Sanitation Data'!$I$10,0,10*ROW('Sanitation Data'!I12)),NA())</f>
        <v>#N/A</v>
      </c>
      <c r="AX18" s="509" t="e">
        <f ca="1">+IF(AND(ISNUMBER(OFFSET('Sanitation Data'!$I$11,0,10*ROW('Sanitation Data'!I12))),'Data Summary'!DM18="Yes"),OFFSET('Sanitation Data'!$I$11,0,10*ROW('Sanitation Data'!I12)),NA())</f>
        <v>#N/A</v>
      </c>
      <c r="AY18" s="509" t="e">
        <f ca="1">+IF(AND(ISNUMBER(OFFSET('Sanitation Data'!$I$12,0,10*ROW('Sanitation Data'!I12))),'Data Summary'!DN18="Yes"),OFFSET('Sanitation Data'!$I$12,0,10*ROW('Sanitation Data'!I12)),NA())</f>
        <v>#N/A</v>
      </c>
      <c r="AZ18" s="510" t="e">
        <f ca="1">+IF(AND(ISNUMBER(OFFSET('Hygiene Data'!$D$5,0,10*ROW('Hygiene Data'!D12))),'Data Summary'!DO18="Yes"),OFFSET('Hygiene Data'!$D$5,0,10*ROW('Hygiene Data'!D12)),NA())</f>
        <v>#N/A</v>
      </c>
      <c r="BA18" s="510" t="e">
        <f ca="1">+IF(AND(ISNUMBER(OFFSET('Hygiene Data'!$D$7,0,10*ROW('Hygiene Data'!D12))),'Data Summary'!DP18="Yes"),OFFSET('Hygiene Data'!$D$7,0,10*ROW('Hygiene Data'!D12)),NA())</f>
        <v>#N/A</v>
      </c>
      <c r="BB18" s="510" t="e">
        <f ca="1">+IF(AND(ISNUMBER(OFFSET('Hygiene Data'!$D$9,0,10*ROW('Hygiene Data'!D12))),'Data Summary'!DQ18="Yes"),OFFSET('Hygiene Data'!$D$9,0,10*ROW('Hygiene Data'!D12)),NA())</f>
        <v>#N/A</v>
      </c>
      <c r="BC18" s="510" t="e">
        <f ca="1">+IF(AND(ISNUMBER(OFFSET('Hygiene Data'!$E$5,0,10*ROW('Hygiene Data'!E12))),'Data Summary'!DR18="Yes"),OFFSET('Hygiene Data'!$E$5,0,10*ROW('Hygiene Data'!E12)),NA())</f>
        <v>#N/A</v>
      </c>
      <c r="BD18" s="510" t="e">
        <f ca="1">+IF(AND(ISNUMBER(OFFSET('Hygiene Data'!$E$7,0,10*ROW('Hygiene Data'!E12))),'Data Summary'!DS18="Yes"),OFFSET('Hygiene Data'!$E$7,0,10*ROW('Hygiene Data'!E12)),NA())</f>
        <v>#N/A</v>
      </c>
      <c r="BE18" s="510" t="e">
        <f ca="1">+IF(AND(ISNUMBER(OFFSET('Hygiene Data'!$E$9,0,10*ROW('Hygiene Data'!E12))),'Data Summary'!DT18="Yes"),OFFSET('Hygiene Data'!$E$9,0,10*ROW('Hygiene Data'!E12)),NA())</f>
        <v>#N/A</v>
      </c>
      <c r="BF18" s="510" t="e">
        <f ca="1">+IF(AND(ISNUMBER(OFFSET('Hygiene Data'!$F$5,0,10*ROW('Hygiene Data'!F12))),'Data Summary'!DU18="Yes"),OFFSET('Hygiene Data'!$F$5,0,10*ROW('Hygiene Data'!F12)),NA())</f>
        <v>#N/A</v>
      </c>
      <c r="BG18" s="510" t="e">
        <f ca="1">+IF(AND(ISNUMBER(OFFSET('Hygiene Data'!$F$7,0,10*ROW('Hygiene Data'!F12))),'Data Summary'!DV18="Yes"),OFFSET('Hygiene Data'!$F$7,0,10*ROW('Hygiene Data'!F12)),NA())</f>
        <v>#N/A</v>
      </c>
      <c r="BH18" s="510" t="e">
        <f ca="1">+IF(AND(ISNUMBER(OFFSET('Hygiene Data'!$F$9,0,10*ROW('Hygiene Data'!F12))),'Data Summary'!DW18="Yes"),OFFSET('Hygiene Data'!$F$9,0,10*ROW('Hygiene Data'!F12)),NA())</f>
        <v>#N/A</v>
      </c>
      <c r="BI18" s="510" t="e">
        <f ca="1">+IF(AND(ISNUMBER(OFFSET('Hygiene Data'!$G$5,0,10*ROW('Hygiene Data'!G12))),'Data Summary'!DX18="Yes"),OFFSET('Hygiene Data'!$G$5,0,10*ROW('Hygiene Data'!G12)),NA())</f>
        <v>#N/A</v>
      </c>
      <c r="BJ18" s="510" t="e">
        <f ca="1">+IF(AND(ISNUMBER(OFFSET('Hygiene Data'!$G$7,0,10*ROW('Hygiene Data'!G12))),'Data Summary'!DY18="Yes"),OFFSET('Hygiene Data'!$G$7,0,10*ROW('Hygiene Data'!G12)),NA())</f>
        <v>#N/A</v>
      </c>
      <c r="BK18" s="510" t="e">
        <f ca="1">+IF(AND(ISNUMBER(OFFSET('Hygiene Data'!$G$9,0,10*ROW('Hygiene Data'!G12))),'Data Summary'!DZ18="Yes"),OFFSET('Hygiene Data'!$G$9,0,10*ROW('Hygiene Data'!G12)),NA())</f>
        <v>#N/A</v>
      </c>
      <c r="BL18" s="510" t="e">
        <f ca="1">+IF(AND(ISNUMBER(OFFSET('Hygiene Data'!$H$5,0,10*ROW('Hygiene Data'!H12))),'Data Summary'!EA18="Yes"),OFFSET('Hygiene Data'!$H$5,0,10*ROW('Hygiene Data'!H12)),NA())</f>
        <v>#N/A</v>
      </c>
      <c r="BM18" s="510" t="e">
        <f ca="1">+IF(AND(ISNUMBER(OFFSET('Hygiene Data'!$H$7,0,10*ROW('Hygiene Data'!H12))),'Data Summary'!EB18="Yes"),OFFSET('Hygiene Data'!$H$7,0,10*ROW('Hygiene Data'!H12)),NA())</f>
        <v>#N/A</v>
      </c>
      <c r="BN18" s="510" t="e">
        <f ca="1">+IF(AND(ISNUMBER(OFFSET('Hygiene Data'!$H$9,0,10*ROW('Hygiene Data'!H12))),'Data Summary'!EC18="Yes"),OFFSET('Hygiene Data'!$H$9,0,10*ROW('Hygiene Data'!H12)),NA())</f>
        <v>#N/A</v>
      </c>
      <c r="BO18" s="510" t="e">
        <f ca="1">+IF(AND(ISNUMBER(OFFSET('Hygiene Data'!$I$5,0,10*ROW('Hygiene Data'!I12))),'Data Summary'!ED18="Yes"),OFFSET('Hygiene Data'!$I$5,0,10*ROW('Hygiene Data'!I12)),NA())</f>
        <v>#N/A</v>
      </c>
      <c r="BP18" s="510" t="e">
        <f ca="1">+IF(AND(ISNUMBER(OFFSET('Hygiene Data'!$I$7,0,10*ROW('Hygiene Data'!I12))),'Data Summary'!EE18="Yes"),OFFSET('Hygiene Data'!$I$7,0,10*ROW('Hygiene Data'!I12)),NA())</f>
        <v>#N/A</v>
      </c>
      <c r="BQ18" s="510" t="e">
        <f ca="1">+IF(AND(ISNUMBER(OFFSET('Hygiene Data'!$I$9,0,10*ROW('Hygiene Data'!I12))),'Data Summary'!EF18="Yes"),OFFSET('Hygiene Data'!$I$9,0,10*ROW('Hygiene Data'!I12)),NA())</f>
        <v>#N/A</v>
      </c>
    </row>
    <row r="19" spans="1:69" x14ac:dyDescent="0.25">
      <c r="A19" s="506" t="e">
        <f ca="1">+RIGHT('Data Summary'!A19,LEN('Data Summary'!A19)-9)</f>
        <v>#VALUE!</v>
      </c>
      <c r="B19" s="480" t="str">
        <f ca="1">+IF(ISTEXT('Data Summary'!B19),'Data Summary'!B19,"")</f>
        <v/>
      </c>
      <c r="C19" s="507" t="e">
        <f ca="1">+VALUE('Data Summary'!C19)</f>
        <v>#VALUE!</v>
      </c>
      <c r="D19" s="508" t="e">
        <f ca="1">+IF(AND(ISNUMBER(OFFSET('Water Data'!$D$4,0,10*ROW('Water Data'!D13))),'Data Summary'!BS19="Yes"),100-OFFSET('Water Data'!$D$4,0,10*ROW('Water Data'!D13)),NA())</f>
        <v>#N/A</v>
      </c>
      <c r="E19" s="508" t="e">
        <f ca="1">+IF(AND(ISNUMBER(OFFSET('Water Data'!$D$6,0,10*ROW('Water Data'!D13))),'Data Summary'!BT19="Yes"),OFFSET('Water Data'!$D$6,0,10*ROW('Water Data'!D13)),NA())</f>
        <v>#N/A</v>
      </c>
      <c r="F19" s="508" t="e">
        <f ca="1">+IF(AND(ISNUMBER(OFFSET('Water Data'!$D$9,0,10*ROW('Water Data'!D13))),'Data Summary'!BU19="Yes"),OFFSET('Water Data'!$D$9,0,10*ROW('Water Data'!D13)),NA())</f>
        <v>#N/A</v>
      </c>
      <c r="G19" s="508" t="e">
        <f ca="1">+IF(AND(ISNUMBER(OFFSET('Water Data'!$E$4,0,10*ROW('Water Data'!E13))),'Data Summary'!BV19="Yes"),100-OFFSET('Water Data'!$E$4,0,10*ROW('Water Data'!E13)),NA())</f>
        <v>#N/A</v>
      </c>
      <c r="H19" s="508" t="e">
        <f ca="1">+IF(AND(ISNUMBER(OFFSET('Water Data'!$E$6,0,10*ROW('Water Data'!E13))),'Data Summary'!BW19="Yes"),OFFSET('Water Data'!$E$6,0,10*ROW('Water Data'!E13)),NA())</f>
        <v>#N/A</v>
      </c>
      <c r="I19" s="508" t="e">
        <f ca="1">+IF(AND(ISNUMBER(OFFSET('Water Data'!$E$9,0,10*ROW('Water Data'!E13))),'Data Summary'!BX19="Yes"),OFFSET('Water Data'!$E$9,0,10*ROW('Water Data'!E13)),NA())</f>
        <v>#N/A</v>
      </c>
      <c r="J19" s="508" t="e">
        <f ca="1">+IF(AND(ISNUMBER(OFFSET('Water Data'!$F$4,0,10*ROW('Water Data'!F13))),'Data Summary'!BY19="Yes"),100-OFFSET('Water Data'!$F$4,0,10*ROW('Water Data'!F13)),NA())</f>
        <v>#N/A</v>
      </c>
      <c r="K19" s="508" t="e">
        <f ca="1">+IF(AND(ISNUMBER(OFFSET('Water Data'!$F$6,0,10*ROW('Water Data'!F13))),'Data Summary'!BZ19="Yes"),OFFSET('Water Data'!$F$6,0,10*ROW('Water Data'!F13)),NA())</f>
        <v>#N/A</v>
      </c>
      <c r="L19" s="508" t="e">
        <f ca="1">+IF(AND(ISNUMBER(OFFSET('Water Data'!$F$9,0,10*ROW('Water Data'!F13))),'Data Summary'!CA19="Yes"),OFFSET('Water Data'!$F$9,0,10*ROW('Water Data'!F13)),NA())</f>
        <v>#N/A</v>
      </c>
      <c r="M19" s="508" t="e">
        <f ca="1">+IF(AND(ISNUMBER(OFFSET('Water Data'!$G$4,0,10*ROW('Water Data'!G13))),'Data Summary'!CB19="Yes"),100-OFFSET('Water Data'!$G$4,0,10*ROW('Water Data'!G13)),NA())</f>
        <v>#N/A</v>
      </c>
      <c r="N19" s="508" t="e">
        <f ca="1">+IF(AND(ISNUMBER(OFFSET('Water Data'!$G$6,0,10*ROW('Water Data'!G13))),'Data Summary'!CC19="Yes"),OFFSET('Water Data'!$G$6,0,10*ROW('Water Data'!G13)),NA())</f>
        <v>#N/A</v>
      </c>
      <c r="O19" s="508" t="e">
        <f ca="1">+IF(AND(ISNUMBER(OFFSET('Water Data'!$G$9,0,10*ROW('Water Data'!G13))),'Data Summary'!CD19="Yes"),OFFSET('Water Data'!$G$9,0,10*ROW('Water Data'!G13)),NA())</f>
        <v>#N/A</v>
      </c>
      <c r="P19" s="508" t="e">
        <f ca="1">+IF(AND(ISNUMBER(OFFSET('Water Data'!$H$4,0,10*ROW('Water Data'!H13))),'Data Summary'!CE19="Yes"),100-OFFSET('Water Data'!$H$4,0,10*ROW('Water Data'!H13)),NA())</f>
        <v>#N/A</v>
      </c>
      <c r="Q19" s="508" t="e">
        <f ca="1">+IF(AND(ISNUMBER(OFFSET('Water Data'!$H$6,0,10*ROW('Water Data'!H13))),'Data Summary'!CF19="Yes"),OFFSET('Water Data'!$H$6,0,10*ROW('Water Data'!H13)),NA())</f>
        <v>#N/A</v>
      </c>
      <c r="R19" s="508" t="e">
        <f ca="1">+IF(AND(ISNUMBER(OFFSET('Water Data'!$H$9,0,10*ROW('Water Data'!H13))),'Data Summary'!CG19="Yes"),OFFSET('Water Data'!$H$9,0,10*ROW('Water Data'!H13)),NA())</f>
        <v>#N/A</v>
      </c>
      <c r="S19" s="508" t="e">
        <f ca="1">+IF(AND(ISNUMBER(OFFSET('Water Data'!$I$4,0,10*ROW('Water Data'!I13))),'Data Summary'!CH19="Yes"),100-OFFSET('Water Data'!$I$4,0,10*ROW('Water Data'!I13)),NA())</f>
        <v>#N/A</v>
      </c>
      <c r="T19" s="508" t="e">
        <f ca="1">+IF(AND(ISNUMBER(OFFSET('Water Data'!$I$6,0,10*ROW('Water Data'!I13))),'Data Summary'!CI19="Yes"),OFFSET('Water Data'!$I$6,0,10*ROW('Water Data'!I13)),NA())</f>
        <v>#N/A</v>
      </c>
      <c r="U19" s="508" t="e">
        <f ca="1">+IF(AND(ISNUMBER(OFFSET('Water Data'!$I$9,0,10*ROW('Water Data'!I13))),'Data Summary'!CJ19="Yes"),OFFSET('Water Data'!$I$9,0,10*ROW('Water Data'!I13)),NA())</f>
        <v>#N/A</v>
      </c>
      <c r="V19" s="509" t="e">
        <f ca="1">+IF(AND(ISNUMBER(OFFSET('Sanitation Data'!$D$4,0,10*ROW('Sanitation Data'!D13))),'Data Summary'!CK19="Yes"),100-OFFSET('Sanitation Data'!$D$4,0,10*ROW('Sanitation Data'!D13)),NA())</f>
        <v>#N/A</v>
      </c>
      <c r="W19" s="509" t="e">
        <f ca="1">+IF(AND(ISNUMBER(OFFSET('Sanitation Data'!$D$6,0,10*ROW('Sanitation Data'!D13))),'Data Summary'!CL19="Yes"),OFFSET('Sanitation Data'!$D$6,0,10*ROW('Sanitation Data'!D13)),NA())</f>
        <v>#N/A</v>
      </c>
      <c r="X19" s="509" t="e">
        <f ca="1">+IF(AND(ISNUMBER(OFFSET('Sanitation Data'!$D$10,0,10*ROW('Sanitation Data'!D13))),'Data Summary'!CM19="Yes"),OFFSET('Sanitation Data'!$D$10,0,10*ROW('Sanitation Data'!D13)),NA())</f>
        <v>#N/A</v>
      </c>
      <c r="Y19" s="509" t="e">
        <f ca="1">+IF(AND(ISNUMBER(OFFSET('Sanitation Data'!$D$11,0,10*ROW('Sanitation Data'!D13))),'Data Summary'!CN19="Yes"),OFFSET('Sanitation Data'!$D$11,0,10*ROW('Sanitation Data'!D13)),NA())</f>
        <v>#N/A</v>
      </c>
      <c r="Z19" s="509" t="e">
        <f ca="1">+IF(AND(ISNUMBER(OFFSET('Sanitation Data'!$D$12,0,10*ROW('Sanitation Data'!D13))),'Data Summary'!CO19="Yes"),OFFSET('Sanitation Data'!$D$12,0,10*ROW('Sanitation Data'!D13)),NA())</f>
        <v>#N/A</v>
      </c>
      <c r="AA19" s="509" t="e">
        <f ca="1">+IF(AND(ISNUMBER(OFFSET('Sanitation Data'!$E$4,0,10*ROW('Sanitation Data'!E13))),'Data Summary'!CP19="Yes"),100-OFFSET('Sanitation Data'!$E$4,0,10*ROW('Sanitation Data'!E13)),NA())</f>
        <v>#N/A</v>
      </c>
      <c r="AB19" s="509" t="e">
        <f ca="1">+IF(AND(ISNUMBER(OFFSET('Sanitation Data'!$E$6,0,10*ROW('Sanitation Data'!E13))),'Data Summary'!CQ19="Yes"),OFFSET('Sanitation Data'!$E$6,0,10*ROW('Sanitation Data'!E13)),NA())</f>
        <v>#N/A</v>
      </c>
      <c r="AC19" s="509" t="e">
        <f ca="1">+IF(AND(ISNUMBER(OFFSET('Sanitation Data'!$E$10,0,10*ROW('Sanitation Data'!E13))),'Data Summary'!CR19="Yes"),OFFSET('Sanitation Data'!$E$10,0,10*ROW('Sanitation Data'!E13)),NA())</f>
        <v>#N/A</v>
      </c>
      <c r="AD19" s="509" t="e">
        <f ca="1">+IF(AND(ISNUMBER(OFFSET('Sanitation Data'!$E$11,0,10*ROW('Sanitation Data'!E13))),'Data Summary'!CS19="Yes"),OFFSET('Sanitation Data'!$E$11,0,10*ROW('Sanitation Data'!E13)),NA())</f>
        <v>#N/A</v>
      </c>
      <c r="AE19" s="509" t="e">
        <f ca="1">+IF(AND(ISNUMBER(OFFSET('Sanitation Data'!$E$12,0,10*ROW('Sanitation Data'!E13))),'Data Summary'!CT19="Yes"),OFFSET('Sanitation Data'!$E$12,0,10*ROW('Sanitation Data'!E13)),NA())</f>
        <v>#N/A</v>
      </c>
      <c r="AF19" s="509" t="e">
        <f ca="1">+IF(AND(ISNUMBER(OFFSET('Sanitation Data'!$F$4,0,10*ROW('Sanitation Data'!F13))),'Data Summary'!CU19="Yes"),100-OFFSET('Sanitation Data'!$F$4,0,10*ROW('Sanitation Data'!F13)),NA())</f>
        <v>#N/A</v>
      </c>
      <c r="AG19" s="509" t="e">
        <f ca="1">+IF(AND(ISNUMBER(OFFSET('Sanitation Data'!$F$6,0,10*ROW('Sanitation Data'!F13))),'Data Summary'!CV19="Yes"),OFFSET('Sanitation Data'!$F$6,0,10*ROW('Sanitation Data'!F13)),NA())</f>
        <v>#N/A</v>
      </c>
      <c r="AH19" s="509" t="e">
        <f ca="1">+IF(AND(ISNUMBER(OFFSET('Sanitation Data'!$F$10,0,10*ROW('Sanitation Data'!F13))),'Data Summary'!CW19="Yes"),OFFSET('Sanitation Data'!$F$10,0,10*ROW('Sanitation Data'!F13)),NA())</f>
        <v>#N/A</v>
      </c>
      <c r="AI19" s="509" t="e">
        <f ca="1">+IF(AND(ISNUMBER(OFFSET('Sanitation Data'!$F$11,0,10*ROW('Sanitation Data'!F13))),'Data Summary'!CX19="Yes"),OFFSET('Sanitation Data'!$F$11,0,10*ROW('Sanitation Data'!F13)),NA())</f>
        <v>#N/A</v>
      </c>
      <c r="AJ19" s="509" t="e">
        <f ca="1">+IF(AND(ISNUMBER(OFFSET('Sanitation Data'!$F$12,0,10*ROW('Sanitation Data'!F13))),'Data Summary'!CY19="Yes"),OFFSET('Sanitation Data'!$F$12,0,10*ROW('Sanitation Data'!F13)),NA())</f>
        <v>#N/A</v>
      </c>
      <c r="AK19" s="509" t="e">
        <f ca="1">+IF(AND(ISNUMBER(OFFSET('Sanitation Data'!$G$4,0,10*ROW('Sanitation Data'!G13))),'Data Summary'!CZ19="Yes"),100-OFFSET('Sanitation Data'!$G$4,0,10*ROW('Sanitation Data'!G13)),NA())</f>
        <v>#N/A</v>
      </c>
      <c r="AL19" s="509" t="e">
        <f ca="1">+IF(AND(ISNUMBER(OFFSET('Sanitation Data'!$G$6,0,10*ROW('Sanitation Data'!G13))),'Data Summary'!DA19="Yes"),OFFSET('Sanitation Data'!$G$6,0,10*ROW('Sanitation Data'!G13)),NA())</f>
        <v>#N/A</v>
      </c>
      <c r="AM19" s="509" t="e">
        <f ca="1">+IF(AND(ISNUMBER(OFFSET('Sanitation Data'!$G$10,0,10*ROW('Sanitation Data'!G13))),'Data Summary'!DB19="Yes"),OFFSET('Sanitation Data'!$G$10,0,10*ROW('Sanitation Data'!G13)),NA())</f>
        <v>#N/A</v>
      </c>
      <c r="AN19" s="509" t="e">
        <f ca="1">+IF(AND(ISNUMBER(OFFSET('Sanitation Data'!$G$11,0,10*ROW('Sanitation Data'!G13))),'Data Summary'!DC19="Yes"),OFFSET('Sanitation Data'!$G$11,0,10*ROW('Sanitation Data'!G13)),NA())</f>
        <v>#N/A</v>
      </c>
      <c r="AO19" s="509" t="e">
        <f ca="1">+IF(AND(ISNUMBER(OFFSET('Sanitation Data'!$G$12,0,10*ROW('Sanitation Data'!G13))),'Data Summary'!DD19="Yes"),OFFSET('Sanitation Data'!$G$12,0,10*ROW('Sanitation Data'!G13)),NA())</f>
        <v>#N/A</v>
      </c>
      <c r="AP19" s="509" t="e">
        <f ca="1">+IF(AND(ISNUMBER(OFFSET('Sanitation Data'!$H$4,0,10*ROW('Sanitation Data'!H13))),'Data Summary'!DE19="Yes"),100-OFFSET('Sanitation Data'!$H$4,0,10*ROW('Sanitation Data'!H13)),NA())</f>
        <v>#N/A</v>
      </c>
      <c r="AQ19" s="509" t="e">
        <f ca="1">+IF(AND(ISNUMBER(OFFSET('Sanitation Data'!$H$6,0,10*ROW('Sanitation Data'!H13))),'Data Summary'!DF19="Yes"),OFFSET('Sanitation Data'!$H$6,0,10*ROW('Sanitation Data'!H13)),NA())</f>
        <v>#N/A</v>
      </c>
      <c r="AR19" s="509" t="e">
        <f ca="1">+IF(AND(ISNUMBER(OFFSET('Sanitation Data'!$H$10,0,10*ROW('Sanitation Data'!H13))),'Data Summary'!DG19="Yes"),OFFSET('Sanitation Data'!$H$10,0,10*ROW('Sanitation Data'!H13)),NA())</f>
        <v>#N/A</v>
      </c>
      <c r="AS19" s="509" t="e">
        <f ca="1">+IF(AND(ISNUMBER(OFFSET('Sanitation Data'!$H$11,0,10*ROW('Sanitation Data'!H13))),'Data Summary'!DH19="Yes"),OFFSET('Sanitation Data'!$H$11,0,10*ROW('Sanitation Data'!H13)),NA())</f>
        <v>#N/A</v>
      </c>
      <c r="AT19" s="509" t="e">
        <f ca="1">+IF(AND(ISNUMBER(OFFSET('Sanitation Data'!$H$12,0,10*ROW('Sanitation Data'!H13))),'Data Summary'!DI19="Yes"),OFFSET('Sanitation Data'!$H$12,0,10*ROW('Sanitation Data'!H13)),NA())</f>
        <v>#N/A</v>
      </c>
      <c r="AU19" s="509" t="e">
        <f ca="1">+IF(AND(ISNUMBER(OFFSET('Sanitation Data'!$I$4,0,10*ROW('Sanitation Data'!I13))),'Data Summary'!DJ19="Yes"),100-OFFSET('Sanitation Data'!$I$4,0,10*ROW('Sanitation Data'!I13)),NA())</f>
        <v>#N/A</v>
      </c>
      <c r="AV19" s="509" t="e">
        <f ca="1">+IF(AND(ISNUMBER(OFFSET('Sanitation Data'!$I$6,0,10*ROW('Sanitation Data'!I13))),'Data Summary'!DK19="Yes"),OFFSET('Sanitation Data'!$I$6,0,10*ROW('Sanitation Data'!I13)),NA())</f>
        <v>#N/A</v>
      </c>
      <c r="AW19" s="509" t="e">
        <f ca="1">+IF(AND(ISNUMBER(OFFSET('Sanitation Data'!$I$10,0,10*ROW('Sanitation Data'!I13))),'Data Summary'!DL19="Yes"),OFFSET('Sanitation Data'!$I$10,0,10*ROW('Sanitation Data'!I13)),NA())</f>
        <v>#N/A</v>
      </c>
      <c r="AX19" s="509" t="e">
        <f ca="1">+IF(AND(ISNUMBER(OFFSET('Sanitation Data'!$I$11,0,10*ROW('Sanitation Data'!I13))),'Data Summary'!DM19="Yes"),OFFSET('Sanitation Data'!$I$11,0,10*ROW('Sanitation Data'!I13)),NA())</f>
        <v>#N/A</v>
      </c>
      <c r="AY19" s="509" t="e">
        <f ca="1">+IF(AND(ISNUMBER(OFFSET('Sanitation Data'!$I$12,0,10*ROW('Sanitation Data'!I13))),'Data Summary'!DN19="Yes"),OFFSET('Sanitation Data'!$I$12,0,10*ROW('Sanitation Data'!I13)),NA())</f>
        <v>#N/A</v>
      </c>
      <c r="AZ19" s="510" t="e">
        <f ca="1">+IF(AND(ISNUMBER(OFFSET('Hygiene Data'!$D$5,0,10*ROW('Hygiene Data'!D13))),'Data Summary'!DO19="Yes"),OFFSET('Hygiene Data'!$D$5,0,10*ROW('Hygiene Data'!D13)),NA())</f>
        <v>#N/A</v>
      </c>
      <c r="BA19" s="510" t="e">
        <f ca="1">+IF(AND(ISNUMBER(OFFSET('Hygiene Data'!$D$7,0,10*ROW('Hygiene Data'!D13))),'Data Summary'!DP19="Yes"),OFFSET('Hygiene Data'!$D$7,0,10*ROW('Hygiene Data'!D13)),NA())</f>
        <v>#N/A</v>
      </c>
      <c r="BB19" s="510" t="e">
        <f ca="1">+IF(AND(ISNUMBER(OFFSET('Hygiene Data'!$D$9,0,10*ROW('Hygiene Data'!D13))),'Data Summary'!DQ19="Yes"),OFFSET('Hygiene Data'!$D$9,0,10*ROW('Hygiene Data'!D13)),NA())</f>
        <v>#N/A</v>
      </c>
      <c r="BC19" s="510" t="e">
        <f ca="1">+IF(AND(ISNUMBER(OFFSET('Hygiene Data'!$E$5,0,10*ROW('Hygiene Data'!E13))),'Data Summary'!DR19="Yes"),OFFSET('Hygiene Data'!$E$5,0,10*ROW('Hygiene Data'!E13)),NA())</f>
        <v>#N/A</v>
      </c>
      <c r="BD19" s="510" t="e">
        <f ca="1">+IF(AND(ISNUMBER(OFFSET('Hygiene Data'!$E$7,0,10*ROW('Hygiene Data'!E13))),'Data Summary'!DS19="Yes"),OFFSET('Hygiene Data'!$E$7,0,10*ROW('Hygiene Data'!E13)),NA())</f>
        <v>#N/A</v>
      </c>
      <c r="BE19" s="510" t="e">
        <f ca="1">+IF(AND(ISNUMBER(OFFSET('Hygiene Data'!$E$9,0,10*ROW('Hygiene Data'!E13))),'Data Summary'!DT19="Yes"),OFFSET('Hygiene Data'!$E$9,0,10*ROW('Hygiene Data'!E13)),NA())</f>
        <v>#N/A</v>
      </c>
      <c r="BF19" s="510" t="e">
        <f ca="1">+IF(AND(ISNUMBER(OFFSET('Hygiene Data'!$F$5,0,10*ROW('Hygiene Data'!F13))),'Data Summary'!DU19="Yes"),OFFSET('Hygiene Data'!$F$5,0,10*ROW('Hygiene Data'!F13)),NA())</f>
        <v>#N/A</v>
      </c>
      <c r="BG19" s="510" t="e">
        <f ca="1">+IF(AND(ISNUMBER(OFFSET('Hygiene Data'!$F$7,0,10*ROW('Hygiene Data'!F13))),'Data Summary'!DV19="Yes"),OFFSET('Hygiene Data'!$F$7,0,10*ROW('Hygiene Data'!F13)),NA())</f>
        <v>#N/A</v>
      </c>
      <c r="BH19" s="510" t="e">
        <f ca="1">+IF(AND(ISNUMBER(OFFSET('Hygiene Data'!$F$9,0,10*ROW('Hygiene Data'!F13))),'Data Summary'!DW19="Yes"),OFFSET('Hygiene Data'!$F$9,0,10*ROW('Hygiene Data'!F13)),NA())</f>
        <v>#N/A</v>
      </c>
      <c r="BI19" s="510" t="e">
        <f ca="1">+IF(AND(ISNUMBER(OFFSET('Hygiene Data'!$G$5,0,10*ROW('Hygiene Data'!G13))),'Data Summary'!DX19="Yes"),OFFSET('Hygiene Data'!$G$5,0,10*ROW('Hygiene Data'!G13)),NA())</f>
        <v>#N/A</v>
      </c>
      <c r="BJ19" s="510" t="e">
        <f ca="1">+IF(AND(ISNUMBER(OFFSET('Hygiene Data'!$G$7,0,10*ROW('Hygiene Data'!G13))),'Data Summary'!DY19="Yes"),OFFSET('Hygiene Data'!$G$7,0,10*ROW('Hygiene Data'!G13)),NA())</f>
        <v>#N/A</v>
      </c>
      <c r="BK19" s="510" t="e">
        <f ca="1">+IF(AND(ISNUMBER(OFFSET('Hygiene Data'!$G$9,0,10*ROW('Hygiene Data'!G13))),'Data Summary'!DZ19="Yes"),OFFSET('Hygiene Data'!$G$9,0,10*ROW('Hygiene Data'!G13)),NA())</f>
        <v>#N/A</v>
      </c>
      <c r="BL19" s="510" t="e">
        <f ca="1">+IF(AND(ISNUMBER(OFFSET('Hygiene Data'!$H$5,0,10*ROW('Hygiene Data'!H13))),'Data Summary'!EA19="Yes"),OFFSET('Hygiene Data'!$H$5,0,10*ROW('Hygiene Data'!H13)),NA())</f>
        <v>#N/A</v>
      </c>
      <c r="BM19" s="510" t="e">
        <f ca="1">+IF(AND(ISNUMBER(OFFSET('Hygiene Data'!$H$7,0,10*ROW('Hygiene Data'!H13))),'Data Summary'!EB19="Yes"),OFFSET('Hygiene Data'!$H$7,0,10*ROW('Hygiene Data'!H13)),NA())</f>
        <v>#N/A</v>
      </c>
      <c r="BN19" s="510" t="e">
        <f ca="1">+IF(AND(ISNUMBER(OFFSET('Hygiene Data'!$H$9,0,10*ROW('Hygiene Data'!H13))),'Data Summary'!EC19="Yes"),OFFSET('Hygiene Data'!$H$9,0,10*ROW('Hygiene Data'!H13)),NA())</f>
        <v>#N/A</v>
      </c>
      <c r="BO19" s="510" t="e">
        <f ca="1">+IF(AND(ISNUMBER(OFFSET('Hygiene Data'!$I$5,0,10*ROW('Hygiene Data'!I13))),'Data Summary'!ED19="Yes"),OFFSET('Hygiene Data'!$I$5,0,10*ROW('Hygiene Data'!I13)),NA())</f>
        <v>#N/A</v>
      </c>
      <c r="BP19" s="510" t="e">
        <f ca="1">+IF(AND(ISNUMBER(OFFSET('Hygiene Data'!$I$7,0,10*ROW('Hygiene Data'!I13))),'Data Summary'!EE19="Yes"),OFFSET('Hygiene Data'!$I$7,0,10*ROW('Hygiene Data'!I13)),NA())</f>
        <v>#N/A</v>
      </c>
      <c r="BQ19" s="510" t="e">
        <f ca="1">+IF(AND(ISNUMBER(OFFSET('Hygiene Data'!$I$9,0,10*ROW('Hygiene Data'!I13))),'Data Summary'!EF19="Yes"),OFFSET('Hygiene Data'!$I$9,0,10*ROW('Hygiene Data'!I13)),NA())</f>
        <v>#N/A</v>
      </c>
    </row>
    <row r="20" spans="1:69" x14ac:dyDescent="0.25">
      <c r="A20" s="506" t="e">
        <f ca="1">+RIGHT('Data Summary'!A20,LEN('Data Summary'!A20)-9)</f>
        <v>#VALUE!</v>
      </c>
      <c r="B20" s="480" t="str">
        <f ca="1">+IF(ISTEXT('Data Summary'!B20),'Data Summary'!B20,"")</f>
        <v/>
      </c>
      <c r="C20" s="507" t="e">
        <f ca="1">+VALUE('Data Summary'!C20)</f>
        <v>#VALUE!</v>
      </c>
      <c r="D20" s="508" t="e">
        <f ca="1">+IF(AND(ISNUMBER(OFFSET('Water Data'!$D$4,0,10*ROW('Water Data'!D14))),'Data Summary'!BS20="Yes"),100-OFFSET('Water Data'!$D$4,0,10*ROW('Water Data'!D14)),NA())</f>
        <v>#N/A</v>
      </c>
      <c r="E20" s="508" t="e">
        <f ca="1">+IF(AND(ISNUMBER(OFFSET('Water Data'!$D$6,0,10*ROW('Water Data'!D14))),'Data Summary'!BT20="Yes"),OFFSET('Water Data'!$D$6,0,10*ROW('Water Data'!D14)),NA())</f>
        <v>#N/A</v>
      </c>
      <c r="F20" s="508" t="e">
        <f ca="1">+IF(AND(ISNUMBER(OFFSET('Water Data'!$D$9,0,10*ROW('Water Data'!D14))),'Data Summary'!BU20="Yes"),OFFSET('Water Data'!$D$9,0,10*ROW('Water Data'!D14)),NA())</f>
        <v>#N/A</v>
      </c>
      <c r="G20" s="508" t="e">
        <f ca="1">+IF(AND(ISNUMBER(OFFSET('Water Data'!$E$4,0,10*ROW('Water Data'!E14))),'Data Summary'!BV20="Yes"),100-OFFSET('Water Data'!$E$4,0,10*ROW('Water Data'!E14)),NA())</f>
        <v>#N/A</v>
      </c>
      <c r="H20" s="508" t="e">
        <f ca="1">+IF(AND(ISNUMBER(OFFSET('Water Data'!$E$6,0,10*ROW('Water Data'!E14))),'Data Summary'!BW20="Yes"),OFFSET('Water Data'!$E$6,0,10*ROW('Water Data'!E14)),NA())</f>
        <v>#N/A</v>
      </c>
      <c r="I20" s="508" t="e">
        <f ca="1">+IF(AND(ISNUMBER(OFFSET('Water Data'!$E$9,0,10*ROW('Water Data'!E14))),'Data Summary'!BX20="Yes"),OFFSET('Water Data'!$E$9,0,10*ROW('Water Data'!E14)),NA())</f>
        <v>#N/A</v>
      </c>
      <c r="J20" s="508" t="e">
        <f ca="1">+IF(AND(ISNUMBER(OFFSET('Water Data'!$F$4,0,10*ROW('Water Data'!F14))),'Data Summary'!BY20="Yes"),100-OFFSET('Water Data'!$F$4,0,10*ROW('Water Data'!F14)),NA())</f>
        <v>#N/A</v>
      </c>
      <c r="K20" s="508" t="e">
        <f ca="1">+IF(AND(ISNUMBER(OFFSET('Water Data'!$F$6,0,10*ROW('Water Data'!F14))),'Data Summary'!BZ20="Yes"),OFFSET('Water Data'!$F$6,0,10*ROW('Water Data'!F14)),NA())</f>
        <v>#N/A</v>
      </c>
      <c r="L20" s="508" t="e">
        <f ca="1">+IF(AND(ISNUMBER(OFFSET('Water Data'!$F$9,0,10*ROW('Water Data'!F14))),'Data Summary'!CA20="Yes"),OFFSET('Water Data'!$F$9,0,10*ROW('Water Data'!F14)),NA())</f>
        <v>#N/A</v>
      </c>
      <c r="M20" s="508" t="e">
        <f ca="1">+IF(AND(ISNUMBER(OFFSET('Water Data'!$G$4,0,10*ROW('Water Data'!G14))),'Data Summary'!CB20="Yes"),100-OFFSET('Water Data'!$G$4,0,10*ROW('Water Data'!G14)),NA())</f>
        <v>#N/A</v>
      </c>
      <c r="N20" s="508" t="e">
        <f ca="1">+IF(AND(ISNUMBER(OFFSET('Water Data'!$G$6,0,10*ROW('Water Data'!G14))),'Data Summary'!CC20="Yes"),OFFSET('Water Data'!$G$6,0,10*ROW('Water Data'!G14)),NA())</f>
        <v>#N/A</v>
      </c>
      <c r="O20" s="508" t="e">
        <f ca="1">+IF(AND(ISNUMBER(OFFSET('Water Data'!$G$9,0,10*ROW('Water Data'!G14))),'Data Summary'!CD20="Yes"),OFFSET('Water Data'!$G$9,0,10*ROW('Water Data'!G14)),NA())</f>
        <v>#N/A</v>
      </c>
      <c r="P20" s="508" t="e">
        <f ca="1">+IF(AND(ISNUMBER(OFFSET('Water Data'!$H$4,0,10*ROW('Water Data'!H14))),'Data Summary'!CE20="Yes"),100-OFFSET('Water Data'!$H$4,0,10*ROW('Water Data'!H14)),NA())</f>
        <v>#N/A</v>
      </c>
      <c r="Q20" s="508" t="e">
        <f ca="1">+IF(AND(ISNUMBER(OFFSET('Water Data'!$H$6,0,10*ROW('Water Data'!H14))),'Data Summary'!CF20="Yes"),OFFSET('Water Data'!$H$6,0,10*ROW('Water Data'!H14)),NA())</f>
        <v>#N/A</v>
      </c>
      <c r="R20" s="508" t="e">
        <f ca="1">+IF(AND(ISNUMBER(OFFSET('Water Data'!$H$9,0,10*ROW('Water Data'!H14))),'Data Summary'!CG20="Yes"),OFFSET('Water Data'!$H$9,0,10*ROW('Water Data'!H14)),NA())</f>
        <v>#N/A</v>
      </c>
      <c r="S20" s="508" t="e">
        <f ca="1">+IF(AND(ISNUMBER(OFFSET('Water Data'!$I$4,0,10*ROW('Water Data'!I14))),'Data Summary'!CH20="Yes"),100-OFFSET('Water Data'!$I$4,0,10*ROW('Water Data'!I14)),NA())</f>
        <v>#N/A</v>
      </c>
      <c r="T20" s="508" t="e">
        <f ca="1">+IF(AND(ISNUMBER(OFFSET('Water Data'!$I$6,0,10*ROW('Water Data'!I14))),'Data Summary'!CI20="Yes"),OFFSET('Water Data'!$I$6,0,10*ROW('Water Data'!I14)),NA())</f>
        <v>#N/A</v>
      </c>
      <c r="U20" s="508" t="e">
        <f ca="1">+IF(AND(ISNUMBER(OFFSET('Water Data'!$I$9,0,10*ROW('Water Data'!I14))),'Data Summary'!CJ20="Yes"),OFFSET('Water Data'!$I$9,0,10*ROW('Water Data'!I14)),NA())</f>
        <v>#N/A</v>
      </c>
      <c r="V20" s="509" t="e">
        <f ca="1">+IF(AND(ISNUMBER(OFFSET('Sanitation Data'!$D$4,0,10*ROW('Sanitation Data'!D14))),'Data Summary'!CK20="Yes"),100-OFFSET('Sanitation Data'!$D$4,0,10*ROW('Sanitation Data'!D14)),NA())</f>
        <v>#N/A</v>
      </c>
      <c r="W20" s="509" t="e">
        <f ca="1">+IF(AND(ISNUMBER(OFFSET('Sanitation Data'!$D$6,0,10*ROW('Sanitation Data'!D14))),'Data Summary'!CL20="Yes"),OFFSET('Sanitation Data'!$D$6,0,10*ROW('Sanitation Data'!D14)),NA())</f>
        <v>#N/A</v>
      </c>
      <c r="X20" s="509" t="e">
        <f ca="1">+IF(AND(ISNUMBER(OFFSET('Sanitation Data'!$D$10,0,10*ROW('Sanitation Data'!D14))),'Data Summary'!CM20="Yes"),OFFSET('Sanitation Data'!$D$10,0,10*ROW('Sanitation Data'!D14)),NA())</f>
        <v>#N/A</v>
      </c>
      <c r="Y20" s="509" t="e">
        <f ca="1">+IF(AND(ISNUMBER(OFFSET('Sanitation Data'!$D$11,0,10*ROW('Sanitation Data'!D14))),'Data Summary'!CN20="Yes"),OFFSET('Sanitation Data'!$D$11,0,10*ROW('Sanitation Data'!D14)),NA())</f>
        <v>#N/A</v>
      </c>
      <c r="Z20" s="509" t="e">
        <f ca="1">+IF(AND(ISNUMBER(OFFSET('Sanitation Data'!$D$12,0,10*ROW('Sanitation Data'!D14))),'Data Summary'!CO20="Yes"),OFFSET('Sanitation Data'!$D$12,0,10*ROW('Sanitation Data'!D14)),NA())</f>
        <v>#N/A</v>
      </c>
      <c r="AA20" s="509" t="e">
        <f ca="1">+IF(AND(ISNUMBER(OFFSET('Sanitation Data'!$E$4,0,10*ROW('Sanitation Data'!E14))),'Data Summary'!CP20="Yes"),100-OFFSET('Sanitation Data'!$E$4,0,10*ROW('Sanitation Data'!E14)),NA())</f>
        <v>#N/A</v>
      </c>
      <c r="AB20" s="509" t="e">
        <f ca="1">+IF(AND(ISNUMBER(OFFSET('Sanitation Data'!$E$6,0,10*ROW('Sanitation Data'!E14))),'Data Summary'!CQ20="Yes"),OFFSET('Sanitation Data'!$E$6,0,10*ROW('Sanitation Data'!E14)),NA())</f>
        <v>#N/A</v>
      </c>
      <c r="AC20" s="509" t="e">
        <f ca="1">+IF(AND(ISNUMBER(OFFSET('Sanitation Data'!$E$10,0,10*ROW('Sanitation Data'!E14))),'Data Summary'!CR20="Yes"),OFFSET('Sanitation Data'!$E$10,0,10*ROW('Sanitation Data'!E14)),NA())</f>
        <v>#N/A</v>
      </c>
      <c r="AD20" s="509" t="e">
        <f ca="1">+IF(AND(ISNUMBER(OFFSET('Sanitation Data'!$E$11,0,10*ROW('Sanitation Data'!E14))),'Data Summary'!CS20="Yes"),OFFSET('Sanitation Data'!$E$11,0,10*ROW('Sanitation Data'!E14)),NA())</f>
        <v>#N/A</v>
      </c>
      <c r="AE20" s="509" t="e">
        <f ca="1">+IF(AND(ISNUMBER(OFFSET('Sanitation Data'!$E$12,0,10*ROW('Sanitation Data'!E14))),'Data Summary'!CT20="Yes"),OFFSET('Sanitation Data'!$E$12,0,10*ROW('Sanitation Data'!E14)),NA())</f>
        <v>#N/A</v>
      </c>
      <c r="AF20" s="509" t="e">
        <f ca="1">+IF(AND(ISNUMBER(OFFSET('Sanitation Data'!$F$4,0,10*ROW('Sanitation Data'!F14))),'Data Summary'!CU20="Yes"),100-OFFSET('Sanitation Data'!$F$4,0,10*ROW('Sanitation Data'!F14)),NA())</f>
        <v>#N/A</v>
      </c>
      <c r="AG20" s="509" t="e">
        <f ca="1">+IF(AND(ISNUMBER(OFFSET('Sanitation Data'!$F$6,0,10*ROW('Sanitation Data'!F14))),'Data Summary'!CV20="Yes"),OFFSET('Sanitation Data'!$F$6,0,10*ROW('Sanitation Data'!F14)),NA())</f>
        <v>#N/A</v>
      </c>
      <c r="AH20" s="509" t="e">
        <f ca="1">+IF(AND(ISNUMBER(OFFSET('Sanitation Data'!$F$10,0,10*ROW('Sanitation Data'!F14))),'Data Summary'!CW20="Yes"),OFFSET('Sanitation Data'!$F$10,0,10*ROW('Sanitation Data'!F14)),NA())</f>
        <v>#N/A</v>
      </c>
      <c r="AI20" s="509" t="e">
        <f ca="1">+IF(AND(ISNUMBER(OFFSET('Sanitation Data'!$F$11,0,10*ROW('Sanitation Data'!F14))),'Data Summary'!CX20="Yes"),OFFSET('Sanitation Data'!$F$11,0,10*ROW('Sanitation Data'!F14)),NA())</f>
        <v>#N/A</v>
      </c>
      <c r="AJ20" s="509" t="e">
        <f ca="1">+IF(AND(ISNUMBER(OFFSET('Sanitation Data'!$F$12,0,10*ROW('Sanitation Data'!F14))),'Data Summary'!CY20="Yes"),OFFSET('Sanitation Data'!$F$12,0,10*ROW('Sanitation Data'!F14)),NA())</f>
        <v>#N/A</v>
      </c>
      <c r="AK20" s="509" t="e">
        <f ca="1">+IF(AND(ISNUMBER(OFFSET('Sanitation Data'!$G$4,0,10*ROW('Sanitation Data'!G14))),'Data Summary'!CZ20="Yes"),100-OFFSET('Sanitation Data'!$G$4,0,10*ROW('Sanitation Data'!G14)),NA())</f>
        <v>#N/A</v>
      </c>
      <c r="AL20" s="509" t="e">
        <f ca="1">+IF(AND(ISNUMBER(OFFSET('Sanitation Data'!$G$6,0,10*ROW('Sanitation Data'!G14))),'Data Summary'!DA20="Yes"),OFFSET('Sanitation Data'!$G$6,0,10*ROW('Sanitation Data'!G14)),NA())</f>
        <v>#N/A</v>
      </c>
      <c r="AM20" s="509" t="e">
        <f ca="1">+IF(AND(ISNUMBER(OFFSET('Sanitation Data'!$G$10,0,10*ROW('Sanitation Data'!G14))),'Data Summary'!DB20="Yes"),OFFSET('Sanitation Data'!$G$10,0,10*ROW('Sanitation Data'!G14)),NA())</f>
        <v>#N/A</v>
      </c>
      <c r="AN20" s="509" t="e">
        <f ca="1">+IF(AND(ISNUMBER(OFFSET('Sanitation Data'!$G$11,0,10*ROW('Sanitation Data'!G14))),'Data Summary'!DC20="Yes"),OFFSET('Sanitation Data'!$G$11,0,10*ROW('Sanitation Data'!G14)),NA())</f>
        <v>#N/A</v>
      </c>
      <c r="AO20" s="509" t="e">
        <f ca="1">+IF(AND(ISNUMBER(OFFSET('Sanitation Data'!$G$12,0,10*ROW('Sanitation Data'!G14))),'Data Summary'!DD20="Yes"),OFFSET('Sanitation Data'!$G$12,0,10*ROW('Sanitation Data'!G14)),NA())</f>
        <v>#N/A</v>
      </c>
      <c r="AP20" s="509" t="e">
        <f ca="1">+IF(AND(ISNUMBER(OFFSET('Sanitation Data'!$H$4,0,10*ROW('Sanitation Data'!H14))),'Data Summary'!DE20="Yes"),100-OFFSET('Sanitation Data'!$H$4,0,10*ROW('Sanitation Data'!H14)),NA())</f>
        <v>#N/A</v>
      </c>
      <c r="AQ20" s="509" t="e">
        <f ca="1">+IF(AND(ISNUMBER(OFFSET('Sanitation Data'!$H$6,0,10*ROW('Sanitation Data'!H14))),'Data Summary'!DF20="Yes"),OFFSET('Sanitation Data'!$H$6,0,10*ROW('Sanitation Data'!H14)),NA())</f>
        <v>#N/A</v>
      </c>
      <c r="AR20" s="509" t="e">
        <f ca="1">+IF(AND(ISNUMBER(OFFSET('Sanitation Data'!$H$10,0,10*ROW('Sanitation Data'!H14))),'Data Summary'!DG20="Yes"),OFFSET('Sanitation Data'!$H$10,0,10*ROW('Sanitation Data'!H14)),NA())</f>
        <v>#N/A</v>
      </c>
      <c r="AS20" s="509" t="e">
        <f ca="1">+IF(AND(ISNUMBER(OFFSET('Sanitation Data'!$H$11,0,10*ROW('Sanitation Data'!H14))),'Data Summary'!DH20="Yes"),OFFSET('Sanitation Data'!$H$11,0,10*ROW('Sanitation Data'!H14)),NA())</f>
        <v>#N/A</v>
      </c>
      <c r="AT20" s="509" t="e">
        <f ca="1">+IF(AND(ISNUMBER(OFFSET('Sanitation Data'!$H$12,0,10*ROW('Sanitation Data'!H14))),'Data Summary'!DI20="Yes"),OFFSET('Sanitation Data'!$H$12,0,10*ROW('Sanitation Data'!H14)),NA())</f>
        <v>#N/A</v>
      </c>
      <c r="AU20" s="509" t="e">
        <f ca="1">+IF(AND(ISNUMBER(OFFSET('Sanitation Data'!$I$4,0,10*ROW('Sanitation Data'!I14))),'Data Summary'!DJ20="Yes"),100-OFFSET('Sanitation Data'!$I$4,0,10*ROW('Sanitation Data'!I14)),NA())</f>
        <v>#N/A</v>
      </c>
      <c r="AV20" s="509" t="e">
        <f ca="1">+IF(AND(ISNUMBER(OFFSET('Sanitation Data'!$I$6,0,10*ROW('Sanitation Data'!I14))),'Data Summary'!DK20="Yes"),OFFSET('Sanitation Data'!$I$6,0,10*ROW('Sanitation Data'!I14)),NA())</f>
        <v>#N/A</v>
      </c>
      <c r="AW20" s="509" t="e">
        <f ca="1">+IF(AND(ISNUMBER(OFFSET('Sanitation Data'!$I$10,0,10*ROW('Sanitation Data'!I14))),'Data Summary'!DL20="Yes"),OFFSET('Sanitation Data'!$I$10,0,10*ROW('Sanitation Data'!I14)),NA())</f>
        <v>#N/A</v>
      </c>
      <c r="AX20" s="509" t="e">
        <f ca="1">+IF(AND(ISNUMBER(OFFSET('Sanitation Data'!$I$11,0,10*ROW('Sanitation Data'!I14))),'Data Summary'!DM20="Yes"),OFFSET('Sanitation Data'!$I$11,0,10*ROW('Sanitation Data'!I14)),NA())</f>
        <v>#N/A</v>
      </c>
      <c r="AY20" s="509" t="e">
        <f ca="1">+IF(AND(ISNUMBER(OFFSET('Sanitation Data'!$I$12,0,10*ROW('Sanitation Data'!I14))),'Data Summary'!DN20="Yes"),OFFSET('Sanitation Data'!$I$12,0,10*ROW('Sanitation Data'!I14)),NA())</f>
        <v>#N/A</v>
      </c>
      <c r="AZ20" s="510" t="e">
        <f ca="1">+IF(AND(ISNUMBER(OFFSET('Hygiene Data'!$D$5,0,10*ROW('Hygiene Data'!D14))),'Data Summary'!DO20="Yes"),OFFSET('Hygiene Data'!$D$5,0,10*ROW('Hygiene Data'!D14)),NA())</f>
        <v>#N/A</v>
      </c>
      <c r="BA20" s="510" t="e">
        <f ca="1">+IF(AND(ISNUMBER(OFFSET('Hygiene Data'!$D$7,0,10*ROW('Hygiene Data'!D14))),'Data Summary'!DP20="Yes"),OFFSET('Hygiene Data'!$D$7,0,10*ROW('Hygiene Data'!D14)),NA())</f>
        <v>#N/A</v>
      </c>
      <c r="BB20" s="510" t="e">
        <f ca="1">+IF(AND(ISNUMBER(OFFSET('Hygiene Data'!$D$9,0,10*ROW('Hygiene Data'!D14))),'Data Summary'!DQ20="Yes"),OFFSET('Hygiene Data'!$D$9,0,10*ROW('Hygiene Data'!D14)),NA())</f>
        <v>#N/A</v>
      </c>
      <c r="BC20" s="510" t="e">
        <f ca="1">+IF(AND(ISNUMBER(OFFSET('Hygiene Data'!$E$5,0,10*ROW('Hygiene Data'!E14))),'Data Summary'!DR20="Yes"),OFFSET('Hygiene Data'!$E$5,0,10*ROW('Hygiene Data'!E14)),NA())</f>
        <v>#N/A</v>
      </c>
      <c r="BD20" s="510" t="e">
        <f ca="1">+IF(AND(ISNUMBER(OFFSET('Hygiene Data'!$E$7,0,10*ROW('Hygiene Data'!E14))),'Data Summary'!DS20="Yes"),OFFSET('Hygiene Data'!$E$7,0,10*ROW('Hygiene Data'!E14)),NA())</f>
        <v>#N/A</v>
      </c>
      <c r="BE20" s="510" t="e">
        <f ca="1">+IF(AND(ISNUMBER(OFFSET('Hygiene Data'!$E$9,0,10*ROW('Hygiene Data'!E14))),'Data Summary'!DT20="Yes"),OFFSET('Hygiene Data'!$E$9,0,10*ROW('Hygiene Data'!E14)),NA())</f>
        <v>#N/A</v>
      </c>
      <c r="BF20" s="510" t="e">
        <f ca="1">+IF(AND(ISNUMBER(OFFSET('Hygiene Data'!$F$5,0,10*ROW('Hygiene Data'!F14))),'Data Summary'!DU20="Yes"),OFFSET('Hygiene Data'!$F$5,0,10*ROW('Hygiene Data'!F14)),NA())</f>
        <v>#N/A</v>
      </c>
      <c r="BG20" s="510" t="e">
        <f ca="1">+IF(AND(ISNUMBER(OFFSET('Hygiene Data'!$F$7,0,10*ROW('Hygiene Data'!F14))),'Data Summary'!DV20="Yes"),OFFSET('Hygiene Data'!$F$7,0,10*ROW('Hygiene Data'!F14)),NA())</f>
        <v>#N/A</v>
      </c>
      <c r="BH20" s="510" t="e">
        <f ca="1">+IF(AND(ISNUMBER(OFFSET('Hygiene Data'!$F$9,0,10*ROW('Hygiene Data'!F14))),'Data Summary'!DW20="Yes"),OFFSET('Hygiene Data'!$F$9,0,10*ROW('Hygiene Data'!F14)),NA())</f>
        <v>#N/A</v>
      </c>
      <c r="BI20" s="510" t="e">
        <f ca="1">+IF(AND(ISNUMBER(OFFSET('Hygiene Data'!$G$5,0,10*ROW('Hygiene Data'!G14))),'Data Summary'!DX20="Yes"),OFFSET('Hygiene Data'!$G$5,0,10*ROW('Hygiene Data'!G14)),NA())</f>
        <v>#N/A</v>
      </c>
      <c r="BJ20" s="510" t="e">
        <f ca="1">+IF(AND(ISNUMBER(OFFSET('Hygiene Data'!$G$7,0,10*ROW('Hygiene Data'!G14))),'Data Summary'!DY20="Yes"),OFFSET('Hygiene Data'!$G$7,0,10*ROW('Hygiene Data'!G14)),NA())</f>
        <v>#N/A</v>
      </c>
      <c r="BK20" s="510" t="e">
        <f ca="1">+IF(AND(ISNUMBER(OFFSET('Hygiene Data'!$G$9,0,10*ROW('Hygiene Data'!G14))),'Data Summary'!DZ20="Yes"),OFFSET('Hygiene Data'!$G$9,0,10*ROW('Hygiene Data'!G14)),NA())</f>
        <v>#N/A</v>
      </c>
      <c r="BL20" s="510" t="e">
        <f ca="1">+IF(AND(ISNUMBER(OFFSET('Hygiene Data'!$H$5,0,10*ROW('Hygiene Data'!H14))),'Data Summary'!EA20="Yes"),OFFSET('Hygiene Data'!$H$5,0,10*ROW('Hygiene Data'!H14)),NA())</f>
        <v>#N/A</v>
      </c>
      <c r="BM20" s="510" t="e">
        <f ca="1">+IF(AND(ISNUMBER(OFFSET('Hygiene Data'!$H$7,0,10*ROW('Hygiene Data'!H14))),'Data Summary'!EB20="Yes"),OFFSET('Hygiene Data'!$H$7,0,10*ROW('Hygiene Data'!H14)),NA())</f>
        <v>#N/A</v>
      </c>
      <c r="BN20" s="510" t="e">
        <f ca="1">+IF(AND(ISNUMBER(OFFSET('Hygiene Data'!$H$9,0,10*ROW('Hygiene Data'!H14))),'Data Summary'!EC20="Yes"),OFFSET('Hygiene Data'!$H$9,0,10*ROW('Hygiene Data'!H14)),NA())</f>
        <v>#N/A</v>
      </c>
      <c r="BO20" s="510" t="e">
        <f ca="1">+IF(AND(ISNUMBER(OFFSET('Hygiene Data'!$I$5,0,10*ROW('Hygiene Data'!I14))),'Data Summary'!ED20="Yes"),OFFSET('Hygiene Data'!$I$5,0,10*ROW('Hygiene Data'!I14)),NA())</f>
        <v>#N/A</v>
      </c>
      <c r="BP20" s="510" t="e">
        <f ca="1">+IF(AND(ISNUMBER(OFFSET('Hygiene Data'!$I$7,0,10*ROW('Hygiene Data'!I14))),'Data Summary'!EE20="Yes"),OFFSET('Hygiene Data'!$I$7,0,10*ROW('Hygiene Data'!I14)),NA())</f>
        <v>#N/A</v>
      </c>
      <c r="BQ20" s="510" t="e">
        <f ca="1">+IF(AND(ISNUMBER(OFFSET('Hygiene Data'!$I$9,0,10*ROW('Hygiene Data'!I14))),'Data Summary'!EF20="Yes"),OFFSET('Hygiene Data'!$I$9,0,10*ROW('Hygiene Data'!I14)),NA())</f>
        <v>#N/A</v>
      </c>
    </row>
    <row r="21" spans="1:69" x14ac:dyDescent="0.25">
      <c r="A21" s="506" t="e">
        <f ca="1">+RIGHT('Data Summary'!A21,LEN('Data Summary'!A21)-9)</f>
        <v>#VALUE!</v>
      </c>
      <c r="B21" s="480" t="str">
        <f ca="1">+IF(ISTEXT('Data Summary'!B21),'Data Summary'!B21,"")</f>
        <v/>
      </c>
      <c r="C21" s="507" t="e">
        <f ca="1">+VALUE('Data Summary'!C21)</f>
        <v>#VALUE!</v>
      </c>
      <c r="D21" s="508" t="e">
        <f ca="1">+IF(AND(ISNUMBER(OFFSET('Water Data'!$D$4,0,10*ROW('Water Data'!D15))),'Data Summary'!BS21="Yes"),100-OFFSET('Water Data'!$D$4,0,10*ROW('Water Data'!D15)),NA())</f>
        <v>#N/A</v>
      </c>
      <c r="E21" s="508" t="e">
        <f ca="1">+IF(AND(ISNUMBER(OFFSET('Water Data'!$D$6,0,10*ROW('Water Data'!D15))),'Data Summary'!BT21="Yes"),OFFSET('Water Data'!$D$6,0,10*ROW('Water Data'!D15)),NA())</f>
        <v>#N/A</v>
      </c>
      <c r="F21" s="508" t="e">
        <f ca="1">+IF(AND(ISNUMBER(OFFSET('Water Data'!$D$9,0,10*ROW('Water Data'!D15))),'Data Summary'!BU21="Yes"),OFFSET('Water Data'!$D$9,0,10*ROW('Water Data'!D15)),NA())</f>
        <v>#N/A</v>
      </c>
      <c r="G21" s="508" t="e">
        <f ca="1">+IF(AND(ISNUMBER(OFFSET('Water Data'!$E$4,0,10*ROW('Water Data'!E15))),'Data Summary'!BV21="Yes"),100-OFFSET('Water Data'!$E$4,0,10*ROW('Water Data'!E15)),NA())</f>
        <v>#N/A</v>
      </c>
      <c r="H21" s="508" t="e">
        <f ca="1">+IF(AND(ISNUMBER(OFFSET('Water Data'!$E$6,0,10*ROW('Water Data'!E15))),'Data Summary'!BW21="Yes"),OFFSET('Water Data'!$E$6,0,10*ROW('Water Data'!E15)),NA())</f>
        <v>#N/A</v>
      </c>
      <c r="I21" s="508" t="e">
        <f ca="1">+IF(AND(ISNUMBER(OFFSET('Water Data'!$E$9,0,10*ROW('Water Data'!E15))),'Data Summary'!BX21="Yes"),OFFSET('Water Data'!$E$9,0,10*ROW('Water Data'!E15)),NA())</f>
        <v>#N/A</v>
      </c>
      <c r="J21" s="508" t="e">
        <f ca="1">+IF(AND(ISNUMBER(OFFSET('Water Data'!$F$4,0,10*ROW('Water Data'!F15))),'Data Summary'!BY21="Yes"),100-OFFSET('Water Data'!$F$4,0,10*ROW('Water Data'!F15)),NA())</f>
        <v>#N/A</v>
      </c>
      <c r="K21" s="508" t="e">
        <f ca="1">+IF(AND(ISNUMBER(OFFSET('Water Data'!$F$6,0,10*ROW('Water Data'!F15))),'Data Summary'!BZ21="Yes"),OFFSET('Water Data'!$F$6,0,10*ROW('Water Data'!F15)),NA())</f>
        <v>#N/A</v>
      </c>
      <c r="L21" s="508" t="e">
        <f ca="1">+IF(AND(ISNUMBER(OFFSET('Water Data'!$F$9,0,10*ROW('Water Data'!F15))),'Data Summary'!CA21="Yes"),OFFSET('Water Data'!$F$9,0,10*ROW('Water Data'!F15)),NA())</f>
        <v>#N/A</v>
      </c>
      <c r="M21" s="508" t="e">
        <f ca="1">+IF(AND(ISNUMBER(OFFSET('Water Data'!$G$4,0,10*ROW('Water Data'!G15))),'Data Summary'!CB21="Yes"),100-OFFSET('Water Data'!$G$4,0,10*ROW('Water Data'!G15)),NA())</f>
        <v>#N/A</v>
      </c>
      <c r="N21" s="508" t="e">
        <f ca="1">+IF(AND(ISNUMBER(OFFSET('Water Data'!$G$6,0,10*ROW('Water Data'!G15))),'Data Summary'!CC21="Yes"),OFFSET('Water Data'!$G$6,0,10*ROW('Water Data'!G15)),NA())</f>
        <v>#N/A</v>
      </c>
      <c r="O21" s="508" t="e">
        <f ca="1">+IF(AND(ISNUMBER(OFFSET('Water Data'!$G$9,0,10*ROW('Water Data'!G15))),'Data Summary'!CD21="Yes"),OFFSET('Water Data'!$G$9,0,10*ROW('Water Data'!G15)),NA())</f>
        <v>#N/A</v>
      </c>
      <c r="P21" s="508" t="e">
        <f ca="1">+IF(AND(ISNUMBER(OFFSET('Water Data'!$H$4,0,10*ROW('Water Data'!H15))),'Data Summary'!CE21="Yes"),100-OFFSET('Water Data'!$H$4,0,10*ROW('Water Data'!H15)),NA())</f>
        <v>#N/A</v>
      </c>
      <c r="Q21" s="508" t="e">
        <f ca="1">+IF(AND(ISNUMBER(OFFSET('Water Data'!$H$6,0,10*ROW('Water Data'!H15))),'Data Summary'!CF21="Yes"),OFFSET('Water Data'!$H$6,0,10*ROW('Water Data'!H15)),NA())</f>
        <v>#N/A</v>
      </c>
      <c r="R21" s="508" t="e">
        <f ca="1">+IF(AND(ISNUMBER(OFFSET('Water Data'!$H$9,0,10*ROW('Water Data'!H15))),'Data Summary'!CG21="Yes"),OFFSET('Water Data'!$H$9,0,10*ROW('Water Data'!H15)),NA())</f>
        <v>#N/A</v>
      </c>
      <c r="S21" s="508" t="e">
        <f ca="1">+IF(AND(ISNUMBER(OFFSET('Water Data'!$I$4,0,10*ROW('Water Data'!I15))),'Data Summary'!CH21="Yes"),100-OFFSET('Water Data'!$I$4,0,10*ROW('Water Data'!I15)),NA())</f>
        <v>#N/A</v>
      </c>
      <c r="T21" s="508" t="e">
        <f ca="1">+IF(AND(ISNUMBER(OFFSET('Water Data'!$I$6,0,10*ROW('Water Data'!I15))),'Data Summary'!CI21="Yes"),OFFSET('Water Data'!$I$6,0,10*ROW('Water Data'!I15)),NA())</f>
        <v>#N/A</v>
      </c>
      <c r="U21" s="508" t="e">
        <f ca="1">+IF(AND(ISNUMBER(OFFSET('Water Data'!$I$9,0,10*ROW('Water Data'!I15))),'Data Summary'!CJ21="Yes"),OFFSET('Water Data'!$I$9,0,10*ROW('Water Data'!I15)),NA())</f>
        <v>#N/A</v>
      </c>
      <c r="V21" s="509" t="e">
        <f ca="1">+IF(AND(ISNUMBER(OFFSET('Sanitation Data'!$D$4,0,10*ROW('Sanitation Data'!D15))),'Data Summary'!CK21="Yes"),100-OFFSET('Sanitation Data'!$D$4,0,10*ROW('Sanitation Data'!D15)),NA())</f>
        <v>#N/A</v>
      </c>
      <c r="W21" s="509" t="e">
        <f ca="1">+IF(AND(ISNUMBER(OFFSET('Sanitation Data'!$D$6,0,10*ROW('Sanitation Data'!D15))),'Data Summary'!CL21="Yes"),OFFSET('Sanitation Data'!$D$6,0,10*ROW('Sanitation Data'!D15)),NA())</f>
        <v>#N/A</v>
      </c>
      <c r="X21" s="509" t="e">
        <f ca="1">+IF(AND(ISNUMBER(OFFSET('Sanitation Data'!$D$10,0,10*ROW('Sanitation Data'!D15))),'Data Summary'!CM21="Yes"),OFFSET('Sanitation Data'!$D$10,0,10*ROW('Sanitation Data'!D15)),NA())</f>
        <v>#N/A</v>
      </c>
      <c r="Y21" s="509" t="e">
        <f ca="1">+IF(AND(ISNUMBER(OFFSET('Sanitation Data'!$D$11,0,10*ROW('Sanitation Data'!D15))),'Data Summary'!CN21="Yes"),OFFSET('Sanitation Data'!$D$11,0,10*ROW('Sanitation Data'!D15)),NA())</f>
        <v>#N/A</v>
      </c>
      <c r="Z21" s="509" t="e">
        <f ca="1">+IF(AND(ISNUMBER(OFFSET('Sanitation Data'!$D$12,0,10*ROW('Sanitation Data'!D15))),'Data Summary'!CO21="Yes"),OFFSET('Sanitation Data'!$D$12,0,10*ROW('Sanitation Data'!D15)),NA())</f>
        <v>#N/A</v>
      </c>
      <c r="AA21" s="509" t="e">
        <f ca="1">+IF(AND(ISNUMBER(OFFSET('Sanitation Data'!$E$4,0,10*ROW('Sanitation Data'!E15))),'Data Summary'!CP21="Yes"),100-OFFSET('Sanitation Data'!$E$4,0,10*ROW('Sanitation Data'!E15)),NA())</f>
        <v>#N/A</v>
      </c>
      <c r="AB21" s="509" t="e">
        <f ca="1">+IF(AND(ISNUMBER(OFFSET('Sanitation Data'!$E$6,0,10*ROW('Sanitation Data'!E15))),'Data Summary'!CQ21="Yes"),OFFSET('Sanitation Data'!$E$6,0,10*ROW('Sanitation Data'!E15)),NA())</f>
        <v>#N/A</v>
      </c>
      <c r="AC21" s="509" t="e">
        <f ca="1">+IF(AND(ISNUMBER(OFFSET('Sanitation Data'!$E$10,0,10*ROW('Sanitation Data'!E15))),'Data Summary'!CR21="Yes"),OFFSET('Sanitation Data'!$E$10,0,10*ROW('Sanitation Data'!E15)),NA())</f>
        <v>#N/A</v>
      </c>
      <c r="AD21" s="509" t="e">
        <f ca="1">+IF(AND(ISNUMBER(OFFSET('Sanitation Data'!$E$11,0,10*ROW('Sanitation Data'!E15))),'Data Summary'!CS21="Yes"),OFFSET('Sanitation Data'!$E$11,0,10*ROW('Sanitation Data'!E15)),NA())</f>
        <v>#N/A</v>
      </c>
      <c r="AE21" s="509" t="e">
        <f ca="1">+IF(AND(ISNUMBER(OFFSET('Sanitation Data'!$E$12,0,10*ROW('Sanitation Data'!E15))),'Data Summary'!CT21="Yes"),OFFSET('Sanitation Data'!$E$12,0,10*ROW('Sanitation Data'!E15)),NA())</f>
        <v>#N/A</v>
      </c>
      <c r="AF21" s="509" t="e">
        <f ca="1">+IF(AND(ISNUMBER(OFFSET('Sanitation Data'!$F$4,0,10*ROW('Sanitation Data'!F15))),'Data Summary'!CU21="Yes"),100-OFFSET('Sanitation Data'!$F$4,0,10*ROW('Sanitation Data'!F15)),NA())</f>
        <v>#N/A</v>
      </c>
      <c r="AG21" s="509" t="e">
        <f ca="1">+IF(AND(ISNUMBER(OFFSET('Sanitation Data'!$F$6,0,10*ROW('Sanitation Data'!F15))),'Data Summary'!CV21="Yes"),OFFSET('Sanitation Data'!$F$6,0,10*ROW('Sanitation Data'!F15)),NA())</f>
        <v>#N/A</v>
      </c>
      <c r="AH21" s="509" t="e">
        <f ca="1">+IF(AND(ISNUMBER(OFFSET('Sanitation Data'!$F$10,0,10*ROW('Sanitation Data'!F15))),'Data Summary'!CW21="Yes"),OFFSET('Sanitation Data'!$F$10,0,10*ROW('Sanitation Data'!F15)),NA())</f>
        <v>#N/A</v>
      </c>
      <c r="AI21" s="509" t="e">
        <f ca="1">+IF(AND(ISNUMBER(OFFSET('Sanitation Data'!$F$11,0,10*ROW('Sanitation Data'!F15))),'Data Summary'!CX21="Yes"),OFFSET('Sanitation Data'!$F$11,0,10*ROW('Sanitation Data'!F15)),NA())</f>
        <v>#N/A</v>
      </c>
      <c r="AJ21" s="509" t="e">
        <f ca="1">+IF(AND(ISNUMBER(OFFSET('Sanitation Data'!$F$12,0,10*ROW('Sanitation Data'!F15))),'Data Summary'!CY21="Yes"),OFFSET('Sanitation Data'!$F$12,0,10*ROW('Sanitation Data'!F15)),NA())</f>
        <v>#N/A</v>
      </c>
      <c r="AK21" s="509" t="e">
        <f ca="1">+IF(AND(ISNUMBER(OFFSET('Sanitation Data'!$G$4,0,10*ROW('Sanitation Data'!G15))),'Data Summary'!CZ21="Yes"),100-OFFSET('Sanitation Data'!$G$4,0,10*ROW('Sanitation Data'!G15)),NA())</f>
        <v>#N/A</v>
      </c>
      <c r="AL21" s="509" t="e">
        <f ca="1">+IF(AND(ISNUMBER(OFFSET('Sanitation Data'!$G$6,0,10*ROW('Sanitation Data'!G15))),'Data Summary'!DA21="Yes"),OFFSET('Sanitation Data'!$G$6,0,10*ROW('Sanitation Data'!G15)),NA())</f>
        <v>#N/A</v>
      </c>
      <c r="AM21" s="509" t="e">
        <f ca="1">+IF(AND(ISNUMBER(OFFSET('Sanitation Data'!$G$10,0,10*ROW('Sanitation Data'!G15))),'Data Summary'!DB21="Yes"),OFFSET('Sanitation Data'!$G$10,0,10*ROW('Sanitation Data'!G15)),NA())</f>
        <v>#N/A</v>
      </c>
      <c r="AN21" s="509" t="e">
        <f ca="1">+IF(AND(ISNUMBER(OFFSET('Sanitation Data'!$G$11,0,10*ROW('Sanitation Data'!G15))),'Data Summary'!DC21="Yes"),OFFSET('Sanitation Data'!$G$11,0,10*ROW('Sanitation Data'!G15)),NA())</f>
        <v>#N/A</v>
      </c>
      <c r="AO21" s="509" t="e">
        <f ca="1">+IF(AND(ISNUMBER(OFFSET('Sanitation Data'!$G$12,0,10*ROW('Sanitation Data'!G15))),'Data Summary'!DD21="Yes"),OFFSET('Sanitation Data'!$G$12,0,10*ROW('Sanitation Data'!G15)),NA())</f>
        <v>#N/A</v>
      </c>
      <c r="AP21" s="509" t="e">
        <f ca="1">+IF(AND(ISNUMBER(OFFSET('Sanitation Data'!$H$4,0,10*ROW('Sanitation Data'!H15))),'Data Summary'!DE21="Yes"),100-OFFSET('Sanitation Data'!$H$4,0,10*ROW('Sanitation Data'!H15)),NA())</f>
        <v>#N/A</v>
      </c>
      <c r="AQ21" s="509" t="e">
        <f ca="1">+IF(AND(ISNUMBER(OFFSET('Sanitation Data'!$H$6,0,10*ROW('Sanitation Data'!H15))),'Data Summary'!DF21="Yes"),OFFSET('Sanitation Data'!$H$6,0,10*ROW('Sanitation Data'!H15)),NA())</f>
        <v>#N/A</v>
      </c>
      <c r="AR21" s="509" t="e">
        <f ca="1">+IF(AND(ISNUMBER(OFFSET('Sanitation Data'!$H$10,0,10*ROW('Sanitation Data'!H15))),'Data Summary'!DG21="Yes"),OFFSET('Sanitation Data'!$H$10,0,10*ROW('Sanitation Data'!H15)),NA())</f>
        <v>#N/A</v>
      </c>
      <c r="AS21" s="509" t="e">
        <f ca="1">+IF(AND(ISNUMBER(OFFSET('Sanitation Data'!$H$11,0,10*ROW('Sanitation Data'!H15))),'Data Summary'!DH21="Yes"),OFFSET('Sanitation Data'!$H$11,0,10*ROW('Sanitation Data'!H15)),NA())</f>
        <v>#N/A</v>
      </c>
      <c r="AT21" s="509" t="e">
        <f ca="1">+IF(AND(ISNUMBER(OFFSET('Sanitation Data'!$H$12,0,10*ROW('Sanitation Data'!H15))),'Data Summary'!DI21="Yes"),OFFSET('Sanitation Data'!$H$12,0,10*ROW('Sanitation Data'!H15)),NA())</f>
        <v>#N/A</v>
      </c>
      <c r="AU21" s="509" t="e">
        <f ca="1">+IF(AND(ISNUMBER(OFFSET('Sanitation Data'!$I$4,0,10*ROW('Sanitation Data'!I15))),'Data Summary'!DJ21="Yes"),100-OFFSET('Sanitation Data'!$I$4,0,10*ROW('Sanitation Data'!I15)),NA())</f>
        <v>#N/A</v>
      </c>
      <c r="AV21" s="509" t="e">
        <f ca="1">+IF(AND(ISNUMBER(OFFSET('Sanitation Data'!$I$6,0,10*ROW('Sanitation Data'!I15))),'Data Summary'!DK21="Yes"),OFFSET('Sanitation Data'!$I$6,0,10*ROW('Sanitation Data'!I15)),NA())</f>
        <v>#N/A</v>
      </c>
      <c r="AW21" s="509" t="e">
        <f ca="1">+IF(AND(ISNUMBER(OFFSET('Sanitation Data'!$I$10,0,10*ROW('Sanitation Data'!I15))),'Data Summary'!DL21="Yes"),OFFSET('Sanitation Data'!$I$10,0,10*ROW('Sanitation Data'!I15)),NA())</f>
        <v>#N/A</v>
      </c>
      <c r="AX21" s="509" t="e">
        <f ca="1">+IF(AND(ISNUMBER(OFFSET('Sanitation Data'!$I$11,0,10*ROW('Sanitation Data'!I15))),'Data Summary'!DM21="Yes"),OFFSET('Sanitation Data'!$I$11,0,10*ROW('Sanitation Data'!I15)),NA())</f>
        <v>#N/A</v>
      </c>
      <c r="AY21" s="509" t="e">
        <f ca="1">+IF(AND(ISNUMBER(OFFSET('Sanitation Data'!$I$12,0,10*ROW('Sanitation Data'!I15))),'Data Summary'!DN21="Yes"),OFFSET('Sanitation Data'!$I$12,0,10*ROW('Sanitation Data'!I15)),NA())</f>
        <v>#N/A</v>
      </c>
      <c r="AZ21" s="510" t="e">
        <f ca="1">+IF(AND(ISNUMBER(OFFSET('Hygiene Data'!$D$5,0,10*ROW('Hygiene Data'!D15))),'Data Summary'!DO21="Yes"),OFFSET('Hygiene Data'!$D$5,0,10*ROW('Hygiene Data'!D15)),NA())</f>
        <v>#N/A</v>
      </c>
      <c r="BA21" s="510" t="e">
        <f ca="1">+IF(AND(ISNUMBER(OFFSET('Hygiene Data'!$D$7,0,10*ROW('Hygiene Data'!D15))),'Data Summary'!DP21="Yes"),OFFSET('Hygiene Data'!$D$7,0,10*ROW('Hygiene Data'!D15)),NA())</f>
        <v>#N/A</v>
      </c>
      <c r="BB21" s="510" t="e">
        <f ca="1">+IF(AND(ISNUMBER(OFFSET('Hygiene Data'!$D$9,0,10*ROW('Hygiene Data'!D15))),'Data Summary'!DQ21="Yes"),OFFSET('Hygiene Data'!$D$9,0,10*ROW('Hygiene Data'!D15)),NA())</f>
        <v>#N/A</v>
      </c>
      <c r="BC21" s="510" t="e">
        <f ca="1">+IF(AND(ISNUMBER(OFFSET('Hygiene Data'!$E$5,0,10*ROW('Hygiene Data'!E15))),'Data Summary'!DR21="Yes"),OFFSET('Hygiene Data'!$E$5,0,10*ROW('Hygiene Data'!E15)),NA())</f>
        <v>#N/A</v>
      </c>
      <c r="BD21" s="510" t="e">
        <f ca="1">+IF(AND(ISNUMBER(OFFSET('Hygiene Data'!$E$7,0,10*ROW('Hygiene Data'!E15))),'Data Summary'!DS21="Yes"),OFFSET('Hygiene Data'!$E$7,0,10*ROW('Hygiene Data'!E15)),NA())</f>
        <v>#N/A</v>
      </c>
      <c r="BE21" s="510" t="e">
        <f ca="1">+IF(AND(ISNUMBER(OFFSET('Hygiene Data'!$E$9,0,10*ROW('Hygiene Data'!E15))),'Data Summary'!DT21="Yes"),OFFSET('Hygiene Data'!$E$9,0,10*ROW('Hygiene Data'!E15)),NA())</f>
        <v>#N/A</v>
      </c>
      <c r="BF21" s="510" t="e">
        <f ca="1">+IF(AND(ISNUMBER(OFFSET('Hygiene Data'!$F$5,0,10*ROW('Hygiene Data'!F15))),'Data Summary'!DU21="Yes"),OFFSET('Hygiene Data'!$F$5,0,10*ROW('Hygiene Data'!F15)),NA())</f>
        <v>#N/A</v>
      </c>
      <c r="BG21" s="510" t="e">
        <f ca="1">+IF(AND(ISNUMBER(OFFSET('Hygiene Data'!$F$7,0,10*ROW('Hygiene Data'!F15))),'Data Summary'!DV21="Yes"),OFFSET('Hygiene Data'!$F$7,0,10*ROW('Hygiene Data'!F15)),NA())</f>
        <v>#N/A</v>
      </c>
      <c r="BH21" s="510" t="e">
        <f ca="1">+IF(AND(ISNUMBER(OFFSET('Hygiene Data'!$F$9,0,10*ROW('Hygiene Data'!F15))),'Data Summary'!DW21="Yes"),OFFSET('Hygiene Data'!$F$9,0,10*ROW('Hygiene Data'!F15)),NA())</f>
        <v>#N/A</v>
      </c>
      <c r="BI21" s="510" t="e">
        <f ca="1">+IF(AND(ISNUMBER(OFFSET('Hygiene Data'!$G$5,0,10*ROW('Hygiene Data'!G15))),'Data Summary'!DX21="Yes"),OFFSET('Hygiene Data'!$G$5,0,10*ROW('Hygiene Data'!G15)),NA())</f>
        <v>#N/A</v>
      </c>
      <c r="BJ21" s="510" t="e">
        <f ca="1">+IF(AND(ISNUMBER(OFFSET('Hygiene Data'!$G$7,0,10*ROW('Hygiene Data'!G15))),'Data Summary'!DY21="Yes"),OFFSET('Hygiene Data'!$G$7,0,10*ROW('Hygiene Data'!G15)),NA())</f>
        <v>#N/A</v>
      </c>
      <c r="BK21" s="510" t="e">
        <f ca="1">+IF(AND(ISNUMBER(OFFSET('Hygiene Data'!$G$9,0,10*ROW('Hygiene Data'!G15))),'Data Summary'!DZ21="Yes"),OFFSET('Hygiene Data'!$G$9,0,10*ROW('Hygiene Data'!G15)),NA())</f>
        <v>#N/A</v>
      </c>
      <c r="BL21" s="510" t="e">
        <f ca="1">+IF(AND(ISNUMBER(OFFSET('Hygiene Data'!$H$5,0,10*ROW('Hygiene Data'!H15))),'Data Summary'!EA21="Yes"),OFFSET('Hygiene Data'!$H$5,0,10*ROW('Hygiene Data'!H15)),NA())</f>
        <v>#N/A</v>
      </c>
      <c r="BM21" s="510" t="e">
        <f ca="1">+IF(AND(ISNUMBER(OFFSET('Hygiene Data'!$H$7,0,10*ROW('Hygiene Data'!H15))),'Data Summary'!EB21="Yes"),OFFSET('Hygiene Data'!$H$7,0,10*ROW('Hygiene Data'!H15)),NA())</f>
        <v>#N/A</v>
      </c>
      <c r="BN21" s="510" t="e">
        <f ca="1">+IF(AND(ISNUMBER(OFFSET('Hygiene Data'!$H$9,0,10*ROW('Hygiene Data'!H15))),'Data Summary'!EC21="Yes"),OFFSET('Hygiene Data'!$H$9,0,10*ROW('Hygiene Data'!H15)),NA())</f>
        <v>#N/A</v>
      </c>
      <c r="BO21" s="510" t="e">
        <f ca="1">+IF(AND(ISNUMBER(OFFSET('Hygiene Data'!$I$5,0,10*ROW('Hygiene Data'!I15))),'Data Summary'!ED21="Yes"),OFFSET('Hygiene Data'!$I$5,0,10*ROW('Hygiene Data'!I15)),NA())</f>
        <v>#N/A</v>
      </c>
      <c r="BP21" s="510" t="e">
        <f ca="1">+IF(AND(ISNUMBER(OFFSET('Hygiene Data'!$I$7,0,10*ROW('Hygiene Data'!I15))),'Data Summary'!EE21="Yes"),OFFSET('Hygiene Data'!$I$7,0,10*ROW('Hygiene Data'!I15)),NA())</f>
        <v>#N/A</v>
      </c>
      <c r="BQ21" s="510" t="e">
        <f ca="1">+IF(AND(ISNUMBER(OFFSET('Hygiene Data'!$I$9,0,10*ROW('Hygiene Data'!I15))),'Data Summary'!EF21="Yes"),OFFSET('Hygiene Data'!$I$9,0,10*ROW('Hygiene Data'!I15)),NA())</f>
        <v>#N/A</v>
      </c>
    </row>
    <row r="22" spans="1:69" x14ac:dyDescent="0.25">
      <c r="A22" s="506" t="e">
        <f ca="1">+RIGHT('Data Summary'!A22,LEN('Data Summary'!A22)-9)</f>
        <v>#VALUE!</v>
      </c>
      <c r="B22" s="480" t="str">
        <f ca="1">+IF(ISTEXT('Data Summary'!B22),'Data Summary'!B22,"")</f>
        <v/>
      </c>
      <c r="C22" s="507" t="e">
        <f ca="1">+VALUE('Data Summary'!C22)</f>
        <v>#VALUE!</v>
      </c>
      <c r="D22" s="508" t="e">
        <f ca="1">+IF(AND(ISNUMBER(OFFSET('Water Data'!$D$4,0,10*ROW('Water Data'!D16))),'Data Summary'!BS22="Yes"),100-OFFSET('Water Data'!$D$4,0,10*ROW('Water Data'!D16)),NA())</f>
        <v>#N/A</v>
      </c>
      <c r="E22" s="508" t="e">
        <f ca="1">+IF(AND(ISNUMBER(OFFSET('Water Data'!$D$6,0,10*ROW('Water Data'!D16))),'Data Summary'!BT22="Yes"),OFFSET('Water Data'!$D$6,0,10*ROW('Water Data'!D16)),NA())</f>
        <v>#N/A</v>
      </c>
      <c r="F22" s="508" t="e">
        <f ca="1">+IF(AND(ISNUMBER(OFFSET('Water Data'!$D$9,0,10*ROW('Water Data'!D16))),'Data Summary'!BU22="Yes"),OFFSET('Water Data'!$D$9,0,10*ROW('Water Data'!D16)),NA())</f>
        <v>#N/A</v>
      </c>
      <c r="G22" s="508" t="e">
        <f ca="1">+IF(AND(ISNUMBER(OFFSET('Water Data'!$E$4,0,10*ROW('Water Data'!E16))),'Data Summary'!BV22="Yes"),100-OFFSET('Water Data'!$E$4,0,10*ROW('Water Data'!E16)),NA())</f>
        <v>#N/A</v>
      </c>
      <c r="H22" s="508" t="e">
        <f ca="1">+IF(AND(ISNUMBER(OFFSET('Water Data'!$E$6,0,10*ROW('Water Data'!E16))),'Data Summary'!BW22="Yes"),OFFSET('Water Data'!$E$6,0,10*ROW('Water Data'!E16)),NA())</f>
        <v>#N/A</v>
      </c>
      <c r="I22" s="508" t="e">
        <f ca="1">+IF(AND(ISNUMBER(OFFSET('Water Data'!$E$9,0,10*ROW('Water Data'!E16))),'Data Summary'!BX22="Yes"),OFFSET('Water Data'!$E$9,0,10*ROW('Water Data'!E16)),NA())</f>
        <v>#N/A</v>
      </c>
      <c r="J22" s="508" t="e">
        <f ca="1">+IF(AND(ISNUMBER(OFFSET('Water Data'!$F$4,0,10*ROW('Water Data'!F16))),'Data Summary'!BY22="Yes"),100-OFFSET('Water Data'!$F$4,0,10*ROW('Water Data'!F16)),NA())</f>
        <v>#N/A</v>
      </c>
      <c r="K22" s="508" t="e">
        <f ca="1">+IF(AND(ISNUMBER(OFFSET('Water Data'!$F$6,0,10*ROW('Water Data'!F16))),'Data Summary'!BZ22="Yes"),OFFSET('Water Data'!$F$6,0,10*ROW('Water Data'!F16)),NA())</f>
        <v>#N/A</v>
      </c>
      <c r="L22" s="508" t="e">
        <f ca="1">+IF(AND(ISNUMBER(OFFSET('Water Data'!$F$9,0,10*ROW('Water Data'!F16))),'Data Summary'!CA22="Yes"),OFFSET('Water Data'!$F$9,0,10*ROW('Water Data'!F16)),NA())</f>
        <v>#N/A</v>
      </c>
      <c r="M22" s="508" t="e">
        <f ca="1">+IF(AND(ISNUMBER(OFFSET('Water Data'!$G$4,0,10*ROW('Water Data'!G16))),'Data Summary'!CB22="Yes"),100-OFFSET('Water Data'!$G$4,0,10*ROW('Water Data'!G16)),NA())</f>
        <v>#N/A</v>
      </c>
      <c r="N22" s="508" t="e">
        <f ca="1">+IF(AND(ISNUMBER(OFFSET('Water Data'!$G$6,0,10*ROW('Water Data'!G16))),'Data Summary'!CC22="Yes"),OFFSET('Water Data'!$G$6,0,10*ROW('Water Data'!G16)),NA())</f>
        <v>#N/A</v>
      </c>
      <c r="O22" s="508" t="e">
        <f ca="1">+IF(AND(ISNUMBER(OFFSET('Water Data'!$G$9,0,10*ROW('Water Data'!G16))),'Data Summary'!CD22="Yes"),OFFSET('Water Data'!$G$9,0,10*ROW('Water Data'!G16)),NA())</f>
        <v>#N/A</v>
      </c>
      <c r="P22" s="508" t="e">
        <f ca="1">+IF(AND(ISNUMBER(OFFSET('Water Data'!$H$4,0,10*ROW('Water Data'!H16))),'Data Summary'!CE22="Yes"),100-OFFSET('Water Data'!$H$4,0,10*ROW('Water Data'!H16)),NA())</f>
        <v>#N/A</v>
      </c>
      <c r="Q22" s="508" t="e">
        <f ca="1">+IF(AND(ISNUMBER(OFFSET('Water Data'!$H$6,0,10*ROW('Water Data'!H16))),'Data Summary'!CF22="Yes"),OFFSET('Water Data'!$H$6,0,10*ROW('Water Data'!H16)),NA())</f>
        <v>#N/A</v>
      </c>
      <c r="R22" s="508" t="e">
        <f ca="1">+IF(AND(ISNUMBER(OFFSET('Water Data'!$H$9,0,10*ROW('Water Data'!H16))),'Data Summary'!CG22="Yes"),OFFSET('Water Data'!$H$9,0,10*ROW('Water Data'!H16)),NA())</f>
        <v>#N/A</v>
      </c>
      <c r="S22" s="508" t="e">
        <f ca="1">+IF(AND(ISNUMBER(OFFSET('Water Data'!$I$4,0,10*ROW('Water Data'!I16))),'Data Summary'!CH22="Yes"),100-OFFSET('Water Data'!$I$4,0,10*ROW('Water Data'!I16)),NA())</f>
        <v>#N/A</v>
      </c>
      <c r="T22" s="508" t="e">
        <f ca="1">+IF(AND(ISNUMBER(OFFSET('Water Data'!$I$6,0,10*ROW('Water Data'!I16))),'Data Summary'!CI22="Yes"),OFFSET('Water Data'!$I$6,0,10*ROW('Water Data'!I16)),NA())</f>
        <v>#N/A</v>
      </c>
      <c r="U22" s="508" t="e">
        <f ca="1">+IF(AND(ISNUMBER(OFFSET('Water Data'!$I$9,0,10*ROW('Water Data'!I16))),'Data Summary'!CJ22="Yes"),OFFSET('Water Data'!$I$9,0,10*ROW('Water Data'!I16)),NA())</f>
        <v>#N/A</v>
      </c>
      <c r="V22" s="509" t="e">
        <f ca="1">+IF(AND(ISNUMBER(OFFSET('Sanitation Data'!$D$4,0,10*ROW('Sanitation Data'!D16))),'Data Summary'!CK22="Yes"),100-OFFSET('Sanitation Data'!$D$4,0,10*ROW('Sanitation Data'!D16)),NA())</f>
        <v>#N/A</v>
      </c>
      <c r="W22" s="509" t="e">
        <f ca="1">+IF(AND(ISNUMBER(OFFSET('Sanitation Data'!$D$6,0,10*ROW('Sanitation Data'!D16))),'Data Summary'!CL22="Yes"),OFFSET('Sanitation Data'!$D$6,0,10*ROW('Sanitation Data'!D16)),NA())</f>
        <v>#N/A</v>
      </c>
      <c r="X22" s="509" t="e">
        <f ca="1">+IF(AND(ISNUMBER(OFFSET('Sanitation Data'!$D$10,0,10*ROW('Sanitation Data'!D16))),'Data Summary'!CM22="Yes"),OFFSET('Sanitation Data'!$D$10,0,10*ROW('Sanitation Data'!D16)),NA())</f>
        <v>#N/A</v>
      </c>
      <c r="Y22" s="509" t="e">
        <f ca="1">+IF(AND(ISNUMBER(OFFSET('Sanitation Data'!$D$11,0,10*ROW('Sanitation Data'!D16))),'Data Summary'!CN22="Yes"),OFFSET('Sanitation Data'!$D$11,0,10*ROW('Sanitation Data'!D16)),NA())</f>
        <v>#N/A</v>
      </c>
      <c r="Z22" s="509" t="e">
        <f ca="1">+IF(AND(ISNUMBER(OFFSET('Sanitation Data'!$D$12,0,10*ROW('Sanitation Data'!D16))),'Data Summary'!CO22="Yes"),OFFSET('Sanitation Data'!$D$12,0,10*ROW('Sanitation Data'!D16)),NA())</f>
        <v>#N/A</v>
      </c>
      <c r="AA22" s="509" t="e">
        <f ca="1">+IF(AND(ISNUMBER(OFFSET('Sanitation Data'!$E$4,0,10*ROW('Sanitation Data'!E16))),'Data Summary'!CP22="Yes"),100-OFFSET('Sanitation Data'!$E$4,0,10*ROW('Sanitation Data'!E16)),NA())</f>
        <v>#N/A</v>
      </c>
      <c r="AB22" s="509" t="e">
        <f ca="1">+IF(AND(ISNUMBER(OFFSET('Sanitation Data'!$E$6,0,10*ROW('Sanitation Data'!E16))),'Data Summary'!CQ22="Yes"),OFFSET('Sanitation Data'!$E$6,0,10*ROW('Sanitation Data'!E16)),NA())</f>
        <v>#N/A</v>
      </c>
      <c r="AC22" s="509" t="e">
        <f ca="1">+IF(AND(ISNUMBER(OFFSET('Sanitation Data'!$E$10,0,10*ROW('Sanitation Data'!E16))),'Data Summary'!CR22="Yes"),OFFSET('Sanitation Data'!$E$10,0,10*ROW('Sanitation Data'!E16)),NA())</f>
        <v>#N/A</v>
      </c>
      <c r="AD22" s="509" t="e">
        <f ca="1">+IF(AND(ISNUMBER(OFFSET('Sanitation Data'!$E$11,0,10*ROW('Sanitation Data'!E16))),'Data Summary'!CS22="Yes"),OFFSET('Sanitation Data'!$E$11,0,10*ROW('Sanitation Data'!E16)),NA())</f>
        <v>#N/A</v>
      </c>
      <c r="AE22" s="509" t="e">
        <f ca="1">+IF(AND(ISNUMBER(OFFSET('Sanitation Data'!$E$12,0,10*ROW('Sanitation Data'!E16))),'Data Summary'!CT22="Yes"),OFFSET('Sanitation Data'!$E$12,0,10*ROW('Sanitation Data'!E16)),NA())</f>
        <v>#N/A</v>
      </c>
      <c r="AF22" s="509" t="e">
        <f ca="1">+IF(AND(ISNUMBER(OFFSET('Sanitation Data'!$F$4,0,10*ROW('Sanitation Data'!F16))),'Data Summary'!CU22="Yes"),100-OFFSET('Sanitation Data'!$F$4,0,10*ROW('Sanitation Data'!F16)),NA())</f>
        <v>#N/A</v>
      </c>
      <c r="AG22" s="509" t="e">
        <f ca="1">+IF(AND(ISNUMBER(OFFSET('Sanitation Data'!$F$6,0,10*ROW('Sanitation Data'!F16))),'Data Summary'!CV22="Yes"),OFFSET('Sanitation Data'!$F$6,0,10*ROW('Sanitation Data'!F16)),NA())</f>
        <v>#N/A</v>
      </c>
      <c r="AH22" s="509" t="e">
        <f ca="1">+IF(AND(ISNUMBER(OFFSET('Sanitation Data'!$F$10,0,10*ROW('Sanitation Data'!F16))),'Data Summary'!CW22="Yes"),OFFSET('Sanitation Data'!$F$10,0,10*ROW('Sanitation Data'!F16)),NA())</f>
        <v>#N/A</v>
      </c>
      <c r="AI22" s="509" t="e">
        <f ca="1">+IF(AND(ISNUMBER(OFFSET('Sanitation Data'!$F$11,0,10*ROW('Sanitation Data'!F16))),'Data Summary'!CX22="Yes"),OFFSET('Sanitation Data'!$F$11,0,10*ROW('Sanitation Data'!F16)),NA())</f>
        <v>#N/A</v>
      </c>
      <c r="AJ22" s="509" t="e">
        <f ca="1">+IF(AND(ISNUMBER(OFFSET('Sanitation Data'!$F$12,0,10*ROW('Sanitation Data'!F16))),'Data Summary'!CY22="Yes"),OFFSET('Sanitation Data'!$F$12,0,10*ROW('Sanitation Data'!F16)),NA())</f>
        <v>#N/A</v>
      </c>
      <c r="AK22" s="509" t="e">
        <f ca="1">+IF(AND(ISNUMBER(OFFSET('Sanitation Data'!$G$4,0,10*ROW('Sanitation Data'!G16))),'Data Summary'!CZ22="Yes"),100-OFFSET('Sanitation Data'!$G$4,0,10*ROW('Sanitation Data'!G16)),NA())</f>
        <v>#N/A</v>
      </c>
      <c r="AL22" s="509" t="e">
        <f ca="1">+IF(AND(ISNUMBER(OFFSET('Sanitation Data'!$G$6,0,10*ROW('Sanitation Data'!G16))),'Data Summary'!DA22="Yes"),OFFSET('Sanitation Data'!$G$6,0,10*ROW('Sanitation Data'!G16)),NA())</f>
        <v>#N/A</v>
      </c>
      <c r="AM22" s="509" t="e">
        <f ca="1">+IF(AND(ISNUMBER(OFFSET('Sanitation Data'!$G$10,0,10*ROW('Sanitation Data'!G16))),'Data Summary'!DB22="Yes"),OFFSET('Sanitation Data'!$G$10,0,10*ROW('Sanitation Data'!G16)),NA())</f>
        <v>#N/A</v>
      </c>
      <c r="AN22" s="509" t="e">
        <f ca="1">+IF(AND(ISNUMBER(OFFSET('Sanitation Data'!$G$11,0,10*ROW('Sanitation Data'!G16))),'Data Summary'!DC22="Yes"),OFFSET('Sanitation Data'!$G$11,0,10*ROW('Sanitation Data'!G16)),NA())</f>
        <v>#N/A</v>
      </c>
      <c r="AO22" s="509" t="e">
        <f ca="1">+IF(AND(ISNUMBER(OFFSET('Sanitation Data'!$G$12,0,10*ROW('Sanitation Data'!G16))),'Data Summary'!DD22="Yes"),OFFSET('Sanitation Data'!$G$12,0,10*ROW('Sanitation Data'!G16)),NA())</f>
        <v>#N/A</v>
      </c>
      <c r="AP22" s="509" t="e">
        <f ca="1">+IF(AND(ISNUMBER(OFFSET('Sanitation Data'!$H$4,0,10*ROW('Sanitation Data'!H16))),'Data Summary'!DE22="Yes"),100-OFFSET('Sanitation Data'!$H$4,0,10*ROW('Sanitation Data'!H16)),NA())</f>
        <v>#N/A</v>
      </c>
      <c r="AQ22" s="509" t="e">
        <f ca="1">+IF(AND(ISNUMBER(OFFSET('Sanitation Data'!$H$6,0,10*ROW('Sanitation Data'!H16))),'Data Summary'!DF22="Yes"),OFFSET('Sanitation Data'!$H$6,0,10*ROW('Sanitation Data'!H16)),NA())</f>
        <v>#N/A</v>
      </c>
      <c r="AR22" s="509" t="e">
        <f ca="1">+IF(AND(ISNUMBER(OFFSET('Sanitation Data'!$H$10,0,10*ROW('Sanitation Data'!H16))),'Data Summary'!DG22="Yes"),OFFSET('Sanitation Data'!$H$10,0,10*ROW('Sanitation Data'!H16)),NA())</f>
        <v>#N/A</v>
      </c>
      <c r="AS22" s="509" t="e">
        <f ca="1">+IF(AND(ISNUMBER(OFFSET('Sanitation Data'!$H$11,0,10*ROW('Sanitation Data'!H16))),'Data Summary'!DH22="Yes"),OFFSET('Sanitation Data'!$H$11,0,10*ROW('Sanitation Data'!H16)),NA())</f>
        <v>#N/A</v>
      </c>
      <c r="AT22" s="509" t="e">
        <f ca="1">+IF(AND(ISNUMBER(OFFSET('Sanitation Data'!$H$12,0,10*ROW('Sanitation Data'!H16))),'Data Summary'!DI22="Yes"),OFFSET('Sanitation Data'!$H$12,0,10*ROW('Sanitation Data'!H16)),NA())</f>
        <v>#N/A</v>
      </c>
      <c r="AU22" s="509" t="e">
        <f ca="1">+IF(AND(ISNUMBER(OFFSET('Sanitation Data'!$I$4,0,10*ROW('Sanitation Data'!I16))),'Data Summary'!DJ22="Yes"),100-OFFSET('Sanitation Data'!$I$4,0,10*ROW('Sanitation Data'!I16)),NA())</f>
        <v>#N/A</v>
      </c>
      <c r="AV22" s="509" t="e">
        <f ca="1">+IF(AND(ISNUMBER(OFFSET('Sanitation Data'!$I$6,0,10*ROW('Sanitation Data'!I16))),'Data Summary'!DK22="Yes"),OFFSET('Sanitation Data'!$I$6,0,10*ROW('Sanitation Data'!I16)),NA())</f>
        <v>#N/A</v>
      </c>
      <c r="AW22" s="509" t="e">
        <f ca="1">+IF(AND(ISNUMBER(OFFSET('Sanitation Data'!$I$10,0,10*ROW('Sanitation Data'!I16))),'Data Summary'!DL22="Yes"),OFFSET('Sanitation Data'!$I$10,0,10*ROW('Sanitation Data'!I16)),NA())</f>
        <v>#N/A</v>
      </c>
      <c r="AX22" s="509" t="e">
        <f ca="1">+IF(AND(ISNUMBER(OFFSET('Sanitation Data'!$I$11,0,10*ROW('Sanitation Data'!I16))),'Data Summary'!DM22="Yes"),OFFSET('Sanitation Data'!$I$11,0,10*ROW('Sanitation Data'!I16)),NA())</f>
        <v>#N/A</v>
      </c>
      <c r="AY22" s="509" t="e">
        <f ca="1">+IF(AND(ISNUMBER(OFFSET('Sanitation Data'!$I$12,0,10*ROW('Sanitation Data'!I16))),'Data Summary'!DN22="Yes"),OFFSET('Sanitation Data'!$I$12,0,10*ROW('Sanitation Data'!I16)),NA())</f>
        <v>#N/A</v>
      </c>
      <c r="AZ22" s="510" t="e">
        <f ca="1">+IF(AND(ISNUMBER(OFFSET('Hygiene Data'!$D$5,0,10*ROW('Hygiene Data'!D16))),'Data Summary'!DO22="Yes"),OFFSET('Hygiene Data'!$D$5,0,10*ROW('Hygiene Data'!D16)),NA())</f>
        <v>#N/A</v>
      </c>
      <c r="BA22" s="510" t="e">
        <f ca="1">+IF(AND(ISNUMBER(OFFSET('Hygiene Data'!$D$7,0,10*ROW('Hygiene Data'!D16))),'Data Summary'!DP22="Yes"),OFFSET('Hygiene Data'!$D$7,0,10*ROW('Hygiene Data'!D16)),NA())</f>
        <v>#N/A</v>
      </c>
      <c r="BB22" s="510" t="e">
        <f ca="1">+IF(AND(ISNUMBER(OFFSET('Hygiene Data'!$D$9,0,10*ROW('Hygiene Data'!D16))),'Data Summary'!DQ22="Yes"),OFFSET('Hygiene Data'!$D$9,0,10*ROW('Hygiene Data'!D16)),NA())</f>
        <v>#N/A</v>
      </c>
      <c r="BC22" s="510" t="e">
        <f ca="1">+IF(AND(ISNUMBER(OFFSET('Hygiene Data'!$E$5,0,10*ROW('Hygiene Data'!E16))),'Data Summary'!DR22="Yes"),OFFSET('Hygiene Data'!$E$5,0,10*ROW('Hygiene Data'!E16)),NA())</f>
        <v>#N/A</v>
      </c>
      <c r="BD22" s="510" t="e">
        <f ca="1">+IF(AND(ISNUMBER(OFFSET('Hygiene Data'!$E$7,0,10*ROW('Hygiene Data'!E16))),'Data Summary'!DS22="Yes"),OFFSET('Hygiene Data'!$E$7,0,10*ROW('Hygiene Data'!E16)),NA())</f>
        <v>#N/A</v>
      </c>
      <c r="BE22" s="510" t="e">
        <f ca="1">+IF(AND(ISNUMBER(OFFSET('Hygiene Data'!$E$9,0,10*ROW('Hygiene Data'!E16))),'Data Summary'!DT22="Yes"),OFFSET('Hygiene Data'!$E$9,0,10*ROW('Hygiene Data'!E16)),NA())</f>
        <v>#N/A</v>
      </c>
      <c r="BF22" s="510" t="e">
        <f ca="1">+IF(AND(ISNUMBER(OFFSET('Hygiene Data'!$F$5,0,10*ROW('Hygiene Data'!F16))),'Data Summary'!DU22="Yes"),OFFSET('Hygiene Data'!$F$5,0,10*ROW('Hygiene Data'!F16)),NA())</f>
        <v>#N/A</v>
      </c>
      <c r="BG22" s="510" t="e">
        <f ca="1">+IF(AND(ISNUMBER(OFFSET('Hygiene Data'!$F$7,0,10*ROW('Hygiene Data'!F16))),'Data Summary'!DV22="Yes"),OFFSET('Hygiene Data'!$F$7,0,10*ROW('Hygiene Data'!F16)),NA())</f>
        <v>#N/A</v>
      </c>
      <c r="BH22" s="510" t="e">
        <f ca="1">+IF(AND(ISNUMBER(OFFSET('Hygiene Data'!$F$9,0,10*ROW('Hygiene Data'!F16))),'Data Summary'!DW22="Yes"),OFFSET('Hygiene Data'!$F$9,0,10*ROW('Hygiene Data'!F16)),NA())</f>
        <v>#N/A</v>
      </c>
      <c r="BI22" s="510" t="e">
        <f ca="1">+IF(AND(ISNUMBER(OFFSET('Hygiene Data'!$G$5,0,10*ROW('Hygiene Data'!G16))),'Data Summary'!DX22="Yes"),OFFSET('Hygiene Data'!$G$5,0,10*ROW('Hygiene Data'!G16)),NA())</f>
        <v>#N/A</v>
      </c>
      <c r="BJ22" s="510" t="e">
        <f ca="1">+IF(AND(ISNUMBER(OFFSET('Hygiene Data'!$G$7,0,10*ROW('Hygiene Data'!G16))),'Data Summary'!DY22="Yes"),OFFSET('Hygiene Data'!$G$7,0,10*ROW('Hygiene Data'!G16)),NA())</f>
        <v>#N/A</v>
      </c>
      <c r="BK22" s="510" t="e">
        <f ca="1">+IF(AND(ISNUMBER(OFFSET('Hygiene Data'!$G$9,0,10*ROW('Hygiene Data'!G16))),'Data Summary'!DZ22="Yes"),OFFSET('Hygiene Data'!$G$9,0,10*ROW('Hygiene Data'!G16)),NA())</f>
        <v>#N/A</v>
      </c>
      <c r="BL22" s="510" t="e">
        <f ca="1">+IF(AND(ISNUMBER(OFFSET('Hygiene Data'!$H$5,0,10*ROW('Hygiene Data'!H16))),'Data Summary'!EA22="Yes"),OFFSET('Hygiene Data'!$H$5,0,10*ROW('Hygiene Data'!H16)),NA())</f>
        <v>#N/A</v>
      </c>
      <c r="BM22" s="510" t="e">
        <f ca="1">+IF(AND(ISNUMBER(OFFSET('Hygiene Data'!$H$7,0,10*ROW('Hygiene Data'!H16))),'Data Summary'!EB22="Yes"),OFFSET('Hygiene Data'!$H$7,0,10*ROW('Hygiene Data'!H16)),NA())</f>
        <v>#N/A</v>
      </c>
      <c r="BN22" s="510" t="e">
        <f ca="1">+IF(AND(ISNUMBER(OFFSET('Hygiene Data'!$H$9,0,10*ROW('Hygiene Data'!H16))),'Data Summary'!EC22="Yes"),OFFSET('Hygiene Data'!$H$9,0,10*ROW('Hygiene Data'!H16)),NA())</f>
        <v>#N/A</v>
      </c>
      <c r="BO22" s="510" t="e">
        <f ca="1">+IF(AND(ISNUMBER(OFFSET('Hygiene Data'!$I$5,0,10*ROW('Hygiene Data'!I16))),'Data Summary'!ED22="Yes"),OFFSET('Hygiene Data'!$I$5,0,10*ROW('Hygiene Data'!I16)),NA())</f>
        <v>#N/A</v>
      </c>
      <c r="BP22" s="510" t="e">
        <f ca="1">+IF(AND(ISNUMBER(OFFSET('Hygiene Data'!$I$7,0,10*ROW('Hygiene Data'!I16))),'Data Summary'!EE22="Yes"),OFFSET('Hygiene Data'!$I$7,0,10*ROW('Hygiene Data'!I16)),NA())</f>
        <v>#N/A</v>
      </c>
      <c r="BQ22" s="510" t="e">
        <f ca="1">+IF(AND(ISNUMBER(OFFSET('Hygiene Data'!$I$9,0,10*ROW('Hygiene Data'!I16))),'Data Summary'!EF22="Yes"),OFFSET('Hygiene Data'!$I$9,0,10*ROW('Hygiene Data'!I16)),NA())</f>
        <v>#N/A</v>
      </c>
    </row>
    <row r="23" spans="1:69" x14ac:dyDescent="0.25">
      <c r="A23" s="506" t="e">
        <f ca="1">+RIGHT('Data Summary'!A23,LEN('Data Summary'!A23)-9)</f>
        <v>#VALUE!</v>
      </c>
      <c r="B23" s="480" t="str">
        <f ca="1">+IF(ISTEXT('Data Summary'!B23),'Data Summary'!B23,"")</f>
        <v/>
      </c>
      <c r="C23" s="507" t="e">
        <f ca="1">+VALUE('Data Summary'!C23)</f>
        <v>#VALUE!</v>
      </c>
      <c r="D23" s="508" t="e">
        <f ca="1">+IF(AND(ISNUMBER(OFFSET('Water Data'!$D$4,0,10*ROW('Water Data'!D17))),'Data Summary'!BS23="Yes"),100-OFFSET('Water Data'!$D$4,0,10*ROW('Water Data'!D17)),NA())</f>
        <v>#N/A</v>
      </c>
      <c r="E23" s="508" t="e">
        <f ca="1">+IF(AND(ISNUMBER(OFFSET('Water Data'!$D$6,0,10*ROW('Water Data'!D17))),'Data Summary'!BT23="Yes"),OFFSET('Water Data'!$D$6,0,10*ROW('Water Data'!D17)),NA())</f>
        <v>#N/A</v>
      </c>
      <c r="F23" s="508" t="e">
        <f ca="1">+IF(AND(ISNUMBER(OFFSET('Water Data'!$D$9,0,10*ROW('Water Data'!D17))),'Data Summary'!BU23="Yes"),OFFSET('Water Data'!$D$9,0,10*ROW('Water Data'!D17)),NA())</f>
        <v>#N/A</v>
      </c>
      <c r="G23" s="508" t="e">
        <f ca="1">+IF(AND(ISNUMBER(OFFSET('Water Data'!$E$4,0,10*ROW('Water Data'!E17))),'Data Summary'!BV23="Yes"),100-OFFSET('Water Data'!$E$4,0,10*ROW('Water Data'!E17)),NA())</f>
        <v>#N/A</v>
      </c>
      <c r="H23" s="508" t="e">
        <f ca="1">+IF(AND(ISNUMBER(OFFSET('Water Data'!$E$6,0,10*ROW('Water Data'!E17))),'Data Summary'!BW23="Yes"),OFFSET('Water Data'!$E$6,0,10*ROW('Water Data'!E17)),NA())</f>
        <v>#N/A</v>
      </c>
      <c r="I23" s="508" t="e">
        <f ca="1">+IF(AND(ISNUMBER(OFFSET('Water Data'!$E$9,0,10*ROW('Water Data'!E17))),'Data Summary'!BX23="Yes"),OFFSET('Water Data'!$E$9,0,10*ROW('Water Data'!E17)),NA())</f>
        <v>#N/A</v>
      </c>
      <c r="J23" s="508" t="e">
        <f ca="1">+IF(AND(ISNUMBER(OFFSET('Water Data'!$F$4,0,10*ROW('Water Data'!F17))),'Data Summary'!BY23="Yes"),100-OFFSET('Water Data'!$F$4,0,10*ROW('Water Data'!F17)),NA())</f>
        <v>#N/A</v>
      </c>
      <c r="K23" s="508" t="e">
        <f ca="1">+IF(AND(ISNUMBER(OFFSET('Water Data'!$F$6,0,10*ROW('Water Data'!F17))),'Data Summary'!BZ23="Yes"),OFFSET('Water Data'!$F$6,0,10*ROW('Water Data'!F17)),NA())</f>
        <v>#N/A</v>
      </c>
      <c r="L23" s="508" t="e">
        <f ca="1">+IF(AND(ISNUMBER(OFFSET('Water Data'!$F$9,0,10*ROW('Water Data'!F17))),'Data Summary'!CA23="Yes"),OFFSET('Water Data'!$F$9,0,10*ROW('Water Data'!F17)),NA())</f>
        <v>#N/A</v>
      </c>
      <c r="M23" s="508" t="e">
        <f ca="1">+IF(AND(ISNUMBER(OFFSET('Water Data'!$G$4,0,10*ROW('Water Data'!G17))),'Data Summary'!CB23="Yes"),100-OFFSET('Water Data'!$G$4,0,10*ROW('Water Data'!G17)),NA())</f>
        <v>#N/A</v>
      </c>
      <c r="N23" s="508" t="e">
        <f ca="1">+IF(AND(ISNUMBER(OFFSET('Water Data'!$G$6,0,10*ROW('Water Data'!G17))),'Data Summary'!CC23="Yes"),OFFSET('Water Data'!$G$6,0,10*ROW('Water Data'!G17)),NA())</f>
        <v>#N/A</v>
      </c>
      <c r="O23" s="508" t="e">
        <f ca="1">+IF(AND(ISNUMBER(OFFSET('Water Data'!$G$9,0,10*ROW('Water Data'!G17))),'Data Summary'!CD23="Yes"),OFFSET('Water Data'!$G$9,0,10*ROW('Water Data'!G17)),NA())</f>
        <v>#N/A</v>
      </c>
      <c r="P23" s="508" t="e">
        <f ca="1">+IF(AND(ISNUMBER(OFFSET('Water Data'!$H$4,0,10*ROW('Water Data'!H17))),'Data Summary'!CE23="Yes"),100-OFFSET('Water Data'!$H$4,0,10*ROW('Water Data'!H17)),NA())</f>
        <v>#N/A</v>
      </c>
      <c r="Q23" s="508" t="e">
        <f ca="1">+IF(AND(ISNUMBER(OFFSET('Water Data'!$H$6,0,10*ROW('Water Data'!H17))),'Data Summary'!CF23="Yes"),OFFSET('Water Data'!$H$6,0,10*ROW('Water Data'!H17)),NA())</f>
        <v>#N/A</v>
      </c>
      <c r="R23" s="508" t="e">
        <f ca="1">+IF(AND(ISNUMBER(OFFSET('Water Data'!$H$9,0,10*ROW('Water Data'!H17))),'Data Summary'!CG23="Yes"),OFFSET('Water Data'!$H$9,0,10*ROW('Water Data'!H17)),NA())</f>
        <v>#N/A</v>
      </c>
      <c r="S23" s="508" t="e">
        <f ca="1">+IF(AND(ISNUMBER(OFFSET('Water Data'!$I$4,0,10*ROW('Water Data'!I17))),'Data Summary'!CH23="Yes"),100-OFFSET('Water Data'!$I$4,0,10*ROW('Water Data'!I17)),NA())</f>
        <v>#N/A</v>
      </c>
      <c r="T23" s="508" t="e">
        <f ca="1">+IF(AND(ISNUMBER(OFFSET('Water Data'!$I$6,0,10*ROW('Water Data'!I17))),'Data Summary'!CI23="Yes"),OFFSET('Water Data'!$I$6,0,10*ROW('Water Data'!I17)),NA())</f>
        <v>#N/A</v>
      </c>
      <c r="U23" s="508" t="e">
        <f ca="1">+IF(AND(ISNUMBER(OFFSET('Water Data'!$I$9,0,10*ROW('Water Data'!I17))),'Data Summary'!CJ23="Yes"),OFFSET('Water Data'!$I$9,0,10*ROW('Water Data'!I17)),NA())</f>
        <v>#N/A</v>
      </c>
      <c r="V23" s="509" t="e">
        <f ca="1">+IF(AND(ISNUMBER(OFFSET('Sanitation Data'!$D$4,0,10*ROW('Sanitation Data'!D17))),'Data Summary'!CK23="Yes"),100-OFFSET('Sanitation Data'!$D$4,0,10*ROW('Sanitation Data'!D17)),NA())</f>
        <v>#N/A</v>
      </c>
      <c r="W23" s="509" t="e">
        <f ca="1">+IF(AND(ISNUMBER(OFFSET('Sanitation Data'!$D$6,0,10*ROW('Sanitation Data'!D17))),'Data Summary'!CL23="Yes"),OFFSET('Sanitation Data'!$D$6,0,10*ROW('Sanitation Data'!D17)),NA())</f>
        <v>#N/A</v>
      </c>
      <c r="X23" s="509" t="e">
        <f ca="1">+IF(AND(ISNUMBER(OFFSET('Sanitation Data'!$D$10,0,10*ROW('Sanitation Data'!D17))),'Data Summary'!CM23="Yes"),OFFSET('Sanitation Data'!$D$10,0,10*ROW('Sanitation Data'!D17)),NA())</f>
        <v>#N/A</v>
      </c>
      <c r="Y23" s="509" t="e">
        <f ca="1">+IF(AND(ISNUMBER(OFFSET('Sanitation Data'!$D$11,0,10*ROW('Sanitation Data'!D17))),'Data Summary'!CN23="Yes"),OFFSET('Sanitation Data'!$D$11,0,10*ROW('Sanitation Data'!D17)),NA())</f>
        <v>#N/A</v>
      </c>
      <c r="Z23" s="509" t="e">
        <f ca="1">+IF(AND(ISNUMBER(OFFSET('Sanitation Data'!$D$12,0,10*ROW('Sanitation Data'!D17))),'Data Summary'!CO23="Yes"),OFFSET('Sanitation Data'!$D$12,0,10*ROW('Sanitation Data'!D17)),NA())</f>
        <v>#N/A</v>
      </c>
      <c r="AA23" s="509" t="e">
        <f ca="1">+IF(AND(ISNUMBER(OFFSET('Sanitation Data'!$E$4,0,10*ROW('Sanitation Data'!E17))),'Data Summary'!CP23="Yes"),100-OFFSET('Sanitation Data'!$E$4,0,10*ROW('Sanitation Data'!E17)),NA())</f>
        <v>#N/A</v>
      </c>
      <c r="AB23" s="509" t="e">
        <f ca="1">+IF(AND(ISNUMBER(OFFSET('Sanitation Data'!$E$6,0,10*ROW('Sanitation Data'!E17))),'Data Summary'!CQ23="Yes"),OFFSET('Sanitation Data'!$E$6,0,10*ROW('Sanitation Data'!E17)),NA())</f>
        <v>#N/A</v>
      </c>
      <c r="AC23" s="509" t="e">
        <f ca="1">+IF(AND(ISNUMBER(OFFSET('Sanitation Data'!$E$10,0,10*ROW('Sanitation Data'!E17))),'Data Summary'!CR23="Yes"),OFFSET('Sanitation Data'!$E$10,0,10*ROW('Sanitation Data'!E17)),NA())</f>
        <v>#N/A</v>
      </c>
      <c r="AD23" s="509" t="e">
        <f ca="1">+IF(AND(ISNUMBER(OFFSET('Sanitation Data'!$E$11,0,10*ROW('Sanitation Data'!E17))),'Data Summary'!CS23="Yes"),OFFSET('Sanitation Data'!$E$11,0,10*ROW('Sanitation Data'!E17)),NA())</f>
        <v>#N/A</v>
      </c>
      <c r="AE23" s="509" t="e">
        <f ca="1">+IF(AND(ISNUMBER(OFFSET('Sanitation Data'!$E$12,0,10*ROW('Sanitation Data'!E17))),'Data Summary'!CT23="Yes"),OFFSET('Sanitation Data'!$E$12,0,10*ROW('Sanitation Data'!E17)),NA())</f>
        <v>#N/A</v>
      </c>
      <c r="AF23" s="509" t="e">
        <f ca="1">+IF(AND(ISNUMBER(OFFSET('Sanitation Data'!$F$4,0,10*ROW('Sanitation Data'!F17))),'Data Summary'!CU23="Yes"),100-OFFSET('Sanitation Data'!$F$4,0,10*ROW('Sanitation Data'!F17)),NA())</f>
        <v>#N/A</v>
      </c>
      <c r="AG23" s="509" t="e">
        <f ca="1">+IF(AND(ISNUMBER(OFFSET('Sanitation Data'!$F$6,0,10*ROW('Sanitation Data'!F17))),'Data Summary'!CV23="Yes"),OFFSET('Sanitation Data'!$F$6,0,10*ROW('Sanitation Data'!F17)),NA())</f>
        <v>#N/A</v>
      </c>
      <c r="AH23" s="509" t="e">
        <f ca="1">+IF(AND(ISNUMBER(OFFSET('Sanitation Data'!$F$10,0,10*ROW('Sanitation Data'!F17))),'Data Summary'!CW23="Yes"),OFFSET('Sanitation Data'!$F$10,0,10*ROW('Sanitation Data'!F17)),NA())</f>
        <v>#N/A</v>
      </c>
      <c r="AI23" s="509" t="e">
        <f ca="1">+IF(AND(ISNUMBER(OFFSET('Sanitation Data'!$F$11,0,10*ROW('Sanitation Data'!F17))),'Data Summary'!CX23="Yes"),OFFSET('Sanitation Data'!$F$11,0,10*ROW('Sanitation Data'!F17)),NA())</f>
        <v>#N/A</v>
      </c>
      <c r="AJ23" s="509" t="e">
        <f ca="1">+IF(AND(ISNUMBER(OFFSET('Sanitation Data'!$F$12,0,10*ROW('Sanitation Data'!F17))),'Data Summary'!CY23="Yes"),OFFSET('Sanitation Data'!$F$12,0,10*ROW('Sanitation Data'!F17)),NA())</f>
        <v>#N/A</v>
      </c>
      <c r="AK23" s="509" t="e">
        <f ca="1">+IF(AND(ISNUMBER(OFFSET('Sanitation Data'!$G$4,0,10*ROW('Sanitation Data'!G17))),'Data Summary'!CZ23="Yes"),100-OFFSET('Sanitation Data'!$G$4,0,10*ROW('Sanitation Data'!G17)),NA())</f>
        <v>#N/A</v>
      </c>
      <c r="AL23" s="509" t="e">
        <f ca="1">+IF(AND(ISNUMBER(OFFSET('Sanitation Data'!$G$6,0,10*ROW('Sanitation Data'!G17))),'Data Summary'!DA23="Yes"),OFFSET('Sanitation Data'!$G$6,0,10*ROW('Sanitation Data'!G17)),NA())</f>
        <v>#N/A</v>
      </c>
      <c r="AM23" s="509" t="e">
        <f ca="1">+IF(AND(ISNUMBER(OFFSET('Sanitation Data'!$G$10,0,10*ROW('Sanitation Data'!G17))),'Data Summary'!DB23="Yes"),OFFSET('Sanitation Data'!$G$10,0,10*ROW('Sanitation Data'!G17)),NA())</f>
        <v>#N/A</v>
      </c>
      <c r="AN23" s="509" t="e">
        <f ca="1">+IF(AND(ISNUMBER(OFFSET('Sanitation Data'!$G$11,0,10*ROW('Sanitation Data'!G17))),'Data Summary'!DC23="Yes"),OFFSET('Sanitation Data'!$G$11,0,10*ROW('Sanitation Data'!G17)),NA())</f>
        <v>#N/A</v>
      </c>
      <c r="AO23" s="509" t="e">
        <f ca="1">+IF(AND(ISNUMBER(OFFSET('Sanitation Data'!$G$12,0,10*ROW('Sanitation Data'!G17))),'Data Summary'!DD23="Yes"),OFFSET('Sanitation Data'!$G$12,0,10*ROW('Sanitation Data'!G17)),NA())</f>
        <v>#N/A</v>
      </c>
      <c r="AP23" s="509" t="e">
        <f ca="1">+IF(AND(ISNUMBER(OFFSET('Sanitation Data'!$H$4,0,10*ROW('Sanitation Data'!H17))),'Data Summary'!DE23="Yes"),100-OFFSET('Sanitation Data'!$H$4,0,10*ROW('Sanitation Data'!H17)),NA())</f>
        <v>#N/A</v>
      </c>
      <c r="AQ23" s="509" t="e">
        <f ca="1">+IF(AND(ISNUMBER(OFFSET('Sanitation Data'!$H$6,0,10*ROW('Sanitation Data'!H17))),'Data Summary'!DF23="Yes"),OFFSET('Sanitation Data'!$H$6,0,10*ROW('Sanitation Data'!H17)),NA())</f>
        <v>#N/A</v>
      </c>
      <c r="AR23" s="509" t="e">
        <f ca="1">+IF(AND(ISNUMBER(OFFSET('Sanitation Data'!$H$10,0,10*ROW('Sanitation Data'!H17))),'Data Summary'!DG23="Yes"),OFFSET('Sanitation Data'!$H$10,0,10*ROW('Sanitation Data'!H17)),NA())</f>
        <v>#N/A</v>
      </c>
      <c r="AS23" s="509" t="e">
        <f ca="1">+IF(AND(ISNUMBER(OFFSET('Sanitation Data'!$H$11,0,10*ROW('Sanitation Data'!H17))),'Data Summary'!DH23="Yes"),OFFSET('Sanitation Data'!$H$11,0,10*ROW('Sanitation Data'!H17)),NA())</f>
        <v>#N/A</v>
      </c>
      <c r="AT23" s="509" t="e">
        <f ca="1">+IF(AND(ISNUMBER(OFFSET('Sanitation Data'!$H$12,0,10*ROW('Sanitation Data'!H17))),'Data Summary'!DI23="Yes"),OFFSET('Sanitation Data'!$H$12,0,10*ROW('Sanitation Data'!H17)),NA())</f>
        <v>#N/A</v>
      </c>
      <c r="AU23" s="509" t="e">
        <f ca="1">+IF(AND(ISNUMBER(OFFSET('Sanitation Data'!$I$4,0,10*ROW('Sanitation Data'!I17))),'Data Summary'!DJ23="Yes"),100-OFFSET('Sanitation Data'!$I$4,0,10*ROW('Sanitation Data'!I17)),NA())</f>
        <v>#N/A</v>
      </c>
      <c r="AV23" s="509" t="e">
        <f ca="1">+IF(AND(ISNUMBER(OFFSET('Sanitation Data'!$I$6,0,10*ROW('Sanitation Data'!I17))),'Data Summary'!DK23="Yes"),OFFSET('Sanitation Data'!$I$6,0,10*ROW('Sanitation Data'!I17)),NA())</f>
        <v>#N/A</v>
      </c>
      <c r="AW23" s="509" t="e">
        <f ca="1">+IF(AND(ISNUMBER(OFFSET('Sanitation Data'!$I$10,0,10*ROW('Sanitation Data'!I17))),'Data Summary'!DL23="Yes"),OFFSET('Sanitation Data'!$I$10,0,10*ROW('Sanitation Data'!I17)),NA())</f>
        <v>#N/A</v>
      </c>
      <c r="AX23" s="509" t="e">
        <f ca="1">+IF(AND(ISNUMBER(OFFSET('Sanitation Data'!$I$11,0,10*ROW('Sanitation Data'!I17))),'Data Summary'!DM23="Yes"),OFFSET('Sanitation Data'!$I$11,0,10*ROW('Sanitation Data'!I17)),NA())</f>
        <v>#N/A</v>
      </c>
      <c r="AY23" s="509" t="e">
        <f ca="1">+IF(AND(ISNUMBER(OFFSET('Sanitation Data'!$I$12,0,10*ROW('Sanitation Data'!I17))),'Data Summary'!DN23="Yes"),OFFSET('Sanitation Data'!$I$12,0,10*ROW('Sanitation Data'!I17)),NA())</f>
        <v>#N/A</v>
      </c>
      <c r="AZ23" s="510" t="e">
        <f ca="1">+IF(AND(ISNUMBER(OFFSET('Hygiene Data'!$D$5,0,10*ROW('Hygiene Data'!D17))),'Data Summary'!DO23="Yes"),OFFSET('Hygiene Data'!$D$5,0,10*ROW('Hygiene Data'!D17)),NA())</f>
        <v>#N/A</v>
      </c>
      <c r="BA23" s="510" t="e">
        <f ca="1">+IF(AND(ISNUMBER(OFFSET('Hygiene Data'!$D$7,0,10*ROW('Hygiene Data'!D17))),'Data Summary'!DP23="Yes"),OFFSET('Hygiene Data'!$D$7,0,10*ROW('Hygiene Data'!D17)),NA())</f>
        <v>#N/A</v>
      </c>
      <c r="BB23" s="510" t="e">
        <f ca="1">+IF(AND(ISNUMBER(OFFSET('Hygiene Data'!$D$9,0,10*ROW('Hygiene Data'!D17))),'Data Summary'!DQ23="Yes"),OFFSET('Hygiene Data'!$D$9,0,10*ROW('Hygiene Data'!D17)),NA())</f>
        <v>#N/A</v>
      </c>
      <c r="BC23" s="510" t="e">
        <f ca="1">+IF(AND(ISNUMBER(OFFSET('Hygiene Data'!$E$5,0,10*ROW('Hygiene Data'!E17))),'Data Summary'!DR23="Yes"),OFFSET('Hygiene Data'!$E$5,0,10*ROW('Hygiene Data'!E17)),NA())</f>
        <v>#N/A</v>
      </c>
      <c r="BD23" s="510" t="e">
        <f ca="1">+IF(AND(ISNUMBER(OFFSET('Hygiene Data'!$E$7,0,10*ROW('Hygiene Data'!E17))),'Data Summary'!DS23="Yes"),OFFSET('Hygiene Data'!$E$7,0,10*ROW('Hygiene Data'!E17)),NA())</f>
        <v>#N/A</v>
      </c>
      <c r="BE23" s="510" t="e">
        <f ca="1">+IF(AND(ISNUMBER(OFFSET('Hygiene Data'!$E$9,0,10*ROW('Hygiene Data'!E17))),'Data Summary'!DT23="Yes"),OFFSET('Hygiene Data'!$E$9,0,10*ROW('Hygiene Data'!E17)),NA())</f>
        <v>#N/A</v>
      </c>
      <c r="BF23" s="510" t="e">
        <f ca="1">+IF(AND(ISNUMBER(OFFSET('Hygiene Data'!$F$5,0,10*ROW('Hygiene Data'!F17))),'Data Summary'!DU23="Yes"),OFFSET('Hygiene Data'!$F$5,0,10*ROW('Hygiene Data'!F17)),NA())</f>
        <v>#N/A</v>
      </c>
      <c r="BG23" s="510" t="e">
        <f ca="1">+IF(AND(ISNUMBER(OFFSET('Hygiene Data'!$F$7,0,10*ROW('Hygiene Data'!F17))),'Data Summary'!DV23="Yes"),OFFSET('Hygiene Data'!$F$7,0,10*ROW('Hygiene Data'!F17)),NA())</f>
        <v>#N/A</v>
      </c>
      <c r="BH23" s="510" t="e">
        <f ca="1">+IF(AND(ISNUMBER(OFFSET('Hygiene Data'!$F$9,0,10*ROW('Hygiene Data'!F17))),'Data Summary'!DW23="Yes"),OFFSET('Hygiene Data'!$F$9,0,10*ROW('Hygiene Data'!F17)),NA())</f>
        <v>#N/A</v>
      </c>
      <c r="BI23" s="510" t="e">
        <f ca="1">+IF(AND(ISNUMBER(OFFSET('Hygiene Data'!$G$5,0,10*ROW('Hygiene Data'!G17))),'Data Summary'!DX23="Yes"),OFFSET('Hygiene Data'!$G$5,0,10*ROW('Hygiene Data'!G17)),NA())</f>
        <v>#N/A</v>
      </c>
      <c r="BJ23" s="510" t="e">
        <f ca="1">+IF(AND(ISNUMBER(OFFSET('Hygiene Data'!$G$7,0,10*ROW('Hygiene Data'!G17))),'Data Summary'!DY23="Yes"),OFFSET('Hygiene Data'!$G$7,0,10*ROW('Hygiene Data'!G17)),NA())</f>
        <v>#N/A</v>
      </c>
      <c r="BK23" s="510" t="e">
        <f ca="1">+IF(AND(ISNUMBER(OFFSET('Hygiene Data'!$G$9,0,10*ROW('Hygiene Data'!G17))),'Data Summary'!DZ23="Yes"),OFFSET('Hygiene Data'!$G$9,0,10*ROW('Hygiene Data'!G17)),NA())</f>
        <v>#N/A</v>
      </c>
      <c r="BL23" s="510" t="e">
        <f ca="1">+IF(AND(ISNUMBER(OFFSET('Hygiene Data'!$H$5,0,10*ROW('Hygiene Data'!H17))),'Data Summary'!EA23="Yes"),OFFSET('Hygiene Data'!$H$5,0,10*ROW('Hygiene Data'!H17)),NA())</f>
        <v>#N/A</v>
      </c>
      <c r="BM23" s="510" t="e">
        <f ca="1">+IF(AND(ISNUMBER(OFFSET('Hygiene Data'!$H$7,0,10*ROW('Hygiene Data'!H17))),'Data Summary'!EB23="Yes"),OFFSET('Hygiene Data'!$H$7,0,10*ROW('Hygiene Data'!H17)),NA())</f>
        <v>#N/A</v>
      </c>
      <c r="BN23" s="510" t="e">
        <f ca="1">+IF(AND(ISNUMBER(OFFSET('Hygiene Data'!$H$9,0,10*ROW('Hygiene Data'!H17))),'Data Summary'!EC23="Yes"),OFFSET('Hygiene Data'!$H$9,0,10*ROW('Hygiene Data'!H17)),NA())</f>
        <v>#N/A</v>
      </c>
      <c r="BO23" s="510" t="e">
        <f ca="1">+IF(AND(ISNUMBER(OFFSET('Hygiene Data'!$I$5,0,10*ROW('Hygiene Data'!I17))),'Data Summary'!ED23="Yes"),OFFSET('Hygiene Data'!$I$5,0,10*ROW('Hygiene Data'!I17)),NA())</f>
        <v>#N/A</v>
      </c>
      <c r="BP23" s="510" t="e">
        <f ca="1">+IF(AND(ISNUMBER(OFFSET('Hygiene Data'!$I$7,0,10*ROW('Hygiene Data'!I17))),'Data Summary'!EE23="Yes"),OFFSET('Hygiene Data'!$I$7,0,10*ROW('Hygiene Data'!I17)),NA())</f>
        <v>#N/A</v>
      </c>
      <c r="BQ23" s="510" t="e">
        <f ca="1">+IF(AND(ISNUMBER(OFFSET('Hygiene Data'!$I$9,0,10*ROW('Hygiene Data'!I17))),'Data Summary'!EF23="Yes"),OFFSET('Hygiene Data'!$I$9,0,10*ROW('Hygiene Data'!I17)),NA())</f>
        <v>#N/A</v>
      </c>
    </row>
    <row r="24" spans="1:69" x14ac:dyDescent="0.25">
      <c r="A24" s="506" t="e">
        <f ca="1">+RIGHT('Data Summary'!A24,LEN('Data Summary'!A24)-9)</f>
        <v>#VALUE!</v>
      </c>
      <c r="B24" s="480" t="str">
        <f ca="1">+IF(ISTEXT('Data Summary'!B24),'Data Summary'!B24,"")</f>
        <v/>
      </c>
      <c r="C24" s="507" t="e">
        <f ca="1">+VALUE('Data Summary'!C24)</f>
        <v>#VALUE!</v>
      </c>
      <c r="D24" s="508" t="e">
        <f ca="1">+IF(AND(ISNUMBER(OFFSET('Water Data'!$D$4,0,10*ROW('Water Data'!D18))),'Data Summary'!BS24="Yes"),100-OFFSET('Water Data'!$D$4,0,10*ROW('Water Data'!D18)),NA())</f>
        <v>#N/A</v>
      </c>
      <c r="E24" s="508" t="e">
        <f ca="1">+IF(AND(ISNUMBER(OFFSET('Water Data'!$D$6,0,10*ROW('Water Data'!D18))),'Data Summary'!BT24="Yes"),OFFSET('Water Data'!$D$6,0,10*ROW('Water Data'!D18)),NA())</f>
        <v>#N/A</v>
      </c>
      <c r="F24" s="508" t="e">
        <f ca="1">+IF(AND(ISNUMBER(OFFSET('Water Data'!$D$9,0,10*ROW('Water Data'!D18))),'Data Summary'!BU24="Yes"),OFFSET('Water Data'!$D$9,0,10*ROW('Water Data'!D18)),NA())</f>
        <v>#N/A</v>
      </c>
      <c r="G24" s="508" t="e">
        <f ca="1">+IF(AND(ISNUMBER(OFFSET('Water Data'!$E$4,0,10*ROW('Water Data'!E18))),'Data Summary'!BV24="Yes"),100-OFFSET('Water Data'!$E$4,0,10*ROW('Water Data'!E18)),NA())</f>
        <v>#N/A</v>
      </c>
      <c r="H24" s="508" t="e">
        <f ca="1">+IF(AND(ISNUMBER(OFFSET('Water Data'!$E$6,0,10*ROW('Water Data'!E18))),'Data Summary'!BW24="Yes"),OFFSET('Water Data'!$E$6,0,10*ROW('Water Data'!E18)),NA())</f>
        <v>#N/A</v>
      </c>
      <c r="I24" s="508" t="e">
        <f ca="1">+IF(AND(ISNUMBER(OFFSET('Water Data'!$E$9,0,10*ROW('Water Data'!E18))),'Data Summary'!BX24="Yes"),OFFSET('Water Data'!$E$9,0,10*ROW('Water Data'!E18)),NA())</f>
        <v>#N/A</v>
      </c>
      <c r="J24" s="508" t="e">
        <f ca="1">+IF(AND(ISNUMBER(OFFSET('Water Data'!$F$4,0,10*ROW('Water Data'!F18))),'Data Summary'!BY24="Yes"),100-OFFSET('Water Data'!$F$4,0,10*ROW('Water Data'!F18)),NA())</f>
        <v>#N/A</v>
      </c>
      <c r="K24" s="508" t="e">
        <f ca="1">+IF(AND(ISNUMBER(OFFSET('Water Data'!$F$6,0,10*ROW('Water Data'!F18))),'Data Summary'!BZ24="Yes"),OFFSET('Water Data'!$F$6,0,10*ROW('Water Data'!F18)),NA())</f>
        <v>#N/A</v>
      </c>
      <c r="L24" s="508" t="e">
        <f ca="1">+IF(AND(ISNUMBER(OFFSET('Water Data'!$F$9,0,10*ROW('Water Data'!F18))),'Data Summary'!CA24="Yes"),OFFSET('Water Data'!$F$9,0,10*ROW('Water Data'!F18)),NA())</f>
        <v>#N/A</v>
      </c>
      <c r="M24" s="508" t="e">
        <f ca="1">+IF(AND(ISNUMBER(OFFSET('Water Data'!$G$4,0,10*ROW('Water Data'!G18))),'Data Summary'!CB24="Yes"),100-OFFSET('Water Data'!$G$4,0,10*ROW('Water Data'!G18)),NA())</f>
        <v>#N/A</v>
      </c>
      <c r="N24" s="508" t="e">
        <f ca="1">+IF(AND(ISNUMBER(OFFSET('Water Data'!$G$6,0,10*ROW('Water Data'!G18))),'Data Summary'!CC24="Yes"),OFFSET('Water Data'!$G$6,0,10*ROW('Water Data'!G18)),NA())</f>
        <v>#N/A</v>
      </c>
      <c r="O24" s="508" t="e">
        <f ca="1">+IF(AND(ISNUMBER(OFFSET('Water Data'!$G$9,0,10*ROW('Water Data'!G18))),'Data Summary'!CD24="Yes"),OFFSET('Water Data'!$G$9,0,10*ROW('Water Data'!G18)),NA())</f>
        <v>#N/A</v>
      </c>
      <c r="P24" s="508" t="e">
        <f ca="1">+IF(AND(ISNUMBER(OFFSET('Water Data'!$H$4,0,10*ROW('Water Data'!H18))),'Data Summary'!CE24="Yes"),100-OFFSET('Water Data'!$H$4,0,10*ROW('Water Data'!H18)),NA())</f>
        <v>#N/A</v>
      </c>
      <c r="Q24" s="508" t="e">
        <f ca="1">+IF(AND(ISNUMBER(OFFSET('Water Data'!$H$6,0,10*ROW('Water Data'!H18))),'Data Summary'!CF24="Yes"),OFFSET('Water Data'!$H$6,0,10*ROW('Water Data'!H18)),NA())</f>
        <v>#N/A</v>
      </c>
      <c r="R24" s="508" t="e">
        <f ca="1">+IF(AND(ISNUMBER(OFFSET('Water Data'!$H$9,0,10*ROW('Water Data'!H18))),'Data Summary'!CG24="Yes"),OFFSET('Water Data'!$H$9,0,10*ROW('Water Data'!H18)),NA())</f>
        <v>#N/A</v>
      </c>
      <c r="S24" s="508" t="e">
        <f ca="1">+IF(AND(ISNUMBER(OFFSET('Water Data'!$I$4,0,10*ROW('Water Data'!I18))),'Data Summary'!CH24="Yes"),100-OFFSET('Water Data'!$I$4,0,10*ROW('Water Data'!I18)),NA())</f>
        <v>#N/A</v>
      </c>
      <c r="T24" s="508" t="e">
        <f ca="1">+IF(AND(ISNUMBER(OFFSET('Water Data'!$I$6,0,10*ROW('Water Data'!I18))),'Data Summary'!CI24="Yes"),OFFSET('Water Data'!$I$6,0,10*ROW('Water Data'!I18)),NA())</f>
        <v>#N/A</v>
      </c>
      <c r="U24" s="508" t="e">
        <f ca="1">+IF(AND(ISNUMBER(OFFSET('Water Data'!$I$9,0,10*ROW('Water Data'!I18))),'Data Summary'!CJ24="Yes"),OFFSET('Water Data'!$I$9,0,10*ROW('Water Data'!I18)),NA())</f>
        <v>#N/A</v>
      </c>
      <c r="V24" s="509" t="e">
        <f ca="1">+IF(AND(ISNUMBER(OFFSET('Sanitation Data'!$D$4,0,10*ROW('Sanitation Data'!D18))),'Data Summary'!CK24="Yes"),100-OFFSET('Sanitation Data'!$D$4,0,10*ROW('Sanitation Data'!D18)),NA())</f>
        <v>#N/A</v>
      </c>
      <c r="W24" s="509" t="e">
        <f ca="1">+IF(AND(ISNUMBER(OFFSET('Sanitation Data'!$D$6,0,10*ROW('Sanitation Data'!D18))),'Data Summary'!CL24="Yes"),OFFSET('Sanitation Data'!$D$6,0,10*ROW('Sanitation Data'!D18)),NA())</f>
        <v>#N/A</v>
      </c>
      <c r="X24" s="509" t="e">
        <f ca="1">+IF(AND(ISNUMBER(OFFSET('Sanitation Data'!$D$10,0,10*ROW('Sanitation Data'!D18))),'Data Summary'!CM24="Yes"),OFFSET('Sanitation Data'!$D$10,0,10*ROW('Sanitation Data'!D18)),NA())</f>
        <v>#N/A</v>
      </c>
      <c r="Y24" s="509" t="e">
        <f ca="1">+IF(AND(ISNUMBER(OFFSET('Sanitation Data'!$D$11,0,10*ROW('Sanitation Data'!D18))),'Data Summary'!CN24="Yes"),OFFSET('Sanitation Data'!$D$11,0,10*ROW('Sanitation Data'!D18)),NA())</f>
        <v>#N/A</v>
      </c>
      <c r="Z24" s="509" t="e">
        <f ca="1">+IF(AND(ISNUMBER(OFFSET('Sanitation Data'!$D$12,0,10*ROW('Sanitation Data'!D18))),'Data Summary'!CO24="Yes"),OFFSET('Sanitation Data'!$D$12,0,10*ROW('Sanitation Data'!D18)),NA())</f>
        <v>#N/A</v>
      </c>
      <c r="AA24" s="509" t="e">
        <f ca="1">+IF(AND(ISNUMBER(OFFSET('Sanitation Data'!$E$4,0,10*ROW('Sanitation Data'!E18))),'Data Summary'!CP24="Yes"),100-OFFSET('Sanitation Data'!$E$4,0,10*ROW('Sanitation Data'!E18)),NA())</f>
        <v>#N/A</v>
      </c>
      <c r="AB24" s="509" t="e">
        <f ca="1">+IF(AND(ISNUMBER(OFFSET('Sanitation Data'!$E$6,0,10*ROW('Sanitation Data'!E18))),'Data Summary'!CQ24="Yes"),OFFSET('Sanitation Data'!$E$6,0,10*ROW('Sanitation Data'!E18)),NA())</f>
        <v>#N/A</v>
      </c>
      <c r="AC24" s="509" t="e">
        <f ca="1">+IF(AND(ISNUMBER(OFFSET('Sanitation Data'!$E$10,0,10*ROW('Sanitation Data'!E18))),'Data Summary'!CR24="Yes"),OFFSET('Sanitation Data'!$E$10,0,10*ROW('Sanitation Data'!E18)),NA())</f>
        <v>#N/A</v>
      </c>
      <c r="AD24" s="509" t="e">
        <f ca="1">+IF(AND(ISNUMBER(OFFSET('Sanitation Data'!$E$11,0,10*ROW('Sanitation Data'!E18))),'Data Summary'!CS24="Yes"),OFFSET('Sanitation Data'!$E$11,0,10*ROW('Sanitation Data'!E18)),NA())</f>
        <v>#N/A</v>
      </c>
      <c r="AE24" s="509" t="e">
        <f ca="1">+IF(AND(ISNUMBER(OFFSET('Sanitation Data'!$E$12,0,10*ROW('Sanitation Data'!E18))),'Data Summary'!CT24="Yes"),OFFSET('Sanitation Data'!$E$12,0,10*ROW('Sanitation Data'!E18)),NA())</f>
        <v>#N/A</v>
      </c>
      <c r="AF24" s="509" t="e">
        <f ca="1">+IF(AND(ISNUMBER(OFFSET('Sanitation Data'!$F$4,0,10*ROW('Sanitation Data'!F18))),'Data Summary'!CU24="Yes"),100-OFFSET('Sanitation Data'!$F$4,0,10*ROW('Sanitation Data'!F18)),NA())</f>
        <v>#N/A</v>
      </c>
      <c r="AG24" s="509" t="e">
        <f ca="1">+IF(AND(ISNUMBER(OFFSET('Sanitation Data'!$F$6,0,10*ROW('Sanitation Data'!F18))),'Data Summary'!CV24="Yes"),OFFSET('Sanitation Data'!$F$6,0,10*ROW('Sanitation Data'!F18)),NA())</f>
        <v>#N/A</v>
      </c>
      <c r="AH24" s="509" t="e">
        <f ca="1">+IF(AND(ISNUMBER(OFFSET('Sanitation Data'!$F$10,0,10*ROW('Sanitation Data'!F18))),'Data Summary'!CW24="Yes"),OFFSET('Sanitation Data'!$F$10,0,10*ROW('Sanitation Data'!F18)),NA())</f>
        <v>#N/A</v>
      </c>
      <c r="AI24" s="509" t="e">
        <f ca="1">+IF(AND(ISNUMBER(OFFSET('Sanitation Data'!$F$11,0,10*ROW('Sanitation Data'!F18))),'Data Summary'!CX24="Yes"),OFFSET('Sanitation Data'!$F$11,0,10*ROW('Sanitation Data'!F18)),NA())</f>
        <v>#N/A</v>
      </c>
      <c r="AJ24" s="509" t="e">
        <f ca="1">+IF(AND(ISNUMBER(OFFSET('Sanitation Data'!$F$12,0,10*ROW('Sanitation Data'!F18))),'Data Summary'!CY24="Yes"),OFFSET('Sanitation Data'!$F$12,0,10*ROW('Sanitation Data'!F18)),NA())</f>
        <v>#N/A</v>
      </c>
      <c r="AK24" s="509" t="e">
        <f ca="1">+IF(AND(ISNUMBER(OFFSET('Sanitation Data'!$G$4,0,10*ROW('Sanitation Data'!G18))),'Data Summary'!CZ24="Yes"),100-OFFSET('Sanitation Data'!$G$4,0,10*ROW('Sanitation Data'!G18)),NA())</f>
        <v>#N/A</v>
      </c>
      <c r="AL24" s="509" t="e">
        <f ca="1">+IF(AND(ISNUMBER(OFFSET('Sanitation Data'!$G$6,0,10*ROW('Sanitation Data'!G18))),'Data Summary'!DA24="Yes"),OFFSET('Sanitation Data'!$G$6,0,10*ROW('Sanitation Data'!G18)),NA())</f>
        <v>#N/A</v>
      </c>
      <c r="AM24" s="509" t="e">
        <f ca="1">+IF(AND(ISNUMBER(OFFSET('Sanitation Data'!$G$10,0,10*ROW('Sanitation Data'!G18))),'Data Summary'!DB24="Yes"),OFFSET('Sanitation Data'!$G$10,0,10*ROW('Sanitation Data'!G18)),NA())</f>
        <v>#N/A</v>
      </c>
      <c r="AN24" s="509" t="e">
        <f ca="1">+IF(AND(ISNUMBER(OFFSET('Sanitation Data'!$G$11,0,10*ROW('Sanitation Data'!G18))),'Data Summary'!DC24="Yes"),OFFSET('Sanitation Data'!$G$11,0,10*ROW('Sanitation Data'!G18)),NA())</f>
        <v>#N/A</v>
      </c>
      <c r="AO24" s="509" t="e">
        <f ca="1">+IF(AND(ISNUMBER(OFFSET('Sanitation Data'!$G$12,0,10*ROW('Sanitation Data'!G18))),'Data Summary'!DD24="Yes"),OFFSET('Sanitation Data'!$G$12,0,10*ROW('Sanitation Data'!G18)),NA())</f>
        <v>#N/A</v>
      </c>
      <c r="AP24" s="509" t="e">
        <f ca="1">+IF(AND(ISNUMBER(OFFSET('Sanitation Data'!$H$4,0,10*ROW('Sanitation Data'!H18))),'Data Summary'!DE24="Yes"),100-OFFSET('Sanitation Data'!$H$4,0,10*ROW('Sanitation Data'!H18)),NA())</f>
        <v>#N/A</v>
      </c>
      <c r="AQ24" s="509" t="e">
        <f ca="1">+IF(AND(ISNUMBER(OFFSET('Sanitation Data'!$H$6,0,10*ROW('Sanitation Data'!H18))),'Data Summary'!DF24="Yes"),OFFSET('Sanitation Data'!$H$6,0,10*ROW('Sanitation Data'!H18)),NA())</f>
        <v>#N/A</v>
      </c>
      <c r="AR24" s="509" t="e">
        <f ca="1">+IF(AND(ISNUMBER(OFFSET('Sanitation Data'!$H$10,0,10*ROW('Sanitation Data'!H18))),'Data Summary'!DG24="Yes"),OFFSET('Sanitation Data'!$H$10,0,10*ROW('Sanitation Data'!H18)),NA())</f>
        <v>#N/A</v>
      </c>
      <c r="AS24" s="509" t="e">
        <f ca="1">+IF(AND(ISNUMBER(OFFSET('Sanitation Data'!$H$11,0,10*ROW('Sanitation Data'!H18))),'Data Summary'!DH24="Yes"),OFFSET('Sanitation Data'!$H$11,0,10*ROW('Sanitation Data'!H18)),NA())</f>
        <v>#N/A</v>
      </c>
      <c r="AT24" s="509" t="e">
        <f ca="1">+IF(AND(ISNUMBER(OFFSET('Sanitation Data'!$H$12,0,10*ROW('Sanitation Data'!H18))),'Data Summary'!DI24="Yes"),OFFSET('Sanitation Data'!$H$12,0,10*ROW('Sanitation Data'!H18)),NA())</f>
        <v>#N/A</v>
      </c>
      <c r="AU24" s="509" t="e">
        <f ca="1">+IF(AND(ISNUMBER(OFFSET('Sanitation Data'!$I$4,0,10*ROW('Sanitation Data'!I18))),'Data Summary'!DJ24="Yes"),100-OFFSET('Sanitation Data'!$I$4,0,10*ROW('Sanitation Data'!I18)),NA())</f>
        <v>#N/A</v>
      </c>
      <c r="AV24" s="509" t="e">
        <f ca="1">+IF(AND(ISNUMBER(OFFSET('Sanitation Data'!$I$6,0,10*ROW('Sanitation Data'!I18))),'Data Summary'!DK24="Yes"),OFFSET('Sanitation Data'!$I$6,0,10*ROW('Sanitation Data'!I18)),NA())</f>
        <v>#N/A</v>
      </c>
      <c r="AW24" s="509" t="e">
        <f ca="1">+IF(AND(ISNUMBER(OFFSET('Sanitation Data'!$I$10,0,10*ROW('Sanitation Data'!I18))),'Data Summary'!DL24="Yes"),OFFSET('Sanitation Data'!$I$10,0,10*ROW('Sanitation Data'!I18)),NA())</f>
        <v>#N/A</v>
      </c>
      <c r="AX24" s="509" t="e">
        <f ca="1">+IF(AND(ISNUMBER(OFFSET('Sanitation Data'!$I$11,0,10*ROW('Sanitation Data'!I18))),'Data Summary'!DM24="Yes"),OFFSET('Sanitation Data'!$I$11,0,10*ROW('Sanitation Data'!I18)),NA())</f>
        <v>#N/A</v>
      </c>
      <c r="AY24" s="509" t="e">
        <f ca="1">+IF(AND(ISNUMBER(OFFSET('Sanitation Data'!$I$12,0,10*ROW('Sanitation Data'!I18))),'Data Summary'!DN24="Yes"),OFFSET('Sanitation Data'!$I$12,0,10*ROW('Sanitation Data'!I18)),NA())</f>
        <v>#N/A</v>
      </c>
      <c r="AZ24" s="510" t="e">
        <f ca="1">+IF(AND(ISNUMBER(OFFSET('Hygiene Data'!$D$5,0,10*ROW('Hygiene Data'!D18))),'Data Summary'!DO24="Yes"),OFFSET('Hygiene Data'!$D$5,0,10*ROW('Hygiene Data'!D18)),NA())</f>
        <v>#N/A</v>
      </c>
      <c r="BA24" s="510" t="e">
        <f ca="1">+IF(AND(ISNUMBER(OFFSET('Hygiene Data'!$D$7,0,10*ROW('Hygiene Data'!D18))),'Data Summary'!DP24="Yes"),OFFSET('Hygiene Data'!$D$7,0,10*ROW('Hygiene Data'!D18)),NA())</f>
        <v>#N/A</v>
      </c>
      <c r="BB24" s="510" t="e">
        <f ca="1">+IF(AND(ISNUMBER(OFFSET('Hygiene Data'!$D$9,0,10*ROW('Hygiene Data'!D18))),'Data Summary'!DQ24="Yes"),OFFSET('Hygiene Data'!$D$9,0,10*ROW('Hygiene Data'!D18)),NA())</f>
        <v>#N/A</v>
      </c>
      <c r="BC24" s="510" t="e">
        <f ca="1">+IF(AND(ISNUMBER(OFFSET('Hygiene Data'!$E$5,0,10*ROW('Hygiene Data'!E18))),'Data Summary'!DR24="Yes"),OFFSET('Hygiene Data'!$E$5,0,10*ROW('Hygiene Data'!E18)),NA())</f>
        <v>#N/A</v>
      </c>
      <c r="BD24" s="510" t="e">
        <f ca="1">+IF(AND(ISNUMBER(OFFSET('Hygiene Data'!$E$7,0,10*ROW('Hygiene Data'!E18))),'Data Summary'!DS24="Yes"),OFFSET('Hygiene Data'!$E$7,0,10*ROW('Hygiene Data'!E18)),NA())</f>
        <v>#N/A</v>
      </c>
      <c r="BE24" s="510" t="e">
        <f ca="1">+IF(AND(ISNUMBER(OFFSET('Hygiene Data'!$E$9,0,10*ROW('Hygiene Data'!E18))),'Data Summary'!DT24="Yes"),OFFSET('Hygiene Data'!$E$9,0,10*ROW('Hygiene Data'!E18)),NA())</f>
        <v>#N/A</v>
      </c>
      <c r="BF24" s="510" t="e">
        <f ca="1">+IF(AND(ISNUMBER(OFFSET('Hygiene Data'!$F$5,0,10*ROW('Hygiene Data'!F18))),'Data Summary'!DU24="Yes"),OFFSET('Hygiene Data'!$F$5,0,10*ROW('Hygiene Data'!F18)),NA())</f>
        <v>#N/A</v>
      </c>
      <c r="BG24" s="510" t="e">
        <f ca="1">+IF(AND(ISNUMBER(OFFSET('Hygiene Data'!$F$7,0,10*ROW('Hygiene Data'!F18))),'Data Summary'!DV24="Yes"),OFFSET('Hygiene Data'!$F$7,0,10*ROW('Hygiene Data'!F18)),NA())</f>
        <v>#N/A</v>
      </c>
      <c r="BH24" s="510" t="e">
        <f ca="1">+IF(AND(ISNUMBER(OFFSET('Hygiene Data'!$F$9,0,10*ROW('Hygiene Data'!F18))),'Data Summary'!DW24="Yes"),OFFSET('Hygiene Data'!$F$9,0,10*ROW('Hygiene Data'!F18)),NA())</f>
        <v>#N/A</v>
      </c>
      <c r="BI24" s="510" t="e">
        <f ca="1">+IF(AND(ISNUMBER(OFFSET('Hygiene Data'!$G$5,0,10*ROW('Hygiene Data'!G18))),'Data Summary'!DX24="Yes"),OFFSET('Hygiene Data'!$G$5,0,10*ROW('Hygiene Data'!G18)),NA())</f>
        <v>#N/A</v>
      </c>
      <c r="BJ24" s="510" t="e">
        <f ca="1">+IF(AND(ISNUMBER(OFFSET('Hygiene Data'!$G$7,0,10*ROW('Hygiene Data'!G18))),'Data Summary'!DY24="Yes"),OFFSET('Hygiene Data'!$G$7,0,10*ROW('Hygiene Data'!G18)),NA())</f>
        <v>#N/A</v>
      </c>
      <c r="BK24" s="510" t="e">
        <f ca="1">+IF(AND(ISNUMBER(OFFSET('Hygiene Data'!$G$9,0,10*ROW('Hygiene Data'!G18))),'Data Summary'!DZ24="Yes"),OFFSET('Hygiene Data'!$G$9,0,10*ROW('Hygiene Data'!G18)),NA())</f>
        <v>#N/A</v>
      </c>
      <c r="BL24" s="510" t="e">
        <f ca="1">+IF(AND(ISNUMBER(OFFSET('Hygiene Data'!$H$5,0,10*ROW('Hygiene Data'!H18))),'Data Summary'!EA24="Yes"),OFFSET('Hygiene Data'!$H$5,0,10*ROW('Hygiene Data'!H18)),NA())</f>
        <v>#N/A</v>
      </c>
      <c r="BM24" s="510" t="e">
        <f ca="1">+IF(AND(ISNUMBER(OFFSET('Hygiene Data'!$H$7,0,10*ROW('Hygiene Data'!H18))),'Data Summary'!EB24="Yes"),OFFSET('Hygiene Data'!$H$7,0,10*ROW('Hygiene Data'!H18)),NA())</f>
        <v>#N/A</v>
      </c>
      <c r="BN24" s="510" t="e">
        <f ca="1">+IF(AND(ISNUMBER(OFFSET('Hygiene Data'!$H$9,0,10*ROW('Hygiene Data'!H18))),'Data Summary'!EC24="Yes"),OFFSET('Hygiene Data'!$H$9,0,10*ROW('Hygiene Data'!H18)),NA())</f>
        <v>#N/A</v>
      </c>
      <c r="BO24" s="510" t="e">
        <f ca="1">+IF(AND(ISNUMBER(OFFSET('Hygiene Data'!$I$5,0,10*ROW('Hygiene Data'!I18))),'Data Summary'!ED24="Yes"),OFFSET('Hygiene Data'!$I$5,0,10*ROW('Hygiene Data'!I18)),NA())</f>
        <v>#N/A</v>
      </c>
      <c r="BP24" s="510" t="e">
        <f ca="1">+IF(AND(ISNUMBER(OFFSET('Hygiene Data'!$I$7,0,10*ROW('Hygiene Data'!I18))),'Data Summary'!EE24="Yes"),OFFSET('Hygiene Data'!$I$7,0,10*ROW('Hygiene Data'!I18)),NA())</f>
        <v>#N/A</v>
      </c>
      <c r="BQ24" s="510" t="e">
        <f ca="1">+IF(AND(ISNUMBER(OFFSET('Hygiene Data'!$I$9,0,10*ROW('Hygiene Data'!I18))),'Data Summary'!EF24="Yes"),OFFSET('Hygiene Data'!$I$9,0,10*ROW('Hygiene Data'!I18)),NA())</f>
        <v>#N/A</v>
      </c>
    </row>
    <row r="25" spans="1:69" x14ac:dyDescent="0.25">
      <c r="A25" s="506" t="e">
        <f ca="1">+RIGHT('Data Summary'!A25,LEN('Data Summary'!A25)-9)</f>
        <v>#VALUE!</v>
      </c>
      <c r="B25" s="480" t="str">
        <f ca="1">+IF(ISTEXT('Data Summary'!B25),'Data Summary'!B25,"")</f>
        <v/>
      </c>
      <c r="C25" s="507" t="e">
        <f ca="1">+VALUE('Data Summary'!C25)</f>
        <v>#VALUE!</v>
      </c>
      <c r="D25" s="508" t="e">
        <f ca="1">+IF(AND(ISNUMBER(OFFSET('Water Data'!$D$4,0,10*ROW('Water Data'!D19))),'Data Summary'!BS25="Yes"),100-OFFSET('Water Data'!$D$4,0,10*ROW('Water Data'!D19)),NA())</f>
        <v>#N/A</v>
      </c>
      <c r="E25" s="508" t="e">
        <f ca="1">+IF(AND(ISNUMBER(OFFSET('Water Data'!$D$6,0,10*ROW('Water Data'!D19))),'Data Summary'!BT25="Yes"),OFFSET('Water Data'!$D$6,0,10*ROW('Water Data'!D19)),NA())</f>
        <v>#N/A</v>
      </c>
      <c r="F25" s="508" t="e">
        <f ca="1">+IF(AND(ISNUMBER(OFFSET('Water Data'!$D$9,0,10*ROW('Water Data'!D19))),'Data Summary'!BU25="Yes"),OFFSET('Water Data'!$D$9,0,10*ROW('Water Data'!D19)),NA())</f>
        <v>#N/A</v>
      </c>
      <c r="G25" s="508" t="e">
        <f ca="1">+IF(AND(ISNUMBER(OFFSET('Water Data'!$E$4,0,10*ROW('Water Data'!E19))),'Data Summary'!BV25="Yes"),100-OFFSET('Water Data'!$E$4,0,10*ROW('Water Data'!E19)),NA())</f>
        <v>#N/A</v>
      </c>
      <c r="H25" s="508" t="e">
        <f ca="1">+IF(AND(ISNUMBER(OFFSET('Water Data'!$E$6,0,10*ROW('Water Data'!E19))),'Data Summary'!BW25="Yes"),OFFSET('Water Data'!$E$6,0,10*ROW('Water Data'!E19)),NA())</f>
        <v>#N/A</v>
      </c>
      <c r="I25" s="508" t="e">
        <f ca="1">+IF(AND(ISNUMBER(OFFSET('Water Data'!$E$9,0,10*ROW('Water Data'!E19))),'Data Summary'!BX25="Yes"),OFFSET('Water Data'!$E$9,0,10*ROW('Water Data'!E19)),NA())</f>
        <v>#N/A</v>
      </c>
      <c r="J25" s="508" t="e">
        <f ca="1">+IF(AND(ISNUMBER(OFFSET('Water Data'!$F$4,0,10*ROW('Water Data'!F19))),'Data Summary'!BY25="Yes"),100-OFFSET('Water Data'!$F$4,0,10*ROW('Water Data'!F19)),NA())</f>
        <v>#N/A</v>
      </c>
      <c r="K25" s="508" t="e">
        <f ca="1">+IF(AND(ISNUMBER(OFFSET('Water Data'!$F$6,0,10*ROW('Water Data'!F19))),'Data Summary'!BZ25="Yes"),OFFSET('Water Data'!$F$6,0,10*ROW('Water Data'!F19)),NA())</f>
        <v>#N/A</v>
      </c>
      <c r="L25" s="508" t="e">
        <f ca="1">+IF(AND(ISNUMBER(OFFSET('Water Data'!$F$9,0,10*ROW('Water Data'!F19))),'Data Summary'!CA25="Yes"),OFFSET('Water Data'!$F$9,0,10*ROW('Water Data'!F19)),NA())</f>
        <v>#N/A</v>
      </c>
      <c r="M25" s="508" t="e">
        <f ca="1">+IF(AND(ISNUMBER(OFFSET('Water Data'!$G$4,0,10*ROW('Water Data'!G19))),'Data Summary'!CB25="Yes"),100-OFFSET('Water Data'!$G$4,0,10*ROW('Water Data'!G19)),NA())</f>
        <v>#N/A</v>
      </c>
      <c r="N25" s="508" t="e">
        <f ca="1">+IF(AND(ISNUMBER(OFFSET('Water Data'!$G$6,0,10*ROW('Water Data'!G19))),'Data Summary'!CC25="Yes"),OFFSET('Water Data'!$G$6,0,10*ROW('Water Data'!G19)),NA())</f>
        <v>#N/A</v>
      </c>
      <c r="O25" s="508" t="e">
        <f ca="1">+IF(AND(ISNUMBER(OFFSET('Water Data'!$G$9,0,10*ROW('Water Data'!G19))),'Data Summary'!CD25="Yes"),OFFSET('Water Data'!$G$9,0,10*ROW('Water Data'!G19)),NA())</f>
        <v>#N/A</v>
      </c>
      <c r="P25" s="508" t="e">
        <f ca="1">+IF(AND(ISNUMBER(OFFSET('Water Data'!$H$4,0,10*ROW('Water Data'!H19))),'Data Summary'!CE25="Yes"),100-OFFSET('Water Data'!$H$4,0,10*ROW('Water Data'!H19)),NA())</f>
        <v>#N/A</v>
      </c>
      <c r="Q25" s="508" t="e">
        <f ca="1">+IF(AND(ISNUMBER(OFFSET('Water Data'!$H$6,0,10*ROW('Water Data'!H19))),'Data Summary'!CF25="Yes"),OFFSET('Water Data'!$H$6,0,10*ROW('Water Data'!H19)),NA())</f>
        <v>#N/A</v>
      </c>
      <c r="R25" s="508" t="e">
        <f ca="1">+IF(AND(ISNUMBER(OFFSET('Water Data'!$H$9,0,10*ROW('Water Data'!H19))),'Data Summary'!CG25="Yes"),OFFSET('Water Data'!$H$9,0,10*ROW('Water Data'!H19)),NA())</f>
        <v>#N/A</v>
      </c>
      <c r="S25" s="508" t="e">
        <f ca="1">+IF(AND(ISNUMBER(OFFSET('Water Data'!$I$4,0,10*ROW('Water Data'!I19))),'Data Summary'!CH25="Yes"),100-OFFSET('Water Data'!$I$4,0,10*ROW('Water Data'!I19)),NA())</f>
        <v>#N/A</v>
      </c>
      <c r="T25" s="508" t="e">
        <f ca="1">+IF(AND(ISNUMBER(OFFSET('Water Data'!$I$6,0,10*ROW('Water Data'!I19))),'Data Summary'!CI25="Yes"),OFFSET('Water Data'!$I$6,0,10*ROW('Water Data'!I19)),NA())</f>
        <v>#N/A</v>
      </c>
      <c r="U25" s="508" t="e">
        <f ca="1">+IF(AND(ISNUMBER(OFFSET('Water Data'!$I$9,0,10*ROW('Water Data'!I19))),'Data Summary'!CJ25="Yes"),OFFSET('Water Data'!$I$9,0,10*ROW('Water Data'!I19)),NA())</f>
        <v>#N/A</v>
      </c>
      <c r="V25" s="509" t="e">
        <f ca="1">+IF(AND(ISNUMBER(OFFSET('Sanitation Data'!$D$4,0,10*ROW('Sanitation Data'!D19))),'Data Summary'!CK25="Yes"),100-OFFSET('Sanitation Data'!$D$4,0,10*ROW('Sanitation Data'!D19)),NA())</f>
        <v>#N/A</v>
      </c>
      <c r="W25" s="509" t="e">
        <f ca="1">+IF(AND(ISNUMBER(OFFSET('Sanitation Data'!$D$6,0,10*ROW('Sanitation Data'!D19))),'Data Summary'!CL25="Yes"),OFFSET('Sanitation Data'!$D$6,0,10*ROW('Sanitation Data'!D19)),NA())</f>
        <v>#N/A</v>
      </c>
      <c r="X25" s="509" t="e">
        <f ca="1">+IF(AND(ISNUMBER(OFFSET('Sanitation Data'!$D$10,0,10*ROW('Sanitation Data'!D19))),'Data Summary'!CM25="Yes"),OFFSET('Sanitation Data'!$D$10,0,10*ROW('Sanitation Data'!D19)),NA())</f>
        <v>#N/A</v>
      </c>
      <c r="Y25" s="509" t="e">
        <f ca="1">+IF(AND(ISNUMBER(OFFSET('Sanitation Data'!$D$11,0,10*ROW('Sanitation Data'!D19))),'Data Summary'!CN25="Yes"),OFFSET('Sanitation Data'!$D$11,0,10*ROW('Sanitation Data'!D19)),NA())</f>
        <v>#N/A</v>
      </c>
      <c r="Z25" s="509" t="e">
        <f ca="1">+IF(AND(ISNUMBER(OFFSET('Sanitation Data'!$D$12,0,10*ROW('Sanitation Data'!D19))),'Data Summary'!CO25="Yes"),OFFSET('Sanitation Data'!$D$12,0,10*ROW('Sanitation Data'!D19)),NA())</f>
        <v>#N/A</v>
      </c>
      <c r="AA25" s="509" t="e">
        <f ca="1">+IF(AND(ISNUMBER(OFFSET('Sanitation Data'!$E$4,0,10*ROW('Sanitation Data'!E19))),'Data Summary'!CP25="Yes"),100-OFFSET('Sanitation Data'!$E$4,0,10*ROW('Sanitation Data'!E19)),NA())</f>
        <v>#N/A</v>
      </c>
      <c r="AB25" s="509" t="e">
        <f ca="1">+IF(AND(ISNUMBER(OFFSET('Sanitation Data'!$E$6,0,10*ROW('Sanitation Data'!E19))),'Data Summary'!CQ25="Yes"),OFFSET('Sanitation Data'!$E$6,0,10*ROW('Sanitation Data'!E19)),NA())</f>
        <v>#N/A</v>
      </c>
      <c r="AC25" s="509" t="e">
        <f ca="1">+IF(AND(ISNUMBER(OFFSET('Sanitation Data'!$E$10,0,10*ROW('Sanitation Data'!E19))),'Data Summary'!CR25="Yes"),OFFSET('Sanitation Data'!$E$10,0,10*ROW('Sanitation Data'!E19)),NA())</f>
        <v>#N/A</v>
      </c>
      <c r="AD25" s="509" t="e">
        <f ca="1">+IF(AND(ISNUMBER(OFFSET('Sanitation Data'!$E$11,0,10*ROW('Sanitation Data'!E19))),'Data Summary'!CS25="Yes"),OFFSET('Sanitation Data'!$E$11,0,10*ROW('Sanitation Data'!E19)),NA())</f>
        <v>#N/A</v>
      </c>
      <c r="AE25" s="509" t="e">
        <f ca="1">+IF(AND(ISNUMBER(OFFSET('Sanitation Data'!$E$12,0,10*ROW('Sanitation Data'!E19))),'Data Summary'!CT25="Yes"),OFFSET('Sanitation Data'!$E$12,0,10*ROW('Sanitation Data'!E19)),NA())</f>
        <v>#N/A</v>
      </c>
      <c r="AF25" s="509" t="e">
        <f ca="1">+IF(AND(ISNUMBER(OFFSET('Sanitation Data'!$F$4,0,10*ROW('Sanitation Data'!F19))),'Data Summary'!CU25="Yes"),100-OFFSET('Sanitation Data'!$F$4,0,10*ROW('Sanitation Data'!F19)),NA())</f>
        <v>#N/A</v>
      </c>
      <c r="AG25" s="509" t="e">
        <f ca="1">+IF(AND(ISNUMBER(OFFSET('Sanitation Data'!$F$6,0,10*ROW('Sanitation Data'!F19))),'Data Summary'!CV25="Yes"),OFFSET('Sanitation Data'!$F$6,0,10*ROW('Sanitation Data'!F19)),NA())</f>
        <v>#N/A</v>
      </c>
      <c r="AH25" s="509" t="e">
        <f ca="1">+IF(AND(ISNUMBER(OFFSET('Sanitation Data'!$F$10,0,10*ROW('Sanitation Data'!F19))),'Data Summary'!CW25="Yes"),OFFSET('Sanitation Data'!$F$10,0,10*ROW('Sanitation Data'!F19)),NA())</f>
        <v>#N/A</v>
      </c>
      <c r="AI25" s="509" t="e">
        <f ca="1">+IF(AND(ISNUMBER(OFFSET('Sanitation Data'!$F$11,0,10*ROW('Sanitation Data'!F19))),'Data Summary'!CX25="Yes"),OFFSET('Sanitation Data'!$F$11,0,10*ROW('Sanitation Data'!F19)),NA())</f>
        <v>#N/A</v>
      </c>
      <c r="AJ25" s="509" t="e">
        <f ca="1">+IF(AND(ISNUMBER(OFFSET('Sanitation Data'!$F$12,0,10*ROW('Sanitation Data'!F19))),'Data Summary'!CY25="Yes"),OFFSET('Sanitation Data'!$F$12,0,10*ROW('Sanitation Data'!F19)),NA())</f>
        <v>#N/A</v>
      </c>
      <c r="AK25" s="509" t="e">
        <f ca="1">+IF(AND(ISNUMBER(OFFSET('Sanitation Data'!$G$4,0,10*ROW('Sanitation Data'!G19))),'Data Summary'!CZ25="Yes"),100-OFFSET('Sanitation Data'!$G$4,0,10*ROW('Sanitation Data'!G19)),NA())</f>
        <v>#N/A</v>
      </c>
      <c r="AL25" s="509" t="e">
        <f ca="1">+IF(AND(ISNUMBER(OFFSET('Sanitation Data'!$G$6,0,10*ROW('Sanitation Data'!G19))),'Data Summary'!DA25="Yes"),OFFSET('Sanitation Data'!$G$6,0,10*ROW('Sanitation Data'!G19)),NA())</f>
        <v>#N/A</v>
      </c>
      <c r="AM25" s="509" t="e">
        <f ca="1">+IF(AND(ISNUMBER(OFFSET('Sanitation Data'!$G$10,0,10*ROW('Sanitation Data'!G19))),'Data Summary'!DB25="Yes"),OFFSET('Sanitation Data'!$G$10,0,10*ROW('Sanitation Data'!G19)),NA())</f>
        <v>#N/A</v>
      </c>
      <c r="AN25" s="509" t="e">
        <f ca="1">+IF(AND(ISNUMBER(OFFSET('Sanitation Data'!$G$11,0,10*ROW('Sanitation Data'!G19))),'Data Summary'!DC25="Yes"),OFFSET('Sanitation Data'!$G$11,0,10*ROW('Sanitation Data'!G19)),NA())</f>
        <v>#N/A</v>
      </c>
      <c r="AO25" s="509" t="e">
        <f ca="1">+IF(AND(ISNUMBER(OFFSET('Sanitation Data'!$G$12,0,10*ROW('Sanitation Data'!G19))),'Data Summary'!DD25="Yes"),OFFSET('Sanitation Data'!$G$12,0,10*ROW('Sanitation Data'!G19)),NA())</f>
        <v>#N/A</v>
      </c>
      <c r="AP25" s="509" t="e">
        <f ca="1">+IF(AND(ISNUMBER(OFFSET('Sanitation Data'!$H$4,0,10*ROW('Sanitation Data'!H19))),'Data Summary'!DE25="Yes"),100-OFFSET('Sanitation Data'!$H$4,0,10*ROW('Sanitation Data'!H19)),NA())</f>
        <v>#N/A</v>
      </c>
      <c r="AQ25" s="509" t="e">
        <f ca="1">+IF(AND(ISNUMBER(OFFSET('Sanitation Data'!$H$6,0,10*ROW('Sanitation Data'!H19))),'Data Summary'!DF25="Yes"),OFFSET('Sanitation Data'!$H$6,0,10*ROW('Sanitation Data'!H19)),NA())</f>
        <v>#N/A</v>
      </c>
      <c r="AR25" s="509" t="e">
        <f ca="1">+IF(AND(ISNUMBER(OFFSET('Sanitation Data'!$H$10,0,10*ROW('Sanitation Data'!H19))),'Data Summary'!DG25="Yes"),OFFSET('Sanitation Data'!$H$10,0,10*ROW('Sanitation Data'!H19)),NA())</f>
        <v>#N/A</v>
      </c>
      <c r="AS25" s="509" t="e">
        <f ca="1">+IF(AND(ISNUMBER(OFFSET('Sanitation Data'!$H$11,0,10*ROW('Sanitation Data'!H19))),'Data Summary'!DH25="Yes"),OFFSET('Sanitation Data'!$H$11,0,10*ROW('Sanitation Data'!H19)),NA())</f>
        <v>#N/A</v>
      </c>
      <c r="AT25" s="509" t="e">
        <f ca="1">+IF(AND(ISNUMBER(OFFSET('Sanitation Data'!$H$12,0,10*ROW('Sanitation Data'!H19))),'Data Summary'!DI25="Yes"),OFFSET('Sanitation Data'!$H$12,0,10*ROW('Sanitation Data'!H19)),NA())</f>
        <v>#N/A</v>
      </c>
      <c r="AU25" s="509" t="e">
        <f ca="1">+IF(AND(ISNUMBER(OFFSET('Sanitation Data'!$I$4,0,10*ROW('Sanitation Data'!I19))),'Data Summary'!DJ25="Yes"),100-OFFSET('Sanitation Data'!$I$4,0,10*ROW('Sanitation Data'!I19)),NA())</f>
        <v>#N/A</v>
      </c>
      <c r="AV25" s="509" t="e">
        <f ca="1">+IF(AND(ISNUMBER(OFFSET('Sanitation Data'!$I$6,0,10*ROW('Sanitation Data'!I19))),'Data Summary'!DK25="Yes"),OFFSET('Sanitation Data'!$I$6,0,10*ROW('Sanitation Data'!I19)),NA())</f>
        <v>#N/A</v>
      </c>
      <c r="AW25" s="509" t="e">
        <f ca="1">+IF(AND(ISNUMBER(OFFSET('Sanitation Data'!$I$10,0,10*ROW('Sanitation Data'!I19))),'Data Summary'!DL25="Yes"),OFFSET('Sanitation Data'!$I$10,0,10*ROW('Sanitation Data'!I19)),NA())</f>
        <v>#N/A</v>
      </c>
      <c r="AX25" s="509" t="e">
        <f ca="1">+IF(AND(ISNUMBER(OFFSET('Sanitation Data'!$I$11,0,10*ROW('Sanitation Data'!I19))),'Data Summary'!DM25="Yes"),OFFSET('Sanitation Data'!$I$11,0,10*ROW('Sanitation Data'!I19)),NA())</f>
        <v>#N/A</v>
      </c>
      <c r="AY25" s="509" t="e">
        <f ca="1">+IF(AND(ISNUMBER(OFFSET('Sanitation Data'!$I$12,0,10*ROW('Sanitation Data'!I19))),'Data Summary'!DN25="Yes"),OFFSET('Sanitation Data'!$I$12,0,10*ROW('Sanitation Data'!I19)),NA())</f>
        <v>#N/A</v>
      </c>
      <c r="AZ25" s="510" t="e">
        <f ca="1">+IF(AND(ISNUMBER(OFFSET('Hygiene Data'!$D$5,0,10*ROW('Hygiene Data'!D19))),'Data Summary'!DO25="Yes"),OFFSET('Hygiene Data'!$D$5,0,10*ROW('Hygiene Data'!D19)),NA())</f>
        <v>#N/A</v>
      </c>
      <c r="BA25" s="510" t="e">
        <f ca="1">+IF(AND(ISNUMBER(OFFSET('Hygiene Data'!$D$7,0,10*ROW('Hygiene Data'!D19))),'Data Summary'!DP25="Yes"),OFFSET('Hygiene Data'!$D$7,0,10*ROW('Hygiene Data'!D19)),NA())</f>
        <v>#N/A</v>
      </c>
      <c r="BB25" s="510" t="e">
        <f ca="1">+IF(AND(ISNUMBER(OFFSET('Hygiene Data'!$D$9,0,10*ROW('Hygiene Data'!D19))),'Data Summary'!DQ25="Yes"),OFFSET('Hygiene Data'!$D$9,0,10*ROW('Hygiene Data'!D19)),NA())</f>
        <v>#N/A</v>
      </c>
      <c r="BC25" s="510" t="e">
        <f ca="1">+IF(AND(ISNUMBER(OFFSET('Hygiene Data'!$E$5,0,10*ROW('Hygiene Data'!E19))),'Data Summary'!DR25="Yes"),OFFSET('Hygiene Data'!$E$5,0,10*ROW('Hygiene Data'!E19)),NA())</f>
        <v>#N/A</v>
      </c>
      <c r="BD25" s="510" t="e">
        <f ca="1">+IF(AND(ISNUMBER(OFFSET('Hygiene Data'!$E$7,0,10*ROW('Hygiene Data'!E19))),'Data Summary'!DS25="Yes"),OFFSET('Hygiene Data'!$E$7,0,10*ROW('Hygiene Data'!E19)),NA())</f>
        <v>#N/A</v>
      </c>
      <c r="BE25" s="510" t="e">
        <f ca="1">+IF(AND(ISNUMBER(OFFSET('Hygiene Data'!$E$9,0,10*ROW('Hygiene Data'!E19))),'Data Summary'!DT25="Yes"),OFFSET('Hygiene Data'!$E$9,0,10*ROW('Hygiene Data'!E19)),NA())</f>
        <v>#N/A</v>
      </c>
      <c r="BF25" s="510" t="e">
        <f ca="1">+IF(AND(ISNUMBER(OFFSET('Hygiene Data'!$F$5,0,10*ROW('Hygiene Data'!F19))),'Data Summary'!DU25="Yes"),OFFSET('Hygiene Data'!$F$5,0,10*ROW('Hygiene Data'!F19)),NA())</f>
        <v>#N/A</v>
      </c>
      <c r="BG25" s="510" t="e">
        <f ca="1">+IF(AND(ISNUMBER(OFFSET('Hygiene Data'!$F$7,0,10*ROW('Hygiene Data'!F19))),'Data Summary'!DV25="Yes"),OFFSET('Hygiene Data'!$F$7,0,10*ROW('Hygiene Data'!F19)),NA())</f>
        <v>#N/A</v>
      </c>
      <c r="BH25" s="510" t="e">
        <f ca="1">+IF(AND(ISNUMBER(OFFSET('Hygiene Data'!$F$9,0,10*ROW('Hygiene Data'!F19))),'Data Summary'!DW25="Yes"),OFFSET('Hygiene Data'!$F$9,0,10*ROW('Hygiene Data'!F19)),NA())</f>
        <v>#N/A</v>
      </c>
      <c r="BI25" s="510" t="e">
        <f ca="1">+IF(AND(ISNUMBER(OFFSET('Hygiene Data'!$G$5,0,10*ROW('Hygiene Data'!G19))),'Data Summary'!DX25="Yes"),OFFSET('Hygiene Data'!$G$5,0,10*ROW('Hygiene Data'!G19)),NA())</f>
        <v>#N/A</v>
      </c>
      <c r="BJ25" s="510" t="e">
        <f ca="1">+IF(AND(ISNUMBER(OFFSET('Hygiene Data'!$G$7,0,10*ROW('Hygiene Data'!G19))),'Data Summary'!DY25="Yes"),OFFSET('Hygiene Data'!$G$7,0,10*ROW('Hygiene Data'!G19)),NA())</f>
        <v>#N/A</v>
      </c>
      <c r="BK25" s="510" t="e">
        <f ca="1">+IF(AND(ISNUMBER(OFFSET('Hygiene Data'!$G$9,0,10*ROW('Hygiene Data'!G19))),'Data Summary'!DZ25="Yes"),OFFSET('Hygiene Data'!$G$9,0,10*ROW('Hygiene Data'!G19)),NA())</f>
        <v>#N/A</v>
      </c>
      <c r="BL25" s="510" t="e">
        <f ca="1">+IF(AND(ISNUMBER(OFFSET('Hygiene Data'!$H$5,0,10*ROW('Hygiene Data'!H19))),'Data Summary'!EA25="Yes"),OFFSET('Hygiene Data'!$H$5,0,10*ROW('Hygiene Data'!H19)),NA())</f>
        <v>#N/A</v>
      </c>
      <c r="BM25" s="510" t="e">
        <f ca="1">+IF(AND(ISNUMBER(OFFSET('Hygiene Data'!$H$7,0,10*ROW('Hygiene Data'!H19))),'Data Summary'!EB25="Yes"),OFFSET('Hygiene Data'!$H$7,0,10*ROW('Hygiene Data'!H19)),NA())</f>
        <v>#N/A</v>
      </c>
      <c r="BN25" s="510" t="e">
        <f ca="1">+IF(AND(ISNUMBER(OFFSET('Hygiene Data'!$H$9,0,10*ROW('Hygiene Data'!H19))),'Data Summary'!EC25="Yes"),OFFSET('Hygiene Data'!$H$9,0,10*ROW('Hygiene Data'!H19)),NA())</f>
        <v>#N/A</v>
      </c>
      <c r="BO25" s="510" t="e">
        <f ca="1">+IF(AND(ISNUMBER(OFFSET('Hygiene Data'!$I$5,0,10*ROW('Hygiene Data'!I19))),'Data Summary'!ED25="Yes"),OFFSET('Hygiene Data'!$I$5,0,10*ROW('Hygiene Data'!I19)),NA())</f>
        <v>#N/A</v>
      </c>
      <c r="BP25" s="510" t="e">
        <f ca="1">+IF(AND(ISNUMBER(OFFSET('Hygiene Data'!$I$7,0,10*ROW('Hygiene Data'!I19))),'Data Summary'!EE25="Yes"),OFFSET('Hygiene Data'!$I$7,0,10*ROW('Hygiene Data'!I19)),NA())</f>
        <v>#N/A</v>
      </c>
      <c r="BQ25" s="510" t="e">
        <f ca="1">+IF(AND(ISNUMBER(OFFSET('Hygiene Data'!$I$9,0,10*ROW('Hygiene Data'!I19))),'Data Summary'!EF25="Yes"),OFFSET('Hygiene Data'!$I$9,0,10*ROW('Hygiene Data'!I19)),NA())</f>
        <v>#N/A</v>
      </c>
    </row>
    <row r="26" spans="1:69" x14ac:dyDescent="0.25">
      <c r="A26" s="506" t="e">
        <f ca="1">+RIGHT('Data Summary'!A26,LEN('Data Summary'!A26)-9)</f>
        <v>#VALUE!</v>
      </c>
      <c r="B26" s="480" t="str">
        <f ca="1">+IF(ISTEXT('Data Summary'!B26),'Data Summary'!B26,"")</f>
        <v/>
      </c>
      <c r="C26" s="507" t="e">
        <f ca="1">+VALUE('Data Summary'!C26)</f>
        <v>#VALUE!</v>
      </c>
      <c r="D26" s="508" t="e">
        <f ca="1">+IF(AND(ISNUMBER(OFFSET('Water Data'!$D$4,0,10*ROW('Water Data'!D20))),'Data Summary'!BS26="Yes"),100-OFFSET('Water Data'!$D$4,0,10*ROW('Water Data'!D20)),NA())</f>
        <v>#N/A</v>
      </c>
      <c r="E26" s="508" t="e">
        <f ca="1">+IF(AND(ISNUMBER(OFFSET('Water Data'!$D$6,0,10*ROW('Water Data'!D20))),'Data Summary'!BT26="Yes"),OFFSET('Water Data'!$D$6,0,10*ROW('Water Data'!D20)),NA())</f>
        <v>#N/A</v>
      </c>
      <c r="F26" s="508" t="e">
        <f ca="1">+IF(AND(ISNUMBER(OFFSET('Water Data'!$D$9,0,10*ROW('Water Data'!D20))),'Data Summary'!BU26="Yes"),OFFSET('Water Data'!$D$9,0,10*ROW('Water Data'!D20)),NA())</f>
        <v>#N/A</v>
      </c>
      <c r="G26" s="508" t="e">
        <f ca="1">+IF(AND(ISNUMBER(OFFSET('Water Data'!$E$4,0,10*ROW('Water Data'!E20))),'Data Summary'!BV26="Yes"),100-OFFSET('Water Data'!$E$4,0,10*ROW('Water Data'!E20)),NA())</f>
        <v>#N/A</v>
      </c>
      <c r="H26" s="508" t="e">
        <f ca="1">+IF(AND(ISNUMBER(OFFSET('Water Data'!$E$6,0,10*ROW('Water Data'!E20))),'Data Summary'!BW26="Yes"),OFFSET('Water Data'!$E$6,0,10*ROW('Water Data'!E20)),NA())</f>
        <v>#N/A</v>
      </c>
      <c r="I26" s="508" t="e">
        <f ca="1">+IF(AND(ISNUMBER(OFFSET('Water Data'!$E$9,0,10*ROW('Water Data'!E20))),'Data Summary'!BX26="Yes"),OFFSET('Water Data'!$E$9,0,10*ROW('Water Data'!E20)),NA())</f>
        <v>#N/A</v>
      </c>
      <c r="J26" s="508" t="e">
        <f ca="1">+IF(AND(ISNUMBER(OFFSET('Water Data'!$F$4,0,10*ROW('Water Data'!F20))),'Data Summary'!BY26="Yes"),100-OFFSET('Water Data'!$F$4,0,10*ROW('Water Data'!F20)),NA())</f>
        <v>#N/A</v>
      </c>
      <c r="K26" s="508" t="e">
        <f ca="1">+IF(AND(ISNUMBER(OFFSET('Water Data'!$F$6,0,10*ROW('Water Data'!F20))),'Data Summary'!BZ26="Yes"),OFFSET('Water Data'!$F$6,0,10*ROW('Water Data'!F20)),NA())</f>
        <v>#N/A</v>
      </c>
      <c r="L26" s="508" t="e">
        <f ca="1">+IF(AND(ISNUMBER(OFFSET('Water Data'!$F$9,0,10*ROW('Water Data'!F20))),'Data Summary'!CA26="Yes"),OFFSET('Water Data'!$F$9,0,10*ROW('Water Data'!F20)),NA())</f>
        <v>#N/A</v>
      </c>
      <c r="M26" s="508" t="e">
        <f ca="1">+IF(AND(ISNUMBER(OFFSET('Water Data'!$G$4,0,10*ROW('Water Data'!G20))),'Data Summary'!CB26="Yes"),100-OFFSET('Water Data'!$G$4,0,10*ROW('Water Data'!G20)),NA())</f>
        <v>#N/A</v>
      </c>
      <c r="N26" s="508" t="e">
        <f ca="1">+IF(AND(ISNUMBER(OFFSET('Water Data'!$G$6,0,10*ROW('Water Data'!G20))),'Data Summary'!CC26="Yes"),OFFSET('Water Data'!$G$6,0,10*ROW('Water Data'!G20)),NA())</f>
        <v>#N/A</v>
      </c>
      <c r="O26" s="508" t="e">
        <f ca="1">+IF(AND(ISNUMBER(OFFSET('Water Data'!$G$9,0,10*ROW('Water Data'!G20))),'Data Summary'!CD26="Yes"),OFFSET('Water Data'!$G$9,0,10*ROW('Water Data'!G20)),NA())</f>
        <v>#N/A</v>
      </c>
      <c r="P26" s="508" t="e">
        <f ca="1">+IF(AND(ISNUMBER(OFFSET('Water Data'!$H$4,0,10*ROW('Water Data'!H20))),'Data Summary'!CE26="Yes"),100-OFFSET('Water Data'!$H$4,0,10*ROW('Water Data'!H20)),NA())</f>
        <v>#N/A</v>
      </c>
      <c r="Q26" s="508" t="e">
        <f ca="1">+IF(AND(ISNUMBER(OFFSET('Water Data'!$H$6,0,10*ROW('Water Data'!H20))),'Data Summary'!CF26="Yes"),OFFSET('Water Data'!$H$6,0,10*ROW('Water Data'!H20)),NA())</f>
        <v>#N/A</v>
      </c>
      <c r="R26" s="508" t="e">
        <f ca="1">+IF(AND(ISNUMBER(OFFSET('Water Data'!$H$9,0,10*ROW('Water Data'!H20))),'Data Summary'!CG26="Yes"),OFFSET('Water Data'!$H$9,0,10*ROW('Water Data'!H20)),NA())</f>
        <v>#N/A</v>
      </c>
      <c r="S26" s="508" t="e">
        <f ca="1">+IF(AND(ISNUMBER(OFFSET('Water Data'!$I$4,0,10*ROW('Water Data'!I20))),'Data Summary'!CH26="Yes"),100-OFFSET('Water Data'!$I$4,0,10*ROW('Water Data'!I20)),NA())</f>
        <v>#N/A</v>
      </c>
      <c r="T26" s="508" t="e">
        <f ca="1">+IF(AND(ISNUMBER(OFFSET('Water Data'!$I$6,0,10*ROW('Water Data'!I20))),'Data Summary'!CI26="Yes"),OFFSET('Water Data'!$I$6,0,10*ROW('Water Data'!I20)),NA())</f>
        <v>#N/A</v>
      </c>
      <c r="U26" s="508" t="e">
        <f ca="1">+IF(AND(ISNUMBER(OFFSET('Water Data'!$I$9,0,10*ROW('Water Data'!I20))),'Data Summary'!CJ26="Yes"),OFFSET('Water Data'!$I$9,0,10*ROW('Water Data'!I20)),NA())</f>
        <v>#N/A</v>
      </c>
      <c r="V26" s="509" t="e">
        <f ca="1">+IF(AND(ISNUMBER(OFFSET('Sanitation Data'!$D$4,0,10*ROW('Sanitation Data'!D20))),'Data Summary'!CK26="Yes"),100-OFFSET('Sanitation Data'!$D$4,0,10*ROW('Sanitation Data'!D20)),NA())</f>
        <v>#N/A</v>
      </c>
      <c r="W26" s="509" t="e">
        <f ca="1">+IF(AND(ISNUMBER(OFFSET('Sanitation Data'!$D$6,0,10*ROW('Sanitation Data'!D20))),'Data Summary'!CL26="Yes"),OFFSET('Sanitation Data'!$D$6,0,10*ROW('Sanitation Data'!D20)),NA())</f>
        <v>#N/A</v>
      </c>
      <c r="X26" s="509" t="e">
        <f ca="1">+IF(AND(ISNUMBER(OFFSET('Sanitation Data'!$D$10,0,10*ROW('Sanitation Data'!D20))),'Data Summary'!CM26="Yes"),OFFSET('Sanitation Data'!$D$10,0,10*ROW('Sanitation Data'!D20)),NA())</f>
        <v>#N/A</v>
      </c>
      <c r="Y26" s="509" t="e">
        <f ca="1">+IF(AND(ISNUMBER(OFFSET('Sanitation Data'!$D$11,0,10*ROW('Sanitation Data'!D20))),'Data Summary'!CN26="Yes"),OFFSET('Sanitation Data'!$D$11,0,10*ROW('Sanitation Data'!D20)),NA())</f>
        <v>#N/A</v>
      </c>
      <c r="Z26" s="509" t="e">
        <f ca="1">+IF(AND(ISNUMBER(OFFSET('Sanitation Data'!$D$12,0,10*ROW('Sanitation Data'!D20))),'Data Summary'!CO26="Yes"),OFFSET('Sanitation Data'!$D$12,0,10*ROW('Sanitation Data'!D20)),NA())</f>
        <v>#N/A</v>
      </c>
      <c r="AA26" s="509" t="e">
        <f ca="1">+IF(AND(ISNUMBER(OFFSET('Sanitation Data'!$E$4,0,10*ROW('Sanitation Data'!E20))),'Data Summary'!CP26="Yes"),100-OFFSET('Sanitation Data'!$E$4,0,10*ROW('Sanitation Data'!E20)),NA())</f>
        <v>#N/A</v>
      </c>
      <c r="AB26" s="509" t="e">
        <f ca="1">+IF(AND(ISNUMBER(OFFSET('Sanitation Data'!$E$6,0,10*ROW('Sanitation Data'!E20))),'Data Summary'!CQ26="Yes"),OFFSET('Sanitation Data'!$E$6,0,10*ROW('Sanitation Data'!E20)),NA())</f>
        <v>#N/A</v>
      </c>
      <c r="AC26" s="509" t="e">
        <f ca="1">+IF(AND(ISNUMBER(OFFSET('Sanitation Data'!$E$10,0,10*ROW('Sanitation Data'!E20))),'Data Summary'!CR26="Yes"),OFFSET('Sanitation Data'!$E$10,0,10*ROW('Sanitation Data'!E20)),NA())</f>
        <v>#N/A</v>
      </c>
      <c r="AD26" s="509" t="e">
        <f ca="1">+IF(AND(ISNUMBER(OFFSET('Sanitation Data'!$E$11,0,10*ROW('Sanitation Data'!E20))),'Data Summary'!CS26="Yes"),OFFSET('Sanitation Data'!$E$11,0,10*ROW('Sanitation Data'!E20)),NA())</f>
        <v>#N/A</v>
      </c>
      <c r="AE26" s="509" t="e">
        <f ca="1">+IF(AND(ISNUMBER(OFFSET('Sanitation Data'!$E$12,0,10*ROW('Sanitation Data'!E20))),'Data Summary'!CT26="Yes"),OFFSET('Sanitation Data'!$E$12,0,10*ROW('Sanitation Data'!E20)),NA())</f>
        <v>#N/A</v>
      </c>
      <c r="AF26" s="509" t="e">
        <f ca="1">+IF(AND(ISNUMBER(OFFSET('Sanitation Data'!$F$4,0,10*ROW('Sanitation Data'!F20))),'Data Summary'!CU26="Yes"),100-OFFSET('Sanitation Data'!$F$4,0,10*ROW('Sanitation Data'!F20)),NA())</f>
        <v>#N/A</v>
      </c>
      <c r="AG26" s="509" t="e">
        <f ca="1">+IF(AND(ISNUMBER(OFFSET('Sanitation Data'!$F$6,0,10*ROW('Sanitation Data'!F20))),'Data Summary'!CV26="Yes"),OFFSET('Sanitation Data'!$F$6,0,10*ROW('Sanitation Data'!F20)),NA())</f>
        <v>#N/A</v>
      </c>
      <c r="AH26" s="509" t="e">
        <f ca="1">+IF(AND(ISNUMBER(OFFSET('Sanitation Data'!$F$10,0,10*ROW('Sanitation Data'!F20))),'Data Summary'!CW26="Yes"),OFFSET('Sanitation Data'!$F$10,0,10*ROW('Sanitation Data'!F20)),NA())</f>
        <v>#N/A</v>
      </c>
      <c r="AI26" s="509" t="e">
        <f ca="1">+IF(AND(ISNUMBER(OFFSET('Sanitation Data'!$F$11,0,10*ROW('Sanitation Data'!F20))),'Data Summary'!CX26="Yes"),OFFSET('Sanitation Data'!$F$11,0,10*ROW('Sanitation Data'!F20)),NA())</f>
        <v>#N/A</v>
      </c>
      <c r="AJ26" s="509" t="e">
        <f ca="1">+IF(AND(ISNUMBER(OFFSET('Sanitation Data'!$F$12,0,10*ROW('Sanitation Data'!F20))),'Data Summary'!CY26="Yes"),OFFSET('Sanitation Data'!$F$12,0,10*ROW('Sanitation Data'!F20)),NA())</f>
        <v>#N/A</v>
      </c>
      <c r="AK26" s="509" t="e">
        <f ca="1">+IF(AND(ISNUMBER(OFFSET('Sanitation Data'!$G$4,0,10*ROW('Sanitation Data'!G20))),'Data Summary'!CZ26="Yes"),100-OFFSET('Sanitation Data'!$G$4,0,10*ROW('Sanitation Data'!G20)),NA())</f>
        <v>#N/A</v>
      </c>
      <c r="AL26" s="509" t="e">
        <f ca="1">+IF(AND(ISNUMBER(OFFSET('Sanitation Data'!$G$6,0,10*ROW('Sanitation Data'!G20))),'Data Summary'!DA26="Yes"),OFFSET('Sanitation Data'!$G$6,0,10*ROW('Sanitation Data'!G20)),NA())</f>
        <v>#N/A</v>
      </c>
      <c r="AM26" s="509" t="e">
        <f ca="1">+IF(AND(ISNUMBER(OFFSET('Sanitation Data'!$G$10,0,10*ROW('Sanitation Data'!G20))),'Data Summary'!DB26="Yes"),OFFSET('Sanitation Data'!$G$10,0,10*ROW('Sanitation Data'!G20)),NA())</f>
        <v>#N/A</v>
      </c>
      <c r="AN26" s="509" t="e">
        <f ca="1">+IF(AND(ISNUMBER(OFFSET('Sanitation Data'!$G$11,0,10*ROW('Sanitation Data'!G20))),'Data Summary'!DC26="Yes"),OFFSET('Sanitation Data'!$G$11,0,10*ROW('Sanitation Data'!G20)),NA())</f>
        <v>#N/A</v>
      </c>
      <c r="AO26" s="509" t="e">
        <f ca="1">+IF(AND(ISNUMBER(OFFSET('Sanitation Data'!$G$12,0,10*ROW('Sanitation Data'!G20))),'Data Summary'!DD26="Yes"),OFFSET('Sanitation Data'!$G$12,0,10*ROW('Sanitation Data'!G20)),NA())</f>
        <v>#N/A</v>
      </c>
      <c r="AP26" s="509" t="e">
        <f ca="1">+IF(AND(ISNUMBER(OFFSET('Sanitation Data'!$H$4,0,10*ROW('Sanitation Data'!H20))),'Data Summary'!DE26="Yes"),100-OFFSET('Sanitation Data'!$H$4,0,10*ROW('Sanitation Data'!H20)),NA())</f>
        <v>#N/A</v>
      </c>
      <c r="AQ26" s="509" t="e">
        <f ca="1">+IF(AND(ISNUMBER(OFFSET('Sanitation Data'!$H$6,0,10*ROW('Sanitation Data'!H20))),'Data Summary'!DF26="Yes"),OFFSET('Sanitation Data'!$H$6,0,10*ROW('Sanitation Data'!H20)),NA())</f>
        <v>#N/A</v>
      </c>
      <c r="AR26" s="509" t="e">
        <f ca="1">+IF(AND(ISNUMBER(OFFSET('Sanitation Data'!$H$10,0,10*ROW('Sanitation Data'!H20))),'Data Summary'!DG26="Yes"),OFFSET('Sanitation Data'!$H$10,0,10*ROW('Sanitation Data'!H20)),NA())</f>
        <v>#N/A</v>
      </c>
      <c r="AS26" s="509" t="e">
        <f ca="1">+IF(AND(ISNUMBER(OFFSET('Sanitation Data'!$H$11,0,10*ROW('Sanitation Data'!H20))),'Data Summary'!DH26="Yes"),OFFSET('Sanitation Data'!$H$11,0,10*ROW('Sanitation Data'!H20)),NA())</f>
        <v>#N/A</v>
      </c>
      <c r="AT26" s="509" t="e">
        <f ca="1">+IF(AND(ISNUMBER(OFFSET('Sanitation Data'!$H$12,0,10*ROW('Sanitation Data'!H20))),'Data Summary'!DI26="Yes"),OFFSET('Sanitation Data'!$H$12,0,10*ROW('Sanitation Data'!H20)),NA())</f>
        <v>#N/A</v>
      </c>
      <c r="AU26" s="509" t="e">
        <f ca="1">+IF(AND(ISNUMBER(OFFSET('Sanitation Data'!$I$4,0,10*ROW('Sanitation Data'!I20))),'Data Summary'!DJ26="Yes"),100-OFFSET('Sanitation Data'!$I$4,0,10*ROW('Sanitation Data'!I20)),NA())</f>
        <v>#N/A</v>
      </c>
      <c r="AV26" s="509" t="e">
        <f ca="1">+IF(AND(ISNUMBER(OFFSET('Sanitation Data'!$I$6,0,10*ROW('Sanitation Data'!I20))),'Data Summary'!DK26="Yes"),OFFSET('Sanitation Data'!$I$6,0,10*ROW('Sanitation Data'!I20)),NA())</f>
        <v>#N/A</v>
      </c>
      <c r="AW26" s="509" t="e">
        <f ca="1">+IF(AND(ISNUMBER(OFFSET('Sanitation Data'!$I$10,0,10*ROW('Sanitation Data'!I20))),'Data Summary'!DL26="Yes"),OFFSET('Sanitation Data'!$I$10,0,10*ROW('Sanitation Data'!I20)),NA())</f>
        <v>#N/A</v>
      </c>
      <c r="AX26" s="509" t="e">
        <f ca="1">+IF(AND(ISNUMBER(OFFSET('Sanitation Data'!$I$11,0,10*ROW('Sanitation Data'!I20))),'Data Summary'!DM26="Yes"),OFFSET('Sanitation Data'!$I$11,0,10*ROW('Sanitation Data'!I20)),NA())</f>
        <v>#N/A</v>
      </c>
      <c r="AY26" s="509" t="e">
        <f ca="1">+IF(AND(ISNUMBER(OFFSET('Sanitation Data'!$I$12,0,10*ROW('Sanitation Data'!I20))),'Data Summary'!DN26="Yes"),OFFSET('Sanitation Data'!$I$12,0,10*ROW('Sanitation Data'!I20)),NA())</f>
        <v>#N/A</v>
      </c>
      <c r="AZ26" s="510" t="e">
        <f ca="1">+IF(AND(ISNUMBER(OFFSET('Hygiene Data'!$D$5,0,10*ROW('Hygiene Data'!D20))),'Data Summary'!DO26="Yes"),OFFSET('Hygiene Data'!$D$5,0,10*ROW('Hygiene Data'!D20)),NA())</f>
        <v>#N/A</v>
      </c>
      <c r="BA26" s="510" t="e">
        <f ca="1">+IF(AND(ISNUMBER(OFFSET('Hygiene Data'!$D$7,0,10*ROW('Hygiene Data'!D20))),'Data Summary'!DP26="Yes"),OFFSET('Hygiene Data'!$D$7,0,10*ROW('Hygiene Data'!D20)),NA())</f>
        <v>#N/A</v>
      </c>
      <c r="BB26" s="510" t="e">
        <f ca="1">+IF(AND(ISNUMBER(OFFSET('Hygiene Data'!$D$9,0,10*ROW('Hygiene Data'!D20))),'Data Summary'!DQ26="Yes"),OFFSET('Hygiene Data'!$D$9,0,10*ROW('Hygiene Data'!D20)),NA())</f>
        <v>#N/A</v>
      </c>
      <c r="BC26" s="510" t="e">
        <f ca="1">+IF(AND(ISNUMBER(OFFSET('Hygiene Data'!$E$5,0,10*ROW('Hygiene Data'!E20))),'Data Summary'!DR26="Yes"),OFFSET('Hygiene Data'!$E$5,0,10*ROW('Hygiene Data'!E20)),NA())</f>
        <v>#N/A</v>
      </c>
      <c r="BD26" s="510" t="e">
        <f ca="1">+IF(AND(ISNUMBER(OFFSET('Hygiene Data'!$E$7,0,10*ROW('Hygiene Data'!E20))),'Data Summary'!DS26="Yes"),OFFSET('Hygiene Data'!$E$7,0,10*ROW('Hygiene Data'!E20)),NA())</f>
        <v>#N/A</v>
      </c>
      <c r="BE26" s="510" t="e">
        <f ca="1">+IF(AND(ISNUMBER(OFFSET('Hygiene Data'!$E$9,0,10*ROW('Hygiene Data'!E20))),'Data Summary'!DT26="Yes"),OFFSET('Hygiene Data'!$E$9,0,10*ROW('Hygiene Data'!E20)),NA())</f>
        <v>#N/A</v>
      </c>
      <c r="BF26" s="510" t="e">
        <f ca="1">+IF(AND(ISNUMBER(OFFSET('Hygiene Data'!$F$5,0,10*ROW('Hygiene Data'!F20))),'Data Summary'!DU26="Yes"),OFFSET('Hygiene Data'!$F$5,0,10*ROW('Hygiene Data'!F20)),NA())</f>
        <v>#N/A</v>
      </c>
      <c r="BG26" s="510" t="e">
        <f ca="1">+IF(AND(ISNUMBER(OFFSET('Hygiene Data'!$F$7,0,10*ROW('Hygiene Data'!F20))),'Data Summary'!DV26="Yes"),OFFSET('Hygiene Data'!$F$7,0,10*ROW('Hygiene Data'!F20)),NA())</f>
        <v>#N/A</v>
      </c>
      <c r="BH26" s="510" t="e">
        <f ca="1">+IF(AND(ISNUMBER(OFFSET('Hygiene Data'!$F$9,0,10*ROW('Hygiene Data'!F20))),'Data Summary'!DW26="Yes"),OFFSET('Hygiene Data'!$F$9,0,10*ROW('Hygiene Data'!F20)),NA())</f>
        <v>#N/A</v>
      </c>
      <c r="BI26" s="510" t="e">
        <f ca="1">+IF(AND(ISNUMBER(OFFSET('Hygiene Data'!$G$5,0,10*ROW('Hygiene Data'!G20))),'Data Summary'!DX26="Yes"),OFFSET('Hygiene Data'!$G$5,0,10*ROW('Hygiene Data'!G20)),NA())</f>
        <v>#N/A</v>
      </c>
      <c r="BJ26" s="510" t="e">
        <f ca="1">+IF(AND(ISNUMBER(OFFSET('Hygiene Data'!$G$7,0,10*ROW('Hygiene Data'!G20))),'Data Summary'!DY26="Yes"),OFFSET('Hygiene Data'!$G$7,0,10*ROW('Hygiene Data'!G20)),NA())</f>
        <v>#N/A</v>
      </c>
      <c r="BK26" s="510" t="e">
        <f ca="1">+IF(AND(ISNUMBER(OFFSET('Hygiene Data'!$G$9,0,10*ROW('Hygiene Data'!G20))),'Data Summary'!DZ26="Yes"),OFFSET('Hygiene Data'!$G$9,0,10*ROW('Hygiene Data'!G20)),NA())</f>
        <v>#N/A</v>
      </c>
      <c r="BL26" s="510" t="e">
        <f ca="1">+IF(AND(ISNUMBER(OFFSET('Hygiene Data'!$H$5,0,10*ROW('Hygiene Data'!H20))),'Data Summary'!EA26="Yes"),OFFSET('Hygiene Data'!$H$5,0,10*ROW('Hygiene Data'!H20)),NA())</f>
        <v>#N/A</v>
      </c>
      <c r="BM26" s="510" t="e">
        <f ca="1">+IF(AND(ISNUMBER(OFFSET('Hygiene Data'!$H$7,0,10*ROW('Hygiene Data'!H20))),'Data Summary'!EB26="Yes"),OFFSET('Hygiene Data'!$H$7,0,10*ROW('Hygiene Data'!H20)),NA())</f>
        <v>#N/A</v>
      </c>
      <c r="BN26" s="510" t="e">
        <f ca="1">+IF(AND(ISNUMBER(OFFSET('Hygiene Data'!$H$9,0,10*ROW('Hygiene Data'!H20))),'Data Summary'!EC26="Yes"),OFFSET('Hygiene Data'!$H$9,0,10*ROW('Hygiene Data'!H20)),NA())</f>
        <v>#N/A</v>
      </c>
      <c r="BO26" s="510" t="e">
        <f ca="1">+IF(AND(ISNUMBER(OFFSET('Hygiene Data'!$I$5,0,10*ROW('Hygiene Data'!I20))),'Data Summary'!ED26="Yes"),OFFSET('Hygiene Data'!$I$5,0,10*ROW('Hygiene Data'!I20)),NA())</f>
        <v>#N/A</v>
      </c>
      <c r="BP26" s="510" t="e">
        <f ca="1">+IF(AND(ISNUMBER(OFFSET('Hygiene Data'!$I$7,0,10*ROW('Hygiene Data'!I20))),'Data Summary'!EE26="Yes"),OFFSET('Hygiene Data'!$I$7,0,10*ROW('Hygiene Data'!I20)),NA())</f>
        <v>#N/A</v>
      </c>
      <c r="BQ26" s="510" t="e">
        <f ca="1">+IF(AND(ISNUMBER(OFFSET('Hygiene Data'!$I$9,0,10*ROW('Hygiene Data'!I20))),'Data Summary'!EF26="Yes"),OFFSET('Hygiene Data'!$I$9,0,10*ROW('Hygiene Data'!I20)),NA())</f>
        <v>#N/A</v>
      </c>
    </row>
    <row r="27" spans="1:69" x14ac:dyDescent="0.25">
      <c r="A27" s="506" t="e">
        <f ca="1">+RIGHT('Data Summary'!A27,LEN('Data Summary'!A27)-9)</f>
        <v>#VALUE!</v>
      </c>
      <c r="B27" s="480" t="str">
        <f ca="1">+IF(ISTEXT('Data Summary'!B27),'Data Summary'!B27,"")</f>
        <v/>
      </c>
      <c r="C27" s="507" t="e">
        <f ca="1">+VALUE('Data Summary'!C27)</f>
        <v>#VALUE!</v>
      </c>
      <c r="D27" s="508" t="e">
        <f ca="1">+IF(AND(ISNUMBER(OFFSET('Water Data'!$D$4,0,10*ROW('Water Data'!D21))),'Data Summary'!BS27="Yes"),100-OFFSET('Water Data'!$D$4,0,10*ROW('Water Data'!D21)),NA())</f>
        <v>#N/A</v>
      </c>
      <c r="E27" s="508" t="e">
        <f ca="1">+IF(AND(ISNUMBER(OFFSET('Water Data'!$D$6,0,10*ROW('Water Data'!D21))),'Data Summary'!BT27="Yes"),OFFSET('Water Data'!$D$6,0,10*ROW('Water Data'!D21)),NA())</f>
        <v>#N/A</v>
      </c>
      <c r="F27" s="508" t="e">
        <f ca="1">+IF(AND(ISNUMBER(OFFSET('Water Data'!$D$9,0,10*ROW('Water Data'!D21))),'Data Summary'!BU27="Yes"),OFFSET('Water Data'!$D$9,0,10*ROW('Water Data'!D21)),NA())</f>
        <v>#N/A</v>
      </c>
      <c r="G27" s="508" t="e">
        <f ca="1">+IF(AND(ISNUMBER(OFFSET('Water Data'!$E$4,0,10*ROW('Water Data'!E21))),'Data Summary'!BV27="Yes"),100-OFFSET('Water Data'!$E$4,0,10*ROW('Water Data'!E21)),NA())</f>
        <v>#N/A</v>
      </c>
      <c r="H27" s="508" t="e">
        <f ca="1">+IF(AND(ISNUMBER(OFFSET('Water Data'!$E$6,0,10*ROW('Water Data'!E21))),'Data Summary'!BW27="Yes"),OFFSET('Water Data'!$E$6,0,10*ROW('Water Data'!E21)),NA())</f>
        <v>#N/A</v>
      </c>
      <c r="I27" s="508" t="e">
        <f ca="1">+IF(AND(ISNUMBER(OFFSET('Water Data'!$E$9,0,10*ROW('Water Data'!E21))),'Data Summary'!BX27="Yes"),OFFSET('Water Data'!$E$9,0,10*ROW('Water Data'!E21)),NA())</f>
        <v>#N/A</v>
      </c>
      <c r="J27" s="508" t="e">
        <f ca="1">+IF(AND(ISNUMBER(OFFSET('Water Data'!$F$4,0,10*ROW('Water Data'!F21))),'Data Summary'!BY27="Yes"),100-OFFSET('Water Data'!$F$4,0,10*ROW('Water Data'!F21)),NA())</f>
        <v>#N/A</v>
      </c>
      <c r="K27" s="508" t="e">
        <f ca="1">+IF(AND(ISNUMBER(OFFSET('Water Data'!$F$6,0,10*ROW('Water Data'!F21))),'Data Summary'!BZ27="Yes"),OFFSET('Water Data'!$F$6,0,10*ROW('Water Data'!F21)),NA())</f>
        <v>#N/A</v>
      </c>
      <c r="L27" s="508" t="e">
        <f ca="1">+IF(AND(ISNUMBER(OFFSET('Water Data'!$F$9,0,10*ROW('Water Data'!F21))),'Data Summary'!CA27="Yes"),OFFSET('Water Data'!$F$9,0,10*ROW('Water Data'!F21)),NA())</f>
        <v>#N/A</v>
      </c>
      <c r="M27" s="508" t="e">
        <f ca="1">+IF(AND(ISNUMBER(OFFSET('Water Data'!$G$4,0,10*ROW('Water Data'!G21))),'Data Summary'!CB27="Yes"),100-OFFSET('Water Data'!$G$4,0,10*ROW('Water Data'!G21)),NA())</f>
        <v>#N/A</v>
      </c>
      <c r="N27" s="508" t="e">
        <f ca="1">+IF(AND(ISNUMBER(OFFSET('Water Data'!$G$6,0,10*ROW('Water Data'!G21))),'Data Summary'!CC27="Yes"),OFFSET('Water Data'!$G$6,0,10*ROW('Water Data'!G21)),NA())</f>
        <v>#N/A</v>
      </c>
      <c r="O27" s="508" t="e">
        <f ca="1">+IF(AND(ISNUMBER(OFFSET('Water Data'!$G$9,0,10*ROW('Water Data'!G21))),'Data Summary'!CD27="Yes"),OFFSET('Water Data'!$G$9,0,10*ROW('Water Data'!G21)),NA())</f>
        <v>#N/A</v>
      </c>
      <c r="P27" s="508" t="e">
        <f ca="1">+IF(AND(ISNUMBER(OFFSET('Water Data'!$H$4,0,10*ROW('Water Data'!H21))),'Data Summary'!CE27="Yes"),100-OFFSET('Water Data'!$H$4,0,10*ROW('Water Data'!H21)),NA())</f>
        <v>#N/A</v>
      </c>
      <c r="Q27" s="508" t="e">
        <f ca="1">+IF(AND(ISNUMBER(OFFSET('Water Data'!$H$6,0,10*ROW('Water Data'!H21))),'Data Summary'!CF27="Yes"),OFFSET('Water Data'!$H$6,0,10*ROW('Water Data'!H21)),NA())</f>
        <v>#N/A</v>
      </c>
      <c r="R27" s="508" t="e">
        <f ca="1">+IF(AND(ISNUMBER(OFFSET('Water Data'!$H$9,0,10*ROW('Water Data'!H21))),'Data Summary'!CG27="Yes"),OFFSET('Water Data'!$H$9,0,10*ROW('Water Data'!H21)),NA())</f>
        <v>#N/A</v>
      </c>
      <c r="S27" s="508" t="e">
        <f ca="1">+IF(AND(ISNUMBER(OFFSET('Water Data'!$I$4,0,10*ROW('Water Data'!I21))),'Data Summary'!CH27="Yes"),100-OFFSET('Water Data'!$I$4,0,10*ROW('Water Data'!I21)),NA())</f>
        <v>#N/A</v>
      </c>
      <c r="T27" s="508" t="e">
        <f ca="1">+IF(AND(ISNUMBER(OFFSET('Water Data'!$I$6,0,10*ROW('Water Data'!I21))),'Data Summary'!CI27="Yes"),OFFSET('Water Data'!$I$6,0,10*ROW('Water Data'!I21)),NA())</f>
        <v>#N/A</v>
      </c>
      <c r="U27" s="508" t="e">
        <f ca="1">+IF(AND(ISNUMBER(OFFSET('Water Data'!$I$9,0,10*ROW('Water Data'!I21))),'Data Summary'!CJ27="Yes"),OFFSET('Water Data'!$I$9,0,10*ROW('Water Data'!I21)),NA())</f>
        <v>#N/A</v>
      </c>
      <c r="V27" s="509" t="e">
        <f ca="1">+IF(AND(ISNUMBER(OFFSET('Sanitation Data'!$D$4,0,10*ROW('Sanitation Data'!D21))),'Data Summary'!CK27="Yes"),100-OFFSET('Sanitation Data'!$D$4,0,10*ROW('Sanitation Data'!D21)),NA())</f>
        <v>#N/A</v>
      </c>
      <c r="W27" s="509" t="e">
        <f ca="1">+IF(AND(ISNUMBER(OFFSET('Sanitation Data'!$D$6,0,10*ROW('Sanitation Data'!D21))),'Data Summary'!CL27="Yes"),OFFSET('Sanitation Data'!$D$6,0,10*ROW('Sanitation Data'!D21)),NA())</f>
        <v>#N/A</v>
      </c>
      <c r="X27" s="509" t="e">
        <f ca="1">+IF(AND(ISNUMBER(OFFSET('Sanitation Data'!$D$10,0,10*ROW('Sanitation Data'!D21))),'Data Summary'!CM27="Yes"),OFFSET('Sanitation Data'!$D$10,0,10*ROW('Sanitation Data'!D21)),NA())</f>
        <v>#N/A</v>
      </c>
      <c r="Y27" s="509" t="e">
        <f ca="1">+IF(AND(ISNUMBER(OFFSET('Sanitation Data'!$D$11,0,10*ROW('Sanitation Data'!D21))),'Data Summary'!CN27="Yes"),OFFSET('Sanitation Data'!$D$11,0,10*ROW('Sanitation Data'!D21)),NA())</f>
        <v>#N/A</v>
      </c>
      <c r="Z27" s="509" t="e">
        <f ca="1">+IF(AND(ISNUMBER(OFFSET('Sanitation Data'!$D$12,0,10*ROW('Sanitation Data'!D21))),'Data Summary'!CO27="Yes"),OFFSET('Sanitation Data'!$D$12,0,10*ROW('Sanitation Data'!D21)),NA())</f>
        <v>#N/A</v>
      </c>
      <c r="AA27" s="509" t="e">
        <f ca="1">+IF(AND(ISNUMBER(OFFSET('Sanitation Data'!$E$4,0,10*ROW('Sanitation Data'!E21))),'Data Summary'!CP27="Yes"),100-OFFSET('Sanitation Data'!$E$4,0,10*ROW('Sanitation Data'!E21)),NA())</f>
        <v>#N/A</v>
      </c>
      <c r="AB27" s="509" t="e">
        <f ca="1">+IF(AND(ISNUMBER(OFFSET('Sanitation Data'!$E$6,0,10*ROW('Sanitation Data'!E21))),'Data Summary'!CQ27="Yes"),OFFSET('Sanitation Data'!$E$6,0,10*ROW('Sanitation Data'!E21)),NA())</f>
        <v>#N/A</v>
      </c>
      <c r="AC27" s="509" t="e">
        <f ca="1">+IF(AND(ISNUMBER(OFFSET('Sanitation Data'!$E$10,0,10*ROW('Sanitation Data'!E21))),'Data Summary'!CR27="Yes"),OFFSET('Sanitation Data'!$E$10,0,10*ROW('Sanitation Data'!E21)),NA())</f>
        <v>#N/A</v>
      </c>
      <c r="AD27" s="509" t="e">
        <f ca="1">+IF(AND(ISNUMBER(OFFSET('Sanitation Data'!$E$11,0,10*ROW('Sanitation Data'!E21))),'Data Summary'!CS27="Yes"),OFFSET('Sanitation Data'!$E$11,0,10*ROW('Sanitation Data'!E21)),NA())</f>
        <v>#N/A</v>
      </c>
      <c r="AE27" s="509" t="e">
        <f ca="1">+IF(AND(ISNUMBER(OFFSET('Sanitation Data'!$E$12,0,10*ROW('Sanitation Data'!E21))),'Data Summary'!CT27="Yes"),OFFSET('Sanitation Data'!$E$12,0,10*ROW('Sanitation Data'!E21)),NA())</f>
        <v>#N/A</v>
      </c>
      <c r="AF27" s="509" t="e">
        <f ca="1">+IF(AND(ISNUMBER(OFFSET('Sanitation Data'!$F$4,0,10*ROW('Sanitation Data'!F21))),'Data Summary'!CU27="Yes"),100-OFFSET('Sanitation Data'!$F$4,0,10*ROW('Sanitation Data'!F21)),NA())</f>
        <v>#N/A</v>
      </c>
      <c r="AG27" s="509" t="e">
        <f ca="1">+IF(AND(ISNUMBER(OFFSET('Sanitation Data'!$F$6,0,10*ROW('Sanitation Data'!F21))),'Data Summary'!CV27="Yes"),OFFSET('Sanitation Data'!$F$6,0,10*ROW('Sanitation Data'!F21)),NA())</f>
        <v>#N/A</v>
      </c>
      <c r="AH27" s="509" t="e">
        <f ca="1">+IF(AND(ISNUMBER(OFFSET('Sanitation Data'!$F$10,0,10*ROW('Sanitation Data'!F21))),'Data Summary'!CW27="Yes"),OFFSET('Sanitation Data'!$F$10,0,10*ROW('Sanitation Data'!F21)),NA())</f>
        <v>#N/A</v>
      </c>
      <c r="AI27" s="509" t="e">
        <f ca="1">+IF(AND(ISNUMBER(OFFSET('Sanitation Data'!$F$11,0,10*ROW('Sanitation Data'!F21))),'Data Summary'!CX27="Yes"),OFFSET('Sanitation Data'!$F$11,0,10*ROW('Sanitation Data'!F21)),NA())</f>
        <v>#N/A</v>
      </c>
      <c r="AJ27" s="509" t="e">
        <f ca="1">+IF(AND(ISNUMBER(OFFSET('Sanitation Data'!$F$12,0,10*ROW('Sanitation Data'!F21))),'Data Summary'!CY27="Yes"),OFFSET('Sanitation Data'!$F$12,0,10*ROW('Sanitation Data'!F21)),NA())</f>
        <v>#N/A</v>
      </c>
      <c r="AK27" s="509" t="e">
        <f ca="1">+IF(AND(ISNUMBER(OFFSET('Sanitation Data'!$G$4,0,10*ROW('Sanitation Data'!G21))),'Data Summary'!CZ27="Yes"),100-OFFSET('Sanitation Data'!$G$4,0,10*ROW('Sanitation Data'!G21)),NA())</f>
        <v>#N/A</v>
      </c>
      <c r="AL27" s="509" t="e">
        <f ca="1">+IF(AND(ISNUMBER(OFFSET('Sanitation Data'!$G$6,0,10*ROW('Sanitation Data'!G21))),'Data Summary'!DA27="Yes"),OFFSET('Sanitation Data'!$G$6,0,10*ROW('Sanitation Data'!G21)),NA())</f>
        <v>#N/A</v>
      </c>
      <c r="AM27" s="509" t="e">
        <f ca="1">+IF(AND(ISNUMBER(OFFSET('Sanitation Data'!$G$10,0,10*ROW('Sanitation Data'!G21))),'Data Summary'!DB27="Yes"),OFFSET('Sanitation Data'!$G$10,0,10*ROW('Sanitation Data'!G21)),NA())</f>
        <v>#N/A</v>
      </c>
      <c r="AN27" s="509" t="e">
        <f ca="1">+IF(AND(ISNUMBER(OFFSET('Sanitation Data'!$G$11,0,10*ROW('Sanitation Data'!G21))),'Data Summary'!DC27="Yes"),OFFSET('Sanitation Data'!$G$11,0,10*ROW('Sanitation Data'!G21)),NA())</f>
        <v>#N/A</v>
      </c>
      <c r="AO27" s="509" t="e">
        <f ca="1">+IF(AND(ISNUMBER(OFFSET('Sanitation Data'!$G$12,0,10*ROW('Sanitation Data'!G21))),'Data Summary'!DD27="Yes"),OFFSET('Sanitation Data'!$G$12,0,10*ROW('Sanitation Data'!G21)),NA())</f>
        <v>#N/A</v>
      </c>
      <c r="AP27" s="509" t="e">
        <f ca="1">+IF(AND(ISNUMBER(OFFSET('Sanitation Data'!$H$4,0,10*ROW('Sanitation Data'!H21))),'Data Summary'!DE27="Yes"),100-OFFSET('Sanitation Data'!$H$4,0,10*ROW('Sanitation Data'!H21)),NA())</f>
        <v>#N/A</v>
      </c>
      <c r="AQ27" s="509" t="e">
        <f ca="1">+IF(AND(ISNUMBER(OFFSET('Sanitation Data'!$H$6,0,10*ROW('Sanitation Data'!H21))),'Data Summary'!DF27="Yes"),OFFSET('Sanitation Data'!$H$6,0,10*ROW('Sanitation Data'!H21)),NA())</f>
        <v>#N/A</v>
      </c>
      <c r="AR27" s="509" t="e">
        <f ca="1">+IF(AND(ISNUMBER(OFFSET('Sanitation Data'!$H$10,0,10*ROW('Sanitation Data'!H21))),'Data Summary'!DG27="Yes"),OFFSET('Sanitation Data'!$H$10,0,10*ROW('Sanitation Data'!H21)),NA())</f>
        <v>#N/A</v>
      </c>
      <c r="AS27" s="509" t="e">
        <f ca="1">+IF(AND(ISNUMBER(OFFSET('Sanitation Data'!$H$11,0,10*ROW('Sanitation Data'!H21))),'Data Summary'!DH27="Yes"),OFFSET('Sanitation Data'!$H$11,0,10*ROW('Sanitation Data'!H21)),NA())</f>
        <v>#N/A</v>
      </c>
      <c r="AT27" s="509" t="e">
        <f ca="1">+IF(AND(ISNUMBER(OFFSET('Sanitation Data'!$H$12,0,10*ROW('Sanitation Data'!H21))),'Data Summary'!DI27="Yes"),OFFSET('Sanitation Data'!$H$12,0,10*ROW('Sanitation Data'!H21)),NA())</f>
        <v>#N/A</v>
      </c>
      <c r="AU27" s="509" t="e">
        <f ca="1">+IF(AND(ISNUMBER(OFFSET('Sanitation Data'!$I$4,0,10*ROW('Sanitation Data'!I21))),'Data Summary'!DJ27="Yes"),100-OFFSET('Sanitation Data'!$I$4,0,10*ROW('Sanitation Data'!I21)),NA())</f>
        <v>#N/A</v>
      </c>
      <c r="AV27" s="509" t="e">
        <f ca="1">+IF(AND(ISNUMBER(OFFSET('Sanitation Data'!$I$6,0,10*ROW('Sanitation Data'!I21))),'Data Summary'!DK27="Yes"),OFFSET('Sanitation Data'!$I$6,0,10*ROW('Sanitation Data'!I21)),NA())</f>
        <v>#N/A</v>
      </c>
      <c r="AW27" s="509" t="e">
        <f ca="1">+IF(AND(ISNUMBER(OFFSET('Sanitation Data'!$I$10,0,10*ROW('Sanitation Data'!I21))),'Data Summary'!DL27="Yes"),OFFSET('Sanitation Data'!$I$10,0,10*ROW('Sanitation Data'!I21)),NA())</f>
        <v>#N/A</v>
      </c>
      <c r="AX27" s="509" t="e">
        <f ca="1">+IF(AND(ISNUMBER(OFFSET('Sanitation Data'!$I$11,0,10*ROW('Sanitation Data'!I21))),'Data Summary'!DM27="Yes"),OFFSET('Sanitation Data'!$I$11,0,10*ROW('Sanitation Data'!I21)),NA())</f>
        <v>#N/A</v>
      </c>
      <c r="AY27" s="509" t="e">
        <f ca="1">+IF(AND(ISNUMBER(OFFSET('Sanitation Data'!$I$12,0,10*ROW('Sanitation Data'!I21))),'Data Summary'!DN27="Yes"),OFFSET('Sanitation Data'!$I$12,0,10*ROW('Sanitation Data'!I21)),NA())</f>
        <v>#N/A</v>
      </c>
      <c r="AZ27" s="510" t="e">
        <f ca="1">+IF(AND(ISNUMBER(OFFSET('Hygiene Data'!$D$5,0,10*ROW('Hygiene Data'!D21))),'Data Summary'!DO27="Yes"),OFFSET('Hygiene Data'!$D$5,0,10*ROW('Hygiene Data'!D21)),NA())</f>
        <v>#N/A</v>
      </c>
      <c r="BA27" s="510" t="e">
        <f ca="1">+IF(AND(ISNUMBER(OFFSET('Hygiene Data'!$D$7,0,10*ROW('Hygiene Data'!D21))),'Data Summary'!DP27="Yes"),OFFSET('Hygiene Data'!$D$7,0,10*ROW('Hygiene Data'!D21)),NA())</f>
        <v>#N/A</v>
      </c>
      <c r="BB27" s="510" t="e">
        <f ca="1">+IF(AND(ISNUMBER(OFFSET('Hygiene Data'!$D$9,0,10*ROW('Hygiene Data'!D21))),'Data Summary'!DQ27="Yes"),OFFSET('Hygiene Data'!$D$9,0,10*ROW('Hygiene Data'!D21)),NA())</f>
        <v>#N/A</v>
      </c>
      <c r="BC27" s="510" t="e">
        <f ca="1">+IF(AND(ISNUMBER(OFFSET('Hygiene Data'!$E$5,0,10*ROW('Hygiene Data'!E21))),'Data Summary'!DR27="Yes"),OFFSET('Hygiene Data'!$E$5,0,10*ROW('Hygiene Data'!E21)),NA())</f>
        <v>#N/A</v>
      </c>
      <c r="BD27" s="510" t="e">
        <f ca="1">+IF(AND(ISNUMBER(OFFSET('Hygiene Data'!$E$7,0,10*ROW('Hygiene Data'!E21))),'Data Summary'!DS27="Yes"),OFFSET('Hygiene Data'!$E$7,0,10*ROW('Hygiene Data'!E21)),NA())</f>
        <v>#N/A</v>
      </c>
      <c r="BE27" s="510" t="e">
        <f ca="1">+IF(AND(ISNUMBER(OFFSET('Hygiene Data'!$E$9,0,10*ROW('Hygiene Data'!E21))),'Data Summary'!DT27="Yes"),OFFSET('Hygiene Data'!$E$9,0,10*ROW('Hygiene Data'!E21)),NA())</f>
        <v>#N/A</v>
      </c>
      <c r="BF27" s="510" t="e">
        <f ca="1">+IF(AND(ISNUMBER(OFFSET('Hygiene Data'!$F$5,0,10*ROW('Hygiene Data'!F21))),'Data Summary'!DU27="Yes"),OFFSET('Hygiene Data'!$F$5,0,10*ROW('Hygiene Data'!F21)),NA())</f>
        <v>#N/A</v>
      </c>
      <c r="BG27" s="510" t="e">
        <f ca="1">+IF(AND(ISNUMBER(OFFSET('Hygiene Data'!$F$7,0,10*ROW('Hygiene Data'!F21))),'Data Summary'!DV27="Yes"),OFFSET('Hygiene Data'!$F$7,0,10*ROW('Hygiene Data'!F21)),NA())</f>
        <v>#N/A</v>
      </c>
      <c r="BH27" s="510" t="e">
        <f ca="1">+IF(AND(ISNUMBER(OFFSET('Hygiene Data'!$F$9,0,10*ROW('Hygiene Data'!F21))),'Data Summary'!DW27="Yes"),OFFSET('Hygiene Data'!$F$9,0,10*ROW('Hygiene Data'!F21)),NA())</f>
        <v>#N/A</v>
      </c>
      <c r="BI27" s="510" t="e">
        <f ca="1">+IF(AND(ISNUMBER(OFFSET('Hygiene Data'!$G$5,0,10*ROW('Hygiene Data'!G21))),'Data Summary'!DX27="Yes"),OFFSET('Hygiene Data'!$G$5,0,10*ROW('Hygiene Data'!G21)),NA())</f>
        <v>#N/A</v>
      </c>
      <c r="BJ27" s="510" t="e">
        <f ca="1">+IF(AND(ISNUMBER(OFFSET('Hygiene Data'!$G$7,0,10*ROW('Hygiene Data'!G21))),'Data Summary'!DY27="Yes"),OFFSET('Hygiene Data'!$G$7,0,10*ROW('Hygiene Data'!G21)),NA())</f>
        <v>#N/A</v>
      </c>
      <c r="BK27" s="510" t="e">
        <f ca="1">+IF(AND(ISNUMBER(OFFSET('Hygiene Data'!$G$9,0,10*ROW('Hygiene Data'!G21))),'Data Summary'!DZ27="Yes"),OFFSET('Hygiene Data'!$G$9,0,10*ROW('Hygiene Data'!G21)),NA())</f>
        <v>#N/A</v>
      </c>
      <c r="BL27" s="510" t="e">
        <f ca="1">+IF(AND(ISNUMBER(OFFSET('Hygiene Data'!$H$5,0,10*ROW('Hygiene Data'!H21))),'Data Summary'!EA27="Yes"),OFFSET('Hygiene Data'!$H$5,0,10*ROW('Hygiene Data'!H21)),NA())</f>
        <v>#N/A</v>
      </c>
      <c r="BM27" s="510" t="e">
        <f ca="1">+IF(AND(ISNUMBER(OFFSET('Hygiene Data'!$H$7,0,10*ROW('Hygiene Data'!H21))),'Data Summary'!EB27="Yes"),OFFSET('Hygiene Data'!$H$7,0,10*ROW('Hygiene Data'!H21)),NA())</f>
        <v>#N/A</v>
      </c>
      <c r="BN27" s="510" t="e">
        <f ca="1">+IF(AND(ISNUMBER(OFFSET('Hygiene Data'!$H$9,0,10*ROW('Hygiene Data'!H21))),'Data Summary'!EC27="Yes"),OFFSET('Hygiene Data'!$H$9,0,10*ROW('Hygiene Data'!H21)),NA())</f>
        <v>#N/A</v>
      </c>
      <c r="BO27" s="510" t="e">
        <f ca="1">+IF(AND(ISNUMBER(OFFSET('Hygiene Data'!$I$5,0,10*ROW('Hygiene Data'!I21))),'Data Summary'!ED27="Yes"),OFFSET('Hygiene Data'!$I$5,0,10*ROW('Hygiene Data'!I21)),NA())</f>
        <v>#N/A</v>
      </c>
      <c r="BP27" s="510" t="e">
        <f ca="1">+IF(AND(ISNUMBER(OFFSET('Hygiene Data'!$I$7,0,10*ROW('Hygiene Data'!I21))),'Data Summary'!EE27="Yes"),OFFSET('Hygiene Data'!$I$7,0,10*ROW('Hygiene Data'!I21)),NA())</f>
        <v>#N/A</v>
      </c>
      <c r="BQ27" s="510" t="e">
        <f ca="1">+IF(AND(ISNUMBER(OFFSET('Hygiene Data'!$I$9,0,10*ROW('Hygiene Data'!I21))),'Data Summary'!EF27="Yes"),OFFSET('Hygiene Data'!$I$9,0,10*ROW('Hygiene Data'!I21)),NA())</f>
        <v>#N/A</v>
      </c>
    </row>
    <row r="28" spans="1:69" x14ac:dyDescent="0.25">
      <c r="A28" s="506" t="e">
        <f ca="1">+RIGHT('Data Summary'!A28,LEN('Data Summary'!A28)-9)</f>
        <v>#VALUE!</v>
      </c>
      <c r="B28" s="480" t="str">
        <f ca="1">+IF(ISTEXT('Data Summary'!B28),'Data Summary'!B28,"")</f>
        <v/>
      </c>
      <c r="C28" s="507" t="e">
        <f ca="1">+VALUE('Data Summary'!C28)</f>
        <v>#VALUE!</v>
      </c>
      <c r="D28" s="508" t="e">
        <f ca="1">+IF(AND(ISNUMBER(OFFSET('Water Data'!$D$4,0,10*ROW('Water Data'!D22))),'Data Summary'!BS28="Yes"),100-OFFSET('Water Data'!$D$4,0,10*ROW('Water Data'!D22)),NA())</f>
        <v>#N/A</v>
      </c>
      <c r="E28" s="508" t="e">
        <f ca="1">+IF(AND(ISNUMBER(OFFSET('Water Data'!$D$6,0,10*ROW('Water Data'!D22))),'Data Summary'!BT28="Yes"),OFFSET('Water Data'!$D$6,0,10*ROW('Water Data'!D22)),NA())</f>
        <v>#N/A</v>
      </c>
      <c r="F28" s="508" t="e">
        <f ca="1">+IF(AND(ISNUMBER(OFFSET('Water Data'!$D$9,0,10*ROW('Water Data'!D22))),'Data Summary'!BU28="Yes"),OFFSET('Water Data'!$D$9,0,10*ROW('Water Data'!D22)),NA())</f>
        <v>#N/A</v>
      </c>
      <c r="G28" s="508" t="e">
        <f ca="1">+IF(AND(ISNUMBER(OFFSET('Water Data'!$E$4,0,10*ROW('Water Data'!E22))),'Data Summary'!BV28="Yes"),100-OFFSET('Water Data'!$E$4,0,10*ROW('Water Data'!E22)),NA())</f>
        <v>#N/A</v>
      </c>
      <c r="H28" s="508" t="e">
        <f ca="1">+IF(AND(ISNUMBER(OFFSET('Water Data'!$E$6,0,10*ROW('Water Data'!E22))),'Data Summary'!BW28="Yes"),OFFSET('Water Data'!$E$6,0,10*ROW('Water Data'!E22)),NA())</f>
        <v>#N/A</v>
      </c>
      <c r="I28" s="508" t="e">
        <f ca="1">+IF(AND(ISNUMBER(OFFSET('Water Data'!$E$9,0,10*ROW('Water Data'!E22))),'Data Summary'!BX28="Yes"),OFFSET('Water Data'!$E$9,0,10*ROW('Water Data'!E22)),NA())</f>
        <v>#N/A</v>
      </c>
      <c r="J28" s="508" t="e">
        <f ca="1">+IF(AND(ISNUMBER(OFFSET('Water Data'!$F$4,0,10*ROW('Water Data'!F22))),'Data Summary'!BY28="Yes"),100-OFFSET('Water Data'!$F$4,0,10*ROW('Water Data'!F22)),NA())</f>
        <v>#N/A</v>
      </c>
      <c r="K28" s="508" t="e">
        <f ca="1">+IF(AND(ISNUMBER(OFFSET('Water Data'!$F$6,0,10*ROW('Water Data'!F22))),'Data Summary'!BZ28="Yes"),OFFSET('Water Data'!$F$6,0,10*ROW('Water Data'!F22)),NA())</f>
        <v>#N/A</v>
      </c>
      <c r="L28" s="508" t="e">
        <f ca="1">+IF(AND(ISNUMBER(OFFSET('Water Data'!$F$9,0,10*ROW('Water Data'!F22))),'Data Summary'!CA28="Yes"),OFFSET('Water Data'!$F$9,0,10*ROW('Water Data'!F22)),NA())</f>
        <v>#N/A</v>
      </c>
      <c r="M28" s="508" t="e">
        <f ca="1">+IF(AND(ISNUMBER(OFFSET('Water Data'!$G$4,0,10*ROW('Water Data'!G22))),'Data Summary'!CB28="Yes"),100-OFFSET('Water Data'!$G$4,0,10*ROW('Water Data'!G22)),NA())</f>
        <v>#N/A</v>
      </c>
      <c r="N28" s="508" t="e">
        <f ca="1">+IF(AND(ISNUMBER(OFFSET('Water Data'!$G$6,0,10*ROW('Water Data'!G22))),'Data Summary'!CC28="Yes"),OFFSET('Water Data'!$G$6,0,10*ROW('Water Data'!G22)),NA())</f>
        <v>#N/A</v>
      </c>
      <c r="O28" s="508" t="e">
        <f ca="1">+IF(AND(ISNUMBER(OFFSET('Water Data'!$G$9,0,10*ROW('Water Data'!G22))),'Data Summary'!CD28="Yes"),OFFSET('Water Data'!$G$9,0,10*ROW('Water Data'!G22)),NA())</f>
        <v>#N/A</v>
      </c>
      <c r="P28" s="508" t="e">
        <f ca="1">+IF(AND(ISNUMBER(OFFSET('Water Data'!$H$4,0,10*ROW('Water Data'!H22))),'Data Summary'!CE28="Yes"),100-OFFSET('Water Data'!$H$4,0,10*ROW('Water Data'!H22)),NA())</f>
        <v>#N/A</v>
      </c>
      <c r="Q28" s="508" t="e">
        <f ca="1">+IF(AND(ISNUMBER(OFFSET('Water Data'!$H$6,0,10*ROW('Water Data'!H22))),'Data Summary'!CF28="Yes"),OFFSET('Water Data'!$H$6,0,10*ROW('Water Data'!H22)),NA())</f>
        <v>#N/A</v>
      </c>
      <c r="R28" s="508" t="e">
        <f ca="1">+IF(AND(ISNUMBER(OFFSET('Water Data'!$H$9,0,10*ROW('Water Data'!H22))),'Data Summary'!CG28="Yes"),OFFSET('Water Data'!$H$9,0,10*ROW('Water Data'!H22)),NA())</f>
        <v>#N/A</v>
      </c>
      <c r="S28" s="508" t="e">
        <f ca="1">+IF(AND(ISNUMBER(OFFSET('Water Data'!$I$4,0,10*ROW('Water Data'!I22))),'Data Summary'!CH28="Yes"),100-OFFSET('Water Data'!$I$4,0,10*ROW('Water Data'!I22)),NA())</f>
        <v>#N/A</v>
      </c>
      <c r="T28" s="508" t="e">
        <f ca="1">+IF(AND(ISNUMBER(OFFSET('Water Data'!$I$6,0,10*ROW('Water Data'!I22))),'Data Summary'!CI28="Yes"),OFFSET('Water Data'!$I$6,0,10*ROW('Water Data'!I22)),NA())</f>
        <v>#N/A</v>
      </c>
      <c r="U28" s="508" t="e">
        <f ca="1">+IF(AND(ISNUMBER(OFFSET('Water Data'!$I$9,0,10*ROW('Water Data'!I22))),'Data Summary'!CJ28="Yes"),OFFSET('Water Data'!$I$9,0,10*ROW('Water Data'!I22)),NA())</f>
        <v>#N/A</v>
      </c>
      <c r="V28" s="509" t="e">
        <f ca="1">+IF(AND(ISNUMBER(OFFSET('Sanitation Data'!$D$4,0,10*ROW('Sanitation Data'!D22))),'Data Summary'!CK28="Yes"),100-OFFSET('Sanitation Data'!$D$4,0,10*ROW('Sanitation Data'!D22)),NA())</f>
        <v>#N/A</v>
      </c>
      <c r="W28" s="509" t="e">
        <f ca="1">+IF(AND(ISNUMBER(OFFSET('Sanitation Data'!$D$6,0,10*ROW('Sanitation Data'!D22))),'Data Summary'!CL28="Yes"),OFFSET('Sanitation Data'!$D$6,0,10*ROW('Sanitation Data'!D22)),NA())</f>
        <v>#N/A</v>
      </c>
      <c r="X28" s="509" t="e">
        <f ca="1">+IF(AND(ISNUMBER(OFFSET('Sanitation Data'!$D$10,0,10*ROW('Sanitation Data'!D22))),'Data Summary'!CM28="Yes"),OFFSET('Sanitation Data'!$D$10,0,10*ROW('Sanitation Data'!D22)),NA())</f>
        <v>#N/A</v>
      </c>
      <c r="Y28" s="509" t="e">
        <f ca="1">+IF(AND(ISNUMBER(OFFSET('Sanitation Data'!$D$11,0,10*ROW('Sanitation Data'!D22))),'Data Summary'!CN28="Yes"),OFFSET('Sanitation Data'!$D$11,0,10*ROW('Sanitation Data'!D22)),NA())</f>
        <v>#N/A</v>
      </c>
      <c r="Z28" s="509" t="e">
        <f ca="1">+IF(AND(ISNUMBER(OFFSET('Sanitation Data'!$D$12,0,10*ROW('Sanitation Data'!D22))),'Data Summary'!CO28="Yes"),OFFSET('Sanitation Data'!$D$12,0,10*ROW('Sanitation Data'!D22)),NA())</f>
        <v>#N/A</v>
      </c>
      <c r="AA28" s="509" t="e">
        <f ca="1">+IF(AND(ISNUMBER(OFFSET('Sanitation Data'!$E$4,0,10*ROW('Sanitation Data'!E22))),'Data Summary'!CP28="Yes"),100-OFFSET('Sanitation Data'!$E$4,0,10*ROW('Sanitation Data'!E22)),NA())</f>
        <v>#N/A</v>
      </c>
      <c r="AB28" s="509" t="e">
        <f ca="1">+IF(AND(ISNUMBER(OFFSET('Sanitation Data'!$E$6,0,10*ROW('Sanitation Data'!E22))),'Data Summary'!CQ28="Yes"),OFFSET('Sanitation Data'!$E$6,0,10*ROW('Sanitation Data'!E22)),NA())</f>
        <v>#N/A</v>
      </c>
      <c r="AC28" s="509" t="e">
        <f ca="1">+IF(AND(ISNUMBER(OFFSET('Sanitation Data'!$E$10,0,10*ROW('Sanitation Data'!E22))),'Data Summary'!CR28="Yes"),OFFSET('Sanitation Data'!$E$10,0,10*ROW('Sanitation Data'!E22)),NA())</f>
        <v>#N/A</v>
      </c>
      <c r="AD28" s="509" t="e">
        <f ca="1">+IF(AND(ISNUMBER(OFFSET('Sanitation Data'!$E$11,0,10*ROW('Sanitation Data'!E22))),'Data Summary'!CS28="Yes"),OFFSET('Sanitation Data'!$E$11,0,10*ROW('Sanitation Data'!E22)),NA())</f>
        <v>#N/A</v>
      </c>
      <c r="AE28" s="509" t="e">
        <f ca="1">+IF(AND(ISNUMBER(OFFSET('Sanitation Data'!$E$12,0,10*ROW('Sanitation Data'!E22))),'Data Summary'!CT28="Yes"),OFFSET('Sanitation Data'!$E$12,0,10*ROW('Sanitation Data'!E22)),NA())</f>
        <v>#N/A</v>
      </c>
      <c r="AF28" s="509" t="e">
        <f ca="1">+IF(AND(ISNUMBER(OFFSET('Sanitation Data'!$F$4,0,10*ROW('Sanitation Data'!F22))),'Data Summary'!CU28="Yes"),100-OFFSET('Sanitation Data'!$F$4,0,10*ROW('Sanitation Data'!F22)),NA())</f>
        <v>#N/A</v>
      </c>
      <c r="AG28" s="509" t="e">
        <f ca="1">+IF(AND(ISNUMBER(OFFSET('Sanitation Data'!$F$6,0,10*ROW('Sanitation Data'!F22))),'Data Summary'!CV28="Yes"),OFFSET('Sanitation Data'!$F$6,0,10*ROW('Sanitation Data'!F22)),NA())</f>
        <v>#N/A</v>
      </c>
      <c r="AH28" s="509" t="e">
        <f ca="1">+IF(AND(ISNUMBER(OFFSET('Sanitation Data'!$F$10,0,10*ROW('Sanitation Data'!F22))),'Data Summary'!CW28="Yes"),OFFSET('Sanitation Data'!$F$10,0,10*ROW('Sanitation Data'!F22)),NA())</f>
        <v>#N/A</v>
      </c>
      <c r="AI28" s="509" t="e">
        <f ca="1">+IF(AND(ISNUMBER(OFFSET('Sanitation Data'!$F$11,0,10*ROW('Sanitation Data'!F22))),'Data Summary'!CX28="Yes"),OFFSET('Sanitation Data'!$F$11,0,10*ROW('Sanitation Data'!F22)),NA())</f>
        <v>#N/A</v>
      </c>
      <c r="AJ28" s="509" t="e">
        <f ca="1">+IF(AND(ISNUMBER(OFFSET('Sanitation Data'!$F$12,0,10*ROW('Sanitation Data'!F22))),'Data Summary'!CY28="Yes"),OFFSET('Sanitation Data'!$F$12,0,10*ROW('Sanitation Data'!F22)),NA())</f>
        <v>#N/A</v>
      </c>
      <c r="AK28" s="509" t="e">
        <f ca="1">+IF(AND(ISNUMBER(OFFSET('Sanitation Data'!$G$4,0,10*ROW('Sanitation Data'!G22))),'Data Summary'!CZ28="Yes"),100-OFFSET('Sanitation Data'!$G$4,0,10*ROW('Sanitation Data'!G22)),NA())</f>
        <v>#N/A</v>
      </c>
      <c r="AL28" s="509" t="e">
        <f ca="1">+IF(AND(ISNUMBER(OFFSET('Sanitation Data'!$G$6,0,10*ROW('Sanitation Data'!G22))),'Data Summary'!DA28="Yes"),OFFSET('Sanitation Data'!$G$6,0,10*ROW('Sanitation Data'!G22)),NA())</f>
        <v>#N/A</v>
      </c>
      <c r="AM28" s="509" t="e">
        <f ca="1">+IF(AND(ISNUMBER(OFFSET('Sanitation Data'!$G$10,0,10*ROW('Sanitation Data'!G22))),'Data Summary'!DB28="Yes"),OFFSET('Sanitation Data'!$G$10,0,10*ROW('Sanitation Data'!G22)),NA())</f>
        <v>#N/A</v>
      </c>
      <c r="AN28" s="509" t="e">
        <f ca="1">+IF(AND(ISNUMBER(OFFSET('Sanitation Data'!$G$11,0,10*ROW('Sanitation Data'!G22))),'Data Summary'!DC28="Yes"),OFFSET('Sanitation Data'!$G$11,0,10*ROW('Sanitation Data'!G22)),NA())</f>
        <v>#N/A</v>
      </c>
      <c r="AO28" s="509" t="e">
        <f ca="1">+IF(AND(ISNUMBER(OFFSET('Sanitation Data'!$G$12,0,10*ROW('Sanitation Data'!G22))),'Data Summary'!DD28="Yes"),OFFSET('Sanitation Data'!$G$12,0,10*ROW('Sanitation Data'!G22)),NA())</f>
        <v>#N/A</v>
      </c>
      <c r="AP28" s="509" t="e">
        <f ca="1">+IF(AND(ISNUMBER(OFFSET('Sanitation Data'!$H$4,0,10*ROW('Sanitation Data'!H22))),'Data Summary'!DE28="Yes"),100-OFFSET('Sanitation Data'!$H$4,0,10*ROW('Sanitation Data'!H22)),NA())</f>
        <v>#N/A</v>
      </c>
      <c r="AQ28" s="509" t="e">
        <f ca="1">+IF(AND(ISNUMBER(OFFSET('Sanitation Data'!$H$6,0,10*ROW('Sanitation Data'!H22))),'Data Summary'!DF28="Yes"),OFFSET('Sanitation Data'!$H$6,0,10*ROW('Sanitation Data'!H22)),NA())</f>
        <v>#N/A</v>
      </c>
      <c r="AR28" s="509" t="e">
        <f ca="1">+IF(AND(ISNUMBER(OFFSET('Sanitation Data'!$H$10,0,10*ROW('Sanitation Data'!H22))),'Data Summary'!DG28="Yes"),OFFSET('Sanitation Data'!$H$10,0,10*ROW('Sanitation Data'!H22)),NA())</f>
        <v>#N/A</v>
      </c>
      <c r="AS28" s="509" t="e">
        <f ca="1">+IF(AND(ISNUMBER(OFFSET('Sanitation Data'!$H$11,0,10*ROW('Sanitation Data'!H22))),'Data Summary'!DH28="Yes"),OFFSET('Sanitation Data'!$H$11,0,10*ROW('Sanitation Data'!H22)),NA())</f>
        <v>#N/A</v>
      </c>
      <c r="AT28" s="509" t="e">
        <f ca="1">+IF(AND(ISNUMBER(OFFSET('Sanitation Data'!$H$12,0,10*ROW('Sanitation Data'!H22))),'Data Summary'!DI28="Yes"),OFFSET('Sanitation Data'!$H$12,0,10*ROW('Sanitation Data'!H22)),NA())</f>
        <v>#N/A</v>
      </c>
      <c r="AU28" s="509" t="e">
        <f ca="1">+IF(AND(ISNUMBER(OFFSET('Sanitation Data'!$I$4,0,10*ROW('Sanitation Data'!I22))),'Data Summary'!DJ28="Yes"),100-OFFSET('Sanitation Data'!$I$4,0,10*ROW('Sanitation Data'!I22)),NA())</f>
        <v>#N/A</v>
      </c>
      <c r="AV28" s="509" t="e">
        <f ca="1">+IF(AND(ISNUMBER(OFFSET('Sanitation Data'!$I$6,0,10*ROW('Sanitation Data'!I22))),'Data Summary'!DK28="Yes"),OFFSET('Sanitation Data'!$I$6,0,10*ROW('Sanitation Data'!I22)),NA())</f>
        <v>#N/A</v>
      </c>
      <c r="AW28" s="509" t="e">
        <f ca="1">+IF(AND(ISNUMBER(OFFSET('Sanitation Data'!$I$10,0,10*ROW('Sanitation Data'!I22))),'Data Summary'!DL28="Yes"),OFFSET('Sanitation Data'!$I$10,0,10*ROW('Sanitation Data'!I22)),NA())</f>
        <v>#N/A</v>
      </c>
      <c r="AX28" s="509" t="e">
        <f ca="1">+IF(AND(ISNUMBER(OFFSET('Sanitation Data'!$I$11,0,10*ROW('Sanitation Data'!I22))),'Data Summary'!DM28="Yes"),OFFSET('Sanitation Data'!$I$11,0,10*ROW('Sanitation Data'!I22)),NA())</f>
        <v>#N/A</v>
      </c>
      <c r="AY28" s="509" t="e">
        <f ca="1">+IF(AND(ISNUMBER(OFFSET('Sanitation Data'!$I$12,0,10*ROW('Sanitation Data'!I22))),'Data Summary'!DN28="Yes"),OFFSET('Sanitation Data'!$I$12,0,10*ROW('Sanitation Data'!I22)),NA())</f>
        <v>#N/A</v>
      </c>
      <c r="AZ28" s="510" t="e">
        <f ca="1">+IF(AND(ISNUMBER(OFFSET('Hygiene Data'!$D$5,0,10*ROW('Hygiene Data'!D22))),'Data Summary'!DO28="Yes"),OFFSET('Hygiene Data'!$D$5,0,10*ROW('Hygiene Data'!D22)),NA())</f>
        <v>#N/A</v>
      </c>
      <c r="BA28" s="510" t="e">
        <f ca="1">+IF(AND(ISNUMBER(OFFSET('Hygiene Data'!$D$7,0,10*ROW('Hygiene Data'!D22))),'Data Summary'!DP28="Yes"),OFFSET('Hygiene Data'!$D$7,0,10*ROW('Hygiene Data'!D22)),NA())</f>
        <v>#N/A</v>
      </c>
      <c r="BB28" s="510" t="e">
        <f ca="1">+IF(AND(ISNUMBER(OFFSET('Hygiene Data'!$D$9,0,10*ROW('Hygiene Data'!D22))),'Data Summary'!DQ28="Yes"),OFFSET('Hygiene Data'!$D$9,0,10*ROW('Hygiene Data'!D22)),NA())</f>
        <v>#N/A</v>
      </c>
      <c r="BC28" s="510" t="e">
        <f ca="1">+IF(AND(ISNUMBER(OFFSET('Hygiene Data'!$E$5,0,10*ROW('Hygiene Data'!E22))),'Data Summary'!DR28="Yes"),OFFSET('Hygiene Data'!$E$5,0,10*ROW('Hygiene Data'!E22)),NA())</f>
        <v>#N/A</v>
      </c>
      <c r="BD28" s="510" t="e">
        <f ca="1">+IF(AND(ISNUMBER(OFFSET('Hygiene Data'!$E$7,0,10*ROW('Hygiene Data'!E22))),'Data Summary'!DS28="Yes"),OFFSET('Hygiene Data'!$E$7,0,10*ROW('Hygiene Data'!E22)),NA())</f>
        <v>#N/A</v>
      </c>
      <c r="BE28" s="510" t="e">
        <f ca="1">+IF(AND(ISNUMBER(OFFSET('Hygiene Data'!$E$9,0,10*ROW('Hygiene Data'!E22))),'Data Summary'!DT28="Yes"),OFFSET('Hygiene Data'!$E$9,0,10*ROW('Hygiene Data'!E22)),NA())</f>
        <v>#N/A</v>
      </c>
      <c r="BF28" s="510" t="e">
        <f ca="1">+IF(AND(ISNUMBER(OFFSET('Hygiene Data'!$F$5,0,10*ROW('Hygiene Data'!F22))),'Data Summary'!DU28="Yes"),OFFSET('Hygiene Data'!$F$5,0,10*ROW('Hygiene Data'!F22)),NA())</f>
        <v>#N/A</v>
      </c>
      <c r="BG28" s="510" t="e">
        <f ca="1">+IF(AND(ISNUMBER(OFFSET('Hygiene Data'!$F$7,0,10*ROW('Hygiene Data'!F22))),'Data Summary'!DV28="Yes"),OFFSET('Hygiene Data'!$F$7,0,10*ROW('Hygiene Data'!F22)),NA())</f>
        <v>#N/A</v>
      </c>
      <c r="BH28" s="510" t="e">
        <f ca="1">+IF(AND(ISNUMBER(OFFSET('Hygiene Data'!$F$9,0,10*ROW('Hygiene Data'!F22))),'Data Summary'!DW28="Yes"),OFFSET('Hygiene Data'!$F$9,0,10*ROW('Hygiene Data'!F22)),NA())</f>
        <v>#N/A</v>
      </c>
      <c r="BI28" s="510" t="e">
        <f ca="1">+IF(AND(ISNUMBER(OFFSET('Hygiene Data'!$G$5,0,10*ROW('Hygiene Data'!G22))),'Data Summary'!DX28="Yes"),OFFSET('Hygiene Data'!$G$5,0,10*ROW('Hygiene Data'!G22)),NA())</f>
        <v>#N/A</v>
      </c>
      <c r="BJ28" s="510" t="e">
        <f ca="1">+IF(AND(ISNUMBER(OFFSET('Hygiene Data'!$G$7,0,10*ROW('Hygiene Data'!G22))),'Data Summary'!DY28="Yes"),OFFSET('Hygiene Data'!$G$7,0,10*ROW('Hygiene Data'!G22)),NA())</f>
        <v>#N/A</v>
      </c>
      <c r="BK28" s="510" t="e">
        <f ca="1">+IF(AND(ISNUMBER(OFFSET('Hygiene Data'!$G$9,0,10*ROW('Hygiene Data'!G22))),'Data Summary'!DZ28="Yes"),OFFSET('Hygiene Data'!$G$9,0,10*ROW('Hygiene Data'!G22)),NA())</f>
        <v>#N/A</v>
      </c>
      <c r="BL28" s="510" t="e">
        <f ca="1">+IF(AND(ISNUMBER(OFFSET('Hygiene Data'!$H$5,0,10*ROW('Hygiene Data'!H22))),'Data Summary'!EA28="Yes"),OFFSET('Hygiene Data'!$H$5,0,10*ROW('Hygiene Data'!H22)),NA())</f>
        <v>#N/A</v>
      </c>
      <c r="BM28" s="510" t="e">
        <f ca="1">+IF(AND(ISNUMBER(OFFSET('Hygiene Data'!$H$7,0,10*ROW('Hygiene Data'!H22))),'Data Summary'!EB28="Yes"),OFFSET('Hygiene Data'!$H$7,0,10*ROW('Hygiene Data'!H22)),NA())</f>
        <v>#N/A</v>
      </c>
      <c r="BN28" s="510" t="e">
        <f ca="1">+IF(AND(ISNUMBER(OFFSET('Hygiene Data'!$H$9,0,10*ROW('Hygiene Data'!H22))),'Data Summary'!EC28="Yes"),OFFSET('Hygiene Data'!$H$9,0,10*ROW('Hygiene Data'!H22)),NA())</f>
        <v>#N/A</v>
      </c>
      <c r="BO28" s="510" t="e">
        <f ca="1">+IF(AND(ISNUMBER(OFFSET('Hygiene Data'!$I$5,0,10*ROW('Hygiene Data'!I22))),'Data Summary'!ED28="Yes"),OFFSET('Hygiene Data'!$I$5,0,10*ROW('Hygiene Data'!I22)),NA())</f>
        <v>#N/A</v>
      </c>
      <c r="BP28" s="510" t="e">
        <f ca="1">+IF(AND(ISNUMBER(OFFSET('Hygiene Data'!$I$7,0,10*ROW('Hygiene Data'!I22))),'Data Summary'!EE28="Yes"),OFFSET('Hygiene Data'!$I$7,0,10*ROW('Hygiene Data'!I22)),NA())</f>
        <v>#N/A</v>
      </c>
      <c r="BQ28" s="510" t="e">
        <f ca="1">+IF(AND(ISNUMBER(OFFSET('Hygiene Data'!$I$9,0,10*ROW('Hygiene Data'!I22))),'Data Summary'!EF28="Yes"),OFFSET('Hygiene Data'!$I$9,0,10*ROW('Hygiene Data'!I22)),NA())</f>
        <v>#N/A</v>
      </c>
    </row>
    <row r="29" spans="1:69" x14ac:dyDescent="0.25">
      <c r="A29" s="506" t="e">
        <f ca="1">+RIGHT('Data Summary'!A29,LEN('Data Summary'!A29)-9)</f>
        <v>#VALUE!</v>
      </c>
      <c r="B29" s="480" t="str">
        <f ca="1">+IF(ISTEXT('Data Summary'!B29),'Data Summary'!B29,"")</f>
        <v/>
      </c>
      <c r="C29" s="507" t="e">
        <f ca="1">+VALUE('Data Summary'!C29)</f>
        <v>#VALUE!</v>
      </c>
      <c r="D29" s="508" t="e">
        <f ca="1">+IF(AND(ISNUMBER(OFFSET('Water Data'!$D$4,0,10*ROW('Water Data'!D23))),'Data Summary'!BS29="Yes"),100-OFFSET('Water Data'!$D$4,0,10*ROW('Water Data'!D23)),NA())</f>
        <v>#N/A</v>
      </c>
      <c r="E29" s="508" t="e">
        <f ca="1">+IF(AND(ISNUMBER(OFFSET('Water Data'!$D$6,0,10*ROW('Water Data'!D23))),'Data Summary'!BT29="Yes"),OFFSET('Water Data'!$D$6,0,10*ROW('Water Data'!D23)),NA())</f>
        <v>#N/A</v>
      </c>
      <c r="F29" s="508" t="e">
        <f ca="1">+IF(AND(ISNUMBER(OFFSET('Water Data'!$D$9,0,10*ROW('Water Data'!D23))),'Data Summary'!BU29="Yes"),OFFSET('Water Data'!$D$9,0,10*ROW('Water Data'!D23)),NA())</f>
        <v>#N/A</v>
      </c>
      <c r="G29" s="508" t="e">
        <f ca="1">+IF(AND(ISNUMBER(OFFSET('Water Data'!$E$4,0,10*ROW('Water Data'!E23))),'Data Summary'!BV29="Yes"),100-OFFSET('Water Data'!$E$4,0,10*ROW('Water Data'!E23)),NA())</f>
        <v>#N/A</v>
      </c>
      <c r="H29" s="508" t="e">
        <f ca="1">+IF(AND(ISNUMBER(OFFSET('Water Data'!$E$6,0,10*ROW('Water Data'!E23))),'Data Summary'!BW29="Yes"),OFFSET('Water Data'!$E$6,0,10*ROW('Water Data'!E23)),NA())</f>
        <v>#N/A</v>
      </c>
      <c r="I29" s="508" t="e">
        <f ca="1">+IF(AND(ISNUMBER(OFFSET('Water Data'!$E$9,0,10*ROW('Water Data'!E23))),'Data Summary'!BX29="Yes"),OFFSET('Water Data'!$E$9,0,10*ROW('Water Data'!E23)),NA())</f>
        <v>#N/A</v>
      </c>
      <c r="J29" s="508" t="e">
        <f ca="1">+IF(AND(ISNUMBER(OFFSET('Water Data'!$F$4,0,10*ROW('Water Data'!F23))),'Data Summary'!BY29="Yes"),100-OFFSET('Water Data'!$F$4,0,10*ROW('Water Data'!F23)),NA())</f>
        <v>#N/A</v>
      </c>
      <c r="K29" s="508" t="e">
        <f ca="1">+IF(AND(ISNUMBER(OFFSET('Water Data'!$F$6,0,10*ROW('Water Data'!F23))),'Data Summary'!BZ29="Yes"),OFFSET('Water Data'!$F$6,0,10*ROW('Water Data'!F23)),NA())</f>
        <v>#N/A</v>
      </c>
      <c r="L29" s="508" t="e">
        <f ca="1">+IF(AND(ISNUMBER(OFFSET('Water Data'!$F$9,0,10*ROW('Water Data'!F23))),'Data Summary'!CA29="Yes"),OFFSET('Water Data'!$F$9,0,10*ROW('Water Data'!F23)),NA())</f>
        <v>#N/A</v>
      </c>
      <c r="M29" s="508" t="e">
        <f ca="1">+IF(AND(ISNUMBER(OFFSET('Water Data'!$G$4,0,10*ROW('Water Data'!G23))),'Data Summary'!CB29="Yes"),100-OFFSET('Water Data'!$G$4,0,10*ROW('Water Data'!G23)),NA())</f>
        <v>#N/A</v>
      </c>
      <c r="N29" s="508" t="e">
        <f ca="1">+IF(AND(ISNUMBER(OFFSET('Water Data'!$G$6,0,10*ROW('Water Data'!G23))),'Data Summary'!CC29="Yes"),OFFSET('Water Data'!$G$6,0,10*ROW('Water Data'!G23)),NA())</f>
        <v>#N/A</v>
      </c>
      <c r="O29" s="508" t="e">
        <f ca="1">+IF(AND(ISNUMBER(OFFSET('Water Data'!$G$9,0,10*ROW('Water Data'!G23))),'Data Summary'!CD29="Yes"),OFFSET('Water Data'!$G$9,0,10*ROW('Water Data'!G23)),NA())</f>
        <v>#N/A</v>
      </c>
      <c r="P29" s="508" t="e">
        <f ca="1">+IF(AND(ISNUMBER(OFFSET('Water Data'!$H$4,0,10*ROW('Water Data'!H23))),'Data Summary'!CE29="Yes"),100-OFFSET('Water Data'!$H$4,0,10*ROW('Water Data'!H23)),NA())</f>
        <v>#N/A</v>
      </c>
      <c r="Q29" s="508" t="e">
        <f ca="1">+IF(AND(ISNUMBER(OFFSET('Water Data'!$H$6,0,10*ROW('Water Data'!H23))),'Data Summary'!CF29="Yes"),OFFSET('Water Data'!$H$6,0,10*ROW('Water Data'!H23)),NA())</f>
        <v>#N/A</v>
      </c>
      <c r="R29" s="508" t="e">
        <f ca="1">+IF(AND(ISNUMBER(OFFSET('Water Data'!$H$9,0,10*ROW('Water Data'!H23))),'Data Summary'!CG29="Yes"),OFFSET('Water Data'!$H$9,0,10*ROW('Water Data'!H23)),NA())</f>
        <v>#N/A</v>
      </c>
      <c r="S29" s="508" t="e">
        <f ca="1">+IF(AND(ISNUMBER(OFFSET('Water Data'!$I$4,0,10*ROW('Water Data'!I23))),'Data Summary'!CH29="Yes"),100-OFFSET('Water Data'!$I$4,0,10*ROW('Water Data'!I23)),NA())</f>
        <v>#N/A</v>
      </c>
      <c r="T29" s="508" t="e">
        <f ca="1">+IF(AND(ISNUMBER(OFFSET('Water Data'!$I$6,0,10*ROW('Water Data'!I23))),'Data Summary'!CI29="Yes"),OFFSET('Water Data'!$I$6,0,10*ROW('Water Data'!I23)),NA())</f>
        <v>#N/A</v>
      </c>
      <c r="U29" s="508" t="e">
        <f ca="1">+IF(AND(ISNUMBER(OFFSET('Water Data'!$I$9,0,10*ROW('Water Data'!I23))),'Data Summary'!CJ29="Yes"),OFFSET('Water Data'!$I$9,0,10*ROW('Water Data'!I23)),NA())</f>
        <v>#N/A</v>
      </c>
      <c r="V29" s="509" t="e">
        <f ca="1">+IF(AND(ISNUMBER(OFFSET('Sanitation Data'!$D$4,0,10*ROW('Sanitation Data'!D23))),'Data Summary'!CK29="Yes"),100-OFFSET('Sanitation Data'!$D$4,0,10*ROW('Sanitation Data'!D23)),NA())</f>
        <v>#N/A</v>
      </c>
      <c r="W29" s="509" t="e">
        <f ca="1">+IF(AND(ISNUMBER(OFFSET('Sanitation Data'!$D$6,0,10*ROW('Sanitation Data'!D23))),'Data Summary'!CL29="Yes"),OFFSET('Sanitation Data'!$D$6,0,10*ROW('Sanitation Data'!D23)),NA())</f>
        <v>#N/A</v>
      </c>
      <c r="X29" s="509" t="e">
        <f ca="1">+IF(AND(ISNUMBER(OFFSET('Sanitation Data'!$D$10,0,10*ROW('Sanitation Data'!D23))),'Data Summary'!CM29="Yes"),OFFSET('Sanitation Data'!$D$10,0,10*ROW('Sanitation Data'!D23)),NA())</f>
        <v>#N/A</v>
      </c>
      <c r="Y29" s="509" t="e">
        <f ca="1">+IF(AND(ISNUMBER(OFFSET('Sanitation Data'!$D$11,0,10*ROW('Sanitation Data'!D23))),'Data Summary'!CN29="Yes"),OFFSET('Sanitation Data'!$D$11,0,10*ROW('Sanitation Data'!D23)),NA())</f>
        <v>#N/A</v>
      </c>
      <c r="Z29" s="509" t="e">
        <f ca="1">+IF(AND(ISNUMBER(OFFSET('Sanitation Data'!$D$12,0,10*ROW('Sanitation Data'!D23))),'Data Summary'!CO29="Yes"),OFFSET('Sanitation Data'!$D$12,0,10*ROW('Sanitation Data'!D23)),NA())</f>
        <v>#N/A</v>
      </c>
      <c r="AA29" s="509" t="e">
        <f ca="1">+IF(AND(ISNUMBER(OFFSET('Sanitation Data'!$E$4,0,10*ROW('Sanitation Data'!E23))),'Data Summary'!CP29="Yes"),100-OFFSET('Sanitation Data'!$E$4,0,10*ROW('Sanitation Data'!E23)),NA())</f>
        <v>#N/A</v>
      </c>
      <c r="AB29" s="509" t="e">
        <f ca="1">+IF(AND(ISNUMBER(OFFSET('Sanitation Data'!$E$6,0,10*ROW('Sanitation Data'!E23))),'Data Summary'!CQ29="Yes"),OFFSET('Sanitation Data'!$E$6,0,10*ROW('Sanitation Data'!E23)),NA())</f>
        <v>#N/A</v>
      </c>
      <c r="AC29" s="509" t="e">
        <f ca="1">+IF(AND(ISNUMBER(OFFSET('Sanitation Data'!$E$10,0,10*ROW('Sanitation Data'!E23))),'Data Summary'!CR29="Yes"),OFFSET('Sanitation Data'!$E$10,0,10*ROW('Sanitation Data'!E23)),NA())</f>
        <v>#N/A</v>
      </c>
      <c r="AD29" s="509" t="e">
        <f ca="1">+IF(AND(ISNUMBER(OFFSET('Sanitation Data'!$E$11,0,10*ROW('Sanitation Data'!E23))),'Data Summary'!CS29="Yes"),OFFSET('Sanitation Data'!$E$11,0,10*ROW('Sanitation Data'!E23)),NA())</f>
        <v>#N/A</v>
      </c>
      <c r="AE29" s="509" t="e">
        <f ca="1">+IF(AND(ISNUMBER(OFFSET('Sanitation Data'!$E$12,0,10*ROW('Sanitation Data'!E23))),'Data Summary'!CT29="Yes"),OFFSET('Sanitation Data'!$E$12,0,10*ROW('Sanitation Data'!E23)),NA())</f>
        <v>#N/A</v>
      </c>
      <c r="AF29" s="509" t="e">
        <f ca="1">+IF(AND(ISNUMBER(OFFSET('Sanitation Data'!$F$4,0,10*ROW('Sanitation Data'!F23))),'Data Summary'!CU29="Yes"),100-OFFSET('Sanitation Data'!$F$4,0,10*ROW('Sanitation Data'!F23)),NA())</f>
        <v>#N/A</v>
      </c>
      <c r="AG29" s="509" t="e">
        <f ca="1">+IF(AND(ISNUMBER(OFFSET('Sanitation Data'!$F$6,0,10*ROW('Sanitation Data'!F23))),'Data Summary'!CV29="Yes"),OFFSET('Sanitation Data'!$F$6,0,10*ROW('Sanitation Data'!F23)),NA())</f>
        <v>#N/A</v>
      </c>
      <c r="AH29" s="509" t="e">
        <f ca="1">+IF(AND(ISNUMBER(OFFSET('Sanitation Data'!$F$10,0,10*ROW('Sanitation Data'!F23))),'Data Summary'!CW29="Yes"),OFFSET('Sanitation Data'!$F$10,0,10*ROW('Sanitation Data'!F23)),NA())</f>
        <v>#N/A</v>
      </c>
      <c r="AI29" s="509" t="e">
        <f ca="1">+IF(AND(ISNUMBER(OFFSET('Sanitation Data'!$F$11,0,10*ROW('Sanitation Data'!F23))),'Data Summary'!CX29="Yes"),OFFSET('Sanitation Data'!$F$11,0,10*ROW('Sanitation Data'!F23)),NA())</f>
        <v>#N/A</v>
      </c>
      <c r="AJ29" s="509" t="e">
        <f ca="1">+IF(AND(ISNUMBER(OFFSET('Sanitation Data'!$F$12,0,10*ROW('Sanitation Data'!F23))),'Data Summary'!CY29="Yes"),OFFSET('Sanitation Data'!$F$12,0,10*ROW('Sanitation Data'!F23)),NA())</f>
        <v>#N/A</v>
      </c>
      <c r="AK29" s="509" t="e">
        <f ca="1">+IF(AND(ISNUMBER(OFFSET('Sanitation Data'!$G$4,0,10*ROW('Sanitation Data'!G23))),'Data Summary'!CZ29="Yes"),100-OFFSET('Sanitation Data'!$G$4,0,10*ROW('Sanitation Data'!G23)),NA())</f>
        <v>#N/A</v>
      </c>
      <c r="AL29" s="509" t="e">
        <f ca="1">+IF(AND(ISNUMBER(OFFSET('Sanitation Data'!$G$6,0,10*ROW('Sanitation Data'!G23))),'Data Summary'!DA29="Yes"),OFFSET('Sanitation Data'!$G$6,0,10*ROW('Sanitation Data'!G23)),NA())</f>
        <v>#N/A</v>
      </c>
      <c r="AM29" s="509" t="e">
        <f ca="1">+IF(AND(ISNUMBER(OFFSET('Sanitation Data'!$G$10,0,10*ROW('Sanitation Data'!G23))),'Data Summary'!DB29="Yes"),OFFSET('Sanitation Data'!$G$10,0,10*ROW('Sanitation Data'!G23)),NA())</f>
        <v>#N/A</v>
      </c>
      <c r="AN29" s="509" t="e">
        <f ca="1">+IF(AND(ISNUMBER(OFFSET('Sanitation Data'!$G$11,0,10*ROW('Sanitation Data'!G23))),'Data Summary'!DC29="Yes"),OFFSET('Sanitation Data'!$G$11,0,10*ROW('Sanitation Data'!G23)),NA())</f>
        <v>#N/A</v>
      </c>
      <c r="AO29" s="509" t="e">
        <f ca="1">+IF(AND(ISNUMBER(OFFSET('Sanitation Data'!$G$12,0,10*ROW('Sanitation Data'!G23))),'Data Summary'!DD29="Yes"),OFFSET('Sanitation Data'!$G$12,0,10*ROW('Sanitation Data'!G23)),NA())</f>
        <v>#N/A</v>
      </c>
      <c r="AP29" s="509" t="e">
        <f ca="1">+IF(AND(ISNUMBER(OFFSET('Sanitation Data'!$H$4,0,10*ROW('Sanitation Data'!H23))),'Data Summary'!DE29="Yes"),100-OFFSET('Sanitation Data'!$H$4,0,10*ROW('Sanitation Data'!H23)),NA())</f>
        <v>#N/A</v>
      </c>
      <c r="AQ29" s="509" t="e">
        <f ca="1">+IF(AND(ISNUMBER(OFFSET('Sanitation Data'!$H$6,0,10*ROW('Sanitation Data'!H23))),'Data Summary'!DF29="Yes"),OFFSET('Sanitation Data'!$H$6,0,10*ROW('Sanitation Data'!H23)),NA())</f>
        <v>#N/A</v>
      </c>
      <c r="AR29" s="509" t="e">
        <f ca="1">+IF(AND(ISNUMBER(OFFSET('Sanitation Data'!$H$10,0,10*ROW('Sanitation Data'!H23))),'Data Summary'!DG29="Yes"),OFFSET('Sanitation Data'!$H$10,0,10*ROW('Sanitation Data'!H23)),NA())</f>
        <v>#N/A</v>
      </c>
      <c r="AS29" s="509" t="e">
        <f ca="1">+IF(AND(ISNUMBER(OFFSET('Sanitation Data'!$H$11,0,10*ROW('Sanitation Data'!H23))),'Data Summary'!DH29="Yes"),OFFSET('Sanitation Data'!$H$11,0,10*ROW('Sanitation Data'!H23)),NA())</f>
        <v>#N/A</v>
      </c>
      <c r="AT29" s="509" t="e">
        <f ca="1">+IF(AND(ISNUMBER(OFFSET('Sanitation Data'!$H$12,0,10*ROW('Sanitation Data'!H23))),'Data Summary'!DI29="Yes"),OFFSET('Sanitation Data'!$H$12,0,10*ROW('Sanitation Data'!H23)),NA())</f>
        <v>#N/A</v>
      </c>
      <c r="AU29" s="509" t="e">
        <f ca="1">+IF(AND(ISNUMBER(OFFSET('Sanitation Data'!$I$4,0,10*ROW('Sanitation Data'!I23))),'Data Summary'!DJ29="Yes"),100-OFFSET('Sanitation Data'!$I$4,0,10*ROW('Sanitation Data'!I23)),NA())</f>
        <v>#N/A</v>
      </c>
      <c r="AV29" s="509" t="e">
        <f ca="1">+IF(AND(ISNUMBER(OFFSET('Sanitation Data'!$I$6,0,10*ROW('Sanitation Data'!I23))),'Data Summary'!DK29="Yes"),OFFSET('Sanitation Data'!$I$6,0,10*ROW('Sanitation Data'!I23)),NA())</f>
        <v>#N/A</v>
      </c>
      <c r="AW29" s="509" t="e">
        <f ca="1">+IF(AND(ISNUMBER(OFFSET('Sanitation Data'!$I$10,0,10*ROW('Sanitation Data'!I23))),'Data Summary'!DL29="Yes"),OFFSET('Sanitation Data'!$I$10,0,10*ROW('Sanitation Data'!I23)),NA())</f>
        <v>#N/A</v>
      </c>
      <c r="AX29" s="509" t="e">
        <f ca="1">+IF(AND(ISNUMBER(OFFSET('Sanitation Data'!$I$11,0,10*ROW('Sanitation Data'!I23))),'Data Summary'!DM29="Yes"),OFFSET('Sanitation Data'!$I$11,0,10*ROW('Sanitation Data'!I23)),NA())</f>
        <v>#N/A</v>
      </c>
      <c r="AY29" s="509" t="e">
        <f ca="1">+IF(AND(ISNUMBER(OFFSET('Sanitation Data'!$I$12,0,10*ROW('Sanitation Data'!I23))),'Data Summary'!DN29="Yes"),OFFSET('Sanitation Data'!$I$12,0,10*ROW('Sanitation Data'!I23)),NA())</f>
        <v>#N/A</v>
      </c>
      <c r="AZ29" s="510" t="e">
        <f ca="1">+IF(AND(ISNUMBER(OFFSET('Hygiene Data'!$D$5,0,10*ROW('Hygiene Data'!D23))),'Data Summary'!DO29="Yes"),OFFSET('Hygiene Data'!$D$5,0,10*ROW('Hygiene Data'!D23)),NA())</f>
        <v>#N/A</v>
      </c>
      <c r="BA29" s="510" t="e">
        <f ca="1">+IF(AND(ISNUMBER(OFFSET('Hygiene Data'!$D$7,0,10*ROW('Hygiene Data'!D23))),'Data Summary'!DP29="Yes"),OFFSET('Hygiene Data'!$D$7,0,10*ROW('Hygiene Data'!D23)),NA())</f>
        <v>#N/A</v>
      </c>
      <c r="BB29" s="510" t="e">
        <f ca="1">+IF(AND(ISNUMBER(OFFSET('Hygiene Data'!$D$9,0,10*ROW('Hygiene Data'!D23))),'Data Summary'!DQ29="Yes"),OFFSET('Hygiene Data'!$D$9,0,10*ROW('Hygiene Data'!D23)),NA())</f>
        <v>#N/A</v>
      </c>
      <c r="BC29" s="510" t="e">
        <f ca="1">+IF(AND(ISNUMBER(OFFSET('Hygiene Data'!$E$5,0,10*ROW('Hygiene Data'!E23))),'Data Summary'!DR29="Yes"),OFFSET('Hygiene Data'!$E$5,0,10*ROW('Hygiene Data'!E23)),NA())</f>
        <v>#N/A</v>
      </c>
      <c r="BD29" s="510" t="e">
        <f ca="1">+IF(AND(ISNUMBER(OFFSET('Hygiene Data'!$E$7,0,10*ROW('Hygiene Data'!E23))),'Data Summary'!DS29="Yes"),OFFSET('Hygiene Data'!$E$7,0,10*ROW('Hygiene Data'!E23)),NA())</f>
        <v>#N/A</v>
      </c>
      <c r="BE29" s="510" t="e">
        <f ca="1">+IF(AND(ISNUMBER(OFFSET('Hygiene Data'!$E$9,0,10*ROW('Hygiene Data'!E23))),'Data Summary'!DT29="Yes"),OFFSET('Hygiene Data'!$E$9,0,10*ROW('Hygiene Data'!E23)),NA())</f>
        <v>#N/A</v>
      </c>
      <c r="BF29" s="510" t="e">
        <f ca="1">+IF(AND(ISNUMBER(OFFSET('Hygiene Data'!$F$5,0,10*ROW('Hygiene Data'!F23))),'Data Summary'!DU29="Yes"),OFFSET('Hygiene Data'!$F$5,0,10*ROW('Hygiene Data'!F23)),NA())</f>
        <v>#N/A</v>
      </c>
      <c r="BG29" s="510" t="e">
        <f ca="1">+IF(AND(ISNUMBER(OFFSET('Hygiene Data'!$F$7,0,10*ROW('Hygiene Data'!F23))),'Data Summary'!DV29="Yes"),OFFSET('Hygiene Data'!$F$7,0,10*ROW('Hygiene Data'!F23)),NA())</f>
        <v>#N/A</v>
      </c>
      <c r="BH29" s="510" t="e">
        <f ca="1">+IF(AND(ISNUMBER(OFFSET('Hygiene Data'!$F$9,0,10*ROW('Hygiene Data'!F23))),'Data Summary'!DW29="Yes"),OFFSET('Hygiene Data'!$F$9,0,10*ROW('Hygiene Data'!F23)),NA())</f>
        <v>#N/A</v>
      </c>
      <c r="BI29" s="510" t="e">
        <f ca="1">+IF(AND(ISNUMBER(OFFSET('Hygiene Data'!$G$5,0,10*ROW('Hygiene Data'!G23))),'Data Summary'!DX29="Yes"),OFFSET('Hygiene Data'!$G$5,0,10*ROW('Hygiene Data'!G23)),NA())</f>
        <v>#N/A</v>
      </c>
      <c r="BJ29" s="510" t="e">
        <f ca="1">+IF(AND(ISNUMBER(OFFSET('Hygiene Data'!$G$7,0,10*ROW('Hygiene Data'!G23))),'Data Summary'!DY29="Yes"),OFFSET('Hygiene Data'!$G$7,0,10*ROW('Hygiene Data'!G23)),NA())</f>
        <v>#N/A</v>
      </c>
      <c r="BK29" s="510" t="e">
        <f ca="1">+IF(AND(ISNUMBER(OFFSET('Hygiene Data'!$G$9,0,10*ROW('Hygiene Data'!G23))),'Data Summary'!DZ29="Yes"),OFFSET('Hygiene Data'!$G$9,0,10*ROW('Hygiene Data'!G23)),NA())</f>
        <v>#N/A</v>
      </c>
      <c r="BL29" s="510" t="e">
        <f ca="1">+IF(AND(ISNUMBER(OFFSET('Hygiene Data'!$H$5,0,10*ROW('Hygiene Data'!H23))),'Data Summary'!EA29="Yes"),OFFSET('Hygiene Data'!$H$5,0,10*ROW('Hygiene Data'!H23)),NA())</f>
        <v>#N/A</v>
      </c>
      <c r="BM29" s="510" t="e">
        <f ca="1">+IF(AND(ISNUMBER(OFFSET('Hygiene Data'!$H$7,0,10*ROW('Hygiene Data'!H23))),'Data Summary'!EB29="Yes"),OFFSET('Hygiene Data'!$H$7,0,10*ROW('Hygiene Data'!H23)),NA())</f>
        <v>#N/A</v>
      </c>
      <c r="BN29" s="510" t="e">
        <f ca="1">+IF(AND(ISNUMBER(OFFSET('Hygiene Data'!$H$9,0,10*ROW('Hygiene Data'!H23))),'Data Summary'!EC29="Yes"),OFFSET('Hygiene Data'!$H$9,0,10*ROW('Hygiene Data'!H23)),NA())</f>
        <v>#N/A</v>
      </c>
      <c r="BO29" s="510" t="e">
        <f ca="1">+IF(AND(ISNUMBER(OFFSET('Hygiene Data'!$I$5,0,10*ROW('Hygiene Data'!I23))),'Data Summary'!ED29="Yes"),OFFSET('Hygiene Data'!$I$5,0,10*ROW('Hygiene Data'!I23)),NA())</f>
        <v>#N/A</v>
      </c>
      <c r="BP29" s="510" t="e">
        <f ca="1">+IF(AND(ISNUMBER(OFFSET('Hygiene Data'!$I$7,0,10*ROW('Hygiene Data'!I23))),'Data Summary'!EE29="Yes"),OFFSET('Hygiene Data'!$I$7,0,10*ROW('Hygiene Data'!I23)),NA())</f>
        <v>#N/A</v>
      </c>
      <c r="BQ29" s="510" t="e">
        <f ca="1">+IF(AND(ISNUMBER(OFFSET('Hygiene Data'!$I$9,0,10*ROW('Hygiene Data'!I23))),'Data Summary'!EF29="Yes"),OFFSET('Hygiene Data'!$I$9,0,10*ROW('Hygiene Data'!I23)),NA())</f>
        <v>#N/A</v>
      </c>
    </row>
    <row r="30" spans="1:69" x14ac:dyDescent="0.25">
      <c r="A30" s="506" t="e">
        <f ca="1">+RIGHT('Data Summary'!A30,LEN('Data Summary'!A30)-9)</f>
        <v>#VALUE!</v>
      </c>
      <c r="B30" s="480" t="str">
        <f ca="1">+IF(ISTEXT('Data Summary'!B30),'Data Summary'!B30,"")</f>
        <v/>
      </c>
      <c r="C30" s="507" t="e">
        <f ca="1">+VALUE('Data Summary'!C30)</f>
        <v>#VALUE!</v>
      </c>
      <c r="D30" s="508" t="e">
        <f ca="1">+IF(AND(ISNUMBER(OFFSET('Water Data'!$D$4,0,10*ROW('Water Data'!D24))),'Data Summary'!BS30="Yes"),100-OFFSET('Water Data'!$D$4,0,10*ROW('Water Data'!D24)),NA())</f>
        <v>#N/A</v>
      </c>
      <c r="E30" s="508" t="e">
        <f ca="1">+IF(AND(ISNUMBER(OFFSET('Water Data'!$D$6,0,10*ROW('Water Data'!D24))),'Data Summary'!BT30="Yes"),OFFSET('Water Data'!$D$6,0,10*ROW('Water Data'!D24)),NA())</f>
        <v>#N/A</v>
      </c>
      <c r="F30" s="508" t="e">
        <f ca="1">+IF(AND(ISNUMBER(OFFSET('Water Data'!$D$9,0,10*ROW('Water Data'!D24))),'Data Summary'!BU30="Yes"),OFFSET('Water Data'!$D$9,0,10*ROW('Water Data'!D24)),NA())</f>
        <v>#N/A</v>
      </c>
      <c r="G30" s="508" t="e">
        <f ca="1">+IF(AND(ISNUMBER(OFFSET('Water Data'!$E$4,0,10*ROW('Water Data'!E24))),'Data Summary'!BV30="Yes"),100-OFFSET('Water Data'!$E$4,0,10*ROW('Water Data'!E24)),NA())</f>
        <v>#N/A</v>
      </c>
      <c r="H30" s="508" t="e">
        <f ca="1">+IF(AND(ISNUMBER(OFFSET('Water Data'!$E$6,0,10*ROW('Water Data'!E24))),'Data Summary'!BW30="Yes"),OFFSET('Water Data'!$E$6,0,10*ROW('Water Data'!E24)),NA())</f>
        <v>#N/A</v>
      </c>
      <c r="I30" s="508" t="e">
        <f ca="1">+IF(AND(ISNUMBER(OFFSET('Water Data'!$E$9,0,10*ROW('Water Data'!E24))),'Data Summary'!BX30="Yes"),OFFSET('Water Data'!$E$9,0,10*ROW('Water Data'!E24)),NA())</f>
        <v>#N/A</v>
      </c>
      <c r="J30" s="508" t="e">
        <f ca="1">+IF(AND(ISNUMBER(OFFSET('Water Data'!$F$4,0,10*ROW('Water Data'!F24))),'Data Summary'!BY30="Yes"),100-OFFSET('Water Data'!$F$4,0,10*ROW('Water Data'!F24)),NA())</f>
        <v>#N/A</v>
      </c>
      <c r="K30" s="508" t="e">
        <f ca="1">+IF(AND(ISNUMBER(OFFSET('Water Data'!$F$6,0,10*ROW('Water Data'!F24))),'Data Summary'!BZ30="Yes"),OFFSET('Water Data'!$F$6,0,10*ROW('Water Data'!F24)),NA())</f>
        <v>#N/A</v>
      </c>
      <c r="L30" s="508" t="e">
        <f ca="1">+IF(AND(ISNUMBER(OFFSET('Water Data'!$F$9,0,10*ROW('Water Data'!F24))),'Data Summary'!CA30="Yes"),OFFSET('Water Data'!$F$9,0,10*ROW('Water Data'!F24)),NA())</f>
        <v>#N/A</v>
      </c>
      <c r="M30" s="508" t="e">
        <f ca="1">+IF(AND(ISNUMBER(OFFSET('Water Data'!$G$4,0,10*ROW('Water Data'!G24))),'Data Summary'!CB30="Yes"),100-OFFSET('Water Data'!$G$4,0,10*ROW('Water Data'!G24)),NA())</f>
        <v>#N/A</v>
      </c>
      <c r="N30" s="508" t="e">
        <f ca="1">+IF(AND(ISNUMBER(OFFSET('Water Data'!$G$6,0,10*ROW('Water Data'!G24))),'Data Summary'!CC30="Yes"),OFFSET('Water Data'!$G$6,0,10*ROW('Water Data'!G24)),NA())</f>
        <v>#N/A</v>
      </c>
      <c r="O30" s="508" t="e">
        <f ca="1">+IF(AND(ISNUMBER(OFFSET('Water Data'!$G$9,0,10*ROW('Water Data'!G24))),'Data Summary'!CD30="Yes"),OFFSET('Water Data'!$G$9,0,10*ROW('Water Data'!G24)),NA())</f>
        <v>#N/A</v>
      </c>
      <c r="P30" s="508" t="e">
        <f ca="1">+IF(AND(ISNUMBER(OFFSET('Water Data'!$H$4,0,10*ROW('Water Data'!H24))),'Data Summary'!CE30="Yes"),100-OFFSET('Water Data'!$H$4,0,10*ROW('Water Data'!H24)),NA())</f>
        <v>#N/A</v>
      </c>
      <c r="Q30" s="508" t="e">
        <f ca="1">+IF(AND(ISNUMBER(OFFSET('Water Data'!$H$6,0,10*ROW('Water Data'!H24))),'Data Summary'!CF30="Yes"),OFFSET('Water Data'!$H$6,0,10*ROW('Water Data'!H24)),NA())</f>
        <v>#N/A</v>
      </c>
      <c r="R30" s="508" t="e">
        <f ca="1">+IF(AND(ISNUMBER(OFFSET('Water Data'!$H$9,0,10*ROW('Water Data'!H24))),'Data Summary'!CG30="Yes"),OFFSET('Water Data'!$H$9,0,10*ROW('Water Data'!H24)),NA())</f>
        <v>#N/A</v>
      </c>
      <c r="S30" s="508" t="e">
        <f ca="1">+IF(AND(ISNUMBER(OFFSET('Water Data'!$I$4,0,10*ROW('Water Data'!I24))),'Data Summary'!CH30="Yes"),100-OFFSET('Water Data'!$I$4,0,10*ROW('Water Data'!I24)),NA())</f>
        <v>#N/A</v>
      </c>
      <c r="T30" s="508" t="e">
        <f ca="1">+IF(AND(ISNUMBER(OFFSET('Water Data'!$I$6,0,10*ROW('Water Data'!I24))),'Data Summary'!CI30="Yes"),OFFSET('Water Data'!$I$6,0,10*ROW('Water Data'!I24)),NA())</f>
        <v>#N/A</v>
      </c>
      <c r="U30" s="508" t="e">
        <f ca="1">+IF(AND(ISNUMBER(OFFSET('Water Data'!$I$9,0,10*ROW('Water Data'!I24))),'Data Summary'!CJ30="Yes"),OFFSET('Water Data'!$I$9,0,10*ROW('Water Data'!I24)),NA())</f>
        <v>#N/A</v>
      </c>
      <c r="V30" s="509" t="e">
        <f ca="1">+IF(AND(ISNUMBER(OFFSET('Sanitation Data'!$D$4,0,10*ROW('Sanitation Data'!D24))),'Data Summary'!CK30="Yes"),100-OFFSET('Sanitation Data'!$D$4,0,10*ROW('Sanitation Data'!D24)),NA())</f>
        <v>#N/A</v>
      </c>
      <c r="W30" s="509" t="e">
        <f ca="1">+IF(AND(ISNUMBER(OFFSET('Sanitation Data'!$D$6,0,10*ROW('Sanitation Data'!D24))),'Data Summary'!CL30="Yes"),OFFSET('Sanitation Data'!$D$6,0,10*ROW('Sanitation Data'!D24)),NA())</f>
        <v>#N/A</v>
      </c>
      <c r="X30" s="509" t="e">
        <f ca="1">+IF(AND(ISNUMBER(OFFSET('Sanitation Data'!$D$10,0,10*ROW('Sanitation Data'!D24))),'Data Summary'!CM30="Yes"),OFFSET('Sanitation Data'!$D$10,0,10*ROW('Sanitation Data'!D24)),NA())</f>
        <v>#N/A</v>
      </c>
      <c r="Y30" s="509" t="e">
        <f ca="1">+IF(AND(ISNUMBER(OFFSET('Sanitation Data'!$D$11,0,10*ROW('Sanitation Data'!D24))),'Data Summary'!CN30="Yes"),OFFSET('Sanitation Data'!$D$11,0,10*ROW('Sanitation Data'!D24)),NA())</f>
        <v>#N/A</v>
      </c>
      <c r="Z30" s="509" t="e">
        <f ca="1">+IF(AND(ISNUMBER(OFFSET('Sanitation Data'!$D$12,0,10*ROW('Sanitation Data'!D24))),'Data Summary'!CO30="Yes"),OFFSET('Sanitation Data'!$D$12,0,10*ROW('Sanitation Data'!D24)),NA())</f>
        <v>#N/A</v>
      </c>
      <c r="AA30" s="509" t="e">
        <f ca="1">+IF(AND(ISNUMBER(OFFSET('Sanitation Data'!$E$4,0,10*ROW('Sanitation Data'!E24))),'Data Summary'!CP30="Yes"),100-OFFSET('Sanitation Data'!$E$4,0,10*ROW('Sanitation Data'!E24)),NA())</f>
        <v>#N/A</v>
      </c>
      <c r="AB30" s="509" t="e">
        <f ca="1">+IF(AND(ISNUMBER(OFFSET('Sanitation Data'!$E$6,0,10*ROW('Sanitation Data'!E24))),'Data Summary'!CQ30="Yes"),OFFSET('Sanitation Data'!$E$6,0,10*ROW('Sanitation Data'!E24)),NA())</f>
        <v>#N/A</v>
      </c>
      <c r="AC30" s="509" t="e">
        <f ca="1">+IF(AND(ISNUMBER(OFFSET('Sanitation Data'!$E$10,0,10*ROW('Sanitation Data'!E24))),'Data Summary'!CR30="Yes"),OFFSET('Sanitation Data'!$E$10,0,10*ROW('Sanitation Data'!E24)),NA())</f>
        <v>#N/A</v>
      </c>
      <c r="AD30" s="509" t="e">
        <f ca="1">+IF(AND(ISNUMBER(OFFSET('Sanitation Data'!$E$11,0,10*ROW('Sanitation Data'!E24))),'Data Summary'!CS30="Yes"),OFFSET('Sanitation Data'!$E$11,0,10*ROW('Sanitation Data'!E24)),NA())</f>
        <v>#N/A</v>
      </c>
      <c r="AE30" s="509" t="e">
        <f ca="1">+IF(AND(ISNUMBER(OFFSET('Sanitation Data'!$E$12,0,10*ROW('Sanitation Data'!E24))),'Data Summary'!CT30="Yes"),OFFSET('Sanitation Data'!$E$12,0,10*ROW('Sanitation Data'!E24)),NA())</f>
        <v>#N/A</v>
      </c>
      <c r="AF30" s="509" t="e">
        <f ca="1">+IF(AND(ISNUMBER(OFFSET('Sanitation Data'!$F$4,0,10*ROW('Sanitation Data'!F24))),'Data Summary'!CU30="Yes"),100-OFFSET('Sanitation Data'!$F$4,0,10*ROW('Sanitation Data'!F24)),NA())</f>
        <v>#N/A</v>
      </c>
      <c r="AG30" s="509" t="e">
        <f ca="1">+IF(AND(ISNUMBER(OFFSET('Sanitation Data'!$F$6,0,10*ROW('Sanitation Data'!F24))),'Data Summary'!CV30="Yes"),OFFSET('Sanitation Data'!$F$6,0,10*ROW('Sanitation Data'!F24)),NA())</f>
        <v>#N/A</v>
      </c>
      <c r="AH30" s="509" t="e">
        <f ca="1">+IF(AND(ISNUMBER(OFFSET('Sanitation Data'!$F$10,0,10*ROW('Sanitation Data'!F24))),'Data Summary'!CW30="Yes"),OFFSET('Sanitation Data'!$F$10,0,10*ROW('Sanitation Data'!F24)),NA())</f>
        <v>#N/A</v>
      </c>
      <c r="AI30" s="509" t="e">
        <f ca="1">+IF(AND(ISNUMBER(OFFSET('Sanitation Data'!$F$11,0,10*ROW('Sanitation Data'!F24))),'Data Summary'!CX30="Yes"),OFFSET('Sanitation Data'!$F$11,0,10*ROW('Sanitation Data'!F24)),NA())</f>
        <v>#N/A</v>
      </c>
      <c r="AJ30" s="509" t="e">
        <f ca="1">+IF(AND(ISNUMBER(OFFSET('Sanitation Data'!$F$12,0,10*ROW('Sanitation Data'!F24))),'Data Summary'!CY30="Yes"),OFFSET('Sanitation Data'!$F$12,0,10*ROW('Sanitation Data'!F24)),NA())</f>
        <v>#N/A</v>
      </c>
      <c r="AK30" s="509" t="e">
        <f ca="1">+IF(AND(ISNUMBER(OFFSET('Sanitation Data'!$G$4,0,10*ROW('Sanitation Data'!G24))),'Data Summary'!CZ30="Yes"),100-OFFSET('Sanitation Data'!$G$4,0,10*ROW('Sanitation Data'!G24)),NA())</f>
        <v>#N/A</v>
      </c>
      <c r="AL30" s="509" t="e">
        <f ca="1">+IF(AND(ISNUMBER(OFFSET('Sanitation Data'!$G$6,0,10*ROW('Sanitation Data'!G24))),'Data Summary'!DA30="Yes"),OFFSET('Sanitation Data'!$G$6,0,10*ROW('Sanitation Data'!G24)),NA())</f>
        <v>#N/A</v>
      </c>
      <c r="AM30" s="509" t="e">
        <f ca="1">+IF(AND(ISNUMBER(OFFSET('Sanitation Data'!$G$10,0,10*ROW('Sanitation Data'!G24))),'Data Summary'!DB30="Yes"),OFFSET('Sanitation Data'!$G$10,0,10*ROW('Sanitation Data'!G24)),NA())</f>
        <v>#N/A</v>
      </c>
      <c r="AN30" s="509" t="e">
        <f ca="1">+IF(AND(ISNUMBER(OFFSET('Sanitation Data'!$G$11,0,10*ROW('Sanitation Data'!G24))),'Data Summary'!DC30="Yes"),OFFSET('Sanitation Data'!$G$11,0,10*ROW('Sanitation Data'!G24)),NA())</f>
        <v>#N/A</v>
      </c>
      <c r="AO30" s="509" t="e">
        <f ca="1">+IF(AND(ISNUMBER(OFFSET('Sanitation Data'!$G$12,0,10*ROW('Sanitation Data'!G24))),'Data Summary'!DD30="Yes"),OFFSET('Sanitation Data'!$G$12,0,10*ROW('Sanitation Data'!G24)),NA())</f>
        <v>#N/A</v>
      </c>
      <c r="AP30" s="509" t="e">
        <f ca="1">+IF(AND(ISNUMBER(OFFSET('Sanitation Data'!$H$4,0,10*ROW('Sanitation Data'!H24))),'Data Summary'!DE30="Yes"),100-OFFSET('Sanitation Data'!$H$4,0,10*ROW('Sanitation Data'!H24)),NA())</f>
        <v>#N/A</v>
      </c>
      <c r="AQ30" s="509" t="e">
        <f ca="1">+IF(AND(ISNUMBER(OFFSET('Sanitation Data'!$H$6,0,10*ROW('Sanitation Data'!H24))),'Data Summary'!DF30="Yes"),OFFSET('Sanitation Data'!$H$6,0,10*ROW('Sanitation Data'!H24)),NA())</f>
        <v>#N/A</v>
      </c>
      <c r="AR30" s="509" t="e">
        <f ca="1">+IF(AND(ISNUMBER(OFFSET('Sanitation Data'!$H$10,0,10*ROW('Sanitation Data'!H24))),'Data Summary'!DG30="Yes"),OFFSET('Sanitation Data'!$H$10,0,10*ROW('Sanitation Data'!H24)),NA())</f>
        <v>#N/A</v>
      </c>
      <c r="AS30" s="509" t="e">
        <f ca="1">+IF(AND(ISNUMBER(OFFSET('Sanitation Data'!$H$11,0,10*ROW('Sanitation Data'!H24))),'Data Summary'!DH30="Yes"),OFFSET('Sanitation Data'!$H$11,0,10*ROW('Sanitation Data'!H24)),NA())</f>
        <v>#N/A</v>
      </c>
      <c r="AT30" s="509" t="e">
        <f ca="1">+IF(AND(ISNUMBER(OFFSET('Sanitation Data'!$H$12,0,10*ROW('Sanitation Data'!H24))),'Data Summary'!DI30="Yes"),OFFSET('Sanitation Data'!$H$12,0,10*ROW('Sanitation Data'!H24)),NA())</f>
        <v>#N/A</v>
      </c>
      <c r="AU30" s="509" t="e">
        <f ca="1">+IF(AND(ISNUMBER(OFFSET('Sanitation Data'!$I$4,0,10*ROW('Sanitation Data'!I24))),'Data Summary'!DJ30="Yes"),100-OFFSET('Sanitation Data'!$I$4,0,10*ROW('Sanitation Data'!I24)),NA())</f>
        <v>#N/A</v>
      </c>
      <c r="AV30" s="509" t="e">
        <f ca="1">+IF(AND(ISNUMBER(OFFSET('Sanitation Data'!$I$6,0,10*ROW('Sanitation Data'!I24))),'Data Summary'!DK30="Yes"),OFFSET('Sanitation Data'!$I$6,0,10*ROW('Sanitation Data'!I24)),NA())</f>
        <v>#N/A</v>
      </c>
      <c r="AW30" s="509" t="e">
        <f ca="1">+IF(AND(ISNUMBER(OFFSET('Sanitation Data'!$I$10,0,10*ROW('Sanitation Data'!I24))),'Data Summary'!DL30="Yes"),OFFSET('Sanitation Data'!$I$10,0,10*ROW('Sanitation Data'!I24)),NA())</f>
        <v>#N/A</v>
      </c>
      <c r="AX30" s="509" t="e">
        <f ca="1">+IF(AND(ISNUMBER(OFFSET('Sanitation Data'!$I$11,0,10*ROW('Sanitation Data'!I24))),'Data Summary'!DM30="Yes"),OFFSET('Sanitation Data'!$I$11,0,10*ROW('Sanitation Data'!I24)),NA())</f>
        <v>#N/A</v>
      </c>
      <c r="AY30" s="509" t="e">
        <f ca="1">+IF(AND(ISNUMBER(OFFSET('Sanitation Data'!$I$12,0,10*ROW('Sanitation Data'!I24))),'Data Summary'!DN30="Yes"),OFFSET('Sanitation Data'!$I$12,0,10*ROW('Sanitation Data'!I24)),NA())</f>
        <v>#N/A</v>
      </c>
      <c r="AZ30" s="510" t="e">
        <f ca="1">+IF(AND(ISNUMBER(OFFSET('Hygiene Data'!$D$5,0,10*ROW('Hygiene Data'!D24))),'Data Summary'!DO30="Yes"),OFFSET('Hygiene Data'!$D$5,0,10*ROW('Hygiene Data'!D24)),NA())</f>
        <v>#N/A</v>
      </c>
      <c r="BA30" s="510" t="e">
        <f ca="1">+IF(AND(ISNUMBER(OFFSET('Hygiene Data'!$D$7,0,10*ROW('Hygiene Data'!D24))),'Data Summary'!DP30="Yes"),OFFSET('Hygiene Data'!$D$7,0,10*ROW('Hygiene Data'!D24)),NA())</f>
        <v>#N/A</v>
      </c>
      <c r="BB30" s="510" t="e">
        <f ca="1">+IF(AND(ISNUMBER(OFFSET('Hygiene Data'!$D$9,0,10*ROW('Hygiene Data'!D24))),'Data Summary'!DQ30="Yes"),OFFSET('Hygiene Data'!$D$9,0,10*ROW('Hygiene Data'!D24)),NA())</f>
        <v>#N/A</v>
      </c>
      <c r="BC30" s="510" t="e">
        <f ca="1">+IF(AND(ISNUMBER(OFFSET('Hygiene Data'!$E$5,0,10*ROW('Hygiene Data'!E24))),'Data Summary'!DR30="Yes"),OFFSET('Hygiene Data'!$E$5,0,10*ROW('Hygiene Data'!E24)),NA())</f>
        <v>#N/A</v>
      </c>
      <c r="BD30" s="510" t="e">
        <f ca="1">+IF(AND(ISNUMBER(OFFSET('Hygiene Data'!$E$7,0,10*ROW('Hygiene Data'!E24))),'Data Summary'!DS30="Yes"),OFFSET('Hygiene Data'!$E$7,0,10*ROW('Hygiene Data'!E24)),NA())</f>
        <v>#N/A</v>
      </c>
      <c r="BE30" s="510" t="e">
        <f ca="1">+IF(AND(ISNUMBER(OFFSET('Hygiene Data'!$E$9,0,10*ROW('Hygiene Data'!E24))),'Data Summary'!DT30="Yes"),OFFSET('Hygiene Data'!$E$9,0,10*ROW('Hygiene Data'!E24)),NA())</f>
        <v>#N/A</v>
      </c>
      <c r="BF30" s="510" t="e">
        <f ca="1">+IF(AND(ISNUMBER(OFFSET('Hygiene Data'!$F$5,0,10*ROW('Hygiene Data'!F24))),'Data Summary'!DU30="Yes"),OFFSET('Hygiene Data'!$F$5,0,10*ROW('Hygiene Data'!F24)),NA())</f>
        <v>#N/A</v>
      </c>
      <c r="BG30" s="510" t="e">
        <f ca="1">+IF(AND(ISNUMBER(OFFSET('Hygiene Data'!$F$7,0,10*ROW('Hygiene Data'!F24))),'Data Summary'!DV30="Yes"),OFFSET('Hygiene Data'!$F$7,0,10*ROW('Hygiene Data'!F24)),NA())</f>
        <v>#N/A</v>
      </c>
      <c r="BH30" s="510" t="e">
        <f ca="1">+IF(AND(ISNUMBER(OFFSET('Hygiene Data'!$F$9,0,10*ROW('Hygiene Data'!F24))),'Data Summary'!DW30="Yes"),OFFSET('Hygiene Data'!$F$9,0,10*ROW('Hygiene Data'!F24)),NA())</f>
        <v>#N/A</v>
      </c>
      <c r="BI30" s="510" t="e">
        <f ca="1">+IF(AND(ISNUMBER(OFFSET('Hygiene Data'!$G$5,0,10*ROW('Hygiene Data'!G24))),'Data Summary'!DX30="Yes"),OFFSET('Hygiene Data'!$G$5,0,10*ROW('Hygiene Data'!G24)),NA())</f>
        <v>#N/A</v>
      </c>
      <c r="BJ30" s="510" t="e">
        <f ca="1">+IF(AND(ISNUMBER(OFFSET('Hygiene Data'!$G$7,0,10*ROW('Hygiene Data'!G24))),'Data Summary'!DY30="Yes"),OFFSET('Hygiene Data'!$G$7,0,10*ROW('Hygiene Data'!G24)),NA())</f>
        <v>#N/A</v>
      </c>
      <c r="BK30" s="510" t="e">
        <f ca="1">+IF(AND(ISNUMBER(OFFSET('Hygiene Data'!$G$9,0,10*ROW('Hygiene Data'!G24))),'Data Summary'!DZ30="Yes"),OFFSET('Hygiene Data'!$G$9,0,10*ROW('Hygiene Data'!G24)),NA())</f>
        <v>#N/A</v>
      </c>
      <c r="BL30" s="510" t="e">
        <f ca="1">+IF(AND(ISNUMBER(OFFSET('Hygiene Data'!$H$5,0,10*ROW('Hygiene Data'!H24))),'Data Summary'!EA30="Yes"),OFFSET('Hygiene Data'!$H$5,0,10*ROW('Hygiene Data'!H24)),NA())</f>
        <v>#N/A</v>
      </c>
      <c r="BM30" s="510" t="e">
        <f ca="1">+IF(AND(ISNUMBER(OFFSET('Hygiene Data'!$H$7,0,10*ROW('Hygiene Data'!H24))),'Data Summary'!EB30="Yes"),OFFSET('Hygiene Data'!$H$7,0,10*ROW('Hygiene Data'!H24)),NA())</f>
        <v>#N/A</v>
      </c>
      <c r="BN30" s="510" t="e">
        <f ca="1">+IF(AND(ISNUMBER(OFFSET('Hygiene Data'!$H$9,0,10*ROW('Hygiene Data'!H24))),'Data Summary'!EC30="Yes"),OFFSET('Hygiene Data'!$H$9,0,10*ROW('Hygiene Data'!H24)),NA())</f>
        <v>#N/A</v>
      </c>
      <c r="BO30" s="510" t="e">
        <f ca="1">+IF(AND(ISNUMBER(OFFSET('Hygiene Data'!$I$5,0,10*ROW('Hygiene Data'!I24))),'Data Summary'!ED30="Yes"),OFFSET('Hygiene Data'!$I$5,0,10*ROW('Hygiene Data'!I24)),NA())</f>
        <v>#N/A</v>
      </c>
      <c r="BP30" s="510" t="e">
        <f ca="1">+IF(AND(ISNUMBER(OFFSET('Hygiene Data'!$I$7,0,10*ROW('Hygiene Data'!I24))),'Data Summary'!EE30="Yes"),OFFSET('Hygiene Data'!$I$7,0,10*ROW('Hygiene Data'!I24)),NA())</f>
        <v>#N/A</v>
      </c>
      <c r="BQ30" s="510" t="e">
        <f ca="1">+IF(AND(ISNUMBER(OFFSET('Hygiene Data'!$I$9,0,10*ROW('Hygiene Data'!I24))),'Data Summary'!EF30="Yes"),OFFSET('Hygiene Data'!$I$9,0,10*ROW('Hygiene Data'!I24)),NA())</f>
        <v>#N/A</v>
      </c>
    </row>
    <row r="31" spans="1:69" x14ac:dyDescent="0.25">
      <c r="A31" s="506" t="e">
        <f ca="1">+RIGHT('Data Summary'!A31,LEN('Data Summary'!A31)-9)</f>
        <v>#VALUE!</v>
      </c>
      <c r="B31" s="480" t="str">
        <f ca="1">+IF(ISTEXT('Data Summary'!B31),'Data Summary'!B31,"")</f>
        <v/>
      </c>
      <c r="C31" s="507" t="e">
        <f ca="1">+VALUE('Data Summary'!C31)</f>
        <v>#VALUE!</v>
      </c>
      <c r="D31" s="508" t="e">
        <f ca="1">+IF(AND(ISNUMBER(OFFSET('Water Data'!$D$4,0,10*ROW('Water Data'!D25))),'Data Summary'!BS31="Yes"),100-OFFSET('Water Data'!$D$4,0,10*ROW('Water Data'!D25)),NA())</f>
        <v>#N/A</v>
      </c>
      <c r="E31" s="508" t="e">
        <f ca="1">+IF(AND(ISNUMBER(OFFSET('Water Data'!$D$6,0,10*ROW('Water Data'!D25))),'Data Summary'!BT31="Yes"),OFFSET('Water Data'!$D$6,0,10*ROW('Water Data'!D25)),NA())</f>
        <v>#N/A</v>
      </c>
      <c r="F31" s="508" t="e">
        <f ca="1">+IF(AND(ISNUMBER(OFFSET('Water Data'!$D$9,0,10*ROW('Water Data'!D25))),'Data Summary'!BU31="Yes"),OFFSET('Water Data'!$D$9,0,10*ROW('Water Data'!D25)),NA())</f>
        <v>#N/A</v>
      </c>
      <c r="G31" s="508" t="e">
        <f ca="1">+IF(AND(ISNUMBER(OFFSET('Water Data'!$E$4,0,10*ROW('Water Data'!E25))),'Data Summary'!BV31="Yes"),100-OFFSET('Water Data'!$E$4,0,10*ROW('Water Data'!E25)),NA())</f>
        <v>#N/A</v>
      </c>
      <c r="H31" s="508" t="e">
        <f ca="1">+IF(AND(ISNUMBER(OFFSET('Water Data'!$E$6,0,10*ROW('Water Data'!E25))),'Data Summary'!BW31="Yes"),OFFSET('Water Data'!$E$6,0,10*ROW('Water Data'!E25)),NA())</f>
        <v>#N/A</v>
      </c>
      <c r="I31" s="508" t="e">
        <f ca="1">+IF(AND(ISNUMBER(OFFSET('Water Data'!$E$9,0,10*ROW('Water Data'!E25))),'Data Summary'!BX31="Yes"),OFFSET('Water Data'!$E$9,0,10*ROW('Water Data'!E25)),NA())</f>
        <v>#N/A</v>
      </c>
      <c r="J31" s="508" t="e">
        <f ca="1">+IF(AND(ISNUMBER(OFFSET('Water Data'!$F$4,0,10*ROW('Water Data'!F25))),'Data Summary'!BY31="Yes"),100-OFFSET('Water Data'!$F$4,0,10*ROW('Water Data'!F25)),NA())</f>
        <v>#N/A</v>
      </c>
      <c r="K31" s="508" t="e">
        <f ca="1">+IF(AND(ISNUMBER(OFFSET('Water Data'!$F$6,0,10*ROW('Water Data'!F25))),'Data Summary'!BZ31="Yes"),OFFSET('Water Data'!$F$6,0,10*ROW('Water Data'!F25)),NA())</f>
        <v>#N/A</v>
      </c>
      <c r="L31" s="508" t="e">
        <f ca="1">+IF(AND(ISNUMBER(OFFSET('Water Data'!$F$9,0,10*ROW('Water Data'!F25))),'Data Summary'!CA31="Yes"),OFFSET('Water Data'!$F$9,0,10*ROW('Water Data'!F25)),NA())</f>
        <v>#N/A</v>
      </c>
      <c r="M31" s="508" t="e">
        <f ca="1">+IF(AND(ISNUMBER(OFFSET('Water Data'!$G$4,0,10*ROW('Water Data'!G25))),'Data Summary'!CB31="Yes"),100-OFFSET('Water Data'!$G$4,0,10*ROW('Water Data'!G25)),NA())</f>
        <v>#N/A</v>
      </c>
      <c r="N31" s="508" t="e">
        <f ca="1">+IF(AND(ISNUMBER(OFFSET('Water Data'!$G$6,0,10*ROW('Water Data'!G25))),'Data Summary'!CC31="Yes"),OFFSET('Water Data'!$G$6,0,10*ROW('Water Data'!G25)),NA())</f>
        <v>#N/A</v>
      </c>
      <c r="O31" s="508" t="e">
        <f ca="1">+IF(AND(ISNUMBER(OFFSET('Water Data'!$G$9,0,10*ROW('Water Data'!G25))),'Data Summary'!CD31="Yes"),OFFSET('Water Data'!$G$9,0,10*ROW('Water Data'!G25)),NA())</f>
        <v>#N/A</v>
      </c>
      <c r="P31" s="508" t="e">
        <f ca="1">+IF(AND(ISNUMBER(OFFSET('Water Data'!$H$4,0,10*ROW('Water Data'!H25))),'Data Summary'!CE31="Yes"),100-OFFSET('Water Data'!$H$4,0,10*ROW('Water Data'!H25)),NA())</f>
        <v>#N/A</v>
      </c>
      <c r="Q31" s="508" t="e">
        <f ca="1">+IF(AND(ISNUMBER(OFFSET('Water Data'!$H$6,0,10*ROW('Water Data'!H25))),'Data Summary'!CF31="Yes"),OFFSET('Water Data'!$H$6,0,10*ROW('Water Data'!H25)),NA())</f>
        <v>#N/A</v>
      </c>
      <c r="R31" s="508" t="e">
        <f ca="1">+IF(AND(ISNUMBER(OFFSET('Water Data'!$H$9,0,10*ROW('Water Data'!H25))),'Data Summary'!CG31="Yes"),OFFSET('Water Data'!$H$9,0,10*ROW('Water Data'!H25)),NA())</f>
        <v>#N/A</v>
      </c>
      <c r="S31" s="508" t="e">
        <f ca="1">+IF(AND(ISNUMBER(OFFSET('Water Data'!$I$4,0,10*ROW('Water Data'!I25))),'Data Summary'!CH31="Yes"),100-OFFSET('Water Data'!$I$4,0,10*ROW('Water Data'!I25)),NA())</f>
        <v>#N/A</v>
      </c>
      <c r="T31" s="508" t="e">
        <f ca="1">+IF(AND(ISNUMBER(OFFSET('Water Data'!$I$6,0,10*ROW('Water Data'!I25))),'Data Summary'!CI31="Yes"),OFFSET('Water Data'!$I$6,0,10*ROW('Water Data'!I25)),NA())</f>
        <v>#N/A</v>
      </c>
      <c r="U31" s="508" t="e">
        <f ca="1">+IF(AND(ISNUMBER(OFFSET('Water Data'!$I$9,0,10*ROW('Water Data'!I25))),'Data Summary'!CJ31="Yes"),OFFSET('Water Data'!$I$9,0,10*ROW('Water Data'!I25)),NA())</f>
        <v>#N/A</v>
      </c>
      <c r="V31" s="509" t="e">
        <f ca="1">+IF(AND(ISNUMBER(OFFSET('Sanitation Data'!$D$4,0,10*ROW('Sanitation Data'!D25))),'Data Summary'!CK31="Yes"),100-OFFSET('Sanitation Data'!$D$4,0,10*ROW('Sanitation Data'!D25)),NA())</f>
        <v>#N/A</v>
      </c>
      <c r="W31" s="509" t="e">
        <f ca="1">+IF(AND(ISNUMBER(OFFSET('Sanitation Data'!$D$6,0,10*ROW('Sanitation Data'!D25))),'Data Summary'!CL31="Yes"),OFFSET('Sanitation Data'!$D$6,0,10*ROW('Sanitation Data'!D25)),NA())</f>
        <v>#N/A</v>
      </c>
      <c r="X31" s="509" t="e">
        <f ca="1">+IF(AND(ISNUMBER(OFFSET('Sanitation Data'!$D$10,0,10*ROW('Sanitation Data'!D25))),'Data Summary'!CM31="Yes"),OFFSET('Sanitation Data'!$D$10,0,10*ROW('Sanitation Data'!D25)),NA())</f>
        <v>#N/A</v>
      </c>
      <c r="Y31" s="509" t="e">
        <f ca="1">+IF(AND(ISNUMBER(OFFSET('Sanitation Data'!$D$11,0,10*ROW('Sanitation Data'!D25))),'Data Summary'!CN31="Yes"),OFFSET('Sanitation Data'!$D$11,0,10*ROW('Sanitation Data'!D25)),NA())</f>
        <v>#N/A</v>
      </c>
      <c r="Z31" s="509" t="e">
        <f ca="1">+IF(AND(ISNUMBER(OFFSET('Sanitation Data'!$D$12,0,10*ROW('Sanitation Data'!D25))),'Data Summary'!CO31="Yes"),OFFSET('Sanitation Data'!$D$12,0,10*ROW('Sanitation Data'!D25)),NA())</f>
        <v>#N/A</v>
      </c>
      <c r="AA31" s="509" t="e">
        <f ca="1">+IF(AND(ISNUMBER(OFFSET('Sanitation Data'!$E$4,0,10*ROW('Sanitation Data'!E25))),'Data Summary'!CP31="Yes"),100-OFFSET('Sanitation Data'!$E$4,0,10*ROW('Sanitation Data'!E25)),NA())</f>
        <v>#N/A</v>
      </c>
      <c r="AB31" s="509" t="e">
        <f ca="1">+IF(AND(ISNUMBER(OFFSET('Sanitation Data'!$E$6,0,10*ROW('Sanitation Data'!E25))),'Data Summary'!CQ31="Yes"),OFFSET('Sanitation Data'!$E$6,0,10*ROW('Sanitation Data'!E25)),NA())</f>
        <v>#N/A</v>
      </c>
      <c r="AC31" s="509" t="e">
        <f ca="1">+IF(AND(ISNUMBER(OFFSET('Sanitation Data'!$E$10,0,10*ROW('Sanitation Data'!E25))),'Data Summary'!CR31="Yes"),OFFSET('Sanitation Data'!$E$10,0,10*ROW('Sanitation Data'!E25)),NA())</f>
        <v>#N/A</v>
      </c>
      <c r="AD31" s="509" t="e">
        <f ca="1">+IF(AND(ISNUMBER(OFFSET('Sanitation Data'!$E$11,0,10*ROW('Sanitation Data'!E25))),'Data Summary'!CS31="Yes"),OFFSET('Sanitation Data'!$E$11,0,10*ROW('Sanitation Data'!E25)),NA())</f>
        <v>#N/A</v>
      </c>
      <c r="AE31" s="509" t="e">
        <f ca="1">+IF(AND(ISNUMBER(OFFSET('Sanitation Data'!$E$12,0,10*ROW('Sanitation Data'!E25))),'Data Summary'!CT31="Yes"),OFFSET('Sanitation Data'!$E$12,0,10*ROW('Sanitation Data'!E25)),NA())</f>
        <v>#N/A</v>
      </c>
      <c r="AF31" s="509" t="e">
        <f ca="1">+IF(AND(ISNUMBER(OFFSET('Sanitation Data'!$F$4,0,10*ROW('Sanitation Data'!F25))),'Data Summary'!CU31="Yes"),100-OFFSET('Sanitation Data'!$F$4,0,10*ROW('Sanitation Data'!F25)),NA())</f>
        <v>#N/A</v>
      </c>
      <c r="AG31" s="509" t="e">
        <f ca="1">+IF(AND(ISNUMBER(OFFSET('Sanitation Data'!$F$6,0,10*ROW('Sanitation Data'!F25))),'Data Summary'!CV31="Yes"),OFFSET('Sanitation Data'!$F$6,0,10*ROW('Sanitation Data'!F25)),NA())</f>
        <v>#N/A</v>
      </c>
      <c r="AH31" s="509" t="e">
        <f ca="1">+IF(AND(ISNUMBER(OFFSET('Sanitation Data'!$F$10,0,10*ROW('Sanitation Data'!F25))),'Data Summary'!CW31="Yes"),OFFSET('Sanitation Data'!$F$10,0,10*ROW('Sanitation Data'!F25)),NA())</f>
        <v>#N/A</v>
      </c>
      <c r="AI31" s="509" t="e">
        <f ca="1">+IF(AND(ISNUMBER(OFFSET('Sanitation Data'!$F$11,0,10*ROW('Sanitation Data'!F25))),'Data Summary'!CX31="Yes"),OFFSET('Sanitation Data'!$F$11,0,10*ROW('Sanitation Data'!F25)),NA())</f>
        <v>#N/A</v>
      </c>
      <c r="AJ31" s="509" t="e">
        <f ca="1">+IF(AND(ISNUMBER(OFFSET('Sanitation Data'!$F$12,0,10*ROW('Sanitation Data'!F25))),'Data Summary'!CY31="Yes"),OFFSET('Sanitation Data'!$F$12,0,10*ROW('Sanitation Data'!F25)),NA())</f>
        <v>#N/A</v>
      </c>
      <c r="AK31" s="509" t="e">
        <f ca="1">+IF(AND(ISNUMBER(OFFSET('Sanitation Data'!$G$4,0,10*ROW('Sanitation Data'!G25))),'Data Summary'!CZ31="Yes"),100-OFFSET('Sanitation Data'!$G$4,0,10*ROW('Sanitation Data'!G25)),NA())</f>
        <v>#N/A</v>
      </c>
      <c r="AL31" s="509" t="e">
        <f ca="1">+IF(AND(ISNUMBER(OFFSET('Sanitation Data'!$G$6,0,10*ROW('Sanitation Data'!G25))),'Data Summary'!DA31="Yes"),OFFSET('Sanitation Data'!$G$6,0,10*ROW('Sanitation Data'!G25)),NA())</f>
        <v>#N/A</v>
      </c>
      <c r="AM31" s="509" t="e">
        <f ca="1">+IF(AND(ISNUMBER(OFFSET('Sanitation Data'!$G$10,0,10*ROW('Sanitation Data'!G25))),'Data Summary'!DB31="Yes"),OFFSET('Sanitation Data'!$G$10,0,10*ROW('Sanitation Data'!G25)),NA())</f>
        <v>#N/A</v>
      </c>
      <c r="AN31" s="509" t="e">
        <f ca="1">+IF(AND(ISNUMBER(OFFSET('Sanitation Data'!$G$11,0,10*ROW('Sanitation Data'!G25))),'Data Summary'!DC31="Yes"),OFFSET('Sanitation Data'!$G$11,0,10*ROW('Sanitation Data'!G25)),NA())</f>
        <v>#N/A</v>
      </c>
      <c r="AO31" s="509" t="e">
        <f ca="1">+IF(AND(ISNUMBER(OFFSET('Sanitation Data'!$G$12,0,10*ROW('Sanitation Data'!G25))),'Data Summary'!DD31="Yes"),OFFSET('Sanitation Data'!$G$12,0,10*ROW('Sanitation Data'!G25)),NA())</f>
        <v>#N/A</v>
      </c>
      <c r="AP31" s="509" t="e">
        <f ca="1">+IF(AND(ISNUMBER(OFFSET('Sanitation Data'!$H$4,0,10*ROW('Sanitation Data'!H25))),'Data Summary'!DE31="Yes"),100-OFFSET('Sanitation Data'!$H$4,0,10*ROW('Sanitation Data'!H25)),NA())</f>
        <v>#N/A</v>
      </c>
      <c r="AQ31" s="509" t="e">
        <f ca="1">+IF(AND(ISNUMBER(OFFSET('Sanitation Data'!$H$6,0,10*ROW('Sanitation Data'!H25))),'Data Summary'!DF31="Yes"),OFFSET('Sanitation Data'!$H$6,0,10*ROW('Sanitation Data'!H25)),NA())</f>
        <v>#N/A</v>
      </c>
      <c r="AR31" s="509" t="e">
        <f ca="1">+IF(AND(ISNUMBER(OFFSET('Sanitation Data'!$H$10,0,10*ROW('Sanitation Data'!H25))),'Data Summary'!DG31="Yes"),OFFSET('Sanitation Data'!$H$10,0,10*ROW('Sanitation Data'!H25)),NA())</f>
        <v>#N/A</v>
      </c>
      <c r="AS31" s="509" t="e">
        <f ca="1">+IF(AND(ISNUMBER(OFFSET('Sanitation Data'!$H$11,0,10*ROW('Sanitation Data'!H25))),'Data Summary'!DH31="Yes"),OFFSET('Sanitation Data'!$H$11,0,10*ROW('Sanitation Data'!H25)),NA())</f>
        <v>#N/A</v>
      </c>
      <c r="AT31" s="509" t="e">
        <f ca="1">+IF(AND(ISNUMBER(OFFSET('Sanitation Data'!$H$12,0,10*ROW('Sanitation Data'!H25))),'Data Summary'!DI31="Yes"),OFFSET('Sanitation Data'!$H$12,0,10*ROW('Sanitation Data'!H25)),NA())</f>
        <v>#N/A</v>
      </c>
      <c r="AU31" s="509" t="e">
        <f ca="1">+IF(AND(ISNUMBER(OFFSET('Sanitation Data'!$I$4,0,10*ROW('Sanitation Data'!I25))),'Data Summary'!DJ31="Yes"),100-OFFSET('Sanitation Data'!$I$4,0,10*ROW('Sanitation Data'!I25)),NA())</f>
        <v>#N/A</v>
      </c>
      <c r="AV31" s="509" t="e">
        <f ca="1">+IF(AND(ISNUMBER(OFFSET('Sanitation Data'!$I$6,0,10*ROW('Sanitation Data'!I25))),'Data Summary'!DK31="Yes"),OFFSET('Sanitation Data'!$I$6,0,10*ROW('Sanitation Data'!I25)),NA())</f>
        <v>#N/A</v>
      </c>
      <c r="AW31" s="509" t="e">
        <f ca="1">+IF(AND(ISNUMBER(OFFSET('Sanitation Data'!$I$10,0,10*ROW('Sanitation Data'!I25))),'Data Summary'!DL31="Yes"),OFFSET('Sanitation Data'!$I$10,0,10*ROW('Sanitation Data'!I25)),NA())</f>
        <v>#N/A</v>
      </c>
      <c r="AX31" s="509" t="e">
        <f ca="1">+IF(AND(ISNUMBER(OFFSET('Sanitation Data'!$I$11,0,10*ROW('Sanitation Data'!I25))),'Data Summary'!DM31="Yes"),OFFSET('Sanitation Data'!$I$11,0,10*ROW('Sanitation Data'!I25)),NA())</f>
        <v>#N/A</v>
      </c>
      <c r="AY31" s="509" t="e">
        <f ca="1">+IF(AND(ISNUMBER(OFFSET('Sanitation Data'!$I$12,0,10*ROW('Sanitation Data'!I25))),'Data Summary'!DN31="Yes"),OFFSET('Sanitation Data'!$I$12,0,10*ROW('Sanitation Data'!I25)),NA())</f>
        <v>#N/A</v>
      </c>
      <c r="AZ31" s="510" t="e">
        <f ca="1">+IF(AND(ISNUMBER(OFFSET('Hygiene Data'!$D$5,0,10*ROW('Hygiene Data'!D25))),'Data Summary'!DO31="Yes"),OFFSET('Hygiene Data'!$D$5,0,10*ROW('Hygiene Data'!D25)),NA())</f>
        <v>#N/A</v>
      </c>
      <c r="BA31" s="510" t="e">
        <f ca="1">+IF(AND(ISNUMBER(OFFSET('Hygiene Data'!$D$7,0,10*ROW('Hygiene Data'!D25))),'Data Summary'!DP31="Yes"),OFFSET('Hygiene Data'!$D$7,0,10*ROW('Hygiene Data'!D25)),NA())</f>
        <v>#N/A</v>
      </c>
      <c r="BB31" s="510" t="e">
        <f ca="1">+IF(AND(ISNUMBER(OFFSET('Hygiene Data'!$D$9,0,10*ROW('Hygiene Data'!D25))),'Data Summary'!DQ31="Yes"),OFFSET('Hygiene Data'!$D$9,0,10*ROW('Hygiene Data'!D25)),NA())</f>
        <v>#N/A</v>
      </c>
      <c r="BC31" s="510" t="e">
        <f ca="1">+IF(AND(ISNUMBER(OFFSET('Hygiene Data'!$E$5,0,10*ROW('Hygiene Data'!E25))),'Data Summary'!DR31="Yes"),OFFSET('Hygiene Data'!$E$5,0,10*ROW('Hygiene Data'!E25)),NA())</f>
        <v>#N/A</v>
      </c>
      <c r="BD31" s="510" t="e">
        <f ca="1">+IF(AND(ISNUMBER(OFFSET('Hygiene Data'!$E$7,0,10*ROW('Hygiene Data'!E25))),'Data Summary'!DS31="Yes"),OFFSET('Hygiene Data'!$E$7,0,10*ROW('Hygiene Data'!E25)),NA())</f>
        <v>#N/A</v>
      </c>
      <c r="BE31" s="510" t="e">
        <f ca="1">+IF(AND(ISNUMBER(OFFSET('Hygiene Data'!$E$9,0,10*ROW('Hygiene Data'!E25))),'Data Summary'!DT31="Yes"),OFFSET('Hygiene Data'!$E$9,0,10*ROW('Hygiene Data'!E25)),NA())</f>
        <v>#N/A</v>
      </c>
      <c r="BF31" s="510" t="e">
        <f ca="1">+IF(AND(ISNUMBER(OFFSET('Hygiene Data'!$F$5,0,10*ROW('Hygiene Data'!F25))),'Data Summary'!DU31="Yes"),OFFSET('Hygiene Data'!$F$5,0,10*ROW('Hygiene Data'!F25)),NA())</f>
        <v>#N/A</v>
      </c>
      <c r="BG31" s="510" t="e">
        <f ca="1">+IF(AND(ISNUMBER(OFFSET('Hygiene Data'!$F$7,0,10*ROW('Hygiene Data'!F25))),'Data Summary'!DV31="Yes"),OFFSET('Hygiene Data'!$F$7,0,10*ROW('Hygiene Data'!F25)),NA())</f>
        <v>#N/A</v>
      </c>
      <c r="BH31" s="510" t="e">
        <f ca="1">+IF(AND(ISNUMBER(OFFSET('Hygiene Data'!$F$9,0,10*ROW('Hygiene Data'!F25))),'Data Summary'!DW31="Yes"),OFFSET('Hygiene Data'!$F$9,0,10*ROW('Hygiene Data'!F25)),NA())</f>
        <v>#N/A</v>
      </c>
      <c r="BI31" s="510" t="e">
        <f ca="1">+IF(AND(ISNUMBER(OFFSET('Hygiene Data'!$G$5,0,10*ROW('Hygiene Data'!G25))),'Data Summary'!DX31="Yes"),OFFSET('Hygiene Data'!$G$5,0,10*ROW('Hygiene Data'!G25)),NA())</f>
        <v>#N/A</v>
      </c>
      <c r="BJ31" s="510" t="e">
        <f ca="1">+IF(AND(ISNUMBER(OFFSET('Hygiene Data'!$G$7,0,10*ROW('Hygiene Data'!G25))),'Data Summary'!DY31="Yes"),OFFSET('Hygiene Data'!$G$7,0,10*ROW('Hygiene Data'!G25)),NA())</f>
        <v>#N/A</v>
      </c>
      <c r="BK31" s="510" t="e">
        <f ca="1">+IF(AND(ISNUMBER(OFFSET('Hygiene Data'!$G$9,0,10*ROW('Hygiene Data'!G25))),'Data Summary'!DZ31="Yes"),OFFSET('Hygiene Data'!$G$9,0,10*ROW('Hygiene Data'!G25)),NA())</f>
        <v>#N/A</v>
      </c>
      <c r="BL31" s="510" t="e">
        <f ca="1">+IF(AND(ISNUMBER(OFFSET('Hygiene Data'!$H$5,0,10*ROW('Hygiene Data'!H25))),'Data Summary'!EA31="Yes"),OFFSET('Hygiene Data'!$H$5,0,10*ROW('Hygiene Data'!H25)),NA())</f>
        <v>#N/A</v>
      </c>
      <c r="BM31" s="510" t="e">
        <f ca="1">+IF(AND(ISNUMBER(OFFSET('Hygiene Data'!$H$7,0,10*ROW('Hygiene Data'!H25))),'Data Summary'!EB31="Yes"),OFFSET('Hygiene Data'!$H$7,0,10*ROW('Hygiene Data'!H25)),NA())</f>
        <v>#N/A</v>
      </c>
      <c r="BN31" s="510" t="e">
        <f ca="1">+IF(AND(ISNUMBER(OFFSET('Hygiene Data'!$H$9,0,10*ROW('Hygiene Data'!H25))),'Data Summary'!EC31="Yes"),OFFSET('Hygiene Data'!$H$9,0,10*ROW('Hygiene Data'!H25)),NA())</f>
        <v>#N/A</v>
      </c>
      <c r="BO31" s="510" t="e">
        <f ca="1">+IF(AND(ISNUMBER(OFFSET('Hygiene Data'!$I$5,0,10*ROW('Hygiene Data'!I25))),'Data Summary'!ED31="Yes"),OFFSET('Hygiene Data'!$I$5,0,10*ROW('Hygiene Data'!I25)),NA())</f>
        <v>#N/A</v>
      </c>
      <c r="BP31" s="510" t="e">
        <f ca="1">+IF(AND(ISNUMBER(OFFSET('Hygiene Data'!$I$7,0,10*ROW('Hygiene Data'!I25))),'Data Summary'!EE31="Yes"),OFFSET('Hygiene Data'!$I$7,0,10*ROW('Hygiene Data'!I25)),NA())</f>
        <v>#N/A</v>
      </c>
      <c r="BQ31" s="510" t="e">
        <f ca="1">+IF(AND(ISNUMBER(OFFSET('Hygiene Data'!$I$9,0,10*ROW('Hygiene Data'!I25))),'Data Summary'!EF31="Yes"),OFFSET('Hygiene Data'!$I$9,0,10*ROW('Hygiene Data'!I25)),NA())</f>
        <v>#N/A</v>
      </c>
    </row>
    <row r="32" spans="1:69" x14ac:dyDescent="0.25">
      <c r="A32" s="506" t="e">
        <f ca="1">+RIGHT('Data Summary'!A32,LEN('Data Summary'!A32)-9)</f>
        <v>#VALUE!</v>
      </c>
      <c r="B32" s="480" t="str">
        <f ca="1">+IF(ISTEXT('Data Summary'!B32),'Data Summary'!B32,"")</f>
        <v/>
      </c>
      <c r="C32" s="507" t="e">
        <f ca="1">+VALUE('Data Summary'!C32)</f>
        <v>#VALUE!</v>
      </c>
      <c r="D32" s="508" t="e">
        <f ca="1">+IF(AND(ISNUMBER(OFFSET('Water Data'!$D$4,0,10*ROW('Water Data'!D26))),'Data Summary'!BS32="Yes"),100-OFFSET('Water Data'!$D$4,0,10*ROW('Water Data'!D26)),NA())</f>
        <v>#N/A</v>
      </c>
      <c r="E32" s="508" t="e">
        <f ca="1">+IF(AND(ISNUMBER(OFFSET('Water Data'!$D$6,0,10*ROW('Water Data'!D26))),'Data Summary'!BT32="Yes"),OFFSET('Water Data'!$D$6,0,10*ROW('Water Data'!D26)),NA())</f>
        <v>#N/A</v>
      </c>
      <c r="F32" s="508" t="e">
        <f ca="1">+IF(AND(ISNUMBER(OFFSET('Water Data'!$D$9,0,10*ROW('Water Data'!D26))),'Data Summary'!BU32="Yes"),OFFSET('Water Data'!$D$9,0,10*ROW('Water Data'!D26)),NA())</f>
        <v>#N/A</v>
      </c>
      <c r="G32" s="508" t="e">
        <f ca="1">+IF(AND(ISNUMBER(OFFSET('Water Data'!$E$4,0,10*ROW('Water Data'!E26))),'Data Summary'!BV32="Yes"),100-OFFSET('Water Data'!$E$4,0,10*ROW('Water Data'!E26)),NA())</f>
        <v>#N/A</v>
      </c>
      <c r="H32" s="508" t="e">
        <f ca="1">+IF(AND(ISNUMBER(OFFSET('Water Data'!$E$6,0,10*ROW('Water Data'!E26))),'Data Summary'!BW32="Yes"),OFFSET('Water Data'!$E$6,0,10*ROW('Water Data'!E26)),NA())</f>
        <v>#N/A</v>
      </c>
      <c r="I32" s="508" t="e">
        <f ca="1">+IF(AND(ISNUMBER(OFFSET('Water Data'!$E$9,0,10*ROW('Water Data'!E26))),'Data Summary'!BX32="Yes"),OFFSET('Water Data'!$E$9,0,10*ROW('Water Data'!E26)),NA())</f>
        <v>#N/A</v>
      </c>
      <c r="J32" s="508" t="e">
        <f ca="1">+IF(AND(ISNUMBER(OFFSET('Water Data'!$F$4,0,10*ROW('Water Data'!F26))),'Data Summary'!BY32="Yes"),100-OFFSET('Water Data'!$F$4,0,10*ROW('Water Data'!F26)),NA())</f>
        <v>#N/A</v>
      </c>
      <c r="K32" s="508" t="e">
        <f ca="1">+IF(AND(ISNUMBER(OFFSET('Water Data'!$F$6,0,10*ROW('Water Data'!F26))),'Data Summary'!BZ32="Yes"),OFFSET('Water Data'!$F$6,0,10*ROW('Water Data'!F26)),NA())</f>
        <v>#N/A</v>
      </c>
      <c r="L32" s="508" t="e">
        <f ca="1">+IF(AND(ISNUMBER(OFFSET('Water Data'!$F$9,0,10*ROW('Water Data'!F26))),'Data Summary'!CA32="Yes"),OFFSET('Water Data'!$F$9,0,10*ROW('Water Data'!F26)),NA())</f>
        <v>#N/A</v>
      </c>
      <c r="M32" s="508" t="e">
        <f ca="1">+IF(AND(ISNUMBER(OFFSET('Water Data'!$G$4,0,10*ROW('Water Data'!G26))),'Data Summary'!CB32="Yes"),100-OFFSET('Water Data'!$G$4,0,10*ROW('Water Data'!G26)),NA())</f>
        <v>#N/A</v>
      </c>
      <c r="N32" s="508" t="e">
        <f ca="1">+IF(AND(ISNUMBER(OFFSET('Water Data'!$G$6,0,10*ROW('Water Data'!G26))),'Data Summary'!CC32="Yes"),OFFSET('Water Data'!$G$6,0,10*ROW('Water Data'!G26)),NA())</f>
        <v>#N/A</v>
      </c>
      <c r="O32" s="508" t="e">
        <f ca="1">+IF(AND(ISNUMBER(OFFSET('Water Data'!$G$9,0,10*ROW('Water Data'!G26))),'Data Summary'!CD32="Yes"),OFFSET('Water Data'!$G$9,0,10*ROW('Water Data'!G26)),NA())</f>
        <v>#N/A</v>
      </c>
      <c r="P32" s="508" t="e">
        <f ca="1">+IF(AND(ISNUMBER(OFFSET('Water Data'!$H$4,0,10*ROW('Water Data'!H26))),'Data Summary'!CE32="Yes"),100-OFFSET('Water Data'!$H$4,0,10*ROW('Water Data'!H26)),NA())</f>
        <v>#N/A</v>
      </c>
      <c r="Q32" s="508" t="e">
        <f ca="1">+IF(AND(ISNUMBER(OFFSET('Water Data'!$H$6,0,10*ROW('Water Data'!H26))),'Data Summary'!CF32="Yes"),OFFSET('Water Data'!$H$6,0,10*ROW('Water Data'!H26)),NA())</f>
        <v>#N/A</v>
      </c>
      <c r="R32" s="508" t="e">
        <f ca="1">+IF(AND(ISNUMBER(OFFSET('Water Data'!$H$9,0,10*ROW('Water Data'!H26))),'Data Summary'!CG32="Yes"),OFFSET('Water Data'!$H$9,0,10*ROW('Water Data'!H26)),NA())</f>
        <v>#N/A</v>
      </c>
      <c r="S32" s="508" t="e">
        <f ca="1">+IF(AND(ISNUMBER(OFFSET('Water Data'!$I$4,0,10*ROW('Water Data'!I26))),'Data Summary'!CH32="Yes"),100-OFFSET('Water Data'!$I$4,0,10*ROW('Water Data'!I26)),NA())</f>
        <v>#N/A</v>
      </c>
      <c r="T32" s="508" t="e">
        <f ca="1">+IF(AND(ISNUMBER(OFFSET('Water Data'!$I$6,0,10*ROW('Water Data'!I26))),'Data Summary'!CI32="Yes"),OFFSET('Water Data'!$I$6,0,10*ROW('Water Data'!I26)),NA())</f>
        <v>#N/A</v>
      </c>
      <c r="U32" s="508" t="e">
        <f ca="1">+IF(AND(ISNUMBER(OFFSET('Water Data'!$I$9,0,10*ROW('Water Data'!I26))),'Data Summary'!CJ32="Yes"),OFFSET('Water Data'!$I$9,0,10*ROW('Water Data'!I26)),NA())</f>
        <v>#N/A</v>
      </c>
      <c r="V32" s="509" t="e">
        <f ca="1">+IF(AND(ISNUMBER(OFFSET('Sanitation Data'!$D$4,0,10*ROW('Sanitation Data'!D26))),'Data Summary'!CK32="Yes"),100-OFFSET('Sanitation Data'!$D$4,0,10*ROW('Sanitation Data'!D26)),NA())</f>
        <v>#N/A</v>
      </c>
      <c r="W32" s="509" t="e">
        <f ca="1">+IF(AND(ISNUMBER(OFFSET('Sanitation Data'!$D$6,0,10*ROW('Sanitation Data'!D26))),'Data Summary'!CL32="Yes"),OFFSET('Sanitation Data'!$D$6,0,10*ROW('Sanitation Data'!D26)),NA())</f>
        <v>#N/A</v>
      </c>
      <c r="X32" s="509" t="e">
        <f ca="1">+IF(AND(ISNUMBER(OFFSET('Sanitation Data'!$D$10,0,10*ROW('Sanitation Data'!D26))),'Data Summary'!CM32="Yes"),OFFSET('Sanitation Data'!$D$10,0,10*ROW('Sanitation Data'!D26)),NA())</f>
        <v>#N/A</v>
      </c>
      <c r="Y32" s="509" t="e">
        <f ca="1">+IF(AND(ISNUMBER(OFFSET('Sanitation Data'!$D$11,0,10*ROW('Sanitation Data'!D26))),'Data Summary'!CN32="Yes"),OFFSET('Sanitation Data'!$D$11,0,10*ROW('Sanitation Data'!D26)),NA())</f>
        <v>#N/A</v>
      </c>
      <c r="Z32" s="509" t="e">
        <f ca="1">+IF(AND(ISNUMBER(OFFSET('Sanitation Data'!$D$12,0,10*ROW('Sanitation Data'!D26))),'Data Summary'!CO32="Yes"),OFFSET('Sanitation Data'!$D$12,0,10*ROW('Sanitation Data'!D26)),NA())</f>
        <v>#N/A</v>
      </c>
      <c r="AA32" s="509" t="e">
        <f ca="1">+IF(AND(ISNUMBER(OFFSET('Sanitation Data'!$E$4,0,10*ROW('Sanitation Data'!E26))),'Data Summary'!CP32="Yes"),100-OFFSET('Sanitation Data'!$E$4,0,10*ROW('Sanitation Data'!E26)),NA())</f>
        <v>#N/A</v>
      </c>
      <c r="AB32" s="509" t="e">
        <f ca="1">+IF(AND(ISNUMBER(OFFSET('Sanitation Data'!$E$6,0,10*ROW('Sanitation Data'!E26))),'Data Summary'!CQ32="Yes"),OFFSET('Sanitation Data'!$E$6,0,10*ROW('Sanitation Data'!E26)),NA())</f>
        <v>#N/A</v>
      </c>
      <c r="AC32" s="509" t="e">
        <f ca="1">+IF(AND(ISNUMBER(OFFSET('Sanitation Data'!$E$10,0,10*ROW('Sanitation Data'!E26))),'Data Summary'!CR32="Yes"),OFFSET('Sanitation Data'!$E$10,0,10*ROW('Sanitation Data'!E26)),NA())</f>
        <v>#N/A</v>
      </c>
      <c r="AD32" s="509" t="e">
        <f ca="1">+IF(AND(ISNUMBER(OFFSET('Sanitation Data'!$E$11,0,10*ROW('Sanitation Data'!E26))),'Data Summary'!CS32="Yes"),OFFSET('Sanitation Data'!$E$11,0,10*ROW('Sanitation Data'!E26)),NA())</f>
        <v>#N/A</v>
      </c>
      <c r="AE32" s="509" t="e">
        <f ca="1">+IF(AND(ISNUMBER(OFFSET('Sanitation Data'!$E$12,0,10*ROW('Sanitation Data'!E26))),'Data Summary'!CT32="Yes"),OFFSET('Sanitation Data'!$E$12,0,10*ROW('Sanitation Data'!E26)),NA())</f>
        <v>#N/A</v>
      </c>
      <c r="AF32" s="509" t="e">
        <f ca="1">+IF(AND(ISNUMBER(OFFSET('Sanitation Data'!$F$4,0,10*ROW('Sanitation Data'!F26))),'Data Summary'!CU32="Yes"),100-OFFSET('Sanitation Data'!$F$4,0,10*ROW('Sanitation Data'!F26)),NA())</f>
        <v>#N/A</v>
      </c>
      <c r="AG32" s="509" t="e">
        <f ca="1">+IF(AND(ISNUMBER(OFFSET('Sanitation Data'!$F$6,0,10*ROW('Sanitation Data'!F26))),'Data Summary'!CV32="Yes"),OFFSET('Sanitation Data'!$F$6,0,10*ROW('Sanitation Data'!F26)),NA())</f>
        <v>#N/A</v>
      </c>
      <c r="AH32" s="509" t="e">
        <f ca="1">+IF(AND(ISNUMBER(OFFSET('Sanitation Data'!$F$10,0,10*ROW('Sanitation Data'!F26))),'Data Summary'!CW32="Yes"),OFFSET('Sanitation Data'!$F$10,0,10*ROW('Sanitation Data'!F26)),NA())</f>
        <v>#N/A</v>
      </c>
      <c r="AI32" s="509" t="e">
        <f ca="1">+IF(AND(ISNUMBER(OFFSET('Sanitation Data'!$F$11,0,10*ROW('Sanitation Data'!F26))),'Data Summary'!CX32="Yes"),OFFSET('Sanitation Data'!$F$11,0,10*ROW('Sanitation Data'!F26)),NA())</f>
        <v>#N/A</v>
      </c>
      <c r="AJ32" s="509" t="e">
        <f ca="1">+IF(AND(ISNUMBER(OFFSET('Sanitation Data'!$F$12,0,10*ROW('Sanitation Data'!F26))),'Data Summary'!CY32="Yes"),OFFSET('Sanitation Data'!$F$12,0,10*ROW('Sanitation Data'!F26)),NA())</f>
        <v>#N/A</v>
      </c>
      <c r="AK32" s="509" t="e">
        <f ca="1">+IF(AND(ISNUMBER(OFFSET('Sanitation Data'!$G$4,0,10*ROW('Sanitation Data'!G26))),'Data Summary'!CZ32="Yes"),100-OFFSET('Sanitation Data'!$G$4,0,10*ROW('Sanitation Data'!G26)),NA())</f>
        <v>#N/A</v>
      </c>
      <c r="AL32" s="509" t="e">
        <f ca="1">+IF(AND(ISNUMBER(OFFSET('Sanitation Data'!$G$6,0,10*ROW('Sanitation Data'!G26))),'Data Summary'!DA32="Yes"),OFFSET('Sanitation Data'!$G$6,0,10*ROW('Sanitation Data'!G26)),NA())</f>
        <v>#N/A</v>
      </c>
      <c r="AM32" s="509" t="e">
        <f ca="1">+IF(AND(ISNUMBER(OFFSET('Sanitation Data'!$G$10,0,10*ROW('Sanitation Data'!G26))),'Data Summary'!DB32="Yes"),OFFSET('Sanitation Data'!$G$10,0,10*ROW('Sanitation Data'!G26)),NA())</f>
        <v>#N/A</v>
      </c>
      <c r="AN32" s="509" t="e">
        <f ca="1">+IF(AND(ISNUMBER(OFFSET('Sanitation Data'!$G$11,0,10*ROW('Sanitation Data'!G26))),'Data Summary'!DC32="Yes"),OFFSET('Sanitation Data'!$G$11,0,10*ROW('Sanitation Data'!G26)),NA())</f>
        <v>#N/A</v>
      </c>
      <c r="AO32" s="509" t="e">
        <f ca="1">+IF(AND(ISNUMBER(OFFSET('Sanitation Data'!$G$12,0,10*ROW('Sanitation Data'!G26))),'Data Summary'!DD32="Yes"),OFFSET('Sanitation Data'!$G$12,0,10*ROW('Sanitation Data'!G26)),NA())</f>
        <v>#N/A</v>
      </c>
      <c r="AP32" s="509" t="e">
        <f ca="1">+IF(AND(ISNUMBER(OFFSET('Sanitation Data'!$H$4,0,10*ROW('Sanitation Data'!H26))),'Data Summary'!DE32="Yes"),100-OFFSET('Sanitation Data'!$H$4,0,10*ROW('Sanitation Data'!H26)),NA())</f>
        <v>#N/A</v>
      </c>
      <c r="AQ32" s="509" t="e">
        <f ca="1">+IF(AND(ISNUMBER(OFFSET('Sanitation Data'!$H$6,0,10*ROW('Sanitation Data'!H26))),'Data Summary'!DF32="Yes"),OFFSET('Sanitation Data'!$H$6,0,10*ROW('Sanitation Data'!H26)),NA())</f>
        <v>#N/A</v>
      </c>
      <c r="AR32" s="509" t="e">
        <f ca="1">+IF(AND(ISNUMBER(OFFSET('Sanitation Data'!$H$10,0,10*ROW('Sanitation Data'!H26))),'Data Summary'!DG32="Yes"),OFFSET('Sanitation Data'!$H$10,0,10*ROW('Sanitation Data'!H26)),NA())</f>
        <v>#N/A</v>
      </c>
      <c r="AS32" s="509" t="e">
        <f ca="1">+IF(AND(ISNUMBER(OFFSET('Sanitation Data'!$H$11,0,10*ROW('Sanitation Data'!H26))),'Data Summary'!DH32="Yes"),OFFSET('Sanitation Data'!$H$11,0,10*ROW('Sanitation Data'!H26)),NA())</f>
        <v>#N/A</v>
      </c>
      <c r="AT32" s="509" t="e">
        <f ca="1">+IF(AND(ISNUMBER(OFFSET('Sanitation Data'!$H$12,0,10*ROW('Sanitation Data'!H26))),'Data Summary'!DI32="Yes"),OFFSET('Sanitation Data'!$H$12,0,10*ROW('Sanitation Data'!H26)),NA())</f>
        <v>#N/A</v>
      </c>
      <c r="AU32" s="509" t="e">
        <f ca="1">+IF(AND(ISNUMBER(OFFSET('Sanitation Data'!$I$4,0,10*ROW('Sanitation Data'!I26))),'Data Summary'!DJ32="Yes"),100-OFFSET('Sanitation Data'!$I$4,0,10*ROW('Sanitation Data'!I26)),NA())</f>
        <v>#N/A</v>
      </c>
      <c r="AV32" s="509" t="e">
        <f ca="1">+IF(AND(ISNUMBER(OFFSET('Sanitation Data'!$I$6,0,10*ROW('Sanitation Data'!I26))),'Data Summary'!DK32="Yes"),OFFSET('Sanitation Data'!$I$6,0,10*ROW('Sanitation Data'!I26)),NA())</f>
        <v>#N/A</v>
      </c>
      <c r="AW32" s="509" t="e">
        <f ca="1">+IF(AND(ISNUMBER(OFFSET('Sanitation Data'!$I$10,0,10*ROW('Sanitation Data'!I26))),'Data Summary'!DL32="Yes"),OFFSET('Sanitation Data'!$I$10,0,10*ROW('Sanitation Data'!I26)),NA())</f>
        <v>#N/A</v>
      </c>
      <c r="AX32" s="509" t="e">
        <f ca="1">+IF(AND(ISNUMBER(OFFSET('Sanitation Data'!$I$11,0,10*ROW('Sanitation Data'!I26))),'Data Summary'!DM32="Yes"),OFFSET('Sanitation Data'!$I$11,0,10*ROW('Sanitation Data'!I26)),NA())</f>
        <v>#N/A</v>
      </c>
      <c r="AY32" s="509" t="e">
        <f ca="1">+IF(AND(ISNUMBER(OFFSET('Sanitation Data'!$I$12,0,10*ROW('Sanitation Data'!I26))),'Data Summary'!DN32="Yes"),OFFSET('Sanitation Data'!$I$12,0,10*ROW('Sanitation Data'!I26)),NA())</f>
        <v>#N/A</v>
      </c>
      <c r="AZ32" s="510" t="e">
        <f ca="1">+IF(AND(ISNUMBER(OFFSET('Hygiene Data'!$D$5,0,10*ROW('Hygiene Data'!D26))),'Data Summary'!DO32="Yes"),OFFSET('Hygiene Data'!$D$5,0,10*ROW('Hygiene Data'!D26)),NA())</f>
        <v>#N/A</v>
      </c>
      <c r="BA32" s="510" t="e">
        <f ca="1">+IF(AND(ISNUMBER(OFFSET('Hygiene Data'!$D$7,0,10*ROW('Hygiene Data'!D26))),'Data Summary'!DP32="Yes"),OFFSET('Hygiene Data'!$D$7,0,10*ROW('Hygiene Data'!D26)),NA())</f>
        <v>#N/A</v>
      </c>
      <c r="BB32" s="510" t="e">
        <f ca="1">+IF(AND(ISNUMBER(OFFSET('Hygiene Data'!$D$9,0,10*ROW('Hygiene Data'!D26))),'Data Summary'!DQ32="Yes"),OFFSET('Hygiene Data'!$D$9,0,10*ROW('Hygiene Data'!D26)),NA())</f>
        <v>#N/A</v>
      </c>
      <c r="BC32" s="510" t="e">
        <f ca="1">+IF(AND(ISNUMBER(OFFSET('Hygiene Data'!$E$5,0,10*ROW('Hygiene Data'!E26))),'Data Summary'!DR32="Yes"),OFFSET('Hygiene Data'!$E$5,0,10*ROW('Hygiene Data'!E26)),NA())</f>
        <v>#N/A</v>
      </c>
      <c r="BD32" s="510" t="e">
        <f ca="1">+IF(AND(ISNUMBER(OFFSET('Hygiene Data'!$E$7,0,10*ROW('Hygiene Data'!E26))),'Data Summary'!DS32="Yes"),OFFSET('Hygiene Data'!$E$7,0,10*ROW('Hygiene Data'!E26)),NA())</f>
        <v>#N/A</v>
      </c>
      <c r="BE32" s="510" t="e">
        <f ca="1">+IF(AND(ISNUMBER(OFFSET('Hygiene Data'!$E$9,0,10*ROW('Hygiene Data'!E26))),'Data Summary'!DT32="Yes"),OFFSET('Hygiene Data'!$E$9,0,10*ROW('Hygiene Data'!E26)),NA())</f>
        <v>#N/A</v>
      </c>
      <c r="BF32" s="510" t="e">
        <f ca="1">+IF(AND(ISNUMBER(OFFSET('Hygiene Data'!$F$5,0,10*ROW('Hygiene Data'!F26))),'Data Summary'!DU32="Yes"),OFFSET('Hygiene Data'!$F$5,0,10*ROW('Hygiene Data'!F26)),NA())</f>
        <v>#N/A</v>
      </c>
      <c r="BG32" s="510" t="e">
        <f ca="1">+IF(AND(ISNUMBER(OFFSET('Hygiene Data'!$F$7,0,10*ROW('Hygiene Data'!F26))),'Data Summary'!DV32="Yes"),OFFSET('Hygiene Data'!$F$7,0,10*ROW('Hygiene Data'!F26)),NA())</f>
        <v>#N/A</v>
      </c>
      <c r="BH32" s="510" t="e">
        <f ca="1">+IF(AND(ISNUMBER(OFFSET('Hygiene Data'!$F$9,0,10*ROW('Hygiene Data'!F26))),'Data Summary'!DW32="Yes"),OFFSET('Hygiene Data'!$F$9,0,10*ROW('Hygiene Data'!F26)),NA())</f>
        <v>#N/A</v>
      </c>
      <c r="BI32" s="510" t="e">
        <f ca="1">+IF(AND(ISNUMBER(OFFSET('Hygiene Data'!$G$5,0,10*ROW('Hygiene Data'!G26))),'Data Summary'!DX32="Yes"),OFFSET('Hygiene Data'!$G$5,0,10*ROW('Hygiene Data'!G26)),NA())</f>
        <v>#N/A</v>
      </c>
      <c r="BJ32" s="510" t="e">
        <f ca="1">+IF(AND(ISNUMBER(OFFSET('Hygiene Data'!$G$7,0,10*ROW('Hygiene Data'!G26))),'Data Summary'!DY32="Yes"),OFFSET('Hygiene Data'!$G$7,0,10*ROW('Hygiene Data'!G26)),NA())</f>
        <v>#N/A</v>
      </c>
      <c r="BK32" s="510" t="e">
        <f ca="1">+IF(AND(ISNUMBER(OFFSET('Hygiene Data'!$G$9,0,10*ROW('Hygiene Data'!G26))),'Data Summary'!DZ32="Yes"),OFFSET('Hygiene Data'!$G$9,0,10*ROW('Hygiene Data'!G26)),NA())</f>
        <v>#N/A</v>
      </c>
      <c r="BL32" s="510" t="e">
        <f ca="1">+IF(AND(ISNUMBER(OFFSET('Hygiene Data'!$H$5,0,10*ROW('Hygiene Data'!H26))),'Data Summary'!EA32="Yes"),OFFSET('Hygiene Data'!$H$5,0,10*ROW('Hygiene Data'!H26)),NA())</f>
        <v>#N/A</v>
      </c>
      <c r="BM32" s="510" t="e">
        <f ca="1">+IF(AND(ISNUMBER(OFFSET('Hygiene Data'!$H$7,0,10*ROW('Hygiene Data'!H26))),'Data Summary'!EB32="Yes"),OFFSET('Hygiene Data'!$H$7,0,10*ROW('Hygiene Data'!H26)),NA())</f>
        <v>#N/A</v>
      </c>
      <c r="BN32" s="510" t="e">
        <f ca="1">+IF(AND(ISNUMBER(OFFSET('Hygiene Data'!$H$9,0,10*ROW('Hygiene Data'!H26))),'Data Summary'!EC32="Yes"),OFFSET('Hygiene Data'!$H$9,0,10*ROW('Hygiene Data'!H26)),NA())</f>
        <v>#N/A</v>
      </c>
      <c r="BO32" s="510" t="e">
        <f ca="1">+IF(AND(ISNUMBER(OFFSET('Hygiene Data'!$I$5,0,10*ROW('Hygiene Data'!I26))),'Data Summary'!ED32="Yes"),OFFSET('Hygiene Data'!$I$5,0,10*ROW('Hygiene Data'!I26)),NA())</f>
        <v>#N/A</v>
      </c>
      <c r="BP32" s="510" t="e">
        <f ca="1">+IF(AND(ISNUMBER(OFFSET('Hygiene Data'!$I$7,0,10*ROW('Hygiene Data'!I26))),'Data Summary'!EE32="Yes"),OFFSET('Hygiene Data'!$I$7,0,10*ROW('Hygiene Data'!I26)),NA())</f>
        <v>#N/A</v>
      </c>
      <c r="BQ32" s="510" t="e">
        <f ca="1">+IF(AND(ISNUMBER(OFFSET('Hygiene Data'!$I$9,0,10*ROW('Hygiene Data'!I26))),'Data Summary'!EF32="Yes"),OFFSET('Hygiene Data'!$I$9,0,10*ROW('Hygiene Data'!I26)),NA())</f>
        <v>#N/A</v>
      </c>
    </row>
    <row r="33" spans="1:69" x14ac:dyDescent="0.25">
      <c r="A33" s="506" t="e">
        <f ca="1">+RIGHT('Data Summary'!A33,LEN('Data Summary'!A33)-9)</f>
        <v>#VALUE!</v>
      </c>
      <c r="B33" s="480" t="str">
        <f ca="1">+IF(ISTEXT('Data Summary'!B33),'Data Summary'!B33,"")</f>
        <v/>
      </c>
      <c r="C33" s="507" t="e">
        <f ca="1">+VALUE('Data Summary'!C33)</f>
        <v>#VALUE!</v>
      </c>
      <c r="D33" s="508" t="e">
        <f ca="1">+IF(AND(ISNUMBER(OFFSET('Water Data'!$D$4,0,10*ROW('Water Data'!D27))),'Data Summary'!BS33="Yes"),100-OFFSET('Water Data'!$D$4,0,10*ROW('Water Data'!D27)),NA())</f>
        <v>#N/A</v>
      </c>
      <c r="E33" s="508" t="e">
        <f ca="1">+IF(AND(ISNUMBER(OFFSET('Water Data'!$D$6,0,10*ROW('Water Data'!D27))),'Data Summary'!BT33="Yes"),OFFSET('Water Data'!$D$6,0,10*ROW('Water Data'!D27)),NA())</f>
        <v>#N/A</v>
      </c>
      <c r="F33" s="508" t="e">
        <f ca="1">+IF(AND(ISNUMBER(OFFSET('Water Data'!$D$9,0,10*ROW('Water Data'!D27))),'Data Summary'!BU33="Yes"),OFFSET('Water Data'!$D$9,0,10*ROW('Water Data'!D27)),NA())</f>
        <v>#N/A</v>
      </c>
      <c r="G33" s="508" t="e">
        <f ca="1">+IF(AND(ISNUMBER(OFFSET('Water Data'!$E$4,0,10*ROW('Water Data'!E27))),'Data Summary'!BV33="Yes"),100-OFFSET('Water Data'!$E$4,0,10*ROW('Water Data'!E27)),NA())</f>
        <v>#N/A</v>
      </c>
      <c r="H33" s="508" t="e">
        <f ca="1">+IF(AND(ISNUMBER(OFFSET('Water Data'!$E$6,0,10*ROW('Water Data'!E27))),'Data Summary'!BW33="Yes"),OFFSET('Water Data'!$E$6,0,10*ROW('Water Data'!E27)),NA())</f>
        <v>#N/A</v>
      </c>
      <c r="I33" s="508" t="e">
        <f ca="1">+IF(AND(ISNUMBER(OFFSET('Water Data'!$E$9,0,10*ROW('Water Data'!E27))),'Data Summary'!BX33="Yes"),OFFSET('Water Data'!$E$9,0,10*ROW('Water Data'!E27)),NA())</f>
        <v>#N/A</v>
      </c>
      <c r="J33" s="508" t="e">
        <f ca="1">+IF(AND(ISNUMBER(OFFSET('Water Data'!$F$4,0,10*ROW('Water Data'!F27))),'Data Summary'!BY33="Yes"),100-OFFSET('Water Data'!$F$4,0,10*ROW('Water Data'!F27)),NA())</f>
        <v>#N/A</v>
      </c>
      <c r="K33" s="508" t="e">
        <f ca="1">+IF(AND(ISNUMBER(OFFSET('Water Data'!$F$6,0,10*ROW('Water Data'!F27))),'Data Summary'!BZ33="Yes"),OFFSET('Water Data'!$F$6,0,10*ROW('Water Data'!F27)),NA())</f>
        <v>#N/A</v>
      </c>
      <c r="L33" s="508" t="e">
        <f ca="1">+IF(AND(ISNUMBER(OFFSET('Water Data'!$F$9,0,10*ROW('Water Data'!F27))),'Data Summary'!CA33="Yes"),OFFSET('Water Data'!$F$9,0,10*ROW('Water Data'!F27)),NA())</f>
        <v>#N/A</v>
      </c>
      <c r="M33" s="508" t="e">
        <f ca="1">+IF(AND(ISNUMBER(OFFSET('Water Data'!$G$4,0,10*ROW('Water Data'!G27))),'Data Summary'!CB33="Yes"),100-OFFSET('Water Data'!$G$4,0,10*ROW('Water Data'!G27)),NA())</f>
        <v>#N/A</v>
      </c>
      <c r="N33" s="508" t="e">
        <f ca="1">+IF(AND(ISNUMBER(OFFSET('Water Data'!$G$6,0,10*ROW('Water Data'!G27))),'Data Summary'!CC33="Yes"),OFFSET('Water Data'!$G$6,0,10*ROW('Water Data'!G27)),NA())</f>
        <v>#N/A</v>
      </c>
      <c r="O33" s="508" t="e">
        <f ca="1">+IF(AND(ISNUMBER(OFFSET('Water Data'!$G$9,0,10*ROW('Water Data'!G27))),'Data Summary'!CD33="Yes"),OFFSET('Water Data'!$G$9,0,10*ROW('Water Data'!G27)),NA())</f>
        <v>#N/A</v>
      </c>
      <c r="P33" s="508" t="e">
        <f ca="1">+IF(AND(ISNUMBER(OFFSET('Water Data'!$H$4,0,10*ROW('Water Data'!H27))),'Data Summary'!CE33="Yes"),100-OFFSET('Water Data'!$H$4,0,10*ROW('Water Data'!H27)),NA())</f>
        <v>#N/A</v>
      </c>
      <c r="Q33" s="508" t="e">
        <f ca="1">+IF(AND(ISNUMBER(OFFSET('Water Data'!$H$6,0,10*ROW('Water Data'!H27))),'Data Summary'!CF33="Yes"),OFFSET('Water Data'!$H$6,0,10*ROW('Water Data'!H27)),NA())</f>
        <v>#N/A</v>
      </c>
      <c r="R33" s="508" t="e">
        <f ca="1">+IF(AND(ISNUMBER(OFFSET('Water Data'!$H$9,0,10*ROW('Water Data'!H27))),'Data Summary'!CG33="Yes"),OFFSET('Water Data'!$H$9,0,10*ROW('Water Data'!H27)),NA())</f>
        <v>#N/A</v>
      </c>
      <c r="S33" s="508" t="e">
        <f ca="1">+IF(AND(ISNUMBER(OFFSET('Water Data'!$I$4,0,10*ROW('Water Data'!I27))),'Data Summary'!CH33="Yes"),100-OFFSET('Water Data'!$I$4,0,10*ROW('Water Data'!I27)),NA())</f>
        <v>#N/A</v>
      </c>
      <c r="T33" s="508" t="e">
        <f ca="1">+IF(AND(ISNUMBER(OFFSET('Water Data'!$I$6,0,10*ROW('Water Data'!I27))),'Data Summary'!CI33="Yes"),OFFSET('Water Data'!$I$6,0,10*ROW('Water Data'!I27)),NA())</f>
        <v>#N/A</v>
      </c>
      <c r="U33" s="508" t="e">
        <f ca="1">+IF(AND(ISNUMBER(OFFSET('Water Data'!$I$9,0,10*ROW('Water Data'!I27))),'Data Summary'!CJ33="Yes"),OFFSET('Water Data'!$I$9,0,10*ROW('Water Data'!I27)),NA())</f>
        <v>#N/A</v>
      </c>
      <c r="V33" s="509" t="e">
        <f ca="1">+IF(AND(ISNUMBER(OFFSET('Sanitation Data'!$D$4,0,10*ROW('Sanitation Data'!D27))),'Data Summary'!CK33="Yes"),100-OFFSET('Sanitation Data'!$D$4,0,10*ROW('Sanitation Data'!D27)),NA())</f>
        <v>#N/A</v>
      </c>
      <c r="W33" s="509" t="e">
        <f ca="1">+IF(AND(ISNUMBER(OFFSET('Sanitation Data'!$D$6,0,10*ROW('Sanitation Data'!D27))),'Data Summary'!CL33="Yes"),OFFSET('Sanitation Data'!$D$6,0,10*ROW('Sanitation Data'!D27)),NA())</f>
        <v>#N/A</v>
      </c>
      <c r="X33" s="509" t="e">
        <f ca="1">+IF(AND(ISNUMBER(OFFSET('Sanitation Data'!$D$10,0,10*ROW('Sanitation Data'!D27))),'Data Summary'!CM33="Yes"),OFFSET('Sanitation Data'!$D$10,0,10*ROW('Sanitation Data'!D27)),NA())</f>
        <v>#N/A</v>
      </c>
      <c r="Y33" s="509" t="e">
        <f ca="1">+IF(AND(ISNUMBER(OFFSET('Sanitation Data'!$D$11,0,10*ROW('Sanitation Data'!D27))),'Data Summary'!CN33="Yes"),OFFSET('Sanitation Data'!$D$11,0,10*ROW('Sanitation Data'!D27)),NA())</f>
        <v>#N/A</v>
      </c>
      <c r="Z33" s="509" t="e">
        <f ca="1">+IF(AND(ISNUMBER(OFFSET('Sanitation Data'!$D$12,0,10*ROW('Sanitation Data'!D27))),'Data Summary'!CO33="Yes"),OFFSET('Sanitation Data'!$D$12,0,10*ROW('Sanitation Data'!D27)),NA())</f>
        <v>#N/A</v>
      </c>
      <c r="AA33" s="509" t="e">
        <f ca="1">+IF(AND(ISNUMBER(OFFSET('Sanitation Data'!$E$4,0,10*ROW('Sanitation Data'!E27))),'Data Summary'!CP33="Yes"),100-OFFSET('Sanitation Data'!$E$4,0,10*ROW('Sanitation Data'!E27)),NA())</f>
        <v>#N/A</v>
      </c>
      <c r="AB33" s="509" t="e">
        <f ca="1">+IF(AND(ISNUMBER(OFFSET('Sanitation Data'!$E$6,0,10*ROW('Sanitation Data'!E27))),'Data Summary'!CQ33="Yes"),OFFSET('Sanitation Data'!$E$6,0,10*ROW('Sanitation Data'!E27)),NA())</f>
        <v>#N/A</v>
      </c>
      <c r="AC33" s="509" t="e">
        <f ca="1">+IF(AND(ISNUMBER(OFFSET('Sanitation Data'!$E$10,0,10*ROW('Sanitation Data'!E27))),'Data Summary'!CR33="Yes"),OFFSET('Sanitation Data'!$E$10,0,10*ROW('Sanitation Data'!E27)),NA())</f>
        <v>#N/A</v>
      </c>
      <c r="AD33" s="509" t="e">
        <f ca="1">+IF(AND(ISNUMBER(OFFSET('Sanitation Data'!$E$11,0,10*ROW('Sanitation Data'!E27))),'Data Summary'!CS33="Yes"),OFFSET('Sanitation Data'!$E$11,0,10*ROW('Sanitation Data'!E27)),NA())</f>
        <v>#N/A</v>
      </c>
      <c r="AE33" s="509" t="e">
        <f ca="1">+IF(AND(ISNUMBER(OFFSET('Sanitation Data'!$E$12,0,10*ROW('Sanitation Data'!E27))),'Data Summary'!CT33="Yes"),OFFSET('Sanitation Data'!$E$12,0,10*ROW('Sanitation Data'!E27)),NA())</f>
        <v>#N/A</v>
      </c>
      <c r="AF33" s="509" t="e">
        <f ca="1">+IF(AND(ISNUMBER(OFFSET('Sanitation Data'!$F$4,0,10*ROW('Sanitation Data'!F27))),'Data Summary'!CU33="Yes"),100-OFFSET('Sanitation Data'!$F$4,0,10*ROW('Sanitation Data'!F27)),NA())</f>
        <v>#N/A</v>
      </c>
      <c r="AG33" s="509" t="e">
        <f ca="1">+IF(AND(ISNUMBER(OFFSET('Sanitation Data'!$F$6,0,10*ROW('Sanitation Data'!F27))),'Data Summary'!CV33="Yes"),OFFSET('Sanitation Data'!$F$6,0,10*ROW('Sanitation Data'!F27)),NA())</f>
        <v>#N/A</v>
      </c>
      <c r="AH33" s="509" t="e">
        <f ca="1">+IF(AND(ISNUMBER(OFFSET('Sanitation Data'!$F$10,0,10*ROW('Sanitation Data'!F27))),'Data Summary'!CW33="Yes"),OFFSET('Sanitation Data'!$F$10,0,10*ROW('Sanitation Data'!F27)),NA())</f>
        <v>#N/A</v>
      </c>
      <c r="AI33" s="509" t="e">
        <f ca="1">+IF(AND(ISNUMBER(OFFSET('Sanitation Data'!$F$11,0,10*ROW('Sanitation Data'!F27))),'Data Summary'!CX33="Yes"),OFFSET('Sanitation Data'!$F$11,0,10*ROW('Sanitation Data'!F27)),NA())</f>
        <v>#N/A</v>
      </c>
      <c r="AJ33" s="509" t="e">
        <f ca="1">+IF(AND(ISNUMBER(OFFSET('Sanitation Data'!$F$12,0,10*ROW('Sanitation Data'!F27))),'Data Summary'!CY33="Yes"),OFFSET('Sanitation Data'!$F$12,0,10*ROW('Sanitation Data'!F27)),NA())</f>
        <v>#N/A</v>
      </c>
      <c r="AK33" s="509" t="e">
        <f ca="1">+IF(AND(ISNUMBER(OFFSET('Sanitation Data'!$G$4,0,10*ROW('Sanitation Data'!G27))),'Data Summary'!CZ33="Yes"),100-OFFSET('Sanitation Data'!$G$4,0,10*ROW('Sanitation Data'!G27)),NA())</f>
        <v>#N/A</v>
      </c>
      <c r="AL33" s="509" t="e">
        <f ca="1">+IF(AND(ISNUMBER(OFFSET('Sanitation Data'!$G$6,0,10*ROW('Sanitation Data'!G27))),'Data Summary'!DA33="Yes"),OFFSET('Sanitation Data'!$G$6,0,10*ROW('Sanitation Data'!G27)),NA())</f>
        <v>#N/A</v>
      </c>
      <c r="AM33" s="509" t="e">
        <f ca="1">+IF(AND(ISNUMBER(OFFSET('Sanitation Data'!$G$10,0,10*ROW('Sanitation Data'!G27))),'Data Summary'!DB33="Yes"),OFFSET('Sanitation Data'!$G$10,0,10*ROW('Sanitation Data'!G27)),NA())</f>
        <v>#N/A</v>
      </c>
      <c r="AN33" s="509" t="e">
        <f ca="1">+IF(AND(ISNUMBER(OFFSET('Sanitation Data'!$G$11,0,10*ROW('Sanitation Data'!G27))),'Data Summary'!DC33="Yes"),OFFSET('Sanitation Data'!$G$11,0,10*ROW('Sanitation Data'!G27)),NA())</f>
        <v>#N/A</v>
      </c>
      <c r="AO33" s="509" t="e">
        <f ca="1">+IF(AND(ISNUMBER(OFFSET('Sanitation Data'!$G$12,0,10*ROW('Sanitation Data'!G27))),'Data Summary'!DD33="Yes"),OFFSET('Sanitation Data'!$G$12,0,10*ROW('Sanitation Data'!G27)),NA())</f>
        <v>#N/A</v>
      </c>
      <c r="AP33" s="509" t="e">
        <f ca="1">+IF(AND(ISNUMBER(OFFSET('Sanitation Data'!$H$4,0,10*ROW('Sanitation Data'!H27))),'Data Summary'!DE33="Yes"),100-OFFSET('Sanitation Data'!$H$4,0,10*ROW('Sanitation Data'!H27)),NA())</f>
        <v>#N/A</v>
      </c>
      <c r="AQ33" s="509" t="e">
        <f ca="1">+IF(AND(ISNUMBER(OFFSET('Sanitation Data'!$H$6,0,10*ROW('Sanitation Data'!H27))),'Data Summary'!DF33="Yes"),OFFSET('Sanitation Data'!$H$6,0,10*ROW('Sanitation Data'!H27)),NA())</f>
        <v>#N/A</v>
      </c>
      <c r="AR33" s="509" t="e">
        <f ca="1">+IF(AND(ISNUMBER(OFFSET('Sanitation Data'!$H$10,0,10*ROW('Sanitation Data'!H27))),'Data Summary'!DG33="Yes"),OFFSET('Sanitation Data'!$H$10,0,10*ROW('Sanitation Data'!H27)),NA())</f>
        <v>#N/A</v>
      </c>
      <c r="AS33" s="509" t="e">
        <f ca="1">+IF(AND(ISNUMBER(OFFSET('Sanitation Data'!$H$11,0,10*ROW('Sanitation Data'!H27))),'Data Summary'!DH33="Yes"),OFFSET('Sanitation Data'!$H$11,0,10*ROW('Sanitation Data'!H27)),NA())</f>
        <v>#N/A</v>
      </c>
      <c r="AT33" s="509" t="e">
        <f ca="1">+IF(AND(ISNUMBER(OFFSET('Sanitation Data'!$H$12,0,10*ROW('Sanitation Data'!H27))),'Data Summary'!DI33="Yes"),OFFSET('Sanitation Data'!$H$12,0,10*ROW('Sanitation Data'!H27)),NA())</f>
        <v>#N/A</v>
      </c>
      <c r="AU33" s="509" t="e">
        <f ca="1">+IF(AND(ISNUMBER(OFFSET('Sanitation Data'!$I$4,0,10*ROW('Sanitation Data'!I27))),'Data Summary'!DJ33="Yes"),100-OFFSET('Sanitation Data'!$I$4,0,10*ROW('Sanitation Data'!I27)),NA())</f>
        <v>#N/A</v>
      </c>
      <c r="AV33" s="509" t="e">
        <f ca="1">+IF(AND(ISNUMBER(OFFSET('Sanitation Data'!$I$6,0,10*ROW('Sanitation Data'!I27))),'Data Summary'!DK33="Yes"),OFFSET('Sanitation Data'!$I$6,0,10*ROW('Sanitation Data'!I27)),NA())</f>
        <v>#N/A</v>
      </c>
      <c r="AW33" s="509" t="e">
        <f ca="1">+IF(AND(ISNUMBER(OFFSET('Sanitation Data'!$I$10,0,10*ROW('Sanitation Data'!I27))),'Data Summary'!DL33="Yes"),OFFSET('Sanitation Data'!$I$10,0,10*ROW('Sanitation Data'!I27)),NA())</f>
        <v>#N/A</v>
      </c>
      <c r="AX33" s="509" t="e">
        <f ca="1">+IF(AND(ISNUMBER(OFFSET('Sanitation Data'!$I$11,0,10*ROW('Sanitation Data'!I27))),'Data Summary'!DM33="Yes"),OFFSET('Sanitation Data'!$I$11,0,10*ROW('Sanitation Data'!I27)),NA())</f>
        <v>#N/A</v>
      </c>
      <c r="AY33" s="509" t="e">
        <f ca="1">+IF(AND(ISNUMBER(OFFSET('Sanitation Data'!$I$12,0,10*ROW('Sanitation Data'!I27))),'Data Summary'!DN33="Yes"),OFFSET('Sanitation Data'!$I$12,0,10*ROW('Sanitation Data'!I27)),NA())</f>
        <v>#N/A</v>
      </c>
      <c r="AZ33" s="510" t="e">
        <f ca="1">+IF(AND(ISNUMBER(OFFSET('Hygiene Data'!$D$5,0,10*ROW('Hygiene Data'!D27))),'Data Summary'!DO33="Yes"),OFFSET('Hygiene Data'!$D$5,0,10*ROW('Hygiene Data'!D27)),NA())</f>
        <v>#N/A</v>
      </c>
      <c r="BA33" s="510" t="e">
        <f ca="1">+IF(AND(ISNUMBER(OFFSET('Hygiene Data'!$D$7,0,10*ROW('Hygiene Data'!D27))),'Data Summary'!DP33="Yes"),OFFSET('Hygiene Data'!$D$7,0,10*ROW('Hygiene Data'!D27)),NA())</f>
        <v>#N/A</v>
      </c>
      <c r="BB33" s="510" t="e">
        <f ca="1">+IF(AND(ISNUMBER(OFFSET('Hygiene Data'!$D$9,0,10*ROW('Hygiene Data'!D27))),'Data Summary'!DQ33="Yes"),OFFSET('Hygiene Data'!$D$9,0,10*ROW('Hygiene Data'!D27)),NA())</f>
        <v>#N/A</v>
      </c>
      <c r="BC33" s="510" t="e">
        <f ca="1">+IF(AND(ISNUMBER(OFFSET('Hygiene Data'!$E$5,0,10*ROW('Hygiene Data'!E27))),'Data Summary'!DR33="Yes"),OFFSET('Hygiene Data'!$E$5,0,10*ROW('Hygiene Data'!E27)),NA())</f>
        <v>#N/A</v>
      </c>
      <c r="BD33" s="510" t="e">
        <f ca="1">+IF(AND(ISNUMBER(OFFSET('Hygiene Data'!$E$7,0,10*ROW('Hygiene Data'!E27))),'Data Summary'!DS33="Yes"),OFFSET('Hygiene Data'!$E$7,0,10*ROW('Hygiene Data'!E27)),NA())</f>
        <v>#N/A</v>
      </c>
      <c r="BE33" s="510" t="e">
        <f ca="1">+IF(AND(ISNUMBER(OFFSET('Hygiene Data'!$E$9,0,10*ROW('Hygiene Data'!E27))),'Data Summary'!DT33="Yes"),OFFSET('Hygiene Data'!$E$9,0,10*ROW('Hygiene Data'!E27)),NA())</f>
        <v>#N/A</v>
      </c>
      <c r="BF33" s="510" t="e">
        <f ca="1">+IF(AND(ISNUMBER(OFFSET('Hygiene Data'!$F$5,0,10*ROW('Hygiene Data'!F27))),'Data Summary'!DU33="Yes"),OFFSET('Hygiene Data'!$F$5,0,10*ROW('Hygiene Data'!F27)),NA())</f>
        <v>#N/A</v>
      </c>
      <c r="BG33" s="510" t="e">
        <f ca="1">+IF(AND(ISNUMBER(OFFSET('Hygiene Data'!$F$7,0,10*ROW('Hygiene Data'!F27))),'Data Summary'!DV33="Yes"),OFFSET('Hygiene Data'!$F$7,0,10*ROW('Hygiene Data'!F27)),NA())</f>
        <v>#N/A</v>
      </c>
      <c r="BH33" s="510" t="e">
        <f ca="1">+IF(AND(ISNUMBER(OFFSET('Hygiene Data'!$F$9,0,10*ROW('Hygiene Data'!F27))),'Data Summary'!DW33="Yes"),OFFSET('Hygiene Data'!$F$9,0,10*ROW('Hygiene Data'!F27)),NA())</f>
        <v>#N/A</v>
      </c>
      <c r="BI33" s="510" t="e">
        <f ca="1">+IF(AND(ISNUMBER(OFFSET('Hygiene Data'!$G$5,0,10*ROW('Hygiene Data'!G27))),'Data Summary'!DX33="Yes"),OFFSET('Hygiene Data'!$G$5,0,10*ROW('Hygiene Data'!G27)),NA())</f>
        <v>#N/A</v>
      </c>
      <c r="BJ33" s="510" t="e">
        <f ca="1">+IF(AND(ISNUMBER(OFFSET('Hygiene Data'!$G$7,0,10*ROW('Hygiene Data'!G27))),'Data Summary'!DY33="Yes"),OFFSET('Hygiene Data'!$G$7,0,10*ROW('Hygiene Data'!G27)),NA())</f>
        <v>#N/A</v>
      </c>
      <c r="BK33" s="510" t="e">
        <f ca="1">+IF(AND(ISNUMBER(OFFSET('Hygiene Data'!$G$9,0,10*ROW('Hygiene Data'!G27))),'Data Summary'!DZ33="Yes"),OFFSET('Hygiene Data'!$G$9,0,10*ROW('Hygiene Data'!G27)),NA())</f>
        <v>#N/A</v>
      </c>
      <c r="BL33" s="510" t="e">
        <f ca="1">+IF(AND(ISNUMBER(OFFSET('Hygiene Data'!$H$5,0,10*ROW('Hygiene Data'!H27))),'Data Summary'!EA33="Yes"),OFFSET('Hygiene Data'!$H$5,0,10*ROW('Hygiene Data'!H27)),NA())</f>
        <v>#N/A</v>
      </c>
      <c r="BM33" s="510" t="e">
        <f ca="1">+IF(AND(ISNUMBER(OFFSET('Hygiene Data'!$H$7,0,10*ROW('Hygiene Data'!H27))),'Data Summary'!EB33="Yes"),OFFSET('Hygiene Data'!$H$7,0,10*ROW('Hygiene Data'!H27)),NA())</f>
        <v>#N/A</v>
      </c>
      <c r="BN33" s="510" t="e">
        <f ca="1">+IF(AND(ISNUMBER(OFFSET('Hygiene Data'!$H$9,0,10*ROW('Hygiene Data'!H27))),'Data Summary'!EC33="Yes"),OFFSET('Hygiene Data'!$H$9,0,10*ROW('Hygiene Data'!H27)),NA())</f>
        <v>#N/A</v>
      </c>
      <c r="BO33" s="510" t="e">
        <f ca="1">+IF(AND(ISNUMBER(OFFSET('Hygiene Data'!$I$5,0,10*ROW('Hygiene Data'!I27))),'Data Summary'!ED33="Yes"),OFFSET('Hygiene Data'!$I$5,0,10*ROW('Hygiene Data'!I27)),NA())</f>
        <v>#N/A</v>
      </c>
      <c r="BP33" s="510" t="e">
        <f ca="1">+IF(AND(ISNUMBER(OFFSET('Hygiene Data'!$I$7,0,10*ROW('Hygiene Data'!I27))),'Data Summary'!EE33="Yes"),OFFSET('Hygiene Data'!$I$7,0,10*ROW('Hygiene Data'!I27)),NA())</f>
        <v>#N/A</v>
      </c>
      <c r="BQ33" s="510" t="e">
        <f ca="1">+IF(AND(ISNUMBER(OFFSET('Hygiene Data'!$I$9,0,10*ROW('Hygiene Data'!I27))),'Data Summary'!EF33="Yes"),OFFSET('Hygiene Data'!$I$9,0,10*ROW('Hygiene Data'!I27)),NA())</f>
        <v>#N/A</v>
      </c>
    </row>
    <row r="34" spans="1:69" x14ac:dyDescent="0.25">
      <c r="A34" s="506" t="e">
        <f ca="1">+RIGHT('Data Summary'!A34,LEN('Data Summary'!A34)-9)</f>
        <v>#VALUE!</v>
      </c>
      <c r="B34" s="480" t="str">
        <f ca="1">+IF(ISTEXT('Data Summary'!B34),'Data Summary'!B34,"")</f>
        <v/>
      </c>
      <c r="C34" s="507" t="e">
        <f ca="1">+VALUE('Data Summary'!C34)</f>
        <v>#VALUE!</v>
      </c>
      <c r="D34" s="508" t="e">
        <f ca="1">+IF(AND(ISNUMBER(OFFSET('Water Data'!$D$4,0,10*ROW('Water Data'!D28))),'Data Summary'!BS34="Yes"),100-OFFSET('Water Data'!$D$4,0,10*ROW('Water Data'!D28)),NA())</f>
        <v>#N/A</v>
      </c>
      <c r="E34" s="508" t="e">
        <f ca="1">+IF(AND(ISNUMBER(OFFSET('Water Data'!$D$6,0,10*ROW('Water Data'!D28))),'Data Summary'!BT34="Yes"),OFFSET('Water Data'!$D$6,0,10*ROW('Water Data'!D28)),NA())</f>
        <v>#N/A</v>
      </c>
      <c r="F34" s="508" t="e">
        <f ca="1">+IF(AND(ISNUMBER(OFFSET('Water Data'!$D$9,0,10*ROW('Water Data'!D28))),'Data Summary'!BU34="Yes"),OFFSET('Water Data'!$D$9,0,10*ROW('Water Data'!D28)),NA())</f>
        <v>#N/A</v>
      </c>
      <c r="G34" s="508" t="e">
        <f ca="1">+IF(AND(ISNUMBER(OFFSET('Water Data'!$E$4,0,10*ROW('Water Data'!E28))),'Data Summary'!BV34="Yes"),100-OFFSET('Water Data'!$E$4,0,10*ROW('Water Data'!E28)),NA())</f>
        <v>#N/A</v>
      </c>
      <c r="H34" s="508" t="e">
        <f ca="1">+IF(AND(ISNUMBER(OFFSET('Water Data'!$E$6,0,10*ROW('Water Data'!E28))),'Data Summary'!BW34="Yes"),OFFSET('Water Data'!$E$6,0,10*ROW('Water Data'!E28)),NA())</f>
        <v>#N/A</v>
      </c>
      <c r="I34" s="508" t="e">
        <f ca="1">+IF(AND(ISNUMBER(OFFSET('Water Data'!$E$9,0,10*ROW('Water Data'!E28))),'Data Summary'!BX34="Yes"),OFFSET('Water Data'!$E$9,0,10*ROW('Water Data'!E28)),NA())</f>
        <v>#N/A</v>
      </c>
      <c r="J34" s="508" t="e">
        <f ca="1">+IF(AND(ISNUMBER(OFFSET('Water Data'!$F$4,0,10*ROW('Water Data'!F28))),'Data Summary'!BY34="Yes"),100-OFFSET('Water Data'!$F$4,0,10*ROW('Water Data'!F28)),NA())</f>
        <v>#N/A</v>
      </c>
      <c r="K34" s="508" t="e">
        <f ca="1">+IF(AND(ISNUMBER(OFFSET('Water Data'!$F$6,0,10*ROW('Water Data'!F28))),'Data Summary'!BZ34="Yes"),OFFSET('Water Data'!$F$6,0,10*ROW('Water Data'!F28)),NA())</f>
        <v>#N/A</v>
      </c>
      <c r="L34" s="508" t="e">
        <f ca="1">+IF(AND(ISNUMBER(OFFSET('Water Data'!$F$9,0,10*ROW('Water Data'!F28))),'Data Summary'!CA34="Yes"),OFFSET('Water Data'!$F$9,0,10*ROW('Water Data'!F28)),NA())</f>
        <v>#N/A</v>
      </c>
      <c r="M34" s="508" t="e">
        <f ca="1">+IF(AND(ISNUMBER(OFFSET('Water Data'!$G$4,0,10*ROW('Water Data'!G28))),'Data Summary'!CB34="Yes"),100-OFFSET('Water Data'!$G$4,0,10*ROW('Water Data'!G28)),NA())</f>
        <v>#N/A</v>
      </c>
      <c r="N34" s="508" t="e">
        <f ca="1">+IF(AND(ISNUMBER(OFFSET('Water Data'!$G$6,0,10*ROW('Water Data'!G28))),'Data Summary'!CC34="Yes"),OFFSET('Water Data'!$G$6,0,10*ROW('Water Data'!G28)),NA())</f>
        <v>#N/A</v>
      </c>
      <c r="O34" s="508" t="e">
        <f ca="1">+IF(AND(ISNUMBER(OFFSET('Water Data'!$G$9,0,10*ROW('Water Data'!G28))),'Data Summary'!CD34="Yes"),OFFSET('Water Data'!$G$9,0,10*ROW('Water Data'!G28)),NA())</f>
        <v>#N/A</v>
      </c>
      <c r="P34" s="508" t="e">
        <f ca="1">+IF(AND(ISNUMBER(OFFSET('Water Data'!$H$4,0,10*ROW('Water Data'!H28))),'Data Summary'!CE34="Yes"),100-OFFSET('Water Data'!$H$4,0,10*ROW('Water Data'!H28)),NA())</f>
        <v>#N/A</v>
      </c>
      <c r="Q34" s="508" t="e">
        <f ca="1">+IF(AND(ISNUMBER(OFFSET('Water Data'!$H$6,0,10*ROW('Water Data'!H28))),'Data Summary'!CF34="Yes"),OFFSET('Water Data'!$H$6,0,10*ROW('Water Data'!H28)),NA())</f>
        <v>#N/A</v>
      </c>
      <c r="R34" s="508" t="e">
        <f ca="1">+IF(AND(ISNUMBER(OFFSET('Water Data'!$H$9,0,10*ROW('Water Data'!H28))),'Data Summary'!CG34="Yes"),OFFSET('Water Data'!$H$9,0,10*ROW('Water Data'!H28)),NA())</f>
        <v>#N/A</v>
      </c>
      <c r="S34" s="508" t="e">
        <f ca="1">+IF(AND(ISNUMBER(OFFSET('Water Data'!$I$4,0,10*ROW('Water Data'!I28))),'Data Summary'!CH34="Yes"),100-OFFSET('Water Data'!$I$4,0,10*ROW('Water Data'!I28)),NA())</f>
        <v>#N/A</v>
      </c>
      <c r="T34" s="508" t="e">
        <f ca="1">+IF(AND(ISNUMBER(OFFSET('Water Data'!$I$6,0,10*ROW('Water Data'!I28))),'Data Summary'!CI34="Yes"),OFFSET('Water Data'!$I$6,0,10*ROW('Water Data'!I28)),NA())</f>
        <v>#N/A</v>
      </c>
      <c r="U34" s="508" t="e">
        <f ca="1">+IF(AND(ISNUMBER(OFFSET('Water Data'!$I$9,0,10*ROW('Water Data'!I28))),'Data Summary'!CJ34="Yes"),OFFSET('Water Data'!$I$9,0,10*ROW('Water Data'!I28)),NA())</f>
        <v>#N/A</v>
      </c>
      <c r="V34" s="509" t="e">
        <f ca="1">+IF(AND(ISNUMBER(OFFSET('Sanitation Data'!$D$4,0,10*ROW('Sanitation Data'!D28))),'Data Summary'!CK34="Yes"),100-OFFSET('Sanitation Data'!$D$4,0,10*ROW('Sanitation Data'!D28)),NA())</f>
        <v>#N/A</v>
      </c>
      <c r="W34" s="509" t="e">
        <f ca="1">+IF(AND(ISNUMBER(OFFSET('Sanitation Data'!$D$6,0,10*ROW('Sanitation Data'!D28))),'Data Summary'!CL34="Yes"),OFFSET('Sanitation Data'!$D$6,0,10*ROW('Sanitation Data'!D28)),NA())</f>
        <v>#N/A</v>
      </c>
      <c r="X34" s="509" t="e">
        <f ca="1">+IF(AND(ISNUMBER(OFFSET('Sanitation Data'!$D$10,0,10*ROW('Sanitation Data'!D28))),'Data Summary'!CM34="Yes"),OFFSET('Sanitation Data'!$D$10,0,10*ROW('Sanitation Data'!D28)),NA())</f>
        <v>#N/A</v>
      </c>
      <c r="Y34" s="509" t="e">
        <f ca="1">+IF(AND(ISNUMBER(OFFSET('Sanitation Data'!$D$11,0,10*ROW('Sanitation Data'!D28))),'Data Summary'!CN34="Yes"),OFFSET('Sanitation Data'!$D$11,0,10*ROW('Sanitation Data'!D28)),NA())</f>
        <v>#N/A</v>
      </c>
      <c r="Z34" s="509" t="e">
        <f ca="1">+IF(AND(ISNUMBER(OFFSET('Sanitation Data'!$D$12,0,10*ROW('Sanitation Data'!D28))),'Data Summary'!CO34="Yes"),OFFSET('Sanitation Data'!$D$12,0,10*ROW('Sanitation Data'!D28)),NA())</f>
        <v>#N/A</v>
      </c>
      <c r="AA34" s="509" t="e">
        <f ca="1">+IF(AND(ISNUMBER(OFFSET('Sanitation Data'!$E$4,0,10*ROW('Sanitation Data'!E28))),'Data Summary'!CP34="Yes"),100-OFFSET('Sanitation Data'!$E$4,0,10*ROW('Sanitation Data'!E28)),NA())</f>
        <v>#N/A</v>
      </c>
      <c r="AB34" s="509" t="e">
        <f ca="1">+IF(AND(ISNUMBER(OFFSET('Sanitation Data'!$E$6,0,10*ROW('Sanitation Data'!E28))),'Data Summary'!CQ34="Yes"),OFFSET('Sanitation Data'!$E$6,0,10*ROW('Sanitation Data'!E28)),NA())</f>
        <v>#N/A</v>
      </c>
      <c r="AC34" s="509" t="e">
        <f ca="1">+IF(AND(ISNUMBER(OFFSET('Sanitation Data'!$E$10,0,10*ROW('Sanitation Data'!E28))),'Data Summary'!CR34="Yes"),OFFSET('Sanitation Data'!$E$10,0,10*ROW('Sanitation Data'!E28)),NA())</f>
        <v>#N/A</v>
      </c>
      <c r="AD34" s="509" t="e">
        <f ca="1">+IF(AND(ISNUMBER(OFFSET('Sanitation Data'!$E$11,0,10*ROW('Sanitation Data'!E28))),'Data Summary'!CS34="Yes"),OFFSET('Sanitation Data'!$E$11,0,10*ROW('Sanitation Data'!E28)),NA())</f>
        <v>#N/A</v>
      </c>
      <c r="AE34" s="509" t="e">
        <f ca="1">+IF(AND(ISNUMBER(OFFSET('Sanitation Data'!$E$12,0,10*ROW('Sanitation Data'!E28))),'Data Summary'!CT34="Yes"),OFFSET('Sanitation Data'!$E$12,0,10*ROW('Sanitation Data'!E28)),NA())</f>
        <v>#N/A</v>
      </c>
      <c r="AF34" s="509" t="e">
        <f ca="1">+IF(AND(ISNUMBER(OFFSET('Sanitation Data'!$F$4,0,10*ROW('Sanitation Data'!F28))),'Data Summary'!CU34="Yes"),100-OFFSET('Sanitation Data'!$F$4,0,10*ROW('Sanitation Data'!F28)),NA())</f>
        <v>#N/A</v>
      </c>
      <c r="AG34" s="509" t="e">
        <f ca="1">+IF(AND(ISNUMBER(OFFSET('Sanitation Data'!$F$6,0,10*ROW('Sanitation Data'!F28))),'Data Summary'!CV34="Yes"),OFFSET('Sanitation Data'!$F$6,0,10*ROW('Sanitation Data'!F28)),NA())</f>
        <v>#N/A</v>
      </c>
      <c r="AH34" s="509" t="e">
        <f ca="1">+IF(AND(ISNUMBER(OFFSET('Sanitation Data'!$F$10,0,10*ROW('Sanitation Data'!F28))),'Data Summary'!CW34="Yes"),OFFSET('Sanitation Data'!$F$10,0,10*ROW('Sanitation Data'!F28)),NA())</f>
        <v>#N/A</v>
      </c>
      <c r="AI34" s="509" t="e">
        <f ca="1">+IF(AND(ISNUMBER(OFFSET('Sanitation Data'!$F$11,0,10*ROW('Sanitation Data'!F28))),'Data Summary'!CX34="Yes"),OFFSET('Sanitation Data'!$F$11,0,10*ROW('Sanitation Data'!F28)),NA())</f>
        <v>#N/A</v>
      </c>
      <c r="AJ34" s="509" t="e">
        <f ca="1">+IF(AND(ISNUMBER(OFFSET('Sanitation Data'!$F$12,0,10*ROW('Sanitation Data'!F28))),'Data Summary'!CY34="Yes"),OFFSET('Sanitation Data'!$F$12,0,10*ROW('Sanitation Data'!F28)),NA())</f>
        <v>#N/A</v>
      </c>
      <c r="AK34" s="509" t="e">
        <f ca="1">+IF(AND(ISNUMBER(OFFSET('Sanitation Data'!$G$4,0,10*ROW('Sanitation Data'!G28))),'Data Summary'!CZ34="Yes"),100-OFFSET('Sanitation Data'!$G$4,0,10*ROW('Sanitation Data'!G28)),NA())</f>
        <v>#N/A</v>
      </c>
      <c r="AL34" s="509" t="e">
        <f ca="1">+IF(AND(ISNUMBER(OFFSET('Sanitation Data'!$G$6,0,10*ROW('Sanitation Data'!G28))),'Data Summary'!DA34="Yes"),OFFSET('Sanitation Data'!$G$6,0,10*ROW('Sanitation Data'!G28)),NA())</f>
        <v>#N/A</v>
      </c>
      <c r="AM34" s="509" t="e">
        <f ca="1">+IF(AND(ISNUMBER(OFFSET('Sanitation Data'!$G$10,0,10*ROW('Sanitation Data'!G28))),'Data Summary'!DB34="Yes"),OFFSET('Sanitation Data'!$G$10,0,10*ROW('Sanitation Data'!G28)),NA())</f>
        <v>#N/A</v>
      </c>
      <c r="AN34" s="509" t="e">
        <f ca="1">+IF(AND(ISNUMBER(OFFSET('Sanitation Data'!$G$11,0,10*ROW('Sanitation Data'!G28))),'Data Summary'!DC34="Yes"),OFFSET('Sanitation Data'!$G$11,0,10*ROW('Sanitation Data'!G28)),NA())</f>
        <v>#N/A</v>
      </c>
      <c r="AO34" s="509" t="e">
        <f ca="1">+IF(AND(ISNUMBER(OFFSET('Sanitation Data'!$G$12,0,10*ROW('Sanitation Data'!G28))),'Data Summary'!DD34="Yes"),OFFSET('Sanitation Data'!$G$12,0,10*ROW('Sanitation Data'!G28)),NA())</f>
        <v>#N/A</v>
      </c>
      <c r="AP34" s="509" t="e">
        <f ca="1">+IF(AND(ISNUMBER(OFFSET('Sanitation Data'!$H$4,0,10*ROW('Sanitation Data'!H28))),'Data Summary'!DE34="Yes"),100-OFFSET('Sanitation Data'!$H$4,0,10*ROW('Sanitation Data'!H28)),NA())</f>
        <v>#N/A</v>
      </c>
      <c r="AQ34" s="509" t="e">
        <f ca="1">+IF(AND(ISNUMBER(OFFSET('Sanitation Data'!$H$6,0,10*ROW('Sanitation Data'!H28))),'Data Summary'!DF34="Yes"),OFFSET('Sanitation Data'!$H$6,0,10*ROW('Sanitation Data'!H28)),NA())</f>
        <v>#N/A</v>
      </c>
      <c r="AR34" s="509" t="e">
        <f ca="1">+IF(AND(ISNUMBER(OFFSET('Sanitation Data'!$H$10,0,10*ROW('Sanitation Data'!H28))),'Data Summary'!DG34="Yes"),OFFSET('Sanitation Data'!$H$10,0,10*ROW('Sanitation Data'!H28)),NA())</f>
        <v>#N/A</v>
      </c>
      <c r="AS34" s="509" t="e">
        <f ca="1">+IF(AND(ISNUMBER(OFFSET('Sanitation Data'!$H$11,0,10*ROW('Sanitation Data'!H28))),'Data Summary'!DH34="Yes"),OFFSET('Sanitation Data'!$H$11,0,10*ROW('Sanitation Data'!H28)),NA())</f>
        <v>#N/A</v>
      </c>
      <c r="AT34" s="509" t="e">
        <f ca="1">+IF(AND(ISNUMBER(OFFSET('Sanitation Data'!$H$12,0,10*ROW('Sanitation Data'!H28))),'Data Summary'!DI34="Yes"),OFFSET('Sanitation Data'!$H$12,0,10*ROW('Sanitation Data'!H28)),NA())</f>
        <v>#N/A</v>
      </c>
      <c r="AU34" s="509" t="e">
        <f ca="1">+IF(AND(ISNUMBER(OFFSET('Sanitation Data'!$I$4,0,10*ROW('Sanitation Data'!I28))),'Data Summary'!DJ34="Yes"),100-OFFSET('Sanitation Data'!$I$4,0,10*ROW('Sanitation Data'!I28)),NA())</f>
        <v>#N/A</v>
      </c>
      <c r="AV34" s="509" t="e">
        <f ca="1">+IF(AND(ISNUMBER(OFFSET('Sanitation Data'!$I$6,0,10*ROW('Sanitation Data'!I28))),'Data Summary'!DK34="Yes"),OFFSET('Sanitation Data'!$I$6,0,10*ROW('Sanitation Data'!I28)),NA())</f>
        <v>#N/A</v>
      </c>
      <c r="AW34" s="509" t="e">
        <f ca="1">+IF(AND(ISNUMBER(OFFSET('Sanitation Data'!$I$10,0,10*ROW('Sanitation Data'!I28))),'Data Summary'!DL34="Yes"),OFFSET('Sanitation Data'!$I$10,0,10*ROW('Sanitation Data'!I28)),NA())</f>
        <v>#N/A</v>
      </c>
      <c r="AX34" s="509" t="e">
        <f ca="1">+IF(AND(ISNUMBER(OFFSET('Sanitation Data'!$I$11,0,10*ROW('Sanitation Data'!I28))),'Data Summary'!DM34="Yes"),OFFSET('Sanitation Data'!$I$11,0,10*ROW('Sanitation Data'!I28)),NA())</f>
        <v>#N/A</v>
      </c>
      <c r="AY34" s="509" t="e">
        <f ca="1">+IF(AND(ISNUMBER(OFFSET('Sanitation Data'!$I$12,0,10*ROW('Sanitation Data'!I28))),'Data Summary'!DN34="Yes"),OFFSET('Sanitation Data'!$I$12,0,10*ROW('Sanitation Data'!I28)),NA())</f>
        <v>#N/A</v>
      </c>
      <c r="AZ34" s="510" t="e">
        <f ca="1">+IF(AND(ISNUMBER(OFFSET('Hygiene Data'!$D$5,0,10*ROW('Hygiene Data'!D28))),'Data Summary'!DO34="Yes"),OFFSET('Hygiene Data'!$D$5,0,10*ROW('Hygiene Data'!D28)),NA())</f>
        <v>#N/A</v>
      </c>
      <c r="BA34" s="510" t="e">
        <f ca="1">+IF(AND(ISNUMBER(OFFSET('Hygiene Data'!$D$7,0,10*ROW('Hygiene Data'!D28))),'Data Summary'!DP34="Yes"),OFFSET('Hygiene Data'!$D$7,0,10*ROW('Hygiene Data'!D28)),NA())</f>
        <v>#N/A</v>
      </c>
      <c r="BB34" s="510" t="e">
        <f ca="1">+IF(AND(ISNUMBER(OFFSET('Hygiene Data'!$D$9,0,10*ROW('Hygiene Data'!D28))),'Data Summary'!DQ34="Yes"),OFFSET('Hygiene Data'!$D$9,0,10*ROW('Hygiene Data'!D28)),NA())</f>
        <v>#N/A</v>
      </c>
      <c r="BC34" s="510" t="e">
        <f ca="1">+IF(AND(ISNUMBER(OFFSET('Hygiene Data'!$E$5,0,10*ROW('Hygiene Data'!E28))),'Data Summary'!DR34="Yes"),OFFSET('Hygiene Data'!$E$5,0,10*ROW('Hygiene Data'!E28)),NA())</f>
        <v>#N/A</v>
      </c>
      <c r="BD34" s="510" t="e">
        <f ca="1">+IF(AND(ISNUMBER(OFFSET('Hygiene Data'!$E$7,0,10*ROW('Hygiene Data'!E28))),'Data Summary'!DS34="Yes"),OFFSET('Hygiene Data'!$E$7,0,10*ROW('Hygiene Data'!E28)),NA())</f>
        <v>#N/A</v>
      </c>
      <c r="BE34" s="510" t="e">
        <f ca="1">+IF(AND(ISNUMBER(OFFSET('Hygiene Data'!$E$9,0,10*ROW('Hygiene Data'!E28))),'Data Summary'!DT34="Yes"),OFFSET('Hygiene Data'!$E$9,0,10*ROW('Hygiene Data'!E28)),NA())</f>
        <v>#N/A</v>
      </c>
      <c r="BF34" s="510" t="e">
        <f ca="1">+IF(AND(ISNUMBER(OFFSET('Hygiene Data'!$F$5,0,10*ROW('Hygiene Data'!F28))),'Data Summary'!DU34="Yes"),OFFSET('Hygiene Data'!$F$5,0,10*ROW('Hygiene Data'!F28)),NA())</f>
        <v>#N/A</v>
      </c>
      <c r="BG34" s="510" t="e">
        <f ca="1">+IF(AND(ISNUMBER(OFFSET('Hygiene Data'!$F$7,0,10*ROW('Hygiene Data'!F28))),'Data Summary'!DV34="Yes"),OFFSET('Hygiene Data'!$F$7,0,10*ROW('Hygiene Data'!F28)),NA())</f>
        <v>#N/A</v>
      </c>
      <c r="BH34" s="510" t="e">
        <f ca="1">+IF(AND(ISNUMBER(OFFSET('Hygiene Data'!$F$9,0,10*ROW('Hygiene Data'!F28))),'Data Summary'!DW34="Yes"),OFFSET('Hygiene Data'!$F$9,0,10*ROW('Hygiene Data'!F28)),NA())</f>
        <v>#N/A</v>
      </c>
      <c r="BI34" s="510" t="e">
        <f ca="1">+IF(AND(ISNUMBER(OFFSET('Hygiene Data'!$G$5,0,10*ROW('Hygiene Data'!G28))),'Data Summary'!DX34="Yes"),OFFSET('Hygiene Data'!$G$5,0,10*ROW('Hygiene Data'!G28)),NA())</f>
        <v>#N/A</v>
      </c>
      <c r="BJ34" s="510" t="e">
        <f ca="1">+IF(AND(ISNUMBER(OFFSET('Hygiene Data'!$G$7,0,10*ROW('Hygiene Data'!G28))),'Data Summary'!DY34="Yes"),OFFSET('Hygiene Data'!$G$7,0,10*ROW('Hygiene Data'!G28)),NA())</f>
        <v>#N/A</v>
      </c>
      <c r="BK34" s="510" t="e">
        <f ca="1">+IF(AND(ISNUMBER(OFFSET('Hygiene Data'!$G$9,0,10*ROW('Hygiene Data'!G28))),'Data Summary'!DZ34="Yes"),OFFSET('Hygiene Data'!$G$9,0,10*ROW('Hygiene Data'!G28)),NA())</f>
        <v>#N/A</v>
      </c>
      <c r="BL34" s="510" t="e">
        <f ca="1">+IF(AND(ISNUMBER(OFFSET('Hygiene Data'!$H$5,0,10*ROW('Hygiene Data'!H28))),'Data Summary'!EA34="Yes"),OFFSET('Hygiene Data'!$H$5,0,10*ROW('Hygiene Data'!H28)),NA())</f>
        <v>#N/A</v>
      </c>
      <c r="BM34" s="510" t="e">
        <f ca="1">+IF(AND(ISNUMBER(OFFSET('Hygiene Data'!$H$7,0,10*ROW('Hygiene Data'!H28))),'Data Summary'!EB34="Yes"),OFFSET('Hygiene Data'!$H$7,0,10*ROW('Hygiene Data'!H28)),NA())</f>
        <v>#N/A</v>
      </c>
      <c r="BN34" s="510" t="e">
        <f ca="1">+IF(AND(ISNUMBER(OFFSET('Hygiene Data'!$H$9,0,10*ROW('Hygiene Data'!H28))),'Data Summary'!EC34="Yes"),OFFSET('Hygiene Data'!$H$9,0,10*ROW('Hygiene Data'!H28)),NA())</f>
        <v>#N/A</v>
      </c>
      <c r="BO34" s="510" t="e">
        <f ca="1">+IF(AND(ISNUMBER(OFFSET('Hygiene Data'!$I$5,0,10*ROW('Hygiene Data'!I28))),'Data Summary'!ED34="Yes"),OFFSET('Hygiene Data'!$I$5,0,10*ROW('Hygiene Data'!I28)),NA())</f>
        <v>#N/A</v>
      </c>
      <c r="BP34" s="510" t="e">
        <f ca="1">+IF(AND(ISNUMBER(OFFSET('Hygiene Data'!$I$7,0,10*ROW('Hygiene Data'!I28))),'Data Summary'!EE34="Yes"),OFFSET('Hygiene Data'!$I$7,0,10*ROW('Hygiene Data'!I28)),NA())</f>
        <v>#N/A</v>
      </c>
      <c r="BQ34" s="510" t="e">
        <f ca="1">+IF(AND(ISNUMBER(OFFSET('Hygiene Data'!$I$9,0,10*ROW('Hygiene Data'!I28))),'Data Summary'!EF34="Yes"),OFFSET('Hygiene Data'!$I$9,0,10*ROW('Hygiene Data'!I28)),NA())</f>
        <v>#N/A</v>
      </c>
    </row>
    <row r="35" spans="1:69" x14ac:dyDescent="0.25">
      <c r="A35" s="506" t="e">
        <f ca="1">+RIGHT('Data Summary'!A35,LEN('Data Summary'!A35)-9)</f>
        <v>#VALUE!</v>
      </c>
      <c r="B35" s="480" t="str">
        <f ca="1">+IF(ISTEXT('Data Summary'!B35),'Data Summary'!B35,"")</f>
        <v/>
      </c>
      <c r="C35" s="507" t="e">
        <f ca="1">+VALUE('Data Summary'!C35)</f>
        <v>#VALUE!</v>
      </c>
      <c r="D35" s="508" t="e">
        <f ca="1">+IF(AND(ISNUMBER(OFFSET('Water Data'!$D$4,0,10*ROW('Water Data'!D29))),'Data Summary'!BS35="Yes"),100-OFFSET('Water Data'!$D$4,0,10*ROW('Water Data'!D29)),NA())</f>
        <v>#N/A</v>
      </c>
      <c r="E35" s="508" t="e">
        <f ca="1">+IF(AND(ISNUMBER(OFFSET('Water Data'!$D$6,0,10*ROW('Water Data'!D29))),'Data Summary'!BT35="Yes"),OFFSET('Water Data'!$D$6,0,10*ROW('Water Data'!D29)),NA())</f>
        <v>#N/A</v>
      </c>
      <c r="F35" s="508" t="e">
        <f ca="1">+IF(AND(ISNUMBER(OFFSET('Water Data'!$D$9,0,10*ROW('Water Data'!D29))),'Data Summary'!BU35="Yes"),OFFSET('Water Data'!$D$9,0,10*ROW('Water Data'!D29)),NA())</f>
        <v>#N/A</v>
      </c>
      <c r="G35" s="508" t="e">
        <f ca="1">+IF(AND(ISNUMBER(OFFSET('Water Data'!$E$4,0,10*ROW('Water Data'!E29))),'Data Summary'!BV35="Yes"),100-OFFSET('Water Data'!$E$4,0,10*ROW('Water Data'!E29)),NA())</f>
        <v>#N/A</v>
      </c>
      <c r="H35" s="508" t="e">
        <f ca="1">+IF(AND(ISNUMBER(OFFSET('Water Data'!$E$6,0,10*ROW('Water Data'!E29))),'Data Summary'!BW35="Yes"),OFFSET('Water Data'!$E$6,0,10*ROW('Water Data'!E29)),NA())</f>
        <v>#N/A</v>
      </c>
      <c r="I35" s="508" t="e">
        <f ca="1">+IF(AND(ISNUMBER(OFFSET('Water Data'!$E$9,0,10*ROW('Water Data'!E29))),'Data Summary'!BX35="Yes"),OFFSET('Water Data'!$E$9,0,10*ROW('Water Data'!E29)),NA())</f>
        <v>#N/A</v>
      </c>
      <c r="J35" s="508" t="e">
        <f ca="1">+IF(AND(ISNUMBER(OFFSET('Water Data'!$F$4,0,10*ROW('Water Data'!F29))),'Data Summary'!BY35="Yes"),100-OFFSET('Water Data'!$F$4,0,10*ROW('Water Data'!F29)),NA())</f>
        <v>#N/A</v>
      </c>
      <c r="K35" s="508" t="e">
        <f ca="1">+IF(AND(ISNUMBER(OFFSET('Water Data'!$F$6,0,10*ROW('Water Data'!F29))),'Data Summary'!BZ35="Yes"),OFFSET('Water Data'!$F$6,0,10*ROW('Water Data'!F29)),NA())</f>
        <v>#N/A</v>
      </c>
      <c r="L35" s="508" t="e">
        <f ca="1">+IF(AND(ISNUMBER(OFFSET('Water Data'!$F$9,0,10*ROW('Water Data'!F29))),'Data Summary'!CA35="Yes"),OFFSET('Water Data'!$F$9,0,10*ROW('Water Data'!F29)),NA())</f>
        <v>#N/A</v>
      </c>
      <c r="M35" s="508" t="e">
        <f ca="1">+IF(AND(ISNUMBER(OFFSET('Water Data'!$G$4,0,10*ROW('Water Data'!G29))),'Data Summary'!CB35="Yes"),100-OFFSET('Water Data'!$G$4,0,10*ROW('Water Data'!G29)),NA())</f>
        <v>#N/A</v>
      </c>
      <c r="N35" s="508" t="e">
        <f ca="1">+IF(AND(ISNUMBER(OFFSET('Water Data'!$G$6,0,10*ROW('Water Data'!G29))),'Data Summary'!CC35="Yes"),OFFSET('Water Data'!$G$6,0,10*ROW('Water Data'!G29)),NA())</f>
        <v>#N/A</v>
      </c>
      <c r="O35" s="508" t="e">
        <f ca="1">+IF(AND(ISNUMBER(OFFSET('Water Data'!$G$9,0,10*ROW('Water Data'!G29))),'Data Summary'!CD35="Yes"),OFFSET('Water Data'!$G$9,0,10*ROW('Water Data'!G29)),NA())</f>
        <v>#N/A</v>
      </c>
      <c r="P35" s="508" t="e">
        <f ca="1">+IF(AND(ISNUMBER(OFFSET('Water Data'!$H$4,0,10*ROW('Water Data'!H29))),'Data Summary'!CE35="Yes"),100-OFFSET('Water Data'!$H$4,0,10*ROW('Water Data'!H29)),NA())</f>
        <v>#N/A</v>
      </c>
      <c r="Q35" s="508" t="e">
        <f ca="1">+IF(AND(ISNUMBER(OFFSET('Water Data'!$H$6,0,10*ROW('Water Data'!H29))),'Data Summary'!CF35="Yes"),OFFSET('Water Data'!$H$6,0,10*ROW('Water Data'!H29)),NA())</f>
        <v>#N/A</v>
      </c>
      <c r="R35" s="508" t="e">
        <f ca="1">+IF(AND(ISNUMBER(OFFSET('Water Data'!$H$9,0,10*ROW('Water Data'!H29))),'Data Summary'!CG35="Yes"),OFFSET('Water Data'!$H$9,0,10*ROW('Water Data'!H29)),NA())</f>
        <v>#N/A</v>
      </c>
      <c r="S35" s="508" t="e">
        <f ca="1">+IF(AND(ISNUMBER(OFFSET('Water Data'!$I$4,0,10*ROW('Water Data'!I29))),'Data Summary'!CH35="Yes"),100-OFFSET('Water Data'!$I$4,0,10*ROW('Water Data'!I29)),NA())</f>
        <v>#N/A</v>
      </c>
      <c r="T35" s="508" t="e">
        <f ca="1">+IF(AND(ISNUMBER(OFFSET('Water Data'!$I$6,0,10*ROW('Water Data'!I29))),'Data Summary'!CI35="Yes"),OFFSET('Water Data'!$I$6,0,10*ROW('Water Data'!I29)),NA())</f>
        <v>#N/A</v>
      </c>
      <c r="U35" s="508" t="e">
        <f ca="1">+IF(AND(ISNUMBER(OFFSET('Water Data'!$I$9,0,10*ROW('Water Data'!I29))),'Data Summary'!CJ35="Yes"),OFFSET('Water Data'!$I$9,0,10*ROW('Water Data'!I29)),NA())</f>
        <v>#N/A</v>
      </c>
      <c r="V35" s="509" t="e">
        <f ca="1">+IF(AND(ISNUMBER(OFFSET('Sanitation Data'!$D$4,0,10*ROW('Sanitation Data'!D29))),'Data Summary'!CK35="Yes"),100-OFFSET('Sanitation Data'!$D$4,0,10*ROW('Sanitation Data'!D29)),NA())</f>
        <v>#N/A</v>
      </c>
      <c r="W35" s="509" t="e">
        <f ca="1">+IF(AND(ISNUMBER(OFFSET('Sanitation Data'!$D$6,0,10*ROW('Sanitation Data'!D29))),'Data Summary'!CL35="Yes"),OFFSET('Sanitation Data'!$D$6,0,10*ROW('Sanitation Data'!D29)),NA())</f>
        <v>#N/A</v>
      </c>
      <c r="X35" s="509" t="e">
        <f ca="1">+IF(AND(ISNUMBER(OFFSET('Sanitation Data'!$D$10,0,10*ROW('Sanitation Data'!D29))),'Data Summary'!CM35="Yes"),OFFSET('Sanitation Data'!$D$10,0,10*ROW('Sanitation Data'!D29)),NA())</f>
        <v>#N/A</v>
      </c>
      <c r="Y35" s="509" t="e">
        <f ca="1">+IF(AND(ISNUMBER(OFFSET('Sanitation Data'!$D$11,0,10*ROW('Sanitation Data'!D29))),'Data Summary'!CN35="Yes"),OFFSET('Sanitation Data'!$D$11,0,10*ROW('Sanitation Data'!D29)),NA())</f>
        <v>#N/A</v>
      </c>
      <c r="Z35" s="509" t="e">
        <f ca="1">+IF(AND(ISNUMBER(OFFSET('Sanitation Data'!$D$12,0,10*ROW('Sanitation Data'!D29))),'Data Summary'!CO35="Yes"),OFFSET('Sanitation Data'!$D$12,0,10*ROW('Sanitation Data'!D29)),NA())</f>
        <v>#N/A</v>
      </c>
      <c r="AA35" s="509" t="e">
        <f ca="1">+IF(AND(ISNUMBER(OFFSET('Sanitation Data'!$E$4,0,10*ROW('Sanitation Data'!E29))),'Data Summary'!CP35="Yes"),100-OFFSET('Sanitation Data'!$E$4,0,10*ROW('Sanitation Data'!E29)),NA())</f>
        <v>#N/A</v>
      </c>
      <c r="AB35" s="509" t="e">
        <f ca="1">+IF(AND(ISNUMBER(OFFSET('Sanitation Data'!$E$6,0,10*ROW('Sanitation Data'!E29))),'Data Summary'!CQ35="Yes"),OFFSET('Sanitation Data'!$E$6,0,10*ROW('Sanitation Data'!E29)),NA())</f>
        <v>#N/A</v>
      </c>
      <c r="AC35" s="509" t="e">
        <f ca="1">+IF(AND(ISNUMBER(OFFSET('Sanitation Data'!$E$10,0,10*ROW('Sanitation Data'!E29))),'Data Summary'!CR35="Yes"),OFFSET('Sanitation Data'!$E$10,0,10*ROW('Sanitation Data'!E29)),NA())</f>
        <v>#N/A</v>
      </c>
      <c r="AD35" s="509" t="e">
        <f ca="1">+IF(AND(ISNUMBER(OFFSET('Sanitation Data'!$E$11,0,10*ROW('Sanitation Data'!E29))),'Data Summary'!CS35="Yes"),OFFSET('Sanitation Data'!$E$11,0,10*ROW('Sanitation Data'!E29)),NA())</f>
        <v>#N/A</v>
      </c>
      <c r="AE35" s="509" t="e">
        <f ca="1">+IF(AND(ISNUMBER(OFFSET('Sanitation Data'!$E$12,0,10*ROW('Sanitation Data'!E29))),'Data Summary'!CT35="Yes"),OFFSET('Sanitation Data'!$E$12,0,10*ROW('Sanitation Data'!E29)),NA())</f>
        <v>#N/A</v>
      </c>
      <c r="AF35" s="509" t="e">
        <f ca="1">+IF(AND(ISNUMBER(OFFSET('Sanitation Data'!$F$4,0,10*ROW('Sanitation Data'!F29))),'Data Summary'!CU35="Yes"),100-OFFSET('Sanitation Data'!$F$4,0,10*ROW('Sanitation Data'!F29)),NA())</f>
        <v>#N/A</v>
      </c>
      <c r="AG35" s="509" t="e">
        <f ca="1">+IF(AND(ISNUMBER(OFFSET('Sanitation Data'!$F$6,0,10*ROW('Sanitation Data'!F29))),'Data Summary'!CV35="Yes"),OFFSET('Sanitation Data'!$F$6,0,10*ROW('Sanitation Data'!F29)),NA())</f>
        <v>#N/A</v>
      </c>
      <c r="AH35" s="509" t="e">
        <f ca="1">+IF(AND(ISNUMBER(OFFSET('Sanitation Data'!$F$10,0,10*ROW('Sanitation Data'!F29))),'Data Summary'!CW35="Yes"),OFFSET('Sanitation Data'!$F$10,0,10*ROW('Sanitation Data'!F29)),NA())</f>
        <v>#N/A</v>
      </c>
      <c r="AI35" s="509" t="e">
        <f ca="1">+IF(AND(ISNUMBER(OFFSET('Sanitation Data'!$F$11,0,10*ROW('Sanitation Data'!F29))),'Data Summary'!CX35="Yes"),OFFSET('Sanitation Data'!$F$11,0,10*ROW('Sanitation Data'!F29)),NA())</f>
        <v>#N/A</v>
      </c>
      <c r="AJ35" s="509" t="e">
        <f ca="1">+IF(AND(ISNUMBER(OFFSET('Sanitation Data'!$F$12,0,10*ROW('Sanitation Data'!F29))),'Data Summary'!CY35="Yes"),OFFSET('Sanitation Data'!$F$12,0,10*ROW('Sanitation Data'!F29)),NA())</f>
        <v>#N/A</v>
      </c>
      <c r="AK35" s="509" t="e">
        <f ca="1">+IF(AND(ISNUMBER(OFFSET('Sanitation Data'!$G$4,0,10*ROW('Sanitation Data'!G29))),'Data Summary'!CZ35="Yes"),100-OFFSET('Sanitation Data'!$G$4,0,10*ROW('Sanitation Data'!G29)),NA())</f>
        <v>#N/A</v>
      </c>
      <c r="AL35" s="509" t="e">
        <f ca="1">+IF(AND(ISNUMBER(OFFSET('Sanitation Data'!$G$6,0,10*ROW('Sanitation Data'!G29))),'Data Summary'!DA35="Yes"),OFFSET('Sanitation Data'!$G$6,0,10*ROW('Sanitation Data'!G29)),NA())</f>
        <v>#N/A</v>
      </c>
      <c r="AM35" s="509" t="e">
        <f ca="1">+IF(AND(ISNUMBER(OFFSET('Sanitation Data'!$G$10,0,10*ROW('Sanitation Data'!G29))),'Data Summary'!DB35="Yes"),OFFSET('Sanitation Data'!$G$10,0,10*ROW('Sanitation Data'!G29)),NA())</f>
        <v>#N/A</v>
      </c>
      <c r="AN35" s="509" t="e">
        <f ca="1">+IF(AND(ISNUMBER(OFFSET('Sanitation Data'!$G$11,0,10*ROW('Sanitation Data'!G29))),'Data Summary'!DC35="Yes"),OFFSET('Sanitation Data'!$G$11,0,10*ROW('Sanitation Data'!G29)),NA())</f>
        <v>#N/A</v>
      </c>
      <c r="AO35" s="509" t="e">
        <f ca="1">+IF(AND(ISNUMBER(OFFSET('Sanitation Data'!$G$12,0,10*ROW('Sanitation Data'!G29))),'Data Summary'!DD35="Yes"),OFFSET('Sanitation Data'!$G$12,0,10*ROW('Sanitation Data'!G29)),NA())</f>
        <v>#N/A</v>
      </c>
      <c r="AP35" s="509" t="e">
        <f ca="1">+IF(AND(ISNUMBER(OFFSET('Sanitation Data'!$H$4,0,10*ROW('Sanitation Data'!H29))),'Data Summary'!DE35="Yes"),100-OFFSET('Sanitation Data'!$H$4,0,10*ROW('Sanitation Data'!H29)),NA())</f>
        <v>#N/A</v>
      </c>
      <c r="AQ35" s="509" t="e">
        <f ca="1">+IF(AND(ISNUMBER(OFFSET('Sanitation Data'!$H$6,0,10*ROW('Sanitation Data'!H29))),'Data Summary'!DF35="Yes"),OFFSET('Sanitation Data'!$H$6,0,10*ROW('Sanitation Data'!H29)),NA())</f>
        <v>#N/A</v>
      </c>
      <c r="AR35" s="509" t="e">
        <f ca="1">+IF(AND(ISNUMBER(OFFSET('Sanitation Data'!$H$10,0,10*ROW('Sanitation Data'!H29))),'Data Summary'!DG35="Yes"),OFFSET('Sanitation Data'!$H$10,0,10*ROW('Sanitation Data'!H29)),NA())</f>
        <v>#N/A</v>
      </c>
      <c r="AS35" s="509" t="e">
        <f ca="1">+IF(AND(ISNUMBER(OFFSET('Sanitation Data'!$H$11,0,10*ROW('Sanitation Data'!H29))),'Data Summary'!DH35="Yes"),OFFSET('Sanitation Data'!$H$11,0,10*ROW('Sanitation Data'!H29)),NA())</f>
        <v>#N/A</v>
      </c>
      <c r="AT35" s="509" t="e">
        <f ca="1">+IF(AND(ISNUMBER(OFFSET('Sanitation Data'!$H$12,0,10*ROW('Sanitation Data'!H29))),'Data Summary'!DI35="Yes"),OFFSET('Sanitation Data'!$H$12,0,10*ROW('Sanitation Data'!H29)),NA())</f>
        <v>#N/A</v>
      </c>
      <c r="AU35" s="509" t="e">
        <f ca="1">+IF(AND(ISNUMBER(OFFSET('Sanitation Data'!$I$4,0,10*ROW('Sanitation Data'!I29))),'Data Summary'!DJ35="Yes"),100-OFFSET('Sanitation Data'!$I$4,0,10*ROW('Sanitation Data'!I29)),NA())</f>
        <v>#N/A</v>
      </c>
      <c r="AV35" s="509" t="e">
        <f ca="1">+IF(AND(ISNUMBER(OFFSET('Sanitation Data'!$I$6,0,10*ROW('Sanitation Data'!I29))),'Data Summary'!DK35="Yes"),OFFSET('Sanitation Data'!$I$6,0,10*ROW('Sanitation Data'!I29)),NA())</f>
        <v>#N/A</v>
      </c>
      <c r="AW35" s="509" t="e">
        <f ca="1">+IF(AND(ISNUMBER(OFFSET('Sanitation Data'!$I$10,0,10*ROW('Sanitation Data'!I29))),'Data Summary'!DL35="Yes"),OFFSET('Sanitation Data'!$I$10,0,10*ROW('Sanitation Data'!I29)),NA())</f>
        <v>#N/A</v>
      </c>
      <c r="AX35" s="509" t="e">
        <f ca="1">+IF(AND(ISNUMBER(OFFSET('Sanitation Data'!$I$11,0,10*ROW('Sanitation Data'!I29))),'Data Summary'!DM35="Yes"),OFFSET('Sanitation Data'!$I$11,0,10*ROW('Sanitation Data'!I29)),NA())</f>
        <v>#N/A</v>
      </c>
      <c r="AY35" s="509" t="e">
        <f ca="1">+IF(AND(ISNUMBER(OFFSET('Sanitation Data'!$I$12,0,10*ROW('Sanitation Data'!I29))),'Data Summary'!DN35="Yes"),OFFSET('Sanitation Data'!$I$12,0,10*ROW('Sanitation Data'!I29)),NA())</f>
        <v>#N/A</v>
      </c>
      <c r="AZ35" s="510" t="e">
        <f ca="1">+IF(AND(ISNUMBER(OFFSET('Hygiene Data'!$D$5,0,10*ROW('Hygiene Data'!D29))),'Data Summary'!DO35="Yes"),OFFSET('Hygiene Data'!$D$5,0,10*ROW('Hygiene Data'!D29)),NA())</f>
        <v>#N/A</v>
      </c>
      <c r="BA35" s="510" t="e">
        <f ca="1">+IF(AND(ISNUMBER(OFFSET('Hygiene Data'!$D$7,0,10*ROW('Hygiene Data'!D29))),'Data Summary'!DP35="Yes"),OFFSET('Hygiene Data'!$D$7,0,10*ROW('Hygiene Data'!D29)),NA())</f>
        <v>#N/A</v>
      </c>
      <c r="BB35" s="510" t="e">
        <f ca="1">+IF(AND(ISNUMBER(OFFSET('Hygiene Data'!$D$9,0,10*ROW('Hygiene Data'!D29))),'Data Summary'!DQ35="Yes"),OFFSET('Hygiene Data'!$D$9,0,10*ROW('Hygiene Data'!D29)),NA())</f>
        <v>#N/A</v>
      </c>
      <c r="BC35" s="510" t="e">
        <f ca="1">+IF(AND(ISNUMBER(OFFSET('Hygiene Data'!$E$5,0,10*ROW('Hygiene Data'!E29))),'Data Summary'!DR35="Yes"),OFFSET('Hygiene Data'!$E$5,0,10*ROW('Hygiene Data'!E29)),NA())</f>
        <v>#N/A</v>
      </c>
      <c r="BD35" s="510" t="e">
        <f ca="1">+IF(AND(ISNUMBER(OFFSET('Hygiene Data'!$E$7,0,10*ROW('Hygiene Data'!E29))),'Data Summary'!DS35="Yes"),OFFSET('Hygiene Data'!$E$7,0,10*ROW('Hygiene Data'!E29)),NA())</f>
        <v>#N/A</v>
      </c>
      <c r="BE35" s="510" t="e">
        <f ca="1">+IF(AND(ISNUMBER(OFFSET('Hygiene Data'!$E$9,0,10*ROW('Hygiene Data'!E29))),'Data Summary'!DT35="Yes"),OFFSET('Hygiene Data'!$E$9,0,10*ROW('Hygiene Data'!E29)),NA())</f>
        <v>#N/A</v>
      </c>
      <c r="BF35" s="510" t="e">
        <f ca="1">+IF(AND(ISNUMBER(OFFSET('Hygiene Data'!$F$5,0,10*ROW('Hygiene Data'!F29))),'Data Summary'!DU35="Yes"),OFFSET('Hygiene Data'!$F$5,0,10*ROW('Hygiene Data'!F29)),NA())</f>
        <v>#N/A</v>
      </c>
      <c r="BG35" s="510" t="e">
        <f ca="1">+IF(AND(ISNUMBER(OFFSET('Hygiene Data'!$F$7,0,10*ROW('Hygiene Data'!F29))),'Data Summary'!DV35="Yes"),OFFSET('Hygiene Data'!$F$7,0,10*ROW('Hygiene Data'!F29)),NA())</f>
        <v>#N/A</v>
      </c>
      <c r="BH35" s="510" t="e">
        <f ca="1">+IF(AND(ISNUMBER(OFFSET('Hygiene Data'!$F$9,0,10*ROW('Hygiene Data'!F29))),'Data Summary'!DW35="Yes"),OFFSET('Hygiene Data'!$F$9,0,10*ROW('Hygiene Data'!F29)),NA())</f>
        <v>#N/A</v>
      </c>
      <c r="BI35" s="510" t="e">
        <f ca="1">+IF(AND(ISNUMBER(OFFSET('Hygiene Data'!$G$5,0,10*ROW('Hygiene Data'!G29))),'Data Summary'!DX35="Yes"),OFFSET('Hygiene Data'!$G$5,0,10*ROW('Hygiene Data'!G29)),NA())</f>
        <v>#N/A</v>
      </c>
      <c r="BJ35" s="510" t="e">
        <f ca="1">+IF(AND(ISNUMBER(OFFSET('Hygiene Data'!$G$7,0,10*ROW('Hygiene Data'!G29))),'Data Summary'!DY35="Yes"),OFFSET('Hygiene Data'!$G$7,0,10*ROW('Hygiene Data'!G29)),NA())</f>
        <v>#N/A</v>
      </c>
      <c r="BK35" s="510" t="e">
        <f ca="1">+IF(AND(ISNUMBER(OFFSET('Hygiene Data'!$G$9,0,10*ROW('Hygiene Data'!G29))),'Data Summary'!DZ35="Yes"),OFFSET('Hygiene Data'!$G$9,0,10*ROW('Hygiene Data'!G29)),NA())</f>
        <v>#N/A</v>
      </c>
      <c r="BL35" s="510" t="e">
        <f ca="1">+IF(AND(ISNUMBER(OFFSET('Hygiene Data'!$H$5,0,10*ROW('Hygiene Data'!H29))),'Data Summary'!EA35="Yes"),OFFSET('Hygiene Data'!$H$5,0,10*ROW('Hygiene Data'!H29)),NA())</f>
        <v>#N/A</v>
      </c>
      <c r="BM35" s="510" t="e">
        <f ca="1">+IF(AND(ISNUMBER(OFFSET('Hygiene Data'!$H$7,0,10*ROW('Hygiene Data'!H29))),'Data Summary'!EB35="Yes"),OFFSET('Hygiene Data'!$H$7,0,10*ROW('Hygiene Data'!H29)),NA())</f>
        <v>#N/A</v>
      </c>
      <c r="BN35" s="510" t="e">
        <f ca="1">+IF(AND(ISNUMBER(OFFSET('Hygiene Data'!$H$9,0,10*ROW('Hygiene Data'!H29))),'Data Summary'!EC35="Yes"),OFFSET('Hygiene Data'!$H$9,0,10*ROW('Hygiene Data'!H29)),NA())</f>
        <v>#N/A</v>
      </c>
      <c r="BO35" s="510" t="e">
        <f ca="1">+IF(AND(ISNUMBER(OFFSET('Hygiene Data'!$I$5,0,10*ROW('Hygiene Data'!I29))),'Data Summary'!ED35="Yes"),OFFSET('Hygiene Data'!$I$5,0,10*ROW('Hygiene Data'!I29)),NA())</f>
        <v>#N/A</v>
      </c>
      <c r="BP35" s="510" t="e">
        <f ca="1">+IF(AND(ISNUMBER(OFFSET('Hygiene Data'!$I$7,0,10*ROW('Hygiene Data'!I29))),'Data Summary'!EE35="Yes"),OFFSET('Hygiene Data'!$I$7,0,10*ROW('Hygiene Data'!I29)),NA())</f>
        <v>#N/A</v>
      </c>
      <c r="BQ35" s="510" t="e">
        <f ca="1">+IF(AND(ISNUMBER(OFFSET('Hygiene Data'!$I$9,0,10*ROW('Hygiene Data'!I29))),'Data Summary'!EF35="Yes"),OFFSET('Hygiene Data'!$I$9,0,10*ROW('Hygiene Data'!I29)),NA())</f>
        <v>#N/A</v>
      </c>
    </row>
    <row r="36" spans="1:69" x14ac:dyDescent="0.25">
      <c r="A36" s="506" t="e">
        <f ca="1">+RIGHT('Data Summary'!A36,LEN('Data Summary'!A36)-9)</f>
        <v>#VALUE!</v>
      </c>
      <c r="B36" s="480" t="str">
        <f ca="1">+IF(ISTEXT('Data Summary'!B36),'Data Summary'!B36,"")</f>
        <v/>
      </c>
      <c r="C36" s="507" t="e">
        <f ca="1">+VALUE('Data Summary'!C36)</f>
        <v>#VALUE!</v>
      </c>
      <c r="D36" s="508" t="e">
        <f ca="1">+IF(AND(ISNUMBER(OFFSET('Water Data'!$D$4,0,10*ROW('Water Data'!D30))),'Data Summary'!BS36="Yes"),100-OFFSET('Water Data'!$D$4,0,10*ROW('Water Data'!D30)),NA())</f>
        <v>#N/A</v>
      </c>
      <c r="E36" s="508" t="e">
        <f ca="1">+IF(AND(ISNUMBER(OFFSET('Water Data'!$D$6,0,10*ROW('Water Data'!D30))),'Data Summary'!BT36="Yes"),OFFSET('Water Data'!$D$6,0,10*ROW('Water Data'!D30)),NA())</f>
        <v>#N/A</v>
      </c>
      <c r="F36" s="508" t="e">
        <f ca="1">+IF(AND(ISNUMBER(OFFSET('Water Data'!$D$9,0,10*ROW('Water Data'!D30))),'Data Summary'!BU36="Yes"),OFFSET('Water Data'!$D$9,0,10*ROW('Water Data'!D30)),NA())</f>
        <v>#N/A</v>
      </c>
      <c r="G36" s="508" t="e">
        <f ca="1">+IF(AND(ISNUMBER(OFFSET('Water Data'!$E$4,0,10*ROW('Water Data'!E30))),'Data Summary'!BV36="Yes"),100-OFFSET('Water Data'!$E$4,0,10*ROW('Water Data'!E30)),NA())</f>
        <v>#N/A</v>
      </c>
      <c r="H36" s="508" t="e">
        <f ca="1">+IF(AND(ISNUMBER(OFFSET('Water Data'!$E$6,0,10*ROW('Water Data'!E30))),'Data Summary'!BW36="Yes"),OFFSET('Water Data'!$E$6,0,10*ROW('Water Data'!E30)),NA())</f>
        <v>#N/A</v>
      </c>
      <c r="I36" s="508" t="e">
        <f ca="1">+IF(AND(ISNUMBER(OFFSET('Water Data'!$E$9,0,10*ROW('Water Data'!E30))),'Data Summary'!BX36="Yes"),OFFSET('Water Data'!$E$9,0,10*ROW('Water Data'!E30)),NA())</f>
        <v>#N/A</v>
      </c>
      <c r="J36" s="508" t="e">
        <f ca="1">+IF(AND(ISNUMBER(OFFSET('Water Data'!$F$4,0,10*ROW('Water Data'!F30))),'Data Summary'!BY36="Yes"),100-OFFSET('Water Data'!$F$4,0,10*ROW('Water Data'!F30)),NA())</f>
        <v>#N/A</v>
      </c>
      <c r="K36" s="508" t="e">
        <f ca="1">+IF(AND(ISNUMBER(OFFSET('Water Data'!$F$6,0,10*ROW('Water Data'!F30))),'Data Summary'!BZ36="Yes"),OFFSET('Water Data'!$F$6,0,10*ROW('Water Data'!F30)),NA())</f>
        <v>#N/A</v>
      </c>
      <c r="L36" s="508" t="e">
        <f ca="1">+IF(AND(ISNUMBER(OFFSET('Water Data'!$F$9,0,10*ROW('Water Data'!F30))),'Data Summary'!CA36="Yes"),OFFSET('Water Data'!$F$9,0,10*ROW('Water Data'!F30)),NA())</f>
        <v>#N/A</v>
      </c>
      <c r="M36" s="508" t="e">
        <f ca="1">+IF(AND(ISNUMBER(OFFSET('Water Data'!$G$4,0,10*ROW('Water Data'!G30))),'Data Summary'!CB36="Yes"),100-OFFSET('Water Data'!$G$4,0,10*ROW('Water Data'!G30)),NA())</f>
        <v>#N/A</v>
      </c>
      <c r="N36" s="508" t="e">
        <f ca="1">+IF(AND(ISNUMBER(OFFSET('Water Data'!$G$6,0,10*ROW('Water Data'!G30))),'Data Summary'!CC36="Yes"),OFFSET('Water Data'!$G$6,0,10*ROW('Water Data'!G30)),NA())</f>
        <v>#N/A</v>
      </c>
      <c r="O36" s="508" t="e">
        <f ca="1">+IF(AND(ISNUMBER(OFFSET('Water Data'!$G$9,0,10*ROW('Water Data'!G30))),'Data Summary'!CD36="Yes"),OFFSET('Water Data'!$G$9,0,10*ROW('Water Data'!G30)),NA())</f>
        <v>#N/A</v>
      </c>
      <c r="P36" s="508" t="e">
        <f ca="1">+IF(AND(ISNUMBER(OFFSET('Water Data'!$H$4,0,10*ROW('Water Data'!H30))),'Data Summary'!CE36="Yes"),100-OFFSET('Water Data'!$H$4,0,10*ROW('Water Data'!H30)),NA())</f>
        <v>#N/A</v>
      </c>
      <c r="Q36" s="508" t="e">
        <f ca="1">+IF(AND(ISNUMBER(OFFSET('Water Data'!$H$6,0,10*ROW('Water Data'!H30))),'Data Summary'!CF36="Yes"),OFFSET('Water Data'!$H$6,0,10*ROW('Water Data'!H30)),NA())</f>
        <v>#N/A</v>
      </c>
      <c r="R36" s="508" t="e">
        <f ca="1">+IF(AND(ISNUMBER(OFFSET('Water Data'!$H$9,0,10*ROW('Water Data'!H30))),'Data Summary'!CG36="Yes"),OFFSET('Water Data'!$H$9,0,10*ROW('Water Data'!H30)),NA())</f>
        <v>#N/A</v>
      </c>
      <c r="S36" s="508" t="e">
        <f ca="1">+IF(AND(ISNUMBER(OFFSET('Water Data'!$I$4,0,10*ROW('Water Data'!I30))),'Data Summary'!CH36="Yes"),100-OFFSET('Water Data'!$I$4,0,10*ROW('Water Data'!I30)),NA())</f>
        <v>#N/A</v>
      </c>
      <c r="T36" s="508" t="e">
        <f ca="1">+IF(AND(ISNUMBER(OFFSET('Water Data'!$I$6,0,10*ROW('Water Data'!I30))),'Data Summary'!CI36="Yes"),OFFSET('Water Data'!$I$6,0,10*ROW('Water Data'!I30)),NA())</f>
        <v>#N/A</v>
      </c>
      <c r="U36" s="508" t="e">
        <f ca="1">+IF(AND(ISNUMBER(OFFSET('Water Data'!$I$9,0,10*ROW('Water Data'!I30))),'Data Summary'!CJ36="Yes"),OFFSET('Water Data'!$I$9,0,10*ROW('Water Data'!I30)),NA())</f>
        <v>#N/A</v>
      </c>
      <c r="V36" s="509" t="e">
        <f ca="1">+IF(AND(ISNUMBER(OFFSET('Sanitation Data'!$D$4,0,10*ROW('Sanitation Data'!D30))),'Data Summary'!CK36="Yes"),100-OFFSET('Sanitation Data'!$D$4,0,10*ROW('Sanitation Data'!D30)),NA())</f>
        <v>#N/A</v>
      </c>
      <c r="W36" s="509" t="e">
        <f ca="1">+IF(AND(ISNUMBER(OFFSET('Sanitation Data'!$D$6,0,10*ROW('Sanitation Data'!D30))),'Data Summary'!CL36="Yes"),OFFSET('Sanitation Data'!$D$6,0,10*ROW('Sanitation Data'!D30)),NA())</f>
        <v>#N/A</v>
      </c>
      <c r="X36" s="509" t="e">
        <f ca="1">+IF(AND(ISNUMBER(OFFSET('Sanitation Data'!$D$10,0,10*ROW('Sanitation Data'!D30))),'Data Summary'!CM36="Yes"),OFFSET('Sanitation Data'!$D$10,0,10*ROW('Sanitation Data'!D30)),NA())</f>
        <v>#N/A</v>
      </c>
      <c r="Y36" s="509" t="e">
        <f ca="1">+IF(AND(ISNUMBER(OFFSET('Sanitation Data'!$D$11,0,10*ROW('Sanitation Data'!D30))),'Data Summary'!CN36="Yes"),OFFSET('Sanitation Data'!$D$11,0,10*ROW('Sanitation Data'!D30)),NA())</f>
        <v>#N/A</v>
      </c>
      <c r="Z36" s="509" t="e">
        <f ca="1">+IF(AND(ISNUMBER(OFFSET('Sanitation Data'!$D$12,0,10*ROW('Sanitation Data'!D30))),'Data Summary'!CO36="Yes"),OFFSET('Sanitation Data'!$D$12,0,10*ROW('Sanitation Data'!D30)),NA())</f>
        <v>#N/A</v>
      </c>
      <c r="AA36" s="509" t="e">
        <f ca="1">+IF(AND(ISNUMBER(OFFSET('Sanitation Data'!$E$4,0,10*ROW('Sanitation Data'!E30))),'Data Summary'!CP36="Yes"),100-OFFSET('Sanitation Data'!$E$4,0,10*ROW('Sanitation Data'!E30)),NA())</f>
        <v>#N/A</v>
      </c>
      <c r="AB36" s="509" t="e">
        <f ca="1">+IF(AND(ISNUMBER(OFFSET('Sanitation Data'!$E$6,0,10*ROW('Sanitation Data'!E30))),'Data Summary'!CQ36="Yes"),OFFSET('Sanitation Data'!$E$6,0,10*ROW('Sanitation Data'!E30)),NA())</f>
        <v>#N/A</v>
      </c>
      <c r="AC36" s="509" t="e">
        <f ca="1">+IF(AND(ISNUMBER(OFFSET('Sanitation Data'!$E$10,0,10*ROW('Sanitation Data'!E30))),'Data Summary'!CR36="Yes"),OFFSET('Sanitation Data'!$E$10,0,10*ROW('Sanitation Data'!E30)),NA())</f>
        <v>#N/A</v>
      </c>
      <c r="AD36" s="509" t="e">
        <f ca="1">+IF(AND(ISNUMBER(OFFSET('Sanitation Data'!$E$11,0,10*ROW('Sanitation Data'!E30))),'Data Summary'!CS36="Yes"),OFFSET('Sanitation Data'!$E$11,0,10*ROW('Sanitation Data'!E30)),NA())</f>
        <v>#N/A</v>
      </c>
      <c r="AE36" s="509" t="e">
        <f ca="1">+IF(AND(ISNUMBER(OFFSET('Sanitation Data'!$E$12,0,10*ROW('Sanitation Data'!E30))),'Data Summary'!CT36="Yes"),OFFSET('Sanitation Data'!$E$12,0,10*ROW('Sanitation Data'!E30)),NA())</f>
        <v>#N/A</v>
      </c>
      <c r="AF36" s="509" t="e">
        <f ca="1">+IF(AND(ISNUMBER(OFFSET('Sanitation Data'!$F$4,0,10*ROW('Sanitation Data'!F30))),'Data Summary'!CU36="Yes"),100-OFFSET('Sanitation Data'!$F$4,0,10*ROW('Sanitation Data'!F30)),NA())</f>
        <v>#N/A</v>
      </c>
      <c r="AG36" s="509" t="e">
        <f ca="1">+IF(AND(ISNUMBER(OFFSET('Sanitation Data'!$F$6,0,10*ROW('Sanitation Data'!F30))),'Data Summary'!CV36="Yes"),OFFSET('Sanitation Data'!$F$6,0,10*ROW('Sanitation Data'!F30)),NA())</f>
        <v>#N/A</v>
      </c>
      <c r="AH36" s="509" t="e">
        <f ca="1">+IF(AND(ISNUMBER(OFFSET('Sanitation Data'!$F$10,0,10*ROW('Sanitation Data'!F30))),'Data Summary'!CW36="Yes"),OFFSET('Sanitation Data'!$F$10,0,10*ROW('Sanitation Data'!F30)),NA())</f>
        <v>#N/A</v>
      </c>
      <c r="AI36" s="509" t="e">
        <f ca="1">+IF(AND(ISNUMBER(OFFSET('Sanitation Data'!$F$11,0,10*ROW('Sanitation Data'!F30))),'Data Summary'!CX36="Yes"),OFFSET('Sanitation Data'!$F$11,0,10*ROW('Sanitation Data'!F30)),NA())</f>
        <v>#N/A</v>
      </c>
      <c r="AJ36" s="509" t="e">
        <f ca="1">+IF(AND(ISNUMBER(OFFSET('Sanitation Data'!$F$12,0,10*ROW('Sanitation Data'!F30))),'Data Summary'!CY36="Yes"),OFFSET('Sanitation Data'!$F$12,0,10*ROW('Sanitation Data'!F30)),NA())</f>
        <v>#N/A</v>
      </c>
      <c r="AK36" s="509" t="e">
        <f ca="1">+IF(AND(ISNUMBER(OFFSET('Sanitation Data'!$G$4,0,10*ROW('Sanitation Data'!G30))),'Data Summary'!CZ36="Yes"),100-OFFSET('Sanitation Data'!$G$4,0,10*ROW('Sanitation Data'!G30)),NA())</f>
        <v>#N/A</v>
      </c>
      <c r="AL36" s="509" t="e">
        <f ca="1">+IF(AND(ISNUMBER(OFFSET('Sanitation Data'!$G$6,0,10*ROW('Sanitation Data'!G30))),'Data Summary'!DA36="Yes"),OFFSET('Sanitation Data'!$G$6,0,10*ROW('Sanitation Data'!G30)),NA())</f>
        <v>#N/A</v>
      </c>
      <c r="AM36" s="509" t="e">
        <f ca="1">+IF(AND(ISNUMBER(OFFSET('Sanitation Data'!$G$10,0,10*ROW('Sanitation Data'!G30))),'Data Summary'!DB36="Yes"),OFFSET('Sanitation Data'!$G$10,0,10*ROW('Sanitation Data'!G30)),NA())</f>
        <v>#N/A</v>
      </c>
      <c r="AN36" s="509" t="e">
        <f ca="1">+IF(AND(ISNUMBER(OFFSET('Sanitation Data'!$G$11,0,10*ROW('Sanitation Data'!G30))),'Data Summary'!DC36="Yes"),OFFSET('Sanitation Data'!$G$11,0,10*ROW('Sanitation Data'!G30)),NA())</f>
        <v>#N/A</v>
      </c>
      <c r="AO36" s="509" t="e">
        <f ca="1">+IF(AND(ISNUMBER(OFFSET('Sanitation Data'!$G$12,0,10*ROW('Sanitation Data'!G30))),'Data Summary'!DD36="Yes"),OFFSET('Sanitation Data'!$G$12,0,10*ROW('Sanitation Data'!G30)),NA())</f>
        <v>#N/A</v>
      </c>
      <c r="AP36" s="509" t="e">
        <f ca="1">+IF(AND(ISNUMBER(OFFSET('Sanitation Data'!$H$4,0,10*ROW('Sanitation Data'!H30))),'Data Summary'!DE36="Yes"),100-OFFSET('Sanitation Data'!$H$4,0,10*ROW('Sanitation Data'!H30)),NA())</f>
        <v>#N/A</v>
      </c>
      <c r="AQ36" s="509" t="e">
        <f ca="1">+IF(AND(ISNUMBER(OFFSET('Sanitation Data'!$H$6,0,10*ROW('Sanitation Data'!H30))),'Data Summary'!DF36="Yes"),OFFSET('Sanitation Data'!$H$6,0,10*ROW('Sanitation Data'!H30)),NA())</f>
        <v>#N/A</v>
      </c>
      <c r="AR36" s="509" t="e">
        <f ca="1">+IF(AND(ISNUMBER(OFFSET('Sanitation Data'!$H$10,0,10*ROW('Sanitation Data'!H30))),'Data Summary'!DG36="Yes"),OFFSET('Sanitation Data'!$H$10,0,10*ROW('Sanitation Data'!H30)),NA())</f>
        <v>#N/A</v>
      </c>
      <c r="AS36" s="509" t="e">
        <f ca="1">+IF(AND(ISNUMBER(OFFSET('Sanitation Data'!$H$11,0,10*ROW('Sanitation Data'!H30))),'Data Summary'!DH36="Yes"),OFFSET('Sanitation Data'!$H$11,0,10*ROW('Sanitation Data'!H30)),NA())</f>
        <v>#N/A</v>
      </c>
      <c r="AT36" s="509" t="e">
        <f ca="1">+IF(AND(ISNUMBER(OFFSET('Sanitation Data'!$H$12,0,10*ROW('Sanitation Data'!H30))),'Data Summary'!DI36="Yes"),OFFSET('Sanitation Data'!$H$12,0,10*ROW('Sanitation Data'!H30)),NA())</f>
        <v>#N/A</v>
      </c>
      <c r="AU36" s="509" t="e">
        <f ca="1">+IF(AND(ISNUMBER(OFFSET('Sanitation Data'!$I$4,0,10*ROW('Sanitation Data'!I30))),'Data Summary'!DJ36="Yes"),100-OFFSET('Sanitation Data'!$I$4,0,10*ROW('Sanitation Data'!I30)),NA())</f>
        <v>#N/A</v>
      </c>
      <c r="AV36" s="509" t="e">
        <f ca="1">+IF(AND(ISNUMBER(OFFSET('Sanitation Data'!$I$6,0,10*ROW('Sanitation Data'!I30))),'Data Summary'!DK36="Yes"),OFFSET('Sanitation Data'!$I$6,0,10*ROW('Sanitation Data'!I30)),NA())</f>
        <v>#N/A</v>
      </c>
      <c r="AW36" s="509" t="e">
        <f ca="1">+IF(AND(ISNUMBER(OFFSET('Sanitation Data'!$I$10,0,10*ROW('Sanitation Data'!I30))),'Data Summary'!DL36="Yes"),OFFSET('Sanitation Data'!$I$10,0,10*ROW('Sanitation Data'!I30)),NA())</f>
        <v>#N/A</v>
      </c>
      <c r="AX36" s="509" t="e">
        <f ca="1">+IF(AND(ISNUMBER(OFFSET('Sanitation Data'!$I$11,0,10*ROW('Sanitation Data'!I30))),'Data Summary'!DM36="Yes"),OFFSET('Sanitation Data'!$I$11,0,10*ROW('Sanitation Data'!I30)),NA())</f>
        <v>#N/A</v>
      </c>
      <c r="AY36" s="509" t="e">
        <f ca="1">+IF(AND(ISNUMBER(OFFSET('Sanitation Data'!$I$12,0,10*ROW('Sanitation Data'!I30))),'Data Summary'!DN36="Yes"),OFFSET('Sanitation Data'!$I$12,0,10*ROW('Sanitation Data'!I30)),NA())</f>
        <v>#N/A</v>
      </c>
      <c r="AZ36" s="510" t="e">
        <f ca="1">+IF(AND(ISNUMBER(OFFSET('Hygiene Data'!$D$5,0,10*ROW('Hygiene Data'!D30))),'Data Summary'!DO36="Yes"),OFFSET('Hygiene Data'!$D$5,0,10*ROW('Hygiene Data'!D30)),NA())</f>
        <v>#N/A</v>
      </c>
      <c r="BA36" s="510" t="e">
        <f ca="1">+IF(AND(ISNUMBER(OFFSET('Hygiene Data'!$D$7,0,10*ROW('Hygiene Data'!D30))),'Data Summary'!DP36="Yes"),OFFSET('Hygiene Data'!$D$7,0,10*ROW('Hygiene Data'!D30)),NA())</f>
        <v>#N/A</v>
      </c>
      <c r="BB36" s="510" t="e">
        <f ca="1">+IF(AND(ISNUMBER(OFFSET('Hygiene Data'!$D$9,0,10*ROW('Hygiene Data'!D30))),'Data Summary'!DQ36="Yes"),OFFSET('Hygiene Data'!$D$9,0,10*ROW('Hygiene Data'!D30)),NA())</f>
        <v>#N/A</v>
      </c>
      <c r="BC36" s="510" t="e">
        <f ca="1">+IF(AND(ISNUMBER(OFFSET('Hygiene Data'!$E$5,0,10*ROW('Hygiene Data'!E30))),'Data Summary'!DR36="Yes"),OFFSET('Hygiene Data'!$E$5,0,10*ROW('Hygiene Data'!E30)),NA())</f>
        <v>#N/A</v>
      </c>
      <c r="BD36" s="510" t="e">
        <f ca="1">+IF(AND(ISNUMBER(OFFSET('Hygiene Data'!$E$7,0,10*ROW('Hygiene Data'!E30))),'Data Summary'!DS36="Yes"),OFFSET('Hygiene Data'!$E$7,0,10*ROW('Hygiene Data'!E30)),NA())</f>
        <v>#N/A</v>
      </c>
      <c r="BE36" s="510" t="e">
        <f ca="1">+IF(AND(ISNUMBER(OFFSET('Hygiene Data'!$E$9,0,10*ROW('Hygiene Data'!E30))),'Data Summary'!DT36="Yes"),OFFSET('Hygiene Data'!$E$9,0,10*ROW('Hygiene Data'!E30)),NA())</f>
        <v>#N/A</v>
      </c>
      <c r="BF36" s="510" t="e">
        <f ca="1">+IF(AND(ISNUMBER(OFFSET('Hygiene Data'!$F$5,0,10*ROW('Hygiene Data'!F30))),'Data Summary'!DU36="Yes"),OFFSET('Hygiene Data'!$F$5,0,10*ROW('Hygiene Data'!F30)),NA())</f>
        <v>#N/A</v>
      </c>
      <c r="BG36" s="510" t="e">
        <f ca="1">+IF(AND(ISNUMBER(OFFSET('Hygiene Data'!$F$7,0,10*ROW('Hygiene Data'!F30))),'Data Summary'!DV36="Yes"),OFFSET('Hygiene Data'!$F$7,0,10*ROW('Hygiene Data'!F30)),NA())</f>
        <v>#N/A</v>
      </c>
      <c r="BH36" s="510" t="e">
        <f ca="1">+IF(AND(ISNUMBER(OFFSET('Hygiene Data'!$F$9,0,10*ROW('Hygiene Data'!F30))),'Data Summary'!DW36="Yes"),OFFSET('Hygiene Data'!$F$9,0,10*ROW('Hygiene Data'!F30)),NA())</f>
        <v>#N/A</v>
      </c>
      <c r="BI36" s="510" t="e">
        <f ca="1">+IF(AND(ISNUMBER(OFFSET('Hygiene Data'!$G$5,0,10*ROW('Hygiene Data'!G30))),'Data Summary'!DX36="Yes"),OFFSET('Hygiene Data'!$G$5,0,10*ROW('Hygiene Data'!G30)),NA())</f>
        <v>#N/A</v>
      </c>
      <c r="BJ36" s="510" t="e">
        <f ca="1">+IF(AND(ISNUMBER(OFFSET('Hygiene Data'!$G$7,0,10*ROW('Hygiene Data'!G30))),'Data Summary'!DY36="Yes"),OFFSET('Hygiene Data'!$G$7,0,10*ROW('Hygiene Data'!G30)),NA())</f>
        <v>#N/A</v>
      </c>
      <c r="BK36" s="510" t="e">
        <f ca="1">+IF(AND(ISNUMBER(OFFSET('Hygiene Data'!$G$9,0,10*ROW('Hygiene Data'!G30))),'Data Summary'!DZ36="Yes"),OFFSET('Hygiene Data'!$G$9,0,10*ROW('Hygiene Data'!G30)),NA())</f>
        <v>#N/A</v>
      </c>
      <c r="BL36" s="510" t="e">
        <f ca="1">+IF(AND(ISNUMBER(OFFSET('Hygiene Data'!$H$5,0,10*ROW('Hygiene Data'!H30))),'Data Summary'!EA36="Yes"),OFFSET('Hygiene Data'!$H$5,0,10*ROW('Hygiene Data'!H30)),NA())</f>
        <v>#N/A</v>
      </c>
      <c r="BM36" s="510" t="e">
        <f ca="1">+IF(AND(ISNUMBER(OFFSET('Hygiene Data'!$H$7,0,10*ROW('Hygiene Data'!H30))),'Data Summary'!EB36="Yes"),OFFSET('Hygiene Data'!$H$7,0,10*ROW('Hygiene Data'!H30)),NA())</f>
        <v>#N/A</v>
      </c>
      <c r="BN36" s="510" t="e">
        <f ca="1">+IF(AND(ISNUMBER(OFFSET('Hygiene Data'!$H$9,0,10*ROW('Hygiene Data'!H30))),'Data Summary'!EC36="Yes"),OFFSET('Hygiene Data'!$H$9,0,10*ROW('Hygiene Data'!H30)),NA())</f>
        <v>#N/A</v>
      </c>
      <c r="BO36" s="510" t="e">
        <f ca="1">+IF(AND(ISNUMBER(OFFSET('Hygiene Data'!$I$5,0,10*ROW('Hygiene Data'!I30))),'Data Summary'!ED36="Yes"),OFFSET('Hygiene Data'!$I$5,0,10*ROW('Hygiene Data'!I30)),NA())</f>
        <v>#N/A</v>
      </c>
      <c r="BP36" s="510" t="e">
        <f ca="1">+IF(AND(ISNUMBER(OFFSET('Hygiene Data'!$I$7,0,10*ROW('Hygiene Data'!I30))),'Data Summary'!EE36="Yes"),OFFSET('Hygiene Data'!$I$7,0,10*ROW('Hygiene Data'!I30)),NA())</f>
        <v>#N/A</v>
      </c>
      <c r="BQ36" s="510" t="e">
        <f ca="1">+IF(AND(ISNUMBER(OFFSET('Hygiene Data'!$I$9,0,10*ROW('Hygiene Data'!I30))),'Data Summary'!EF36="Yes"),OFFSET('Hygiene Data'!$I$9,0,10*ROW('Hygiene Data'!I30)),NA())</f>
        <v>#N/A</v>
      </c>
    </row>
    <row r="37" spans="1:69" x14ac:dyDescent="0.25">
      <c r="A37" s="506" t="e">
        <f ca="1">+RIGHT('Data Summary'!A37,LEN('Data Summary'!A37)-9)</f>
        <v>#VALUE!</v>
      </c>
      <c r="B37" s="480" t="str">
        <f ca="1">+IF(ISTEXT('Data Summary'!B37),'Data Summary'!B37,"")</f>
        <v/>
      </c>
      <c r="C37" s="507" t="e">
        <f ca="1">+VALUE('Data Summary'!C37)</f>
        <v>#VALUE!</v>
      </c>
      <c r="D37" s="508" t="e">
        <f ca="1">+IF(AND(ISNUMBER(OFFSET('Water Data'!$D$4,0,10*ROW('Water Data'!D31))),'Data Summary'!BS37="Yes"),100-OFFSET('Water Data'!$D$4,0,10*ROW('Water Data'!D31)),NA())</f>
        <v>#N/A</v>
      </c>
      <c r="E37" s="508" t="e">
        <f ca="1">+IF(AND(ISNUMBER(OFFSET('Water Data'!$D$6,0,10*ROW('Water Data'!D31))),'Data Summary'!BT37="Yes"),OFFSET('Water Data'!$D$6,0,10*ROW('Water Data'!D31)),NA())</f>
        <v>#N/A</v>
      </c>
      <c r="F37" s="508" t="e">
        <f ca="1">+IF(AND(ISNUMBER(OFFSET('Water Data'!$D$9,0,10*ROW('Water Data'!D31))),'Data Summary'!BU37="Yes"),OFFSET('Water Data'!$D$9,0,10*ROW('Water Data'!D31)),NA())</f>
        <v>#N/A</v>
      </c>
      <c r="G37" s="508" t="e">
        <f ca="1">+IF(AND(ISNUMBER(OFFSET('Water Data'!$E$4,0,10*ROW('Water Data'!E31))),'Data Summary'!BV37="Yes"),100-OFFSET('Water Data'!$E$4,0,10*ROW('Water Data'!E31)),NA())</f>
        <v>#N/A</v>
      </c>
      <c r="H37" s="508" t="e">
        <f ca="1">+IF(AND(ISNUMBER(OFFSET('Water Data'!$E$6,0,10*ROW('Water Data'!E31))),'Data Summary'!BW37="Yes"),OFFSET('Water Data'!$E$6,0,10*ROW('Water Data'!E31)),NA())</f>
        <v>#N/A</v>
      </c>
      <c r="I37" s="508" t="e">
        <f ca="1">+IF(AND(ISNUMBER(OFFSET('Water Data'!$E$9,0,10*ROW('Water Data'!E31))),'Data Summary'!BX37="Yes"),OFFSET('Water Data'!$E$9,0,10*ROW('Water Data'!E31)),NA())</f>
        <v>#N/A</v>
      </c>
      <c r="J37" s="508" t="e">
        <f ca="1">+IF(AND(ISNUMBER(OFFSET('Water Data'!$F$4,0,10*ROW('Water Data'!F31))),'Data Summary'!BY37="Yes"),100-OFFSET('Water Data'!$F$4,0,10*ROW('Water Data'!F31)),NA())</f>
        <v>#N/A</v>
      </c>
      <c r="K37" s="508" t="e">
        <f ca="1">+IF(AND(ISNUMBER(OFFSET('Water Data'!$F$6,0,10*ROW('Water Data'!F31))),'Data Summary'!BZ37="Yes"),OFFSET('Water Data'!$F$6,0,10*ROW('Water Data'!F31)),NA())</f>
        <v>#N/A</v>
      </c>
      <c r="L37" s="508" t="e">
        <f ca="1">+IF(AND(ISNUMBER(OFFSET('Water Data'!$F$9,0,10*ROW('Water Data'!F31))),'Data Summary'!CA37="Yes"),OFFSET('Water Data'!$F$9,0,10*ROW('Water Data'!F31)),NA())</f>
        <v>#N/A</v>
      </c>
      <c r="M37" s="508" t="e">
        <f ca="1">+IF(AND(ISNUMBER(OFFSET('Water Data'!$G$4,0,10*ROW('Water Data'!G31))),'Data Summary'!CB37="Yes"),100-OFFSET('Water Data'!$G$4,0,10*ROW('Water Data'!G31)),NA())</f>
        <v>#N/A</v>
      </c>
      <c r="N37" s="508" t="e">
        <f ca="1">+IF(AND(ISNUMBER(OFFSET('Water Data'!$G$6,0,10*ROW('Water Data'!G31))),'Data Summary'!CC37="Yes"),OFFSET('Water Data'!$G$6,0,10*ROW('Water Data'!G31)),NA())</f>
        <v>#N/A</v>
      </c>
      <c r="O37" s="508" t="e">
        <f ca="1">+IF(AND(ISNUMBER(OFFSET('Water Data'!$G$9,0,10*ROW('Water Data'!G31))),'Data Summary'!CD37="Yes"),OFFSET('Water Data'!$G$9,0,10*ROW('Water Data'!G31)),NA())</f>
        <v>#N/A</v>
      </c>
      <c r="P37" s="508" t="e">
        <f ca="1">+IF(AND(ISNUMBER(OFFSET('Water Data'!$H$4,0,10*ROW('Water Data'!H31))),'Data Summary'!CE37="Yes"),100-OFFSET('Water Data'!$H$4,0,10*ROW('Water Data'!H31)),NA())</f>
        <v>#N/A</v>
      </c>
      <c r="Q37" s="508" t="e">
        <f ca="1">+IF(AND(ISNUMBER(OFFSET('Water Data'!$H$6,0,10*ROW('Water Data'!H31))),'Data Summary'!CF37="Yes"),OFFSET('Water Data'!$H$6,0,10*ROW('Water Data'!H31)),NA())</f>
        <v>#N/A</v>
      </c>
      <c r="R37" s="508" t="e">
        <f ca="1">+IF(AND(ISNUMBER(OFFSET('Water Data'!$H$9,0,10*ROW('Water Data'!H31))),'Data Summary'!CG37="Yes"),OFFSET('Water Data'!$H$9,0,10*ROW('Water Data'!H31)),NA())</f>
        <v>#N/A</v>
      </c>
      <c r="S37" s="508" t="e">
        <f ca="1">+IF(AND(ISNUMBER(OFFSET('Water Data'!$I$4,0,10*ROW('Water Data'!I31))),'Data Summary'!CH37="Yes"),100-OFFSET('Water Data'!$I$4,0,10*ROW('Water Data'!I31)),NA())</f>
        <v>#N/A</v>
      </c>
      <c r="T37" s="508" t="e">
        <f ca="1">+IF(AND(ISNUMBER(OFFSET('Water Data'!$I$6,0,10*ROW('Water Data'!I31))),'Data Summary'!CI37="Yes"),OFFSET('Water Data'!$I$6,0,10*ROW('Water Data'!I31)),NA())</f>
        <v>#N/A</v>
      </c>
      <c r="U37" s="508" t="e">
        <f ca="1">+IF(AND(ISNUMBER(OFFSET('Water Data'!$I$9,0,10*ROW('Water Data'!I31))),'Data Summary'!CJ37="Yes"),OFFSET('Water Data'!$I$9,0,10*ROW('Water Data'!I31)),NA())</f>
        <v>#N/A</v>
      </c>
      <c r="V37" s="509" t="e">
        <f ca="1">+IF(AND(ISNUMBER(OFFSET('Sanitation Data'!$D$4,0,10*ROW('Sanitation Data'!D31))),'Data Summary'!CK37="Yes"),100-OFFSET('Sanitation Data'!$D$4,0,10*ROW('Sanitation Data'!D31)),NA())</f>
        <v>#N/A</v>
      </c>
      <c r="W37" s="509" t="e">
        <f ca="1">+IF(AND(ISNUMBER(OFFSET('Sanitation Data'!$D$6,0,10*ROW('Sanitation Data'!D31))),'Data Summary'!CL37="Yes"),OFFSET('Sanitation Data'!$D$6,0,10*ROW('Sanitation Data'!D31)),NA())</f>
        <v>#N/A</v>
      </c>
      <c r="X37" s="509" t="e">
        <f ca="1">+IF(AND(ISNUMBER(OFFSET('Sanitation Data'!$D$10,0,10*ROW('Sanitation Data'!D31))),'Data Summary'!CM37="Yes"),OFFSET('Sanitation Data'!$D$10,0,10*ROW('Sanitation Data'!D31)),NA())</f>
        <v>#N/A</v>
      </c>
      <c r="Y37" s="509" t="e">
        <f ca="1">+IF(AND(ISNUMBER(OFFSET('Sanitation Data'!$D$11,0,10*ROW('Sanitation Data'!D31))),'Data Summary'!CN37="Yes"),OFFSET('Sanitation Data'!$D$11,0,10*ROW('Sanitation Data'!D31)),NA())</f>
        <v>#N/A</v>
      </c>
      <c r="Z37" s="509" t="e">
        <f ca="1">+IF(AND(ISNUMBER(OFFSET('Sanitation Data'!$D$12,0,10*ROW('Sanitation Data'!D31))),'Data Summary'!CO37="Yes"),OFFSET('Sanitation Data'!$D$12,0,10*ROW('Sanitation Data'!D31)),NA())</f>
        <v>#N/A</v>
      </c>
      <c r="AA37" s="509" t="e">
        <f ca="1">+IF(AND(ISNUMBER(OFFSET('Sanitation Data'!$E$4,0,10*ROW('Sanitation Data'!E31))),'Data Summary'!CP37="Yes"),100-OFFSET('Sanitation Data'!$E$4,0,10*ROW('Sanitation Data'!E31)),NA())</f>
        <v>#N/A</v>
      </c>
      <c r="AB37" s="509" t="e">
        <f ca="1">+IF(AND(ISNUMBER(OFFSET('Sanitation Data'!$E$6,0,10*ROW('Sanitation Data'!E31))),'Data Summary'!CQ37="Yes"),OFFSET('Sanitation Data'!$E$6,0,10*ROW('Sanitation Data'!E31)),NA())</f>
        <v>#N/A</v>
      </c>
      <c r="AC37" s="509" t="e">
        <f ca="1">+IF(AND(ISNUMBER(OFFSET('Sanitation Data'!$E$10,0,10*ROW('Sanitation Data'!E31))),'Data Summary'!CR37="Yes"),OFFSET('Sanitation Data'!$E$10,0,10*ROW('Sanitation Data'!E31)),NA())</f>
        <v>#N/A</v>
      </c>
      <c r="AD37" s="509" t="e">
        <f ca="1">+IF(AND(ISNUMBER(OFFSET('Sanitation Data'!$E$11,0,10*ROW('Sanitation Data'!E31))),'Data Summary'!CS37="Yes"),OFFSET('Sanitation Data'!$E$11,0,10*ROW('Sanitation Data'!E31)),NA())</f>
        <v>#N/A</v>
      </c>
      <c r="AE37" s="509" t="e">
        <f ca="1">+IF(AND(ISNUMBER(OFFSET('Sanitation Data'!$E$12,0,10*ROW('Sanitation Data'!E31))),'Data Summary'!CT37="Yes"),OFFSET('Sanitation Data'!$E$12,0,10*ROW('Sanitation Data'!E31)),NA())</f>
        <v>#N/A</v>
      </c>
      <c r="AF37" s="509" t="e">
        <f ca="1">+IF(AND(ISNUMBER(OFFSET('Sanitation Data'!$F$4,0,10*ROW('Sanitation Data'!F31))),'Data Summary'!CU37="Yes"),100-OFFSET('Sanitation Data'!$F$4,0,10*ROW('Sanitation Data'!F31)),NA())</f>
        <v>#N/A</v>
      </c>
      <c r="AG37" s="509" t="e">
        <f ca="1">+IF(AND(ISNUMBER(OFFSET('Sanitation Data'!$F$6,0,10*ROW('Sanitation Data'!F31))),'Data Summary'!CV37="Yes"),OFFSET('Sanitation Data'!$F$6,0,10*ROW('Sanitation Data'!F31)),NA())</f>
        <v>#N/A</v>
      </c>
      <c r="AH37" s="509" t="e">
        <f ca="1">+IF(AND(ISNUMBER(OFFSET('Sanitation Data'!$F$10,0,10*ROW('Sanitation Data'!F31))),'Data Summary'!CW37="Yes"),OFFSET('Sanitation Data'!$F$10,0,10*ROW('Sanitation Data'!F31)),NA())</f>
        <v>#N/A</v>
      </c>
      <c r="AI37" s="509" t="e">
        <f ca="1">+IF(AND(ISNUMBER(OFFSET('Sanitation Data'!$F$11,0,10*ROW('Sanitation Data'!F31))),'Data Summary'!CX37="Yes"),OFFSET('Sanitation Data'!$F$11,0,10*ROW('Sanitation Data'!F31)),NA())</f>
        <v>#N/A</v>
      </c>
      <c r="AJ37" s="509" t="e">
        <f ca="1">+IF(AND(ISNUMBER(OFFSET('Sanitation Data'!$F$12,0,10*ROW('Sanitation Data'!F31))),'Data Summary'!CY37="Yes"),OFFSET('Sanitation Data'!$F$12,0,10*ROW('Sanitation Data'!F31)),NA())</f>
        <v>#N/A</v>
      </c>
      <c r="AK37" s="509" t="e">
        <f ca="1">+IF(AND(ISNUMBER(OFFSET('Sanitation Data'!$G$4,0,10*ROW('Sanitation Data'!G31))),'Data Summary'!CZ37="Yes"),100-OFFSET('Sanitation Data'!$G$4,0,10*ROW('Sanitation Data'!G31)),NA())</f>
        <v>#N/A</v>
      </c>
      <c r="AL37" s="509" t="e">
        <f ca="1">+IF(AND(ISNUMBER(OFFSET('Sanitation Data'!$G$6,0,10*ROW('Sanitation Data'!G31))),'Data Summary'!DA37="Yes"),OFFSET('Sanitation Data'!$G$6,0,10*ROW('Sanitation Data'!G31)),NA())</f>
        <v>#N/A</v>
      </c>
      <c r="AM37" s="509" t="e">
        <f ca="1">+IF(AND(ISNUMBER(OFFSET('Sanitation Data'!$G$10,0,10*ROW('Sanitation Data'!G31))),'Data Summary'!DB37="Yes"),OFFSET('Sanitation Data'!$G$10,0,10*ROW('Sanitation Data'!G31)),NA())</f>
        <v>#N/A</v>
      </c>
      <c r="AN37" s="509" t="e">
        <f ca="1">+IF(AND(ISNUMBER(OFFSET('Sanitation Data'!$G$11,0,10*ROW('Sanitation Data'!G31))),'Data Summary'!DC37="Yes"),OFFSET('Sanitation Data'!$G$11,0,10*ROW('Sanitation Data'!G31)),NA())</f>
        <v>#N/A</v>
      </c>
      <c r="AO37" s="509" t="e">
        <f ca="1">+IF(AND(ISNUMBER(OFFSET('Sanitation Data'!$G$12,0,10*ROW('Sanitation Data'!G31))),'Data Summary'!DD37="Yes"),OFFSET('Sanitation Data'!$G$12,0,10*ROW('Sanitation Data'!G31)),NA())</f>
        <v>#N/A</v>
      </c>
      <c r="AP37" s="509" t="e">
        <f ca="1">+IF(AND(ISNUMBER(OFFSET('Sanitation Data'!$H$4,0,10*ROW('Sanitation Data'!H31))),'Data Summary'!DE37="Yes"),100-OFFSET('Sanitation Data'!$H$4,0,10*ROW('Sanitation Data'!H31)),NA())</f>
        <v>#N/A</v>
      </c>
      <c r="AQ37" s="509" t="e">
        <f ca="1">+IF(AND(ISNUMBER(OFFSET('Sanitation Data'!$H$6,0,10*ROW('Sanitation Data'!H31))),'Data Summary'!DF37="Yes"),OFFSET('Sanitation Data'!$H$6,0,10*ROW('Sanitation Data'!H31)),NA())</f>
        <v>#N/A</v>
      </c>
      <c r="AR37" s="509" t="e">
        <f ca="1">+IF(AND(ISNUMBER(OFFSET('Sanitation Data'!$H$10,0,10*ROW('Sanitation Data'!H31))),'Data Summary'!DG37="Yes"),OFFSET('Sanitation Data'!$H$10,0,10*ROW('Sanitation Data'!H31)),NA())</f>
        <v>#N/A</v>
      </c>
      <c r="AS37" s="509" t="e">
        <f ca="1">+IF(AND(ISNUMBER(OFFSET('Sanitation Data'!$H$11,0,10*ROW('Sanitation Data'!H31))),'Data Summary'!DH37="Yes"),OFFSET('Sanitation Data'!$H$11,0,10*ROW('Sanitation Data'!H31)),NA())</f>
        <v>#N/A</v>
      </c>
      <c r="AT37" s="509" t="e">
        <f ca="1">+IF(AND(ISNUMBER(OFFSET('Sanitation Data'!$H$12,0,10*ROW('Sanitation Data'!H31))),'Data Summary'!DI37="Yes"),OFFSET('Sanitation Data'!$H$12,0,10*ROW('Sanitation Data'!H31)),NA())</f>
        <v>#N/A</v>
      </c>
      <c r="AU37" s="509" t="e">
        <f ca="1">+IF(AND(ISNUMBER(OFFSET('Sanitation Data'!$I$4,0,10*ROW('Sanitation Data'!I31))),'Data Summary'!DJ37="Yes"),100-OFFSET('Sanitation Data'!$I$4,0,10*ROW('Sanitation Data'!I31)),NA())</f>
        <v>#N/A</v>
      </c>
      <c r="AV37" s="509" t="e">
        <f ca="1">+IF(AND(ISNUMBER(OFFSET('Sanitation Data'!$I$6,0,10*ROW('Sanitation Data'!I31))),'Data Summary'!DK37="Yes"),OFFSET('Sanitation Data'!$I$6,0,10*ROW('Sanitation Data'!I31)),NA())</f>
        <v>#N/A</v>
      </c>
      <c r="AW37" s="509" t="e">
        <f ca="1">+IF(AND(ISNUMBER(OFFSET('Sanitation Data'!$I$10,0,10*ROW('Sanitation Data'!I31))),'Data Summary'!DL37="Yes"),OFFSET('Sanitation Data'!$I$10,0,10*ROW('Sanitation Data'!I31)),NA())</f>
        <v>#N/A</v>
      </c>
      <c r="AX37" s="509" t="e">
        <f ca="1">+IF(AND(ISNUMBER(OFFSET('Sanitation Data'!$I$11,0,10*ROW('Sanitation Data'!I31))),'Data Summary'!DM37="Yes"),OFFSET('Sanitation Data'!$I$11,0,10*ROW('Sanitation Data'!I31)),NA())</f>
        <v>#N/A</v>
      </c>
      <c r="AY37" s="509" t="e">
        <f ca="1">+IF(AND(ISNUMBER(OFFSET('Sanitation Data'!$I$12,0,10*ROW('Sanitation Data'!I31))),'Data Summary'!DN37="Yes"),OFFSET('Sanitation Data'!$I$12,0,10*ROW('Sanitation Data'!I31)),NA())</f>
        <v>#N/A</v>
      </c>
      <c r="AZ37" s="510" t="e">
        <f ca="1">+IF(AND(ISNUMBER(OFFSET('Hygiene Data'!$D$5,0,10*ROW('Hygiene Data'!D31))),'Data Summary'!DO37="Yes"),OFFSET('Hygiene Data'!$D$5,0,10*ROW('Hygiene Data'!D31)),NA())</f>
        <v>#N/A</v>
      </c>
      <c r="BA37" s="510" t="e">
        <f ca="1">+IF(AND(ISNUMBER(OFFSET('Hygiene Data'!$D$7,0,10*ROW('Hygiene Data'!D31))),'Data Summary'!DP37="Yes"),OFFSET('Hygiene Data'!$D$7,0,10*ROW('Hygiene Data'!D31)),NA())</f>
        <v>#N/A</v>
      </c>
      <c r="BB37" s="510" t="e">
        <f ca="1">+IF(AND(ISNUMBER(OFFSET('Hygiene Data'!$D$9,0,10*ROW('Hygiene Data'!D31))),'Data Summary'!DQ37="Yes"),OFFSET('Hygiene Data'!$D$9,0,10*ROW('Hygiene Data'!D31)),NA())</f>
        <v>#N/A</v>
      </c>
      <c r="BC37" s="510" t="e">
        <f ca="1">+IF(AND(ISNUMBER(OFFSET('Hygiene Data'!$E$5,0,10*ROW('Hygiene Data'!E31))),'Data Summary'!DR37="Yes"),OFFSET('Hygiene Data'!$E$5,0,10*ROW('Hygiene Data'!E31)),NA())</f>
        <v>#N/A</v>
      </c>
      <c r="BD37" s="510" t="e">
        <f ca="1">+IF(AND(ISNUMBER(OFFSET('Hygiene Data'!$E$7,0,10*ROW('Hygiene Data'!E31))),'Data Summary'!DS37="Yes"),OFFSET('Hygiene Data'!$E$7,0,10*ROW('Hygiene Data'!E31)),NA())</f>
        <v>#N/A</v>
      </c>
      <c r="BE37" s="510" t="e">
        <f ca="1">+IF(AND(ISNUMBER(OFFSET('Hygiene Data'!$E$9,0,10*ROW('Hygiene Data'!E31))),'Data Summary'!DT37="Yes"),OFFSET('Hygiene Data'!$E$9,0,10*ROW('Hygiene Data'!E31)),NA())</f>
        <v>#N/A</v>
      </c>
      <c r="BF37" s="510" t="e">
        <f ca="1">+IF(AND(ISNUMBER(OFFSET('Hygiene Data'!$F$5,0,10*ROW('Hygiene Data'!F31))),'Data Summary'!DU37="Yes"),OFFSET('Hygiene Data'!$F$5,0,10*ROW('Hygiene Data'!F31)),NA())</f>
        <v>#N/A</v>
      </c>
      <c r="BG37" s="510" t="e">
        <f ca="1">+IF(AND(ISNUMBER(OFFSET('Hygiene Data'!$F$7,0,10*ROW('Hygiene Data'!F31))),'Data Summary'!DV37="Yes"),OFFSET('Hygiene Data'!$F$7,0,10*ROW('Hygiene Data'!F31)),NA())</f>
        <v>#N/A</v>
      </c>
      <c r="BH37" s="510" t="e">
        <f ca="1">+IF(AND(ISNUMBER(OFFSET('Hygiene Data'!$F$9,0,10*ROW('Hygiene Data'!F31))),'Data Summary'!DW37="Yes"),OFFSET('Hygiene Data'!$F$9,0,10*ROW('Hygiene Data'!F31)),NA())</f>
        <v>#N/A</v>
      </c>
      <c r="BI37" s="510" t="e">
        <f ca="1">+IF(AND(ISNUMBER(OFFSET('Hygiene Data'!$G$5,0,10*ROW('Hygiene Data'!G31))),'Data Summary'!DX37="Yes"),OFFSET('Hygiene Data'!$G$5,0,10*ROW('Hygiene Data'!G31)),NA())</f>
        <v>#N/A</v>
      </c>
      <c r="BJ37" s="510" t="e">
        <f ca="1">+IF(AND(ISNUMBER(OFFSET('Hygiene Data'!$G$7,0,10*ROW('Hygiene Data'!G31))),'Data Summary'!DY37="Yes"),OFFSET('Hygiene Data'!$G$7,0,10*ROW('Hygiene Data'!G31)),NA())</f>
        <v>#N/A</v>
      </c>
      <c r="BK37" s="510" t="e">
        <f ca="1">+IF(AND(ISNUMBER(OFFSET('Hygiene Data'!$G$9,0,10*ROW('Hygiene Data'!G31))),'Data Summary'!DZ37="Yes"),OFFSET('Hygiene Data'!$G$9,0,10*ROW('Hygiene Data'!G31)),NA())</f>
        <v>#N/A</v>
      </c>
      <c r="BL37" s="510" t="e">
        <f ca="1">+IF(AND(ISNUMBER(OFFSET('Hygiene Data'!$H$5,0,10*ROW('Hygiene Data'!H31))),'Data Summary'!EA37="Yes"),OFFSET('Hygiene Data'!$H$5,0,10*ROW('Hygiene Data'!H31)),NA())</f>
        <v>#N/A</v>
      </c>
      <c r="BM37" s="510" t="e">
        <f ca="1">+IF(AND(ISNUMBER(OFFSET('Hygiene Data'!$H$7,0,10*ROW('Hygiene Data'!H31))),'Data Summary'!EB37="Yes"),OFFSET('Hygiene Data'!$H$7,0,10*ROW('Hygiene Data'!H31)),NA())</f>
        <v>#N/A</v>
      </c>
      <c r="BN37" s="510" t="e">
        <f ca="1">+IF(AND(ISNUMBER(OFFSET('Hygiene Data'!$H$9,0,10*ROW('Hygiene Data'!H31))),'Data Summary'!EC37="Yes"),OFFSET('Hygiene Data'!$H$9,0,10*ROW('Hygiene Data'!H31)),NA())</f>
        <v>#N/A</v>
      </c>
      <c r="BO37" s="510" t="e">
        <f ca="1">+IF(AND(ISNUMBER(OFFSET('Hygiene Data'!$I$5,0,10*ROW('Hygiene Data'!I31))),'Data Summary'!ED37="Yes"),OFFSET('Hygiene Data'!$I$5,0,10*ROW('Hygiene Data'!I31)),NA())</f>
        <v>#N/A</v>
      </c>
      <c r="BP37" s="510" t="e">
        <f ca="1">+IF(AND(ISNUMBER(OFFSET('Hygiene Data'!$I$7,0,10*ROW('Hygiene Data'!I31))),'Data Summary'!EE37="Yes"),OFFSET('Hygiene Data'!$I$7,0,10*ROW('Hygiene Data'!I31)),NA())</f>
        <v>#N/A</v>
      </c>
      <c r="BQ37" s="510" t="e">
        <f ca="1">+IF(AND(ISNUMBER(OFFSET('Hygiene Data'!$I$9,0,10*ROW('Hygiene Data'!I31))),'Data Summary'!EF37="Yes"),OFFSET('Hygiene Data'!$I$9,0,10*ROW('Hygiene Data'!I31)),NA())</f>
        <v>#N/A</v>
      </c>
    </row>
    <row r="38" spans="1:69" x14ac:dyDescent="0.25">
      <c r="A38" s="506" t="e">
        <f ca="1">+RIGHT('Data Summary'!A38,LEN('Data Summary'!A38)-9)</f>
        <v>#VALUE!</v>
      </c>
      <c r="B38" s="480" t="str">
        <f ca="1">+IF(ISTEXT('Data Summary'!B38),'Data Summary'!B38,"")</f>
        <v/>
      </c>
      <c r="C38" s="507" t="e">
        <f ca="1">+VALUE('Data Summary'!C38)</f>
        <v>#VALUE!</v>
      </c>
      <c r="D38" s="508" t="e">
        <f ca="1">+IF(AND(ISNUMBER(OFFSET('Water Data'!$D$4,0,10*ROW('Water Data'!D32))),'Data Summary'!BS38="Yes"),100-OFFSET('Water Data'!$D$4,0,10*ROW('Water Data'!D32)),NA())</f>
        <v>#N/A</v>
      </c>
      <c r="E38" s="508" t="e">
        <f ca="1">+IF(AND(ISNUMBER(OFFSET('Water Data'!$D$6,0,10*ROW('Water Data'!D32))),'Data Summary'!BT38="Yes"),OFFSET('Water Data'!$D$6,0,10*ROW('Water Data'!D32)),NA())</f>
        <v>#N/A</v>
      </c>
      <c r="F38" s="508" t="e">
        <f ca="1">+IF(AND(ISNUMBER(OFFSET('Water Data'!$D$9,0,10*ROW('Water Data'!D32))),'Data Summary'!BU38="Yes"),OFFSET('Water Data'!$D$9,0,10*ROW('Water Data'!D32)),NA())</f>
        <v>#N/A</v>
      </c>
      <c r="G38" s="508" t="e">
        <f ca="1">+IF(AND(ISNUMBER(OFFSET('Water Data'!$E$4,0,10*ROW('Water Data'!E32))),'Data Summary'!BV38="Yes"),100-OFFSET('Water Data'!$E$4,0,10*ROW('Water Data'!E32)),NA())</f>
        <v>#N/A</v>
      </c>
      <c r="H38" s="508" t="e">
        <f ca="1">+IF(AND(ISNUMBER(OFFSET('Water Data'!$E$6,0,10*ROW('Water Data'!E32))),'Data Summary'!BW38="Yes"),OFFSET('Water Data'!$E$6,0,10*ROW('Water Data'!E32)),NA())</f>
        <v>#N/A</v>
      </c>
      <c r="I38" s="508" t="e">
        <f ca="1">+IF(AND(ISNUMBER(OFFSET('Water Data'!$E$9,0,10*ROW('Water Data'!E32))),'Data Summary'!BX38="Yes"),OFFSET('Water Data'!$E$9,0,10*ROW('Water Data'!E32)),NA())</f>
        <v>#N/A</v>
      </c>
      <c r="J38" s="508" t="e">
        <f ca="1">+IF(AND(ISNUMBER(OFFSET('Water Data'!$F$4,0,10*ROW('Water Data'!F32))),'Data Summary'!BY38="Yes"),100-OFFSET('Water Data'!$F$4,0,10*ROW('Water Data'!F32)),NA())</f>
        <v>#N/A</v>
      </c>
      <c r="K38" s="508" t="e">
        <f ca="1">+IF(AND(ISNUMBER(OFFSET('Water Data'!$F$6,0,10*ROW('Water Data'!F32))),'Data Summary'!BZ38="Yes"),OFFSET('Water Data'!$F$6,0,10*ROW('Water Data'!F32)),NA())</f>
        <v>#N/A</v>
      </c>
      <c r="L38" s="508" t="e">
        <f ca="1">+IF(AND(ISNUMBER(OFFSET('Water Data'!$F$9,0,10*ROW('Water Data'!F32))),'Data Summary'!CA38="Yes"),OFFSET('Water Data'!$F$9,0,10*ROW('Water Data'!F32)),NA())</f>
        <v>#N/A</v>
      </c>
      <c r="M38" s="508" t="e">
        <f ca="1">+IF(AND(ISNUMBER(OFFSET('Water Data'!$G$4,0,10*ROW('Water Data'!G32))),'Data Summary'!CB38="Yes"),100-OFFSET('Water Data'!$G$4,0,10*ROW('Water Data'!G32)),NA())</f>
        <v>#N/A</v>
      </c>
      <c r="N38" s="508" t="e">
        <f ca="1">+IF(AND(ISNUMBER(OFFSET('Water Data'!$G$6,0,10*ROW('Water Data'!G32))),'Data Summary'!CC38="Yes"),OFFSET('Water Data'!$G$6,0,10*ROW('Water Data'!G32)),NA())</f>
        <v>#N/A</v>
      </c>
      <c r="O38" s="508" t="e">
        <f ca="1">+IF(AND(ISNUMBER(OFFSET('Water Data'!$G$9,0,10*ROW('Water Data'!G32))),'Data Summary'!CD38="Yes"),OFFSET('Water Data'!$G$9,0,10*ROW('Water Data'!G32)),NA())</f>
        <v>#N/A</v>
      </c>
      <c r="P38" s="508" t="e">
        <f ca="1">+IF(AND(ISNUMBER(OFFSET('Water Data'!$H$4,0,10*ROW('Water Data'!H32))),'Data Summary'!CE38="Yes"),100-OFFSET('Water Data'!$H$4,0,10*ROW('Water Data'!H32)),NA())</f>
        <v>#N/A</v>
      </c>
      <c r="Q38" s="508" t="e">
        <f ca="1">+IF(AND(ISNUMBER(OFFSET('Water Data'!$H$6,0,10*ROW('Water Data'!H32))),'Data Summary'!CF38="Yes"),OFFSET('Water Data'!$H$6,0,10*ROW('Water Data'!H32)),NA())</f>
        <v>#N/A</v>
      </c>
      <c r="R38" s="508" t="e">
        <f ca="1">+IF(AND(ISNUMBER(OFFSET('Water Data'!$H$9,0,10*ROW('Water Data'!H32))),'Data Summary'!CG38="Yes"),OFFSET('Water Data'!$H$9,0,10*ROW('Water Data'!H32)),NA())</f>
        <v>#N/A</v>
      </c>
      <c r="S38" s="508" t="e">
        <f ca="1">+IF(AND(ISNUMBER(OFFSET('Water Data'!$I$4,0,10*ROW('Water Data'!I32))),'Data Summary'!CH38="Yes"),100-OFFSET('Water Data'!$I$4,0,10*ROW('Water Data'!I32)),NA())</f>
        <v>#N/A</v>
      </c>
      <c r="T38" s="508" t="e">
        <f ca="1">+IF(AND(ISNUMBER(OFFSET('Water Data'!$I$6,0,10*ROW('Water Data'!I32))),'Data Summary'!CI38="Yes"),OFFSET('Water Data'!$I$6,0,10*ROW('Water Data'!I32)),NA())</f>
        <v>#N/A</v>
      </c>
      <c r="U38" s="508" t="e">
        <f ca="1">+IF(AND(ISNUMBER(OFFSET('Water Data'!$I$9,0,10*ROW('Water Data'!I32))),'Data Summary'!CJ38="Yes"),OFFSET('Water Data'!$I$9,0,10*ROW('Water Data'!I32)),NA())</f>
        <v>#N/A</v>
      </c>
      <c r="V38" s="509" t="e">
        <f ca="1">+IF(AND(ISNUMBER(OFFSET('Sanitation Data'!$D$4,0,10*ROW('Sanitation Data'!D32))),'Data Summary'!CK38="Yes"),100-OFFSET('Sanitation Data'!$D$4,0,10*ROW('Sanitation Data'!D32)),NA())</f>
        <v>#N/A</v>
      </c>
      <c r="W38" s="509" t="e">
        <f ca="1">+IF(AND(ISNUMBER(OFFSET('Sanitation Data'!$D$6,0,10*ROW('Sanitation Data'!D32))),'Data Summary'!CL38="Yes"),OFFSET('Sanitation Data'!$D$6,0,10*ROW('Sanitation Data'!D32)),NA())</f>
        <v>#N/A</v>
      </c>
      <c r="X38" s="509" t="e">
        <f ca="1">+IF(AND(ISNUMBER(OFFSET('Sanitation Data'!$D$10,0,10*ROW('Sanitation Data'!D32))),'Data Summary'!CM38="Yes"),OFFSET('Sanitation Data'!$D$10,0,10*ROW('Sanitation Data'!D32)),NA())</f>
        <v>#N/A</v>
      </c>
      <c r="Y38" s="509" t="e">
        <f ca="1">+IF(AND(ISNUMBER(OFFSET('Sanitation Data'!$D$11,0,10*ROW('Sanitation Data'!D32))),'Data Summary'!CN38="Yes"),OFFSET('Sanitation Data'!$D$11,0,10*ROW('Sanitation Data'!D32)),NA())</f>
        <v>#N/A</v>
      </c>
      <c r="Z38" s="509" t="e">
        <f ca="1">+IF(AND(ISNUMBER(OFFSET('Sanitation Data'!$D$12,0,10*ROW('Sanitation Data'!D32))),'Data Summary'!CO38="Yes"),OFFSET('Sanitation Data'!$D$12,0,10*ROW('Sanitation Data'!D32)),NA())</f>
        <v>#N/A</v>
      </c>
      <c r="AA38" s="509" t="e">
        <f ca="1">+IF(AND(ISNUMBER(OFFSET('Sanitation Data'!$E$4,0,10*ROW('Sanitation Data'!E32))),'Data Summary'!CP38="Yes"),100-OFFSET('Sanitation Data'!$E$4,0,10*ROW('Sanitation Data'!E32)),NA())</f>
        <v>#N/A</v>
      </c>
      <c r="AB38" s="509" t="e">
        <f ca="1">+IF(AND(ISNUMBER(OFFSET('Sanitation Data'!$E$6,0,10*ROW('Sanitation Data'!E32))),'Data Summary'!CQ38="Yes"),OFFSET('Sanitation Data'!$E$6,0,10*ROW('Sanitation Data'!E32)),NA())</f>
        <v>#N/A</v>
      </c>
      <c r="AC38" s="509" t="e">
        <f ca="1">+IF(AND(ISNUMBER(OFFSET('Sanitation Data'!$E$10,0,10*ROW('Sanitation Data'!E32))),'Data Summary'!CR38="Yes"),OFFSET('Sanitation Data'!$E$10,0,10*ROW('Sanitation Data'!E32)),NA())</f>
        <v>#N/A</v>
      </c>
      <c r="AD38" s="509" t="e">
        <f ca="1">+IF(AND(ISNUMBER(OFFSET('Sanitation Data'!$E$11,0,10*ROW('Sanitation Data'!E32))),'Data Summary'!CS38="Yes"),OFFSET('Sanitation Data'!$E$11,0,10*ROW('Sanitation Data'!E32)),NA())</f>
        <v>#N/A</v>
      </c>
      <c r="AE38" s="509" t="e">
        <f ca="1">+IF(AND(ISNUMBER(OFFSET('Sanitation Data'!$E$12,0,10*ROW('Sanitation Data'!E32))),'Data Summary'!CT38="Yes"),OFFSET('Sanitation Data'!$E$12,0,10*ROW('Sanitation Data'!E32)),NA())</f>
        <v>#N/A</v>
      </c>
      <c r="AF38" s="509" t="e">
        <f ca="1">+IF(AND(ISNUMBER(OFFSET('Sanitation Data'!$F$4,0,10*ROW('Sanitation Data'!F32))),'Data Summary'!CU38="Yes"),100-OFFSET('Sanitation Data'!$F$4,0,10*ROW('Sanitation Data'!F32)),NA())</f>
        <v>#N/A</v>
      </c>
      <c r="AG38" s="509" t="e">
        <f ca="1">+IF(AND(ISNUMBER(OFFSET('Sanitation Data'!$F$6,0,10*ROW('Sanitation Data'!F32))),'Data Summary'!CV38="Yes"),OFFSET('Sanitation Data'!$F$6,0,10*ROW('Sanitation Data'!F32)),NA())</f>
        <v>#N/A</v>
      </c>
      <c r="AH38" s="509" t="e">
        <f ca="1">+IF(AND(ISNUMBER(OFFSET('Sanitation Data'!$F$10,0,10*ROW('Sanitation Data'!F32))),'Data Summary'!CW38="Yes"),OFFSET('Sanitation Data'!$F$10,0,10*ROW('Sanitation Data'!F32)),NA())</f>
        <v>#N/A</v>
      </c>
      <c r="AI38" s="509" t="e">
        <f ca="1">+IF(AND(ISNUMBER(OFFSET('Sanitation Data'!$F$11,0,10*ROW('Sanitation Data'!F32))),'Data Summary'!CX38="Yes"),OFFSET('Sanitation Data'!$F$11,0,10*ROW('Sanitation Data'!F32)),NA())</f>
        <v>#N/A</v>
      </c>
      <c r="AJ38" s="509" t="e">
        <f ca="1">+IF(AND(ISNUMBER(OFFSET('Sanitation Data'!$F$12,0,10*ROW('Sanitation Data'!F32))),'Data Summary'!CY38="Yes"),OFFSET('Sanitation Data'!$F$12,0,10*ROW('Sanitation Data'!F32)),NA())</f>
        <v>#N/A</v>
      </c>
      <c r="AK38" s="509" t="e">
        <f ca="1">+IF(AND(ISNUMBER(OFFSET('Sanitation Data'!$G$4,0,10*ROW('Sanitation Data'!G32))),'Data Summary'!CZ38="Yes"),100-OFFSET('Sanitation Data'!$G$4,0,10*ROW('Sanitation Data'!G32)),NA())</f>
        <v>#N/A</v>
      </c>
      <c r="AL38" s="509" t="e">
        <f ca="1">+IF(AND(ISNUMBER(OFFSET('Sanitation Data'!$G$6,0,10*ROW('Sanitation Data'!G32))),'Data Summary'!DA38="Yes"),OFFSET('Sanitation Data'!$G$6,0,10*ROW('Sanitation Data'!G32)),NA())</f>
        <v>#N/A</v>
      </c>
      <c r="AM38" s="509" t="e">
        <f ca="1">+IF(AND(ISNUMBER(OFFSET('Sanitation Data'!$G$10,0,10*ROW('Sanitation Data'!G32))),'Data Summary'!DB38="Yes"),OFFSET('Sanitation Data'!$G$10,0,10*ROW('Sanitation Data'!G32)),NA())</f>
        <v>#N/A</v>
      </c>
      <c r="AN38" s="509" t="e">
        <f ca="1">+IF(AND(ISNUMBER(OFFSET('Sanitation Data'!$G$11,0,10*ROW('Sanitation Data'!G32))),'Data Summary'!DC38="Yes"),OFFSET('Sanitation Data'!$G$11,0,10*ROW('Sanitation Data'!G32)),NA())</f>
        <v>#N/A</v>
      </c>
      <c r="AO38" s="509" t="e">
        <f ca="1">+IF(AND(ISNUMBER(OFFSET('Sanitation Data'!$G$12,0,10*ROW('Sanitation Data'!G32))),'Data Summary'!DD38="Yes"),OFFSET('Sanitation Data'!$G$12,0,10*ROW('Sanitation Data'!G32)),NA())</f>
        <v>#N/A</v>
      </c>
      <c r="AP38" s="509" t="e">
        <f ca="1">+IF(AND(ISNUMBER(OFFSET('Sanitation Data'!$H$4,0,10*ROW('Sanitation Data'!H32))),'Data Summary'!DE38="Yes"),100-OFFSET('Sanitation Data'!$H$4,0,10*ROW('Sanitation Data'!H32)),NA())</f>
        <v>#N/A</v>
      </c>
      <c r="AQ38" s="509" t="e">
        <f ca="1">+IF(AND(ISNUMBER(OFFSET('Sanitation Data'!$H$6,0,10*ROW('Sanitation Data'!H32))),'Data Summary'!DF38="Yes"),OFFSET('Sanitation Data'!$H$6,0,10*ROW('Sanitation Data'!H32)),NA())</f>
        <v>#N/A</v>
      </c>
      <c r="AR38" s="509" t="e">
        <f ca="1">+IF(AND(ISNUMBER(OFFSET('Sanitation Data'!$H$10,0,10*ROW('Sanitation Data'!H32))),'Data Summary'!DG38="Yes"),OFFSET('Sanitation Data'!$H$10,0,10*ROW('Sanitation Data'!H32)),NA())</f>
        <v>#N/A</v>
      </c>
      <c r="AS38" s="509" t="e">
        <f ca="1">+IF(AND(ISNUMBER(OFFSET('Sanitation Data'!$H$11,0,10*ROW('Sanitation Data'!H32))),'Data Summary'!DH38="Yes"),OFFSET('Sanitation Data'!$H$11,0,10*ROW('Sanitation Data'!H32)),NA())</f>
        <v>#N/A</v>
      </c>
      <c r="AT38" s="509" t="e">
        <f ca="1">+IF(AND(ISNUMBER(OFFSET('Sanitation Data'!$H$12,0,10*ROW('Sanitation Data'!H32))),'Data Summary'!DI38="Yes"),OFFSET('Sanitation Data'!$H$12,0,10*ROW('Sanitation Data'!H32)),NA())</f>
        <v>#N/A</v>
      </c>
      <c r="AU38" s="509" t="e">
        <f ca="1">+IF(AND(ISNUMBER(OFFSET('Sanitation Data'!$I$4,0,10*ROW('Sanitation Data'!I32))),'Data Summary'!DJ38="Yes"),100-OFFSET('Sanitation Data'!$I$4,0,10*ROW('Sanitation Data'!I32)),NA())</f>
        <v>#N/A</v>
      </c>
      <c r="AV38" s="509" t="e">
        <f ca="1">+IF(AND(ISNUMBER(OFFSET('Sanitation Data'!$I$6,0,10*ROW('Sanitation Data'!I32))),'Data Summary'!DK38="Yes"),OFFSET('Sanitation Data'!$I$6,0,10*ROW('Sanitation Data'!I32)),NA())</f>
        <v>#N/A</v>
      </c>
      <c r="AW38" s="509" t="e">
        <f ca="1">+IF(AND(ISNUMBER(OFFSET('Sanitation Data'!$I$10,0,10*ROW('Sanitation Data'!I32))),'Data Summary'!DL38="Yes"),OFFSET('Sanitation Data'!$I$10,0,10*ROW('Sanitation Data'!I32)),NA())</f>
        <v>#N/A</v>
      </c>
      <c r="AX38" s="509" t="e">
        <f ca="1">+IF(AND(ISNUMBER(OFFSET('Sanitation Data'!$I$11,0,10*ROW('Sanitation Data'!I32))),'Data Summary'!DM38="Yes"),OFFSET('Sanitation Data'!$I$11,0,10*ROW('Sanitation Data'!I32)),NA())</f>
        <v>#N/A</v>
      </c>
      <c r="AY38" s="509" t="e">
        <f ca="1">+IF(AND(ISNUMBER(OFFSET('Sanitation Data'!$I$12,0,10*ROW('Sanitation Data'!I32))),'Data Summary'!DN38="Yes"),OFFSET('Sanitation Data'!$I$12,0,10*ROW('Sanitation Data'!I32)),NA())</f>
        <v>#N/A</v>
      </c>
      <c r="AZ38" s="510" t="e">
        <f ca="1">+IF(AND(ISNUMBER(OFFSET('Hygiene Data'!$D$5,0,10*ROW('Hygiene Data'!D32))),'Data Summary'!DO38="Yes"),OFFSET('Hygiene Data'!$D$5,0,10*ROW('Hygiene Data'!D32)),NA())</f>
        <v>#N/A</v>
      </c>
      <c r="BA38" s="510" t="e">
        <f ca="1">+IF(AND(ISNUMBER(OFFSET('Hygiene Data'!$D$7,0,10*ROW('Hygiene Data'!D32))),'Data Summary'!DP38="Yes"),OFFSET('Hygiene Data'!$D$7,0,10*ROW('Hygiene Data'!D32)),NA())</f>
        <v>#N/A</v>
      </c>
      <c r="BB38" s="510" t="e">
        <f ca="1">+IF(AND(ISNUMBER(OFFSET('Hygiene Data'!$D$9,0,10*ROW('Hygiene Data'!D32))),'Data Summary'!DQ38="Yes"),OFFSET('Hygiene Data'!$D$9,0,10*ROW('Hygiene Data'!D32)),NA())</f>
        <v>#N/A</v>
      </c>
      <c r="BC38" s="510" t="e">
        <f ca="1">+IF(AND(ISNUMBER(OFFSET('Hygiene Data'!$E$5,0,10*ROW('Hygiene Data'!E32))),'Data Summary'!DR38="Yes"),OFFSET('Hygiene Data'!$E$5,0,10*ROW('Hygiene Data'!E32)),NA())</f>
        <v>#N/A</v>
      </c>
      <c r="BD38" s="510" t="e">
        <f ca="1">+IF(AND(ISNUMBER(OFFSET('Hygiene Data'!$E$7,0,10*ROW('Hygiene Data'!E32))),'Data Summary'!DS38="Yes"),OFFSET('Hygiene Data'!$E$7,0,10*ROW('Hygiene Data'!E32)),NA())</f>
        <v>#N/A</v>
      </c>
      <c r="BE38" s="510" t="e">
        <f ca="1">+IF(AND(ISNUMBER(OFFSET('Hygiene Data'!$E$9,0,10*ROW('Hygiene Data'!E32))),'Data Summary'!DT38="Yes"),OFFSET('Hygiene Data'!$E$9,0,10*ROW('Hygiene Data'!E32)),NA())</f>
        <v>#N/A</v>
      </c>
      <c r="BF38" s="510" t="e">
        <f ca="1">+IF(AND(ISNUMBER(OFFSET('Hygiene Data'!$F$5,0,10*ROW('Hygiene Data'!F32))),'Data Summary'!DU38="Yes"),OFFSET('Hygiene Data'!$F$5,0,10*ROW('Hygiene Data'!F32)),NA())</f>
        <v>#N/A</v>
      </c>
      <c r="BG38" s="510" t="e">
        <f ca="1">+IF(AND(ISNUMBER(OFFSET('Hygiene Data'!$F$7,0,10*ROW('Hygiene Data'!F32))),'Data Summary'!DV38="Yes"),OFFSET('Hygiene Data'!$F$7,0,10*ROW('Hygiene Data'!F32)),NA())</f>
        <v>#N/A</v>
      </c>
      <c r="BH38" s="510" t="e">
        <f ca="1">+IF(AND(ISNUMBER(OFFSET('Hygiene Data'!$F$9,0,10*ROW('Hygiene Data'!F32))),'Data Summary'!DW38="Yes"),OFFSET('Hygiene Data'!$F$9,0,10*ROW('Hygiene Data'!F32)),NA())</f>
        <v>#N/A</v>
      </c>
      <c r="BI38" s="510" t="e">
        <f ca="1">+IF(AND(ISNUMBER(OFFSET('Hygiene Data'!$G$5,0,10*ROW('Hygiene Data'!G32))),'Data Summary'!DX38="Yes"),OFFSET('Hygiene Data'!$G$5,0,10*ROW('Hygiene Data'!G32)),NA())</f>
        <v>#N/A</v>
      </c>
      <c r="BJ38" s="510" t="e">
        <f ca="1">+IF(AND(ISNUMBER(OFFSET('Hygiene Data'!$G$7,0,10*ROW('Hygiene Data'!G32))),'Data Summary'!DY38="Yes"),OFFSET('Hygiene Data'!$G$7,0,10*ROW('Hygiene Data'!G32)),NA())</f>
        <v>#N/A</v>
      </c>
      <c r="BK38" s="510" t="e">
        <f ca="1">+IF(AND(ISNUMBER(OFFSET('Hygiene Data'!$G$9,0,10*ROW('Hygiene Data'!G32))),'Data Summary'!DZ38="Yes"),OFFSET('Hygiene Data'!$G$9,0,10*ROW('Hygiene Data'!G32)),NA())</f>
        <v>#N/A</v>
      </c>
      <c r="BL38" s="510" t="e">
        <f ca="1">+IF(AND(ISNUMBER(OFFSET('Hygiene Data'!$H$5,0,10*ROW('Hygiene Data'!H32))),'Data Summary'!EA38="Yes"),OFFSET('Hygiene Data'!$H$5,0,10*ROW('Hygiene Data'!H32)),NA())</f>
        <v>#N/A</v>
      </c>
      <c r="BM38" s="510" t="e">
        <f ca="1">+IF(AND(ISNUMBER(OFFSET('Hygiene Data'!$H$7,0,10*ROW('Hygiene Data'!H32))),'Data Summary'!EB38="Yes"),OFFSET('Hygiene Data'!$H$7,0,10*ROW('Hygiene Data'!H32)),NA())</f>
        <v>#N/A</v>
      </c>
      <c r="BN38" s="510" t="e">
        <f ca="1">+IF(AND(ISNUMBER(OFFSET('Hygiene Data'!$H$9,0,10*ROW('Hygiene Data'!H32))),'Data Summary'!EC38="Yes"),OFFSET('Hygiene Data'!$H$9,0,10*ROW('Hygiene Data'!H32)),NA())</f>
        <v>#N/A</v>
      </c>
      <c r="BO38" s="510" t="e">
        <f ca="1">+IF(AND(ISNUMBER(OFFSET('Hygiene Data'!$I$5,0,10*ROW('Hygiene Data'!I32))),'Data Summary'!ED38="Yes"),OFFSET('Hygiene Data'!$I$5,0,10*ROW('Hygiene Data'!I32)),NA())</f>
        <v>#N/A</v>
      </c>
      <c r="BP38" s="510" t="e">
        <f ca="1">+IF(AND(ISNUMBER(OFFSET('Hygiene Data'!$I$7,0,10*ROW('Hygiene Data'!I32))),'Data Summary'!EE38="Yes"),OFFSET('Hygiene Data'!$I$7,0,10*ROW('Hygiene Data'!I32)),NA())</f>
        <v>#N/A</v>
      </c>
      <c r="BQ38" s="510" t="e">
        <f ca="1">+IF(AND(ISNUMBER(OFFSET('Hygiene Data'!$I$9,0,10*ROW('Hygiene Data'!I32))),'Data Summary'!EF38="Yes"),OFFSET('Hygiene Data'!$I$9,0,10*ROW('Hygiene Data'!I32)),NA())</f>
        <v>#N/A</v>
      </c>
    </row>
    <row r="39" spans="1:69" x14ac:dyDescent="0.25">
      <c r="A39" s="506" t="e">
        <f ca="1">+RIGHT('Data Summary'!A39,LEN('Data Summary'!A39)-9)</f>
        <v>#VALUE!</v>
      </c>
      <c r="B39" s="480" t="str">
        <f ca="1">+IF(ISTEXT('Data Summary'!B39),'Data Summary'!B39,"")</f>
        <v/>
      </c>
      <c r="C39" s="507" t="e">
        <f ca="1">+VALUE('Data Summary'!C39)</f>
        <v>#VALUE!</v>
      </c>
      <c r="D39" s="508" t="e">
        <f ca="1">+IF(AND(ISNUMBER(OFFSET('Water Data'!$D$4,0,10*ROW('Water Data'!D33))),'Data Summary'!BS39="Yes"),100-OFFSET('Water Data'!$D$4,0,10*ROW('Water Data'!D33)),NA())</f>
        <v>#N/A</v>
      </c>
      <c r="E39" s="508" t="e">
        <f ca="1">+IF(AND(ISNUMBER(OFFSET('Water Data'!$D$6,0,10*ROW('Water Data'!D33))),'Data Summary'!BT39="Yes"),OFFSET('Water Data'!$D$6,0,10*ROW('Water Data'!D33)),NA())</f>
        <v>#N/A</v>
      </c>
      <c r="F39" s="508" t="e">
        <f ca="1">+IF(AND(ISNUMBER(OFFSET('Water Data'!$D$9,0,10*ROW('Water Data'!D33))),'Data Summary'!BU39="Yes"),OFFSET('Water Data'!$D$9,0,10*ROW('Water Data'!D33)),NA())</f>
        <v>#N/A</v>
      </c>
      <c r="G39" s="508" t="e">
        <f ca="1">+IF(AND(ISNUMBER(OFFSET('Water Data'!$E$4,0,10*ROW('Water Data'!E33))),'Data Summary'!BV39="Yes"),100-OFFSET('Water Data'!$E$4,0,10*ROW('Water Data'!E33)),NA())</f>
        <v>#N/A</v>
      </c>
      <c r="H39" s="508" t="e">
        <f ca="1">+IF(AND(ISNUMBER(OFFSET('Water Data'!$E$6,0,10*ROW('Water Data'!E33))),'Data Summary'!BW39="Yes"),OFFSET('Water Data'!$E$6,0,10*ROW('Water Data'!E33)),NA())</f>
        <v>#N/A</v>
      </c>
      <c r="I39" s="508" t="e">
        <f ca="1">+IF(AND(ISNUMBER(OFFSET('Water Data'!$E$9,0,10*ROW('Water Data'!E33))),'Data Summary'!BX39="Yes"),OFFSET('Water Data'!$E$9,0,10*ROW('Water Data'!E33)),NA())</f>
        <v>#N/A</v>
      </c>
      <c r="J39" s="508" t="e">
        <f ca="1">+IF(AND(ISNUMBER(OFFSET('Water Data'!$F$4,0,10*ROW('Water Data'!F33))),'Data Summary'!BY39="Yes"),100-OFFSET('Water Data'!$F$4,0,10*ROW('Water Data'!F33)),NA())</f>
        <v>#N/A</v>
      </c>
      <c r="K39" s="508" t="e">
        <f ca="1">+IF(AND(ISNUMBER(OFFSET('Water Data'!$F$6,0,10*ROW('Water Data'!F33))),'Data Summary'!BZ39="Yes"),OFFSET('Water Data'!$F$6,0,10*ROW('Water Data'!F33)),NA())</f>
        <v>#N/A</v>
      </c>
      <c r="L39" s="508" t="e">
        <f ca="1">+IF(AND(ISNUMBER(OFFSET('Water Data'!$F$9,0,10*ROW('Water Data'!F33))),'Data Summary'!CA39="Yes"),OFFSET('Water Data'!$F$9,0,10*ROW('Water Data'!F33)),NA())</f>
        <v>#N/A</v>
      </c>
      <c r="M39" s="508" t="e">
        <f ca="1">+IF(AND(ISNUMBER(OFFSET('Water Data'!$G$4,0,10*ROW('Water Data'!G33))),'Data Summary'!CB39="Yes"),100-OFFSET('Water Data'!$G$4,0,10*ROW('Water Data'!G33)),NA())</f>
        <v>#N/A</v>
      </c>
      <c r="N39" s="508" t="e">
        <f ca="1">+IF(AND(ISNUMBER(OFFSET('Water Data'!$G$6,0,10*ROW('Water Data'!G33))),'Data Summary'!CC39="Yes"),OFFSET('Water Data'!$G$6,0,10*ROW('Water Data'!G33)),NA())</f>
        <v>#N/A</v>
      </c>
      <c r="O39" s="508" t="e">
        <f ca="1">+IF(AND(ISNUMBER(OFFSET('Water Data'!$G$9,0,10*ROW('Water Data'!G33))),'Data Summary'!CD39="Yes"),OFFSET('Water Data'!$G$9,0,10*ROW('Water Data'!G33)),NA())</f>
        <v>#N/A</v>
      </c>
      <c r="P39" s="508" t="e">
        <f ca="1">+IF(AND(ISNUMBER(OFFSET('Water Data'!$H$4,0,10*ROW('Water Data'!H33))),'Data Summary'!CE39="Yes"),100-OFFSET('Water Data'!$H$4,0,10*ROW('Water Data'!H33)),NA())</f>
        <v>#N/A</v>
      </c>
      <c r="Q39" s="508" t="e">
        <f ca="1">+IF(AND(ISNUMBER(OFFSET('Water Data'!$H$6,0,10*ROW('Water Data'!H33))),'Data Summary'!CF39="Yes"),OFFSET('Water Data'!$H$6,0,10*ROW('Water Data'!H33)),NA())</f>
        <v>#N/A</v>
      </c>
      <c r="R39" s="508" t="e">
        <f ca="1">+IF(AND(ISNUMBER(OFFSET('Water Data'!$H$9,0,10*ROW('Water Data'!H33))),'Data Summary'!CG39="Yes"),OFFSET('Water Data'!$H$9,0,10*ROW('Water Data'!H33)),NA())</f>
        <v>#N/A</v>
      </c>
      <c r="S39" s="508" t="e">
        <f ca="1">+IF(AND(ISNUMBER(OFFSET('Water Data'!$I$4,0,10*ROW('Water Data'!I33))),'Data Summary'!CH39="Yes"),100-OFFSET('Water Data'!$I$4,0,10*ROW('Water Data'!I33)),NA())</f>
        <v>#N/A</v>
      </c>
      <c r="T39" s="508" t="e">
        <f ca="1">+IF(AND(ISNUMBER(OFFSET('Water Data'!$I$6,0,10*ROW('Water Data'!I33))),'Data Summary'!CI39="Yes"),OFFSET('Water Data'!$I$6,0,10*ROW('Water Data'!I33)),NA())</f>
        <v>#N/A</v>
      </c>
      <c r="U39" s="508" t="e">
        <f ca="1">+IF(AND(ISNUMBER(OFFSET('Water Data'!$I$9,0,10*ROW('Water Data'!I33))),'Data Summary'!CJ39="Yes"),OFFSET('Water Data'!$I$9,0,10*ROW('Water Data'!I33)),NA())</f>
        <v>#N/A</v>
      </c>
      <c r="V39" s="509" t="e">
        <f ca="1">+IF(AND(ISNUMBER(OFFSET('Sanitation Data'!$D$4,0,10*ROW('Sanitation Data'!D33))),'Data Summary'!CK39="Yes"),100-OFFSET('Sanitation Data'!$D$4,0,10*ROW('Sanitation Data'!D33)),NA())</f>
        <v>#N/A</v>
      </c>
      <c r="W39" s="509" t="e">
        <f ca="1">+IF(AND(ISNUMBER(OFFSET('Sanitation Data'!$D$6,0,10*ROW('Sanitation Data'!D33))),'Data Summary'!CL39="Yes"),OFFSET('Sanitation Data'!$D$6,0,10*ROW('Sanitation Data'!D33)),NA())</f>
        <v>#N/A</v>
      </c>
      <c r="X39" s="509" t="e">
        <f ca="1">+IF(AND(ISNUMBER(OFFSET('Sanitation Data'!$D$10,0,10*ROW('Sanitation Data'!D33))),'Data Summary'!CM39="Yes"),OFFSET('Sanitation Data'!$D$10,0,10*ROW('Sanitation Data'!D33)),NA())</f>
        <v>#N/A</v>
      </c>
      <c r="Y39" s="509" t="e">
        <f ca="1">+IF(AND(ISNUMBER(OFFSET('Sanitation Data'!$D$11,0,10*ROW('Sanitation Data'!D33))),'Data Summary'!CN39="Yes"),OFFSET('Sanitation Data'!$D$11,0,10*ROW('Sanitation Data'!D33)),NA())</f>
        <v>#N/A</v>
      </c>
      <c r="Z39" s="509" t="e">
        <f ca="1">+IF(AND(ISNUMBER(OFFSET('Sanitation Data'!$D$12,0,10*ROW('Sanitation Data'!D33))),'Data Summary'!CO39="Yes"),OFFSET('Sanitation Data'!$D$12,0,10*ROW('Sanitation Data'!D33)),NA())</f>
        <v>#N/A</v>
      </c>
      <c r="AA39" s="509" t="e">
        <f ca="1">+IF(AND(ISNUMBER(OFFSET('Sanitation Data'!$E$4,0,10*ROW('Sanitation Data'!E33))),'Data Summary'!CP39="Yes"),100-OFFSET('Sanitation Data'!$E$4,0,10*ROW('Sanitation Data'!E33)),NA())</f>
        <v>#N/A</v>
      </c>
      <c r="AB39" s="509" t="e">
        <f ca="1">+IF(AND(ISNUMBER(OFFSET('Sanitation Data'!$E$6,0,10*ROW('Sanitation Data'!E33))),'Data Summary'!CQ39="Yes"),OFFSET('Sanitation Data'!$E$6,0,10*ROW('Sanitation Data'!E33)),NA())</f>
        <v>#N/A</v>
      </c>
      <c r="AC39" s="509" t="e">
        <f ca="1">+IF(AND(ISNUMBER(OFFSET('Sanitation Data'!$E$10,0,10*ROW('Sanitation Data'!E33))),'Data Summary'!CR39="Yes"),OFFSET('Sanitation Data'!$E$10,0,10*ROW('Sanitation Data'!E33)),NA())</f>
        <v>#N/A</v>
      </c>
      <c r="AD39" s="509" t="e">
        <f ca="1">+IF(AND(ISNUMBER(OFFSET('Sanitation Data'!$E$11,0,10*ROW('Sanitation Data'!E33))),'Data Summary'!CS39="Yes"),OFFSET('Sanitation Data'!$E$11,0,10*ROW('Sanitation Data'!E33)),NA())</f>
        <v>#N/A</v>
      </c>
      <c r="AE39" s="509" t="e">
        <f ca="1">+IF(AND(ISNUMBER(OFFSET('Sanitation Data'!$E$12,0,10*ROW('Sanitation Data'!E33))),'Data Summary'!CT39="Yes"),OFFSET('Sanitation Data'!$E$12,0,10*ROW('Sanitation Data'!E33)),NA())</f>
        <v>#N/A</v>
      </c>
      <c r="AF39" s="509" t="e">
        <f ca="1">+IF(AND(ISNUMBER(OFFSET('Sanitation Data'!$F$4,0,10*ROW('Sanitation Data'!F33))),'Data Summary'!CU39="Yes"),100-OFFSET('Sanitation Data'!$F$4,0,10*ROW('Sanitation Data'!F33)),NA())</f>
        <v>#N/A</v>
      </c>
      <c r="AG39" s="509" t="e">
        <f ca="1">+IF(AND(ISNUMBER(OFFSET('Sanitation Data'!$F$6,0,10*ROW('Sanitation Data'!F33))),'Data Summary'!CV39="Yes"),OFFSET('Sanitation Data'!$F$6,0,10*ROW('Sanitation Data'!F33)),NA())</f>
        <v>#N/A</v>
      </c>
      <c r="AH39" s="509" t="e">
        <f ca="1">+IF(AND(ISNUMBER(OFFSET('Sanitation Data'!$F$10,0,10*ROW('Sanitation Data'!F33))),'Data Summary'!CW39="Yes"),OFFSET('Sanitation Data'!$F$10,0,10*ROW('Sanitation Data'!F33)),NA())</f>
        <v>#N/A</v>
      </c>
      <c r="AI39" s="509" t="e">
        <f ca="1">+IF(AND(ISNUMBER(OFFSET('Sanitation Data'!$F$11,0,10*ROW('Sanitation Data'!F33))),'Data Summary'!CX39="Yes"),OFFSET('Sanitation Data'!$F$11,0,10*ROW('Sanitation Data'!F33)),NA())</f>
        <v>#N/A</v>
      </c>
      <c r="AJ39" s="509" t="e">
        <f ca="1">+IF(AND(ISNUMBER(OFFSET('Sanitation Data'!$F$12,0,10*ROW('Sanitation Data'!F33))),'Data Summary'!CY39="Yes"),OFFSET('Sanitation Data'!$F$12,0,10*ROW('Sanitation Data'!F33)),NA())</f>
        <v>#N/A</v>
      </c>
      <c r="AK39" s="509" t="e">
        <f ca="1">+IF(AND(ISNUMBER(OFFSET('Sanitation Data'!$G$4,0,10*ROW('Sanitation Data'!G33))),'Data Summary'!CZ39="Yes"),100-OFFSET('Sanitation Data'!$G$4,0,10*ROW('Sanitation Data'!G33)),NA())</f>
        <v>#N/A</v>
      </c>
      <c r="AL39" s="509" t="e">
        <f ca="1">+IF(AND(ISNUMBER(OFFSET('Sanitation Data'!$G$6,0,10*ROW('Sanitation Data'!G33))),'Data Summary'!DA39="Yes"),OFFSET('Sanitation Data'!$G$6,0,10*ROW('Sanitation Data'!G33)),NA())</f>
        <v>#N/A</v>
      </c>
      <c r="AM39" s="509" t="e">
        <f ca="1">+IF(AND(ISNUMBER(OFFSET('Sanitation Data'!$G$10,0,10*ROW('Sanitation Data'!G33))),'Data Summary'!DB39="Yes"),OFFSET('Sanitation Data'!$G$10,0,10*ROW('Sanitation Data'!G33)),NA())</f>
        <v>#N/A</v>
      </c>
      <c r="AN39" s="509" t="e">
        <f ca="1">+IF(AND(ISNUMBER(OFFSET('Sanitation Data'!$G$11,0,10*ROW('Sanitation Data'!G33))),'Data Summary'!DC39="Yes"),OFFSET('Sanitation Data'!$G$11,0,10*ROW('Sanitation Data'!G33)),NA())</f>
        <v>#N/A</v>
      </c>
      <c r="AO39" s="509" t="e">
        <f ca="1">+IF(AND(ISNUMBER(OFFSET('Sanitation Data'!$G$12,0,10*ROW('Sanitation Data'!G33))),'Data Summary'!DD39="Yes"),OFFSET('Sanitation Data'!$G$12,0,10*ROW('Sanitation Data'!G33)),NA())</f>
        <v>#N/A</v>
      </c>
      <c r="AP39" s="509" t="e">
        <f ca="1">+IF(AND(ISNUMBER(OFFSET('Sanitation Data'!$H$4,0,10*ROW('Sanitation Data'!H33))),'Data Summary'!DE39="Yes"),100-OFFSET('Sanitation Data'!$H$4,0,10*ROW('Sanitation Data'!H33)),NA())</f>
        <v>#N/A</v>
      </c>
      <c r="AQ39" s="509" t="e">
        <f ca="1">+IF(AND(ISNUMBER(OFFSET('Sanitation Data'!$H$6,0,10*ROW('Sanitation Data'!H33))),'Data Summary'!DF39="Yes"),OFFSET('Sanitation Data'!$H$6,0,10*ROW('Sanitation Data'!H33)),NA())</f>
        <v>#N/A</v>
      </c>
      <c r="AR39" s="509" t="e">
        <f ca="1">+IF(AND(ISNUMBER(OFFSET('Sanitation Data'!$H$10,0,10*ROW('Sanitation Data'!H33))),'Data Summary'!DG39="Yes"),OFFSET('Sanitation Data'!$H$10,0,10*ROW('Sanitation Data'!H33)),NA())</f>
        <v>#N/A</v>
      </c>
      <c r="AS39" s="509" t="e">
        <f ca="1">+IF(AND(ISNUMBER(OFFSET('Sanitation Data'!$H$11,0,10*ROW('Sanitation Data'!H33))),'Data Summary'!DH39="Yes"),OFFSET('Sanitation Data'!$H$11,0,10*ROW('Sanitation Data'!H33)),NA())</f>
        <v>#N/A</v>
      </c>
      <c r="AT39" s="509" t="e">
        <f ca="1">+IF(AND(ISNUMBER(OFFSET('Sanitation Data'!$H$12,0,10*ROW('Sanitation Data'!H33))),'Data Summary'!DI39="Yes"),OFFSET('Sanitation Data'!$H$12,0,10*ROW('Sanitation Data'!H33)),NA())</f>
        <v>#N/A</v>
      </c>
      <c r="AU39" s="509" t="e">
        <f ca="1">+IF(AND(ISNUMBER(OFFSET('Sanitation Data'!$I$4,0,10*ROW('Sanitation Data'!I33))),'Data Summary'!DJ39="Yes"),100-OFFSET('Sanitation Data'!$I$4,0,10*ROW('Sanitation Data'!I33)),NA())</f>
        <v>#N/A</v>
      </c>
      <c r="AV39" s="509" t="e">
        <f ca="1">+IF(AND(ISNUMBER(OFFSET('Sanitation Data'!$I$6,0,10*ROW('Sanitation Data'!I33))),'Data Summary'!DK39="Yes"),OFFSET('Sanitation Data'!$I$6,0,10*ROW('Sanitation Data'!I33)),NA())</f>
        <v>#N/A</v>
      </c>
      <c r="AW39" s="509" t="e">
        <f ca="1">+IF(AND(ISNUMBER(OFFSET('Sanitation Data'!$I$10,0,10*ROW('Sanitation Data'!I33))),'Data Summary'!DL39="Yes"),OFFSET('Sanitation Data'!$I$10,0,10*ROW('Sanitation Data'!I33)),NA())</f>
        <v>#N/A</v>
      </c>
      <c r="AX39" s="509" t="e">
        <f ca="1">+IF(AND(ISNUMBER(OFFSET('Sanitation Data'!$I$11,0,10*ROW('Sanitation Data'!I33))),'Data Summary'!DM39="Yes"),OFFSET('Sanitation Data'!$I$11,0,10*ROW('Sanitation Data'!I33)),NA())</f>
        <v>#N/A</v>
      </c>
      <c r="AY39" s="509" t="e">
        <f ca="1">+IF(AND(ISNUMBER(OFFSET('Sanitation Data'!$I$12,0,10*ROW('Sanitation Data'!I33))),'Data Summary'!DN39="Yes"),OFFSET('Sanitation Data'!$I$12,0,10*ROW('Sanitation Data'!I33)),NA())</f>
        <v>#N/A</v>
      </c>
      <c r="AZ39" s="510" t="e">
        <f ca="1">+IF(AND(ISNUMBER(OFFSET('Hygiene Data'!$D$5,0,10*ROW('Hygiene Data'!D33))),'Data Summary'!DO39="Yes"),OFFSET('Hygiene Data'!$D$5,0,10*ROW('Hygiene Data'!D33)),NA())</f>
        <v>#N/A</v>
      </c>
      <c r="BA39" s="510" t="e">
        <f ca="1">+IF(AND(ISNUMBER(OFFSET('Hygiene Data'!$D$7,0,10*ROW('Hygiene Data'!D33))),'Data Summary'!DP39="Yes"),OFFSET('Hygiene Data'!$D$7,0,10*ROW('Hygiene Data'!D33)),NA())</f>
        <v>#N/A</v>
      </c>
      <c r="BB39" s="510" t="e">
        <f ca="1">+IF(AND(ISNUMBER(OFFSET('Hygiene Data'!$D$9,0,10*ROW('Hygiene Data'!D33))),'Data Summary'!DQ39="Yes"),OFFSET('Hygiene Data'!$D$9,0,10*ROW('Hygiene Data'!D33)),NA())</f>
        <v>#N/A</v>
      </c>
      <c r="BC39" s="510" t="e">
        <f ca="1">+IF(AND(ISNUMBER(OFFSET('Hygiene Data'!$E$5,0,10*ROW('Hygiene Data'!E33))),'Data Summary'!DR39="Yes"),OFFSET('Hygiene Data'!$E$5,0,10*ROW('Hygiene Data'!E33)),NA())</f>
        <v>#N/A</v>
      </c>
      <c r="BD39" s="510" t="e">
        <f ca="1">+IF(AND(ISNUMBER(OFFSET('Hygiene Data'!$E$7,0,10*ROW('Hygiene Data'!E33))),'Data Summary'!DS39="Yes"),OFFSET('Hygiene Data'!$E$7,0,10*ROW('Hygiene Data'!E33)),NA())</f>
        <v>#N/A</v>
      </c>
      <c r="BE39" s="510" t="e">
        <f ca="1">+IF(AND(ISNUMBER(OFFSET('Hygiene Data'!$E$9,0,10*ROW('Hygiene Data'!E33))),'Data Summary'!DT39="Yes"),OFFSET('Hygiene Data'!$E$9,0,10*ROW('Hygiene Data'!E33)),NA())</f>
        <v>#N/A</v>
      </c>
      <c r="BF39" s="510" t="e">
        <f ca="1">+IF(AND(ISNUMBER(OFFSET('Hygiene Data'!$F$5,0,10*ROW('Hygiene Data'!F33))),'Data Summary'!DU39="Yes"),OFFSET('Hygiene Data'!$F$5,0,10*ROW('Hygiene Data'!F33)),NA())</f>
        <v>#N/A</v>
      </c>
      <c r="BG39" s="510" t="e">
        <f ca="1">+IF(AND(ISNUMBER(OFFSET('Hygiene Data'!$F$7,0,10*ROW('Hygiene Data'!F33))),'Data Summary'!DV39="Yes"),OFFSET('Hygiene Data'!$F$7,0,10*ROW('Hygiene Data'!F33)),NA())</f>
        <v>#N/A</v>
      </c>
      <c r="BH39" s="510" t="e">
        <f ca="1">+IF(AND(ISNUMBER(OFFSET('Hygiene Data'!$F$9,0,10*ROW('Hygiene Data'!F33))),'Data Summary'!DW39="Yes"),OFFSET('Hygiene Data'!$F$9,0,10*ROW('Hygiene Data'!F33)),NA())</f>
        <v>#N/A</v>
      </c>
      <c r="BI39" s="510" t="e">
        <f ca="1">+IF(AND(ISNUMBER(OFFSET('Hygiene Data'!$G$5,0,10*ROW('Hygiene Data'!G33))),'Data Summary'!DX39="Yes"),OFFSET('Hygiene Data'!$G$5,0,10*ROW('Hygiene Data'!G33)),NA())</f>
        <v>#N/A</v>
      </c>
      <c r="BJ39" s="510" t="e">
        <f ca="1">+IF(AND(ISNUMBER(OFFSET('Hygiene Data'!$G$7,0,10*ROW('Hygiene Data'!G33))),'Data Summary'!DY39="Yes"),OFFSET('Hygiene Data'!$G$7,0,10*ROW('Hygiene Data'!G33)),NA())</f>
        <v>#N/A</v>
      </c>
      <c r="BK39" s="510" t="e">
        <f ca="1">+IF(AND(ISNUMBER(OFFSET('Hygiene Data'!$G$9,0,10*ROW('Hygiene Data'!G33))),'Data Summary'!DZ39="Yes"),OFFSET('Hygiene Data'!$G$9,0,10*ROW('Hygiene Data'!G33)),NA())</f>
        <v>#N/A</v>
      </c>
      <c r="BL39" s="510" t="e">
        <f ca="1">+IF(AND(ISNUMBER(OFFSET('Hygiene Data'!$H$5,0,10*ROW('Hygiene Data'!H33))),'Data Summary'!EA39="Yes"),OFFSET('Hygiene Data'!$H$5,0,10*ROW('Hygiene Data'!H33)),NA())</f>
        <v>#N/A</v>
      </c>
      <c r="BM39" s="510" t="e">
        <f ca="1">+IF(AND(ISNUMBER(OFFSET('Hygiene Data'!$H$7,0,10*ROW('Hygiene Data'!H33))),'Data Summary'!EB39="Yes"),OFFSET('Hygiene Data'!$H$7,0,10*ROW('Hygiene Data'!H33)),NA())</f>
        <v>#N/A</v>
      </c>
      <c r="BN39" s="510" t="e">
        <f ca="1">+IF(AND(ISNUMBER(OFFSET('Hygiene Data'!$H$9,0,10*ROW('Hygiene Data'!H33))),'Data Summary'!EC39="Yes"),OFFSET('Hygiene Data'!$H$9,0,10*ROW('Hygiene Data'!H33)),NA())</f>
        <v>#N/A</v>
      </c>
      <c r="BO39" s="510" t="e">
        <f ca="1">+IF(AND(ISNUMBER(OFFSET('Hygiene Data'!$I$5,0,10*ROW('Hygiene Data'!I33))),'Data Summary'!ED39="Yes"),OFFSET('Hygiene Data'!$I$5,0,10*ROW('Hygiene Data'!I33)),NA())</f>
        <v>#N/A</v>
      </c>
      <c r="BP39" s="510" t="e">
        <f ca="1">+IF(AND(ISNUMBER(OFFSET('Hygiene Data'!$I$7,0,10*ROW('Hygiene Data'!I33))),'Data Summary'!EE39="Yes"),OFFSET('Hygiene Data'!$I$7,0,10*ROW('Hygiene Data'!I33)),NA())</f>
        <v>#N/A</v>
      </c>
      <c r="BQ39" s="510" t="e">
        <f ca="1">+IF(AND(ISNUMBER(OFFSET('Hygiene Data'!$I$9,0,10*ROW('Hygiene Data'!I33))),'Data Summary'!EF39="Yes"),OFFSET('Hygiene Data'!$I$9,0,10*ROW('Hygiene Data'!I33)),NA())</f>
        <v>#N/A</v>
      </c>
    </row>
    <row r="40" spans="1:69" x14ac:dyDescent="0.25">
      <c r="A40" s="506" t="e">
        <f ca="1">+RIGHT('Data Summary'!A40,LEN('Data Summary'!A40)-9)</f>
        <v>#VALUE!</v>
      </c>
      <c r="B40" s="480" t="str">
        <f ca="1">+IF(ISTEXT('Data Summary'!B40),'Data Summary'!B40,"")</f>
        <v/>
      </c>
      <c r="C40" s="507" t="e">
        <f ca="1">+VALUE('Data Summary'!C40)</f>
        <v>#VALUE!</v>
      </c>
      <c r="D40" s="508" t="e">
        <f ca="1">+IF(AND(ISNUMBER(OFFSET('Water Data'!$D$4,0,10*ROW('Water Data'!D34))),'Data Summary'!BS40="Yes"),100-OFFSET('Water Data'!$D$4,0,10*ROW('Water Data'!D34)),NA())</f>
        <v>#N/A</v>
      </c>
      <c r="E40" s="508" t="e">
        <f ca="1">+IF(AND(ISNUMBER(OFFSET('Water Data'!$D$6,0,10*ROW('Water Data'!D34))),'Data Summary'!BT40="Yes"),OFFSET('Water Data'!$D$6,0,10*ROW('Water Data'!D34)),NA())</f>
        <v>#N/A</v>
      </c>
      <c r="F40" s="508" t="e">
        <f ca="1">+IF(AND(ISNUMBER(OFFSET('Water Data'!$D$9,0,10*ROW('Water Data'!D34))),'Data Summary'!BU40="Yes"),OFFSET('Water Data'!$D$9,0,10*ROW('Water Data'!D34)),NA())</f>
        <v>#N/A</v>
      </c>
      <c r="G40" s="508" t="e">
        <f ca="1">+IF(AND(ISNUMBER(OFFSET('Water Data'!$E$4,0,10*ROW('Water Data'!E34))),'Data Summary'!BV40="Yes"),100-OFFSET('Water Data'!$E$4,0,10*ROW('Water Data'!E34)),NA())</f>
        <v>#N/A</v>
      </c>
      <c r="H40" s="508" t="e">
        <f ca="1">+IF(AND(ISNUMBER(OFFSET('Water Data'!$E$6,0,10*ROW('Water Data'!E34))),'Data Summary'!BW40="Yes"),OFFSET('Water Data'!$E$6,0,10*ROW('Water Data'!E34)),NA())</f>
        <v>#N/A</v>
      </c>
      <c r="I40" s="508" t="e">
        <f ca="1">+IF(AND(ISNUMBER(OFFSET('Water Data'!$E$9,0,10*ROW('Water Data'!E34))),'Data Summary'!BX40="Yes"),OFFSET('Water Data'!$E$9,0,10*ROW('Water Data'!E34)),NA())</f>
        <v>#N/A</v>
      </c>
      <c r="J40" s="508" t="e">
        <f ca="1">+IF(AND(ISNUMBER(OFFSET('Water Data'!$F$4,0,10*ROW('Water Data'!F34))),'Data Summary'!BY40="Yes"),100-OFFSET('Water Data'!$F$4,0,10*ROW('Water Data'!F34)),NA())</f>
        <v>#N/A</v>
      </c>
      <c r="K40" s="508" t="e">
        <f ca="1">+IF(AND(ISNUMBER(OFFSET('Water Data'!$F$6,0,10*ROW('Water Data'!F34))),'Data Summary'!BZ40="Yes"),OFFSET('Water Data'!$F$6,0,10*ROW('Water Data'!F34)),NA())</f>
        <v>#N/A</v>
      </c>
      <c r="L40" s="508" t="e">
        <f ca="1">+IF(AND(ISNUMBER(OFFSET('Water Data'!$F$9,0,10*ROW('Water Data'!F34))),'Data Summary'!CA40="Yes"),OFFSET('Water Data'!$F$9,0,10*ROW('Water Data'!F34)),NA())</f>
        <v>#N/A</v>
      </c>
      <c r="M40" s="508" t="e">
        <f ca="1">+IF(AND(ISNUMBER(OFFSET('Water Data'!$G$4,0,10*ROW('Water Data'!G34))),'Data Summary'!CB40="Yes"),100-OFFSET('Water Data'!$G$4,0,10*ROW('Water Data'!G34)),NA())</f>
        <v>#N/A</v>
      </c>
      <c r="N40" s="508" t="e">
        <f ca="1">+IF(AND(ISNUMBER(OFFSET('Water Data'!$G$6,0,10*ROW('Water Data'!G34))),'Data Summary'!CC40="Yes"),OFFSET('Water Data'!$G$6,0,10*ROW('Water Data'!G34)),NA())</f>
        <v>#N/A</v>
      </c>
      <c r="O40" s="508" t="e">
        <f ca="1">+IF(AND(ISNUMBER(OFFSET('Water Data'!$G$9,0,10*ROW('Water Data'!G34))),'Data Summary'!CD40="Yes"),OFFSET('Water Data'!$G$9,0,10*ROW('Water Data'!G34)),NA())</f>
        <v>#N/A</v>
      </c>
      <c r="P40" s="508" t="e">
        <f ca="1">+IF(AND(ISNUMBER(OFFSET('Water Data'!$H$4,0,10*ROW('Water Data'!H34))),'Data Summary'!CE40="Yes"),100-OFFSET('Water Data'!$H$4,0,10*ROW('Water Data'!H34)),NA())</f>
        <v>#N/A</v>
      </c>
      <c r="Q40" s="508" t="e">
        <f ca="1">+IF(AND(ISNUMBER(OFFSET('Water Data'!$H$6,0,10*ROW('Water Data'!H34))),'Data Summary'!CF40="Yes"),OFFSET('Water Data'!$H$6,0,10*ROW('Water Data'!H34)),NA())</f>
        <v>#N/A</v>
      </c>
      <c r="R40" s="508" t="e">
        <f ca="1">+IF(AND(ISNUMBER(OFFSET('Water Data'!$H$9,0,10*ROW('Water Data'!H34))),'Data Summary'!CG40="Yes"),OFFSET('Water Data'!$H$9,0,10*ROW('Water Data'!H34)),NA())</f>
        <v>#N/A</v>
      </c>
      <c r="S40" s="508" t="e">
        <f ca="1">+IF(AND(ISNUMBER(OFFSET('Water Data'!$I$4,0,10*ROW('Water Data'!I34))),'Data Summary'!CH40="Yes"),100-OFFSET('Water Data'!$I$4,0,10*ROW('Water Data'!I34)),NA())</f>
        <v>#N/A</v>
      </c>
      <c r="T40" s="508" t="e">
        <f ca="1">+IF(AND(ISNUMBER(OFFSET('Water Data'!$I$6,0,10*ROW('Water Data'!I34))),'Data Summary'!CI40="Yes"),OFFSET('Water Data'!$I$6,0,10*ROW('Water Data'!I34)),NA())</f>
        <v>#N/A</v>
      </c>
      <c r="U40" s="508" t="e">
        <f ca="1">+IF(AND(ISNUMBER(OFFSET('Water Data'!$I$9,0,10*ROW('Water Data'!I34))),'Data Summary'!CJ40="Yes"),OFFSET('Water Data'!$I$9,0,10*ROW('Water Data'!I34)),NA())</f>
        <v>#N/A</v>
      </c>
      <c r="V40" s="509" t="e">
        <f ca="1">+IF(AND(ISNUMBER(OFFSET('Sanitation Data'!$D$4,0,10*ROW('Sanitation Data'!D34))),'Data Summary'!CK40="Yes"),100-OFFSET('Sanitation Data'!$D$4,0,10*ROW('Sanitation Data'!D34)),NA())</f>
        <v>#N/A</v>
      </c>
      <c r="W40" s="509" t="e">
        <f ca="1">+IF(AND(ISNUMBER(OFFSET('Sanitation Data'!$D$6,0,10*ROW('Sanitation Data'!D34))),'Data Summary'!CL40="Yes"),OFFSET('Sanitation Data'!$D$6,0,10*ROW('Sanitation Data'!D34)),NA())</f>
        <v>#N/A</v>
      </c>
      <c r="X40" s="509" t="e">
        <f ca="1">+IF(AND(ISNUMBER(OFFSET('Sanitation Data'!$D$10,0,10*ROW('Sanitation Data'!D34))),'Data Summary'!CM40="Yes"),OFFSET('Sanitation Data'!$D$10,0,10*ROW('Sanitation Data'!D34)),NA())</f>
        <v>#N/A</v>
      </c>
      <c r="Y40" s="509" t="e">
        <f ca="1">+IF(AND(ISNUMBER(OFFSET('Sanitation Data'!$D$11,0,10*ROW('Sanitation Data'!D34))),'Data Summary'!CN40="Yes"),OFFSET('Sanitation Data'!$D$11,0,10*ROW('Sanitation Data'!D34)),NA())</f>
        <v>#N/A</v>
      </c>
      <c r="Z40" s="509" t="e">
        <f ca="1">+IF(AND(ISNUMBER(OFFSET('Sanitation Data'!$D$12,0,10*ROW('Sanitation Data'!D34))),'Data Summary'!CO40="Yes"),OFFSET('Sanitation Data'!$D$12,0,10*ROW('Sanitation Data'!D34)),NA())</f>
        <v>#N/A</v>
      </c>
      <c r="AA40" s="509" t="e">
        <f ca="1">+IF(AND(ISNUMBER(OFFSET('Sanitation Data'!$E$4,0,10*ROW('Sanitation Data'!E34))),'Data Summary'!CP40="Yes"),100-OFFSET('Sanitation Data'!$E$4,0,10*ROW('Sanitation Data'!E34)),NA())</f>
        <v>#N/A</v>
      </c>
      <c r="AB40" s="509" t="e">
        <f ca="1">+IF(AND(ISNUMBER(OFFSET('Sanitation Data'!$E$6,0,10*ROW('Sanitation Data'!E34))),'Data Summary'!CQ40="Yes"),OFFSET('Sanitation Data'!$E$6,0,10*ROW('Sanitation Data'!E34)),NA())</f>
        <v>#N/A</v>
      </c>
      <c r="AC40" s="509" t="e">
        <f ca="1">+IF(AND(ISNUMBER(OFFSET('Sanitation Data'!$E$10,0,10*ROW('Sanitation Data'!E34))),'Data Summary'!CR40="Yes"),OFFSET('Sanitation Data'!$E$10,0,10*ROW('Sanitation Data'!E34)),NA())</f>
        <v>#N/A</v>
      </c>
      <c r="AD40" s="509" t="e">
        <f ca="1">+IF(AND(ISNUMBER(OFFSET('Sanitation Data'!$E$11,0,10*ROW('Sanitation Data'!E34))),'Data Summary'!CS40="Yes"),OFFSET('Sanitation Data'!$E$11,0,10*ROW('Sanitation Data'!E34)),NA())</f>
        <v>#N/A</v>
      </c>
      <c r="AE40" s="509" t="e">
        <f ca="1">+IF(AND(ISNUMBER(OFFSET('Sanitation Data'!$E$12,0,10*ROW('Sanitation Data'!E34))),'Data Summary'!CT40="Yes"),OFFSET('Sanitation Data'!$E$12,0,10*ROW('Sanitation Data'!E34)),NA())</f>
        <v>#N/A</v>
      </c>
      <c r="AF40" s="509" t="e">
        <f ca="1">+IF(AND(ISNUMBER(OFFSET('Sanitation Data'!$F$4,0,10*ROW('Sanitation Data'!F34))),'Data Summary'!CU40="Yes"),100-OFFSET('Sanitation Data'!$F$4,0,10*ROW('Sanitation Data'!F34)),NA())</f>
        <v>#N/A</v>
      </c>
      <c r="AG40" s="509" t="e">
        <f ca="1">+IF(AND(ISNUMBER(OFFSET('Sanitation Data'!$F$6,0,10*ROW('Sanitation Data'!F34))),'Data Summary'!CV40="Yes"),OFFSET('Sanitation Data'!$F$6,0,10*ROW('Sanitation Data'!F34)),NA())</f>
        <v>#N/A</v>
      </c>
      <c r="AH40" s="509" t="e">
        <f ca="1">+IF(AND(ISNUMBER(OFFSET('Sanitation Data'!$F$10,0,10*ROW('Sanitation Data'!F34))),'Data Summary'!CW40="Yes"),OFFSET('Sanitation Data'!$F$10,0,10*ROW('Sanitation Data'!F34)),NA())</f>
        <v>#N/A</v>
      </c>
      <c r="AI40" s="509" t="e">
        <f ca="1">+IF(AND(ISNUMBER(OFFSET('Sanitation Data'!$F$11,0,10*ROW('Sanitation Data'!F34))),'Data Summary'!CX40="Yes"),OFFSET('Sanitation Data'!$F$11,0,10*ROW('Sanitation Data'!F34)),NA())</f>
        <v>#N/A</v>
      </c>
      <c r="AJ40" s="509" t="e">
        <f ca="1">+IF(AND(ISNUMBER(OFFSET('Sanitation Data'!$F$12,0,10*ROW('Sanitation Data'!F34))),'Data Summary'!CY40="Yes"),OFFSET('Sanitation Data'!$F$12,0,10*ROW('Sanitation Data'!F34)),NA())</f>
        <v>#N/A</v>
      </c>
      <c r="AK40" s="509" t="e">
        <f ca="1">+IF(AND(ISNUMBER(OFFSET('Sanitation Data'!$G$4,0,10*ROW('Sanitation Data'!G34))),'Data Summary'!CZ40="Yes"),100-OFFSET('Sanitation Data'!$G$4,0,10*ROW('Sanitation Data'!G34)),NA())</f>
        <v>#N/A</v>
      </c>
      <c r="AL40" s="509" t="e">
        <f ca="1">+IF(AND(ISNUMBER(OFFSET('Sanitation Data'!$G$6,0,10*ROW('Sanitation Data'!G34))),'Data Summary'!DA40="Yes"),OFFSET('Sanitation Data'!$G$6,0,10*ROW('Sanitation Data'!G34)),NA())</f>
        <v>#N/A</v>
      </c>
      <c r="AM40" s="509" t="e">
        <f ca="1">+IF(AND(ISNUMBER(OFFSET('Sanitation Data'!$G$10,0,10*ROW('Sanitation Data'!G34))),'Data Summary'!DB40="Yes"),OFFSET('Sanitation Data'!$G$10,0,10*ROW('Sanitation Data'!G34)),NA())</f>
        <v>#N/A</v>
      </c>
      <c r="AN40" s="509" t="e">
        <f ca="1">+IF(AND(ISNUMBER(OFFSET('Sanitation Data'!$G$11,0,10*ROW('Sanitation Data'!G34))),'Data Summary'!DC40="Yes"),OFFSET('Sanitation Data'!$G$11,0,10*ROW('Sanitation Data'!G34)),NA())</f>
        <v>#N/A</v>
      </c>
      <c r="AO40" s="509" t="e">
        <f ca="1">+IF(AND(ISNUMBER(OFFSET('Sanitation Data'!$G$12,0,10*ROW('Sanitation Data'!G34))),'Data Summary'!DD40="Yes"),OFFSET('Sanitation Data'!$G$12,0,10*ROW('Sanitation Data'!G34)),NA())</f>
        <v>#N/A</v>
      </c>
      <c r="AP40" s="509" t="e">
        <f ca="1">+IF(AND(ISNUMBER(OFFSET('Sanitation Data'!$H$4,0,10*ROW('Sanitation Data'!H34))),'Data Summary'!DE40="Yes"),100-OFFSET('Sanitation Data'!$H$4,0,10*ROW('Sanitation Data'!H34)),NA())</f>
        <v>#N/A</v>
      </c>
      <c r="AQ40" s="509" t="e">
        <f ca="1">+IF(AND(ISNUMBER(OFFSET('Sanitation Data'!$H$6,0,10*ROW('Sanitation Data'!H34))),'Data Summary'!DF40="Yes"),OFFSET('Sanitation Data'!$H$6,0,10*ROW('Sanitation Data'!H34)),NA())</f>
        <v>#N/A</v>
      </c>
      <c r="AR40" s="509" t="e">
        <f ca="1">+IF(AND(ISNUMBER(OFFSET('Sanitation Data'!$H$10,0,10*ROW('Sanitation Data'!H34))),'Data Summary'!DG40="Yes"),OFFSET('Sanitation Data'!$H$10,0,10*ROW('Sanitation Data'!H34)),NA())</f>
        <v>#N/A</v>
      </c>
      <c r="AS40" s="509" t="e">
        <f ca="1">+IF(AND(ISNUMBER(OFFSET('Sanitation Data'!$H$11,0,10*ROW('Sanitation Data'!H34))),'Data Summary'!DH40="Yes"),OFFSET('Sanitation Data'!$H$11,0,10*ROW('Sanitation Data'!H34)),NA())</f>
        <v>#N/A</v>
      </c>
      <c r="AT40" s="509" t="e">
        <f ca="1">+IF(AND(ISNUMBER(OFFSET('Sanitation Data'!$H$12,0,10*ROW('Sanitation Data'!H34))),'Data Summary'!DI40="Yes"),OFFSET('Sanitation Data'!$H$12,0,10*ROW('Sanitation Data'!H34)),NA())</f>
        <v>#N/A</v>
      </c>
      <c r="AU40" s="509" t="e">
        <f ca="1">+IF(AND(ISNUMBER(OFFSET('Sanitation Data'!$I$4,0,10*ROW('Sanitation Data'!I34))),'Data Summary'!DJ40="Yes"),100-OFFSET('Sanitation Data'!$I$4,0,10*ROW('Sanitation Data'!I34)),NA())</f>
        <v>#N/A</v>
      </c>
      <c r="AV40" s="509" t="e">
        <f ca="1">+IF(AND(ISNUMBER(OFFSET('Sanitation Data'!$I$6,0,10*ROW('Sanitation Data'!I34))),'Data Summary'!DK40="Yes"),OFFSET('Sanitation Data'!$I$6,0,10*ROW('Sanitation Data'!I34)),NA())</f>
        <v>#N/A</v>
      </c>
      <c r="AW40" s="509" t="e">
        <f ca="1">+IF(AND(ISNUMBER(OFFSET('Sanitation Data'!$I$10,0,10*ROW('Sanitation Data'!I34))),'Data Summary'!DL40="Yes"),OFFSET('Sanitation Data'!$I$10,0,10*ROW('Sanitation Data'!I34)),NA())</f>
        <v>#N/A</v>
      </c>
      <c r="AX40" s="509" t="e">
        <f ca="1">+IF(AND(ISNUMBER(OFFSET('Sanitation Data'!$I$11,0,10*ROW('Sanitation Data'!I34))),'Data Summary'!DM40="Yes"),OFFSET('Sanitation Data'!$I$11,0,10*ROW('Sanitation Data'!I34)),NA())</f>
        <v>#N/A</v>
      </c>
      <c r="AY40" s="509" t="e">
        <f ca="1">+IF(AND(ISNUMBER(OFFSET('Sanitation Data'!$I$12,0,10*ROW('Sanitation Data'!I34))),'Data Summary'!DN40="Yes"),OFFSET('Sanitation Data'!$I$12,0,10*ROW('Sanitation Data'!I34)),NA())</f>
        <v>#N/A</v>
      </c>
      <c r="AZ40" s="510" t="e">
        <f ca="1">+IF(AND(ISNUMBER(OFFSET('Hygiene Data'!$D$5,0,10*ROW('Hygiene Data'!D34))),'Data Summary'!DO40="Yes"),OFFSET('Hygiene Data'!$D$5,0,10*ROW('Hygiene Data'!D34)),NA())</f>
        <v>#N/A</v>
      </c>
      <c r="BA40" s="510" t="e">
        <f ca="1">+IF(AND(ISNUMBER(OFFSET('Hygiene Data'!$D$7,0,10*ROW('Hygiene Data'!D34))),'Data Summary'!DP40="Yes"),OFFSET('Hygiene Data'!$D$7,0,10*ROW('Hygiene Data'!D34)),NA())</f>
        <v>#N/A</v>
      </c>
      <c r="BB40" s="510" t="e">
        <f ca="1">+IF(AND(ISNUMBER(OFFSET('Hygiene Data'!$D$9,0,10*ROW('Hygiene Data'!D34))),'Data Summary'!DQ40="Yes"),OFFSET('Hygiene Data'!$D$9,0,10*ROW('Hygiene Data'!D34)),NA())</f>
        <v>#N/A</v>
      </c>
      <c r="BC40" s="510" t="e">
        <f ca="1">+IF(AND(ISNUMBER(OFFSET('Hygiene Data'!$E$5,0,10*ROW('Hygiene Data'!E34))),'Data Summary'!DR40="Yes"),OFFSET('Hygiene Data'!$E$5,0,10*ROW('Hygiene Data'!E34)),NA())</f>
        <v>#N/A</v>
      </c>
      <c r="BD40" s="510" t="e">
        <f ca="1">+IF(AND(ISNUMBER(OFFSET('Hygiene Data'!$E$7,0,10*ROW('Hygiene Data'!E34))),'Data Summary'!DS40="Yes"),OFFSET('Hygiene Data'!$E$7,0,10*ROW('Hygiene Data'!E34)),NA())</f>
        <v>#N/A</v>
      </c>
      <c r="BE40" s="510" t="e">
        <f ca="1">+IF(AND(ISNUMBER(OFFSET('Hygiene Data'!$E$9,0,10*ROW('Hygiene Data'!E34))),'Data Summary'!DT40="Yes"),OFFSET('Hygiene Data'!$E$9,0,10*ROW('Hygiene Data'!E34)),NA())</f>
        <v>#N/A</v>
      </c>
      <c r="BF40" s="510" t="e">
        <f ca="1">+IF(AND(ISNUMBER(OFFSET('Hygiene Data'!$F$5,0,10*ROW('Hygiene Data'!F34))),'Data Summary'!DU40="Yes"),OFFSET('Hygiene Data'!$F$5,0,10*ROW('Hygiene Data'!F34)),NA())</f>
        <v>#N/A</v>
      </c>
      <c r="BG40" s="510" t="e">
        <f ca="1">+IF(AND(ISNUMBER(OFFSET('Hygiene Data'!$F$7,0,10*ROW('Hygiene Data'!F34))),'Data Summary'!DV40="Yes"),OFFSET('Hygiene Data'!$F$7,0,10*ROW('Hygiene Data'!F34)),NA())</f>
        <v>#N/A</v>
      </c>
      <c r="BH40" s="510" t="e">
        <f ca="1">+IF(AND(ISNUMBER(OFFSET('Hygiene Data'!$F$9,0,10*ROW('Hygiene Data'!F34))),'Data Summary'!DW40="Yes"),OFFSET('Hygiene Data'!$F$9,0,10*ROW('Hygiene Data'!F34)),NA())</f>
        <v>#N/A</v>
      </c>
      <c r="BI40" s="510" t="e">
        <f ca="1">+IF(AND(ISNUMBER(OFFSET('Hygiene Data'!$G$5,0,10*ROW('Hygiene Data'!G34))),'Data Summary'!DX40="Yes"),OFFSET('Hygiene Data'!$G$5,0,10*ROW('Hygiene Data'!G34)),NA())</f>
        <v>#N/A</v>
      </c>
      <c r="BJ40" s="510" t="e">
        <f ca="1">+IF(AND(ISNUMBER(OFFSET('Hygiene Data'!$G$7,0,10*ROW('Hygiene Data'!G34))),'Data Summary'!DY40="Yes"),OFFSET('Hygiene Data'!$G$7,0,10*ROW('Hygiene Data'!G34)),NA())</f>
        <v>#N/A</v>
      </c>
      <c r="BK40" s="510" t="e">
        <f ca="1">+IF(AND(ISNUMBER(OFFSET('Hygiene Data'!$G$9,0,10*ROW('Hygiene Data'!G34))),'Data Summary'!DZ40="Yes"),OFFSET('Hygiene Data'!$G$9,0,10*ROW('Hygiene Data'!G34)),NA())</f>
        <v>#N/A</v>
      </c>
      <c r="BL40" s="510" t="e">
        <f ca="1">+IF(AND(ISNUMBER(OFFSET('Hygiene Data'!$H$5,0,10*ROW('Hygiene Data'!H34))),'Data Summary'!EA40="Yes"),OFFSET('Hygiene Data'!$H$5,0,10*ROW('Hygiene Data'!H34)),NA())</f>
        <v>#N/A</v>
      </c>
      <c r="BM40" s="510" t="e">
        <f ca="1">+IF(AND(ISNUMBER(OFFSET('Hygiene Data'!$H$7,0,10*ROW('Hygiene Data'!H34))),'Data Summary'!EB40="Yes"),OFFSET('Hygiene Data'!$H$7,0,10*ROW('Hygiene Data'!H34)),NA())</f>
        <v>#N/A</v>
      </c>
      <c r="BN40" s="510" t="e">
        <f ca="1">+IF(AND(ISNUMBER(OFFSET('Hygiene Data'!$H$9,0,10*ROW('Hygiene Data'!H34))),'Data Summary'!EC40="Yes"),OFFSET('Hygiene Data'!$H$9,0,10*ROW('Hygiene Data'!H34)),NA())</f>
        <v>#N/A</v>
      </c>
      <c r="BO40" s="510" t="e">
        <f ca="1">+IF(AND(ISNUMBER(OFFSET('Hygiene Data'!$I$5,0,10*ROW('Hygiene Data'!I34))),'Data Summary'!ED40="Yes"),OFFSET('Hygiene Data'!$I$5,0,10*ROW('Hygiene Data'!I34)),NA())</f>
        <v>#N/A</v>
      </c>
      <c r="BP40" s="510" t="e">
        <f ca="1">+IF(AND(ISNUMBER(OFFSET('Hygiene Data'!$I$7,0,10*ROW('Hygiene Data'!I34))),'Data Summary'!EE40="Yes"),OFFSET('Hygiene Data'!$I$7,0,10*ROW('Hygiene Data'!I34)),NA())</f>
        <v>#N/A</v>
      </c>
      <c r="BQ40" s="510" t="e">
        <f ca="1">+IF(AND(ISNUMBER(OFFSET('Hygiene Data'!$I$9,0,10*ROW('Hygiene Data'!I34))),'Data Summary'!EF40="Yes"),OFFSET('Hygiene Data'!$I$9,0,10*ROW('Hygiene Data'!I34)),NA())</f>
        <v>#N/A</v>
      </c>
    </row>
    <row r="41" spans="1:69" x14ac:dyDescent="0.25">
      <c r="A41" s="506" t="e">
        <f ca="1">+RIGHT('Data Summary'!A41,LEN('Data Summary'!A41)-9)</f>
        <v>#VALUE!</v>
      </c>
      <c r="B41" s="480" t="str">
        <f ca="1">+IF(ISTEXT('Data Summary'!B41),'Data Summary'!B41,"")</f>
        <v/>
      </c>
      <c r="C41" s="507" t="e">
        <f ca="1">+VALUE('Data Summary'!C41)</f>
        <v>#VALUE!</v>
      </c>
      <c r="D41" s="508" t="e">
        <f ca="1">+IF(AND(ISNUMBER(OFFSET('Water Data'!$D$4,0,10*ROW('Water Data'!D35))),'Data Summary'!BS41="Yes"),100-OFFSET('Water Data'!$D$4,0,10*ROW('Water Data'!D35)),NA())</f>
        <v>#N/A</v>
      </c>
      <c r="E41" s="508" t="e">
        <f ca="1">+IF(AND(ISNUMBER(OFFSET('Water Data'!$D$6,0,10*ROW('Water Data'!D35))),'Data Summary'!BT41="Yes"),OFFSET('Water Data'!$D$6,0,10*ROW('Water Data'!D35)),NA())</f>
        <v>#N/A</v>
      </c>
      <c r="F41" s="508" t="e">
        <f ca="1">+IF(AND(ISNUMBER(OFFSET('Water Data'!$D$9,0,10*ROW('Water Data'!D35))),'Data Summary'!BU41="Yes"),OFFSET('Water Data'!$D$9,0,10*ROW('Water Data'!D35)),NA())</f>
        <v>#N/A</v>
      </c>
      <c r="G41" s="508" t="e">
        <f ca="1">+IF(AND(ISNUMBER(OFFSET('Water Data'!$E$4,0,10*ROW('Water Data'!E35))),'Data Summary'!BV41="Yes"),100-OFFSET('Water Data'!$E$4,0,10*ROW('Water Data'!E35)),NA())</f>
        <v>#N/A</v>
      </c>
      <c r="H41" s="508" t="e">
        <f ca="1">+IF(AND(ISNUMBER(OFFSET('Water Data'!$E$6,0,10*ROW('Water Data'!E35))),'Data Summary'!BW41="Yes"),OFFSET('Water Data'!$E$6,0,10*ROW('Water Data'!E35)),NA())</f>
        <v>#N/A</v>
      </c>
      <c r="I41" s="508" t="e">
        <f ca="1">+IF(AND(ISNUMBER(OFFSET('Water Data'!$E$9,0,10*ROW('Water Data'!E35))),'Data Summary'!BX41="Yes"),OFFSET('Water Data'!$E$9,0,10*ROW('Water Data'!E35)),NA())</f>
        <v>#N/A</v>
      </c>
      <c r="J41" s="508" t="e">
        <f ca="1">+IF(AND(ISNUMBER(OFFSET('Water Data'!$F$4,0,10*ROW('Water Data'!F35))),'Data Summary'!BY41="Yes"),100-OFFSET('Water Data'!$F$4,0,10*ROW('Water Data'!F35)),NA())</f>
        <v>#N/A</v>
      </c>
      <c r="K41" s="508" t="e">
        <f ca="1">+IF(AND(ISNUMBER(OFFSET('Water Data'!$F$6,0,10*ROW('Water Data'!F35))),'Data Summary'!BZ41="Yes"),OFFSET('Water Data'!$F$6,0,10*ROW('Water Data'!F35)),NA())</f>
        <v>#N/A</v>
      </c>
      <c r="L41" s="508" t="e">
        <f ca="1">+IF(AND(ISNUMBER(OFFSET('Water Data'!$F$9,0,10*ROW('Water Data'!F35))),'Data Summary'!CA41="Yes"),OFFSET('Water Data'!$F$9,0,10*ROW('Water Data'!F35)),NA())</f>
        <v>#N/A</v>
      </c>
      <c r="M41" s="508" t="e">
        <f ca="1">+IF(AND(ISNUMBER(OFFSET('Water Data'!$G$4,0,10*ROW('Water Data'!G35))),'Data Summary'!CB41="Yes"),100-OFFSET('Water Data'!$G$4,0,10*ROW('Water Data'!G35)),NA())</f>
        <v>#N/A</v>
      </c>
      <c r="N41" s="508" t="e">
        <f ca="1">+IF(AND(ISNUMBER(OFFSET('Water Data'!$G$6,0,10*ROW('Water Data'!G35))),'Data Summary'!CC41="Yes"),OFFSET('Water Data'!$G$6,0,10*ROW('Water Data'!G35)),NA())</f>
        <v>#N/A</v>
      </c>
      <c r="O41" s="508" t="e">
        <f ca="1">+IF(AND(ISNUMBER(OFFSET('Water Data'!$G$9,0,10*ROW('Water Data'!G35))),'Data Summary'!CD41="Yes"),OFFSET('Water Data'!$G$9,0,10*ROW('Water Data'!G35)),NA())</f>
        <v>#N/A</v>
      </c>
      <c r="P41" s="508" t="e">
        <f ca="1">+IF(AND(ISNUMBER(OFFSET('Water Data'!$H$4,0,10*ROW('Water Data'!H35))),'Data Summary'!CE41="Yes"),100-OFFSET('Water Data'!$H$4,0,10*ROW('Water Data'!H35)),NA())</f>
        <v>#N/A</v>
      </c>
      <c r="Q41" s="508" t="e">
        <f ca="1">+IF(AND(ISNUMBER(OFFSET('Water Data'!$H$6,0,10*ROW('Water Data'!H35))),'Data Summary'!CF41="Yes"),OFFSET('Water Data'!$H$6,0,10*ROW('Water Data'!H35)),NA())</f>
        <v>#N/A</v>
      </c>
      <c r="R41" s="508" t="e">
        <f ca="1">+IF(AND(ISNUMBER(OFFSET('Water Data'!$H$9,0,10*ROW('Water Data'!H35))),'Data Summary'!CG41="Yes"),OFFSET('Water Data'!$H$9,0,10*ROW('Water Data'!H35)),NA())</f>
        <v>#N/A</v>
      </c>
      <c r="S41" s="508" t="e">
        <f ca="1">+IF(AND(ISNUMBER(OFFSET('Water Data'!$I$4,0,10*ROW('Water Data'!I35))),'Data Summary'!CH41="Yes"),100-OFFSET('Water Data'!$I$4,0,10*ROW('Water Data'!I35)),NA())</f>
        <v>#N/A</v>
      </c>
      <c r="T41" s="508" t="e">
        <f ca="1">+IF(AND(ISNUMBER(OFFSET('Water Data'!$I$6,0,10*ROW('Water Data'!I35))),'Data Summary'!CI41="Yes"),OFFSET('Water Data'!$I$6,0,10*ROW('Water Data'!I35)),NA())</f>
        <v>#N/A</v>
      </c>
      <c r="U41" s="508" t="e">
        <f ca="1">+IF(AND(ISNUMBER(OFFSET('Water Data'!$I$9,0,10*ROW('Water Data'!I35))),'Data Summary'!CJ41="Yes"),OFFSET('Water Data'!$I$9,0,10*ROW('Water Data'!I35)),NA())</f>
        <v>#N/A</v>
      </c>
      <c r="V41" s="509" t="e">
        <f ca="1">+IF(AND(ISNUMBER(OFFSET('Sanitation Data'!$D$4,0,10*ROW('Sanitation Data'!D35))),'Data Summary'!CK41="Yes"),100-OFFSET('Sanitation Data'!$D$4,0,10*ROW('Sanitation Data'!D35)),NA())</f>
        <v>#N/A</v>
      </c>
      <c r="W41" s="509" t="e">
        <f ca="1">+IF(AND(ISNUMBER(OFFSET('Sanitation Data'!$D$6,0,10*ROW('Sanitation Data'!D35))),'Data Summary'!CL41="Yes"),OFFSET('Sanitation Data'!$D$6,0,10*ROW('Sanitation Data'!D35)),NA())</f>
        <v>#N/A</v>
      </c>
      <c r="X41" s="509" t="e">
        <f ca="1">+IF(AND(ISNUMBER(OFFSET('Sanitation Data'!$D$10,0,10*ROW('Sanitation Data'!D35))),'Data Summary'!CM41="Yes"),OFFSET('Sanitation Data'!$D$10,0,10*ROW('Sanitation Data'!D35)),NA())</f>
        <v>#N/A</v>
      </c>
      <c r="Y41" s="509" t="e">
        <f ca="1">+IF(AND(ISNUMBER(OFFSET('Sanitation Data'!$D$11,0,10*ROW('Sanitation Data'!D35))),'Data Summary'!CN41="Yes"),OFFSET('Sanitation Data'!$D$11,0,10*ROW('Sanitation Data'!D35)),NA())</f>
        <v>#N/A</v>
      </c>
      <c r="Z41" s="509" t="e">
        <f ca="1">+IF(AND(ISNUMBER(OFFSET('Sanitation Data'!$D$12,0,10*ROW('Sanitation Data'!D35))),'Data Summary'!CO41="Yes"),OFFSET('Sanitation Data'!$D$12,0,10*ROW('Sanitation Data'!D35)),NA())</f>
        <v>#N/A</v>
      </c>
      <c r="AA41" s="509" t="e">
        <f ca="1">+IF(AND(ISNUMBER(OFFSET('Sanitation Data'!$E$4,0,10*ROW('Sanitation Data'!E35))),'Data Summary'!CP41="Yes"),100-OFFSET('Sanitation Data'!$E$4,0,10*ROW('Sanitation Data'!E35)),NA())</f>
        <v>#N/A</v>
      </c>
      <c r="AB41" s="509" t="e">
        <f ca="1">+IF(AND(ISNUMBER(OFFSET('Sanitation Data'!$E$6,0,10*ROW('Sanitation Data'!E35))),'Data Summary'!CQ41="Yes"),OFFSET('Sanitation Data'!$E$6,0,10*ROW('Sanitation Data'!E35)),NA())</f>
        <v>#N/A</v>
      </c>
      <c r="AC41" s="509" t="e">
        <f ca="1">+IF(AND(ISNUMBER(OFFSET('Sanitation Data'!$E$10,0,10*ROW('Sanitation Data'!E35))),'Data Summary'!CR41="Yes"),OFFSET('Sanitation Data'!$E$10,0,10*ROW('Sanitation Data'!E35)),NA())</f>
        <v>#N/A</v>
      </c>
      <c r="AD41" s="509" t="e">
        <f ca="1">+IF(AND(ISNUMBER(OFFSET('Sanitation Data'!$E$11,0,10*ROW('Sanitation Data'!E35))),'Data Summary'!CS41="Yes"),OFFSET('Sanitation Data'!$E$11,0,10*ROW('Sanitation Data'!E35)),NA())</f>
        <v>#N/A</v>
      </c>
      <c r="AE41" s="509" t="e">
        <f ca="1">+IF(AND(ISNUMBER(OFFSET('Sanitation Data'!$E$12,0,10*ROW('Sanitation Data'!E35))),'Data Summary'!CT41="Yes"),OFFSET('Sanitation Data'!$E$12,0,10*ROW('Sanitation Data'!E35)),NA())</f>
        <v>#N/A</v>
      </c>
      <c r="AF41" s="509" t="e">
        <f ca="1">+IF(AND(ISNUMBER(OFFSET('Sanitation Data'!$F$4,0,10*ROW('Sanitation Data'!F35))),'Data Summary'!CU41="Yes"),100-OFFSET('Sanitation Data'!$F$4,0,10*ROW('Sanitation Data'!F35)),NA())</f>
        <v>#N/A</v>
      </c>
      <c r="AG41" s="509" t="e">
        <f ca="1">+IF(AND(ISNUMBER(OFFSET('Sanitation Data'!$F$6,0,10*ROW('Sanitation Data'!F35))),'Data Summary'!CV41="Yes"),OFFSET('Sanitation Data'!$F$6,0,10*ROW('Sanitation Data'!F35)),NA())</f>
        <v>#N/A</v>
      </c>
      <c r="AH41" s="509" t="e">
        <f ca="1">+IF(AND(ISNUMBER(OFFSET('Sanitation Data'!$F$10,0,10*ROW('Sanitation Data'!F35))),'Data Summary'!CW41="Yes"),OFFSET('Sanitation Data'!$F$10,0,10*ROW('Sanitation Data'!F35)),NA())</f>
        <v>#N/A</v>
      </c>
      <c r="AI41" s="509" t="e">
        <f ca="1">+IF(AND(ISNUMBER(OFFSET('Sanitation Data'!$F$11,0,10*ROW('Sanitation Data'!F35))),'Data Summary'!CX41="Yes"),OFFSET('Sanitation Data'!$F$11,0,10*ROW('Sanitation Data'!F35)),NA())</f>
        <v>#N/A</v>
      </c>
      <c r="AJ41" s="509" t="e">
        <f ca="1">+IF(AND(ISNUMBER(OFFSET('Sanitation Data'!$F$12,0,10*ROW('Sanitation Data'!F35))),'Data Summary'!CY41="Yes"),OFFSET('Sanitation Data'!$F$12,0,10*ROW('Sanitation Data'!F35)),NA())</f>
        <v>#N/A</v>
      </c>
      <c r="AK41" s="509" t="e">
        <f ca="1">+IF(AND(ISNUMBER(OFFSET('Sanitation Data'!$G$4,0,10*ROW('Sanitation Data'!G35))),'Data Summary'!CZ41="Yes"),100-OFFSET('Sanitation Data'!$G$4,0,10*ROW('Sanitation Data'!G35)),NA())</f>
        <v>#N/A</v>
      </c>
      <c r="AL41" s="509" t="e">
        <f ca="1">+IF(AND(ISNUMBER(OFFSET('Sanitation Data'!$G$6,0,10*ROW('Sanitation Data'!G35))),'Data Summary'!DA41="Yes"),OFFSET('Sanitation Data'!$G$6,0,10*ROW('Sanitation Data'!G35)),NA())</f>
        <v>#N/A</v>
      </c>
      <c r="AM41" s="509" t="e">
        <f ca="1">+IF(AND(ISNUMBER(OFFSET('Sanitation Data'!$G$10,0,10*ROW('Sanitation Data'!G35))),'Data Summary'!DB41="Yes"),OFFSET('Sanitation Data'!$G$10,0,10*ROW('Sanitation Data'!G35)),NA())</f>
        <v>#N/A</v>
      </c>
      <c r="AN41" s="509" t="e">
        <f ca="1">+IF(AND(ISNUMBER(OFFSET('Sanitation Data'!$G$11,0,10*ROW('Sanitation Data'!G35))),'Data Summary'!DC41="Yes"),OFFSET('Sanitation Data'!$G$11,0,10*ROW('Sanitation Data'!G35)),NA())</f>
        <v>#N/A</v>
      </c>
      <c r="AO41" s="509" t="e">
        <f ca="1">+IF(AND(ISNUMBER(OFFSET('Sanitation Data'!$G$12,0,10*ROW('Sanitation Data'!G35))),'Data Summary'!DD41="Yes"),OFFSET('Sanitation Data'!$G$12,0,10*ROW('Sanitation Data'!G35)),NA())</f>
        <v>#N/A</v>
      </c>
      <c r="AP41" s="509" t="e">
        <f ca="1">+IF(AND(ISNUMBER(OFFSET('Sanitation Data'!$H$4,0,10*ROW('Sanitation Data'!H35))),'Data Summary'!DE41="Yes"),100-OFFSET('Sanitation Data'!$H$4,0,10*ROW('Sanitation Data'!H35)),NA())</f>
        <v>#N/A</v>
      </c>
      <c r="AQ41" s="509" t="e">
        <f ca="1">+IF(AND(ISNUMBER(OFFSET('Sanitation Data'!$H$6,0,10*ROW('Sanitation Data'!H35))),'Data Summary'!DF41="Yes"),OFFSET('Sanitation Data'!$H$6,0,10*ROW('Sanitation Data'!H35)),NA())</f>
        <v>#N/A</v>
      </c>
      <c r="AR41" s="509" t="e">
        <f ca="1">+IF(AND(ISNUMBER(OFFSET('Sanitation Data'!$H$10,0,10*ROW('Sanitation Data'!H35))),'Data Summary'!DG41="Yes"),OFFSET('Sanitation Data'!$H$10,0,10*ROW('Sanitation Data'!H35)),NA())</f>
        <v>#N/A</v>
      </c>
      <c r="AS41" s="509" t="e">
        <f ca="1">+IF(AND(ISNUMBER(OFFSET('Sanitation Data'!$H$11,0,10*ROW('Sanitation Data'!H35))),'Data Summary'!DH41="Yes"),OFFSET('Sanitation Data'!$H$11,0,10*ROW('Sanitation Data'!H35)),NA())</f>
        <v>#N/A</v>
      </c>
      <c r="AT41" s="509" t="e">
        <f ca="1">+IF(AND(ISNUMBER(OFFSET('Sanitation Data'!$H$12,0,10*ROW('Sanitation Data'!H35))),'Data Summary'!DI41="Yes"),OFFSET('Sanitation Data'!$H$12,0,10*ROW('Sanitation Data'!H35)),NA())</f>
        <v>#N/A</v>
      </c>
      <c r="AU41" s="509" t="e">
        <f ca="1">+IF(AND(ISNUMBER(OFFSET('Sanitation Data'!$I$4,0,10*ROW('Sanitation Data'!I35))),'Data Summary'!DJ41="Yes"),100-OFFSET('Sanitation Data'!$I$4,0,10*ROW('Sanitation Data'!I35)),NA())</f>
        <v>#N/A</v>
      </c>
      <c r="AV41" s="509" t="e">
        <f ca="1">+IF(AND(ISNUMBER(OFFSET('Sanitation Data'!$I$6,0,10*ROW('Sanitation Data'!I35))),'Data Summary'!DK41="Yes"),OFFSET('Sanitation Data'!$I$6,0,10*ROW('Sanitation Data'!I35)),NA())</f>
        <v>#N/A</v>
      </c>
      <c r="AW41" s="509" t="e">
        <f ca="1">+IF(AND(ISNUMBER(OFFSET('Sanitation Data'!$I$10,0,10*ROW('Sanitation Data'!I35))),'Data Summary'!DL41="Yes"),OFFSET('Sanitation Data'!$I$10,0,10*ROW('Sanitation Data'!I35)),NA())</f>
        <v>#N/A</v>
      </c>
      <c r="AX41" s="509" t="e">
        <f ca="1">+IF(AND(ISNUMBER(OFFSET('Sanitation Data'!$I$11,0,10*ROW('Sanitation Data'!I35))),'Data Summary'!DM41="Yes"),OFFSET('Sanitation Data'!$I$11,0,10*ROW('Sanitation Data'!I35)),NA())</f>
        <v>#N/A</v>
      </c>
      <c r="AY41" s="509" t="e">
        <f ca="1">+IF(AND(ISNUMBER(OFFSET('Sanitation Data'!$I$12,0,10*ROW('Sanitation Data'!I35))),'Data Summary'!DN41="Yes"),OFFSET('Sanitation Data'!$I$12,0,10*ROW('Sanitation Data'!I35)),NA())</f>
        <v>#N/A</v>
      </c>
      <c r="AZ41" s="510" t="e">
        <f ca="1">+IF(AND(ISNUMBER(OFFSET('Hygiene Data'!$D$5,0,10*ROW('Hygiene Data'!D35))),'Data Summary'!DO41="Yes"),OFFSET('Hygiene Data'!$D$5,0,10*ROW('Hygiene Data'!D35)),NA())</f>
        <v>#N/A</v>
      </c>
      <c r="BA41" s="510" t="e">
        <f ca="1">+IF(AND(ISNUMBER(OFFSET('Hygiene Data'!$D$7,0,10*ROW('Hygiene Data'!D35))),'Data Summary'!DP41="Yes"),OFFSET('Hygiene Data'!$D$7,0,10*ROW('Hygiene Data'!D35)),NA())</f>
        <v>#N/A</v>
      </c>
      <c r="BB41" s="510" t="e">
        <f ca="1">+IF(AND(ISNUMBER(OFFSET('Hygiene Data'!$D$9,0,10*ROW('Hygiene Data'!D35))),'Data Summary'!DQ41="Yes"),OFFSET('Hygiene Data'!$D$9,0,10*ROW('Hygiene Data'!D35)),NA())</f>
        <v>#N/A</v>
      </c>
      <c r="BC41" s="510" t="e">
        <f ca="1">+IF(AND(ISNUMBER(OFFSET('Hygiene Data'!$E$5,0,10*ROW('Hygiene Data'!E35))),'Data Summary'!DR41="Yes"),OFFSET('Hygiene Data'!$E$5,0,10*ROW('Hygiene Data'!E35)),NA())</f>
        <v>#N/A</v>
      </c>
      <c r="BD41" s="510" t="e">
        <f ca="1">+IF(AND(ISNUMBER(OFFSET('Hygiene Data'!$E$7,0,10*ROW('Hygiene Data'!E35))),'Data Summary'!DS41="Yes"),OFFSET('Hygiene Data'!$E$7,0,10*ROW('Hygiene Data'!E35)),NA())</f>
        <v>#N/A</v>
      </c>
      <c r="BE41" s="510" t="e">
        <f ca="1">+IF(AND(ISNUMBER(OFFSET('Hygiene Data'!$E$9,0,10*ROW('Hygiene Data'!E35))),'Data Summary'!DT41="Yes"),OFFSET('Hygiene Data'!$E$9,0,10*ROW('Hygiene Data'!E35)),NA())</f>
        <v>#N/A</v>
      </c>
      <c r="BF41" s="510" t="e">
        <f ca="1">+IF(AND(ISNUMBER(OFFSET('Hygiene Data'!$F$5,0,10*ROW('Hygiene Data'!F35))),'Data Summary'!DU41="Yes"),OFFSET('Hygiene Data'!$F$5,0,10*ROW('Hygiene Data'!F35)),NA())</f>
        <v>#N/A</v>
      </c>
      <c r="BG41" s="510" t="e">
        <f ca="1">+IF(AND(ISNUMBER(OFFSET('Hygiene Data'!$F$7,0,10*ROW('Hygiene Data'!F35))),'Data Summary'!DV41="Yes"),OFFSET('Hygiene Data'!$F$7,0,10*ROW('Hygiene Data'!F35)),NA())</f>
        <v>#N/A</v>
      </c>
      <c r="BH41" s="510" t="e">
        <f ca="1">+IF(AND(ISNUMBER(OFFSET('Hygiene Data'!$F$9,0,10*ROW('Hygiene Data'!F35))),'Data Summary'!DW41="Yes"),OFFSET('Hygiene Data'!$F$9,0,10*ROW('Hygiene Data'!F35)),NA())</f>
        <v>#N/A</v>
      </c>
      <c r="BI41" s="510" t="e">
        <f ca="1">+IF(AND(ISNUMBER(OFFSET('Hygiene Data'!$G$5,0,10*ROW('Hygiene Data'!G35))),'Data Summary'!DX41="Yes"),OFFSET('Hygiene Data'!$G$5,0,10*ROW('Hygiene Data'!G35)),NA())</f>
        <v>#N/A</v>
      </c>
      <c r="BJ41" s="510" t="e">
        <f ca="1">+IF(AND(ISNUMBER(OFFSET('Hygiene Data'!$G$7,0,10*ROW('Hygiene Data'!G35))),'Data Summary'!DY41="Yes"),OFFSET('Hygiene Data'!$G$7,0,10*ROW('Hygiene Data'!G35)),NA())</f>
        <v>#N/A</v>
      </c>
      <c r="BK41" s="510" t="e">
        <f ca="1">+IF(AND(ISNUMBER(OFFSET('Hygiene Data'!$G$9,0,10*ROW('Hygiene Data'!G35))),'Data Summary'!DZ41="Yes"),OFFSET('Hygiene Data'!$G$9,0,10*ROW('Hygiene Data'!G35)),NA())</f>
        <v>#N/A</v>
      </c>
      <c r="BL41" s="510" t="e">
        <f ca="1">+IF(AND(ISNUMBER(OFFSET('Hygiene Data'!$H$5,0,10*ROW('Hygiene Data'!H35))),'Data Summary'!EA41="Yes"),OFFSET('Hygiene Data'!$H$5,0,10*ROW('Hygiene Data'!H35)),NA())</f>
        <v>#N/A</v>
      </c>
      <c r="BM41" s="510" t="e">
        <f ca="1">+IF(AND(ISNUMBER(OFFSET('Hygiene Data'!$H$7,0,10*ROW('Hygiene Data'!H35))),'Data Summary'!EB41="Yes"),OFFSET('Hygiene Data'!$H$7,0,10*ROW('Hygiene Data'!H35)),NA())</f>
        <v>#N/A</v>
      </c>
      <c r="BN41" s="510" t="e">
        <f ca="1">+IF(AND(ISNUMBER(OFFSET('Hygiene Data'!$H$9,0,10*ROW('Hygiene Data'!H35))),'Data Summary'!EC41="Yes"),OFFSET('Hygiene Data'!$H$9,0,10*ROW('Hygiene Data'!H35)),NA())</f>
        <v>#N/A</v>
      </c>
      <c r="BO41" s="510" t="e">
        <f ca="1">+IF(AND(ISNUMBER(OFFSET('Hygiene Data'!$I$5,0,10*ROW('Hygiene Data'!I35))),'Data Summary'!ED41="Yes"),OFFSET('Hygiene Data'!$I$5,0,10*ROW('Hygiene Data'!I35)),NA())</f>
        <v>#N/A</v>
      </c>
      <c r="BP41" s="510" t="e">
        <f ca="1">+IF(AND(ISNUMBER(OFFSET('Hygiene Data'!$I$7,0,10*ROW('Hygiene Data'!I35))),'Data Summary'!EE41="Yes"),OFFSET('Hygiene Data'!$I$7,0,10*ROW('Hygiene Data'!I35)),NA())</f>
        <v>#N/A</v>
      </c>
      <c r="BQ41" s="510" t="e">
        <f ca="1">+IF(AND(ISNUMBER(OFFSET('Hygiene Data'!$I$9,0,10*ROW('Hygiene Data'!I35))),'Data Summary'!EF41="Yes"),OFFSET('Hygiene Data'!$I$9,0,10*ROW('Hygiene Data'!I35)),NA())</f>
        <v>#N/A</v>
      </c>
    </row>
    <row r="42" spans="1:69" x14ac:dyDescent="0.25">
      <c r="A42" s="506" t="e">
        <f ca="1">+RIGHT('Data Summary'!A42,LEN('Data Summary'!A42)-9)</f>
        <v>#VALUE!</v>
      </c>
      <c r="B42" s="480" t="str">
        <f ca="1">+IF(ISTEXT('Data Summary'!B42),'Data Summary'!B42,"")</f>
        <v/>
      </c>
      <c r="C42" s="507" t="e">
        <f ca="1">+VALUE('Data Summary'!C42)</f>
        <v>#VALUE!</v>
      </c>
      <c r="D42" s="508" t="e">
        <f ca="1">+IF(AND(ISNUMBER(OFFSET('Water Data'!$D$4,0,10*ROW('Water Data'!D36))),'Data Summary'!BS42="Yes"),100-OFFSET('Water Data'!$D$4,0,10*ROW('Water Data'!D36)),NA())</f>
        <v>#N/A</v>
      </c>
      <c r="E42" s="508" t="e">
        <f ca="1">+IF(AND(ISNUMBER(OFFSET('Water Data'!$D$6,0,10*ROW('Water Data'!D36))),'Data Summary'!BT42="Yes"),OFFSET('Water Data'!$D$6,0,10*ROW('Water Data'!D36)),NA())</f>
        <v>#N/A</v>
      </c>
      <c r="F42" s="508" t="e">
        <f ca="1">+IF(AND(ISNUMBER(OFFSET('Water Data'!$D$9,0,10*ROW('Water Data'!D36))),'Data Summary'!BU42="Yes"),OFFSET('Water Data'!$D$9,0,10*ROW('Water Data'!D36)),NA())</f>
        <v>#N/A</v>
      </c>
      <c r="G42" s="508" t="e">
        <f ca="1">+IF(AND(ISNUMBER(OFFSET('Water Data'!$E$4,0,10*ROW('Water Data'!E36))),'Data Summary'!BV42="Yes"),100-OFFSET('Water Data'!$E$4,0,10*ROW('Water Data'!E36)),NA())</f>
        <v>#N/A</v>
      </c>
      <c r="H42" s="508" t="e">
        <f ca="1">+IF(AND(ISNUMBER(OFFSET('Water Data'!$E$6,0,10*ROW('Water Data'!E36))),'Data Summary'!BW42="Yes"),OFFSET('Water Data'!$E$6,0,10*ROW('Water Data'!E36)),NA())</f>
        <v>#N/A</v>
      </c>
      <c r="I42" s="508" t="e">
        <f ca="1">+IF(AND(ISNUMBER(OFFSET('Water Data'!$E$9,0,10*ROW('Water Data'!E36))),'Data Summary'!BX42="Yes"),OFFSET('Water Data'!$E$9,0,10*ROW('Water Data'!E36)),NA())</f>
        <v>#N/A</v>
      </c>
      <c r="J42" s="508" t="e">
        <f ca="1">+IF(AND(ISNUMBER(OFFSET('Water Data'!$F$4,0,10*ROW('Water Data'!F36))),'Data Summary'!BY42="Yes"),100-OFFSET('Water Data'!$F$4,0,10*ROW('Water Data'!F36)),NA())</f>
        <v>#N/A</v>
      </c>
      <c r="K42" s="508" t="e">
        <f ca="1">+IF(AND(ISNUMBER(OFFSET('Water Data'!$F$6,0,10*ROW('Water Data'!F36))),'Data Summary'!BZ42="Yes"),OFFSET('Water Data'!$F$6,0,10*ROW('Water Data'!F36)),NA())</f>
        <v>#N/A</v>
      </c>
      <c r="L42" s="508" t="e">
        <f ca="1">+IF(AND(ISNUMBER(OFFSET('Water Data'!$F$9,0,10*ROW('Water Data'!F36))),'Data Summary'!CA42="Yes"),OFFSET('Water Data'!$F$9,0,10*ROW('Water Data'!F36)),NA())</f>
        <v>#N/A</v>
      </c>
      <c r="M42" s="508" t="e">
        <f ca="1">+IF(AND(ISNUMBER(OFFSET('Water Data'!$G$4,0,10*ROW('Water Data'!G36))),'Data Summary'!CB42="Yes"),100-OFFSET('Water Data'!$G$4,0,10*ROW('Water Data'!G36)),NA())</f>
        <v>#N/A</v>
      </c>
      <c r="N42" s="508" t="e">
        <f ca="1">+IF(AND(ISNUMBER(OFFSET('Water Data'!$G$6,0,10*ROW('Water Data'!G36))),'Data Summary'!CC42="Yes"),OFFSET('Water Data'!$G$6,0,10*ROW('Water Data'!G36)),NA())</f>
        <v>#N/A</v>
      </c>
      <c r="O42" s="508" t="e">
        <f ca="1">+IF(AND(ISNUMBER(OFFSET('Water Data'!$G$9,0,10*ROW('Water Data'!G36))),'Data Summary'!CD42="Yes"),OFFSET('Water Data'!$G$9,0,10*ROW('Water Data'!G36)),NA())</f>
        <v>#N/A</v>
      </c>
      <c r="P42" s="508" t="e">
        <f ca="1">+IF(AND(ISNUMBER(OFFSET('Water Data'!$H$4,0,10*ROW('Water Data'!H36))),'Data Summary'!CE42="Yes"),100-OFFSET('Water Data'!$H$4,0,10*ROW('Water Data'!H36)),NA())</f>
        <v>#N/A</v>
      </c>
      <c r="Q42" s="508" t="e">
        <f ca="1">+IF(AND(ISNUMBER(OFFSET('Water Data'!$H$6,0,10*ROW('Water Data'!H36))),'Data Summary'!CF42="Yes"),OFFSET('Water Data'!$H$6,0,10*ROW('Water Data'!H36)),NA())</f>
        <v>#N/A</v>
      </c>
      <c r="R42" s="508" t="e">
        <f ca="1">+IF(AND(ISNUMBER(OFFSET('Water Data'!$H$9,0,10*ROW('Water Data'!H36))),'Data Summary'!CG42="Yes"),OFFSET('Water Data'!$H$9,0,10*ROW('Water Data'!H36)),NA())</f>
        <v>#N/A</v>
      </c>
      <c r="S42" s="508" t="e">
        <f ca="1">+IF(AND(ISNUMBER(OFFSET('Water Data'!$I$4,0,10*ROW('Water Data'!I36))),'Data Summary'!CH42="Yes"),100-OFFSET('Water Data'!$I$4,0,10*ROW('Water Data'!I36)),NA())</f>
        <v>#N/A</v>
      </c>
      <c r="T42" s="508" t="e">
        <f ca="1">+IF(AND(ISNUMBER(OFFSET('Water Data'!$I$6,0,10*ROW('Water Data'!I36))),'Data Summary'!CI42="Yes"),OFFSET('Water Data'!$I$6,0,10*ROW('Water Data'!I36)),NA())</f>
        <v>#N/A</v>
      </c>
      <c r="U42" s="508" t="e">
        <f ca="1">+IF(AND(ISNUMBER(OFFSET('Water Data'!$I$9,0,10*ROW('Water Data'!I36))),'Data Summary'!CJ42="Yes"),OFFSET('Water Data'!$I$9,0,10*ROW('Water Data'!I36)),NA())</f>
        <v>#N/A</v>
      </c>
      <c r="V42" s="509" t="e">
        <f ca="1">+IF(AND(ISNUMBER(OFFSET('Sanitation Data'!$D$4,0,10*ROW('Sanitation Data'!D36))),'Data Summary'!CK42="Yes"),100-OFFSET('Sanitation Data'!$D$4,0,10*ROW('Sanitation Data'!D36)),NA())</f>
        <v>#N/A</v>
      </c>
      <c r="W42" s="509" t="e">
        <f ca="1">+IF(AND(ISNUMBER(OFFSET('Sanitation Data'!$D$6,0,10*ROW('Sanitation Data'!D36))),'Data Summary'!CL42="Yes"),OFFSET('Sanitation Data'!$D$6,0,10*ROW('Sanitation Data'!D36)),NA())</f>
        <v>#N/A</v>
      </c>
      <c r="X42" s="509" t="e">
        <f ca="1">+IF(AND(ISNUMBER(OFFSET('Sanitation Data'!$D$10,0,10*ROW('Sanitation Data'!D36))),'Data Summary'!CM42="Yes"),OFFSET('Sanitation Data'!$D$10,0,10*ROW('Sanitation Data'!D36)),NA())</f>
        <v>#N/A</v>
      </c>
      <c r="Y42" s="509" t="e">
        <f ca="1">+IF(AND(ISNUMBER(OFFSET('Sanitation Data'!$D$11,0,10*ROW('Sanitation Data'!D36))),'Data Summary'!CN42="Yes"),OFFSET('Sanitation Data'!$D$11,0,10*ROW('Sanitation Data'!D36)),NA())</f>
        <v>#N/A</v>
      </c>
      <c r="Z42" s="509" t="e">
        <f ca="1">+IF(AND(ISNUMBER(OFFSET('Sanitation Data'!$D$12,0,10*ROW('Sanitation Data'!D36))),'Data Summary'!CO42="Yes"),OFFSET('Sanitation Data'!$D$12,0,10*ROW('Sanitation Data'!D36)),NA())</f>
        <v>#N/A</v>
      </c>
      <c r="AA42" s="509" t="e">
        <f ca="1">+IF(AND(ISNUMBER(OFFSET('Sanitation Data'!$E$4,0,10*ROW('Sanitation Data'!E36))),'Data Summary'!CP42="Yes"),100-OFFSET('Sanitation Data'!$E$4,0,10*ROW('Sanitation Data'!E36)),NA())</f>
        <v>#N/A</v>
      </c>
      <c r="AB42" s="509" t="e">
        <f ca="1">+IF(AND(ISNUMBER(OFFSET('Sanitation Data'!$E$6,0,10*ROW('Sanitation Data'!E36))),'Data Summary'!CQ42="Yes"),OFFSET('Sanitation Data'!$E$6,0,10*ROW('Sanitation Data'!E36)),NA())</f>
        <v>#N/A</v>
      </c>
      <c r="AC42" s="509" t="e">
        <f ca="1">+IF(AND(ISNUMBER(OFFSET('Sanitation Data'!$E$10,0,10*ROW('Sanitation Data'!E36))),'Data Summary'!CR42="Yes"),OFFSET('Sanitation Data'!$E$10,0,10*ROW('Sanitation Data'!E36)),NA())</f>
        <v>#N/A</v>
      </c>
      <c r="AD42" s="509" t="e">
        <f ca="1">+IF(AND(ISNUMBER(OFFSET('Sanitation Data'!$E$11,0,10*ROW('Sanitation Data'!E36))),'Data Summary'!CS42="Yes"),OFFSET('Sanitation Data'!$E$11,0,10*ROW('Sanitation Data'!E36)),NA())</f>
        <v>#N/A</v>
      </c>
      <c r="AE42" s="509" t="e">
        <f ca="1">+IF(AND(ISNUMBER(OFFSET('Sanitation Data'!$E$12,0,10*ROW('Sanitation Data'!E36))),'Data Summary'!CT42="Yes"),OFFSET('Sanitation Data'!$E$12,0,10*ROW('Sanitation Data'!E36)),NA())</f>
        <v>#N/A</v>
      </c>
      <c r="AF42" s="509" t="e">
        <f ca="1">+IF(AND(ISNUMBER(OFFSET('Sanitation Data'!$F$4,0,10*ROW('Sanitation Data'!F36))),'Data Summary'!CU42="Yes"),100-OFFSET('Sanitation Data'!$F$4,0,10*ROW('Sanitation Data'!F36)),NA())</f>
        <v>#N/A</v>
      </c>
      <c r="AG42" s="509" t="e">
        <f ca="1">+IF(AND(ISNUMBER(OFFSET('Sanitation Data'!$F$6,0,10*ROW('Sanitation Data'!F36))),'Data Summary'!CV42="Yes"),OFFSET('Sanitation Data'!$F$6,0,10*ROW('Sanitation Data'!F36)),NA())</f>
        <v>#N/A</v>
      </c>
      <c r="AH42" s="509" t="e">
        <f ca="1">+IF(AND(ISNUMBER(OFFSET('Sanitation Data'!$F$10,0,10*ROW('Sanitation Data'!F36))),'Data Summary'!CW42="Yes"),OFFSET('Sanitation Data'!$F$10,0,10*ROW('Sanitation Data'!F36)),NA())</f>
        <v>#N/A</v>
      </c>
      <c r="AI42" s="509" t="e">
        <f ca="1">+IF(AND(ISNUMBER(OFFSET('Sanitation Data'!$F$11,0,10*ROW('Sanitation Data'!F36))),'Data Summary'!CX42="Yes"),OFFSET('Sanitation Data'!$F$11,0,10*ROW('Sanitation Data'!F36)),NA())</f>
        <v>#N/A</v>
      </c>
      <c r="AJ42" s="509" t="e">
        <f ca="1">+IF(AND(ISNUMBER(OFFSET('Sanitation Data'!$F$12,0,10*ROW('Sanitation Data'!F36))),'Data Summary'!CY42="Yes"),OFFSET('Sanitation Data'!$F$12,0,10*ROW('Sanitation Data'!F36)),NA())</f>
        <v>#N/A</v>
      </c>
      <c r="AK42" s="509" t="e">
        <f ca="1">+IF(AND(ISNUMBER(OFFSET('Sanitation Data'!$G$4,0,10*ROW('Sanitation Data'!G36))),'Data Summary'!CZ42="Yes"),100-OFFSET('Sanitation Data'!$G$4,0,10*ROW('Sanitation Data'!G36)),NA())</f>
        <v>#N/A</v>
      </c>
      <c r="AL42" s="509" t="e">
        <f ca="1">+IF(AND(ISNUMBER(OFFSET('Sanitation Data'!$G$6,0,10*ROW('Sanitation Data'!G36))),'Data Summary'!DA42="Yes"),OFFSET('Sanitation Data'!$G$6,0,10*ROW('Sanitation Data'!G36)),NA())</f>
        <v>#N/A</v>
      </c>
      <c r="AM42" s="509" t="e">
        <f ca="1">+IF(AND(ISNUMBER(OFFSET('Sanitation Data'!$G$10,0,10*ROW('Sanitation Data'!G36))),'Data Summary'!DB42="Yes"),OFFSET('Sanitation Data'!$G$10,0,10*ROW('Sanitation Data'!G36)),NA())</f>
        <v>#N/A</v>
      </c>
      <c r="AN42" s="509" t="e">
        <f ca="1">+IF(AND(ISNUMBER(OFFSET('Sanitation Data'!$G$11,0,10*ROW('Sanitation Data'!G36))),'Data Summary'!DC42="Yes"),OFFSET('Sanitation Data'!$G$11,0,10*ROW('Sanitation Data'!G36)),NA())</f>
        <v>#N/A</v>
      </c>
      <c r="AO42" s="509" t="e">
        <f ca="1">+IF(AND(ISNUMBER(OFFSET('Sanitation Data'!$G$12,0,10*ROW('Sanitation Data'!G36))),'Data Summary'!DD42="Yes"),OFFSET('Sanitation Data'!$G$12,0,10*ROW('Sanitation Data'!G36)),NA())</f>
        <v>#N/A</v>
      </c>
      <c r="AP42" s="509" t="e">
        <f ca="1">+IF(AND(ISNUMBER(OFFSET('Sanitation Data'!$H$4,0,10*ROW('Sanitation Data'!H36))),'Data Summary'!DE42="Yes"),100-OFFSET('Sanitation Data'!$H$4,0,10*ROW('Sanitation Data'!H36)),NA())</f>
        <v>#N/A</v>
      </c>
      <c r="AQ42" s="509" t="e">
        <f ca="1">+IF(AND(ISNUMBER(OFFSET('Sanitation Data'!$H$6,0,10*ROW('Sanitation Data'!H36))),'Data Summary'!DF42="Yes"),OFFSET('Sanitation Data'!$H$6,0,10*ROW('Sanitation Data'!H36)),NA())</f>
        <v>#N/A</v>
      </c>
      <c r="AR42" s="509" t="e">
        <f ca="1">+IF(AND(ISNUMBER(OFFSET('Sanitation Data'!$H$10,0,10*ROW('Sanitation Data'!H36))),'Data Summary'!DG42="Yes"),OFFSET('Sanitation Data'!$H$10,0,10*ROW('Sanitation Data'!H36)),NA())</f>
        <v>#N/A</v>
      </c>
      <c r="AS42" s="509" t="e">
        <f ca="1">+IF(AND(ISNUMBER(OFFSET('Sanitation Data'!$H$11,0,10*ROW('Sanitation Data'!H36))),'Data Summary'!DH42="Yes"),OFFSET('Sanitation Data'!$H$11,0,10*ROW('Sanitation Data'!H36)),NA())</f>
        <v>#N/A</v>
      </c>
      <c r="AT42" s="509" t="e">
        <f ca="1">+IF(AND(ISNUMBER(OFFSET('Sanitation Data'!$H$12,0,10*ROW('Sanitation Data'!H36))),'Data Summary'!DI42="Yes"),OFFSET('Sanitation Data'!$H$12,0,10*ROW('Sanitation Data'!H36)),NA())</f>
        <v>#N/A</v>
      </c>
      <c r="AU42" s="509" t="e">
        <f ca="1">+IF(AND(ISNUMBER(OFFSET('Sanitation Data'!$I$4,0,10*ROW('Sanitation Data'!I36))),'Data Summary'!DJ42="Yes"),100-OFFSET('Sanitation Data'!$I$4,0,10*ROW('Sanitation Data'!I36)),NA())</f>
        <v>#N/A</v>
      </c>
      <c r="AV42" s="509" t="e">
        <f ca="1">+IF(AND(ISNUMBER(OFFSET('Sanitation Data'!$I$6,0,10*ROW('Sanitation Data'!I36))),'Data Summary'!DK42="Yes"),OFFSET('Sanitation Data'!$I$6,0,10*ROW('Sanitation Data'!I36)),NA())</f>
        <v>#N/A</v>
      </c>
      <c r="AW42" s="509" t="e">
        <f ca="1">+IF(AND(ISNUMBER(OFFSET('Sanitation Data'!$I$10,0,10*ROW('Sanitation Data'!I36))),'Data Summary'!DL42="Yes"),OFFSET('Sanitation Data'!$I$10,0,10*ROW('Sanitation Data'!I36)),NA())</f>
        <v>#N/A</v>
      </c>
      <c r="AX42" s="509" t="e">
        <f ca="1">+IF(AND(ISNUMBER(OFFSET('Sanitation Data'!$I$11,0,10*ROW('Sanitation Data'!I36))),'Data Summary'!DM42="Yes"),OFFSET('Sanitation Data'!$I$11,0,10*ROW('Sanitation Data'!I36)),NA())</f>
        <v>#N/A</v>
      </c>
      <c r="AY42" s="509" t="e">
        <f ca="1">+IF(AND(ISNUMBER(OFFSET('Sanitation Data'!$I$12,0,10*ROW('Sanitation Data'!I36))),'Data Summary'!DN42="Yes"),OFFSET('Sanitation Data'!$I$12,0,10*ROW('Sanitation Data'!I36)),NA())</f>
        <v>#N/A</v>
      </c>
      <c r="AZ42" s="510" t="e">
        <f ca="1">+IF(AND(ISNUMBER(OFFSET('Hygiene Data'!$D$5,0,10*ROW('Hygiene Data'!D36))),'Data Summary'!DO42="Yes"),OFFSET('Hygiene Data'!$D$5,0,10*ROW('Hygiene Data'!D36)),NA())</f>
        <v>#N/A</v>
      </c>
      <c r="BA42" s="510" t="e">
        <f ca="1">+IF(AND(ISNUMBER(OFFSET('Hygiene Data'!$D$7,0,10*ROW('Hygiene Data'!D36))),'Data Summary'!DP42="Yes"),OFFSET('Hygiene Data'!$D$7,0,10*ROW('Hygiene Data'!D36)),NA())</f>
        <v>#N/A</v>
      </c>
      <c r="BB42" s="510" t="e">
        <f ca="1">+IF(AND(ISNUMBER(OFFSET('Hygiene Data'!$D$9,0,10*ROW('Hygiene Data'!D36))),'Data Summary'!DQ42="Yes"),OFFSET('Hygiene Data'!$D$9,0,10*ROW('Hygiene Data'!D36)),NA())</f>
        <v>#N/A</v>
      </c>
      <c r="BC42" s="510" t="e">
        <f ca="1">+IF(AND(ISNUMBER(OFFSET('Hygiene Data'!$E$5,0,10*ROW('Hygiene Data'!E36))),'Data Summary'!DR42="Yes"),OFFSET('Hygiene Data'!$E$5,0,10*ROW('Hygiene Data'!E36)),NA())</f>
        <v>#N/A</v>
      </c>
      <c r="BD42" s="510" t="e">
        <f ca="1">+IF(AND(ISNUMBER(OFFSET('Hygiene Data'!$E$7,0,10*ROW('Hygiene Data'!E36))),'Data Summary'!DS42="Yes"),OFFSET('Hygiene Data'!$E$7,0,10*ROW('Hygiene Data'!E36)),NA())</f>
        <v>#N/A</v>
      </c>
      <c r="BE42" s="510" t="e">
        <f ca="1">+IF(AND(ISNUMBER(OFFSET('Hygiene Data'!$E$9,0,10*ROW('Hygiene Data'!E36))),'Data Summary'!DT42="Yes"),OFFSET('Hygiene Data'!$E$9,0,10*ROW('Hygiene Data'!E36)),NA())</f>
        <v>#N/A</v>
      </c>
      <c r="BF42" s="510" t="e">
        <f ca="1">+IF(AND(ISNUMBER(OFFSET('Hygiene Data'!$F$5,0,10*ROW('Hygiene Data'!F36))),'Data Summary'!DU42="Yes"),OFFSET('Hygiene Data'!$F$5,0,10*ROW('Hygiene Data'!F36)),NA())</f>
        <v>#N/A</v>
      </c>
      <c r="BG42" s="510" t="e">
        <f ca="1">+IF(AND(ISNUMBER(OFFSET('Hygiene Data'!$F$7,0,10*ROW('Hygiene Data'!F36))),'Data Summary'!DV42="Yes"),OFFSET('Hygiene Data'!$F$7,0,10*ROW('Hygiene Data'!F36)),NA())</f>
        <v>#N/A</v>
      </c>
      <c r="BH42" s="510" t="e">
        <f ca="1">+IF(AND(ISNUMBER(OFFSET('Hygiene Data'!$F$9,0,10*ROW('Hygiene Data'!F36))),'Data Summary'!DW42="Yes"),OFFSET('Hygiene Data'!$F$9,0,10*ROW('Hygiene Data'!F36)),NA())</f>
        <v>#N/A</v>
      </c>
      <c r="BI42" s="510" t="e">
        <f ca="1">+IF(AND(ISNUMBER(OFFSET('Hygiene Data'!$G$5,0,10*ROW('Hygiene Data'!G36))),'Data Summary'!DX42="Yes"),OFFSET('Hygiene Data'!$G$5,0,10*ROW('Hygiene Data'!G36)),NA())</f>
        <v>#N/A</v>
      </c>
      <c r="BJ42" s="510" t="e">
        <f ca="1">+IF(AND(ISNUMBER(OFFSET('Hygiene Data'!$G$7,0,10*ROW('Hygiene Data'!G36))),'Data Summary'!DY42="Yes"),OFFSET('Hygiene Data'!$G$7,0,10*ROW('Hygiene Data'!G36)),NA())</f>
        <v>#N/A</v>
      </c>
      <c r="BK42" s="510" t="e">
        <f ca="1">+IF(AND(ISNUMBER(OFFSET('Hygiene Data'!$G$9,0,10*ROW('Hygiene Data'!G36))),'Data Summary'!DZ42="Yes"),OFFSET('Hygiene Data'!$G$9,0,10*ROW('Hygiene Data'!G36)),NA())</f>
        <v>#N/A</v>
      </c>
      <c r="BL42" s="510" t="e">
        <f ca="1">+IF(AND(ISNUMBER(OFFSET('Hygiene Data'!$H$5,0,10*ROW('Hygiene Data'!H36))),'Data Summary'!EA42="Yes"),OFFSET('Hygiene Data'!$H$5,0,10*ROW('Hygiene Data'!H36)),NA())</f>
        <v>#N/A</v>
      </c>
      <c r="BM42" s="510" t="e">
        <f ca="1">+IF(AND(ISNUMBER(OFFSET('Hygiene Data'!$H$7,0,10*ROW('Hygiene Data'!H36))),'Data Summary'!EB42="Yes"),OFFSET('Hygiene Data'!$H$7,0,10*ROW('Hygiene Data'!H36)),NA())</f>
        <v>#N/A</v>
      </c>
      <c r="BN42" s="510" t="e">
        <f ca="1">+IF(AND(ISNUMBER(OFFSET('Hygiene Data'!$H$9,0,10*ROW('Hygiene Data'!H36))),'Data Summary'!EC42="Yes"),OFFSET('Hygiene Data'!$H$9,0,10*ROW('Hygiene Data'!H36)),NA())</f>
        <v>#N/A</v>
      </c>
      <c r="BO42" s="510" t="e">
        <f ca="1">+IF(AND(ISNUMBER(OFFSET('Hygiene Data'!$I$5,0,10*ROW('Hygiene Data'!I36))),'Data Summary'!ED42="Yes"),OFFSET('Hygiene Data'!$I$5,0,10*ROW('Hygiene Data'!I36)),NA())</f>
        <v>#N/A</v>
      </c>
      <c r="BP42" s="510" t="e">
        <f ca="1">+IF(AND(ISNUMBER(OFFSET('Hygiene Data'!$I$7,0,10*ROW('Hygiene Data'!I36))),'Data Summary'!EE42="Yes"),OFFSET('Hygiene Data'!$I$7,0,10*ROW('Hygiene Data'!I36)),NA())</f>
        <v>#N/A</v>
      </c>
      <c r="BQ42" s="510" t="e">
        <f ca="1">+IF(AND(ISNUMBER(OFFSET('Hygiene Data'!$I$9,0,10*ROW('Hygiene Data'!I36))),'Data Summary'!EF42="Yes"),OFFSET('Hygiene Data'!$I$9,0,10*ROW('Hygiene Data'!I36)),NA())</f>
        <v>#N/A</v>
      </c>
    </row>
    <row r="43" spans="1:69" x14ac:dyDescent="0.25">
      <c r="A43" s="506" t="e">
        <f ca="1">+RIGHT('Data Summary'!A43,LEN('Data Summary'!A43)-9)</f>
        <v>#VALUE!</v>
      </c>
      <c r="B43" s="480" t="str">
        <f ca="1">+IF(ISTEXT('Data Summary'!B43),'Data Summary'!B43,"")</f>
        <v/>
      </c>
      <c r="C43" s="507" t="e">
        <f ca="1">+VALUE('Data Summary'!C43)</f>
        <v>#VALUE!</v>
      </c>
      <c r="D43" s="508" t="e">
        <f ca="1">+IF(AND(ISNUMBER(OFFSET('Water Data'!$D$4,0,10*ROW('Water Data'!D37))),'Data Summary'!BS43="Yes"),100-OFFSET('Water Data'!$D$4,0,10*ROW('Water Data'!D37)),NA())</f>
        <v>#N/A</v>
      </c>
      <c r="E43" s="508" t="e">
        <f ca="1">+IF(AND(ISNUMBER(OFFSET('Water Data'!$D$6,0,10*ROW('Water Data'!D37))),'Data Summary'!BT43="Yes"),OFFSET('Water Data'!$D$6,0,10*ROW('Water Data'!D37)),NA())</f>
        <v>#N/A</v>
      </c>
      <c r="F43" s="508" t="e">
        <f ca="1">+IF(AND(ISNUMBER(OFFSET('Water Data'!$D$9,0,10*ROW('Water Data'!D37))),'Data Summary'!BU43="Yes"),OFFSET('Water Data'!$D$9,0,10*ROW('Water Data'!D37)),NA())</f>
        <v>#N/A</v>
      </c>
      <c r="G43" s="508" t="e">
        <f ca="1">+IF(AND(ISNUMBER(OFFSET('Water Data'!$E$4,0,10*ROW('Water Data'!E37))),'Data Summary'!BV43="Yes"),100-OFFSET('Water Data'!$E$4,0,10*ROW('Water Data'!E37)),NA())</f>
        <v>#N/A</v>
      </c>
      <c r="H43" s="508" t="e">
        <f ca="1">+IF(AND(ISNUMBER(OFFSET('Water Data'!$E$6,0,10*ROW('Water Data'!E37))),'Data Summary'!BW43="Yes"),OFFSET('Water Data'!$E$6,0,10*ROW('Water Data'!E37)),NA())</f>
        <v>#N/A</v>
      </c>
      <c r="I43" s="508" t="e">
        <f ca="1">+IF(AND(ISNUMBER(OFFSET('Water Data'!$E$9,0,10*ROW('Water Data'!E37))),'Data Summary'!BX43="Yes"),OFFSET('Water Data'!$E$9,0,10*ROW('Water Data'!E37)),NA())</f>
        <v>#N/A</v>
      </c>
      <c r="J43" s="508" t="e">
        <f ca="1">+IF(AND(ISNUMBER(OFFSET('Water Data'!$F$4,0,10*ROW('Water Data'!F37))),'Data Summary'!BY43="Yes"),100-OFFSET('Water Data'!$F$4,0,10*ROW('Water Data'!F37)),NA())</f>
        <v>#N/A</v>
      </c>
      <c r="K43" s="508" t="e">
        <f ca="1">+IF(AND(ISNUMBER(OFFSET('Water Data'!$F$6,0,10*ROW('Water Data'!F37))),'Data Summary'!BZ43="Yes"),OFFSET('Water Data'!$F$6,0,10*ROW('Water Data'!F37)),NA())</f>
        <v>#N/A</v>
      </c>
      <c r="L43" s="508" t="e">
        <f ca="1">+IF(AND(ISNUMBER(OFFSET('Water Data'!$F$9,0,10*ROW('Water Data'!F37))),'Data Summary'!CA43="Yes"),OFFSET('Water Data'!$F$9,0,10*ROW('Water Data'!F37)),NA())</f>
        <v>#N/A</v>
      </c>
      <c r="M43" s="508" t="e">
        <f ca="1">+IF(AND(ISNUMBER(OFFSET('Water Data'!$G$4,0,10*ROW('Water Data'!G37))),'Data Summary'!CB43="Yes"),100-OFFSET('Water Data'!$G$4,0,10*ROW('Water Data'!G37)),NA())</f>
        <v>#N/A</v>
      </c>
      <c r="N43" s="508" t="e">
        <f ca="1">+IF(AND(ISNUMBER(OFFSET('Water Data'!$G$6,0,10*ROW('Water Data'!G37))),'Data Summary'!CC43="Yes"),OFFSET('Water Data'!$G$6,0,10*ROW('Water Data'!G37)),NA())</f>
        <v>#N/A</v>
      </c>
      <c r="O43" s="508" t="e">
        <f ca="1">+IF(AND(ISNUMBER(OFFSET('Water Data'!$G$9,0,10*ROW('Water Data'!G37))),'Data Summary'!CD43="Yes"),OFFSET('Water Data'!$G$9,0,10*ROW('Water Data'!G37)),NA())</f>
        <v>#N/A</v>
      </c>
      <c r="P43" s="508" t="e">
        <f ca="1">+IF(AND(ISNUMBER(OFFSET('Water Data'!$H$4,0,10*ROW('Water Data'!H37))),'Data Summary'!CE43="Yes"),100-OFFSET('Water Data'!$H$4,0,10*ROW('Water Data'!H37)),NA())</f>
        <v>#N/A</v>
      </c>
      <c r="Q43" s="508" t="e">
        <f ca="1">+IF(AND(ISNUMBER(OFFSET('Water Data'!$H$6,0,10*ROW('Water Data'!H37))),'Data Summary'!CF43="Yes"),OFFSET('Water Data'!$H$6,0,10*ROW('Water Data'!H37)),NA())</f>
        <v>#N/A</v>
      </c>
      <c r="R43" s="508" t="e">
        <f ca="1">+IF(AND(ISNUMBER(OFFSET('Water Data'!$H$9,0,10*ROW('Water Data'!H37))),'Data Summary'!CG43="Yes"),OFFSET('Water Data'!$H$9,0,10*ROW('Water Data'!H37)),NA())</f>
        <v>#N/A</v>
      </c>
      <c r="S43" s="508" t="e">
        <f ca="1">+IF(AND(ISNUMBER(OFFSET('Water Data'!$I$4,0,10*ROW('Water Data'!I37))),'Data Summary'!CH43="Yes"),100-OFFSET('Water Data'!$I$4,0,10*ROW('Water Data'!I37)),NA())</f>
        <v>#N/A</v>
      </c>
      <c r="T43" s="508" t="e">
        <f ca="1">+IF(AND(ISNUMBER(OFFSET('Water Data'!$I$6,0,10*ROW('Water Data'!I37))),'Data Summary'!CI43="Yes"),OFFSET('Water Data'!$I$6,0,10*ROW('Water Data'!I37)),NA())</f>
        <v>#N/A</v>
      </c>
      <c r="U43" s="508" t="e">
        <f ca="1">+IF(AND(ISNUMBER(OFFSET('Water Data'!$I$9,0,10*ROW('Water Data'!I37))),'Data Summary'!CJ43="Yes"),OFFSET('Water Data'!$I$9,0,10*ROW('Water Data'!I37)),NA())</f>
        <v>#N/A</v>
      </c>
      <c r="V43" s="509" t="e">
        <f ca="1">+IF(AND(ISNUMBER(OFFSET('Sanitation Data'!$D$4,0,10*ROW('Sanitation Data'!D37))),'Data Summary'!CK43="Yes"),100-OFFSET('Sanitation Data'!$D$4,0,10*ROW('Sanitation Data'!D37)),NA())</f>
        <v>#N/A</v>
      </c>
      <c r="W43" s="509" t="e">
        <f ca="1">+IF(AND(ISNUMBER(OFFSET('Sanitation Data'!$D$6,0,10*ROW('Sanitation Data'!D37))),'Data Summary'!CL43="Yes"),OFFSET('Sanitation Data'!$D$6,0,10*ROW('Sanitation Data'!D37)),NA())</f>
        <v>#N/A</v>
      </c>
      <c r="X43" s="509" t="e">
        <f ca="1">+IF(AND(ISNUMBER(OFFSET('Sanitation Data'!$D$10,0,10*ROW('Sanitation Data'!D37))),'Data Summary'!CM43="Yes"),OFFSET('Sanitation Data'!$D$10,0,10*ROW('Sanitation Data'!D37)),NA())</f>
        <v>#N/A</v>
      </c>
      <c r="Y43" s="509" t="e">
        <f ca="1">+IF(AND(ISNUMBER(OFFSET('Sanitation Data'!$D$11,0,10*ROW('Sanitation Data'!D37))),'Data Summary'!CN43="Yes"),OFFSET('Sanitation Data'!$D$11,0,10*ROW('Sanitation Data'!D37)),NA())</f>
        <v>#N/A</v>
      </c>
      <c r="Z43" s="509" t="e">
        <f ca="1">+IF(AND(ISNUMBER(OFFSET('Sanitation Data'!$D$12,0,10*ROW('Sanitation Data'!D37))),'Data Summary'!CO43="Yes"),OFFSET('Sanitation Data'!$D$12,0,10*ROW('Sanitation Data'!D37)),NA())</f>
        <v>#N/A</v>
      </c>
      <c r="AA43" s="509" t="e">
        <f ca="1">+IF(AND(ISNUMBER(OFFSET('Sanitation Data'!$E$4,0,10*ROW('Sanitation Data'!E37))),'Data Summary'!CP43="Yes"),100-OFFSET('Sanitation Data'!$E$4,0,10*ROW('Sanitation Data'!E37)),NA())</f>
        <v>#N/A</v>
      </c>
      <c r="AB43" s="509" t="e">
        <f ca="1">+IF(AND(ISNUMBER(OFFSET('Sanitation Data'!$E$6,0,10*ROW('Sanitation Data'!E37))),'Data Summary'!CQ43="Yes"),OFFSET('Sanitation Data'!$E$6,0,10*ROW('Sanitation Data'!E37)),NA())</f>
        <v>#N/A</v>
      </c>
      <c r="AC43" s="509" t="e">
        <f ca="1">+IF(AND(ISNUMBER(OFFSET('Sanitation Data'!$E$10,0,10*ROW('Sanitation Data'!E37))),'Data Summary'!CR43="Yes"),OFFSET('Sanitation Data'!$E$10,0,10*ROW('Sanitation Data'!E37)),NA())</f>
        <v>#N/A</v>
      </c>
      <c r="AD43" s="509" t="e">
        <f ca="1">+IF(AND(ISNUMBER(OFFSET('Sanitation Data'!$E$11,0,10*ROW('Sanitation Data'!E37))),'Data Summary'!CS43="Yes"),OFFSET('Sanitation Data'!$E$11,0,10*ROW('Sanitation Data'!E37)),NA())</f>
        <v>#N/A</v>
      </c>
      <c r="AE43" s="509" t="e">
        <f ca="1">+IF(AND(ISNUMBER(OFFSET('Sanitation Data'!$E$12,0,10*ROW('Sanitation Data'!E37))),'Data Summary'!CT43="Yes"),OFFSET('Sanitation Data'!$E$12,0,10*ROW('Sanitation Data'!E37)),NA())</f>
        <v>#N/A</v>
      </c>
      <c r="AF43" s="509" t="e">
        <f ca="1">+IF(AND(ISNUMBER(OFFSET('Sanitation Data'!$F$4,0,10*ROW('Sanitation Data'!F37))),'Data Summary'!CU43="Yes"),100-OFFSET('Sanitation Data'!$F$4,0,10*ROW('Sanitation Data'!F37)),NA())</f>
        <v>#N/A</v>
      </c>
      <c r="AG43" s="509" t="e">
        <f ca="1">+IF(AND(ISNUMBER(OFFSET('Sanitation Data'!$F$6,0,10*ROW('Sanitation Data'!F37))),'Data Summary'!CV43="Yes"),OFFSET('Sanitation Data'!$F$6,0,10*ROW('Sanitation Data'!F37)),NA())</f>
        <v>#N/A</v>
      </c>
      <c r="AH43" s="509" t="e">
        <f ca="1">+IF(AND(ISNUMBER(OFFSET('Sanitation Data'!$F$10,0,10*ROW('Sanitation Data'!F37))),'Data Summary'!CW43="Yes"),OFFSET('Sanitation Data'!$F$10,0,10*ROW('Sanitation Data'!F37)),NA())</f>
        <v>#N/A</v>
      </c>
      <c r="AI43" s="509" t="e">
        <f ca="1">+IF(AND(ISNUMBER(OFFSET('Sanitation Data'!$F$11,0,10*ROW('Sanitation Data'!F37))),'Data Summary'!CX43="Yes"),OFFSET('Sanitation Data'!$F$11,0,10*ROW('Sanitation Data'!F37)),NA())</f>
        <v>#N/A</v>
      </c>
      <c r="AJ43" s="509" t="e">
        <f ca="1">+IF(AND(ISNUMBER(OFFSET('Sanitation Data'!$F$12,0,10*ROW('Sanitation Data'!F37))),'Data Summary'!CY43="Yes"),OFFSET('Sanitation Data'!$F$12,0,10*ROW('Sanitation Data'!F37)),NA())</f>
        <v>#N/A</v>
      </c>
      <c r="AK43" s="509" t="e">
        <f ca="1">+IF(AND(ISNUMBER(OFFSET('Sanitation Data'!$G$4,0,10*ROW('Sanitation Data'!G37))),'Data Summary'!CZ43="Yes"),100-OFFSET('Sanitation Data'!$G$4,0,10*ROW('Sanitation Data'!G37)),NA())</f>
        <v>#N/A</v>
      </c>
      <c r="AL43" s="509" t="e">
        <f ca="1">+IF(AND(ISNUMBER(OFFSET('Sanitation Data'!$G$6,0,10*ROW('Sanitation Data'!G37))),'Data Summary'!DA43="Yes"),OFFSET('Sanitation Data'!$G$6,0,10*ROW('Sanitation Data'!G37)),NA())</f>
        <v>#N/A</v>
      </c>
      <c r="AM43" s="509" t="e">
        <f ca="1">+IF(AND(ISNUMBER(OFFSET('Sanitation Data'!$G$10,0,10*ROW('Sanitation Data'!G37))),'Data Summary'!DB43="Yes"),OFFSET('Sanitation Data'!$G$10,0,10*ROW('Sanitation Data'!G37)),NA())</f>
        <v>#N/A</v>
      </c>
      <c r="AN43" s="509" t="e">
        <f ca="1">+IF(AND(ISNUMBER(OFFSET('Sanitation Data'!$G$11,0,10*ROW('Sanitation Data'!G37))),'Data Summary'!DC43="Yes"),OFFSET('Sanitation Data'!$G$11,0,10*ROW('Sanitation Data'!G37)),NA())</f>
        <v>#N/A</v>
      </c>
      <c r="AO43" s="509" t="e">
        <f ca="1">+IF(AND(ISNUMBER(OFFSET('Sanitation Data'!$G$12,0,10*ROW('Sanitation Data'!G37))),'Data Summary'!DD43="Yes"),OFFSET('Sanitation Data'!$G$12,0,10*ROW('Sanitation Data'!G37)),NA())</f>
        <v>#N/A</v>
      </c>
      <c r="AP43" s="509" t="e">
        <f ca="1">+IF(AND(ISNUMBER(OFFSET('Sanitation Data'!$H$4,0,10*ROW('Sanitation Data'!H37))),'Data Summary'!DE43="Yes"),100-OFFSET('Sanitation Data'!$H$4,0,10*ROW('Sanitation Data'!H37)),NA())</f>
        <v>#N/A</v>
      </c>
      <c r="AQ43" s="509" t="e">
        <f ca="1">+IF(AND(ISNUMBER(OFFSET('Sanitation Data'!$H$6,0,10*ROW('Sanitation Data'!H37))),'Data Summary'!DF43="Yes"),OFFSET('Sanitation Data'!$H$6,0,10*ROW('Sanitation Data'!H37)),NA())</f>
        <v>#N/A</v>
      </c>
      <c r="AR43" s="509" t="e">
        <f ca="1">+IF(AND(ISNUMBER(OFFSET('Sanitation Data'!$H$10,0,10*ROW('Sanitation Data'!H37))),'Data Summary'!DG43="Yes"),OFFSET('Sanitation Data'!$H$10,0,10*ROW('Sanitation Data'!H37)),NA())</f>
        <v>#N/A</v>
      </c>
      <c r="AS43" s="509" t="e">
        <f ca="1">+IF(AND(ISNUMBER(OFFSET('Sanitation Data'!$H$11,0,10*ROW('Sanitation Data'!H37))),'Data Summary'!DH43="Yes"),OFFSET('Sanitation Data'!$H$11,0,10*ROW('Sanitation Data'!H37)),NA())</f>
        <v>#N/A</v>
      </c>
      <c r="AT43" s="509" t="e">
        <f ca="1">+IF(AND(ISNUMBER(OFFSET('Sanitation Data'!$H$12,0,10*ROW('Sanitation Data'!H37))),'Data Summary'!DI43="Yes"),OFFSET('Sanitation Data'!$H$12,0,10*ROW('Sanitation Data'!H37)),NA())</f>
        <v>#N/A</v>
      </c>
      <c r="AU43" s="509" t="e">
        <f ca="1">+IF(AND(ISNUMBER(OFFSET('Sanitation Data'!$I$4,0,10*ROW('Sanitation Data'!I37))),'Data Summary'!DJ43="Yes"),100-OFFSET('Sanitation Data'!$I$4,0,10*ROW('Sanitation Data'!I37)),NA())</f>
        <v>#N/A</v>
      </c>
      <c r="AV43" s="509" t="e">
        <f ca="1">+IF(AND(ISNUMBER(OFFSET('Sanitation Data'!$I$6,0,10*ROW('Sanitation Data'!I37))),'Data Summary'!DK43="Yes"),OFFSET('Sanitation Data'!$I$6,0,10*ROW('Sanitation Data'!I37)),NA())</f>
        <v>#N/A</v>
      </c>
      <c r="AW43" s="509" t="e">
        <f ca="1">+IF(AND(ISNUMBER(OFFSET('Sanitation Data'!$I$10,0,10*ROW('Sanitation Data'!I37))),'Data Summary'!DL43="Yes"),OFFSET('Sanitation Data'!$I$10,0,10*ROW('Sanitation Data'!I37)),NA())</f>
        <v>#N/A</v>
      </c>
      <c r="AX43" s="509" t="e">
        <f ca="1">+IF(AND(ISNUMBER(OFFSET('Sanitation Data'!$I$11,0,10*ROW('Sanitation Data'!I37))),'Data Summary'!DM43="Yes"),OFFSET('Sanitation Data'!$I$11,0,10*ROW('Sanitation Data'!I37)),NA())</f>
        <v>#N/A</v>
      </c>
      <c r="AY43" s="509" t="e">
        <f ca="1">+IF(AND(ISNUMBER(OFFSET('Sanitation Data'!$I$12,0,10*ROW('Sanitation Data'!I37))),'Data Summary'!DN43="Yes"),OFFSET('Sanitation Data'!$I$12,0,10*ROW('Sanitation Data'!I37)),NA())</f>
        <v>#N/A</v>
      </c>
      <c r="AZ43" s="510" t="e">
        <f ca="1">+IF(AND(ISNUMBER(OFFSET('Hygiene Data'!$D$5,0,10*ROW('Hygiene Data'!D37))),'Data Summary'!DO43="Yes"),OFFSET('Hygiene Data'!$D$5,0,10*ROW('Hygiene Data'!D37)),NA())</f>
        <v>#N/A</v>
      </c>
      <c r="BA43" s="510" t="e">
        <f ca="1">+IF(AND(ISNUMBER(OFFSET('Hygiene Data'!$D$7,0,10*ROW('Hygiene Data'!D37))),'Data Summary'!DP43="Yes"),OFFSET('Hygiene Data'!$D$7,0,10*ROW('Hygiene Data'!D37)),NA())</f>
        <v>#N/A</v>
      </c>
      <c r="BB43" s="510" t="e">
        <f ca="1">+IF(AND(ISNUMBER(OFFSET('Hygiene Data'!$D$9,0,10*ROW('Hygiene Data'!D37))),'Data Summary'!DQ43="Yes"),OFFSET('Hygiene Data'!$D$9,0,10*ROW('Hygiene Data'!D37)),NA())</f>
        <v>#N/A</v>
      </c>
      <c r="BC43" s="510" t="e">
        <f ca="1">+IF(AND(ISNUMBER(OFFSET('Hygiene Data'!$E$5,0,10*ROW('Hygiene Data'!E37))),'Data Summary'!DR43="Yes"),OFFSET('Hygiene Data'!$E$5,0,10*ROW('Hygiene Data'!E37)),NA())</f>
        <v>#N/A</v>
      </c>
      <c r="BD43" s="510" t="e">
        <f ca="1">+IF(AND(ISNUMBER(OFFSET('Hygiene Data'!$E$7,0,10*ROW('Hygiene Data'!E37))),'Data Summary'!DS43="Yes"),OFFSET('Hygiene Data'!$E$7,0,10*ROW('Hygiene Data'!E37)),NA())</f>
        <v>#N/A</v>
      </c>
      <c r="BE43" s="510" t="e">
        <f ca="1">+IF(AND(ISNUMBER(OFFSET('Hygiene Data'!$E$9,0,10*ROW('Hygiene Data'!E37))),'Data Summary'!DT43="Yes"),OFFSET('Hygiene Data'!$E$9,0,10*ROW('Hygiene Data'!E37)),NA())</f>
        <v>#N/A</v>
      </c>
      <c r="BF43" s="510" t="e">
        <f ca="1">+IF(AND(ISNUMBER(OFFSET('Hygiene Data'!$F$5,0,10*ROW('Hygiene Data'!F37))),'Data Summary'!DU43="Yes"),OFFSET('Hygiene Data'!$F$5,0,10*ROW('Hygiene Data'!F37)),NA())</f>
        <v>#N/A</v>
      </c>
      <c r="BG43" s="510" t="e">
        <f ca="1">+IF(AND(ISNUMBER(OFFSET('Hygiene Data'!$F$7,0,10*ROW('Hygiene Data'!F37))),'Data Summary'!DV43="Yes"),OFFSET('Hygiene Data'!$F$7,0,10*ROW('Hygiene Data'!F37)),NA())</f>
        <v>#N/A</v>
      </c>
      <c r="BH43" s="510" t="e">
        <f ca="1">+IF(AND(ISNUMBER(OFFSET('Hygiene Data'!$F$9,0,10*ROW('Hygiene Data'!F37))),'Data Summary'!DW43="Yes"),OFFSET('Hygiene Data'!$F$9,0,10*ROW('Hygiene Data'!F37)),NA())</f>
        <v>#N/A</v>
      </c>
      <c r="BI43" s="510" t="e">
        <f ca="1">+IF(AND(ISNUMBER(OFFSET('Hygiene Data'!$G$5,0,10*ROW('Hygiene Data'!G37))),'Data Summary'!DX43="Yes"),OFFSET('Hygiene Data'!$G$5,0,10*ROW('Hygiene Data'!G37)),NA())</f>
        <v>#N/A</v>
      </c>
      <c r="BJ43" s="510" t="e">
        <f ca="1">+IF(AND(ISNUMBER(OFFSET('Hygiene Data'!$G$7,0,10*ROW('Hygiene Data'!G37))),'Data Summary'!DY43="Yes"),OFFSET('Hygiene Data'!$G$7,0,10*ROW('Hygiene Data'!G37)),NA())</f>
        <v>#N/A</v>
      </c>
      <c r="BK43" s="510" t="e">
        <f ca="1">+IF(AND(ISNUMBER(OFFSET('Hygiene Data'!$G$9,0,10*ROW('Hygiene Data'!G37))),'Data Summary'!DZ43="Yes"),OFFSET('Hygiene Data'!$G$9,0,10*ROW('Hygiene Data'!G37)),NA())</f>
        <v>#N/A</v>
      </c>
      <c r="BL43" s="510" t="e">
        <f ca="1">+IF(AND(ISNUMBER(OFFSET('Hygiene Data'!$H$5,0,10*ROW('Hygiene Data'!H37))),'Data Summary'!EA43="Yes"),OFFSET('Hygiene Data'!$H$5,0,10*ROW('Hygiene Data'!H37)),NA())</f>
        <v>#N/A</v>
      </c>
      <c r="BM43" s="510" t="e">
        <f ca="1">+IF(AND(ISNUMBER(OFFSET('Hygiene Data'!$H$7,0,10*ROW('Hygiene Data'!H37))),'Data Summary'!EB43="Yes"),OFFSET('Hygiene Data'!$H$7,0,10*ROW('Hygiene Data'!H37)),NA())</f>
        <v>#N/A</v>
      </c>
      <c r="BN43" s="510" t="e">
        <f ca="1">+IF(AND(ISNUMBER(OFFSET('Hygiene Data'!$H$9,0,10*ROW('Hygiene Data'!H37))),'Data Summary'!EC43="Yes"),OFFSET('Hygiene Data'!$H$9,0,10*ROW('Hygiene Data'!H37)),NA())</f>
        <v>#N/A</v>
      </c>
      <c r="BO43" s="510" t="e">
        <f ca="1">+IF(AND(ISNUMBER(OFFSET('Hygiene Data'!$I$5,0,10*ROW('Hygiene Data'!I37))),'Data Summary'!ED43="Yes"),OFFSET('Hygiene Data'!$I$5,0,10*ROW('Hygiene Data'!I37)),NA())</f>
        <v>#N/A</v>
      </c>
      <c r="BP43" s="510" t="e">
        <f ca="1">+IF(AND(ISNUMBER(OFFSET('Hygiene Data'!$I$7,0,10*ROW('Hygiene Data'!I37))),'Data Summary'!EE43="Yes"),OFFSET('Hygiene Data'!$I$7,0,10*ROW('Hygiene Data'!I37)),NA())</f>
        <v>#N/A</v>
      </c>
      <c r="BQ43" s="510" t="e">
        <f ca="1">+IF(AND(ISNUMBER(OFFSET('Hygiene Data'!$I$9,0,10*ROW('Hygiene Data'!I37))),'Data Summary'!EF43="Yes"),OFFSET('Hygiene Data'!$I$9,0,10*ROW('Hygiene Data'!I37)),NA())</f>
        <v>#N/A</v>
      </c>
    </row>
    <row r="44" spans="1:69" x14ac:dyDescent="0.25">
      <c r="A44" s="506" t="e">
        <f ca="1">+RIGHT('Data Summary'!A44,LEN('Data Summary'!A44)-9)</f>
        <v>#VALUE!</v>
      </c>
      <c r="B44" s="480" t="str">
        <f ca="1">+IF(ISTEXT('Data Summary'!B44),'Data Summary'!B44,"")</f>
        <v/>
      </c>
      <c r="C44" s="507" t="e">
        <f ca="1">+VALUE('Data Summary'!C44)</f>
        <v>#VALUE!</v>
      </c>
      <c r="D44" s="508" t="e">
        <f ca="1">+IF(AND(ISNUMBER(OFFSET('Water Data'!$D$4,0,10*ROW('Water Data'!D38))),'Data Summary'!BS44="Yes"),100-OFFSET('Water Data'!$D$4,0,10*ROW('Water Data'!D38)),NA())</f>
        <v>#N/A</v>
      </c>
      <c r="E44" s="508" t="e">
        <f ca="1">+IF(AND(ISNUMBER(OFFSET('Water Data'!$D$6,0,10*ROW('Water Data'!D38))),'Data Summary'!BT44="Yes"),OFFSET('Water Data'!$D$6,0,10*ROW('Water Data'!D38)),NA())</f>
        <v>#N/A</v>
      </c>
      <c r="F44" s="508" t="e">
        <f ca="1">+IF(AND(ISNUMBER(OFFSET('Water Data'!$D$9,0,10*ROW('Water Data'!D38))),'Data Summary'!BU44="Yes"),OFFSET('Water Data'!$D$9,0,10*ROW('Water Data'!D38)),NA())</f>
        <v>#N/A</v>
      </c>
      <c r="G44" s="508" t="e">
        <f ca="1">+IF(AND(ISNUMBER(OFFSET('Water Data'!$E$4,0,10*ROW('Water Data'!E38))),'Data Summary'!BV44="Yes"),100-OFFSET('Water Data'!$E$4,0,10*ROW('Water Data'!E38)),NA())</f>
        <v>#N/A</v>
      </c>
      <c r="H44" s="508" t="e">
        <f ca="1">+IF(AND(ISNUMBER(OFFSET('Water Data'!$E$6,0,10*ROW('Water Data'!E38))),'Data Summary'!BW44="Yes"),OFFSET('Water Data'!$E$6,0,10*ROW('Water Data'!E38)),NA())</f>
        <v>#N/A</v>
      </c>
      <c r="I44" s="508" t="e">
        <f ca="1">+IF(AND(ISNUMBER(OFFSET('Water Data'!$E$9,0,10*ROW('Water Data'!E38))),'Data Summary'!BX44="Yes"),OFFSET('Water Data'!$E$9,0,10*ROW('Water Data'!E38)),NA())</f>
        <v>#N/A</v>
      </c>
      <c r="J44" s="508" t="e">
        <f ca="1">+IF(AND(ISNUMBER(OFFSET('Water Data'!$F$4,0,10*ROW('Water Data'!F38))),'Data Summary'!BY44="Yes"),100-OFFSET('Water Data'!$F$4,0,10*ROW('Water Data'!F38)),NA())</f>
        <v>#N/A</v>
      </c>
      <c r="K44" s="508" t="e">
        <f ca="1">+IF(AND(ISNUMBER(OFFSET('Water Data'!$F$6,0,10*ROW('Water Data'!F38))),'Data Summary'!BZ44="Yes"),OFFSET('Water Data'!$F$6,0,10*ROW('Water Data'!F38)),NA())</f>
        <v>#N/A</v>
      </c>
      <c r="L44" s="508" t="e">
        <f ca="1">+IF(AND(ISNUMBER(OFFSET('Water Data'!$F$9,0,10*ROW('Water Data'!F38))),'Data Summary'!CA44="Yes"),OFFSET('Water Data'!$F$9,0,10*ROW('Water Data'!F38)),NA())</f>
        <v>#N/A</v>
      </c>
      <c r="M44" s="508" t="e">
        <f ca="1">+IF(AND(ISNUMBER(OFFSET('Water Data'!$G$4,0,10*ROW('Water Data'!G38))),'Data Summary'!CB44="Yes"),100-OFFSET('Water Data'!$G$4,0,10*ROW('Water Data'!G38)),NA())</f>
        <v>#N/A</v>
      </c>
      <c r="N44" s="508" t="e">
        <f ca="1">+IF(AND(ISNUMBER(OFFSET('Water Data'!$G$6,0,10*ROW('Water Data'!G38))),'Data Summary'!CC44="Yes"),OFFSET('Water Data'!$G$6,0,10*ROW('Water Data'!G38)),NA())</f>
        <v>#N/A</v>
      </c>
      <c r="O44" s="508" t="e">
        <f ca="1">+IF(AND(ISNUMBER(OFFSET('Water Data'!$G$9,0,10*ROW('Water Data'!G38))),'Data Summary'!CD44="Yes"),OFFSET('Water Data'!$G$9,0,10*ROW('Water Data'!G38)),NA())</f>
        <v>#N/A</v>
      </c>
      <c r="P44" s="508" t="e">
        <f ca="1">+IF(AND(ISNUMBER(OFFSET('Water Data'!$H$4,0,10*ROW('Water Data'!H38))),'Data Summary'!CE44="Yes"),100-OFFSET('Water Data'!$H$4,0,10*ROW('Water Data'!H38)),NA())</f>
        <v>#N/A</v>
      </c>
      <c r="Q44" s="508" t="e">
        <f ca="1">+IF(AND(ISNUMBER(OFFSET('Water Data'!$H$6,0,10*ROW('Water Data'!H38))),'Data Summary'!CF44="Yes"),OFFSET('Water Data'!$H$6,0,10*ROW('Water Data'!H38)),NA())</f>
        <v>#N/A</v>
      </c>
      <c r="R44" s="508" t="e">
        <f ca="1">+IF(AND(ISNUMBER(OFFSET('Water Data'!$H$9,0,10*ROW('Water Data'!H38))),'Data Summary'!CG44="Yes"),OFFSET('Water Data'!$H$9,0,10*ROW('Water Data'!H38)),NA())</f>
        <v>#N/A</v>
      </c>
      <c r="S44" s="508" t="e">
        <f ca="1">+IF(AND(ISNUMBER(OFFSET('Water Data'!$I$4,0,10*ROW('Water Data'!I38))),'Data Summary'!CH44="Yes"),100-OFFSET('Water Data'!$I$4,0,10*ROW('Water Data'!I38)),NA())</f>
        <v>#N/A</v>
      </c>
      <c r="T44" s="508" t="e">
        <f ca="1">+IF(AND(ISNUMBER(OFFSET('Water Data'!$I$6,0,10*ROW('Water Data'!I38))),'Data Summary'!CI44="Yes"),OFFSET('Water Data'!$I$6,0,10*ROW('Water Data'!I38)),NA())</f>
        <v>#N/A</v>
      </c>
      <c r="U44" s="508" t="e">
        <f ca="1">+IF(AND(ISNUMBER(OFFSET('Water Data'!$I$9,0,10*ROW('Water Data'!I38))),'Data Summary'!CJ44="Yes"),OFFSET('Water Data'!$I$9,0,10*ROW('Water Data'!I38)),NA())</f>
        <v>#N/A</v>
      </c>
      <c r="V44" s="509" t="e">
        <f ca="1">+IF(AND(ISNUMBER(OFFSET('Sanitation Data'!$D$4,0,10*ROW('Sanitation Data'!D38))),'Data Summary'!CK44="Yes"),100-OFFSET('Sanitation Data'!$D$4,0,10*ROW('Sanitation Data'!D38)),NA())</f>
        <v>#N/A</v>
      </c>
      <c r="W44" s="509" t="e">
        <f ca="1">+IF(AND(ISNUMBER(OFFSET('Sanitation Data'!$D$6,0,10*ROW('Sanitation Data'!D38))),'Data Summary'!CL44="Yes"),OFFSET('Sanitation Data'!$D$6,0,10*ROW('Sanitation Data'!D38)),NA())</f>
        <v>#N/A</v>
      </c>
      <c r="X44" s="509" t="e">
        <f ca="1">+IF(AND(ISNUMBER(OFFSET('Sanitation Data'!$D$10,0,10*ROW('Sanitation Data'!D38))),'Data Summary'!CM44="Yes"),OFFSET('Sanitation Data'!$D$10,0,10*ROW('Sanitation Data'!D38)),NA())</f>
        <v>#N/A</v>
      </c>
      <c r="Y44" s="509" t="e">
        <f ca="1">+IF(AND(ISNUMBER(OFFSET('Sanitation Data'!$D$11,0,10*ROW('Sanitation Data'!D38))),'Data Summary'!CN44="Yes"),OFFSET('Sanitation Data'!$D$11,0,10*ROW('Sanitation Data'!D38)),NA())</f>
        <v>#N/A</v>
      </c>
      <c r="Z44" s="509" t="e">
        <f ca="1">+IF(AND(ISNUMBER(OFFSET('Sanitation Data'!$D$12,0,10*ROW('Sanitation Data'!D38))),'Data Summary'!CO44="Yes"),OFFSET('Sanitation Data'!$D$12,0,10*ROW('Sanitation Data'!D38)),NA())</f>
        <v>#N/A</v>
      </c>
      <c r="AA44" s="509" t="e">
        <f ca="1">+IF(AND(ISNUMBER(OFFSET('Sanitation Data'!$E$4,0,10*ROW('Sanitation Data'!E38))),'Data Summary'!CP44="Yes"),100-OFFSET('Sanitation Data'!$E$4,0,10*ROW('Sanitation Data'!E38)),NA())</f>
        <v>#N/A</v>
      </c>
      <c r="AB44" s="509" t="e">
        <f ca="1">+IF(AND(ISNUMBER(OFFSET('Sanitation Data'!$E$6,0,10*ROW('Sanitation Data'!E38))),'Data Summary'!CQ44="Yes"),OFFSET('Sanitation Data'!$E$6,0,10*ROW('Sanitation Data'!E38)),NA())</f>
        <v>#N/A</v>
      </c>
      <c r="AC44" s="509" t="e">
        <f ca="1">+IF(AND(ISNUMBER(OFFSET('Sanitation Data'!$E$10,0,10*ROW('Sanitation Data'!E38))),'Data Summary'!CR44="Yes"),OFFSET('Sanitation Data'!$E$10,0,10*ROW('Sanitation Data'!E38)),NA())</f>
        <v>#N/A</v>
      </c>
      <c r="AD44" s="509" t="e">
        <f ca="1">+IF(AND(ISNUMBER(OFFSET('Sanitation Data'!$E$11,0,10*ROW('Sanitation Data'!E38))),'Data Summary'!CS44="Yes"),OFFSET('Sanitation Data'!$E$11,0,10*ROW('Sanitation Data'!E38)),NA())</f>
        <v>#N/A</v>
      </c>
      <c r="AE44" s="509" t="e">
        <f ca="1">+IF(AND(ISNUMBER(OFFSET('Sanitation Data'!$E$12,0,10*ROW('Sanitation Data'!E38))),'Data Summary'!CT44="Yes"),OFFSET('Sanitation Data'!$E$12,0,10*ROW('Sanitation Data'!E38)),NA())</f>
        <v>#N/A</v>
      </c>
      <c r="AF44" s="509" t="e">
        <f ca="1">+IF(AND(ISNUMBER(OFFSET('Sanitation Data'!$F$4,0,10*ROW('Sanitation Data'!F38))),'Data Summary'!CU44="Yes"),100-OFFSET('Sanitation Data'!$F$4,0,10*ROW('Sanitation Data'!F38)),NA())</f>
        <v>#N/A</v>
      </c>
      <c r="AG44" s="509" t="e">
        <f ca="1">+IF(AND(ISNUMBER(OFFSET('Sanitation Data'!$F$6,0,10*ROW('Sanitation Data'!F38))),'Data Summary'!CV44="Yes"),OFFSET('Sanitation Data'!$F$6,0,10*ROW('Sanitation Data'!F38)),NA())</f>
        <v>#N/A</v>
      </c>
      <c r="AH44" s="509" t="e">
        <f ca="1">+IF(AND(ISNUMBER(OFFSET('Sanitation Data'!$F$10,0,10*ROW('Sanitation Data'!F38))),'Data Summary'!CW44="Yes"),OFFSET('Sanitation Data'!$F$10,0,10*ROW('Sanitation Data'!F38)),NA())</f>
        <v>#N/A</v>
      </c>
      <c r="AI44" s="509" t="e">
        <f ca="1">+IF(AND(ISNUMBER(OFFSET('Sanitation Data'!$F$11,0,10*ROW('Sanitation Data'!F38))),'Data Summary'!CX44="Yes"),OFFSET('Sanitation Data'!$F$11,0,10*ROW('Sanitation Data'!F38)),NA())</f>
        <v>#N/A</v>
      </c>
      <c r="AJ44" s="509" t="e">
        <f ca="1">+IF(AND(ISNUMBER(OFFSET('Sanitation Data'!$F$12,0,10*ROW('Sanitation Data'!F38))),'Data Summary'!CY44="Yes"),OFFSET('Sanitation Data'!$F$12,0,10*ROW('Sanitation Data'!F38)),NA())</f>
        <v>#N/A</v>
      </c>
      <c r="AK44" s="509" t="e">
        <f ca="1">+IF(AND(ISNUMBER(OFFSET('Sanitation Data'!$G$4,0,10*ROW('Sanitation Data'!G38))),'Data Summary'!CZ44="Yes"),100-OFFSET('Sanitation Data'!$G$4,0,10*ROW('Sanitation Data'!G38)),NA())</f>
        <v>#N/A</v>
      </c>
      <c r="AL44" s="509" t="e">
        <f ca="1">+IF(AND(ISNUMBER(OFFSET('Sanitation Data'!$G$6,0,10*ROW('Sanitation Data'!G38))),'Data Summary'!DA44="Yes"),OFFSET('Sanitation Data'!$G$6,0,10*ROW('Sanitation Data'!G38)),NA())</f>
        <v>#N/A</v>
      </c>
      <c r="AM44" s="509" t="e">
        <f ca="1">+IF(AND(ISNUMBER(OFFSET('Sanitation Data'!$G$10,0,10*ROW('Sanitation Data'!G38))),'Data Summary'!DB44="Yes"),OFFSET('Sanitation Data'!$G$10,0,10*ROW('Sanitation Data'!G38)),NA())</f>
        <v>#N/A</v>
      </c>
      <c r="AN44" s="509" t="e">
        <f ca="1">+IF(AND(ISNUMBER(OFFSET('Sanitation Data'!$G$11,0,10*ROW('Sanitation Data'!G38))),'Data Summary'!DC44="Yes"),OFFSET('Sanitation Data'!$G$11,0,10*ROW('Sanitation Data'!G38)),NA())</f>
        <v>#N/A</v>
      </c>
      <c r="AO44" s="509" t="e">
        <f ca="1">+IF(AND(ISNUMBER(OFFSET('Sanitation Data'!$G$12,0,10*ROW('Sanitation Data'!G38))),'Data Summary'!DD44="Yes"),OFFSET('Sanitation Data'!$G$12,0,10*ROW('Sanitation Data'!G38)),NA())</f>
        <v>#N/A</v>
      </c>
      <c r="AP44" s="509" t="e">
        <f ca="1">+IF(AND(ISNUMBER(OFFSET('Sanitation Data'!$H$4,0,10*ROW('Sanitation Data'!H38))),'Data Summary'!DE44="Yes"),100-OFFSET('Sanitation Data'!$H$4,0,10*ROW('Sanitation Data'!H38)),NA())</f>
        <v>#N/A</v>
      </c>
      <c r="AQ44" s="509" t="e">
        <f ca="1">+IF(AND(ISNUMBER(OFFSET('Sanitation Data'!$H$6,0,10*ROW('Sanitation Data'!H38))),'Data Summary'!DF44="Yes"),OFFSET('Sanitation Data'!$H$6,0,10*ROW('Sanitation Data'!H38)),NA())</f>
        <v>#N/A</v>
      </c>
      <c r="AR44" s="509" t="e">
        <f ca="1">+IF(AND(ISNUMBER(OFFSET('Sanitation Data'!$H$10,0,10*ROW('Sanitation Data'!H38))),'Data Summary'!DG44="Yes"),OFFSET('Sanitation Data'!$H$10,0,10*ROW('Sanitation Data'!H38)),NA())</f>
        <v>#N/A</v>
      </c>
      <c r="AS44" s="509" t="e">
        <f ca="1">+IF(AND(ISNUMBER(OFFSET('Sanitation Data'!$H$11,0,10*ROW('Sanitation Data'!H38))),'Data Summary'!DH44="Yes"),OFFSET('Sanitation Data'!$H$11,0,10*ROW('Sanitation Data'!H38)),NA())</f>
        <v>#N/A</v>
      </c>
      <c r="AT44" s="509" t="e">
        <f ca="1">+IF(AND(ISNUMBER(OFFSET('Sanitation Data'!$H$12,0,10*ROW('Sanitation Data'!H38))),'Data Summary'!DI44="Yes"),OFFSET('Sanitation Data'!$H$12,0,10*ROW('Sanitation Data'!H38)),NA())</f>
        <v>#N/A</v>
      </c>
      <c r="AU44" s="509" t="e">
        <f ca="1">+IF(AND(ISNUMBER(OFFSET('Sanitation Data'!$I$4,0,10*ROW('Sanitation Data'!I38))),'Data Summary'!DJ44="Yes"),100-OFFSET('Sanitation Data'!$I$4,0,10*ROW('Sanitation Data'!I38)),NA())</f>
        <v>#N/A</v>
      </c>
      <c r="AV44" s="509" t="e">
        <f ca="1">+IF(AND(ISNUMBER(OFFSET('Sanitation Data'!$I$6,0,10*ROW('Sanitation Data'!I38))),'Data Summary'!DK44="Yes"),OFFSET('Sanitation Data'!$I$6,0,10*ROW('Sanitation Data'!I38)),NA())</f>
        <v>#N/A</v>
      </c>
      <c r="AW44" s="509" t="e">
        <f ca="1">+IF(AND(ISNUMBER(OFFSET('Sanitation Data'!$I$10,0,10*ROW('Sanitation Data'!I38))),'Data Summary'!DL44="Yes"),OFFSET('Sanitation Data'!$I$10,0,10*ROW('Sanitation Data'!I38)),NA())</f>
        <v>#N/A</v>
      </c>
      <c r="AX44" s="509" t="e">
        <f ca="1">+IF(AND(ISNUMBER(OFFSET('Sanitation Data'!$I$11,0,10*ROW('Sanitation Data'!I38))),'Data Summary'!DM44="Yes"),OFFSET('Sanitation Data'!$I$11,0,10*ROW('Sanitation Data'!I38)),NA())</f>
        <v>#N/A</v>
      </c>
      <c r="AY44" s="509" t="e">
        <f ca="1">+IF(AND(ISNUMBER(OFFSET('Sanitation Data'!$I$12,0,10*ROW('Sanitation Data'!I38))),'Data Summary'!DN44="Yes"),OFFSET('Sanitation Data'!$I$12,0,10*ROW('Sanitation Data'!I38)),NA())</f>
        <v>#N/A</v>
      </c>
      <c r="AZ44" s="510" t="e">
        <f ca="1">+IF(AND(ISNUMBER(OFFSET('Hygiene Data'!$D$5,0,10*ROW('Hygiene Data'!D38))),'Data Summary'!DO44="Yes"),OFFSET('Hygiene Data'!$D$5,0,10*ROW('Hygiene Data'!D38)),NA())</f>
        <v>#N/A</v>
      </c>
      <c r="BA44" s="510" t="e">
        <f ca="1">+IF(AND(ISNUMBER(OFFSET('Hygiene Data'!$D$7,0,10*ROW('Hygiene Data'!D38))),'Data Summary'!DP44="Yes"),OFFSET('Hygiene Data'!$D$7,0,10*ROW('Hygiene Data'!D38)),NA())</f>
        <v>#N/A</v>
      </c>
      <c r="BB44" s="510" t="e">
        <f ca="1">+IF(AND(ISNUMBER(OFFSET('Hygiene Data'!$D$9,0,10*ROW('Hygiene Data'!D38))),'Data Summary'!DQ44="Yes"),OFFSET('Hygiene Data'!$D$9,0,10*ROW('Hygiene Data'!D38)),NA())</f>
        <v>#N/A</v>
      </c>
      <c r="BC44" s="510" t="e">
        <f ca="1">+IF(AND(ISNUMBER(OFFSET('Hygiene Data'!$E$5,0,10*ROW('Hygiene Data'!E38))),'Data Summary'!DR44="Yes"),OFFSET('Hygiene Data'!$E$5,0,10*ROW('Hygiene Data'!E38)),NA())</f>
        <v>#N/A</v>
      </c>
      <c r="BD44" s="510" t="e">
        <f ca="1">+IF(AND(ISNUMBER(OFFSET('Hygiene Data'!$E$7,0,10*ROW('Hygiene Data'!E38))),'Data Summary'!DS44="Yes"),OFFSET('Hygiene Data'!$E$7,0,10*ROW('Hygiene Data'!E38)),NA())</f>
        <v>#N/A</v>
      </c>
      <c r="BE44" s="510" t="e">
        <f ca="1">+IF(AND(ISNUMBER(OFFSET('Hygiene Data'!$E$9,0,10*ROW('Hygiene Data'!E38))),'Data Summary'!DT44="Yes"),OFFSET('Hygiene Data'!$E$9,0,10*ROW('Hygiene Data'!E38)),NA())</f>
        <v>#N/A</v>
      </c>
      <c r="BF44" s="510" t="e">
        <f ca="1">+IF(AND(ISNUMBER(OFFSET('Hygiene Data'!$F$5,0,10*ROW('Hygiene Data'!F38))),'Data Summary'!DU44="Yes"),OFFSET('Hygiene Data'!$F$5,0,10*ROW('Hygiene Data'!F38)),NA())</f>
        <v>#N/A</v>
      </c>
      <c r="BG44" s="510" t="e">
        <f ca="1">+IF(AND(ISNUMBER(OFFSET('Hygiene Data'!$F$7,0,10*ROW('Hygiene Data'!F38))),'Data Summary'!DV44="Yes"),OFFSET('Hygiene Data'!$F$7,0,10*ROW('Hygiene Data'!F38)),NA())</f>
        <v>#N/A</v>
      </c>
      <c r="BH44" s="510" t="e">
        <f ca="1">+IF(AND(ISNUMBER(OFFSET('Hygiene Data'!$F$9,0,10*ROW('Hygiene Data'!F38))),'Data Summary'!DW44="Yes"),OFFSET('Hygiene Data'!$F$9,0,10*ROW('Hygiene Data'!F38)),NA())</f>
        <v>#N/A</v>
      </c>
      <c r="BI44" s="510" t="e">
        <f ca="1">+IF(AND(ISNUMBER(OFFSET('Hygiene Data'!$G$5,0,10*ROW('Hygiene Data'!G38))),'Data Summary'!DX44="Yes"),OFFSET('Hygiene Data'!$G$5,0,10*ROW('Hygiene Data'!G38)),NA())</f>
        <v>#N/A</v>
      </c>
      <c r="BJ44" s="510" t="e">
        <f ca="1">+IF(AND(ISNUMBER(OFFSET('Hygiene Data'!$G$7,0,10*ROW('Hygiene Data'!G38))),'Data Summary'!DY44="Yes"),OFFSET('Hygiene Data'!$G$7,0,10*ROW('Hygiene Data'!G38)),NA())</f>
        <v>#N/A</v>
      </c>
      <c r="BK44" s="510" t="e">
        <f ca="1">+IF(AND(ISNUMBER(OFFSET('Hygiene Data'!$G$9,0,10*ROW('Hygiene Data'!G38))),'Data Summary'!DZ44="Yes"),OFFSET('Hygiene Data'!$G$9,0,10*ROW('Hygiene Data'!G38)),NA())</f>
        <v>#N/A</v>
      </c>
      <c r="BL44" s="510" t="e">
        <f ca="1">+IF(AND(ISNUMBER(OFFSET('Hygiene Data'!$H$5,0,10*ROW('Hygiene Data'!H38))),'Data Summary'!EA44="Yes"),OFFSET('Hygiene Data'!$H$5,0,10*ROW('Hygiene Data'!H38)),NA())</f>
        <v>#N/A</v>
      </c>
      <c r="BM44" s="510" t="e">
        <f ca="1">+IF(AND(ISNUMBER(OFFSET('Hygiene Data'!$H$7,0,10*ROW('Hygiene Data'!H38))),'Data Summary'!EB44="Yes"),OFFSET('Hygiene Data'!$H$7,0,10*ROW('Hygiene Data'!H38)),NA())</f>
        <v>#N/A</v>
      </c>
      <c r="BN44" s="510" t="e">
        <f ca="1">+IF(AND(ISNUMBER(OFFSET('Hygiene Data'!$H$9,0,10*ROW('Hygiene Data'!H38))),'Data Summary'!EC44="Yes"),OFFSET('Hygiene Data'!$H$9,0,10*ROW('Hygiene Data'!H38)),NA())</f>
        <v>#N/A</v>
      </c>
      <c r="BO44" s="510" t="e">
        <f ca="1">+IF(AND(ISNUMBER(OFFSET('Hygiene Data'!$I$5,0,10*ROW('Hygiene Data'!I38))),'Data Summary'!ED44="Yes"),OFFSET('Hygiene Data'!$I$5,0,10*ROW('Hygiene Data'!I38)),NA())</f>
        <v>#N/A</v>
      </c>
      <c r="BP44" s="510" t="e">
        <f ca="1">+IF(AND(ISNUMBER(OFFSET('Hygiene Data'!$I$7,0,10*ROW('Hygiene Data'!I38))),'Data Summary'!EE44="Yes"),OFFSET('Hygiene Data'!$I$7,0,10*ROW('Hygiene Data'!I38)),NA())</f>
        <v>#N/A</v>
      </c>
      <c r="BQ44" s="510" t="e">
        <f ca="1">+IF(AND(ISNUMBER(OFFSET('Hygiene Data'!$I$9,0,10*ROW('Hygiene Data'!I38))),'Data Summary'!EF44="Yes"),OFFSET('Hygiene Data'!$I$9,0,10*ROW('Hygiene Data'!I38)),NA())</f>
        <v>#N/A</v>
      </c>
    </row>
    <row r="45" spans="1:69" x14ac:dyDescent="0.25">
      <c r="A45" s="506" t="e">
        <f ca="1">+RIGHT('Data Summary'!A45,LEN('Data Summary'!A45)-9)</f>
        <v>#VALUE!</v>
      </c>
      <c r="B45" s="480" t="str">
        <f ca="1">+IF(ISTEXT('Data Summary'!B45),'Data Summary'!B45,"")</f>
        <v/>
      </c>
      <c r="C45" s="507" t="e">
        <f ca="1">+VALUE('Data Summary'!C45)</f>
        <v>#VALUE!</v>
      </c>
      <c r="D45" s="508" t="e">
        <f ca="1">+IF(AND(ISNUMBER(OFFSET('Water Data'!$D$4,0,10*ROW('Water Data'!D39))),'Data Summary'!BS45="Yes"),100-OFFSET('Water Data'!$D$4,0,10*ROW('Water Data'!D39)),NA())</f>
        <v>#N/A</v>
      </c>
      <c r="E45" s="508" t="e">
        <f ca="1">+IF(AND(ISNUMBER(OFFSET('Water Data'!$D$6,0,10*ROW('Water Data'!D39))),'Data Summary'!BT45="Yes"),OFFSET('Water Data'!$D$6,0,10*ROW('Water Data'!D39)),NA())</f>
        <v>#N/A</v>
      </c>
      <c r="F45" s="508" t="e">
        <f ca="1">+IF(AND(ISNUMBER(OFFSET('Water Data'!$D$9,0,10*ROW('Water Data'!D39))),'Data Summary'!BU45="Yes"),OFFSET('Water Data'!$D$9,0,10*ROW('Water Data'!D39)),NA())</f>
        <v>#N/A</v>
      </c>
      <c r="G45" s="508" t="e">
        <f ca="1">+IF(AND(ISNUMBER(OFFSET('Water Data'!$E$4,0,10*ROW('Water Data'!E39))),'Data Summary'!BV45="Yes"),100-OFFSET('Water Data'!$E$4,0,10*ROW('Water Data'!E39)),NA())</f>
        <v>#N/A</v>
      </c>
      <c r="H45" s="508" t="e">
        <f ca="1">+IF(AND(ISNUMBER(OFFSET('Water Data'!$E$6,0,10*ROW('Water Data'!E39))),'Data Summary'!BW45="Yes"),OFFSET('Water Data'!$E$6,0,10*ROW('Water Data'!E39)),NA())</f>
        <v>#N/A</v>
      </c>
      <c r="I45" s="508" t="e">
        <f ca="1">+IF(AND(ISNUMBER(OFFSET('Water Data'!$E$9,0,10*ROW('Water Data'!E39))),'Data Summary'!BX45="Yes"),OFFSET('Water Data'!$E$9,0,10*ROW('Water Data'!E39)),NA())</f>
        <v>#N/A</v>
      </c>
      <c r="J45" s="508" t="e">
        <f ca="1">+IF(AND(ISNUMBER(OFFSET('Water Data'!$F$4,0,10*ROW('Water Data'!F39))),'Data Summary'!BY45="Yes"),100-OFFSET('Water Data'!$F$4,0,10*ROW('Water Data'!F39)),NA())</f>
        <v>#N/A</v>
      </c>
      <c r="K45" s="508" t="e">
        <f ca="1">+IF(AND(ISNUMBER(OFFSET('Water Data'!$F$6,0,10*ROW('Water Data'!F39))),'Data Summary'!BZ45="Yes"),OFFSET('Water Data'!$F$6,0,10*ROW('Water Data'!F39)),NA())</f>
        <v>#N/A</v>
      </c>
      <c r="L45" s="508" t="e">
        <f ca="1">+IF(AND(ISNUMBER(OFFSET('Water Data'!$F$9,0,10*ROW('Water Data'!F39))),'Data Summary'!CA45="Yes"),OFFSET('Water Data'!$F$9,0,10*ROW('Water Data'!F39)),NA())</f>
        <v>#N/A</v>
      </c>
      <c r="M45" s="508" t="e">
        <f ca="1">+IF(AND(ISNUMBER(OFFSET('Water Data'!$G$4,0,10*ROW('Water Data'!G39))),'Data Summary'!CB45="Yes"),100-OFFSET('Water Data'!$G$4,0,10*ROW('Water Data'!G39)),NA())</f>
        <v>#N/A</v>
      </c>
      <c r="N45" s="508" t="e">
        <f ca="1">+IF(AND(ISNUMBER(OFFSET('Water Data'!$G$6,0,10*ROW('Water Data'!G39))),'Data Summary'!CC45="Yes"),OFFSET('Water Data'!$G$6,0,10*ROW('Water Data'!G39)),NA())</f>
        <v>#N/A</v>
      </c>
      <c r="O45" s="508" t="e">
        <f ca="1">+IF(AND(ISNUMBER(OFFSET('Water Data'!$G$9,0,10*ROW('Water Data'!G39))),'Data Summary'!CD45="Yes"),OFFSET('Water Data'!$G$9,0,10*ROW('Water Data'!G39)),NA())</f>
        <v>#N/A</v>
      </c>
      <c r="P45" s="508" t="e">
        <f ca="1">+IF(AND(ISNUMBER(OFFSET('Water Data'!$H$4,0,10*ROW('Water Data'!H39))),'Data Summary'!CE45="Yes"),100-OFFSET('Water Data'!$H$4,0,10*ROW('Water Data'!H39)),NA())</f>
        <v>#N/A</v>
      </c>
      <c r="Q45" s="508" t="e">
        <f ca="1">+IF(AND(ISNUMBER(OFFSET('Water Data'!$H$6,0,10*ROW('Water Data'!H39))),'Data Summary'!CF45="Yes"),OFFSET('Water Data'!$H$6,0,10*ROW('Water Data'!H39)),NA())</f>
        <v>#N/A</v>
      </c>
      <c r="R45" s="508" t="e">
        <f ca="1">+IF(AND(ISNUMBER(OFFSET('Water Data'!$H$9,0,10*ROW('Water Data'!H39))),'Data Summary'!CG45="Yes"),OFFSET('Water Data'!$H$9,0,10*ROW('Water Data'!H39)),NA())</f>
        <v>#N/A</v>
      </c>
      <c r="S45" s="508" t="e">
        <f ca="1">+IF(AND(ISNUMBER(OFFSET('Water Data'!$I$4,0,10*ROW('Water Data'!I39))),'Data Summary'!CH45="Yes"),100-OFFSET('Water Data'!$I$4,0,10*ROW('Water Data'!I39)),NA())</f>
        <v>#N/A</v>
      </c>
      <c r="T45" s="508" t="e">
        <f ca="1">+IF(AND(ISNUMBER(OFFSET('Water Data'!$I$6,0,10*ROW('Water Data'!I39))),'Data Summary'!CI45="Yes"),OFFSET('Water Data'!$I$6,0,10*ROW('Water Data'!I39)),NA())</f>
        <v>#N/A</v>
      </c>
      <c r="U45" s="508" t="e">
        <f ca="1">+IF(AND(ISNUMBER(OFFSET('Water Data'!$I$9,0,10*ROW('Water Data'!I39))),'Data Summary'!CJ45="Yes"),OFFSET('Water Data'!$I$9,0,10*ROW('Water Data'!I39)),NA())</f>
        <v>#N/A</v>
      </c>
      <c r="V45" s="509" t="e">
        <f ca="1">+IF(AND(ISNUMBER(OFFSET('Sanitation Data'!$D$4,0,10*ROW('Sanitation Data'!D39))),'Data Summary'!CK45="Yes"),100-OFFSET('Sanitation Data'!$D$4,0,10*ROW('Sanitation Data'!D39)),NA())</f>
        <v>#N/A</v>
      </c>
      <c r="W45" s="509" t="e">
        <f ca="1">+IF(AND(ISNUMBER(OFFSET('Sanitation Data'!$D$6,0,10*ROW('Sanitation Data'!D39))),'Data Summary'!CL45="Yes"),OFFSET('Sanitation Data'!$D$6,0,10*ROW('Sanitation Data'!D39)),NA())</f>
        <v>#N/A</v>
      </c>
      <c r="X45" s="509" t="e">
        <f ca="1">+IF(AND(ISNUMBER(OFFSET('Sanitation Data'!$D$10,0,10*ROW('Sanitation Data'!D39))),'Data Summary'!CM45="Yes"),OFFSET('Sanitation Data'!$D$10,0,10*ROW('Sanitation Data'!D39)),NA())</f>
        <v>#N/A</v>
      </c>
      <c r="Y45" s="509" t="e">
        <f ca="1">+IF(AND(ISNUMBER(OFFSET('Sanitation Data'!$D$11,0,10*ROW('Sanitation Data'!D39))),'Data Summary'!CN45="Yes"),OFFSET('Sanitation Data'!$D$11,0,10*ROW('Sanitation Data'!D39)),NA())</f>
        <v>#N/A</v>
      </c>
      <c r="Z45" s="509" t="e">
        <f ca="1">+IF(AND(ISNUMBER(OFFSET('Sanitation Data'!$D$12,0,10*ROW('Sanitation Data'!D39))),'Data Summary'!CO45="Yes"),OFFSET('Sanitation Data'!$D$12,0,10*ROW('Sanitation Data'!D39)),NA())</f>
        <v>#N/A</v>
      </c>
      <c r="AA45" s="509" t="e">
        <f ca="1">+IF(AND(ISNUMBER(OFFSET('Sanitation Data'!$E$4,0,10*ROW('Sanitation Data'!E39))),'Data Summary'!CP45="Yes"),100-OFFSET('Sanitation Data'!$E$4,0,10*ROW('Sanitation Data'!E39)),NA())</f>
        <v>#N/A</v>
      </c>
      <c r="AB45" s="509" t="e">
        <f ca="1">+IF(AND(ISNUMBER(OFFSET('Sanitation Data'!$E$6,0,10*ROW('Sanitation Data'!E39))),'Data Summary'!CQ45="Yes"),OFFSET('Sanitation Data'!$E$6,0,10*ROW('Sanitation Data'!E39)),NA())</f>
        <v>#N/A</v>
      </c>
      <c r="AC45" s="509" t="e">
        <f ca="1">+IF(AND(ISNUMBER(OFFSET('Sanitation Data'!$E$10,0,10*ROW('Sanitation Data'!E39))),'Data Summary'!CR45="Yes"),OFFSET('Sanitation Data'!$E$10,0,10*ROW('Sanitation Data'!E39)),NA())</f>
        <v>#N/A</v>
      </c>
      <c r="AD45" s="509" t="e">
        <f ca="1">+IF(AND(ISNUMBER(OFFSET('Sanitation Data'!$E$11,0,10*ROW('Sanitation Data'!E39))),'Data Summary'!CS45="Yes"),OFFSET('Sanitation Data'!$E$11,0,10*ROW('Sanitation Data'!E39)),NA())</f>
        <v>#N/A</v>
      </c>
      <c r="AE45" s="509" t="e">
        <f ca="1">+IF(AND(ISNUMBER(OFFSET('Sanitation Data'!$E$12,0,10*ROW('Sanitation Data'!E39))),'Data Summary'!CT45="Yes"),OFFSET('Sanitation Data'!$E$12,0,10*ROW('Sanitation Data'!E39)),NA())</f>
        <v>#N/A</v>
      </c>
      <c r="AF45" s="509" t="e">
        <f ca="1">+IF(AND(ISNUMBER(OFFSET('Sanitation Data'!$F$4,0,10*ROW('Sanitation Data'!F39))),'Data Summary'!CU45="Yes"),100-OFFSET('Sanitation Data'!$F$4,0,10*ROW('Sanitation Data'!F39)),NA())</f>
        <v>#N/A</v>
      </c>
      <c r="AG45" s="509" t="e">
        <f ca="1">+IF(AND(ISNUMBER(OFFSET('Sanitation Data'!$F$6,0,10*ROW('Sanitation Data'!F39))),'Data Summary'!CV45="Yes"),OFFSET('Sanitation Data'!$F$6,0,10*ROW('Sanitation Data'!F39)),NA())</f>
        <v>#N/A</v>
      </c>
      <c r="AH45" s="509" t="e">
        <f ca="1">+IF(AND(ISNUMBER(OFFSET('Sanitation Data'!$F$10,0,10*ROW('Sanitation Data'!F39))),'Data Summary'!CW45="Yes"),OFFSET('Sanitation Data'!$F$10,0,10*ROW('Sanitation Data'!F39)),NA())</f>
        <v>#N/A</v>
      </c>
      <c r="AI45" s="509" t="e">
        <f ca="1">+IF(AND(ISNUMBER(OFFSET('Sanitation Data'!$F$11,0,10*ROW('Sanitation Data'!F39))),'Data Summary'!CX45="Yes"),OFFSET('Sanitation Data'!$F$11,0,10*ROW('Sanitation Data'!F39)),NA())</f>
        <v>#N/A</v>
      </c>
      <c r="AJ45" s="509" t="e">
        <f ca="1">+IF(AND(ISNUMBER(OFFSET('Sanitation Data'!$F$12,0,10*ROW('Sanitation Data'!F39))),'Data Summary'!CY45="Yes"),OFFSET('Sanitation Data'!$F$12,0,10*ROW('Sanitation Data'!F39)),NA())</f>
        <v>#N/A</v>
      </c>
      <c r="AK45" s="509" t="e">
        <f ca="1">+IF(AND(ISNUMBER(OFFSET('Sanitation Data'!$G$4,0,10*ROW('Sanitation Data'!G39))),'Data Summary'!CZ45="Yes"),100-OFFSET('Sanitation Data'!$G$4,0,10*ROW('Sanitation Data'!G39)),NA())</f>
        <v>#N/A</v>
      </c>
      <c r="AL45" s="509" t="e">
        <f ca="1">+IF(AND(ISNUMBER(OFFSET('Sanitation Data'!$G$6,0,10*ROW('Sanitation Data'!G39))),'Data Summary'!DA45="Yes"),OFFSET('Sanitation Data'!$G$6,0,10*ROW('Sanitation Data'!G39)),NA())</f>
        <v>#N/A</v>
      </c>
      <c r="AM45" s="509" t="e">
        <f ca="1">+IF(AND(ISNUMBER(OFFSET('Sanitation Data'!$G$10,0,10*ROW('Sanitation Data'!G39))),'Data Summary'!DB45="Yes"),OFFSET('Sanitation Data'!$G$10,0,10*ROW('Sanitation Data'!G39)),NA())</f>
        <v>#N/A</v>
      </c>
      <c r="AN45" s="509" t="e">
        <f ca="1">+IF(AND(ISNUMBER(OFFSET('Sanitation Data'!$G$11,0,10*ROW('Sanitation Data'!G39))),'Data Summary'!DC45="Yes"),OFFSET('Sanitation Data'!$G$11,0,10*ROW('Sanitation Data'!G39)),NA())</f>
        <v>#N/A</v>
      </c>
      <c r="AO45" s="509" t="e">
        <f ca="1">+IF(AND(ISNUMBER(OFFSET('Sanitation Data'!$G$12,0,10*ROW('Sanitation Data'!G39))),'Data Summary'!DD45="Yes"),OFFSET('Sanitation Data'!$G$12,0,10*ROW('Sanitation Data'!G39)),NA())</f>
        <v>#N/A</v>
      </c>
      <c r="AP45" s="509" t="e">
        <f ca="1">+IF(AND(ISNUMBER(OFFSET('Sanitation Data'!$H$4,0,10*ROW('Sanitation Data'!H39))),'Data Summary'!DE45="Yes"),100-OFFSET('Sanitation Data'!$H$4,0,10*ROW('Sanitation Data'!H39)),NA())</f>
        <v>#N/A</v>
      </c>
      <c r="AQ45" s="509" t="e">
        <f ca="1">+IF(AND(ISNUMBER(OFFSET('Sanitation Data'!$H$6,0,10*ROW('Sanitation Data'!H39))),'Data Summary'!DF45="Yes"),OFFSET('Sanitation Data'!$H$6,0,10*ROW('Sanitation Data'!H39)),NA())</f>
        <v>#N/A</v>
      </c>
      <c r="AR45" s="509" t="e">
        <f ca="1">+IF(AND(ISNUMBER(OFFSET('Sanitation Data'!$H$10,0,10*ROW('Sanitation Data'!H39))),'Data Summary'!DG45="Yes"),OFFSET('Sanitation Data'!$H$10,0,10*ROW('Sanitation Data'!H39)),NA())</f>
        <v>#N/A</v>
      </c>
      <c r="AS45" s="509" t="e">
        <f ca="1">+IF(AND(ISNUMBER(OFFSET('Sanitation Data'!$H$11,0,10*ROW('Sanitation Data'!H39))),'Data Summary'!DH45="Yes"),OFFSET('Sanitation Data'!$H$11,0,10*ROW('Sanitation Data'!H39)),NA())</f>
        <v>#N/A</v>
      </c>
      <c r="AT45" s="509" t="e">
        <f ca="1">+IF(AND(ISNUMBER(OFFSET('Sanitation Data'!$H$12,0,10*ROW('Sanitation Data'!H39))),'Data Summary'!DI45="Yes"),OFFSET('Sanitation Data'!$H$12,0,10*ROW('Sanitation Data'!H39)),NA())</f>
        <v>#N/A</v>
      </c>
      <c r="AU45" s="509" t="e">
        <f ca="1">+IF(AND(ISNUMBER(OFFSET('Sanitation Data'!$I$4,0,10*ROW('Sanitation Data'!I39))),'Data Summary'!DJ45="Yes"),100-OFFSET('Sanitation Data'!$I$4,0,10*ROW('Sanitation Data'!I39)),NA())</f>
        <v>#N/A</v>
      </c>
      <c r="AV45" s="509" t="e">
        <f ca="1">+IF(AND(ISNUMBER(OFFSET('Sanitation Data'!$I$6,0,10*ROW('Sanitation Data'!I39))),'Data Summary'!DK45="Yes"),OFFSET('Sanitation Data'!$I$6,0,10*ROW('Sanitation Data'!I39)),NA())</f>
        <v>#N/A</v>
      </c>
      <c r="AW45" s="509" t="e">
        <f ca="1">+IF(AND(ISNUMBER(OFFSET('Sanitation Data'!$I$10,0,10*ROW('Sanitation Data'!I39))),'Data Summary'!DL45="Yes"),OFFSET('Sanitation Data'!$I$10,0,10*ROW('Sanitation Data'!I39)),NA())</f>
        <v>#N/A</v>
      </c>
      <c r="AX45" s="509" t="e">
        <f ca="1">+IF(AND(ISNUMBER(OFFSET('Sanitation Data'!$I$11,0,10*ROW('Sanitation Data'!I39))),'Data Summary'!DM45="Yes"),OFFSET('Sanitation Data'!$I$11,0,10*ROW('Sanitation Data'!I39)),NA())</f>
        <v>#N/A</v>
      </c>
      <c r="AY45" s="509" t="e">
        <f ca="1">+IF(AND(ISNUMBER(OFFSET('Sanitation Data'!$I$12,0,10*ROW('Sanitation Data'!I39))),'Data Summary'!DN45="Yes"),OFFSET('Sanitation Data'!$I$12,0,10*ROW('Sanitation Data'!I39)),NA())</f>
        <v>#N/A</v>
      </c>
      <c r="AZ45" s="510" t="e">
        <f ca="1">+IF(AND(ISNUMBER(OFFSET('Hygiene Data'!$D$5,0,10*ROW('Hygiene Data'!D39))),'Data Summary'!DO45="Yes"),OFFSET('Hygiene Data'!$D$5,0,10*ROW('Hygiene Data'!D39)),NA())</f>
        <v>#N/A</v>
      </c>
      <c r="BA45" s="510" t="e">
        <f ca="1">+IF(AND(ISNUMBER(OFFSET('Hygiene Data'!$D$7,0,10*ROW('Hygiene Data'!D39))),'Data Summary'!DP45="Yes"),OFFSET('Hygiene Data'!$D$7,0,10*ROW('Hygiene Data'!D39)),NA())</f>
        <v>#N/A</v>
      </c>
      <c r="BB45" s="510" t="e">
        <f ca="1">+IF(AND(ISNUMBER(OFFSET('Hygiene Data'!$D$9,0,10*ROW('Hygiene Data'!D39))),'Data Summary'!DQ45="Yes"),OFFSET('Hygiene Data'!$D$9,0,10*ROW('Hygiene Data'!D39)),NA())</f>
        <v>#N/A</v>
      </c>
      <c r="BC45" s="510" t="e">
        <f ca="1">+IF(AND(ISNUMBER(OFFSET('Hygiene Data'!$E$5,0,10*ROW('Hygiene Data'!E39))),'Data Summary'!DR45="Yes"),OFFSET('Hygiene Data'!$E$5,0,10*ROW('Hygiene Data'!E39)),NA())</f>
        <v>#N/A</v>
      </c>
      <c r="BD45" s="510" t="e">
        <f ca="1">+IF(AND(ISNUMBER(OFFSET('Hygiene Data'!$E$7,0,10*ROW('Hygiene Data'!E39))),'Data Summary'!DS45="Yes"),OFFSET('Hygiene Data'!$E$7,0,10*ROW('Hygiene Data'!E39)),NA())</f>
        <v>#N/A</v>
      </c>
      <c r="BE45" s="510" t="e">
        <f ca="1">+IF(AND(ISNUMBER(OFFSET('Hygiene Data'!$E$9,0,10*ROW('Hygiene Data'!E39))),'Data Summary'!DT45="Yes"),OFFSET('Hygiene Data'!$E$9,0,10*ROW('Hygiene Data'!E39)),NA())</f>
        <v>#N/A</v>
      </c>
      <c r="BF45" s="510" t="e">
        <f ca="1">+IF(AND(ISNUMBER(OFFSET('Hygiene Data'!$F$5,0,10*ROW('Hygiene Data'!F39))),'Data Summary'!DU45="Yes"),OFFSET('Hygiene Data'!$F$5,0,10*ROW('Hygiene Data'!F39)),NA())</f>
        <v>#N/A</v>
      </c>
      <c r="BG45" s="510" t="e">
        <f ca="1">+IF(AND(ISNUMBER(OFFSET('Hygiene Data'!$F$7,0,10*ROW('Hygiene Data'!F39))),'Data Summary'!DV45="Yes"),OFFSET('Hygiene Data'!$F$7,0,10*ROW('Hygiene Data'!F39)),NA())</f>
        <v>#N/A</v>
      </c>
      <c r="BH45" s="510" t="e">
        <f ca="1">+IF(AND(ISNUMBER(OFFSET('Hygiene Data'!$F$9,0,10*ROW('Hygiene Data'!F39))),'Data Summary'!DW45="Yes"),OFFSET('Hygiene Data'!$F$9,0,10*ROW('Hygiene Data'!F39)),NA())</f>
        <v>#N/A</v>
      </c>
      <c r="BI45" s="510" t="e">
        <f ca="1">+IF(AND(ISNUMBER(OFFSET('Hygiene Data'!$G$5,0,10*ROW('Hygiene Data'!G39))),'Data Summary'!DX45="Yes"),OFFSET('Hygiene Data'!$G$5,0,10*ROW('Hygiene Data'!G39)),NA())</f>
        <v>#N/A</v>
      </c>
      <c r="BJ45" s="510" t="e">
        <f ca="1">+IF(AND(ISNUMBER(OFFSET('Hygiene Data'!$G$7,0,10*ROW('Hygiene Data'!G39))),'Data Summary'!DY45="Yes"),OFFSET('Hygiene Data'!$G$7,0,10*ROW('Hygiene Data'!G39)),NA())</f>
        <v>#N/A</v>
      </c>
      <c r="BK45" s="510" t="e">
        <f ca="1">+IF(AND(ISNUMBER(OFFSET('Hygiene Data'!$G$9,0,10*ROW('Hygiene Data'!G39))),'Data Summary'!DZ45="Yes"),OFFSET('Hygiene Data'!$G$9,0,10*ROW('Hygiene Data'!G39)),NA())</f>
        <v>#N/A</v>
      </c>
      <c r="BL45" s="510" t="e">
        <f ca="1">+IF(AND(ISNUMBER(OFFSET('Hygiene Data'!$H$5,0,10*ROW('Hygiene Data'!H39))),'Data Summary'!EA45="Yes"),OFFSET('Hygiene Data'!$H$5,0,10*ROW('Hygiene Data'!H39)),NA())</f>
        <v>#N/A</v>
      </c>
      <c r="BM45" s="510" t="e">
        <f ca="1">+IF(AND(ISNUMBER(OFFSET('Hygiene Data'!$H$7,0,10*ROW('Hygiene Data'!H39))),'Data Summary'!EB45="Yes"),OFFSET('Hygiene Data'!$H$7,0,10*ROW('Hygiene Data'!H39)),NA())</f>
        <v>#N/A</v>
      </c>
      <c r="BN45" s="510" t="e">
        <f ca="1">+IF(AND(ISNUMBER(OFFSET('Hygiene Data'!$H$9,0,10*ROW('Hygiene Data'!H39))),'Data Summary'!EC45="Yes"),OFFSET('Hygiene Data'!$H$9,0,10*ROW('Hygiene Data'!H39)),NA())</f>
        <v>#N/A</v>
      </c>
      <c r="BO45" s="510" t="e">
        <f ca="1">+IF(AND(ISNUMBER(OFFSET('Hygiene Data'!$I$5,0,10*ROW('Hygiene Data'!I39))),'Data Summary'!ED45="Yes"),OFFSET('Hygiene Data'!$I$5,0,10*ROW('Hygiene Data'!I39)),NA())</f>
        <v>#N/A</v>
      </c>
      <c r="BP45" s="510" t="e">
        <f ca="1">+IF(AND(ISNUMBER(OFFSET('Hygiene Data'!$I$7,0,10*ROW('Hygiene Data'!I39))),'Data Summary'!EE45="Yes"),OFFSET('Hygiene Data'!$I$7,0,10*ROW('Hygiene Data'!I39)),NA())</f>
        <v>#N/A</v>
      </c>
      <c r="BQ45" s="510" t="e">
        <f ca="1">+IF(AND(ISNUMBER(OFFSET('Hygiene Data'!$I$9,0,10*ROW('Hygiene Data'!I39))),'Data Summary'!EF45="Yes"),OFFSET('Hygiene Data'!$I$9,0,10*ROW('Hygiene Data'!I39)),NA())</f>
        <v>#N/A</v>
      </c>
    </row>
    <row r="46" spans="1:69" x14ac:dyDescent="0.25">
      <c r="A46" s="506" t="e">
        <f ca="1">+RIGHT('Data Summary'!A46,LEN('Data Summary'!A46)-9)</f>
        <v>#VALUE!</v>
      </c>
      <c r="B46" s="480" t="str">
        <f ca="1">+IF(ISTEXT('Data Summary'!B46),'Data Summary'!B46,"")</f>
        <v/>
      </c>
      <c r="C46" s="507" t="e">
        <f ca="1">+VALUE('Data Summary'!C46)</f>
        <v>#VALUE!</v>
      </c>
      <c r="D46" s="508" t="e">
        <f ca="1">+IF(AND(ISNUMBER(OFFSET('Water Data'!$D$4,0,10*ROW('Water Data'!D40))),'Data Summary'!BS46="Yes"),100-OFFSET('Water Data'!$D$4,0,10*ROW('Water Data'!D40)),NA())</f>
        <v>#N/A</v>
      </c>
      <c r="E46" s="508" t="e">
        <f ca="1">+IF(AND(ISNUMBER(OFFSET('Water Data'!$D$6,0,10*ROW('Water Data'!D40))),'Data Summary'!BT46="Yes"),OFFSET('Water Data'!$D$6,0,10*ROW('Water Data'!D40)),NA())</f>
        <v>#N/A</v>
      </c>
      <c r="F46" s="508" t="e">
        <f ca="1">+IF(AND(ISNUMBER(OFFSET('Water Data'!$D$9,0,10*ROW('Water Data'!D40))),'Data Summary'!BU46="Yes"),OFFSET('Water Data'!$D$9,0,10*ROW('Water Data'!D40)),NA())</f>
        <v>#N/A</v>
      </c>
      <c r="G46" s="508" t="e">
        <f ca="1">+IF(AND(ISNUMBER(OFFSET('Water Data'!$E$4,0,10*ROW('Water Data'!E40))),'Data Summary'!BV46="Yes"),100-OFFSET('Water Data'!$E$4,0,10*ROW('Water Data'!E40)),NA())</f>
        <v>#N/A</v>
      </c>
      <c r="H46" s="508" t="e">
        <f ca="1">+IF(AND(ISNUMBER(OFFSET('Water Data'!$E$6,0,10*ROW('Water Data'!E40))),'Data Summary'!BW46="Yes"),OFFSET('Water Data'!$E$6,0,10*ROW('Water Data'!E40)),NA())</f>
        <v>#N/A</v>
      </c>
      <c r="I46" s="508" t="e">
        <f ca="1">+IF(AND(ISNUMBER(OFFSET('Water Data'!$E$9,0,10*ROW('Water Data'!E40))),'Data Summary'!BX46="Yes"),OFFSET('Water Data'!$E$9,0,10*ROW('Water Data'!E40)),NA())</f>
        <v>#N/A</v>
      </c>
      <c r="J46" s="508" t="e">
        <f ca="1">+IF(AND(ISNUMBER(OFFSET('Water Data'!$F$4,0,10*ROW('Water Data'!F40))),'Data Summary'!BY46="Yes"),100-OFFSET('Water Data'!$F$4,0,10*ROW('Water Data'!F40)),NA())</f>
        <v>#N/A</v>
      </c>
      <c r="K46" s="508" t="e">
        <f ca="1">+IF(AND(ISNUMBER(OFFSET('Water Data'!$F$6,0,10*ROW('Water Data'!F40))),'Data Summary'!BZ46="Yes"),OFFSET('Water Data'!$F$6,0,10*ROW('Water Data'!F40)),NA())</f>
        <v>#N/A</v>
      </c>
      <c r="L46" s="508" t="e">
        <f ca="1">+IF(AND(ISNUMBER(OFFSET('Water Data'!$F$9,0,10*ROW('Water Data'!F40))),'Data Summary'!CA46="Yes"),OFFSET('Water Data'!$F$9,0,10*ROW('Water Data'!F40)),NA())</f>
        <v>#N/A</v>
      </c>
      <c r="M46" s="508" t="e">
        <f ca="1">+IF(AND(ISNUMBER(OFFSET('Water Data'!$G$4,0,10*ROW('Water Data'!G40))),'Data Summary'!CB46="Yes"),100-OFFSET('Water Data'!$G$4,0,10*ROW('Water Data'!G40)),NA())</f>
        <v>#N/A</v>
      </c>
      <c r="N46" s="508" t="e">
        <f ca="1">+IF(AND(ISNUMBER(OFFSET('Water Data'!$G$6,0,10*ROW('Water Data'!G40))),'Data Summary'!CC46="Yes"),OFFSET('Water Data'!$G$6,0,10*ROW('Water Data'!G40)),NA())</f>
        <v>#N/A</v>
      </c>
      <c r="O46" s="508" t="e">
        <f ca="1">+IF(AND(ISNUMBER(OFFSET('Water Data'!$G$9,0,10*ROW('Water Data'!G40))),'Data Summary'!CD46="Yes"),OFFSET('Water Data'!$G$9,0,10*ROW('Water Data'!G40)),NA())</f>
        <v>#N/A</v>
      </c>
      <c r="P46" s="508" t="e">
        <f ca="1">+IF(AND(ISNUMBER(OFFSET('Water Data'!$H$4,0,10*ROW('Water Data'!H40))),'Data Summary'!CE46="Yes"),100-OFFSET('Water Data'!$H$4,0,10*ROW('Water Data'!H40)),NA())</f>
        <v>#N/A</v>
      </c>
      <c r="Q46" s="508" t="e">
        <f ca="1">+IF(AND(ISNUMBER(OFFSET('Water Data'!$H$6,0,10*ROW('Water Data'!H40))),'Data Summary'!CF46="Yes"),OFFSET('Water Data'!$H$6,0,10*ROW('Water Data'!H40)),NA())</f>
        <v>#N/A</v>
      </c>
      <c r="R46" s="508" t="e">
        <f ca="1">+IF(AND(ISNUMBER(OFFSET('Water Data'!$H$9,0,10*ROW('Water Data'!H40))),'Data Summary'!CG46="Yes"),OFFSET('Water Data'!$H$9,0,10*ROW('Water Data'!H40)),NA())</f>
        <v>#N/A</v>
      </c>
      <c r="S46" s="508" t="e">
        <f ca="1">+IF(AND(ISNUMBER(OFFSET('Water Data'!$I$4,0,10*ROW('Water Data'!I40))),'Data Summary'!CH46="Yes"),100-OFFSET('Water Data'!$I$4,0,10*ROW('Water Data'!I40)),NA())</f>
        <v>#N/A</v>
      </c>
      <c r="T46" s="508" t="e">
        <f ca="1">+IF(AND(ISNUMBER(OFFSET('Water Data'!$I$6,0,10*ROW('Water Data'!I40))),'Data Summary'!CI46="Yes"),OFFSET('Water Data'!$I$6,0,10*ROW('Water Data'!I40)),NA())</f>
        <v>#N/A</v>
      </c>
      <c r="U46" s="508" t="e">
        <f ca="1">+IF(AND(ISNUMBER(OFFSET('Water Data'!$I$9,0,10*ROW('Water Data'!I40))),'Data Summary'!CJ46="Yes"),OFFSET('Water Data'!$I$9,0,10*ROW('Water Data'!I40)),NA())</f>
        <v>#N/A</v>
      </c>
      <c r="V46" s="509" t="e">
        <f ca="1">+IF(AND(ISNUMBER(OFFSET('Sanitation Data'!$D$4,0,10*ROW('Sanitation Data'!D40))),'Data Summary'!CK46="Yes"),100-OFFSET('Sanitation Data'!$D$4,0,10*ROW('Sanitation Data'!D40)),NA())</f>
        <v>#N/A</v>
      </c>
      <c r="W46" s="509" t="e">
        <f ca="1">+IF(AND(ISNUMBER(OFFSET('Sanitation Data'!$D$6,0,10*ROW('Sanitation Data'!D40))),'Data Summary'!CL46="Yes"),OFFSET('Sanitation Data'!$D$6,0,10*ROW('Sanitation Data'!D40)),NA())</f>
        <v>#N/A</v>
      </c>
      <c r="X46" s="509" t="e">
        <f ca="1">+IF(AND(ISNUMBER(OFFSET('Sanitation Data'!$D$10,0,10*ROW('Sanitation Data'!D40))),'Data Summary'!CM46="Yes"),OFFSET('Sanitation Data'!$D$10,0,10*ROW('Sanitation Data'!D40)),NA())</f>
        <v>#N/A</v>
      </c>
      <c r="Y46" s="509" t="e">
        <f ca="1">+IF(AND(ISNUMBER(OFFSET('Sanitation Data'!$D$11,0,10*ROW('Sanitation Data'!D40))),'Data Summary'!CN46="Yes"),OFFSET('Sanitation Data'!$D$11,0,10*ROW('Sanitation Data'!D40)),NA())</f>
        <v>#N/A</v>
      </c>
      <c r="Z46" s="509" t="e">
        <f ca="1">+IF(AND(ISNUMBER(OFFSET('Sanitation Data'!$D$12,0,10*ROW('Sanitation Data'!D40))),'Data Summary'!CO46="Yes"),OFFSET('Sanitation Data'!$D$12,0,10*ROW('Sanitation Data'!D40)),NA())</f>
        <v>#N/A</v>
      </c>
      <c r="AA46" s="509" t="e">
        <f ca="1">+IF(AND(ISNUMBER(OFFSET('Sanitation Data'!$E$4,0,10*ROW('Sanitation Data'!E40))),'Data Summary'!CP46="Yes"),100-OFFSET('Sanitation Data'!$E$4,0,10*ROW('Sanitation Data'!E40)),NA())</f>
        <v>#N/A</v>
      </c>
      <c r="AB46" s="509" t="e">
        <f ca="1">+IF(AND(ISNUMBER(OFFSET('Sanitation Data'!$E$6,0,10*ROW('Sanitation Data'!E40))),'Data Summary'!CQ46="Yes"),OFFSET('Sanitation Data'!$E$6,0,10*ROW('Sanitation Data'!E40)),NA())</f>
        <v>#N/A</v>
      </c>
      <c r="AC46" s="509" t="e">
        <f ca="1">+IF(AND(ISNUMBER(OFFSET('Sanitation Data'!$E$10,0,10*ROW('Sanitation Data'!E40))),'Data Summary'!CR46="Yes"),OFFSET('Sanitation Data'!$E$10,0,10*ROW('Sanitation Data'!E40)),NA())</f>
        <v>#N/A</v>
      </c>
      <c r="AD46" s="509" t="e">
        <f ca="1">+IF(AND(ISNUMBER(OFFSET('Sanitation Data'!$E$11,0,10*ROW('Sanitation Data'!E40))),'Data Summary'!CS46="Yes"),OFFSET('Sanitation Data'!$E$11,0,10*ROW('Sanitation Data'!E40)),NA())</f>
        <v>#N/A</v>
      </c>
      <c r="AE46" s="509" t="e">
        <f ca="1">+IF(AND(ISNUMBER(OFFSET('Sanitation Data'!$E$12,0,10*ROW('Sanitation Data'!E40))),'Data Summary'!CT46="Yes"),OFFSET('Sanitation Data'!$E$12,0,10*ROW('Sanitation Data'!E40)),NA())</f>
        <v>#N/A</v>
      </c>
      <c r="AF46" s="509" t="e">
        <f ca="1">+IF(AND(ISNUMBER(OFFSET('Sanitation Data'!$F$4,0,10*ROW('Sanitation Data'!F40))),'Data Summary'!CU46="Yes"),100-OFFSET('Sanitation Data'!$F$4,0,10*ROW('Sanitation Data'!F40)),NA())</f>
        <v>#N/A</v>
      </c>
      <c r="AG46" s="509" t="e">
        <f ca="1">+IF(AND(ISNUMBER(OFFSET('Sanitation Data'!$F$6,0,10*ROW('Sanitation Data'!F40))),'Data Summary'!CV46="Yes"),OFFSET('Sanitation Data'!$F$6,0,10*ROW('Sanitation Data'!F40)),NA())</f>
        <v>#N/A</v>
      </c>
      <c r="AH46" s="509" t="e">
        <f ca="1">+IF(AND(ISNUMBER(OFFSET('Sanitation Data'!$F$10,0,10*ROW('Sanitation Data'!F40))),'Data Summary'!CW46="Yes"),OFFSET('Sanitation Data'!$F$10,0,10*ROW('Sanitation Data'!F40)),NA())</f>
        <v>#N/A</v>
      </c>
      <c r="AI46" s="509" t="e">
        <f ca="1">+IF(AND(ISNUMBER(OFFSET('Sanitation Data'!$F$11,0,10*ROW('Sanitation Data'!F40))),'Data Summary'!CX46="Yes"),OFFSET('Sanitation Data'!$F$11,0,10*ROW('Sanitation Data'!F40)),NA())</f>
        <v>#N/A</v>
      </c>
      <c r="AJ46" s="509" t="e">
        <f ca="1">+IF(AND(ISNUMBER(OFFSET('Sanitation Data'!$F$12,0,10*ROW('Sanitation Data'!F40))),'Data Summary'!CY46="Yes"),OFFSET('Sanitation Data'!$F$12,0,10*ROW('Sanitation Data'!F40)),NA())</f>
        <v>#N/A</v>
      </c>
      <c r="AK46" s="509" t="e">
        <f ca="1">+IF(AND(ISNUMBER(OFFSET('Sanitation Data'!$G$4,0,10*ROW('Sanitation Data'!G40))),'Data Summary'!CZ46="Yes"),100-OFFSET('Sanitation Data'!$G$4,0,10*ROW('Sanitation Data'!G40)),NA())</f>
        <v>#N/A</v>
      </c>
      <c r="AL46" s="509" t="e">
        <f ca="1">+IF(AND(ISNUMBER(OFFSET('Sanitation Data'!$G$6,0,10*ROW('Sanitation Data'!G40))),'Data Summary'!DA46="Yes"),OFFSET('Sanitation Data'!$G$6,0,10*ROW('Sanitation Data'!G40)),NA())</f>
        <v>#N/A</v>
      </c>
      <c r="AM46" s="509" t="e">
        <f ca="1">+IF(AND(ISNUMBER(OFFSET('Sanitation Data'!$G$10,0,10*ROW('Sanitation Data'!G40))),'Data Summary'!DB46="Yes"),OFFSET('Sanitation Data'!$G$10,0,10*ROW('Sanitation Data'!G40)),NA())</f>
        <v>#N/A</v>
      </c>
      <c r="AN46" s="509" t="e">
        <f ca="1">+IF(AND(ISNUMBER(OFFSET('Sanitation Data'!$G$11,0,10*ROW('Sanitation Data'!G40))),'Data Summary'!DC46="Yes"),OFFSET('Sanitation Data'!$G$11,0,10*ROW('Sanitation Data'!G40)),NA())</f>
        <v>#N/A</v>
      </c>
      <c r="AO46" s="509" t="e">
        <f ca="1">+IF(AND(ISNUMBER(OFFSET('Sanitation Data'!$G$12,0,10*ROW('Sanitation Data'!G40))),'Data Summary'!DD46="Yes"),OFFSET('Sanitation Data'!$G$12,0,10*ROW('Sanitation Data'!G40)),NA())</f>
        <v>#N/A</v>
      </c>
      <c r="AP46" s="509" t="e">
        <f ca="1">+IF(AND(ISNUMBER(OFFSET('Sanitation Data'!$H$4,0,10*ROW('Sanitation Data'!H40))),'Data Summary'!DE46="Yes"),100-OFFSET('Sanitation Data'!$H$4,0,10*ROW('Sanitation Data'!H40)),NA())</f>
        <v>#N/A</v>
      </c>
      <c r="AQ46" s="509" t="e">
        <f ca="1">+IF(AND(ISNUMBER(OFFSET('Sanitation Data'!$H$6,0,10*ROW('Sanitation Data'!H40))),'Data Summary'!DF46="Yes"),OFFSET('Sanitation Data'!$H$6,0,10*ROW('Sanitation Data'!H40)),NA())</f>
        <v>#N/A</v>
      </c>
      <c r="AR46" s="509" t="e">
        <f ca="1">+IF(AND(ISNUMBER(OFFSET('Sanitation Data'!$H$10,0,10*ROW('Sanitation Data'!H40))),'Data Summary'!DG46="Yes"),OFFSET('Sanitation Data'!$H$10,0,10*ROW('Sanitation Data'!H40)),NA())</f>
        <v>#N/A</v>
      </c>
      <c r="AS46" s="509" t="e">
        <f ca="1">+IF(AND(ISNUMBER(OFFSET('Sanitation Data'!$H$11,0,10*ROW('Sanitation Data'!H40))),'Data Summary'!DH46="Yes"),OFFSET('Sanitation Data'!$H$11,0,10*ROW('Sanitation Data'!H40)),NA())</f>
        <v>#N/A</v>
      </c>
      <c r="AT46" s="509" t="e">
        <f ca="1">+IF(AND(ISNUMBER(OFFSET('Sanitation Data'!$H$12,0,10*ROW('Sanitation Data'!H40))),'Data Summary'!DI46="Yes"),OFFSET('Sanitation Data'!$H$12,0,10*ROW('Sanitation Data'!H40)),NA())</f>
        <v>#N/A</v>
      </c>
      <c r="AU46" s="509" t="e">
        <f ca="1">+IF(AND(ISNUMBER(OFFSET('Sanitation Data'!$I$4,0,10*ROW('Sanitation Data'!I40))),'Data Summary'!DJ46="Yes"),100-OFFSET('Sanitation Data'!$I$4,0,10*ROW('Sanitation Data'!I40)),NA())</f>
        <v>#N/A</v>
      </c>
      <c r="AV46" s="509" t="e">
        <f ca="1">+IF(AND(ISNUMBER(OFFSET('Sanitation Data'!$I$6,0,10*ROW('Sanitation Data'!I40))),'Data Summary'!DK46="Yes"),OFFSET('Sanitation Data'!$I$6,0,10*ROW('Sanitation Data'!I40)),NA())</f>
        <v>#N/A</v>
      </c>
      <c r="AW46" s="509" t="e">
        <f ca="1">+IF(AND(ISNUMBER(OFFSET('Sanitation Data'!$I$10,0,10*ROW('Sanitation Data'!I40))),'Data Summary'!DL46="Yes"),OFFSET('Sanitation Data'!$I$10,0,10*ROW('Sanitation Data'!I40)),NA())</f>
        <v>#N/A</v>
      </c>
      <c r="AX46" s="509" t="e">
        <f ca="1">+IF(AND(ISNUMBER(OFFSET('Sanitation Data'!$I$11,0,10*ROW('Sanitation Data'!I40))),'Data Summary'!DM46="Yes"),OFFSET('Sanitation Data'!$I$11,0,10*ROW('Sanitation Data'!I40)),NA())</f>
        <v>#N/A</v>
      </c>
      <c r="AY46" s="509" t="e">
        <f ca="1">+IF(AND(ISNUMBER(OFFSET('Sanitation Data'!$I$12,0,10*ROW('Sanitation Data'!I40))),'Data Summary'!DN46="Yes"),OFFSET('Sanitation Data'!$I$12,0,10*ROW('Sanitation Data'!I40)),NA())</f>
        <v>#N/A</v>
      </c>
      <c r="AZ46" s="510" t="e">
        <f ca="1">+IF(AND(ISNUMBER(OFFSET('Hygiene Data'!$D$5,0,10*ROW('Hygiene Data'!D40))),'Data Summary'!DO46="Yes"),OFFSET('Hygiene Data'!$D$5,0,10*ROW('Hygiene Data'!D40)),NA())</f>
        <v>#N/A</v>
      </c>
      <c r="BA46" s="510" t="e">
        <f ca="1">+IF(AND(ISNUMBER(OFFSET('Hygiene Data'!$D$7,0,10*ROW('Hygiene Data'!D40))),'Data Summary'!DP46="Yes"),OFFSET('Hygiene Data'!$D$7,0,10*ROW('Hygiene Data'!D40)),NA())</f>
        <v>#N/A</v>
      </c>
      <c r="BB46" s="510" t="e">
        <f ca="1">+IF(AND(ISNUMBER(OFFSET('Hygiene Data'!$D$9,0,10*ROW('Hygiene Data'!D40))),'Data Summary'!DQ46="Yes"),OFFSET('Hygiene Data'!$D$9,0,10*ROW('Hygiene Data'!D40)),NA())</f>
        <v>#N/A</v>
      </c>
      <c r="BC46" s="510" t="e">
        <f ca="1">+IF(AND(ISNUMBER(OFFSET('Hygiene Data'!$E$5,0,10*ROW('Hygiene Data'!E40))),'Data Summary'!DR46="Yes"),OFFSET('Hygiene Data'!$E$5,0,10*ROW('Hygiene Data'!E40)),NA())</f>
        <v>#N/A</v>
      </c>
      <c r="BD46" s="510" t="e">
        <f ca="1">+IF(AND(ISNUMBER(OFFSET('Hygiene Data'!$E$7,0,10*ROW('Hygiene Data'!E40))),'Data Summary'!DS46="Yes"),OFFSET('Hygiene Data'!$E$7,0,10*ROW('Hygiene Data'!E40)),NA())</f>
        <v>#N/A</v>
      </c>
      <c r="BE46" s="510" t="e">
        <f ca="1">+IF(AND(ISNUMBER(OFFSET('Hygiene Data'!$E$9,0,10*ROW('Hygiene Data'!E40))),'Data Summary'!DT46="Yes"),OFFSET('Hygiene Data'!$E$9,0,10*ROW('Hygiene Data'!E40)),NA())</f>
        <v>#N/A</v>
      </c>
      <c r="BF46" s="510" t="e">
        <f ca="1">+IF(AND(ISNUMBER(OFFSET('Hygiene Data'!$F$5,0,10*ROW('Hygiene Data'!F40))),'Data Summary'!DU46="Yes"),OFFSET('Hygiene Data'!$F$5,0,10*ROW('Hygiene Data'!F40)),NA())</f>
        <v>#N/A</v>
      </c>
      <c r="BG46" s="510" t="e">
        <f ca="1">+IF(AND(ISNUMBER(OFFSET('Hygiene Data'!$F$7,0,10*ROW('Hygiene Data'!F40))),'Data Summary'!DV46="Yes"),OFFSET('Hygiene Data'!$F$7,0,10*ROW('Hygiene Data'!F40)),NA())</f>
        <v>#N/A</v>
      </c>
      <c r="BH46" s="510" t="e">
        <f ca="1">+IF(AND(ISNUMBER(OFFSET('Hygiene Data'!$F$9,0,10*ROW('Hygiene Data'!F40))),'Data Summary'!DW46="Yes"),OFFSET('Hygiene Data'!$F$9,0,10*ROW('Hygiene Data'!F40)),NA())</f>
        <v>#N/A</v>
      </c>
      <c r="BI46" s="510" t="e">
        <f ca="1">+IF(AND(ISNUMBER(OFFSET('Hygiene Data'!$G$5,0,10*ROW('Hygiene Data'!G40))),'Data Summary'!DX46="Yes"),OFFSET('Hygiene Data'!$G$5,0,10*ROW('Hygiene Data'!G40)),NA())</f>
        <v>#N/A</v>
      </c>
      <c r="BJ46" s="510" t="e">
        <f ca="1">+IF(AND(ISNUMBER(OFFSET('Hygiene Data'!$G$7,0,10*ROW('Hygiene Data'!G40))),'Data Summary'!DY46="Yes"),OFFSET('Hygiene Data'!$G$7,0,10*ROW('Hygiene Data'!G40)),NA())</f>
        <v>#N/A</v>
      </c>
      <c r="BK46" s="510" t="e">
        <f ca="1">+IF(AND(ISNUMBER(OFFSET('Hygiene Data'!$G$9,0,10*ROW('Hygiene Data'!G40))),'Data Summary'!DZ46="Yes"),OFFSET('Hygiene Data'!$G$9,0,10*ROW('Hygiene Data'!G40)),NA())</f>
        <v>#N/A</v>
      </c>
      <c r="BL46" s="510" t="e">
        <f ca="1">+IF(AND(ISNUMBER(OFFSET('Hygiene Data'!$H$5,0,10*ROW('Hygiene Data'!H40))),'Data Summary'!EA46="Yes"),OFFSET('Hygiene Data'!$H$5,0,10*ROW('Hygiene Data'!H40)),NA())</f>
        <v>#N/A</v>
      </c>
      <c r="BM46" s="510" t="e">
        <f ca="1">+IF(AND(ISNUMBER(OFFSET('Hygiene Data'!$H$7,0,10*ROW('Hygiene Data'!H40))),'Data Summary'!EB46="Yes"),OFFSET('Hygiene Data'!$H$7,0,10*ROW('Hygiene Data'!H40)),NA())</f>
        <v>#N/A</v>
      </c>
      <c r="BN46" s="510" t="e">
        <f ca="1">+IF(AND(ISNUMBER(OFFSET('Hygiene Data'!$H$9,0,10*ROW('Hygiene Data'!H40))),'Data Summary'!EC46="Yes"),OFFSET('Hygiene Data'!$H$9,0,10*ROW('Hygiene Data'!H40)),NA())</f>
        <v>#N/A</v>
      </c>
      <c r="BO46" s="510" t="e">
        <f ca="1">+IF(AND(ISNUMBER(OFFSET('Hygiene Data'!$I$5,0,10*ROW('Hygiene Data'!I40))),'Data Summary'!ED46="Yes"),OFFSET('Hygiene Data'!$I$5,0,10*ROW('Hygiene Data'!I40)),NA())</f>
        <v>#N/A</v>
      </c>
      <c r="BP46" s="510" t="e">
        <f ca="1">+IF(AND(ISNUMBER(OFFSET('Hygiene Data'!$I$7,0,10*ROW('Hygiene Data'!I40))),'Data Summary'!EE46="Yes"),OFFSET('Hygiene Data'!$I$7,0,10*ROW('Hygiene Data'!I40)),NA())</f>
        <v>#N/A</v>
      </c>
      <c r="BQ46" s="510" t="e">
        <f ca="1">+IF(AND(ISNUMBER(OFFSET('Hygiene Data'!$I$9,0,10*ROW('Hygiene Data'!I40))),'Data Summary'!EF46="Yes"),OFFSET('Hygiene Data'!$I$9,0,10*ROW('Hygiene Data'!I40)),NA())</f>
        <v>#N/A</v>
      </c>
    </row>
    <row r="47" spans="1:69" x14ac:dyDescent="0.25">
      <c r="A47" s="506" t="e">
        <f ca="1">+RIGHT('Data Summary'!A47,LEN('Data Summary'!A47)-9)</f>
        <v>#VALUE!</v>
      </c>
      <c r="B47" s="480" t="str">
        <f ca="1">+IF(ISTEXT('Data Summary'!B47),'Data Summary'!B47,"")</f>
        <v/>
      </c>
      <c r="C47" s="507" t="e">
        <f ca="1">+VALUE('Data Summary'!C47)</f>
        <v>#VALUE!</v>
      </c>
      <c r="D47" s="508" t="e">
        <f ca="1">+IF(AND(ISNUMBER(OFFSET('Water Data'!$D$4,0,10*ROW('Water Data'!D41))),'Data Summary'!BS47="Yes"),100-OFFSET('Water Data'!$D$4,0,10*ROW('Water Data'!D41)),NA())</f>
        <v>#N/A</v>
      </c>
      <c r="E47" s="508" t="e">
        <f ca="1">+IF(AND(ISNUMBER(OFFSET('Water Data'!$D$6,0,10*ROW('Water Data'!D41))),'Data Summary'!BT47="Yes"),OFFSET('Water Data'!$D$6,0,10*ROW('Water Data'!D41)),NA())</f>
        <v>#N/A</v>
      </c>
      <c r="F47" s="508" t="e">
        <f ca="1">+IF(AND(ISNUMBER(OFFSET('Water Data'!$D$9,0,10*ROW('Water Data'!D41))),'Data Summary'!BU47="Yes"),OFFSET('Water Data'!$D$9,0,10*ROW('Water Data'!D41)),NA())</f>
        <v>#N/A</v>
      </c>
      <c r="G47" s="508" t="e">
        <f ca="1">+IF(AND(ISNUMBER(OFFSET('Water Data'!$E$4,0,10*ROW('Water Data'!E41))),'Data Summary'!BV47="Yes"),100-OFFSET('Water Data'!$E$4,0,10*ROW('Water Data'!E41)),NA())</f>
        <v>#N/A</v>
      </c>
      <c r="H47" s="508" t="e">
        <f ca="1">+IF(AND(ISNUMBER(OFFSET('Water Data'!$E$6,0,10*ROW('Water Data'!E41))),'Data Summary'!BW47="Yes"),OFFSET('Water Data'!$E$6,0,10*ROW('Water Data'!E41)),NA())</f>
        <v>#N/A</v>
      </c>
      <c r="I47" s="508" t="e">
        <f ca="1">+IF(AND(ISNUMBER(OFFSET('Water Data'!$E$9,0,10*ROW('Water Data'!E41))),'Data Summary'!BX47="Yes"),OFFSET('Water Data'!$E$9,0,10*ROW('Water Data'!E41)),NA())</f>
        <v>#N/A</v>
      </c>
      <c r="J47" s="508" t="e">
        <f ca="1">+IF(AND(ISNUMBER(OFFSET('Water Data'!$F$4,0,10*ROW('Water Data'!F41))),'Data Summary'!BY47="Yes"),100-OFFSET('Water Data'!$F$4,0,10*ROW('Water Data'!F41)),NA())</f>
        <v>#N/A</v>
      </c>
      <c r="K47" s="508" t="e">
        <f ca="1">+IF(AND(ISNUMBER(OFFSET('Water Data'!$F$6,0,10*ROW('Water Data'!F41))),'Data Summary'!BZ47="Yes"),OFFSET('Water Data'!$F$6,0,10*ROW('Water Data'!F41)),NA())</f>
        <v>#N/A</v>
      </c>
      <c r="L47" s="508" t="e">
        <f ca="1">+IF(AND(ISNUMBER(OFFSET('Water Data'!$F$9,0,10*ROW('Water Data'!F41))),'Data Summary'!CA47="Yes"),OFFSET('Water Data'!$F$9,0,10*ROW('Water Data'!F41)),NA())</f>
        <v>#N/A</v>
      </c>
      <c r="M47" s="508" t="e">
        <f ca="1">+IF(AND(ISNUMBER(OFFSET('Water Data'!$G$4,0,10*ROW('Water Data'!G41))),'Data Summary'!CB47="Yes"),100-OFFSET('Water Data'!$G$4,0,10*ROW('Water Data'!G41)),NA())</f>
        <v>#N/A</v>
      </c>
      <c r="N47" s="508" t="e">
        <f ca="1">+IF(AND(ISNUMBER(OFFSET('Water Data'!$G$6,0,10*ROW('Water Data'!G41))),'Data Summary'!CC47="Yes"),OFFSET('Water Data'!$G$6,0,10*ROW('Water Data'!G41)),NA())</f>
        <v>#N/A</v>
      </c>
      <c r="O47" s="508" t="e">
        <f ca="1">+IF(AND(ISNUMBER(OFFSET('Water Data'!$G$9,0,10*ROW('Water Data'!G41))),'Data Summary'!CD47="Yes"),OFFSET('Water Data'!$G$9,0,10*ROW('Water Data'!G41)),NA())</f>
        <v>#N/A</v>
      </c>
      <c r="P47" s="508" t="e">
        <f ca="1">+IF(AND(ISNUMBER(OFFSET('Water Data'!$H$4,0,10*ROW('Water Data'!H41))),'Data Summary'!CE47="Yes"),100-OFFSET('Water Data'!$H$4,0,10*ROW('Water Data'!H41)),NA())</f>
        <v>#N/A</v>
      </c>
      <c r="Q47" s="508" t="e">
        <f ca="1">+IF(AND(ISNUMBER(OFFSET('Water Data'!$H$6,0,10*ROW('Water Data'!H41))),'Data Summary'!CF47="Yes"),OFFSET('Water Data'!$H$6,0,10*ROW('Water Data'!H41)),NA())</f>
        <v>#N/A</v>
      </c>
      <c r="R47" s="508" t="e">
        <f ca="1">+IF(AND(ISNUMBER(OFFSET('Water Data'!$H$9,0,10*ROW('Water Data'!H41))),'Data Summary'!CG47="Yes"),OFFSET('Water Data'!$H$9,0,10*ROW('Water Data'!H41)),NA())</f>
        <v>#N/A</v>
      </c>
      <c r="S47" s="508" t="e">
        <f ca="1">+IF(AND(ISNUMBER(OFFSET('Water Data'!$I$4,0,10*ROW('Water Data'!I41))),'Data Summary'!CH47="Yes"),100-OFFSET('Water Data'!$I$4,0,10*ROW('Water Data'!I41)),NA())</f>
        <v>#N/A</v>
      </c>
      <c r="T47" s="508" t="e">
        <f ca="1">+IF(AND(ISNUMBER(OFFSET('Water Data'!$I$6,0,10*ROW('Water Data'!I41))),'Data Summary'!CI47="Yes"),OFFSET('Water Data'!$I$6,0,10*ROW('Water Data'!I41)),NA())</f>
        <v>#N/A</v>
      </c>
      <c r="U47" s="508" t="e">
        <f ca="1">+IF(AND(ISNUMBER(OFFSET('Water Data'!$I$9,0,10*ROW('Water Data'!I41))),'Data Summary'!CJ47="Yes"),OFFSET('Water Data'!$I$9,0,10*ROW('Water Data'!I41)),NA())</f>
        <v>#N/A</v>
      </c>
      <c r="V47" s="509" t="e">
        <f ca="1">+IF(AND(ISNUMBER(OFFSET('Sanitation Data'!$D$4,0,10*ROW('Sanitation Data'!D41))),'Data Summary'!CK47="Yes"),100-OFFSET('Sanitation Data'!$D$4,0,10*ROW('Sanitation Data'!D41)),NA())</f>
        <v>#N/A</v>
      </c>
      <c r="W47" s="509" t="e">
        <f ca="1">+IF(AND(ISNUMBER(OFFSET('Sanitation Data'!$D$6,0,10*ROW('Sanitation Data'!D41))),'Data Summary'!CL47="Yes"),OFFSET('Sanitation Data'!$D$6,0,10*ROW('Sanitation Data'!D41)),NA())</f>
        <v>#N/A</v>
      </c>
      <c r="X47" s="509" t="e">
        <f ca="1">+IF(AND(ISNUMBER(OFFSET('Sanitation Data'!$D$10,0,10*ROW('Sanitation Data'!D41))),'Data Summary'!CM47="Yes"),OFFSET('Sanitation Data'!$D$10,0,10*ROW('Sanitation Data'!D41)),NA())</f>
        <v>#N/A</v>
      </c>
      <c r="Y47" s="509" t="e">
        <f ca="1">+IF(AND(ISNUMBER(OFFSET('Sanitation Data'!$D$11,0,10*ROW('Sanitation Data'!D41))),'Data Summary'!CN47="Yes"),OFFSET('Sanitation Data'!$D$11,0,10*ROW('Sanitation Data'!D41)),NA())</f>
        <v>#N/A</v>
      </c>
      <c r="Z47" s="509" t="e">
        <f ca="1">+IF(AND(ISNUMBER(OFFSET('Sanitation Data'!$D$12,0,10*ROW('Sanitation Data'!D41))),'Data Summary'!CO47="Yes"),OFFSET('Sanitation Data'!$D$12,0,10*ROW('Sanitation Data'!D41)),NA())</f>
        <v>#N/A</v>
      </c>
      <c r="AA47" s="509" t="e">
        <f ca="1">+IF(AND(ISNUMBER(OFFSET('Sanitation Data'!$E$4,0,10*ROW('Sanitation Data'!E41))),'Data Summary'!CP47="Yes"),100-OFFSET('Sanitation Data'!$E$4,0,10*ROW('Sanitation Data'!E41)),NA())</f>
        <v>#N/A</v>
      </c>
      <c r="AB47" s="509" t="e">
        <f ca="1">+IF(AND(ISNUMBER(OFFSET('Sanitation Data'!$E$6,0,10*ROW('Sanitation Data'!E41))),'Data Summary'!CQ47="Yes"),OFFSET('Sanitation Data'!$E$6,0,10*ROW('Sanitation Data'!E41)),NA())</f>
        <v>#N/A</v>
      </c>
      <c r="AC47" s="509" t="e">
        <f ca="1">+IF(AND(ISNUMBER(OFFSET('Sanitation Data'!$E$10,0,10*ROW('Sanitation Data'!E41))),'Data Summary'!CR47="Yes"),OFFSET('Sanitation Data'!$E$10,0,10*ROW('Sanitation Data'!E41)),NA())</f>
        <v>#N/A</v>
      </c>
      <c r="AD47" s="509" t="e">
        <f ca="1">+IF(AND(ISNUMBER(OFFSET('Sanitation Data'!$E$11,0,10*ROW('Sanitation Data'!E41))),'Data Summary'!CS47="Yes"),OFFSET('Sanitation Data'!$E$11,0,10*ROW('Sanitation Data'!E41)),NA())</f>
        <v>#N/A</v>
      </c>
      <c r="AE47" s="509" t="e">
        <f ca="1">+IF(AND(ISNUMBER(OFFSET('Sanitation Data'!$E$12,0,10*ROW('Sanitation Data'!E41))),'Data Summary'!CT47="Yes"),OFFSET('Sanitation Data'!$E$12,0,10*ROW('Sanitation Data'!E41)),NA())</f>
        <v>#N/A</v>
      </c>
      <c r="AF47" s="509" t="e">
        <f ca="1">+IF(AND(ISNUMBER(OFFSET('Sanitation Data'!$F$4,0,10*ROW('Sanitation Data'!F41))),'Data Summary'!CU47="Yes"),100-OFFSET('Sanitation Data'!$F$4,0,10*ROW('Sanitation Data'!F41)),NA())</f>
        <v>#N/A</v>
      </c>
      <c r="AG47" s="509" t="e">
        <f ca="1">+IF(AND(ISNUMBER(OFFSET('Sanitation Data'!$F$6,0,10*ROW('Sanitation Data'!F41))),'Data Summary'!CV47="Yes"),OFFSET('Sanitation Data'!$F$6,0,10*ROW('Sanitation Data'!F41)),NA())</f>
        <v>#N/A</v>
      </c>
      <c r="AH47" s="509" t="e">
        <f ca="1">+IF(AND(ISNUMBER(OFFSET('Sanitation Data'!$F$10,0,10*ROW('Sanitation Data'!F41))),'Data Summary'!CW47="Yes"),OFFSET('Sanitation Data'!$F$10,0,10*ROW('Sanitation Data'!F41)),NA())</f>
        <v>#N/A</v>
      </c>
      <c r="AI47" s="509" t="e">
        <f ca="1">+IF(AND(ISNUMBER(OFFSET('Sanitation Data'!$F$11,0,10*ROW('Sanitation Data'!F41))),'Data Summary'!CX47="Yes"),OFFSET('Sanitation Data'!$F$11,0,10*ROW('Sanitation Data'!F41)),NA())</f>
        <v>#N/A</v>
      </c>
      <c r="AJ47" s="509" t="e">
        <f ca="1">+IF(AND(ISNUMBER(OFFSET('Sanitation Data'!$F$12,0,10*ROW('Sanitation Data'!F41))),'Data Summary'!CY47="Yes"),OFFSET('Sanitation Data'!$F$12,0,10*ROW('Sanitation Data'!F41)),NA())</f>
        <v>#N/A</v>
      </c>
      <c r="AK47" s="509" t="e">
        <f ca="1">+IF(AND(ISNUMBER(OFFSET('Sanitation Data'!$G$4,0,10*ROW('Sanitation Data'!G41))),'Data Summary'!CZ47="Yes"),100-OFFSET('Sanitation Data'!$G$4,0,10*ROW('Sanitation Data'!G41)),NA())</f>
        <v>#N/A</v>
      </c>
      <c r="AL47" s="509" t="e">
        <f ca="1">+IF(AND(ISNUMBER(OFFSET('Sanitation Data'!$G$6,0,10*ROW('Sanitation Data'!G41))),'Data Summary'!DA47="Yes"),OFFSET('Sanitation Data'!$G$6,0,10*ROW('Sanitation Data'!G41)),NA())</f>
        <v>#N/A</v>
      </c>
      <c r="AM47" s="509" t="e">
        <f ca="1">+IF(AND(ISNUMBER(OFFSET('Sanitation Data'!$G$10,0,10*ROW('Sanitation Data'!G41))),'Data Summary'!DB47="Yes"),OFFSET('Sanitation Data'!$G$10,0,10*ROW('Sanitation Data'!G41)),NA())</f>
        <v>#N/A</v>
      </c>
      <c r="AN47" s="509" t="e">
        <f ca="1">+IF(AND(ISNUMBER(OFFSET('Sanitation Data'!$G$11,0,10*ROW('Sanitation Data'!G41))),'Data Summary'!DC47="Yes"),OFFSET('Sanitation Data'!$G$11,0,10*ROW('Sanitation Data'!G41)),NA())</f>
        <v>#N/A</v>
      </c>
      <c r="AO47" s="509" t="e">
        <f ca="1">+IF(AND(ISNUMBER(OFFSET('Sanitation Data'!$G$12,0,10*ROW('Sanitation Data'!G41))),'Data Summary'!DD47="Yes"),OFFSET('Sanitation Data'!$G$12,0,10*ROW('Sanitation Data'!G41)),NA())</f>
        <v>#N/A</v>
      </c>
      <c r="AP47" s="509" t="e">
        <f ca="1">+IF(AND(ISNUMBER(OFFSET('Sanitation Data'!$H$4,0,10*ROW('Sanitation Data'!H41))),'Data Summary'!DE47="Yes"),100-OFFSET('Sanitation Data'!$H$4,0,10*ROW('Sanitation Data'!H41)),NA())</f>
        <v>#N/A</v>
      </c>
      <c r="AQ47" s="509" t="e">
        <f ca="1">+IF(AND(ISNUMBER(OFFSET('Sanitation Data'!$H$6,0,10*ROW('Sanitation Data'!H41))),'Data Summary'!DF47="Yes"),OFFSET('Sanitation Data'!$H$6,0,10*ROW('Sanitation Data'!H41)),NA())</f>
        <v>#N/A</v>
      </c>
      <c r="AR47" s="509" t="e">
        <f ca="1">+IF(AND(ISNUMBER(OFFSET('Sanitation Data'!$H$10,0,10*ROW('Sanitation Data'!H41))),'Data Summary'!DG47="Yes"),OFFSET('Sanitation Data'!$H$10,0,10*ROW('Sanitation Data'!H41)),NA())</f>
        <v>#N/A</v>
      </c>
      <c r="AS47" s="509" t="e">
        <f ca="1">+IF(AND(ISNUMBER(OFFSET('Sanitation Data'!$H$11,0,10*ROW('Sanitation Data'!H41))),'Data Summary'!DH47="Yes"),OFFSET('Sanitation Data'!$H$11,0,10*ROW('Sanitation Data'!H41)),NA())</f>
        <v>#N/A</v>
      </c>
      <c r="AT47" s="509" t="e">
        <f ca="1">+IF(AND(ISNUMBER(OFFSET('Sanitation Data'!$H$12,0,10*ROW('Sanitation Data'!H41))),'Data Summary'!DI47="Yes"),OFFSET('Sanitation Data'!$H$12,0,10*ROW('Sanitation Data'!H41)),NA())</f>
        <v>#N/A</v>
      </c>
      <c r="AU47" s="509" t="e">
        <f ca="1">+IF(AND(ISNUMBER(OFFSET('Sanitation Data'!$I$4,0,10*ROW('Sanitation Data'!I41))),'Data Summary'!DJ47="Yes"),100-OFFSET('Sanitation Data'!$I$4,0,10*ROW('Sanitation Data'!I41)),NA())</f>
        <v>#N/A</v>
      </c>
      <c r="AV47" s="509" t="e">
        <f ca="1">+IF(AND(ISNUMBER(OFFSET('Sanitation Data'!$I$6,0,10*ROW('Sanitation Data'!I41))),'Data Summary'!DK47="Yes"),OFFSET('Sanitation Data'!$I$6,0,10*ROW('Sanitation Data'!I41)),NA())</f>
        <v>#N/A</v>
      </c>
      <c r="AW47" s="509" t="e">
        <f ca="1">+IF(AND(ISNUMBER(OFFSET('Sanitation Data'!$I$10,0,10*ROW('Sanitation Data'!I41))),'Data Summary'!DL47="Yes"),OFFSET('Sanitation Data'!$I$10,0,10*ROW('Sanitation Data'!I41)),NA())</f>
        <v>#N/A</v>
      </c>
      <c r="AX47" s="509" t="e">
        <f ca="1">+IF(AND(ISNUMBER(OFFSET('Sanitation Data'!$I$11,0,10*ROW('Sanitation Data'!I41))),'Data Summary'!DM47="Yes"),OFFSET('Sanitation Data'!$I$11,0,10*ROW('Sanitation Data'!I41)),NA())</f>
        <v>#N/A</v>
      </c>
      <c r="AY47" s="509" t="e">
        <f ca="1">+IF(AND(ISNUMBER(OFFSET('Sanitation Data'!$I$12,0,10*ROW('Sanitation Data'!I41))),'Data Summary'!DN47="Yes"),OFFSET('Sanitation Data'!$I$12,0,10*ROW('Sanitation Data'!I41)),NA())</f>
        <v>#N/A</v>
      </c>
      <c r="AZ47" s="510" t="e">
        <f ca="1">+IF(AND(ISNUMBER(OFFSET('Hygiene Data'!$D$5,0,10*ROW('Hygiene Data'!D41))),'Data Summary'!DO47="Yes"),OFFSET('Hygiene Data'!$D$5,0,10*ROW('Hygiene Data'!D41)),NA())</f>
        <v>#N/A</v>
      </c>
      <c r="BA47" s="510" t="e">
        <f ca="1">+IF(AND(ISNUMBER(OFFSET('Hygiene Data'!$D$7,0,10*ROW('Hygiene Data'!D41))),'Data Summary'!DP47="Yes"),OFFSET('Hygiene Data'!$D$7,0,10*ROW('Hygiene Data'!D41)),NA())</f>
        <v>#N/A</v>
      </c>
      <c r="BB47" s="510" t="e">
        <f ca="1">+IF(AND(ISNUMBER(OFFSET('Hygiene Data'!$D$9,0,10*ROW('Hygiene Data'!D41))),'Data Summary'!DQ47="Yes"),OFFSET('Hygiene Data'!$D$9,0,10*ROW('Hygiene Data'!D41)),NA())</f>
        <v>#N/A</v>
      </c>
      <c r="BC47" s="510" t="e">
        <f ca="1">+IF(AND(ISNUMBER(OFFSET('Hygiene Data'!$E$5,0,10*ROW('Hygiene Data'!E41))),'Data Summary'!DR47="Yes"),OFFSET('Hygiene Data'!$E$5,0,10*ROW('Hygiene Data'!E41)),NA())</f>
        <v>#N/A</v>
      </c>
      <c r="BD47" s="510" t="e">
        <f ca="1">+IF(AND(ISNUMBER(OFFSET('Hygiene Data'!$E$7,0,10*ROW('Hygiene Data'!E41))),'Data Summary'!DS47="Yes"),OFFSET('Hygiene Data'!$E$7,0,10*ROW('Hygiene Data'!E41)),NA())</f>
        <v>#N/A</v>
      </c>
      <c r="BE47" s="510" t="e">
        <f ca="1">+IF(AND(ISNUMBER(OFFSET('Hygiene Data'!$E$9,0,10*ROW('Hygiene Data'!E41))),'Data Summary'!DT47="Yes"),OFFSET('Hygiene Data'!$E$9,0,10*ROW('Hygiene Data'!E41)),NA())</f>
        <v>#N/A</v>
      </c>
      <c r="BF47" s="510" t="e">
        <f ca="1">+IF(AND(ISNUMBER(OFFSET('Hygiene Data'!$F$5,0,10*ROW('Hygiene Data'!F41))),'Data Summary'!DU47="Yes"),OFFSET('Hygiene Data'!$F$5,0,10*ROW('Hygiene Data'!F41)),NA())</f>
        <v>#N/A</v>
      </c>
      <c r="BG47" s="510" t="e">
        <f ca="1">+IF(AND(ISNUMBER(OFFSET('Hygiene Data'!$F$7,0,10*ROW('Hygiene Data'!F41))),'Data Summary'!DV47="Yes"),OFFSET('Hygiene Data'!$F$7,0,10*ROW('Hygiene Data'!F41)),NA())</f>
        <v>#N/A</v>
      </c>
      <c r="BH47" s="510" t="e">
        <f ca="1">+IF(AND(ISNUMBER(OFFSET('Hygiene Data'!$F$9,0,10*ROW('Hygiene Data'!F41))),'Data Summary'!DW47="Yes"),OFFSET('Hygiene Data'!$F$9,0,10*ROW('Hygiene Data'!F41)),NA())</f>
        <v>#N/A</v>
      </c>
      <c r="BI47" s="510" t="e">
        <f ca="1">+IF(AND(ISNUMBER(OFFSET('Hygiene Data'!$G$5,0,10*ROW('Hygiene Data'!G41))),'Data Summary'!DX47="Yes"),OFFSET('Hygiene Data'!$G$5,0,10*ROW('Hygiene Data'!G41)),NA())</f>
        <v>#N/A</v>
      </c>
      <c r="BJ47" s="510" t="e">
        <f ca="1">+IF(AND(ISNUMBER(OFFSET('Hygiene Data'!$G$7,0,10*ROW('Hygiene Data'!G41))),'Data Summary'!DY47="Yes"),OFFSET('Hygiene Data'!$G$7,0,10*ROW('Hygiene Data'!G41)),NA())</f>
        <v>#N/A</v>
      </c>
      <c r="BK47" s="510" t="e">
        <f ca="1">+IF(AND(ISNUMBER(OFFSET('Hygiene Data'!$G$9,0,10*ROW('Hygiene Data'!G41))),'Data Summary'!DZ47="Yes"),OFFSET('Hygiene Data'!$G$9,0,10*ROW('Hygiene Data'!G41)),NA())</f>
        <v>#N/A</v>
      </c>
      <c r="BL47" s="510" t="e">
        <f ca="1">+IF(AND(ISNUMBER(OFFSET('Hygiene Data'!$H$5,0,10*ROW('Hygiene Data'!H41))),'Data Summary'!EA47="Yes"),OFFSET('Hygiene Data'!$H$5,0,10*ROW('Hygiene Data'!H41)),NA())</f>
        <v>#N/A</v>
      </c>
      <c r="BM47" s="510" t="e">
        <f ca="1">+IF(AND(ISNUMBER(OFFSET('Hygiene Data'!$H$7,0,10*ROW('Hygiene Data'!H41))),'Data Summary'!EB47="Yes"),OFFSET('Hygiene Data'!$H$7,0,10*ROW('Hygiene Data'!H41)),NA())</f>
        <v>#N/A</v>
      </c>
      <c r="BN47" s="510" t="e">
        <f ca="1">+IF(AND(ISNUMBER(OFFSET('Hygiene Data'!$H$9,0,10*ROW('Hygiene Data'!H41))),'Data Summary'!EC47="Yes"),OFFSET('Hygiene Data'!$H$9,0,10*ROW('Hygiene Data'!H41)),NA())</f>
        <v>#N/A</v>
      </c>
      <c r="BO47" s="510" t="e">
        <f ca="1">+IF(AND(ISNUMBER(OFFSET('Hygiene Data'!$I$5,0,10*ROW('Hygiene Data'!I41))),'Data Summary'!ED47="Yes"),OFFSET('Hygiene Data'!$I$5,0,10*ROW('Hygiene Data'!I41)),NA())</f>
        <v>#N/A</v>
      </c>
      <c r="BP47" s="510" t="e">
        <f ca="1">+IF(AND(ISNUMBER(OFFSET('Hygiene Data'!$I$7,0,10*ROW('Hygiene Data'!I41))),'Data Summary'!EE47="Yes"),OFFSET('Hygiene Data'!$I$7,0,10*ROW('Hygiene Data'!I41)),NA())</f>
        <v>#N/A</v>
      </c>
      <c r="BQ47" s="510" t="e">
        <f ca="1">+IF(AND(ISNUMBER(OFFSET('Hygiene Data'!$I$9,0,10*ROW('Hygiene Data'!I41))),'Data Summary'!EF47="Yes"),OFFSET('Hygiene Data'!$I$9,0,10*ROW('Hygiene Data'!I41)),NA())</f>
        <v>#N/A</v>
      </c>
    </row>
    <row r="48" spans="1:69" x14ac:dyDescent="0.25">
      <c r="A48" s="506" t="e">
        <f ca="1">+RIGHT('Data Summary'!A48,LEN('Data Summary'!A48)-9)</f>
        <v>#VALUE!</v>
      </c>
      <c r="B48" s="480" t="str">
        <f ca="1">+IF(ISTEXT('Data Summary'!B48),'Data Summary'!B48,"")</f>
        <v/>
      </c>
      <c r="C48" s="507" t="e">
        <f ca="1">+VALUE('Data Summary'!C48)</f>
        <v>#VALUE!</v>
      </c>
      <c r="D48" s="508" t="e">
        <f ca="1">+IF(AND(ISNUMBER(OFFSET('Water Data'!$D$4,0,10*ROW('Water Data'!D42))),'Data Summary'!BS48="Yes"),100-OFFSET('Water Data'!$D$4,0,10*ROW('Water Data'!D42)),NA())</f>
        <v>#N/A</v>
      </c>
      <c r="E48" s="508" t="e">
        <f ca="1">+IF(AND(ISNUMBER(OFFSET('Water Data'!$D$6,0,10*ROW('Water Data'!D42))),'Data Summary'!BT48="Yes"),OFFSET('Water Data'!$D$6,0,10*ROW('Water Data'!D42)),NA())</f>
        <v>#N/A</v>
      </c>
      <c r="F48" s="508" t="e">
        <f ca="1">+IF(AND(ISNUMBER(OFFSET('Water Data'!$D$9,0,10*ROW('Water Data'!D42))),'Data Summary'!BU48="Yes"),OFFSET('Water Data'!$D$9,0,10*ROW('Water Data'!D42)),NA())</f>
        <v>#N/A</v>
      </c>
      <c r="G48" s="508" t="e">
        <f ca="1">+IF(AND(ISNUMBER(OFFSET('Water Data'!$E$4,0,10*ROW('Water Data'!E42))),'Data Summary'!BV48="Yes"),100-OFFSET('Water Data'!$E$4,0,10*ROW('Water Data'!E42)),NA())</f>
        <v>#N/A</v>
      </c>
      <c r="H48" s="508" t="e">
        <f ca="1">+IF(AND(ISNUMBER(OFFSET('Water Data'!$E$6,0,10*ROW('Water Data'!E42))),'Data Summary'!BW48="Yes"),OFFSET('Water Data'!$E$6,0,10*ROW('Water Data'!E42)),NA())</f>
        <v>#N/A</v>
      </c>
      <c r="I48" s="508" t="e">
        <f ca="1">+IF(AND(ISNUMBER(OFFSET('Water Data'!$E$9,0,10*ROW('Water Data'!E42))),'Data Summary'!BX48="Yes"),OFFSET('Water Data'!$E$9,0,10*ROW('Water Data'!E42)),NA())</f>
        <v>#N/A</v>
      </c>
      <c r="J48" s="508" t="e">
        <f ca="1">+IF(AND(ISNUMBER(OFFSET('Water Data'!$F$4,0,10*ROW('Water Data'!F42))),'Data Summary'!BY48="Yes"),100-OFFSET('Water Data'!$F$4,0,10*ROW('Water Data'!F42)),NA())</f>
        <v>#N/A</v>
      </c>
      <c r="K48" s="508" t="e">
        <f ca="1">+IF(AND(ISNUMBER(OFFSET('Water Data'!$F$6,0,10*ROW('Water Data'!F42))),'Data Summary'!BZ48="Yes"),OFFSET('Water Data'!$F$6,0,10*ROW('Water Data'!F42)),NA())</f>
        <v>#N/A</v>
      </c>
      <c r="L48" s="508" t="e">
        <f ca="1">+IF(AND(ISNUMBER(OFFSET('Water Data'!$F$9,0,10*ROW('Water Data'!F42))),'Data Summary'!CA48="Yes"),OFFSET('Water Data'!$F$9,0,10*ROW('Water Data'!F42)),NA())</f>
        <v>#N/A</v>
      </c>
      <c r="M48" s="508" t="e">
        <f ca="1">+IF(AND(ISNUMBER(OFFSET('Water Data'!$G$4,0,10*ROW('Water Data'!G42))),'Data Summary'!CB48="Yes"),100-OFFSET('Water Data'!$G$4,0,10*ROW('Water Data'!G42)),NA())</f>
        <v>#N/A</v>
      </c>
      <c r="N48" s="508" t="e">
        <f ca="1">+IF(AND(ISNUMBER(OFFSET('Water Data'!$G$6,0,10*ROW('Water Data'!G42))),'Data Summary'!CC48="Yes"),OFFSET('Water Data'!$G$6,0,10*ROW('Water Data'!G42)),NA())</f>
        <v>#N/A</v>
      </c>
      <c r="O48" s="508" t="e">
        <f ca="1">+IF(AND(ISNUMBER(OFFSET('Water Data'!$G$9,0,10*ROW('Water Data'!G42))),'Data Summary'!CD48="Yes"),OFFSET('Water Data'!$G$9,0,10*ROW('Water Data'!G42)),NA())</f>
        <v>#N/A</v>
      </c>
      <c r="P48" s="508" t="e">
        <f ca="1">+IF(AND(ISNUMBER(OFFSET('Water Data'!$H$4,0,10*ROW('Water Data'!H42))),'Data Summary'!CE48="Yes"),100-OFFSET('Water Data'!$H$4,0,10*ROW('Water Data'!H42)),NA())</f>
        <v>#N/A</v>
      </c>
      <c r="Q48" s="508" t="e">
        <f ca="1">+IF(AND(ISNUMBER(OFFSET('Water Data'!$H$6,0,10*ROW('Water Data'!H42))),'Data Summary'!CF48="Yes"),OFFSET('Water Data'!$H$6,0,10*ROW('Water Data'!H42)),NA())</f>
        <v>#N/A</v>
      </c>
      <c r="R48" s="508" t="e">
        <f ca="1">+IF(AND(ISNUMBER(OFFSET('Water Data'!$H$9,0,10*ROW('Water Data'!H42))),'Data Summary'!CG48="Yes"),OFFSET('Water Data'!$H$9,0,10*ROW('Water Data'!H42)),NA())</f>
        <v>#N/A</v>
      </c>
      <c r="S48" s="508" t="e">
        <f ca="1">+IF(AND(ISNUMBER(OFFSET('Water Data'!$I$4,0,10*ROW('Water Data'!I42))),'Data Summary'!CH48="Yes"),100-OFFSET('Water Data'!$I$4,0,10*ROW('Water Data'!I42)),NA())</f>
        <v>#N/A</v>
      </c>
      <c r="T48" s="508" t="e">
        <f ca="1">+IF(AND(ISNUMBER(OFFSET('Water Data'!$I$6,0,10*ROW('Water Data'!I42))),'Data Summary'!CI48="Yes"),OFFSET('Water Data'!$I$6,0,10*ROW('Water Data'!I42)),NA())</f>
        <v>#N/A</v>
      </c>
      <c r="U48" s="508" t="e">
        <f ca="1">+IF(AND(ISNUMBER(OFFSET('Water Data'!$I$9,0,10*ROW('Water Data'!I42))),'Data Summary'!CJ48="Yes"),OFFSET('Water Data'!$I$9,0,10*ROW('Water Data'!I42)),NA())</f>
        <v>#N/A</v>
      </c>
      <c r="V48" s="509" t="e">
        <f ca="1">+IF(AND(ISNUMBER(OFFSET('Sanitation Data'!$D$4,0,10*ROW('Sanitation Data'!D42))),'Data Summary'!CK48="Yes"),100-OFFSET('Sanitation Data'!$D$4,0,10*ROW('Sanitation Data'!D42)),NA())</f>
        <v>#N/A</v>
      </c>
      <c r="W48" s="509" t="e">
        <f ca="1">+IF(AND(ISNUMBER(OFFSET('Sanitation Data'!$D$6,0,10*ROW('Sanitation Data'!D42))),'Data Summary'!CL48="Yes"),OFFSET('Sanitation Data'!$D$6,0,10*ROW('Sanitation Data'!D42)),NA())</f>
        <v>#N/A</v>
      </c>
      <c r="X48" s="509" t="e">
        <f ca="1">+IF(AND(ISNUMBER(OFFSET('Sanitation Data'!$D$10,0,10*ROW('Sanitation Data'!D42))),'Data Summary'!CM48="Yes"),OFFSET('Sanitation Data'!$D$10,0,10*ROW('Sanitation Data'!D42)),NA())</f>
        <v>#N/A</v>
      </c>
      <c r="Y48" s="509" t="e">
        <f ca="1">+IF(AND(ISNUMBER(OFFSET('Sanitation Data'!$D$11,0,10*ROW('Sanitation Data'!D42))),'Data Summary'!CN48="Yes"),OFFSET('Sanitation Data'!$D$11,0,10*ROW('Sanitation Data'!D42)),NA())</f>
        <v>#N/A</v>
      </c>
      <c r="Z48" s="509" t="e">
        <f ca="1">+IF(AND(ISNUMBER(OFFSET('Sanitation Data'!$D$12,0,10*ROW('Sanitation Data'!D42))),'Data Summary'!CO48="Yes"),OFFSET('Sanitation Data'!$D$12,0,10*ROW('Sanitation Data'!D42)),NA())</f>
        <v>#N/A</v>
      </c>
      <c r="AA48" s="509" t="e">
        <f ca="1">+IF(AND(ISNUMBER(OFFSET('Sanitation Data'!$E$4,0,10*ROW('Sanitation Data'!E42))),'Data Summary'!CP48="Yes"),100-OFFSET('Sanitation Data'!$E$4,0,10*ROW('Sanitation Data'!E42)),NA())</f>
        <v>#N/A</v>
      </c>
      <c r="AB48" s="509" t="e">
        <f ca="1">+IF(AND(ISNUMBER(OFFSET('Sanitation Data'!$E$6,0,10*ROW('Sanitation Data'!E42))),'Data Summary'!CQ48="Yes"),OFFSET('Sanitation Data'!$E$6,0,10*ROW('Sanitation Data'!E42)),NA())</f>
        <v>#N/A</v>
      </c>
      <c r="AC48" s="509" t="e">
        <f ca="1">+IF(AND(ISNUMBER(OFFSET('Sanitation Data'!$E$10,0,10*ROW('Sanitation Data'!E42))),'Data Summary'!CR48="Yes"),OFFSET('Sanitation Data'!$E$10,0,10*ROW('Sanitation Data'!E42)),NA())</f>
        <v>#N/A</v>
      </c>
      <c r="AD48" s="509" t="e">
        <f ca="1">+IF(AND(ISNUMBER(OFFSET('Sanitation Data'!$E$11,0,10*ROW('Sanitation Data'!E42))),'Data Summary'!CS48="Yes"),OFFSET('Sanitation Data'!$E$11,0,10*ROW('Sanitation Data'!E42)),NA())</f>
        <v>#N/A</v>
      </c>
      <c r="AE48" s="509" t="e">
        <f ca="1">+IF(AND(ISNUMBER(OFFSET('Sanitation Data'!$E$12,0,10*ROW('Sanitation Data'!E42))),'Data Summary'!CT48="Yes"),OFFSET('Sanitation Data'!$E$12,0,10*ROW('Sanitation Data'!E42)),NA())</f>
        <v>#N/A</v>
      </c>
      <c r="AF48" s="509" t="e">
        <f ca="1">+IF(AND(ISNUMBER(OFFSET('Sanitation Data'!$F$4,0,10*ROW('Sanitation Data'!F42))),'Data Summary'!CU48="Yes"),100-OFFSET('Sanitation Data'!$F$4,0,10*ROW('Sanitation Data'!F42)),NA())</f>
        <v>#N/A</v>
      </c>
      <c r="AG48" s="509" t="e">
        <f ca="1">+IF(AND(ISNUMBER(OFFSET('Sanitation Data'!$F$6,0,10*ROW('Sanitation Data'!F42))),'Data Summary'!CV48="Yes"),OFFSET('Sanitation Data'!$F$6,0,10*ROW('Sanitation Data'!F42)),NA())</f>
        <v>#N/A</v>
      </c>
      <c r="AH48" s="509" t="e">
        <f ca="1">+IF(AND(ISNUMBER(OFFSET('Sanitation Data'!$F$10,0,10*ROW('Sanitation Data'!F42))),'Data Summary'!CW48="Yes"),OFFSET('Sanitation Data'!$F$10,0,10*ROW('Sanitation Data'!F42)),NA())</f>
        <v>#N/A</v>
      </c>
      <c r="AI48" s="509" t="e">
        <f ca="1">+IF(AND(ISNUMBER(OFFSET('Sanitation Data'!$F$11,0,10*ROW('Sanitation Data'!F42))),'Data Summary'!CX48="Yes"),OFFSET('Sanitation Data'!$F$11,0,10*ROW('Sanitation Data'!F42)),NA())</f>
        <v>#N/A</v>
      </c>
      <c r="AJ48" s="509" t="e">
        <f ca="1">+IF(AND(ISNUMBER(OFFSET('Sanitation Data'!$F$12,0,10*ROW('Sanitation Data'!F42))),'Data Summary'!CY48="Yes"),OFFSET('Sanitation Data'!$F$12,0,10*ROW('Sanitation Data'!F42)),NA())</f>
        <v>#N/A</v>
      </c>
      <c r="AK48" s="509" t="e">
        <f ca="1">+IF(AND(ISNUMBER(OFFSET('Sanitation Data'!$G$4,0,10*ROW('Sanitation Data'!G42))),'Data Summary'!CZ48="Yes"),100-OFFSET('Sanitation Data'!$G$4,0,10*ROW('Sanitation Data'!G42)),NA())</f>
        <v>#N/A</v>
      </c>
      <c r="AL48" s="509" t="e">
        <f ca="1">+IF(AND(ISNUMBER(OFFSET('Sanitation Data'!$G$6,0,10*ROW('Sanitation Data'!G42))),'Data Summary'!DA48="Yes"),OFFSET('Sanitation Data'!$G$6,0,10*ROW('Sanitation Data'!G42)),NA())</f>
        <v>#N/A</v>
      </c>
      <c r="AM48" s="509" t="e">
        <f ca="1">+IF(AND(ISNUMBER(OFFSET('Sanitation Data'!$G$10,0,10*ROW('Sanitation Data'!G42))),'Data Summary'!DB48="Yes"),OFFSET('Sanitation Data'!$G$10,0,10*ROW('Sanitation Data'!G42)),NA())</f>
        <v>#N/A</v>
      </c>
      <c r="AN48" s="509" t="e">
        <f ca="1">+IF(AND(ISNUMBER(OFFSET('Sanitation Data'!$G$11,0,10*ROW('Sanitation Data'!G42))),'Data Summary'!DC48="Yes"),OFFSET('Sanitation Data'!$G$11,0,10*ROW('Sanitation Data'!G42)),NA())</f>
        <v>#N/A</v>
      </c>
      <c r="AO48" s="509" t="e">
        <f ca="1">+IF(AND(ISNUMBER(OFFSET('Sanitation Data'!$G$12,0,10*ROW('Sanitation Data'!G42))),'Data Summary'!DD48="Yes"),OFFSET('Sanitation Data'!$G$12,0,10*ROW('Sanitation Data'!G42)),NA())</f>
        <v>#N/A</v>
      </c>
      <c r="AP48" s="509" t="e">
        <f ca="1">+IF(AND(ISNUMBER(OFFSET('Sanitation Data'!$H$4,0,10*ROW('Sanitation Data'!H42))),'Data Summary'!DE48="Yes"),100-OFFSET('Sanitation Data'!$H$4,0,10*ROW('Sanitation Data'!H42)),NA())</f>
        <v>#N/A</v>
      </c>
      <c r="AQ48" s="509" t="e">
        <f ca="1">+IF(AND(ISNUMBER(OFFSET('Sanitation Data'!$H$6,0,10*ROW('Sanitation Data'!H42))),'Data Summary'!DF48="Yes"),OFFSET('Sanitation Data'!$H$6,0,10*ROW('Sanitation Data'!H42)),NA())</f>
        <v>#N/A</v>
      </c>
      <c r="AR48" s="509" t="e">
        <f ca="1">+IF(AND(ISNUMBER(OFFSET('Sanitation Data'!$H$10,0,10*ROW('Sanitation Data'!H42))),'Data Summary'!DG48="Yes"),OFFSET('Sanitation Data'!$H$10,0,10*ROW('Sanitation Data'!H42)),NA())</f>
        <v>#N/A</v>
      </c>
      <c r="AS48" s="509" t="e">
        <f ca="1">+IF(AND(ISNUMBER(OFFSET('Sanitation Data'!$H$11,0,10*ROW('Sanitation Data'!H42))),'Data Summary'!DH48="Yes"),OFFSET('Sanitation Data'!$H$11,0,10*ROW('Sanitation Data'!H42)),NA())</f>
        <v>#N/A</v>
      </c>
      <c r="AT48" s="509" t="e">
        <f ca="1">+IF(AND(ISNUMBER(OFFSET('Sanitation Data'!$H$12,0,10*ROW('Sanitation Data'!H42))),'Data Summary'!DI48="Yes"),OFFSET('Sanitation Data'!$H$12,0,10*ROW('Sanitation Data'!H42)),NA())</f>
        <v>#N/A</v>
      </c>
      <c r="AU48" s="509" t="e">
        <f ca="1">+IF(AND(ISNUMBER(OFFSET('Sanitation Data'!$I$4,0,10*ROW('Sanitation Data'!I42))),'Data Summary'!DJ48="Yes"),100-OFFSET('Sanitation Data'!$I$4,0,10*ROW('Sanitation Data'!I42)),NA())</f>
        <v>#N/A</v>
      </c>
      <c r="AV48" s="509" t="e">
        <f ca="1">+IF(AND(ISNUMBER(OFFSET('Sanitation Data'!$I$6,0,10*ROW('Sanitation Data'!I42))),'Data Summary'!DK48="Yes"),OFFSET('Sanitation Data'!$I$6,0,10*ROW('Sanitation Data'!I42)),NA())</f>
        <v>#N/A</v>
      </c>
      <c r="AW48" s="509" t="e">
        <f ca="1">+IF(AND(ISNUMBER(OFFSET('Sanitation Data'!$I$10,0,10*ROW('Sanitation Data'!I42))),'Data Summary'!DL48="Yes"),OFFSET('Sanitation Data'!$I$10,0,10*ROW('Sanitation Data'!I42)),NA())</f>
        <v>#N/A</v>
      </c>
      <c r="AX48" s="509" t="e">
        <f ca="1">+IF(AND(ISNUMBER(OFFSET('Sanitation Data'!$I$11,0,10*ROW('Sanitation Data'!I42))),'Data Summary'!DM48="Yes"),OFFSET('Sanitation Data'!$I$11,0,10*ROW('Sanitation Data'!I42)),NA())</f>
        <v>#N/A</v>
      </c>
      <c r="AY48" s="509" t="e">
        <f ca="1">+IF(AND(ISNUMBER(OFFSET('Sanitation Data'!$I$12,0,10*ROW('Sanitation Data'!I42))),'Data Summary'!DN48="Yes"),OFFSET('Sanitation Data'!$I$12,0,10*ROW('Sanitation Data'!I42)),NA())</f>
        <v>#N/A</v>
      </c>
      <c r="AZ48" s="510" t="e">
        <f ca="1">+IF(AND(ISNUMBER(OFFSET('Hygiene Data'!$D$5,0,10*ROW('Hygiene Data'!D42))),'Data Summary'!DO48="Yes"),OFFSET('Hygiene Data'!$D$5,0,10*ROW('Hygiene Data'!D42)),NA())</f>
        <v>#N/A</v>
      </c>
      <c r="BA48" s="510" t="e">
        <f ca="1">+IF(AND(ISNUMBER(OFFSET('Hygiene Data'!$D$7,0,10*ROW('Hygiene Data'!D42))),'Data Summary'!DP48="Yes"),OFFSET('Hygiene Data'!$D$7,0,10*ROW('Hygiene Data'!D42)),NA())</f>
        <v>#N/A</v>
      </c>
      <c r="BB48" s="510" t="e">
        <f ca="1">+IF(AND(ISNUMBER(OFFSET('Hygiene Data'!$D$9,0,10*ROW('Hygiene Data'!D42))),'Data Summary'!DQ48="Yes"),OFFSET('Hygiene Data'!$D$9,0,10*ROW('Hygiene Data'!D42)),NA())</f>
        <v>#N/A</v>
      </c>
      <c r="BC48" s="510" t="e">
        <f ca="1">+IF(AND(ISNUMBER(OFFSET('Hygiene Data'!$E$5,0,10*ROW('Hygiene Data'!E42))),'Data Summary'!DR48="Yes"),OFFSET('Hygiene Data'!$E$5,0,10*ROW('Hygiene Data'!E42)),NA())</f>
        <v>#N/A</v>
      </c>
      <c r="BD48" s="510" t="e">
        <f ca="1">+IF(AND(ISNUMBER(OFFSET('Hygiene Data'!$E$7,0,10*ROW('Hygiene Data'!E42))),'Data Summary'!DS48="Yes"),OFFSET('Hygiene Data'!$E$7,0,10*ROW('Hygiene Data'!E42)),NA())</f>
        <v>#N/A</v>
      </c>
      <c r="BE48" s="510" t="e">
        <f ca="1">+IF(AND(ISNUMBER(OFFSET('Hygiene Data'!$E$9,0,10*ROW('Hygiene Data'!E42))),'Data Summary'!DT48="Yes"),OFFSET('Hygiene Data'!$E$9,0,10*ROW('Hygiene Data'!E42)),NA())</f>
        <v>#N/A</v>
      </c>
      <c r="BF48" s="510" t="e">
        <f ca="1">+IF(AND(ISNUMBER(OFFSET('Hygiene Data'!$F$5,0,10*ROW('Hygiene Data'!F42))),'Data Summary'!DU48="Yes"),OFFSET('Hygiene Data'!$F$5,0,10*ROW('Hygiene Data'!F42)),NA())</f>
        <v>#N/A</v>
      </c>
      <c r="BG48" s="510" t="e">
        <f ca="1">+IF(AND(ISNUMBER(OFFSET('Hygiene Data'!$F$7,0,10*ROW('Hygiene Data'!F42))),'Data Summary'!DV48="Yes"),OFFSET('Hygiene Data'!$F$7,0,10*ROW('Hygiene Data'!F42)),NA())</f>
        <v>#N/A</v>
      </c>
      <c r="BH48" s="510" t="e">
        <f ca="1">+IF(AND(ISNUMBER(OFFSET('Hygiene Data'!$F$9,0,10*ROW('Hygiene Data'!F42))),'Data Summary'!DW48="Yes"),OFFSET('Hygiene Data'!$F$9,0,10*ROW('Hygiene Data'!F42)),NA())</f>
        <v>#N/A</v>
      </c>
      <c r="BI48" s="510" t="e">
        <f ca="1">+IF(AND(ISNUMBER(OFFSET('Hygiene Data'!$G$5,0,10*ROW('Hygiene Data'!G42))),'Data Summary'!DX48="Yes"),OFFSET('Hygiene Data'!$G$5,0,10*ROW('Hygiene Data'!G42)),NA())</f>
        <v>#N/A</v>
      </c>
      <c r="BJ48" s="510" t="e">
        <f ca="1">+IF(AND(ISNUMBER(OFFSET('Hygiene Data'!$G$7,0,10*ROW('Hygiene Data'!G42))),'Data Summary'!DY48="Yes"),OFFSET('Hygiene Data'!$G$7,0,10*ROW('Hygiene Data'!G42)),NA())</f>
        <v>#N/A</v>
      </c>
      <c r="BK48" s="510" t="e">
        <f ca="1">+IF(AND(ISNUMBER(OFFSET('Hygiene Data'!$G$9,0,10*ROW('Hygiene Data'!G42))),'Data Summary'!DZ48="Yes"),OFFSET('Hygiene Data'!$G$9,0,10*ROW('Hygiene Data'!G42)),NA())</f>
        <v>#N/A</v>
      </c>
      <c r="BL48" s="510" t="e">
        <f ca="1">+IF(AND(ISNUMBER(OFFSET('Hygiene Data'!$H$5,0,10*ROW('Hygiene Data'!H42))),'Data Summary'!EA48="Yes"),OFFSET('Hygiene Data'!$H$5,0,10*ROW('Hygiene Data'!H42)),NA())</f>
        <v>#N/A</v>
      </c>
      <c r="BM48" s="510" t="e">
        <f ca="1">+IF(AND(ISNUMBER(OFFSET('Hygiene Data'!$H$7,0,10*ROW('Hygiene Data'!H42))),'Data Summary'!EB48="Yes"),OFFSET('Hygiene Data'!$H$7,0,10*ROW('Hygiene Data'!H42)),NA())</f>
        <v>#N/A</v>
      </c>
      <c r="BN48" s="510" t="e">
        <f ca="1">+IF(AND(ISNUMBER(OFFSET('Hygiene Data'!$H$9,0,10*ROW('Hygiene Data'!H42))),'Data Summary'!EC48="Yes"),OFFSET('Hygiene Data'!$H$9,0,10*ROW('Hygiene Data'!H42)),NA())</f>
        <v>#N/A</v>
      </c>
      <c r="BO48" s="510" t="e">
        <f ca="1">+IF(AND(ISNUMBER(OFFSET('Hygiene Data'!$I$5,0,10*ROW('Hygiene Data'!I42))),'Data Summary'!ED48="Yes"),OFFSET('Hygiene Data'!$I$5,0,10*ROW('Hygiene Data'!I42)),NA())</f>
        <v>#N/A</v>
      </c>
      <c r="BP48" s="510" t="e">
        <f ca="1">+IF(AND(ISNUMBER(OFFSET('Hygiene Data'!$I$7,0,10*ROW('Hygiene Data'!I42))),'Data Summary'!EE48="Yes"),OFFSET('Hygiene Data'!$I$7,0,10*ROW('Hygiene Data'!I42)),NA())</f>
        <v>#N/A</v>
      </c>
      <c r="BQ48" s="510" t="e">
        <f ca="1">+IF(AND(ISNUMBER(OFFSET('Hygiene Data'!$I$9,0,10*ROW('Hygiene Data'!I42))),'Data Summary'!EF48="Yes"),OFFSET('Hygiene Data'!$I$9,0,10*ROW('Hygiene Data'!I42)),NA())</f>
        <v>#N/A</v>
      </c>
    </row>
    <row r="49" spans="1:69" x14ac:dyDescent="0.25">
      <c r="A49" s="506" t="e">
        <f ca="1">+RIGHT('Data Summary'!A49,LEN('Data Summary'!A49)-9)</f>
        <v>#VALUE!</v>
      </c>
      <c r="B49" s="480" t="str">
        <f ca="1">+IF(ISTEXT('Data Summary'!B49),'Data Summary'!B49,"")</f>
        <v/>
      </c>
      <c r="C49" s="507" t="e">
        <f ca="1">+VALUE('Data Summary'!C49)</f>
        <v>#VALUE!</v>
      </c>
      <c r="D49" s="508" t="e">
        <f ca="1">+IF(AND(ISNUMBER(OFFSET('Water Data'!$D$4,0,10*ROW('Water Data'!D43))),'Data Summary'!BS49="Yes"),100-OFFSET('Water Data'!$D$4,0,10*ROW('Water Data'!D43)),NA())</f>
        <v>#N/A</v>
      </c>
      <c r="E49" s="508" t="e">
        <f ca="1">+IF(AND(ISNUMBER(OFFSET('Water Data'!$D$6,0,10*ROW('Water Data'!D43))),'Data Summary'!BT49="Yes"),OFFSET('Water Data'!$D$6,0,10*ROW('Water Data'!D43)),NA())</f>
        <v>#N/A</v>
      </c>
      <c r="F49" s="508" t="e">
        <f ca="1">+IF(AND(ISNUMBER(OFFSET('Water Data'!$D$9,0,10*ROW('Water Data'!D43))),'Data Summary'!BU49="Yes"),OFFSET('Water Data'!$D$9,0,10*ROW('Water Data'!D43)),NA())</f>
        <v>#N/A</v>
      </c>
      <c r="G49" s="508" t="e">
        <f ca="1">+IF(AND(ISNUMBER(OFFSET('Water Data'!$E$4,0,10*ROW('Water Data'!E43))),'Data Summary'!BV49="Yes"),100-OFFSET('Water Data'!$E$4,0,10*ROW('Water Data'!E43)),NA())</f>
        <v>#N/A</v>
      </c>
      <c r="H49" s="508" t="e">
        <f ca="1">+IF(AND(ISNUMBER(OFFSET('Water Data'!$E$6,0,10*ROW('Water Data'!E43))),'Data Summary'!BW49="Yes"),OFFSET('Water Data'!$E$6,0,10*ROW('Water Data'!E43)),NA())</f>
        <v>#N/A</v>
      </c>
      <c r="I49" s="508" t="e">
        <f ca="1">+IF(AND(ISNUMBER(OFFSET('Water Data'!$E$9,0,10*ROW('Water Data'!E43))),'Data Summary'!BX49="Yes"),OFFSET('Water Data'!$E$9,0,10*ROW('Water Data'!E43)),NA())</f>
        <v>#N/A</v>
      </c>
      <c r="J49" s="508" t="e">
        <f ca="1">+IF(AND(ISNUMBER(OFFSET('Water Data'!$F$4,0,10*ROW('Water Data'!F43))),'Data Summary'!BY49="Yes"),100-OFFSET('Water Data'!$F$4,0,10*ROW('Water Data'!F43)),NA())</f>
        <v>#N/A</v>
      </c>
      <c r="K49" s="508" t="e">
        <f ca="1">+IF(AND(ISNUMBER(OFFSET('Water Data'!$F$6,0,10*ROW('Water Data'!F43))),'Data Summary'!BZ49="Yes"),OFFSET('Water Data'!$F$6,0,10*ROW('Water Data'!F43)),NA())</f>
        <v>#N/A</v>
      </c>
      <c r="L49" s="508" t="e">
        <f ca="1">+IF(AND(ISNUMBER(OFFSET('Water Data'!$F$9,0,10*ROW('Water Data'!F43))),'Data Summary'!CA49="Yes"),OFFSET('Water Data'!$F$9,0,10*ROW('Water Data'!F43)),NA())</f>
        <v>#N/A</v>
      </c>
      <c r="M49" s="508" t="e">
        <f ca="1">+IF(AND(ISNUMBER(OFFSET('Water Data'!$G$4,0,10*ROW('Water Data'!G43))),'Data Summary'!CB49="Yes"),100-OFFSET('Water Data'!$G$4,0,10*ROW('Water Data'!G43)),NA())</f>
        <v>#N/A</v>
      </c>
      <c r="N49" s="508" t="e">
        <f ca="1">+IF(AND(ISNUMBER(OFFSET('Water Data'!$G$6,0,10*ROW('Water Data'!G43))),'Data Summary'!CC49="Yes"),OFFSET('Water Data'!$G$6,0,10*ROW('Water Data'!G43)),NA())</f>
        <v>#N/A</v>
      </c>
      <c r="O49" s="508" t="e">
        <f ca="1">+IF(AND(ISNUMBER(OFFSET('Water Data'!$G$9,0,10*ROW('Water Data'!G43))),'Data Summary'!CD49="Yes"),OFFSET('Water Data'!$G$9,0,10*ROW('Water Data'!G43)),NA())</f>
        <v>#N/A</v>
      </c>
      <c r="P49" s="508" t="e">
        <f ca="1">+IF(AND(ISNUMBER(OFFSET('Water Data'!$H$4,0,10*ROW('Water Data'!H43))),'Data Summary'!CE49="Yes"),100-OFFSET('Water Data'!$H$4,0,10*ROW('Water Data'!H43)),NA())</f>
        <v>#N/A</v>
      </c>
      <c r="Q49" s="508" t="e">
        <f ca="1">+IF(AND(ISNUMBER(OFFSET('Water Data'!$H$6,0,10*ROW('Water Data'!H43))),'Data Summary'!CF49="Yes"),OFFSET('Water Data'!$H$6,0,10*ROW('Water Data'!H43)),NA())</f>
        <v>#N/A</v>
      </c>
      <c r="R49" s="508" t="e">
        <f ca="1">+IF(AND(ISNUMBER(OFFSET('Water Data'!$H$9,0,10*ROW('Water Data'!H43))),'Data Summary'!CG49="Yes"),OFFSET('Water Data'!$H$9,0,10*ROW('Water Data'!H43)),NA())</f>
        <v>#N/A</v>
      </c>
      <c r="S49" s="508" t="e">
        <f ca="1">+IF(AND(ISNUMBER(OFFSET('Water Data'!$I$4,0,10*ROW('Water Data'!I43))),'Data Summary'!CH49="Yes"),100-OFFSET('Water Data'!$I$4,0,10*ROW('Water Data'!I43)),NA())</f>
        <v>#N/A</v>
      </c>
      <c r="T49" s="508" t="e">
        <f ca="1">+IF(AND(ISNUMBER(OFFSET('Water Data'!$I$6,0,10*ROW('Water Data'!I43))),'Data Summary'!CI49="Yes"),OFFSET('Water Data'!$I$6,0,10*ROW('Water Data'!I43)),NA())</f>
        <v>#N/A</v>
      </c>
      <c r="U49" s="508" t="e">
        <f ca="1">+IF(AND(ISNUMBER(OFFSET('Water Data'!$I$9,0,10*ROW('Water Data'!I43))),'Data Summary'!CJ49="Yes"),OFFSET('Water Data'!$I$9,0,10*ROW('Water Data'!I43)),NA())</f>
        <v>#N/A</v>
      </c>
      <c r="V49" s="509" t="e">
        <f ca="1">+IF(AND(ISNUMBER(OFFSET('Sanitation Data'!$D$4,0,10*ROW('Sanitation Data'!D43))),'Data Summary'!CK49="Yes"),100-OFFSET('Sanitation Data'!$D$4,0,10*ROW('Sanitation Data'!D43)),NA())</f>
        <v>#N/A</v>
      </c>
      <c r="W49" s="509" t="e">
        <f ca="1">+IF(AND(ISNUMBER(OFFSET('Sanitation Data'!$D$6,0,10*ROW('Sanitation Data'!D43))),'Data Summary'!CL49="Yes"),OFFSET('Sanitation Data'!$D$6,0,10*ROW('Sanitation Data'!D43)),NA())</f>
        <v>#N/A</v>
      </c>
      <c r="X49" s="509" t="e">
        <f ca="1">+IF(AND(ISNUMBER(OFFSET('Sanitation Data'!$D$10,0,10*ROW('Sanitation Data'!D43))),'Data Summary'!CM49="Yes"),OFFSET('Sanitation Data'!$D$10,0,10*ROW('Sanitation Data'!D43)),NA())</f>
        <v>#N/A</v>
      </c>
      <c r="Y49" s="509" t="e">
        <f ca="1">+IF(AND(ISNUMBER(OFFSET('Sanitation Data'!$D$11,0,10*ROW('Sanitation Data'!D43))),'Data Summary'!CN49="Yes"),OFFSET('Sanitation Data'!$D$11,0,10*ROW('Sanitation Data'!D43)),NA())</f>
        <v>#N/A</v>
      </c>
      <c r="Z49" s="509" t="e">
        <f ca="1">+IF(AND(ISNUMBER(OFFSET('Sanitation Data'!$D$12,0,10*ROW('Sanitation Data'!D43))),'Data Summary'!CO49="Yes"),OFFSET('Sanitation Data'!$D$12,0,10*ROW('Sanitation Data'!D43)),NA())</f>
        <v>#N/A</v>
      </c>
      <c r="AA49" s="509" t="e">
        <f ca="1">+IF(AND(ISNUMBER(OFFSET('Sanitation Data'!$E$4,0,10*ROW('Sanitation Data'!E43))),'Data Summary'!CP49="Yes"),100-OFFSET('Sanitation Data'!$E$4,0,10*ROW('Sanitation Data'!E43)),NA())</f>
        <v>#N/A</v>
      </c>
      <c r="AB49" s="509" t="e">
        <f ca="1">+IF(AND(ISNUMBER(OFFSET('Sanitation Data'!$E$6,0,10*ROW('Sanitation Data'!E43))),'Data Summary'!CQ49="Yes"),OFFSET('Sanitation Data'!$E$6,0,10*ROW('Sanitation Data'!E43)),NA())</f>
        <v>#N/A</v>
      </c>
      <c r="AC49" s="509" t="e">
        <f ca="1">+IF(AND(ISNUMBER(OFFSET('Sanitation Data'!$E$10,0,10*ROW('Sanitation Data'!E43))),'Data Summary'!CR49="Yes"),OFFSET('Sanitation Data'!$E$10,0,10*ROW('Sanitation Data'!E43)),NA())</f>
        <v>#N/A</v>
      </c>
      <c r="AD49" s="509" t="e">
        <f ca="1">+IF(AND(ISNUMBER(OFFSET('Sanitation Data'!$E$11,0,10*ROW('Sanitation Data'!E43))),'Data Summary'!CS49="Yes"),OFFSET('Sanitation Data'!$E$11,0,10*ROW('Sanitation Data'!E43)),NA())</f>
        <v>#N/A</v>
      </c>
      <c r="AE49" s="509" t="e">
        <f ca="1">+IF(AND(ISNUMBER(OFFSET('Sanitation Data'!$E$12,0,10*ROW('Sanitation Data'!E43))),'Data Summary'!CT49="Yes"),OFFSET('Sanitation Data'!$E$12,0,10*ROW('Sanitation Data'!E43)),NA())</f>
        <v>#N/A</v>
      </c>
      <c r="AF49" s="509" t="e">
        <f ca="1">+IF(AND(ISNUMBER(OFFSET('Sanitation Data'!$F$4,0,10*ROW('Sanitation Data'!F43))),'Data Summary'!CU49="Yes"),100-OFFSET('Sanitation Data'!$F$4,0,10*ROW('Sanitation Data'!F43)),NA())</f>
        <v>#N/A</v>
      </c>
      <c r="AG49" s="509" t="e">
        <f ca="1">+IF(AND(ISNUMBER(OFFSET('Sanitation Data'!$F$6,0,10*ROW('Sanitation Data'!F43))),'Data Summary'!CV49="Yes"),OFFSET('Sanitation Data'!$F$6,0,10*ROW('Sanitation Data'!F43)),NA())</f>
        <v>#N/A</v>
      </c>
      <c r="AH49" s="509" t="e">
        <f ca="1">+IF(AND(ISNUMBER(OFFSET('Sanitation Data'!$F$10,0,10*ROW('Sanitation Data'!F43))),'Data Summary'!CW49="Yes"),OFFSET('Sanitation Data'!$F$10,0,10*ROW('Sanitation Data'!F43)),NA())</f>
        <v>#N/A</v>
      </c>
      <c r="AI49" s="509" t="e">
        <f ca="1">+IF(AND(ISNUMBER(OFFSET('Sanitation Data'!$F$11,0,10*ROW('Sanitation Data'!F43))),'Data Summary'!CX49="Yes"),OFFSET('Sanitation Data'!$F$11,0,10*ROW('Sanitation Data'!F43)),NA())</f>
        <v>#N/A</v>
      </c>
      <c r="AJ49" s="509" t="e">
        <f ca="1">+IF(AND(ISNUMBER(OFFSET('Sanitation Data'!$F$12,0,10*ROW('Sanitation Data'!F43))),'Data Summary'!CY49="Yes"),OFFSET('Sanitation Data'!$F$12,0,10*ROW('Sanitation Data'!F43)),NA())</f>
        <v>#N/A</v>
      </c>
      <c r="AK49" s="509" t="e">
        <f ca="1">+IF(AND(ISNUMBER(OFFSET('Sanitation Data'!$G$4,0,10*ROW('Sanitation Data'!G43))),'Data Summary'!CZ49="Yes"),100-OFFSET('Sanitation Data'!$G$4,0,10*ROW('Sanitation Data'!G43)),NA())</f>
        <v>#N/A</v>
      </c>
      <c r="AL49" s="509" t="e">
        <f ca="1">+IF(AND(ISNUMBER(OFFSET('Sanitation Data'!$G$6,0,10*ROW('Sanitation Data'!G43))),'Data Summary'!DA49="Yes"),OFFSET('Sanitation Data'!$G$6,0,10*ROW('Sanitation Data'!G43)),NA())</f>
        <v>#N/A</v>
      </c>
      <c r="AM49" s="509" t="e">
        <f ca="1">+IF(AND(ISNUMBER(OFFSET('Sanitation Data'!$G$10,0,10*ROW('Sanitation Data'!G43))),'Data Summary'!DB49="Yes"),OFFSET('Sanitation Data'!$G$10,0,10*ROW('Sanitation Data'!G43)),NA())</f>
        <v>#N/A</v>
      </c>
      <c r="AN49" s="509" t="e">
        <f ca="1">+IF(AND(ISNUMBER(OFFSET('Sanitation Data'!$G$11,0,10*ROW('Sanitation Data'!G43))),'Data Summary'!DC49="Yes"),OFFSET('Sanitation Data'!$G$11,0,10*ROW('Sanitation Data'!G43)),NA())</f>
        <v>#N/A</v>
      </c>
      <c r="AO49" s="509" t="e">
        <f ca="1">+IF(AND(ISNUMBER(OFFSET('Sanitation Data'!$G$12,0,10*ROW('Sanitation Data'!G43))),'Data Summary'!DD49="Yes"),OFFSET('Sanitation Data'!$G$12,0,10*ROW('Sanitation Data'!G43)),NA())</f>
        <v>#N/A</v>
      </c>
      <c r="AP49" s="509" t="e">
        <f ca="1">+IF(AND(ISNUMBER(OFFSET('Sanitation Data'!$H$4,0,10*ROW('Sanitation Data'!H43))),'Data Summary'!DE49="Yes"),100-OFFSET('Sanitation Data'!$H$4,0,10*ROW('Sanitation Data'!H43)),NA())</f>
        <v>#N/A</v>
      </c>
      <c r="AQ49" s="509" t="e">
        <f ca="1">+IF(AND(ISNUMBER(OFFSET('Sanitation Data'!$H$6,0,10*ROW('Sanitation Data'!H43))),'Data Summary'!DF49="Yes"),OFFSET('Sanitation Data'!$H$6,0,10*ROW('Sanitation Data'!H43)),NA())</f>
        <v>#N/A</v>
      </c>
      <c r="AR49" s="509" t="e">
        <f ca="1">+IF(AND(ISNUMBER(OFFSET('Sanitation Data'!$H$10,0,10*ROW('Sanitation Data'!H43))),'Data Summary'!DG49="Yes"),OFFSET('Sanitation Data'!$H$10,0,10*ROW('Sanitation Data'!H43)),NA())</f>
        <v>#N/A</v>
      </c>
      <c r="AS49" s="509" t="e">
        <f ca="1">+IF(AND(ISNUMBER(OFFSET('Sanitation Data'!$H$11,0,10*ROW('Sanitation Data'!H43))),'Data Summary'!DH49="Yes"),OFFSET('Sanitation Data'!$H$11,0,10*ROW('Sanitation Data'!H43)),NA())</f>
        <v>#N/A</v>
      </c>
      <c r="AT49" s="509" t="e">
        <f ca="1">+IF(AND(ISNUMBER(OFFSET('Sanitation Data'!$H$12,0,10*ROW('Sanitation Data'!H43))),'Data Summary'!DI49="Yes"),OFFSET('Sanitation Data'!$H$12,0,10*ROW('Sanitation Data'!H43)),NA())</f>
        <v>#N/A</v>
      </c>
      <c r="AU49" s="509" t="e">
        <f ca="1">+IF(AND(ISNUMBER(OFFSET('Sanitation Data'!$I$4,0,10*ROW('Sanitation Data'!I43))),'Data Summary'!DJ49="Yes"),100-OFFSET('Sanitation Data'!$I$4,0,10*ROW('Sanitation Data'!I43)),NA())</f>
        <v>#N/A</v>
      </c>
      <c r="AV49" s="509" t="e">
        <f ca="1">+IF(AND(ISNUMBER(OFFSET('Sanitation Data'!$I$6,0,10*ROW('Sanitation Data'!I43))),'Data Summary'!DK49="Yes"),OFFSET('Sanitation Data'!$I$6,0,10*ROW('Sanitation Data'!I43)),NA())</f>
        <v>#N/A</v>
      </c>
      <c r="AW49" s="509" t="e">
        <f ca="1">+IF(AND(ISNUMBER(OFFSET('Sanitation Data'!$I$10,0,10*ROW('Sanitation Data'!I43))),'Data Summary'!DL49="Yes"),OFFSET('Sanitation Data'!$I$10,0,10*ROW('Sanitation Data'!I43)),NA())</f>
        <v>#N/A</v>
      </c>
      <c r="AX49" s="509" t="e">
        <f ca="1">+IF(AND(ISNUMBER(OFFSET('Sanitation Data'!$I$11,0,10*ROW('Sanitation Data'!I43))),'Data Summary'!DM49="Yes"),OFFSET('Sanitation Data'!$I$11,0,10*ROW('Sanitation Data'!I43)),NA())</f>
        <v>#N/A</v>
      </c>
      <c r="AY49" s="509" t="e">
        <f ca="1">+IF(AND(ISNUMBER(OFFSET('Sanitation Data'!$I$12,0,10*ROW('Sanitation Data'!I43))),'Data Summary'!DN49="Yes"),OFFSET('Sanitation Data'!$I$12,0,10*ROW('Sanitation Data'!I43)),NA())</f>
        <v>#N/A</v>
      </c>
      <c r="AZ49" s="510" t="e">
        <f ca="1">+IF(AND(ISNUMBER(OFFSET('Hygiene Data'!$D$5,0,10*ROW('Hygiene Data'!D43))),'Data Summary'!DO49="Yes"),OFFSET('Hygiene Data'!$D$5,0,10*ROW('Hygiene Data'!D43)),NA())</f>
        <v>#N/A</v>
      </c>
      <c r="BA49" s="510" t="e">
        <f ca="1">+IF(AND(ISNUMBER(OFFSET('Hygiene Data'!$D$7,0,10*ROW('Hygiene Data'!D43))),'Data Summary'!DP49="Yes"),OFFSET('Hygiene Data'!$D$7,0,10*ROW('Hygiene Data'!D43)),NA())</f>
        <v>#N/A</v>
      </c>
      <c r="BB49" s="510" t="e">
        <f ca="1">+IF(AND(ISNUMBER(OFFSET('Hygiene Data'!$D$9,0,10*ROW('Hygiene Data'!D43))),'Data Summary'!DQ49="Yes"),OFFSET('Hygiene Data'!$D$9,0,10*ROW('Hygiene Data'!D43)),NA())</f>
        <v>#N/A</v>
      </c>
      <c r="BC49" s="510" t="e">
        <f ca="1">+IF(AND(ISNUMBER(OFFSET('Hygiene Data'!$E$5,0,10*ROW('Hygiene Data'!E43))),'Data Summary'!DR49="Yes"),OFFSET('Hygiene Data'!$E$5,0,10*ROW('Hygiene Data'!E43)),NA())</f>
        <v>#N/A</v>
      </c>
      <c r="BD49" s="510" t="e">
        <f ca="1">+IF(AND(ISNUMBER(OFFSET('Hygiene Data'!$E$7,0,10*ROW('Hygiene Data'!E43))),'Data Summary'!DS49="Yes"),OFFSET('Hygiene Data'!$E$7,0,10*ROW('Hygiene Data'!E43)),NA())</f>
        <v>#N/A</v>
      </c>
      <c r="BE49" s="510" t="e">
        <f ca="1">+IF(AND(ISNUMBER(OFFSET('Hygiene Data'!$E$9,0,10*ROW('Hygiene Data'!E43))),'Data Summary'!DT49="Yes"),OFFSET('Hygiene Data'!$E$9,0,10*ROW('Hygiene Data'!E43)),NA())</f>
        <v>#N/A</v>
      </c>
      <c r="BF49" s="510" t="e">
        <f ca="1">+IF(AND(ISNUMBER(OFFSET('Hygiene Data'!$F$5,0,10*ROW('Hygiene Data'!F43))),'Data Summary'!DU49="Yes"),OFFSET('Hygiene Data'!$F$5,0,10*ROW('Hygiene Data'!F43)),NA())</f>
        <v>#N/A</v>
      </c>
      <c r="BG49" s="510" t="e">
        <f ca="1">+IF(AND(ISNUMBER(OFFSET('Hygiene Data'!$F$7,0,10*ROW('Hygiene Data'!F43))),'Data Summary'!DV49="Yes"),OFFSET('Hygiene Data'!$F$7,0,10*ROW('Hygiene Data'!F43)),NA())</f>
        <v>#N/A</v>
      </c>
      <c r="BH49" s="510" t="e">
        <f ca="1">+IF(AND(ISNUMBER(OFFSET('Hygiene Data'!$F$9,0,10*ROW('Hygiene Data'!F43))),'Data Summary'!DW49="Yes"),OFFSET('Hygiene Data'!$F$9,0,10*ROW('Hygiene Data'!F43)),NA())</f>
        <v>#N/A</v>
      </c>
      <c r="BI49" s="510" t="e">
        <f ca="1">+IF(AND(ISNUMBER(OFFSET('Hygiene Data'!$G$5,0,10*ROW('Hygiene Data'!G43))),'Data Summary'!DX49="Yes"),OFFSET('Hygiene Data'!$G$5,0,10*ROW('Hygiene Data'!G43)),NA())</f>
        <v>#N/A</v>
      </c>
      <c r="BJ49" s="510" t="e">
        <f ca="1">+IF(AND(ISNUMBER(OFFSET('Hygiene Data'!$G$7,0,10*ROW('Hygiene Data'!G43))),'Data Summary'!DY49="Yes"),OFFSET('Hygiene Data'!$G$7,0,10*ROW('Hygiene Data'!G43)),NA())</f>
        <v>#N/A</v>
      </c>
      <c r="BK49" s="510" t="e">
        <f ca="1">+IF(AND(ISNUMBER(OFFSET('Hygiene Data'!$G$9,0,10*ROW('Hygiene Data'!G43))),'Data Summary'!DZ49="Yes"),OFFSET('Hygiene Data'!$G$9,0,10*ROW('Hygiene Data'!G43)),NA())</f>
        <v>#N/A</v>
      </c>
      <c r="BL49" s="510" t="e">
        <f ca="1">+IF(AND(ISNUMBER(OFFSET('Hygiene Data'!$H$5,0,10*ROW('Hygiene Data'!H43))),'Data Summary'!EA49="Yes"),OFFSET('Hygiene Data'!$H$5,0,10*ROW('Hygiene Data'!H43)),NA())</f>
        <v>#N/A</v>
      </c>
      <c r="BM49" s="510" t="e">
        <f ca="1">+IF(AND(ISNUMBER(OFFSET('Hygiene Data'!$H$7,0,10*ROW('Hygiene Data'!H43))),'Data Summary'!EB49="Yes"),OFFSET('Hygiene Data'!$H$7,0,10*ROW('Hygiene Data'!H43)),NA())</f>
        <v>#N/A</v>
      </c>
      <c r="BN49" s="510" t="e">
        <f ca="1">+IF(AND(ISNUMBER(OFFSET('Hygiene Data'!$H$9,0,10*ROW('Hygiene Data'!H43))),'Data Summary'!EC49="Yes"),OFFSET('Hygiene Data'!$H$9,0,10*ROW('Hygiene Data'!H43)),NA())</f>
        <v>#N/A</v>
      </c>
      <c r="BO49" s="510" t="e">
        <f ca="1">+IF(AND(ISNUMBER(OFFSET('Hygiene Data'!$I$5,0,10*ROW('Hygiene Data'!I43))),'Data Summary'!ED49="Yes"),OFFSET('Hygiene Data'!$I$5,0,10*ROW('Hygiene Data'!I43)),NA())</f>
        <v>#N/A</v>
      </c>
      <c r="BP49" s="510" t="e">
        <f ca="1">+IF(AND(ISNUMBER(OFFSET('Hygiene Data'!$I$7,0,10*ROW('Hygiene Data'!I43))),'Data Summary'!EE49="Yes"),OFFSET('Hygiene Data'!$I$7,0,10*ROW('Hygiene Data'!I43)),NA())</f>
        <v>#N/A</v>
      </c>
      <c r="BQ49" s="510" t="e">
        <f ca="1">+IF(AND(ISNUMBER(OFFSET('Hygiene Data'!$I$9,0,10*ROW('Hygiene Data'!I43))),'Data Summary'!EF49="Yes"),OFFSET('Hygiene Data'!$I$9,0,10*ROW('Hygiene Data'!I43)),NA())</f>
        <v>#N/A</v>
      </c>
    </row>
    <row r="50" spans="1:69" x14ac:dyDescent="0.25">
      <c r="A50" s="506" t="e">
        <f ca="1">+RIGHT('Data Summary'!A50,LEN('Data Summary'!A50)-9)</f>
        <v>#VALUE!</v>
      </c>
      <c r="B50" s="480" t="str">
        <f ca="1">+IF(ISTEXT('Data Summary'!B50),'Data Summary'!B50,"")</f>
        <v/>
      </c>
      <c r="C50" s="507" t="e">
        <f ca="1">+VALUE('Data Summary'!C50)</f>
        <v>#VALUE!</v>
      </c>
      <c r="D50" s="508" t="e">
        <f ca="1">+IF(AND(ISNUMBER(OFFSET('Water Data'!$D$4,0,10*ROW('Water Data'!D44))),'Data Summary'!BS50="Yes"),100-OFFSET('Water Data'!$D$4,0,10*ROW('Water Data'!D44)),NA())</f>
        <v>#N/A</v>
      </c>
      <c r="E50" s="508" t="e">
        <f ca="1">+IF(AND(ISNUMBER(OFFSET('Water Data'!$D$6,0,10*ROW('Water Data'!D44))),'Data Summary'!BT50="Yes"),OFFSET('Water Data'!$D$6,0,10*ROW('Water Data'!D44)),NA())</f>
        <v>#N/A</v>
      </c>
      <c r="F50" s="508" t="e">
        <f ca="1">+IF(AND(ISNUMBER(OFFSET('Water Data'!$D$9,0,10*ROW('Water Data'!D44))),'Data Summary'!BU50="Yes"),OFFSET('Water Data'!$D$9,0,10*ROW('Water Data'!D44)),NA())</f>
        <v>#N/A</v>
      </c>
      <c r="G50" s="508" t="e">
        <f ca="1">+IF(AND(ISNUMBER(OFFSET('Water Data'!$E$4,0,10*ROW('Water Data'!E44))),'Data Summary'!BV50="Yes"),100-OFFSET('Water Data'!$E$4,0,10*ROW('Water Data'!E44)),NA())</f>
        <v>#N/A</v>
      </c>
      <c r="H50" s="508" t="e">
        <f ca="1">+IF(AND(ISNUMBER(OFFSET('Water Data'!$E$6,0,10*ROW('Water Data'!E44))),'Data Summary'!BW50="Yes"),OFFSET('Water Data'!$E$6,0,10*ROW('Water Data'!E44)),NA())</f>
        <v>#N/A</v>
      </c>
      <c r="I50" s="508" t="e">
        <f ca="1">+IF(AND(ISNUMBER(OFFSET('Water Data'!$E$9,0,10*ROW('Water Data'!E44))),'Data Summary'!BX50="Yes"),OFFSET('Water Data'!$E$9,0,10*ROW('Water Data'!E44)),NA())</f>
        <v>#N/A</v>
      </c>
      <c r="J50" s="508" t="e">
        <f ca="1">+IF(AND(ISNUMBER(OFFSET('Water Data'!$F$4,0,10*ROW('Water Data'!F44))),'Data Summary'!BY50="Yes"),100-OFFSET('Water Data'!$F$4,0,10*ROW('Water Data'!F44)),NA())</f>
        <v>#N/A</v>
      </c>
      <c r="K50" s="508" t="e">
        <f ca="1">+IF(AND(ISNUMBER(OFFSET('Water Data'!$F$6,0,10*ROW('Water Data'!F44))),'Data Summary'!BZ50="Yes"),OFFSET('Water Data'!$F$6,0,10*ROW('Water Data'!F44)),NA())</f>
        <v>#N/A</v>
      </c>
      <c r="L50" s="508" t="e">
        <f ca="1">+IF(AND(ISNUMBER(OFFSET('Water Data'!$F$9,0,10*ROW('Water Data'!F44))),'Data Summary'!CA50="Yes"),OFFSET('Water Data'!$F$9,0,10*ROW('Water Data'!F44)),NA())</f>
        <v>#N/A</v>
      </c>
      <c r="M50" s="508" t="e">
        <f ca="1">+IF(AND(ISNUMBER(OFFSET('Water Data'!$G$4,0,10*ROW('Water Data'!G44))),'Data Summary'!CB50="Yes"),100-OFFSET('Water Data'!$G$4,0,10*ROW('Water Data'!G44)),NA())</f>
        <v>#N/A</v>
      </c>
      <c r="N50" s="508" t="e">
        <f ca="1">+IF(AND(ISNUMBER(OFFSET('Water Data'!$G$6,0,10*ROW('Water Data'!G44))),'Data Summary'!CC50="Yes"),OFFSET('Water Data'!$G$6,0,10*ROW('Water Data'!G44)),NA())</f>
        <v>#N/A</v>
      </c>
      <c r="O50" s="508" t="e">
        <f ca="1">+IF(AND(ISNUMBER(OFFSET('Water Data'!$G$9,0,10*ROW('Water Data'!G44))),'Data Summary'!CD50="Yes"),OFFSET('Water Data'!$G$9,0,10*ROW('Water Data'!G44)),NA())</f>
        <v>#N/A</v>
      </c>
      <c r="P50" s="508" t="e">
        <f ca="1">+IF(AND(ISNUMBER(OFFSET('Water Data'!$H$4,0,10*ROW('Water Data'!H44))),'Data Summary'!CE50="Yes"),100-OFFSET('Water Data'!$H$4,0,10*ROW('Water Data'!H44)),NA())</f>
        <v>#N/A</v>
      </c>
      <c r="Q50" s="508" t="e">
        <f ca="1">+IF(AND(ISNUMBER(OFFSET('Water Data'!$H$6,0,10*ROW('Water Data'!H44))),'Data Summary'!CF50="Yes"),OFFSET('Water Data'!$H$6,0,10*ROW('Water Data'!H44)),NA())</f>
        <v>#N/A</v>
      </c>
      <c r="R50" s="508" t="e">
        <f ca="1">+IF(AND(ISNUMBER(OFFSET('Water Data'!$H$9,0,10*ROW('Water Data'!H44))),'Data Summary'!CG50="Yes"),OFFSET('Water Data'!$H$9,0,10*ROW('Water Data'!H44)),NA())</f>
        <v>#N/A</v>
      </c>
      <c r="S50" s="508" t="e">
        <f ca="1">+IF(AND(ISNUMBER(OFFSET('Water Data'!$I$4,0,10*ROW('Water Data'!I44))),'Data Summary'!CH50="Yes"),100-OFFSET('Water Data'!$I$4,0,10*ROW('Water Data'!I44)),NA())</f>
        <v>#N/A</v>
      </c>
      <c r="T50" s="508" t="e">
        <f ca="1">+IF(AND(ISNUMBER(OFFSET('Water Data'!$I$6,0,10*ROW('Water Data'!I44))),'Data Summary'!CI50="Yes"),OFFSET('Water Data'!$I$6,0,10*ROW('Water Data'!I44)),NA())</f>
        <v>#N/A</v>
      </c>
      <c r="U50" s="508" t="e">
        <f ca="1">+IF(AND(ISNUMBER(OFFSET('Water Data'!$I$9,0,10*ROW('Water Data'!I44))),'Data Summary'!CJ50="Yes"),OFFSET('Water Data'!$I$9,0,10*ROW('Water Data'!I44)),NA())</f>
        <v>#N/A</v>
      </c>
      <c r="V50" s="509" t="e">
        <f ca="1">+IF(AND(ISNUMBER(OFFSET('Sanitation Data'!$D$4,0,10*ROW('Sanitation Data'!D44))),'Data Summary'!CK50="Yes"),100-OFFSET('Sanitation Data'!$D$4,0,10*ROW('Sanitation Data'!D44)),NA())</f>
        <v>#N/A</v>
      </c>
      <c r="W50" s="509" t="e">
        <f ca="1">+IF(AND(ISNUMBER(OFFSET('Sanitation Data'!$D$6,0,10*ROW('Sanitation Data'!D44))),'Data Summary'!CL50="Yes"),OFFSET('Sanitation Data'!$D$6,0,10*ROW('Sanitation Data'!D44)),NA())</f>
        <v>#N/A</v>
      </c>
      <c r="X50" s="509" t="e">
        <f ca="1">+IF(AND(ISNUMBER(OFFSET('Sanitation Data'!$D$10,0,10*ROW('Sanitation Data'!D44))),'Data Summary'!CM50="Yes"),OFFSET('Sanitation Data'!$D$10,0,10*ROW('Sanitation Data'!D44)),NA())</f>
        <v>#N/A</v>
      </c>
      <c r="Y50" s="509" t="e">
        <f ca="1">+IF(AND(ISNUMBER(OFFSET('Sanitation Data'!$D$11,0,10*ROW('Sanitation Data'!D44))),'Data Summary'!CN50="Yes"),OFFSET('Sanitation Data'!$D$11,0,10*ROW('Sanitation Data'!D44)),NA())</f>
        <v>#N/A</v>
      </c>
      <c r="Z50" s="509" t="e">
        <f ca="1">+IF(AND(ISNUMBER(OFFSET('Sanitation Data'!$D$12,0,10*ROW('Sanitation Data'!D44))),'Data Summary'!CO50="Yes"),OFFSET('Sanitation Data'!$D$12,0,10*ROW('Sanitation Data'!D44)),NA())</f>
        <v>#N/A</v>
      </c>
      <c r="AA50" s="509" t="e">
        <f ca="1">+IF(AND(ISNUMBER(OFFSET('Sanitation Data'!$E$4,0,10*ROW('Sanitation Data'!E44))),'Data Summary'!CP50="Yes"),100-OFFSET('Sanitation Data'!$E$4,0,10*ROW('Sanitation Data'!E44)),NA())</f>
        <v>#N/A</v>
      </c>
      <c r="AB50" s="509" t="e">
        <f ca="1">+IF(AND(ISNUMBER(OFFSET('Sanitation Data'!$E$6,0,10*ROW('Sanitation Data'!E44))),'Data Summary'!CQ50="Yes"),OFFSET('Sanitation Data'!$E$6,0,10*ROW('Sanitation Data'!E44)),NA())</f>
        <v>#N/A</v>
      </c>
      <c r="AC50" s="509" t="e">
        <f ca="1">+IF(AND(ISNUMBER(OFFSET('Sanitation Data'!$E$10,0,10*ROW('Sanitation Data'!E44))),'Data Summary'!CR50="Yes"),OFFSET('Sanitation Data'!$E$10,0,10*ROW('Sanitation Data'!E44)),NA())</f>
        <v>#N/A</v>
      </c>
      <c r="AD50" s="509" t="e">
        <f ca="1">+IF(AND(ISNUMBER(OFFSET('Sanitation Data'!$E$11,0,10*ROW('Sanitation Data'!E44))),'Data Summary'!CS50="Yes"),OFFSET('Sanitation Data'!$E$11,0,10*ROW('Sanitation Data'!E44)),NA())</f>
        <v>#N/A</v>
      </c>
      <c r="AE50" s="509" t="e">
        <f ca="1">+IF(AND(ISNUMBER(OFFSET('Sanitation Data'!$E$12,0,10*ROW('Sanitation Data'!E44))),'Data Summary'!CT50="Yes"),OFFSET('Sanitation Data'!$E$12,0,10*ROW('Sanitation Data'!E44)),NA())</f>
        <v>#N/A</v>
      </c>
      <c r="AF50" s="509" t="e">
        <f ca="1">+IF(AND(ISNUMBER(OFFSET('Sanitation Data'!$F$4,0,10*ROW('Sanitation Data'!F44))),'Data Summary'!CU50="Yes"),100-OFFSET('Sanitation Data'!$F$4,0,10*ROW('Sanitation Data'!F44)),NA())</f>
        <v>#N/A</v>
      </c>
      <c r="AG50" s="509" t="e">
        <f ca="1">+IF(AND(ISNUMBER(OFFSET('Sanitation Data'!$F$6,0,10*ROW('Sanitation Data'!F44))),'Data Summary'!CV50="Yes"),OFFSET('Sanitation Data'!$F$6,0,10*ROW('Sanitation Data'!F44)),NA())</f>
        <v>#N/A</v>
      </c>
      <c r="AH50" s="509" t="e">
        <f ca="1">+IF(AND(ISNUMBER(OFFSET('Sanitation Data'!$F$10,0,10*ROW('Sanitation Data'!F44))),'Data Summary'!CW50="Yes"),OFFSET('Sanitation Data'!$F$10,0,10*ROW('Sanitation Data'!F44)),NA())</f>
        <v>#N/A</v>
      </c>
      <c r="AI50" s="509" t="e">
        <f ca="1">+IF(AND(ISNUMBER(OFFSET('Sanitation Data'!$F$11,0,10*ROW('Sanitation Data'!F44))),'Data Summary'!CX50="Yes"),OFFSET('Sanitation Data'!$F$11,0,10*ROW('Sanitation Data'!F44)),NA())</f>
        <v>#N/A</v>
      </c>
      <c r="AJ50" s="509" t="e">
        <f ca="1">+IF(AND(ISNUMBER(OFFSET('Sanitation Data'!$F$12,0,10*ROW('Sanitation Data'!F44))),'Data Summary'!CY50="Yes"),OFFSET('Sanitation Data'!$F$12,0,10*ROW('Sanitation Data'!F44)),NA())</f>
        <v>#N/A</v>
      </c>
      <c r="AK50" s="509" t="e">
        <f ca="1">+IF(AND(ISNUMBER(OFFSET('Sanitation Data'!$G$4,0,10*ROW('Sanitation Data'!G44))),'Data Summary'!CZ50="Yes"),100-OFFSET('Sanitation Data'!$G$4,0,10*ROW('Sanitation Data'!G44)),NA())</f>
        <v>#N/A</v>
      </c>
      <c r="AL50" s="509" t="e">
        <f ca="1">+IF(AND(ISNUMBER(OFFSET('Sanitation Data'!$G$6,0,10*ROW('Sanitation Data'!G44))),'Data Summary'!DA50="Yes"),OFFSET('Sanitation Data'!$G$6,0,10*ROW('Sanitation Data'!G44)),NA())</f>
        <v>#N/A</v>
      </c>
      <c r="AM50" s="509" t="e">
        <f ca="1">+IF(AND(ISNUMBER(OFFSET('Sanitation Data'!$G$10,0,10*ROW('Sanitation Data'!G44))),'Data Summary'!DB50="Yes"),OFFSET('Sanitation Data'!$G$10,0,10*ROW('Sanitation Data'!G44)),NA())</f>
        <v>#N/A</v>
      </c>
      <c r="AN50" s="509" t="e">
        <f ca="1">+IF(AND(ISNUMBER(OFFSET('Sanitation Data'!$G$11,0,10*ROW('Sanitation Data'!G44))),'Data Summary'!DC50="Yes"),OFFSET('Sanitation Data'!$G$11,0,10*ROW('Sanitation Data'!G44)),NA())</f>
        <v>#N/A</v>
      </c>
      <c r="AO50" s="509" t="e">
        <f ca="1">+IF(AND(ISNUMBER(OFFSET('Sanitation Data'!$G$12,0,10*ROW('Sanitation Data'!G44))),'Data Summary'!DD50="Yes"),OFFSET('Sanitation Data'!$G$12,0,10*ROW('Sanitation Data'!G44)),NA())</f>
        <v>#N/A</v>
      </c>
      <c r="AP50" s="509" t="e">
        <f ca="1">+IF(AND(ISNUMBER(OFFSET('Sanitation Data'!$H$4,0,10*ROW('Sanitation Data'!H44))),'Data Summary'!DE50="Yes"),100-OFFSET('Sanitation Data'!$H$4,0,10*ROW('Sanitation Data'!H44)),NA())</f>
        <v>#N/A</v>
      </c>
      <c r="AQ50" s="509" t="e">
        <f ca="1">+IF(AND(ISNUMBER(OFFSET('Sanitation Data'!$H$6,0,10*ROW('Sanitation Data'!H44))),'Data Summary'!DF50="Yes"),OFFSET('Sanitation Data'!$H$6,0,10*ROW('Sanitation Data'!H44)),NA())</f>
        <v>#N/A</v>
      </c>
      <c r="AR50" s="509" t="e">
        <f ca="1">+IF(AND(ISNUMBER(OFFSET('Sanitation Data'!$H$10,0,10*ROW('Sanitation Data'!H44))),'Data Summary'!DG50="Yes"),OFFSET('Sanitation Data'!$H$10,0,10*ROW('Sanitation Data'!H44)),NA())</f>
        <v>#N/A</v>
      </c>
      <c r="AS50" s="509" t="e">
        <f ca="1">+IF(AND(ISNUMBER(OFFSET('Sanitation Data'!$H$11,0,10*ROW('Sanitation Data'!H44))),'Data Summary'!DH50="Yes"),OFFSET('Sanitation Data'!$H$11,0,10*ROW('Sanitation Data'!H44)),NA())</f>
        <v>#N/A</v>
      </c>
      <c r="AT50" s="509" t="e">
        <f ca="1">+IF(AND(ISNUMBER(OFFSET('Sanitation Data'!$H$12,0,10*ROW('Sanitation Data'!H44))),'Data Summary'!DI50="Yes"),OFFSET('Sanitation Data'!$H$12,0,10*ROW('Sanitation Data'!H44)),NA())</f>
        <v>#N/A</v>
      </c>
      <c r="AU50" s="509" t="e">
        <f ca="1">+IF(AND(ISNUMBER(OFFSET('Sanitation Data'!$I$4,0,10*ROW('Sanitation Data'!I44))),'Data Summary'!DJ50="Yes"),100-OFFSET('Sanitation Data'!$I$4,0,10*ROW('Sanitation Data'!I44)),NA())</f>
        <v>#N/A</v>
      </c>
      <c r="AV50" s="509" t="e">
        <f ca="1">+IF(AND(ISNUMBER(OFFSET('Sanitation Data'!$I$6,0,10*ROW('Sanitation Data'!I44))),'Data Summary'!DK50="Yes"),OFFSET('Sanitation Data'!$I$6,0,10*ROW('Sanitation Data'!I44)),NA())</f>
        <v>#N/A</v>
      </c>
      <c r="AW50" s="509" t="e">
        <f ca="1">+IF(AND(ISNUMBER(OFFSET('Sanitation Data'!$I$10,0,10*ROW('Sanitation Data'!I44))),'Data Summary'!DL50="Yes"),OFFSET('Sanitation Data'!$I$10,0,10*ROW('Sanitation Data'!I44)),NA())</f>
        <v>#N/A</v>
      </c>
      <c r="AX50" s="509" t="e">
        <f ca="1">+IF(AND(ISNUMBER(OFFSET('Sanitation Data'!$I$11,0,10*ROW('Sanitation Data'!I44))),'Data Summary'!DM50="Yes"),OFFSET('Sanitation Data'!$I$11,0,10*ROW('Sanitation Data'!I44)),NA())</f>
        <v>#N/A</v>
      </c>
      <c r="AY50" s="509" t="e">
        <f ca="1">+IF(AND(ISNUMBER(OFFSET('Sanitation Data'!$I$12,0,10*ROW('Sanitation Data'!I44))),'Data Summary'!DN50="Yes"),OFFSET('Sanitation Data'!$I$12,0,10*ROW('Sanitation Data'!I44)),NA())</f>
        <v>#N/A</v>
      </c>
      <c r="AZ50" s="510" t="e">
        <f ca="1">+IF(AND(ISNUMBER(OFFSET('Hygiene Data'!$D$5,0,10*ROW('Hygiene Data'!D44))),'Data Summary'!DO50="Yes"),OFFSET('Hygiene Data'!$D$5,0,10*ROW('Hygiene Data'!D44)),NA())</f>
        <v>#N/A</v>
      </c>
      <c r="BA50" s="510" t="e">
        <f ca="1">+IF(AND(ISNUMBER(OFFSET('Hygiene Data'!$D$7,0,10*ROW('Hygiene Data'!D44))),'Data Summary'!DP50="Yes"),OFFSET('Hygiene Data'!$D$7,0,10*ROW('Hygiene Data'!D44)),NA())</f>
        <v>#N/A</v>
      </c>
      <c r="BB50" s="510" t="e">
        <f ca="1">+IF(AND(ISNUMBER(OFFSET('Hygiene Data'!$D$9,0,10*ROW('Hygiene Data'!D44))),'Data Summary'!DQ50="Yes"),OFFSET('Hygiene Data'!$D$9,0,10*ROW('Hygiene Data'!D44)),NA())</f>
        <v>#N/A</v>
      </c>
      <c r="BC50" s="510" t="e">
        <f ca="1">+IF(AND(ISNUMBER(OFFSET('Hygiene Data'!$E$5,0,10*ROW('Hygiene Data'!E44))),'Data Summary'!DR50="Yes"),OFFSET('Hygiene Data'!$E$5,0,10*ROW('Hygiene Data'!E44)),NA())</f>
        <v>#N/A</v>
      </c>
      <c r="BD50" s="510" t="e">
        <f ca="1">+IF(AND(ISNUMBER(OFFSET('Hygiene Data'!$E$7,0,10*ROW('Hygiene Data'!E44))),'Data Summary'!DS50="Yes"),OFFSET('Hygiene Data'!$E$7,0,10*ROW('Hygiene Data'!E44)),NA())</f>
        <v>#N/A</v>
      </c>
      <c r="BE50" s="510" t="e">
        <f ca="1">+IF(AND(ISNUMBER(OFFSET('Hygiene Data'!$E$9,0,10*ROW('Hygiene Data'!E44))),'Data Summary'!DT50="Yes"),OFFSET('Hygiene Data'!$E$9,0,10*ROW('Hygiene Data'!E44)),NA())</f>
        <v>#N/A</v>
      </c>
      <c r="BF50" s="510" t="e">
        <f ca="1">+IF(AND(ISNUMBER(OFFSET('Hygiene Data'!$F$5,0,10*ROW('Hygiene Data'!F44))),'Data Summary'!DU50="Yes"),OFFSET('Hygiene Data'!$F$5,0,10*ROW('Hygiene Data'!F44)),NA())</f>
        <v>#N/A</v>
      </c>
      <c r="BG50" s="510" t="e">
        <f ca="1">+IF(AND(ISNUMBER(OFFSET('Hygiene Data'!$F$7,0,10*ROW('Hygiene Data'!F44))),'Data Summary'!DV50="Yes"),OFFSET('Hygiene Data'!$F$7,0,10*ROW('Hygiene Data'!F44)),NA())</f>
        <v>#N/A</v>
      </c>
      <c r="BH50" s="510" t="e">
        <f ca="1">+IF(AND(ISNUMBER(OFFSET('Hygiene Data'!$F$9,0,10*ROW('Hygiene Data'!F44))),'Data Summary'!DW50="Yes"),OFFSET('Hygiene Data'!$F$9,0,10*ROW('Hygiene Data'!F44)),NA())</f>
        <v>#N/A</v>
      </c>
      <c r="BI50" s="510" t="e">
        <f ca="1">+IF(AND(ISNUMBER(OFFSET('Hygiene Data'!$G$5,0,10*ROW('Hygiene Data'!G44))),'Data Summary'!DX50="Yes"),OFFSET('Hygiene Data'!$G$5,0,10*ROW('Hygiene Data'!G44)),NA())</f>
        <v>#N/A</v>
      </c>
      <c r="BJ50" s="510" t="e">
        <f ca="1">+IF(AND(ISNUMBER(OFFSET('Hygiene Data'!$G$7,0,10*ROW('Hygiene Data'!G44))),'Data Summary'!DY50="Yes"),OFFSET('Hygiene Data'!$G$7,0,10*ROW('Hygiene Data'!G44)),NA())</f>
        <v>#N/A</v>
      </c>
      <c r="BK50" s="510" t="e">
        <f ca="1">+IF(AND(ISNUMBER(OFFSET('Hygiene Data'!$G$9,0,10*ROW('Hygiene Data'!G44))),'Data Summary'!DZ50="Yes"),OFFSET('Hygiene Data'!$G$9,0,10*ROW('Hygiene Data'!G44)),NA())</f>
        <v>#N/A</v>
      </c>
      <c r="BL50" s="510" t="e">
        <f ca="1">+IF(AND(ISNUMBER(OFFSET('Hygiene Data'!$H$5,0,10*ROW('Hygiene Data'!H44))),'Data Summary'!EA50="Yes"),OFFSET('Hygiene Data'!$H$5,0,10*ROW('Hygiene Data'!H44)),NA())</f>
        <v>#N/A</v>
      </c>
      <c r="BM50" s="510" t="e">
        <f ca="1">+IF(AND(ISNUMBER(OFFSET('Hygiene Data'!$H$7,0,10*ROW('Hygiene Data'!H44))),'Data Summary'!EB50="Yes"),OFFSET('Hygiene Data'!$H$7,0,10*ROW('Hygiene Data'!H44)),NA())</f>
        <v>#N/A</v>
      </c>
      <c r="BN50" s="510" t="e">
        <f ca="1">+IF(AND(ISNUMBER(OFFSET('Hygiene Data'!$H$9,0,10*ROW('Hygiene Data'!H44))),'Data Summary'!EC50="Yes"),OFFSET('Hygiene Data'!$H$9,0,10*ROW('Hygiene Data'!H44)),NA())</f>
        <v>#N/A</v>
      </c>
      <c r="BO50" s="510" t="e">
        <f ca="1">+IF(AND(ISNUMBER(OFFSET('Hygiene Data'!$I$5,0,10*ROW('Hygiene Data'!I44))),'Data Summary'!ED50="Yes"),OFFSET('Hygiene Data'!$I$5,0,10*ROW('Hygiene Data'!I44)),NA())</f>
        <v>#N/A</v>
      </c>
      <c r="BP50" s="510" t="e">
        <f ca="1">+IF(AND(ISNUMBER(OFFSET('Hygiene Data'!$I$7,0,10*ROW('Hygiene Data'!I44))),'Data Summary'!EE50="Yes"),OFFSET('Hygiene Data'!$I$7,0,10*ROW('Hygiene Data'!I44)),NA())</f>
        <v>#N/A</v>
      </c>
      <c r="BQ50" s="510" t="e">
        <f ca="1">+IF(AND(ISNUMBER(OFFSET('Hygiene Data'!$I$9,0,10*ROW('Hygiene Data'!I44))),'Data Summary'!EF50="Yes"),OFFSET('Hygiene Data'!$I$9,0,10*ROW('Hygiene Data'!I44)),NA())</f>
        <v>#N/A</v>
      </c>
    </row>
    <row r="51" spans="1:69" x14ac:dyDescent="0.25">
      <c r="A51" s="506" t="e">
        <f ca="1">+RIGHT('Data Summary'!A51,LEN('Data Summary'!A51)-9)</f>
        <v>#VALUE!</v>
      </c>
      <c r="B51" s="480" t="str">
        <f ca="1">+IF(ISTEXT('Data Summary'!B51),'Data Summary'!B51,"")</f>
        <v/>
      </c>
      <c r="C51" s="507" t="e">
        <f ca="1">+VALUE('Data Summary'!C51)</f>
        <v>#VALUE!</v>
      </c>
      <c r="D51" s="508" t="e">
        <f ca="1">+IF(AND(ISNUMBER(OFFSET('Water Data'!$D$4,0,10*ROW('Water Data'!D45))),'Data Summary'!BS51="Yes"),100-OFFSET('Water Data'!$D$4,0,10*ROW('Water Data'!D45)),NA())</f>
        <v>#N/A</v>
      </c>
      <c r="E51" s="508" t="e">
        <f ca="1">+IF(AND(ISNUMBER(OFFSET('Water Data'!$D$6,0,10*ROW('Water Data'!D45))),'Data Summary'!BT51="Yes"),OFFSET('Water Data'!$D$6,0,10*ROW('Water Data'!D45)),NA())</f>
        <v>#N/A</v>
      </c>
      <c r="F51" s="508" t="e">
        <f ca="1">+IF(AND(ISNUMBER(OFFSET('Water Data'!$D$9,0,10*ROW('Water Data'!D45))),'Data Summary'!BU51="Yes"),OFFSET('Water Data'!$D$9,0,10*ROW('Water Data'!D45)),NA())</f>
        <v>#N/A</v>
      </c>
      <c r="G51" s="508" t="e">
        <f ca="1">+IF(AND(ISNUMBER(OFFSET('Water Data'!$E$4,0,10*ROW('Water Data'!E45))),'Data Summary'!BV51="Yes"),100-OFFSET('Water Data'!$E$4,0,10*ROW('Water Data'!E45)),NA())</f>
        <v>#N/A</v>
      </c>
      <c r="H51" s="508" t="e">
        <f ca="1">+IF(AND(ISNUMBER(OFFSET('Water Data'!$E$6,0,10*ROW('Water Data'!E45))),'Data Summary'!BW51="Yes"),OFFSET('Water Data'!$E$6,0,10*ROW('Water Data'!E45)),NA())</f>
        <v>#N/A</v>
      </c>
      <c r="I51" s="508" t="e">
        <f ca="1">+IF(AND(ISNUMBER(OFFSET('Water Data'!$E$9,0,10*ROW('Water Data'!E45))),'Data Summary'!BX51="Yes"),OFFSET('Water Data'!$E$9,0,10*ROW('Water Data'!E45)),NA())</f>
        <v>#N/A</v>
      </c>
      <c r="J51" s="508" t="e">
        <f ca="1">+IF(AND(ISNUMBER(OFFSET('Water Data'!$F$4,0,10*ROW('Water Data'!F45))),'Data Summary'!BY51="Yes"),100-OFFSET('Water Data'!$F$4,0,10*ROW('Water Data'!F45)),NA())</f>
        <v>#N/A</v>
      </c>
      <c r="K51" s="508" t="e">
        <f ca="1">+IF(AND(ISNUMBER(OFFSET('Water Data'!$F$6,0,10*ROW('Water Data'!F45))),'Data Summary'!BZ51="Yes"),OFFSET('Water Data'!$F$6,0,10*ROW('Water Data'!F45)),NA())</f>
        <v>#N/A</v>
      </c>
      <c r="L51" s="508" t="e">
        <f ca="1">+IF(AND(ISNUMBER(OFFSET('Water Data'!$F$9,0,10*ROW('Water Data'!F45))),'Data Summary'!CA51="Yes"),OFFSET('Water Data'!$F$9,0,10*ROW('Water Data'!F45)),NA())</f>
        <v>#N/A</v>
      </c>
      <c r="M51" s="508" t="e">
        <f ca="1">+IF(AND(ISNUMBER(OFFSET('Water Data'!$G$4,0,10*ROW('Water Data'!G45))),'Data Summary'!CB51="Yes"),100-OFFSET('Water Data'!$G$4,0,10*ROW('Water Data'!G45)),NA())</f>
        <v>#N/A</v>
      </c>
      <c r="N51" s="508" t="e">
        <f ca="1">+IF(AND(ISNUMBER(OFFSET('Water Data'!$G$6,0,10*ROW('Water Data'!G45))),'Data Summary'!CC51="Yes"),OFFSET('Water Data'!$G$6,0,10*ROW('Water Data'!G45)),NA())</f>
        <v>#N/A</v>
      </c>
      <c r="O51" s="508" t="e">
        <f ca="1">+IF(AND(ISNUMBER(OFFSET('Water Data'!$G$9,0,10*ROW('Water Data'!G45))),'Data Summary'!CD51="Yes"),OFFSET('Water Data'!$G$9,0,10*ROW('Water Data'!G45)),NA())</f>
        <v>#N/A</v>
      </c>
      <c r="P51" s="508" t="e">
        <f ca="1">+IF(AND(ISNUMBER(OFFSET('Water Data'!$H$4,0,10*ROW('Water Data'!H45))),'Data Summary'!CE51="Yes"),100-OFFSET('Water Data'!$H$4,0,10*ROW('Water Data'!H45)),NA())</f>
        <v>#N/A</v>
      </c>
      <c r="Q51" s="508" t="e">
        <f ca="1">+IF(AND(ISNUMBER(OFFSET('Water Data'!$H$6,0,10*ROW('Water Data'!H45))),'Data Summary'!CF51="Yes"),OFFSET('Water Data'!$H$6,0,10*ROW('Water Data'!H45)),NA())</f>
        <v>#N/A</v>
      </c>
      <c r="R51" s="508" t="e">
        <f ca="1">+IF(AND(ISNUMBER(OFFSET('Water Data'!$H$9,0,10*ROW('Water Data'!H45))),'Data Summary'!CG51="Yes"),OFFSET('Water Data'!$H$9,0,10*ROW('Water Data'!H45)),NA())</f>
        <v>#N/A</v>
      </c>
      <c r="S51" s="508" t="e">
        <f ca="1">+IF(AND(ISNUMBER(OFFSET('Water Data'!$I$4,0,10*ROW('Water Data'!I45))),'Data Summary'!CH51="Yes"),100-OFFSET('Water Data'!$I$4,0,10*ROW('Water Data'!I45)),NA())</f>
        <v>#N/A</v>
      </c>
      <c r="T51" s="508" t="e">
        <f ca="1">+IF(AND(ISNUMBER(OFFSET('Water Data'!$I$6,0,10*ROW('Water Data'!I45))),'Data Summary'!CI51="Yes"),OFFSET('Water Data'!$I$6,0,10*ROW('Water Data'!I45)),NA())</f>
        <v>#N/A</v>
      </c>
      <c r="U51" s="508" t="e">
        <f ca="1">+IF(AND(ISNUMBER(OFFSET('Water Data'!$I$9,0,10*ROW('Water Data'!I45))),'Data Summary'!CJ51="Yes"),OFFSET('Water Data'!$I$9,0,10*ROW('Water Data'!I45)),NA())</f>
        <v>#N/A</v>
      </c>
      <c r="V51" s="509" t="e">
        <f ca="1">+IF(AND(ISNUMBER(OFFSET('Sanitation Data'!$D$4,0,10*ROW('Sanitation Data'!D45))),'Data Summary'!CK51="Yes"),100-OFFSET('Sanitation Data'!$D$4,0,10*ROW('Sanitation Data'!D45)),NA())</f>
        <v>#N/A</v>
      </c>
      <c r="W51" s="509" t="e">
        <f ca="1">+IF(AND(ISNUMBER(OFFSET('Sanitation Data'!$D$6,0,10*ROW('Sanitation Data'!D45))),'Data Summary'!CL51="Yes"),OFFSET('Sanitation Data'!$D$6,0,10*ROW('Sanitation Data'!D45)),NA())</f>
        <v>#N/A</v>
      </c>
      <c r="X51" s="509" t="e">
        <f ca="1">+IF(AND(ISNUMBER(OFFSET('Sanitation Data'!$D$10,0,10*ROW('Sanitation Data'!D45))),'Data Summary'!CM51="Yes"),OFFSET('Sanitation Data'!$D$10,0,10*ROW('Sanitation Data'!D45)),NA())</f>
        <v>#N/A</v>
      </c>
      <c r="Y51" s="509" t="e">
        <f ca="1">+IF(AND(ISNUMBER(OFFSET('Sanitation Data'!$D$11,0,10*ROW('Sanitation Data'!D45))),'Data Summary'!CN51="Yes"),OFFSET('Sanitation Data'!$D$11,0,10*ROW('Sanitation Data'!D45)),NA())</f>
        <v>#N/A</v>
      </c>
      <c r="Z51" s="509" t="e">
        <f ca="1">+IF(AND(ISNUMBER(OFFSET('Sanitation Data'!$D$12,0,10*ROW('Sanitation Data'!D45))),'Data Summary'!CO51="Yes"),OFFSET('Sanitation Data'!$D$12,0,10*ROW('Sanitation Data'!D45)),NA())</f>
        <v>#N/A</v>
      </c>
      <c r="AA51" s="509" t="e">
        <f ca="1">+IF(AND(ISNUMBER(OFFSET('Sanitation Data'!$E$4,0,10*ROW('Sanitation Data'!E45))),'Data Summary'!CP51="Yes"),100-OFFSET('Sanitation Data'!$E$4,0,10*ROW('Sanitation Data'!E45)),NA())</f>
        <v>#N/A</v>
      </c>
      <c r="AB51" s="509" t="e">
        <f ca="1">+IF(AND(ISNUMBER(OFFSET('Sanitation Data'!$E$6,0,10*ROW('Sanitation Data'!E45))),'Data Summary'!CQ51="Yes"),OFFSET('Sanitation Data'!$E$6,0,10*ROW('Sanitation Data'!E45)),NA())</f>
        <v>#N/A</v>
      </c>
      <c r="AC51" s="509" t="e">
        <f ca="1">+IF(AND(ISNUMBER(OFFSET('Sanitation Data'!$E$10,0,10*ROW('Sanitation Data'!E45))),'Data Summary'!CR51="Yes"),OFFSET('Sanitation Data'!$E$10,0,10*ROW('Sanitation Data'!E45)),NA())</f>
        <v>#N/A</v>
      </c>
      <c r="AD51" s="509" t="e">
        <f ca="1">+IF(AND(ISNUMBER(OFFSET('Sanitation Data'!$E$11,0,10*ROW('Sanitation Data'!E45))),'Data Summary'!CS51="Yes"),OFFSET('Sanitation Data'!$E$11,0,10*ROW('Sanitation Data'!E45)),NA())</f>
        <v>#N/A</v>
      </c>
      <c r="AE51" s="509" t="e">
        <f ca="1">+IF(AND(ISNUMBER(OFFSET('Sanitation Data'!$E$12,0,10*ROW('Sanitation Data'!E45))),'Data Summary'!CT51="Yes"),OFFSET('Sanitation Data'!$E$12,0,10*ROW('Sanitation Data'!E45)),NA())</f>
        <v>#N/A</v>
      </c>
      <c r="AF51" s="509" t="e">
        <f ca="1">+IF(AND(ISNUMBER(OFFSET('Sanitation Data'!$F$4,0,10*ROW('Sanitation Data'!F45))),'Data Summary'!CU51="Yes"),100-OFFSET('Sanitation Data'!$F$4,0,10*ROW('Sanitation Data'!F45)),NA())</f>
        <v>#N/A</v>
      </c>
      <c r="AG51" s="509" t="e">
        <f ca="1">+IF(AND(ISNUMBER(OFFSET('Sanitation Data'!$F$6,0,10*ROW('Sanitation Data'!F45))),'Data Summary'!CV51="Yes"),OFFSET('Sanitation Data'!$F$6,0,10*ROW('Sanitation Data'!F45)),NA())</f>
        <v>#N/A</v>
      </c>
      <c r="AH51" s="509" t="e">
        <f ca="1">+IF(AND(ISNUMBER(OFFSET('Sanitation Data'!$F$10,0,10*ROW('Sanitation Data'!F45))),'Data Summary'!CW51="Yes"),OFFSET('Sanitation Data'!$F$10,0,10*ROW('Sanitation Data'!F45)),NA())</f>
        <v>#N/A</v>
      </c>
      <c r="AI51" s="509" t="e">
        <f ca="1">+IF(AND(ISNUMBER(OFFSET('Sanitation Data'!$F$11,0,10*ROW('Sanitation Data'!F45))),'Data Summary'!CX51="Yes"),OFFSET('Sanitation Data'!$F$11,0,10*ROW('Sanitation Data'!F45)),NA())</f>
        <v>#N/A</v>
      </c>
      <c r="AJ51" s="509" t="e">
        <f ca="1">+IF(AND(ISNUMBER(OFFSET('Sanitation Data'!$F$12,0,10*ROW('Sanitation Data'!F45))),'Data Summary'!CY51="Yes"),OFFSET('Sanitation Data'!$F$12,0,10*ROW('Sanitation Data'!F45)),NA())</f>
        <v>#N/A</v>
      </c>
      <c r="AK51" s="509" t="e">
        <f ca="1">+IF(AND(ISNUMBER(OFFSET('Sanitation Data'!$G$4,0,10*ROW('Sanitation Data'!G45))),'Data Summary'!CZ51="Yes"),100-OFFSET('Sanitation Data'!$G$4,0,10*ROW('Sanitation Data'!G45)),NA())</f>
        <v>#N/A</v>
      </c>
      <c r="AL51" s="509" t="e">
        <f ca="1">+IF(AND(ISNUMBER(OFFSET('Sanitation Data'!$G$6,0,10*ROW('Sanitation Data'!G45))),'Data Summary'!DA51="Yes"),OFFSET('Sanitation Data'!$G$6,0,10*ROW('Sanitation Data'!G45)),NA())</f>
        <v>#N/A</v>
      </c>
      <c r="AM51" s="509" t="e">
        <f ca="1">+IF(AND(ISNUMBER(OFFSET('Sanitation Data'!$G$10,0,10*ROW('Sanitation Data'!G45))),'Data Summary'!DB51="Yes"),OFFSET('Sanitation Data'!$G$10,0,10*ROW('Sanitation Data'!G45)),NA())</f>
        <v>#N/A</v>
      </c>
      <c r="AN51" s="509" t="e">
        <f ca="1">+IF(AND(ISNUMBER(OFFSET('Sanitation Data'!$G$11,0,10*ROW('Sanitation Data'!G45))),'Data Summary'!DC51="Yes"),OFFSET('Sanitation Data'!$G$11,0,10*ROW('Sanitation Data'!G45)),NA())</f>
        <v>#N/A</v>
      </c>
      <c r="AO51" s="509" t="e">
        <f ca="1">+IF(AND(ISNUMBER(OFFSET('Sanitation Data'!$G$12,0,10*ROW('Sanitation Data'!G45))),'Data Summary'!DD51="Yes"),OFFSET('Sanitation Data'!$G$12,0,10*ROW('Sanitation Data'!G45)),NA())</f>
        <v>#N/A</v>
      </c>
      <c r="AP51" s="509" t="e">
        <f ca="1">+IF(AND(ISNUMBER(OFFSET('Sanitation Data'!$H$4,0,10*ROW('Sanitation Data'!H45))),'Data Summary'!DE51="Yes"),100-OFFSET('Sanitation Data'!$H$4,0,10*ROW('Sanitation Data'!H45)),NA())</f>
        <v>#N/A</v>
      </c>
      <c r="AQ51" s="509" t="e">
        <f ca="1">+IF(AND(ISNUMBER(OFFSET('Sanitation Data'!$H$6,0,10*ROW('Sanitation Data'!H45))),'Data Summary'!DF51="Yes"),OFFSET('Sanitation Data'!$H$6,0,10*ROW('Sanitation Data'!H45)),NA())</f>
        <v>#N/A</v>
      </c>
      <c r="AR51" s="509" t="e">
        <f ca="1">+IF(AND(ISNUMBER(OFFSET('Sanitation Data'!$H$10,0,10*ROW('Sanitation Data'!H45))),'Data Summary'!DG51="Yes"),OFFSET('Sanitation Data'!$H$10,0,10*ROW('Sanitation Data'!H45)),NA())</f>
        <v>#N/A</v>
      </c>
      <c r="AS51" s="509" t="e">
        <f ca="1">+IF(AND(ISNUMBER(OFFSET('Sanitation Data'!$H$11,0,10*ROW('Sanitation Data'!H45))),'Data Summary'!DH51="Yes"),OFFSET('Sanitation Data'!$H$11,0,10*ROW('Sanitation Data'!H45)),NA())</f>
        <v>#N/A</v>
      </c>
      <c r="AT51" s="509" t="e">
        <f ca="1">+IF(AND(ISNUMBER(OFFSET('Sanitation Data'!$H$12,0,10*ROW('Sanitation Data'!H45))),'Data Summary'!DI51="Yes"),OFFSET('Sanitation Data'!$H$12,0,10*ROW('Sanitation Data'!H45)),NA())</f>
        <v>#N/A</v>
      </c>
      <c r="AU51" s="509" t="e">
        <f ca="1">+IF(AND(ISNUMBER(OFFSET('Sanitation Data'!$I$4,0,10*ROW('Sanitation Data'!I45))),'Data Summary'!DJ51="Yes"),100-OFFSET('Sanitation Data'!$I$4,0,10*ROW('Sanitation Data'!I45)),NA())</f>
        <v>#N/A</v>
      </c>
      <c r="AV51" s="509" t="e">
        <f ca="1">+IF(AND(ISNUMBER(OFFSET('Sanitation Data'!$I$6,0,10*ROW('Sanitation Data'!I45))),'Data Summary'!DK51="Yes"),OFFSET('Sanitation Data'!$I$6,0,10*ROW('Sanitation Data'!I45)),NA())</f>
        <v>#N/A</v>
      </c>
      <c r="AW51" s="509" t="e">
        <f ca="1">+IF(AND(ISNUMBER(OFFSET('Sanitation Data'!$I$10,0,10*ROW('Sanitation Data'!I45))),'Data Summary'!DL51="Yes"),OFFSET('Sanitation Data'!$I$10,0,10*ROW('Sanitation Data'!I45)),NA())</f>
        <v>#N/A</v>
      </c>
      <c r="AX51" s="509" t="e">
        <f ca="1">+IF(AND(ISNUMBER(OFFSET('Sanitation Data'!$I$11,0,10*ROW('Sanitation Data'!I45))),'Data Summary'!DM51="Yes"),OFFSET('Sanitation Data'!$I$11,0,10*ROW('Sanitation Data'!I45)),NA())</f>
        <v>#N/A</v>
      </c>
      <c r="AY51" s="509" t="e">
        <f ca="1">+IF(AND(ISNUMBER(OFFSET('Sanitation Data'!$I$12,0,10*ROW('Sanitation Data'!I45))),'Data Summary'!DN51="Yes"),OFFSET('Sanitation Data'!$I$12,0,10*ROW('Sanitation Data'!I45)),NA())</f>
        <v>#N/A</v>
      </c>
      <c r="AZ51" s="510" t="e">
        <f ca="1">+IF(AND(ISNUMBER(OFFSET('Hygiene Data'!$D$5,0,10*ROW('Hygiene Data'!D45))),'Data Summary'!DO51="Yes"),OFFSET('Hygiene Data'!$D$5,0,10*ROW('Hygiene Data'!D45)),NA())</f>
        <v>#N/A</v>
      </c>
      <c r="BA51" s="510" t="e">
        <f ca="1">+IF(AND(ISNUMBER(OFFSET('Hygiene Data'!$D$7,0,10*ROW('Hygiene Data'!D45))),'Data Summary'!DP51="Yes"),OFFSET('Hygiene Data'!$D$7,0,10*ROW('Hygiene Data'!D45)),NA())</f>
        <v>#N/A</v>
      </c>
      <c r="BB51" s="510" t="e">
        <f ca="1">+IF(AND(ISNUMBER(OFFSET('Hygiene Data'!$D$9,0,10*ROW('Hygiene Data'!D45))),'Data Summary'!DQ51="Yes"),OFFSET('Hygiene Data'!$D$9,0,10*ROW('Hygiene Data'!D45)),NA())</f>
        <v>#N/A</v>
      </c>
      <c r="BC51" s="510" t="e">
        <f ca="1">+IF(AND(ISNUMBER(OFFSET('Hygiene Data'!$E$5,0,10*ROW('Hygiene Data'!E45))),'Data Summary'!DR51="Yes"),OFFSET('Hygiene Data'!$E$5,0,10*ROW('Hygiene Data'!E45)),NA())</f>
        <v>#N/A</v>
      </c>
      <c r="BD51" s="510" t="e">
        <f ca="1">+IF(AND(ISNUMBER(OFFSET('Hygiene Data'!$E$7,0,10*ROW('Hygiene Data'!E45))),'Data Summary'!DS51="Yes"),OFFSET('Hygiene Data'!$E$7,0,10*ROW('Hygiene Data'!E45)),NA())</f>
        <v>#N/A</v>
      </c>
      <c r="BE51" s="510" t="e">
        <f ca="1">+IF(AND(ISNUMBER(OFFSET('Hygiene Data'!$E$9,0,10*ROW('Hygiene Data'!E45))),'Data Summary'!DT51="Yes"),OFFSET('Hygiene Data'!$E$9,0,10*ROW('Hygiene Data'!E45)),NA())</f>
        <v>#N/A</v>
      </c>
      <c r="BF51" s="510" t="e">
        <f ca="1">+IF(AND(ISNUMBER(OFFSET('Hygiene Data'!$F$5,0,10*ROW('Hygiene Data'!F45))),'Data Summary'!DU51="Yes"),OFFSET('Hygiene Data'!$F$5,0,10*ROW('Hygiene Data'!F45)),NA())</f>
        <v>#N/A</v>
      </c>
      <c r="BG51" s="510" t="e">
        <f ca="1">+IF(AND(ISNUMBER(OFFSET('Hygiene Data'!$F$7,0,10*ROW('Hygiene Data'!F45))),'Data Summary'!DV51="Yes"),OFFSET('Hygiene Data'!$F$7,0,10*ROW('Hygiene Data'!F45)),NA())</f>
        <v>#N/A</v>
      </c>
      <c r="BH51" s="510" t="e">
        <f ca="1">+IF(AND(ISNUMBER(OFFSET('Hygiene Data'!$F$9,0,10*ROW('Hygiene Data'!F45))),'Data Summary'!DW51="Yes"),OFFSET('Hygiene Data'!$F$9,0,10*ROW('Hygiene Data'!F45)),NA())</f>
        <v>#N/A</v>
      </c>
      <c r="BI51" s="510" t="e">
        <f ca="1">+IF(AND(ISNUMBER(OFFSET('Hygiene Data'!$G$5,0,10*ROW('Hygiene Data'!G45))),'Data Summary'!DX51="Yes"),OFFSET('Hygiene Data'!$G$5,0,10*ROW('Hygiene Data'!G45)),NA())</f>
        <v>#N/A</v>
      </c>
      <c r="BJ51" s="510" t="e">
        <f ca="1">+IF(AND(ISNUMBER(OFFSET('Hygiene Data'!$G$7,0,10*ROW('Hygiene Data'!G45))),'Data Summary'!DY51="Yes"),OFFSET('Hygiene Data'!$G$7,0,10*ROW('Hygiene Data'!G45)),NA())</f>
        <v>#N/A</v>
      </c>
      <c r="BK51" s="510" t="e">
        <f ca="1">+IF(AND(ISNUMBER(OFFSET('Hygiene Data'!$G$9,0,10*ROW('Hygiene Data'!G45))),'Data Summary'!DZ51="Yes"),OFFSET('Hygiene Data'!$G$9,0,10*ROW('Hygiene Data'!G45)),NA())</f>
        <v>#N/A</v>
      </c>
      <c r="BL51" s="510" t="e">
        <f ca="1">+IF(AND(ISNUMBER(OFFSET('Hygiene Data'!$H$5,0,10*ROW('Hygiene Data'!H45))),'Data Summary'!EA51="Yes"),OFFSET('Hygiene Data'!$H$5,0,10*ROW('Hygiene Data'!H45)),NA())</f>
        <v>#N/A</v>
      </c>
      <c r="BM51" s="510" t="e">
        <f ca="1">+IF(AND(ISNUMBER(OFFSET('Hygiene Data'!$H$7,0,10*ROW('Hygiene Data'!H45))),'Data Summary'!EB51="Yes"),OFFSET('Hygiene Data'!$H$7,0,10*ROW('Hygiene Data'!H45)),NA())</f>
        <v>#N/A</v>
      </c>
      <c r="BN51" s="510" t="e">
        <f ca="1">+IF(AND(ISNUMBER(OFFSET('Hygiene Data'!$H$9,0,10*ROW('Hygiene Data'!H45))),'Data Summary'!EC51="Yes"),OFFSET('Hygiene Data'!$H$9,0,10*ROW('Hygiene Data'!H45)),NA())</f>
        <v>#N/A</v>
      </c>
      <c r="BO51" s="510" t="e">
        <f ca="1">+IF(AND(ISNUMBER(OFFSET('Hygiene Data'!$I$5,0,10*ROW('Hygiene Data'!I45))),'Data Summary'!ED51="Yes"),OFFSET('Hygiene Data'!$I$5,0,10*ROW('Hygiene Data'!I45)),NA())</f>
        <v>#N/A</v>
      </c>
      <c r="BP51" s="510" t="e">
        <f ca="1">+IF(AND(ISNUMBER(OFFSET('Hygiene Data'!$I$7,0,10*ROW('Hygiene Data'!I45))),'Data Summary'!EE51="Yes"),OFFSET('Hygiene Data'!$I$7,0,10*ROW('Hygiene Data'!I45)),NA())</f>
        <v>#N/A</v>
      </c>
      <c r="BQ51" s="510" t="e">
        <f ca="1">+IF(AND(ISNUMBER(OFFSET('Hygiene Data'!$I$9,0,10*ROW('Hygiene Data'!I45))),'Data Summary'!EF51="Yes"),OFFSET('Hygiene Data'!$I$9,0,10*ROW('Hygiene Data'!I45)),NA())</f>
        <v>#N/A</v>
      </c>
    </row>
    <row r="52" spans="1:69" x14ac:dyDescent="0.25">
      <c r="A52" s="506" t="e">
        <f ca="1">+RIGHT('Data Summary'!A52,LEN('Data Summary'!A52)-9)</f>
        <v>#VALUE!</v>
      </c>
      <c r="B52" s="480" t="str">
        <f ca="1">+IF(ISTEXT('Data Summary'!B52),'Data Summary'!B52,"")</f>
        <v/>
      </c>
      <c r="C52" s="507" t="e">
        <f ca="1">+VALUE('Data Summary'!C52)</f>
        <v>#VALUE!</v>
      </c>
      <c r="D52" s="508" t="e">
        <f ca="1">+IF(AND(ISNUMBER(OFFSET('Water Data'!$D$4,0,10*ROW('Water Data'!D46))),'Data Summary'!BS52="Yes"),100-OFFSET('Water Data'!$D$4,0,10*ROW('Water Data'!D46)),NA())</f>
        <v>#N/A</v>
      </c>
      <c r="E52" s="508" t="e">
        <f ca="1">+IF(AND(ISNUMBER(OFFSET('Water Data'!$D$6,0,10*ROW('Water Data'!D46))),'Data Summary'!BT52="Yes"),OFFSET('Water Data'!$D$6,0,10*ROW('Water Data'!D46)),NA())</f>
        <v>#N/A</v>
      </c>
      <c r="F52" s="508" t="e">
        <f ca="1">+IF(AND(ISNUMBER(OFFSET('Water Data'!$D$9,0,10*ROW('Water Data'!D46))),'Data Summary'!BU52="Yes"),OFFSET('Water Data'!$D$9,0,10*ROW('Water Data'!D46)),NA())</f>
        <v>#N/A</v>
      </c>
      <c r="G52" s="508" t="e">
        <f ca="1">+IF(AND(ISNUMBER(OFFSET('Water Data'!$E$4,0,10*ROW('Water Data'!E46))),'Data Summary'!BV52="Yes"),100-OFFSET('Water Data'!$E$4,0,10*ROW('Water Data'!E46)),NA())</f>
        <v>#N/A</v>
      </c>
      <c r="H52" s="508" t="e">
        <f ca="1">+IF(AND(ISNUMBER(OFFSET('Water Data'!$E$6,0,10*ROW('Water Data'!E46))),'Data Summary'!BW52="Yes"),OFFSET('Water Data'!$E$6,0,10*ROW('Water Data'!E46)),NA())</f>
        <v>#N/A</v>
      </c>
      <c r="I52" s="508" t="e">
        <f ca="1">+IF(AND(ISNUMBER(OFFSET('Water Data'!$E$9,0,10*ROW('Water Data'!E46))),'Data Summary'!BX52="Yes"),OFFSET('Water Data'!$E$9,0,10*ROW('Water Data'!E46)),NA())</f>
        <v>#N/A</v>
      </c>
      <c r="J52" s="508" t="e">
        <f ca="1">+IF(AND(ISNUMBER(OFFSET('Water Data'!$F$4,0,10*ROW('Water Data'!F46))),'Data Summary'!BY52="Yes"),100-OFFSET('Water Data'!$F$4,0,10*ROW('Water Data'!F46)),NA())</f>
        <v>#N/A</v>
      </c>
      <c r="K52" s="508" t="e">
        <f ca="1">+IF(AND(ISNUMBER(OFFSET('Water Data'!$F$6,0,10*ROW('Water Data'!F46))),'Data Summary'!BZ52="Yes"),OFFSET('Water Data'!$F$6,0,10*ROW('Water Data'!F46)),NA())</f>
        <v>#N/A</v>
      </c>
      <c r="L52" s="508" t="e">
        <f ca="1">+IF(AND(ISNUMBER(OFFSET('Water Data'!$F$9,0,10*ROW('Water Data'!F46))),'Data Summary'!CA52="Yes"),OFFSET('Water Data'!$F$9,0,10*ROW('Water Data'!F46)),NA())</f>
        <v>#N/A</v>
      </c>
      <c r="M52" s="508" t="e">
        <f ca="1">+IF(AND(ISNUMBER(OFFSET('Water Data'!$G$4,0,10*ROW('Water Data'!G46))),'Data Summary'!CB52="Yes"),100-OFFSET('Water Data'!$G$4,0,10*ROW('Water Data'!G46)),NA())</f>
        <v>#N/A</v>
      </c>
      <c r="N52" s="508" t="e">
        <f ca="1">+IF(AND(ISNUMBER(OFFSET('Water Data'!$G$6,0,10*ROW('Water Data'!G46))),'Data Summary'!CC52="Yes"),OFFSET('Water Data'!$G$6,0,10*ROW('Water Data'!G46)),NA())</f>
        <v>#N/A</v>
      </c>
      <c r="O52" s="508" t="e">
        <f ca="1">+IF(AND(ISNUMBER(OFFSET('Water Data'!$G$9,0,10*ROW('Water Data'!G46))),'Data Summary'!CD52="Yes"),OFFSET('Water Data'!$G$9,0,10*ROW('Water Data'!G46)),NA())</f>
        <v>#N/A</v>
      </c>
      <c r="P52" s="508" t="e">
        <f ca="1">+IF(AND(ISNUMBER(OFFSET('Water Data'!$H$4,0,10*ROW('Water Data'!H46))),'Data Summary'!CE52="Yes"),100-OFFSET('Water Data'!$H$4,0,10*ROW('Water Data'!H46)),NA())</f>
        <v>#N/A</v>
      </c>
      <c r="Q52" s="508" t="e">
        <f ca="1">+IF(AND(ISNUMBER(OFFSET('Water Data'!$H$6,0,10*ROW('Water Data'!H46))),'Data Summary'!CF52="Yes"),OFFSET('Water Data'!$H$6,0,10*ROW('Water Data'!H46)),NA())</f>
        <v>#N/A</v>
      </c>
      <c r="R52" s="508" t="e">
        <f ca="1">+IF(AND(ISNUMBER(OFFSET('Water Data'!$H$9,0,10*ROW('Water Data'!H46))),'Data Summary'!CG52="Yes"),OFFSET('Water Data'!$H$9,0,10*ROW('Water Data'!H46)),NA())</f>
        <v>#N/A</v>
      </c>
      <c r="S52" s="508" t="e">
        <f ca="1">+IF(AND(ISNUMBER(OFFSET('Water Data'!$I$4,0,10*ROW('Water Data'!I46))),'Data Summary'!CH52="Yes"),100-OFFSET('Water Data'!$I$4,0,10*ROW('Water Data'!I46)),NA())</f>
        <v>#N/A</v>
      </c>
      <c r="T52" s="508" t="e">
        <f ca="1">+IF(AND(ISNUMBER(OFFSET('Water Data'!$I$6,0,10*ROW('Water Data'!I46))),'Data Summary'!CI52="Yes"),OFFSET('Water Data'!$I$6,0,10*ROW('Water Data'!I46)),NA())</f>
        <v>#N/A</v>
      </c>
      <c r="U52" s="508" t="e">
        <f ca="1">+IF(AND(ISNUMBER(OFFSET('Water Data'!$I$9,0,10*ROW('Water Data'!I46))),'Data Summary'!CJ52="Yes"),OFFSET('Water Data'!$I$9,0,10*ROW('Water Data'!I46)),NA())</f>
        <v>#N/A</v>
      </c>
      <c r="V52" s="509" t="e">
        <f ca="1">+IF(AND(ISNUMBER(OFFSET('Sanitation Data'!$D$4,0,10*ROW('Sanitation Data'!D46))),'Data Summary'!CK52="Yes"),100-OFFSET('Sanitation Data'!$D$4,0,10*ROW('Sanitation Data'!D46)),NA())</f>
        <v>#N/A</v>
      </c>
      <c r="W52" s="509" t="e">
        <f ca="1">+IF(AND(ISNUMBER(OFFSET('Sanitation Data'!$D$6,0,10*ROW('Sanitation Data'!D46))),'Data Summary'!CL52="Yes"),OFFSET('Sanitation Data'!$D$6,0,10*ROW('Sanitation Data'!D46)),NA())</f>
        <v>#N/A</v>
      </c>
      <c r="X52" s="509" t="e">
        <f ca="1">+IF(AND(ISNUMBER(OFFSET('Sanitation Data'!$D$10,0,10*ROW('Sanitation Data'!D46))),'Data Summary'!CM52="Yes"),OFFSET('Sanitation Data'!$D$10,0,10*ROW('Sanitation Data'!D46)),NA())</f>
        <v>#N/A</v>
      </c>
      <c r="Y52" s="509" t="e">
        <f ca="1">+IF(AND(ISNUMBER(OFFSET('Sanitation Data'!$D$11,0,10*ROW('Sanitation Data'!D46))),'Data Summary'!CN52="Yes"),OFFSET('Sanitation Data'!$D$11,0,10*ROW('Sanitation Data'!D46)),NA())</f>
        <v>#N/A</v>
      </c>
      <c r="Z52" s="509" t="e">
        <f ca="1">+IF(AND(ISNUMBER(OFFSET('Sanitation Data'!$D$12,0,10*ROW('Sanitation Data'!D46))),'Data Summary'!CO52="Yes"),OFFSET('Sanitation Data'!$D$12,0,10*ROW('Sanitation Data'!D46)),NA())</f>
        <v>#N/A</v>
      </c>
      <c r="AA52" s="509" t="e">
        <f ca="1">+IF(AND(ISNUMBER(OFFSET('Sanitation Data'!$E$4,0,10*ROW('Sanitation Data'!E46))),'Data Summary'!CP52="Yes"),100-OFFSET('Sanitation Data'!$E$4,0,10*ROW('Sanitation Data'!E46)),NA())</f>
        <v>#N/A</v>
      </c>
      <c r="AB52" s="509" t="e">
        <f ca="1">+IF(AND(ISNUMBER(OFFSET('Sanitation Data'!$E$6,0,10*ROW('Sanitation Data'!E46))),'Data Summary'!CQ52="Yes"),OFFSET('Sanitation Data'!$E$6,0,10*ROW('Sanitation Data'!E46)),NA())</f>
        <v>#N/A</v>
      </c>
      <c r="AC52" s="509" t="e">
        <f ca="1">+IF(AND(ISNUMBER(OFFSET('Sanitation Data'!$E$10,0,10*ROW('Sanitation Data'!E46))),'Data Summary'!CR52="Yes"),OFFSET('Sanitation Data'!$E$10,0,10*ROW('Sanitation Data'!E46)),NA())</f>
        <v>#N/A</v>
      </c>
      <c r="AD52" s="509" t="e">
        <f ca="1">+IF(AND(ISNUMBER(OFFSET('Sanitation Data'!$E$11,0,10*ROW('Sanitation Data'!E46))),'Data Summary'!CS52="Yes"),OFFSET('Sanitation Data'!$E$11,0,10*ROW('Sanitation Data'!E46)),NA())</f>
        <v>#N/A</v>
      </c>
      <c r="AE52" s="509" t="e">
        <f ca="1">+IF(AND(ISNUMBER(OFFSET('Sanitation Data'!$E$12,0,10*ROW('Sanitation Data'!E46))),'Data Summary'!CT52="Yes"),OFFSET('Sanitation Data'!$E$12,0,10*ROW('Sanitation Data'!E46)),NA())</f>
        <v>#N/A</v>
      </c>
      <c r="AF52" s="509" t="e">
        <f ca="1">+IF(AND(ISNUMBER(OFFSET('Sanitation Data'!$F$4,0,10*ROW('Sanitation Data'!F46))),'Data Summary'!CU52="Yes"),100-OFFSET('Sanitation Data'!$F$4,0,10*ROW('Sanitation Data'!F46)),NA())</f>
        <v>#N/A</v>
      </c>
      <c r="AG52" s="509" t="e">
        <f ca="1">+IF(AND(ISNUMBER(OFFSET('Sanitation Data'!$F$6,0,10*ROW('Sanitation Data'!F46))),'Data Summary'!CV52="Yes"),OFFSET('Sanitation Data'!$F$6,0,10*ROW('Sanitation Data'!F46)),NA())</f>
        <v>#N/A</v>
      </c>
      <c r="AH52" s="509" t="e">
        <f ca="1">+IF(AND(ISNUMBER(OFFSET('Sanitation Data'!$F$10,0,10*ROW('Sanitation Data'!F46))),'Data Summary'!CW52="Yes"),OFFSET('Sanitation Data'!$F$10,0,10*ROW('Sanitation Data'!F46)),NA())</f>
        <v>#N/A</v>
      </c>
      <c r="AI52" s="509" t="e">
        <f ca="1">+IF(AND(ISNUMBER(OFFSET('Sanitation Data'!$F$11,0,10*ROW('Sanitation Data'!F46))),'Data Summary'!CX52="Yes"),OFFSET('Sanitation Data'!$F$11,0,10*ROW('Sanitation Data'!F46)),NA())</f>
        <v>#N/A</v>
      </c>
      <c r="AJ52" s="509" t="e">
        <f ca="1">+IF(AND(ISNUMBER(OFFSET('Sanitation Data'!$F$12,0,10*ROW('Sanitation Data'!F46))),'Data Summary'!CY52="Yes"),OFFSET('Sanitation Data'!$F$12,0,10*ROW('Sanitation Data'!F46)),NA())</f>
        <v>#N/A</v>
      </c>
      <c r="AK52" s="509" t="e">
        <f ca="1">+IF(AND(ISNUMBER(OFFSET('Sanitation Data'!$G$4,0,10*ROW('Sanitation Data'!G46))),'Data Summary'!CZ52="Yes"),100-OFFSET('Sanitation Data'!$G$4,0,10*ROW('Sanitation Data'!G46)),NA())</f>
        <v>#N/A</v>
      </c>
      <c r="AL52" s="509" t="e">
        <f ca="1">+IF(AND(ISNUMBER(OFFSET('Sanitation Data'!$G$6,0,10*ROW('Sanitation Data'!G46))),'Data Summary'!DA52="Yes"),OFFSET('Sanitation Data'!$G$6,0,10*ROW('Sanitation Data'!G46)),NA())</f>
        <v>#N/A</v>
      </c>
      <c r="AM52" s="509" t="e">
        <f ca="1">+IF(AND(ISNUMBER(OFFSET('Sanitation Data'!$G$10,0,10*ROW('Sanitation Data'!G46))),'Data Summary'!DB52="Yes"),OFFSET('Sanitation Data'!$G$10,0,10*ROW('Sanitation Data'!G46)),NA())</f>
        <v>#N/A</v>
      </c>
      <c r="AN52" s="509" t="e">
        <f ca="1">+IF(AND(ISNUMBER(OFFSET('Sanitation Data'!$G$11,0,10*ROW('Sanitation Data'!G46))),'Data Summary'!DC52="Yes"),OFFSET('Sanitation Data'!$G$11,0,10*ROW('Sanitation Data'!G46)),NA())</f>
        <v>#N/A</v>
      </c>
      <c r="AO52" s="509" t="e">
        <f ca="1">+IF(AND(ISNUMBER(OFFSET('Sanitation Data'!$G$12,0,10*ROW('Sanitation Data'!G46))),'Data Summary'!DD52="Yes"),OFFSET('Sanitation Data'!$G$12,0,10*ROW('Sanitation Data'!G46)),NA())</f>
        <v>#N/A</v>
      </c>
      <c r="AP52" s="509" t="e">
        <f ca="1">+IF(AND(ISNUMBER(OFFSET('Sanitation Data'!$H$4,0,10*ROW('Sanitation Data'!H46))),'Data Summary'!DE52="Yes"),100-OFFSET('Sanitation Data'!$H$4,0,10*ROW('Sanitation Data'!H46)),NA())</f>
        <v>#N/A</v>
      </c>
      <c r="AQ52" s="509" t="e">
        <f ca="1">+IF(AND(ISNUMBER(OFFSET('Sanitation Data'!$H$6,0,10*ROW('Sanitation Data'!H46))),'Data Summary'!DF52="Yes"),OFFSET('Sanitation Data'!$H$6,0,10*ROW('Sanitation Data'!H46)),NA())</f>
        <v>#N/A</v>
      </c>
      <c r="AR52" s="509" t="e">
        <f ca="1">+IF(AND(ISNUMBER(OFFSET('Sanitation Data'!$H$10,0,10*ROW('Sanitation Data'!H46))),'Data Summary'!DG52="Yes"),OFFSET('Sanitation Data'!$H$10,0,10*ROW('Sanitation Data'!H46)),NA())</f>
        <v>#N/A</v>
      </c>
      <c r="AS52" s="509" t="e">
        <f ca="1">+IF(AND(ISNUMBER(OFFSET('Sanitation Data'!$H$11,0,10*ROW('Sanitation Data'!H46))),'Data Summary'!DH52="Yes"),OFFSET('Sanitation Data'!$H$11,0,10*ROW('Sanitation Data'!H46)),NA())</f>
        <v>#N/A</v>
      </c>
      <c r="AT52" s="509" t="e">
        <f ca="1">+IF(AND(ISNUMBER(OFFSET('Sanitation Data'!$H$12,0,10*ROW('Sanitation Data'!H46))),'Data Summary'!DI52="Yes"),OFFSET('Sanitation Data'!$H$12,0,10*ROW('Sanitation Data'!H46)),NA())</f>
        <v>#N/A</v>
      </c>
      <c r="AU52" s="509" t="e">
        <f ca="1">+IF(AND(ISNUMBER(OFFSET('Sanitation Data'!$I$4,0,10*ROW('Sanitation Data'!I46))),'Data Summary'!DJ52="Yes"),100-OFFSET('Sanitation Data'!$I$4,0,10*ROW('Sanitation Data'!I46)),NA())</f>
        <v>#N/A</v>
      </c>
      <c r="AV52" s="509" t="e">
        <f ca="1">+IF(AND(ISNUMBER(OFFSET('Sanitation Data'!$I$6,0,10*ROW('Sanitation Data'!I46))),'Data Summary'!DK52="Yes"),OFFSET('Sanitation Data'!$I$6,0,10*ROW('Sanitation Data'!I46)),NA())</f>
        <v>#N/A</v>
      </c>
      <c r="AW52" s="509" t="e">
        <f ca="1">+IF(AND(ISNUMBER(OFFSET('Sanitation Data'!$I$10,0,10*ROW('Sanitation Data'!I46))),'Data Summary'!DL52="Yes"),OFFSET('Sanitation Data'!$I$10,0,10*ROW('Sanitation Data'!I46)),NA())</f>
        <v>#N/A</v>
      </c>
      <c r="AX52" s="509" t="e">
        <f ca="1">+IF(AND(ISNUMBER(OFFSET('Sanitation Data'!$I$11,0,10*ROW('Sanitation Data'!I46))),'Data Summary'!DM52="Yes"),OFFSET('Sanitation Data'!$I$11,0,10*ROW('Sanitation Data'!I46)),NA())</f>
        <v>#N/A</v>
      </c>
      <c r="AY52" s="509" t="e">
        <f ca="1">+IF(AND(ISNUMBER(OFFSET('Sanitation Data'!$I$12,0,10*ROW('Sanitation Data'!I46))),'Data Summary'!DN52="Yes"),OFFSET('Sanitation Data'!$I$12,0,10*ROW('Sanitation Data'!I46)),NA())</f>
        <v>#N/A</v>
      </c>
      <c r="AZ52" s="510" t="e">
        <f ca="1">+IF(AND(ISNUMBER(OFFSET('Hygiene Data'!$D$5,0,10*ROW('Hygiene Data'!D46))),'Data Summary'!DO52="Yes"),OFFSET('Hygiene Data'!$D$5,0,10*ROW('Hygiene Data'!D46)),NA())</f>
        <v>#N/A</v>
      </c>
      <c r="BA52" s="510" t="e">
        <f ca="1">+IF(AND(ISNUMBER(OFFSET('Hygiene Data'!$D$7,0,10*ROW('Hygiene Data'!D46))),'Data Summary'!DP52="Yes"),OFFSET('Hygiene Data'!$D$7,0,10*ROW('Hygiene Data'!D46)),NA())</f>
        <v>#N/A</v>
      </c>
      <c r="BB52" s="510" t="e">
        <f ca="1">+IF(AND(ISNUMBER(OFFSET('Hygiene Data'!$D$9,0,10*ROW('Hygiene Data'!D46))),'Data Summary'!DQ52="Yes"),OFFSET('Hygiene Data'!$D$9,0,10*ROW('Hygiene Data'!D46)),NA())</f>
        <v>#N/A</v>
      </c>
      <c r="BC52" s="510" t="e">
        <f ca="1">+IF(AND(ISNUMBER(OFFSET('Hygiene Data'!$E$5,0,10*ROW('Hygiene Data'!E46))),'Data Summary'!DR52="Yes"),OFFSET('Hygiene Data'!$E$5,0,10*ROW('Hygiene Data'!E46)),NA())</f>
        <v>#N/A</v>
      </c>
      <c r="BD52" s="510" t="e">
        <f ca="1">+IF(AND(ISNUMBER(OFFSET('Hygiene Data'!$E$7,0,10*ROW('Hygiene Data'!E46))),'Data Summary'!DS52="Yes"),OFFSET('Hygiene Data'!$E$7,0,10*ROW('Hygiene Data'!E46)),NA())</f>
        <v>#N/A</v>
      </c>
      <c r="BE52" s="510" t="e">
        <f ca="1">+IF(AND(ISNUMBER(OFFSET('Hygiene Data'!$E$9,0,10*ROW('Hygiene Data'!E46))),'Data Summary'!DT52="Yes"),OFFSET('Hygiene Data'!$E$9,0,10*ROW('Hygiene Data'!E46)),NA())</f>
        <v>#N/A</v>
      </c>
      <c r="BF52" s="510" t="e">
        <f ca="1">+IF(AND(ISNUMBER(OFFSET('Hygiene Data'!$F$5,0,10*ROW('Hygiene Data'!F46))),'Data Summary'!DU52="Yes"),OFFSET('Hygiene Data'!$F$5,0,10*ROW('Hygiene Data'!F46)),NA())</f>
        <v>#N/A</v>
      </c>
      <c r="BG52" s="510" t="e">
        <f ca="1">+IF(AND(ISNUMBER(OFFSET('Hygiene Data'!$F$7,0,10*ROW('Hygiene Data'!F46))),'Data Summary'!DV52="Yes"),OFFSET('Hygiene Data'!$F$7,0,10*ROW('Hygiene Data'!F46)),NA())</f>
        <v>#N/A</v>
      </c>
      <c r="BH52" s="510" t="e">
        <f ca="1">+IF(AND(ISNUMBER(OFFSET('Hygiene Data'!$F$9,0,10*ROW('Hygiene Data'!F46))),'Data Summary'!DW52="Yes"),OFFSET('Hygiene Data'!$F$9,0,10*ROW('Hygiene Data'!F46)),NA())</f>
        <v>#N/A</v>
      </c>
      <c r="BI52" s="510" t="e">
        <f ca="1">+IF(AND(ISNUMBER(OFFSET('Hygiene Data'!$G$5,0,10*ROW('Hygiene Data'!G46))),'Data Summary'!DX52="Yes"),OFFSET('Hygiene Data'!$G$5,0,10*ROW('Hygiene Data'!G46)),NA())</f>
        <v>#N/A</v>
      </c>
      <c r="BJ52" s="510" t="e">
        <f ca="1">+IF(AND(ISNUMBER(OFFSET('Hygiene Data'!$G$7,0,10*ROW('Hygiene Data'!G46))),'Data Summary'!DY52="Yes"),OFFSET('Hygiene Data'!$G$7,0,10*ROW('Hygiene Data'!G46)),NA())</f>
        <v>#N/A</v>
      </c>
      <c r="BK52" s="510" t="e">
        <f ca="1">+IF(AND(ISNUMBER(OFFSET('Hygiene Data'!$G$9,0,10*ROW('Hygiene Data'!G46))),'Data Summary'!DZ52="Yes"),OFFSET('Hygiene Data'!$G$9,0,10*ROW('Hygiene Data'!G46)),NA())</f>
        <v>#N/A</v>
      </c>
      <c r="BL52" s="510" t="e">
        <f ca="1">+IF(AND(ISNUMBER(OFFSET('Hygiene Data'!$H$5,0,10*ROW('Hygiene Data'!H46))),'Data Summary'!EA52="Yes"),OFFSET('Hygiene Data'!$H$5,0,10*ROW('Hygiene Data'!H46)),NA())</f>
        <v>#N/A</v>
      </c>
      <c r="BM52" s="510" t="e">
        <f ca="1">+IF(AND(ISNUMBER(OFFSET('Hygiene Data'!$H$7,0,10*ROW('Hygiene Data'!H46))),'Data Summary'!EB52="Yes"),OFFSET('Hygiene Data'!$H$7,0,10*ROW('Hygiene Data'!H46)),NA())</f>
        <v>#N/A</v>
      </c>
      <c r="BN52" s="510" t="e">
        <f ca="1">+IF(AND(ISNUMBER(OFFSET('Hygiene Data'!$H$9,0,10*ROW('Hygiene Data'!H46))),'Data Summary'!EC52="Yes"),OFFSET('Hygiene Data'!$H$9,0,10*ROW('Hygiene Data'!H46)),NA())</f>
        <v>#N/A</v>
      </c>
      <c r="BO52" s="510" t="e">
        <f ca="1">+IF(AND(ISNUMBER(OFFSET('Hygiene Data'!$I$5,0,10*ROW('Hygiene Data'!I46))),'Data Summary'!ED52="Yes"),OFFSET('Hygiene Data'!$I$5,0,10*ROW('Hygiene Data'!I46)),NA())</f>
        <v>#N/A</v>
      </c>
      <c r="BP52" s="510" t="e">
        <f ca="1">+IF(AND(ISNUMBER(OFFSET('Hygiene Data'!$I$7,0,10*ROW('Hygiene Data'!I46))),'Data Summary'!EE52="Yes"),OFFSET('Hygiene Data'!$I$7,0,10*ROW('Hygiene Data'!I46)),NA())</f>
        <v>#N/A</v>
      </c>
      <c r="BQ52" s="510" t="e">
        <f ca="1">+IF(AND(ISNUMBER(OFFSET('Hygiene Data'!$I$9,0,10*ROW('Hygiene Data'!I46))),'Data Summary'!EF52="Yes"),OFFSET('Hygiene Data'!$I$9,0,10*ROW('Hygiene Data'!I46)),NA())</f>
        <v>#N/A</v>
      </c>
    </row>
    <row r="53" spans="1:69" x14ac:dyDescent="0.25">
      <c r="A53" s="506" t="e">
        <f ca="1">+RIGHT('Data Summary'!A53,LEN('Data Summary'!A53)-9)</f>
        <v>#VALUE!</v>
      </c>
      <c r="B53" s="480" t="str">
        <f ca="1">+IF(ISTEXT('Data Summary'!B53),'Data Summary'!B53,"")</f>
        <v/>
      </c>
      <c r="C53" s="507" t="e">
        <f ca="1">+VALUE('Data Summary'!C53)</f>
        <v>#VALUE!</v>
      </c>
      <c r="D53" s="508" t="e">
        <f ca="1">+IF(AND(ISNUMBER(OFFSET('Water Data'!$D$4,0,10*ROW('Water Data'!D47))),'Data Summary'!BS53="Yes"),100-OFFSET('Water Data'!$D$4,0,10*ROW('Water Data'!D47)),NA())</f>
        <v>#N/A</v>
      </c>
      <c r="E53" s="508" t="e">
        <f ca="1">+IF(AND(ISNUMBER(OFFSET('Water Data'!$D$6,0,10*ROW('Water Data'!D47))),'Data Summary'!BT53="Yes"),OFFSET('Water Data'!$D$6,0,10*ROW('Water Data'!D47)),NA())</f>
        <v>#N/A</v>
      </c>
      <c r="F53" s="508" t="e">
        <f ca="1">+IF(AND(ISNUMBER(OFFSET('Water Data'!$D$9,0,10*ROW('Water Data'!D47))),'Data Summary'!BU53="Yes"),OFFSET('Water Data'!$D$9,0,10*ROW('Water Data'!D47)),NA())</f>
        <v>#N/A</v>
      </c>
      <c r="G53" s="508" t="e">
        <f ca="1">+IF(AND(ISNUMBER(OFFSET('Water Data'!$E$4,0,10*ROW('Water Data'!E47))),'Data Summary'!BV53="Yes"),100-OFFSET('Water Data'!$E$4,0,10*ROW('Water Data'!E47)),NA())</f>
        <v>#N/A</v>
      </c>
      <c r="H53" s="508" t="e">
        <f ca="1">+IF(AND(ISNUMBER(OFFSET('Water Data'!$E$6,0,10*ROW('Water Data'!E47))),'Data Summary'!BW53="Yes"),OFFSET('Water Data'!$E$6,0,10*ROW('Water Data'!E47)),NA())</f>
        <v>#N/A</v>
      </c>
      <c r="I53" s="508" t="e">
        <f ca="1">+IF(AND(ISNUMBER(OFFSET('Water Data'!$E$9,0,10*ROW('Water Data'!E47))),'Data Summary'!BX53="Yes"),OFFSET('Water Data'!$E$9,0,10*ROW('Water Data'!E47)),NA())</f>
        <v>#N/A</v>
      </c>
      <c r="J53" s="508" t="e">
        <f ca="1">+IF(AND(ISNUMBER(OFFSET('Water Data'!$F$4,0,10*ROW('Water Data'!F47))),'Data Summary'!BY53="Yes"),100-OFFSET('Water Data'!$F$4,0,10*ROW('Water Data'!F47)),NA())</f>
        <v>#N/A</v>
      </c>
      <c r="K53" s="508" t="e">
        <f ca="1">+IF(AND(ISNUMBER(OFFSET('Water Data'!$F$6,0,10*ROW('Water Data'!F47))),'Data Summary'!BZ53="Yes"),OFFSET('Water Data'!$F$6,0,10*ROW('Water Data'!F47)),NA())</f>
        <v>#N/A</v>
      </c>
      <c r="L53" s="508" t="e">
        <f ca="1">+IF(AND(ISNUMBER(OFFSET('Water Data'!$F$9,0,10*ROW('Water Data'!F47))),'Data Summary'!CA53="Yes"),OFFSET('Water Data'!$F$9,0,10*ROW('Water Data'!F47)),NA())</f>
        <v>#N/A</v>
      </c>
      <c r="M53" s="508" t="e">
        <f ca="1">+IF(AND(ISNUMBER(OFFSET('Water Data'!$G$4,0,10*ROW('Water Data'!G47))),'Data Summary'!CB53="Yes"),100-OFFSET('Water Data'!$G$4,0,10*ROW('Water Data'!G47)),NA())</f>
        <v>#N/A</v>
      </c>
      <c r="N53" s="508" t="e">
        <f ca="1">+IF(AND(ISNUMBER(OFFSET('Water Data'!$G$6,0,10*ROW('Water Data'!G47))),'Data Summary'!CC53="Yes"),OFFSET('Water Data'!$G$6,0,10*ROW('Water Data'!G47)),NA())</f>
        <v>#N/A</v>
      </c>
      <c r="O53" s="508" t="e">
        <f ca="1">+IF(AND(ISNUMBER(OFFSET('Water Data'!$G$9,0,10*ROW('Water Data'!G47))),'Data Summary'!CD53="Yes"),OFFSET('Water Data'!$G$9,0,10*ROW('Water Data'!G47)),NA())</f>
        <v>#N/A</v>
      </c>
      <c r="P53" s="508" t="e">
        <f ca="1">+IF(AND(ISNUMBER(OFFSET('Water Data'!$H$4,0,10*ROW('Water Data'!H47))),'Data Summary'!CE53="Yes"),100-OFFSET('Water Data'!$H$4,0,10*ROW('Water Data'!H47)),NA())</f>
        <v>#N/A</v>
      </c>
      <c r="Q53" s="508" t="e">
        <f ca="1">+IF(AND(ISNUMBER(OFFSET('Water Data'!$H$6,0,10*ROW('Water Data'!H47))),'Data Summary'!CF53="Yes"),OFFSET('Water Data'!$H$6,0,10*ROW('Water Data'!H47)),NA())</f>
        <v>#N/A</v>
      </c>
      <c r="R53" s="508" t="e">
        <f ca="1">+IF(AND(ISNUMBER(OFFSET('Water Data'!$H$9,0,10*ROW('Water Data'!H47))),'Data Summary'!CG53="Yes"),OFFSET('Water Data'!$H$9,0,10*ROW('Water Data'!H47)),NA())</f>
        <v>#N/A</v>
      </c>
      <c r="S53" s="508" t="e">
        <f ca="1">+IF(AND(ISNUMBER(OFFSET('Water Data'!$I$4,0,10*ROW('Water Data'!I47))),'Data Summary'!CH53="Yes"),100-OFFSET('Water Data'!$I$4,0,10*ROW('Water Data'!I47)),NA())</f>
        <v>#N/A</v>
      </c>
      <c r="T53" s="508" t="e">
        <f ca="1">+IF(AND(ISNUMBER(OFFSET('Water Data'!$I$6,0,10*ROW('Water Data'!I47))),'Data Summary'!CI53="Yes"),OFFSET('Water Data'!$I$6,0,10*ROW('Water Data'!I47)),NA())</f>
        <v>#N/A</v>
      </c>
      <c r="U53" s="508" t="e">
        <f ca="1">+IF(AND(ISNUMBER(OFFSET('Water Data'!$I$9,0,10*ROW('Water Data'!I47))),'Data Summary'!CJ53="Yes"),OFFSET('Water Data'!$I$9,0,10*ROW('Water Data'!I47)),NA())</f>
        <v>#N/A</v>
      </c>
      <c r="V53" s="509" t="e">
        <f ca="1">+IF(AND(ISNUMBER(OFFSET('Sanitation Data'!$D$4,0,10*ROW('Sanitation Data'!D47))),'Data Summary'!CK53="Yes"),100-OFFSET('Sanitation Data'!$D$4,0,10*ROW('Sanitation Data'!D47)),NA())</f>
        <v>#N/A</v>
      </c>
      <c r="W53" s="509" t="e">
        <f ca="1">+IF(AND(ISNUMBER(OFFSET('Sanitation Data'!$D$6,0,10*ROW('Sanitation Data'!D47))),'Data Summary'!CL53="Yes"),OFFSET('Sanitation Data'!$D$6,0,10*ROW('Sanitation Data'!D47)),NA())</f>
        <v>#N/A</v>
      </c>
      <c r="X53" s="509" t="e">
        <f ca="1">+IF(AND(ISNUMBER(OFFSET('Sanitation Data'!$D$10,0,10*ROW('Sanitation Data'!D47))),'Data Summary'!CM53="Yes"),OFFSET('Sanitation Data'!$D$10,0,10*ROW('Sanitation Data'!D47)),NA())</f>
        <v>#N/A</v>
      </c>
      <c r="Y53" s="509" t="e">
        <f ca="1">+IF(AND(ISNUMBER(OFFSET('Sanitation Data'!$D$11,0,10*ROW('Sanitation Data'!D47))),'Data Summary'!CN53="Yes"),OFFSET('Sanitation Data'!$D$11,0,10*ROW('Sanitation Data'!D47)),NA())</f>
        <v>#N/A</v>
      </c>
      <c r="Z53" s="509" t="e">
        <f ca="1">+IF(AND(ISNUMBER(OFFSET('Sanitation Data'!$D$12,0,10*ROW('Sanitation Data'!D47))),'Data Summary'!CO53="Yes"),OFFSET('Sanitation Data'!$D$12,0,10*ROW('Sanitation Data'!D47)),NA())</f>
        <v>#N/A</v>
      </c>
      <c r="AA53" s="509" t="e">
        <f ca="1">+IF(AND(ISNUMBER(OFFSET('Sanitation Data'!$E$4,0,10*ROW('Sanitation Data'!E47))),'Data Summary'!CP53="Yes"),100-OFFSET('Sanitation Data'!$E$4,0,10*ROW('Sanitation Data'!E47)),NA())</f>
        <v>#N/A</v>
      </c>
      <c r="AB53" s="509" t="e">
        <f ca="1">+IF(AND(ISNUMBER(OFFSET('Sanitation Data'!$E$6,0,10*ROW('Sanitation Data'!E47))),'Data Summary'!CQ53="Yes"),OFFSET('Sanitation Data'!$E$6,0,10*ROW('Sanitation Data'!E47)),NA())</f>
        <v>#N/A</v>
      </c>
      <c r="AC53" s="509" t="e">
        <f ca="1">+IF(AND(ISNUMBER(OFFSET('Sanitation Data'!$E$10,0,10*ROW('Sanitation Data'!E47))),'Data Summary'!CR53="Yes"),OFFSET('Sanitation Data'!$E$10,0,10*ROW('Sanitation Data'!E47)),NA())</f>
        <v>#N/A</v>
      </c>
      <c r="AD53" s="509" t="e">
        <f ca="1">+IF(AND(ISNUMBER(OFFSET('Sanitation Data'!$E$11,0,10*ROW('Sanitation Data'!E47))),'Data Summary'!CS53="Yes"),OFFSET('Sanitation Data'!$E$11,0,10*ROW('Sanitation Data'!E47)),NA())</f>
        <v>#N/A</v>
      </c>
      <c r="AE53" s="509" t="e">
        <f ca="1">+IF(AND(ISNUMBER(OFFSET('Sanitation Data'!$E$12,0,10*ROW('Sanitation Data'!E47))),'Data Summary'!CT53="Yes"),OFFSET('Sanitation Data'!$E$12,0,10*ROW('Sanitation Data'!E47)),NA())</f>
        <v>#N/A</v>
      </c>
      <c r="AF53" s="509" t="e">
        <f ca="1">+IF(AND(ISNUMBER(OFFSET('Sanitation Data'!$F$4,0,10*ROW('Sanitation Data'!F47))),'Data Summary'!CU53="Yes"),100-OFFSET('Sanitation Data'!$F$4,0,10*ROW('Sanitation Data'!F47)),NA())</f>
        <v>#N/A</v>
      </c>
      <c r="AG53" s="509" t="e">
        <f ca="1">+IF(AND(ISNUMBER(OFFSET('Sanitation Data'!$F$6,0,10*ROW('Sanitation Data'!F47))),'Data Summary'!CV53="Yes"),OFFSET('Sanitation Data'!$F$6,0,10*ROW('Sanitation Data'!F47)),NA())</f>
        <v>#N/A</v>
      </c>
      <c r="AH53" s="509" t="e">
        <f ca="1">+IF(AND(ISNUMBER(OFFSET('Sanitation Data'!$F$10,0,10*ROW('Sanitation Data'!F47))),'Data Summary'!CW53="Yes"),OFFSET('Sanitation Data'!$F$10,0,10*ROW('Sanitation Data'!F47)),NA())</f>
        <v>#N/A</v>
      </c>
      <c r="AI53" s="509" t="e">
        <f ca="1">+IF(AND(ISNUMBER(OFFSET('Sanitation Data'!$F$11,0,10*ROW('Sanitation Data'!F47))),'Data Summary'!CX53="Yes"),OFFSET('Sanitation Data'!$F$11,0,10*ROW('Sanitation Data'!F47)),NA())</f>
        <v>#N/A</v>
      </c>
      <c r="AJ53" s="509" t="e">
        <f ca="1">+IF(AND(ISNUMBER(OFFSET('Sanitation Data'!$F$12,0,10*ROW('Sanitation Data'!F47))),'Data Summary'!CY53="Yes"),OFFSET('Sanitation Data'!$F$12,0,10*ROW('Sanitation Data'!F47)),NA())</f>
        <v>#N/A</v>
      </c>
      <c r="AK53" s="509" t="e">
        <f ca="1">+IF(AND(ISNUMBER(OFFSET('Sanitation Data'!$G$4,0,10*ROW('Sanitation Data'!G47))),'Data Summary'!CZ53="Yes"),100-OFFSET('Sanitation Data'!$G$4,0,10*ROW('Sanitation Data'!G47)),NA())</f>
        <v>#N/A</v>
      </c>
      <c r="AL53" s="509" t="e">
        <f ca="1">+IF(AND(ISNUMBER(OFFSET('Sanitation Data'!$G$6,0,10*ROW('Sanitation Data'!G47))),'Data Summary'!DA53="Yes"),OFFSET('Sanitation Data'!$G$6,0,10*ROW('Sanitation Data'!G47)),NA())</f>
        <v>#N/A</v>
      </c>
      <c r="AM53" s="509" t="e">
        <f ca="1">+IF(AND(ISNUMBER(OFFSET('Sanitation Data'!$G$10,0,10*ROW('Sanitation Data'!G47))),'Data Summary'!DB53="Yes"),OFFSET('Sanitation Data'!$G$10,0,10*ROW('Sanitation Data'!G47)),NA())</f>
        <v>#N/A</v>
      </c>
      <c r="AN53" s="509" t="e">
        <f ca="1">+IF(AND(ISNUMBER(OFFSET('Sanitation Data'!$G$11,0,10*ROW('Sanitation Data'!G47))),'Data Summary'!DC53="Yes"),OFFSET('Sanitation Data'!$G$11,0,10*ROW('Sanitation Data'!G47)),NA())</f>
        <v>#N/A</v>
      </c>
      <c r="AO53" s="509" t="e">
        <f ca="1">+IF(AND(ISNUMBER(OFFSET('Sanitation Data'!$G$12,0,10*ROW('Sanitation Data'!G47))),'Data Summary'!DD53="Yes"),OFFSET('Sanitation Data'!$G$12,0,10*ROW('Sanitation Data'!G47)),NA())</f>
        <v>#N/A</v>
      </c>
      <c r="AP53" s="509" t="e">
        <f ca="1">+IF(AND(ISNUMBER(OFFSET('Sanitation Data'!$H$4,0,10*ROW('Sanitation Data'!H47))),'Data Summary'!DE53="Yes"),100-OFFSET('Sanitation Data'!$H$4,0,10*ROW('Sanitation Data'!H47)),NA())</f>
        <v>#N/A</v>
      </c>
      <c r="AQ53" s="509" t="e">
        <f ca="1">+IF(AND(ISNUMBER(OFFSET('Sanitation Data'!$H$6,0,10*ROW('Sanitation Data'!H47))),'Data Summary'!DF53="Yes"),OFFSET('Sanitation Data'!$H$6,0,10*ROW('Sanitation Data'!H47)),NA())</f>
        <v>#N/A</v>
      </c>
      <c r="AR53" s="509" t="e">
        <f ca="1">+IF(AND(ISNUMBER(OFFSET('Sanitation Data'!$H$10,0,10*ROW('Sanitation Data'!H47))),'Data Summary'!DG53="Yes"),OFFSET('Sanitation Data'!$H$10,0,10*ROW('Sanitation Data'!H47)),NA())</f>
        <v>#N/A</v>
      </c>
      <c r="AS53" s="509" t="e">
        <f ca="1">+IF(AND(ISNUMBER(OFFSET('Sanitation Data'!$H$11,0,10*ROW('Sanitation Data'!H47))),'Data Summary'!DH53="Yes"),OFFSET('Sanitation Data'!$H$11,0,10*ROW('Sanitation Data'!H47)),NA())</f>
        <v>#N/A</v>
      </c>
      <c r="AT53" s="509" t="e">
        <f ca="1">+IF(AND(ISNUMBER(OFFSET('Sanitation Data'!$H$12,0,10*ROW('Sanitation Data'!H47))),'Data Summary'!DI53="Yes"),OFFSET('Sanitation Data'!$H$12,0,10*ROW('Sanitation Data'!H47)),NA())</f>
        <v>#N/A</v>
      </c>
      <c r="AU53" s="509" t="e">
        <f ca="1">+IF(AND(ISNUMBER(OFFSET('Sanitation Data'!$I$4,0,10*ROW('Sanitation Data'!I47))),'Data Summary'!DJ53="Yes"),100-OFFSET('Sanitation Data'!$I$4,0,10*ROW('Sanitation Data'!I47)),NA())</f>
        <v>#N/A</v>
      </c>
      <c r="AV53" s="509" t="e">
        <f ca="1">+IF(AND(ISNUMBER(OFFSET('Sanitation Data'!$I$6,0,10*ROW('Sanitation Data'!I47))),'Data Summary'!DK53="Yes"),OFFSET('Sanitation Data'!$I$6,0,10*ROW('Sanitation Data'!I47)),NA())</f>
        <v>#N/A</v>
      </c>
      <c r="AW53" s="509" t="e">
        <f ca="1">+IF(AND(ISNUMBER(OFFSET('Sanitation Data'!$I$10,0,10*ROW('Sanitation Data'!I47))),'Data Summary'!DL53="Yes"),OFFSET('Sanitation Data'!$I$10,0,10*ROW('Sanitation Data'!I47)),NA())</f>
        <v>#N/A</v>
      </c>
      <c r="AX53" s="509" t="e">
        <f ca="1">+IF(AND(ISNUMBER(OFFSET('Sanitation Data'!$I$11,0,10*ROW('Sanitation Data'!I47))),'Data Summary'!DM53="Yes"),OFFSET('Sanitation Data'!$I$11,0,10*ROW('Sanitation Data'!I47)),NA())</f>
        <v>#N/A</v>
      </c>
      <c r="AY53" s="509" t="e">
        <f ca="1">+IF(AND(ISNUMBER(OFFSET('Sanitation Data'!$I$12,0,10*ROW('Sanitation Data'!I47))),'Data Summary'!DN53="Yes"),OFFSET('Sanitation Data'!$I$12,0,10*ROW('Sanitation Data'!I47)),NA())</f>
        <v>#N/A</v>
      </c>
      <c r="AZ53" s="510" t="e">
        <f ca="1">+IF(AND(ISNUMBER(OFFSET('Hygiene Data'!$D$5,0,10*ROW('Hygiene Data'!D47))),'Data Summary'!DO53="Yes"),OFFSET('Hygiene Data'!$D$5,0,10*ROW('Hygiene Data'!D47)),NA())</f>
        <v>#N/A</v>
      </c>
      <c r="BA53" s="510" t="e">
        <f ca="1">+IF(AND(ISNUMBER(OFFSET('Hygiene Data'!$D$7,0,10*ROW('Hygiene Data'!D47))),'Data Summary'!DP53="Yes"),OFFSET('Hygiene Data'!$D$7,0,10*ROW('Hygiene Data'!D47)),NA())</f>
        <v>#N/A</v>
      </c>
      <c r="BB53" s="510" t="e">
        <f ca="1">+IF(AND(ISNUMBER(OFFSET('Hygiene Data'!$D$9,0,10*ROW('Hygiene Data'!D47))),'Data Summary'!DQ53="Yes"),OFFSET('Hygiene Data'!$D$9,0,10*ROW('Hygiene Data'!D47)),NA())</f>
        <v>#N/A</v>
      </c>
      <c r="BC53" s="510" t="e">
        <f ca="1">+IF(AND(ISNUMBER(OFFSET('Hygiene Data'!$E$5,0,10*ROW('Hygiene Data'!E47))),'Data Summary'!DR53="Yes"),OFFSET('Hygiene Data'!$E$5,0,10*ROW('Hygiene Data'!E47)),NA())</f>
        <v>#N/A</v>
      </c>
      <c r="BD53" s="510" t="e">
        <f ca="1">+IF(AND(ISNUMBER(OFFSET('Hygiene Data'!$E$7,0,10*ROW('Hygiene Data'!E47))),'Data Summary'!DS53="Yes"),OFFSET('Hygiene Data'!$E$7,0,10*ROW('Hygiene Data'!E47)),NA())</f>
        <v>#N/A</v>
      </c>
      <c r="BE53" s="510" t="e">
        <f ca="1">+IF(AND(ISNUMBER(OFFSET('Hygiene Data'!$E$9,0,10*ROW('Hygiene Data'!E47))),'Data Summary'!DT53="Yes"),OFFSET('Hygiene Data'!$E$9,0,10*ROW('Hygiene Data'!E47)),NA())</f>
        <v>#N/A</v>
      </c>
      <c r="BF53" s="510" t="e">
        <f ca="1">+IF(AND(ISNUMBER(OFFSET('Hygiene Data'!$F$5,0,10*ROW('Hygiene Data'!F47))),'Data Summary'!DU53="Yes"),OFFSET('Hygiene Data'!$F$5,0,10*ROW('Hygiene Data'!F47)),NA())</f>
        <v>#N/A</v>
      </c>
      <c r="BG53" s="510" t="e">
        <f ca="1">+IF(AND(ISNUMBER(OFFSET('Hygiene Data'!$F$7,0,10*ROW('Hygiene Data'!F47))),'Data Summary'!DV53="Yes"),OFFSET('Hygiene Data'!$F$7,0,10*ROW('Hygiene Data'!F47)),NA())</f>
        <v>#N/A</v>
      </c>
      <c r="BH53" s="510" t="e">
        <f ca="1">+IF(AND(ISNUMBER(OFFSET('Hygiene Data'!$F$9,0,10*ROW('Hygiene Data'!F47))),'Data Summary'!DW53="Yes"),OFFSET('Hygiene Data'!$F$9,0,10*ROW('Hygiene Data'!F47)),NA())</f>
        <v>#N/A</v>
      </c>
      <c r="BI53" s="510" t="e">
        <f ca="1">+IF(AND(ISNUMBER(OFFSET('Hygiene Data'!$G$5,0,10*ROW('Hygiene Data'!G47))),'Data Summary'!DX53="Yes"),OFFSET('Hygiene Data'!$G$5,0,10*ROW('Hygiene Data'!G47)),NA())</f>
        <v>#N/A</v>
      </c>
      <c r="BJ53" s="510" t="e">
        <f ca="1">+IF(AND(ISNUMBER(OFFSET('Hygiene Data'!$G$7,0,10*ROW('Hygiene Data'!G47))),'Data Summary'!DY53="Yes"),OFFSET('Hygiene Data'!$G$7,0,10*ROW('Hygiene Data'!G47)),NA())</f>
        <v>#N/A</v>
      </c>
      <c r="BK53" s="510" t="e">
        <f ca="1">+IF(AND(ISNUMBER(OFFSET('Hygiene Data'!$G$9,0,10*ROW('Hygiene Data'!G47))),'Data Summary'!DZ53="Yes"),OFFSET('Hygiene Data'!$G$9,0,10*ROW('Hygiene Data'!G47)),NA())</f>
        <v>#N/A</v>
      </c>
      <c r="BL53" s="510" t="e">
        <f ca="1">+IF(AND(ISNUMBER(OFFSET('Hygiene Data'!$H$5,0,10*ROW('Hygiene Data'!H47))),'Data Summary'!EA53="Yes"),OFFSET('Hygiene Data'!$H$5,0,10*ROW('Hygiene Data'!H47)),NA())</f>
        <v>#N/A</v>
      </c>
      <c r="BM53" s="510" t="e">
        <f ca="1">+IF(AND(ISNUMBER(OFFSET('Hygiene Data'!$H$7,0,10*ROW('Hygiene Data'!H47))),'Data Summary'!EB53="Yes"),OFFSET('Hygiene Data'!$H$7,0,10*ROW('Hygiene Data'!H47)),NA())</f>
        <v>#N/A</v>
      </c>
      <c r="BN53" s="510" t="e">
        <f ca="1">+IF(AND(ISNUMBER(OFFSET('Hygiene Data'!$H$9,0,10*ROW('Hygiene Data'!H47))),'Data Summary'!EC53="Yes"),OFFSET('Hygiene Data'!$H$9,0,10*ROW('Hygiene Data'!H47)),NA())</f>
        <v>#N/A</v>
      </c>
      <c r="BO53" s="510" t="e">
        <f ca="1">+IF(AND(ISNUMBER(OFFSET('Hygiene Data'!$I$5,0,10*ROW('Hygiene Data'!I47))),'Data Summary'!ED53="Yes"),OFFSET('Hygiene Data'!$I$5,0,10*ROW('Hygiene Data'!I47)),NA())</f>
        <v>#N/A</v>
      </c>
      <c r="BP53" s="510" t="e">
        <f ca="1">+IF(AND(ISNUMBER(OFFSET('Hygiene Data'!$I$7,0,10*ROW('Hygiene Data'!I47))),'Data Summary'!EE53="Yes"),OFFSET('Hygiene Data'!$I$7,0,10*ROW('Hygiene Data'!I47)),NA())</f>
        <v>#N/A</v>
      </c>
      <c r="BQ53" s="510" t="e">
        <f ca="1">+IF(AND(ISNUMBER(OFFSET('Hygiene Data'!$I$9,0,10*ROW('Hygiene Data'!I47))),'Data Summary'!EF53="Yes"),OFFSET('Hygiene Data'!$I$9,0,10*ROW('Hygiene Data'!I47)),NA())</f>
        <v>#N/A</v>
      </c>
    </row>
    <row r="54" spans="1:69" x14ac:dyDescent="0.25">
      <c r="A54" s="506" t="e">
        <f ca="1">+RIGHT('Data Summary'!A54,LEN('Data Summary'!A54)-9)</f>
        <v>#VALUE!</v>
      </c>
      <c r="B54" s="480" t="str">
        <f ca="1">+IF(ISTEXT('Data Summary'!B54),'Data Summary'!B54,"")</f>
        <v/>
      </c>
      <c r="C54" s="507" t="e">
        <f ca="1">+VALUE('Data Summary'!C54)</f>
        <v>#VALUE!</v>
      </c>
      <c r="D54" s="508" t="e">
        <f ca="1">+IF(AND(ISNUMBER(OFFSET('Water Data'!$D$4,0,10*ROW('Water Data'!D48))),'Data Summary'!BS54="Yes"),100-OFFSET('Water Data'!$D$4,0,10*ROW('Water Data'!D48)),NA())</f>
        <v>#N/A</v>
      </c>
      <c r="E54" s="508" t="e">
        <f ca="1">+IF(AND(ISNUMBER(OFFSET('Water Data'!$D$6,0,10*ROW('Water Data'!D48))),'Data Summary'!BT54="Yes"),OFFSET('Water Data'!$D$6,0,10*ROW('Water Data'!D48)),NA())</f>
        <v>#N/A</v>
      </c>
      <c r="F54" s="508" t="e">
        <f ca="1">+IF(AND(ISNUMBER(OFFSET('Water Data'!$D$9,0,10*ROW('Water Data'!D48))),'Data Summary'!BU54="Yes"),OFFSET('Water Data'!$D$9,0,10*ROW('Water Data'!D48)),NA())</f>
        <v>#N/A</v>
      </c>
      <c r="G54" s="508" t="e">
        <f ca="1">+IF(AND(ISNUMBER(OFFSET('Water Data'!$E$4,0,10*ROW('Water Data'!E48))),'Data Summary'!BV54="Yes"),100-OFFSET('Water Data'!$E$4,0,10*ROW('Water Data'!E48)),NA())</f>
        <v>#N/A</v>
      </c>
      <c r="H54" s="508" t="e">
        <f ca="1">+IF(AND(ISNUMBER(OFFSET('Water Data'!$E$6,0,10*ROW('Water Data'!E48))),'Data Summary'!BW54="Yes"),OFFSET('Water Data'!$E$6,0,10*ROW('Water Data'!E48)),NA())</f>
        <v>#N/A</v>
      </c>
      <c r="I54" s="508" t="e">
        <f ca="1">+IF(AND(ISNUMBER(OFFSET('Water Data'!$E$9,0,10*ROW('Water Data'!E48))),'Data Summary'!BX54="Yes"),OFFSET('Water Data'!$E$9,0,10*ROW('Water Data'!E48)),NA())</f>
        <v>#N/A</v>
      </c>
      <c r="J54" s="508" t="e">
        <f ca="1">+IF(AND(ISNUMBER(OFFSET('Water Data'!$F$4,0,10*ROW('Water Data'!F48))),'Data Summary'!BY54="Yes"),100-OFFSET('Water Data'!$F$4,0,10*ROW('Water Data'!F48)),NA())</f>
        <v>#N/A</v>
      </c>
      <c r="K54" s="508" t="e">
        <f ca="1">+IF(AND(ISNUMBER(OFFSET('Water Data'!$F$6,0,10*ROW('Water Data'!F48))),'Data Summary'!BZ54="Yes"),OFFSET('Water Data'!$F$6,0,10*ROW('Water Data'!F48)),NA())</f>
        <v>#N/A</v>
      </c>
      <c r="L54" s="508" t="e">
        <f ca="1">+IF(AND(ISNUMBER(OFFSET('Water Data'!$F$9,0,10*ROW('Water Data'!F48))),'Data Summary'!CA54="Yes"),OFFSET('Water Data'!$F$9,0,10*ROW('Water Data'!F48)),NA())</f>
        <v>#N/A</v>
      </c>
      <c r="M54" s="508" t="e">
        <f ca="1">+IF(AND(ISNUMBER(OFFSET('Water Data'!$G$4,0,10*ROW('Water Data'!G48))),'Data Summary'!CB54="Yes"),100-OFFSET('Water Data'!$G$4,0,10*ROW('Water Data'!G48)),NA())</f>
        <v>#N/A</v>
      </c>
      <c r="N54" s="508" t="e">
        <f ca="1">+IF(AND(ISNUMBER(OFFSET('Water Data'!$G$6,0,10*ROW('Water Data'!G48))),'Data Summary'!CC54="Yes"),OFFSET('Water Data'!$G$6,0,10*ROW('Water Data'!G48)),NA())</f>
        <v>#N/A</v>
      </c>
      <c r="O54" s="508" t="e">
        <f ca="1">+IF(AND(ISNUMBER(OFFSET('Water Data'!$G$9,0,10*ROW('Water Data'!G48))),'Data Summary'!CD54="Yes"),OFFSET('Water Data'!$G$9,0,10*ROW('Water Data'!G48)),NA())</f>
        <v>#N/A</v>
      </c>
      <c r="P54" s="508" t="e">
        <f ca="1">+IF(AND(ISNUMBER(OFFSET('Water Data'!$H$4,0,10*ROW('Water Data'!H48))),'Data Summary'!CE54="Yes"),100-OFFSET('Water Data'!$H$4,0,10*ROW('Water Data'!H48)),NA())</f>
        <v>#N/A</v>
      </c>
      <c r="Q54" s="508" t="e">
        <f ca="1">+IF(AND(ISNUMBER(OFFSET('Water Data'!$H$6,0,10*ROW('Water Data'!H48))),'Data Summary'!CF54="Yes"),OFFSET('Water Data'!$H$6,0,10*ROW('Water Data'!H48)),NA())</f>
        <v>#N/A</v>
      </c>
      <c r="R54" s="508" t="e">
        <f ca="1">+IF(AND(ISNUMBER(OFFSET('Water Data'!$H$9,0,10*ROW('Water Data'!H48))),'Data Summary'!CG54="Yes"),OFFSET('Water Data'!$H$9,0,10*ROW('Water Data'!H48)),NA())</f>
        <v>#N/A</v>
      </c>
      <c r="S54" s="508" t="e">
        <f ca="1">+IF(AND(ISNUMBER(OFFSET('Water Data'!$I$4,0,10*ROW('Water Data'!I48))),'Data Summary'!CH54="Yes"),100-OFFSET('Water Data'!$I$4,0,10*ROW('Water Data'!I48)),NA())</f>
        <v>#N/A</v>
      </c>
      <c r="T54" s="508" t="e">
        <f ca="1">+IF(AND(ISNUMBER(OFFSET('Water Data'!$I$6,0,10*ROW('Water Data'!I48))),'Data Summary'!CI54="Yes"),OFFSET('Water Data'!$I$6,0,10*ROW('Water Data'!I48)),NA())</f>
        <v>#N/A</v>
      </c>
      <c r="U54" s="508" t="e">
        <f ca="1">+IF(AND(ISNUMBER(OFFSET('Water Data'!$I$9,0,10*ROW('Water Data'!I48))),'Data Summary'!CJ54="Yes"),OFFSET('Water Data'!$I$9,0,10*ROW('Water Data'!I48)),NA())</f>
        <v>#N/A</v>
      </c>
      <c r="V54" s="509" t="e">
        <f ca="1">+IF(AND(ISNUMBER(OFFSET('Sanitation Data'!$D$4,0,10*ROW('Sanitation Data'!D48))),'Data Summary'!CK54="Yes"),100-OFFSET('Sanitation Data'!$D$4,0,10*ROW('Sanitation Data'!D48)),NA())</f>
        <v>#N/A</v>
      </c>
      <c r="W54" s="509" t="e">
        <f ca="1">+IF(AND(ISNUMBER(OFFSET('Sanitation Data'!$D$6,0,10*ROW('Sanitation Data'!D48))),'Data Summary'!CL54="Yes"),OFFSET('Sanitation Data'!$D$6,0,10*ROW('Sanitation Data'!D48)),NA())</f>
        <v>#N/A</v>
      </c>
      <c r="X54" s="509" t="e">
        <f ca="1">+IF(AND(ISNUMBER(OFFSET('Sanitation Data'!$D$10,0,10*ROW('Sanitation Data'!D48))),'Data Summary'!CM54="Yes"),OFFSET('Sanitation Data'!$D$10,0,10*ROW('Sanitation Data'!D48)),NA())</f>
        <v>#N/A</v>
      </c>
      <c r="Y54" s="509" t="e">
        <f ca="1">+IF(AND(ISNUMBER(OFFSET('Sanitation Data'!$D$11,0,10*ROW('Sanitation Data'!D48))),'Data Summary'!CN54="Yes"),OFFSET('Sanitation Data'!$D$11,0,10*ROW('Sanitation Data'!D48)),NA())</f>
        <v>#N/A</v>
      </c>
      <c r="Z54" s="509" t="e">
        <f ca="1">+IF(AND(ISNUMBER(OFFSET('Sanitation Data'!$D$12,0,10*ROW('Sanitation Data'!D48))),'Data Summary'!CO54="Yes"),OFFSET('Sanitation Data'!$D$12,0,10*ROW('Sanitation Data'!D48)),NA())</f>
        <v>#N/A</v>
      </c>
      <c r="AA54" s="509" t="e">
        <f ca="1">+IF(AND(ISNUMBER(OFFSET('Sanitation Data'!$E$4,0,10*ROW('Sanitation Data'!E48))),'Data Summary'!CP54="Yes"),100-OFFSET('Sanitation Data'!$E$4,0,10*ROW('Sanitation Data'!E48)),NA())</f>
        <v>#N/A</v>
      </c>
      <c r="AB54" s="509" t="e">
        <f ca="1">+IF(AND(ISNUMBER(OFFSET('Sanitation Data'!$E$6,0,10*ROW('Sanitation Data'!E48))),'Data Summary'!CQ54="Yes"),OFFSET('Sanitation Data'!$E$6,0,10*ROW('Sanitation Data'!E48)),NA())</f>
        <v>#N/A</v>
      </c>
      <c r="AC54" s="509" t="e">
        <f ca="1">+IF(AND(ISNUMBER(OFFSET('Sanitation Data'!$E$10,0,10*ROW('Sanitation Data'!E48))),'Data Summary'!CR54="Yes"),OFFSET('Sanitation Data'!$E$10,0,10*ROW('Sanitation Data'!E48)),NA())</f>
        <v>#N/A</v>
      </c>
      <c r="AD54" s="509" t="e">
        <f ca="1">+IF(AND(ISNUMBER(OFFSET('Sanitation Data'!$E$11,0,10*ROW('Sanitation Data'!E48))),'Data Summary'!CS54="Yes"),OFFSET('Sanitation Data'!$E$11,0,10*ROW('Sanitation Data'!E48)),NA())</f>
        <v>#N/A</v>
      </c>
      <c r="AE54" s="509" t="e">
        <f ca="1">+IF(AND(ISNUMBER(OFFSET('Sanitation Data'!$E$12,0,10*ROW('Sanitation Data'!E48))),'Data Summary'!CT54="Yes"),OFFSET('Sanitation Data'!$E$12,0,10*ROW('Sanitation Data'!E48)),NA())</f>
        <v>#N/A</v>
      </c>
      <c r="AF54" s="509" t="e">
        <f ca="1">+IF(AND(ISNUMBER(OFFSET('Sanitation Data'!$F$4,0,10*ROW('Sanitation Data'!F48))),'Data Summary'!CU54="Yes"),100-OFFSET('Sanitation Data'!$F$4,0,10*ROW('Sanitation Data'!F48)),NA())</f>
        <v>#N/A</v>
      </c>
      <c r="AG54" s="509" t="e">
        <f ca="1">+IF(AND(ISNUMBER(OFFSET('Sanitation Data'!$F$6,0,10*ROW('Sanitation Data'!F48))),'Data Summary'!CV54="Yes"),OFFSET('Sanitation Data'!$F$6,0,10*ROW('Sanitation Data'!F48)),NA())</f>
        <v>#N/A</v>
      </c>
      <c r="AH54" s="509" t="e">
        <f ca="1">+IF(AND(ISNUMBER(OFFSET('Sanitation Data'!$F$10,0,10*ROW('Sanitation Data'!F48))),'Data Summary'!CW54="Yes"),OFFSET('Sanitation Data'!$F$10,0,10*ROW('Sanitation Data'!F48)),NA())</f>
        <v>#N/A</v>
      </c>
      <c r="AI54" s="509" t="e">
        <f ca="1">+IF(AND(ISNUMBER(OFFSET('Sanitation Data'!$F$11,0,10*ROW('Sanitation Data'!F48))),'Data Summary'!CX54="Yes"),OFFSET('Sanitation Data'!$F$11,0,10*ROW('Sanitation Data'!F48)),NA())</f>
        <v>#N/A</v>
      </c>
      <c r="AJ54" s="509" t="e">
        <f ca="1">+IF(AND(ISNUMBER(OFFSET('Sanitation Data'!$F$12,0,10*ROW('Sanitation Data'!F48))),'Data Summary'!CY54="Yes"),OFFSET('Sanitation Data'!$F$12,0,10*ROW('Sanitation Data'!F48)),NA())</f>
        <v>#N/A</v>
      </c>
      <c r="AK54" s="509" t="e">
        <f ca="1">+IF(AND(ISNUMBER(OFFSET('Sanitation Data'!$G$4,0,10*ROW('Sanitation Data'!G48))),'Data Summary'!CZ54="Yes"),100-OFFSET('Sanitation Data'!$G$4,0,10*ROW('Sanitation Data'!G48)),NA())</f>
        <v>#N/A</v>
      </c>
      <c r="AL54" s="509" t="e">
        <f ca="1">+IF(AND(ISNUMBER(OFFSET('Sanitation Data'!$G$6,0,10*ROW('Sanitation Data'!G48))),'Data Summary'!DA54="Yes"),OFFSET('Sanitation Data'!$G$6,0,10*ROW('Sanitation Data'!G48)),NA())</f>
        <v>#N/A</v>
      </c>
      <c r="AM54" s="509" t="e">
        <f ca="1">+IF(AND(ISNUMBER(OFFSET('Sanitation Data'!$G$10,0,10*ROW('Sanitation Data'!G48))),'Data Summary'!DB54="Yes"),OFFSET('Sanitation Data'!$G$10,0,10*ROW('Sanitation Data'!G48)),NA())</f>
        <v>#N/A</v>
      </c>
      <c r="AN54" s="509" t="e">
        <f ca="1">+IF(AND(ISNUMBER(OFFSET('Sanitation Data'!$G$11,0,10*ROW('Sanitation Data'!G48))),'Data Summary'!DC54="Yes"),OFFSET('Sanitation Data'!$G$11,0,10*ROW('Sanitation Data'!G48)),NA())</f>
        <v>#N/A</v>
      </c>
      <c r="AO54" s="509" t="e">
        <f ca="1">+IF(AND(ISNUMBER(OFFSET('Sanitation Data'!$G$12,0,10*ROW('Sanitation Data'!G48))),'Data Summary'!DD54="Yes"),OFFSET('Sanitation Data'!$G$12,0,10*ROW('Sanitation Data'!G48)),NA())</f>
        <v>#N/A</v>
      </c>
      <c r="AP54" s="509" t="e">
        <f ca="1">+IF(AND(ISNUMBER(OFFSET('Sanitation Data'!$H$4,0,10*ROW('Sanitation Data'!H48))),'Data Summary'!DE54="Yes"),100-OFFSET('Sanitation Data'!$H$4,0,10*ROW('Sanitation Data'!H48)),NA())</f>
        <v>#N/A</v>
      </c>
      <c r="AQ54" s="509" t="e">
        <f ca="1">+IF(AND(ISNUMBER(OFFSET('Sanitation Data'!$H$6,0,10*ROW('Sanitation Data'!H48))),'Data Summary'!DF54="Yes"),OFFSET('Sanitation Data'!$H$6,0,10*ROW('Sanitation Data'!H48)),NA())</f>
        <v>#N/A</v>
      </c>
      <c r="AR54" s="509" t="e">
        <f ca="1">+IF(AND(ISNUMBER(OFFSET('Sanitation Data'!$H$10,0,10*ROW('Sanitation Data'!H48))),'Data Summary'!DG54="Yes"),OFFSET('Sanitation Data'!$H$10,0,10*ROW('Sanitation Data'!H48)),NA())</f>
        <v>#N/A</v>
      </c>
      <c r="AS54" s="509" t="e">
        <f ca="1">+IF(AND(ISNUMBER(OFFSET('Sanitation Data'!$H$11,0,10*ROW('Sanitation Data'!H48))),'Data Summary'!DH54="Yes"),OFFSET('Sanitation Data'!$H$11,0,10*ROW('Sanitation Data'!H48)),NA())</f>
        <v>#N/A</v>
      </c>
      <c r="AT54" s="509" t="e">
        <f ca="1">+IF(AND(ISNUMBER(OFFSET('Sanitation Data'!$H$12,0,10*ROW('Sanitation Data'!H48))),'Data Summary'!DI54="Yes"),OFFSET('Sanitation Data'!$H$12,0,10*ROW('Sanitation Data'!H48)),NA())</f>
        <v>#N/A</v>
      </c>
      <c r="AU54" s="509" t="e">
        <f ca="1">+IF(AND(ISNUMBER(OFFSET('Sanitation Data'!$I$4,0,10*ROW('Sanitation Data'!I48))),'Data Summary'!DJ54="Yes"),100-OFFSET('Sanitation Data'!$I$4,0,10*ROW('Sanitation Data'!I48)),NA())</f>
        <v>#N/A</v>
      </c>
      <c r="AV54" s="509" t="e">
        <f ca="1">+IF(AND(ISNUMBER(OFFSET('Sanitation Data'!$I$6,0,10*ROW('Sanitation Data'!I48))),'Data Summary'!DK54="Yes"),OFFSET('Sanitation Data'!$I$6,0,10*ROW('Sanitation Data'!I48)),NA())</f>
        <v>#N/A</v>
      </c>
      <c r="AW54" s="509" t="e">
        <f ca="1">+IF(AND(ISNUMBER(OFFSET('Sanitation Data'!$I$10,0,10*ROW('Sanitation Data'!I48))),'Data Summary'!DL54="Yes"),OFFSET('Sanitation Data'!$I$10,0,10*ROW('Sanitation Data'!I48)),NA())</f>
        <v>#N/A</v>
      </c>
      <c r="AX54" s="509" t="e">
        <f ca="1">+IF(AND(ISNUMBER(OFFSET('Sanitation Data'!$I$11,0,10*ROW('Sanitation Data'!I48))),'Data Summary'!DM54="Yes"),OFFSET('Sanitation Data'!$I$11,0,10*ROW('Sanitation Data'!I48)),NA())</f>
        <v>#N/A</v>
      </c>
      <c r="AY54" s="509" t="e">
        <f ca="1">+IF(AND(ISNUMBER(OFFSET('Sanitation Data'!$I$12,0,10*ROW('Sanitation Data'!I48))),'Data Summary'!DN54="Yes"),OFFSET('Sanitation Data'!$I$12,0,10*ROW('Sanitation Data'!I48)),NA())</f>
        <v>#N/A</v>
      </c>
      <c r="AZ54" s="510" t="e">
        <f ca="1">+IF(AND(ISNUMBER(OFFSET('Hygiene Data'!$D$5,0,10*ROW('Hygiene Data'!D48))),'Data Summary'!DO54="Yes"),OFFSET('Hygiene Data'!$D$5,0,10*ROW('Hygiene Data'!D48)),NA())</f>
        <v>#N/A</v>
      </c>
      <c r="BA54" s="510" t="e">
        <f ca="1">+IF(AND(ISNUMBER(OFFSET('Hygiene Data'!$D$7,0,10*ROW('Hygiene Data'!D48))),'Data Summary'!DP54="Yes"),OFFSET('Hygiene Data'!$D$7,0,10*ROW('Hygiene Data'!D48)),NA())</f>
        <v>#N/A</v>
      </c>
      <c r="BB54" s="510" t="e">
        <f ca="1">+IF(AND(ISNUMBER(OFFSET('Hygiene Data'!$D$9,0,10*ROW('Hygiene Data'!D48))),'Data Summary'!DQ54="Yes"),OFFSET('Hygiene Data'!$D$9,0,10*ROW('Hygiene Data'!D48)),NA())</f>
        <v>#N/A</v>
      </c>
      <c r="BC54" s="510" t="e">
        <f ca="1">+IF(AND(ISNUMBER(OFFSET('Hygiene Data'!$E$5,0,10*ROW('Hygiene Data'!E48))),'Data Summary'!DR54="Yes"),OFFSET('Hygiene Data'!$E$5,0,10*ROW('Hygiene Data'!E48)),NA())</f>
        <v>#N/A</v>
      </c>
      <c r="BD54" s="510" t="e">
        <f ca="1">+IF(AND(ISNUMBER(OFFSET('Hygiene Data'!$E$7,0,10*ROW('Hygiene Data'!E48))),'Data Summary'!DS54="Yes"),OFFSET('Hygiene Data'!$E$7,0,10*ROW('Hygiene Data'!E48)),NA())</f>
        <v>#N/A</v>
      </c>
      <c r="BE54" s="510" t="e">
        <f ca="1">+IF(AND(ISNUMBER(OFFSET('Hygiene Data'!$E$9,0,10*ROW('Hygiene Data'!E48))),'Data Summary'!DT54="Yes"),OFFSET('Hygiene Data'!$E$9,0,10*ROW('Hygiene Data'!E48)),NA())</f>
        <v>#N/A</v>
      </c>
      <c r="BF54" s="510" t="e">
        <f ca="1">+IF(AND(ISNUMBER(OFFSET('Hygiene Data'!$F$5,0,10*ROW('Hygiene Data'!F48))),'Data Summary'!DU54="Yes"),OFFSET('Hygiene Data'!$F$5,0,10*ROW('Hygiene Data'!F48)),NA())</f>
        <v>#N/A</v>
      </c>
      <c r="BG54" s="510" t="e">
        <f ca="1">+IF(AND(ISNUMBER(OFFSET('Hygiene Data'!$F$7,0,10*ROW('Hygiene Data'!F48))),'Data Summary'!DV54="Yes"),OFFSET('Hygiene Data'!$F$7,0,10*ROW('Hygiene Data'!F48)),NA())</f>
        <v>#N/A</v>
      </c>
      <c r="BH54" s="510" t="e">
        <f ca="1">+IF(AND(ISNUMBER(OFFSET('Hygiene Data'!$F$9,0,10*ROW('Hygiene Data'!F48))),'Data Summary'!DW54="Yes"),OFFSET('Hygiene Data'!$F$9,0,10*ROW('Hygiene Data'!F48)),NA())</f>
        <v>#N/A</v>
      </c>
      <c r="BI54" s="510" t="e">
        <f ca="1">+IF(AND(ISNUMBER(OFFSET('Hygiene Data'!$G$5,0,10*ROW('Hygiene Data'!G48))),'Data Summary'!DX54="Yes"),OFFSET('Hygiene Data'!$G$5,0,10*ROW('Hygiene Data'!G48)),NA())</f>
        <v>#N/A</v>
      </c>
      <c r="BJ54" s="510" t="e">
        <f ca="1">+IF(AND(ISNUMBER(OFFSET('Hygiene Data'!$G$7,0,10*ROW('Hygiene Data'!G48))),'Data Summary'!DY54="Yes"),OFFSET('Hygiene Data'!$G$7,0,10*ROW('Hygiene Data'!G48)),NA())</f>
        <v>#N/A</v>
      </c>
      <c r="BK54" s="510" t="e">
        <f ca="1">+IF(AND(ISNUMBER(OFFSET('Hygiene Data'!$G$9,0,10*ROW('Hygiene Data'!G48))),'Data Summary'!DZ54="Yes"),OFFSET('Hygiene Data'!$G$9,0,10*ROW('Hygiene Data'!G48)),NA())</f>
        <v>#N/A</v>
      </c>
      <c r="BL54" s="510" t="e">
        <f ca="1">+IF(AND(ISNUMBER(OFFSET('Hygiene Data'!$H$5,0,10*ROW('Hygiene Data'!H48))),'Data Summary'!EA54="Yes"),OFFSET('Hygiene Data'!$H$5,0,10*ROW('Hygiene Data'!H48)),NA())</f>
        <v>#N/A</v>
      </c>
      <c r="BM54" s="510" t="e">
        <f ca="1">+IF(AND(ISNUMBER(OFFSET('Hygiene Data'!$H$7,0,10*ROW('Hygiene Data'!H48))),'Data Summary'!EB54="Yes"),OFFSET('Hygiene Data'!$H$7,0,10*ROW('Hygiene Data'!H48)),NA())</f>
        <v>#N/A</v>
      </c>
      <c r="BN54" s="510" t="e">
        <f ca="1">+IF(AND(ISNUMBER(OFFSET('Hygiene Data'!$H$9,0,10*ROW('Hygiene Data'!H48))),'Data Summary'!EC54="Yes"),OFFSET('Hygiene Data'!$H$9,0,10*ROW('Hygiene Data'!H48)),NA())</f>
        <v>#N/A</v>
      </c>
      <c r="BO54" s="510" t="e">
        <f ca="1">+IF(AND(ISNUMBER(OFFSET('Hygiene Data'!$I$5,0,10*ROW('Hygiene Data'!I48))),'Data Summary'!ED54="Yes"),OFFSET('Hygiene Data'!$I$5,0,10*ROW('Hygiene Data'!I48)),NA())</f>
        <v>#N/A</v>
      </c>
      <c r="BP54" s="510" t="e">
        <f ca="1">+IF(AND(ISNUMBER(OFFSET('Hygiene Data'!$I$7,0,10*ROW('Hygiene Data'!I48))),'Data Summary'!EE54="Yes"),OFFSET('Hygiene Data'!$I$7,0,10*ROW('Hygiene Data'!I48)),NA())</f>
        <v>#N/A</v>
      </c>
      <c r="BQ54" s="510" t="e">
        <f ca="1">+IF(AND(ISNUMBER(OFFSET('Hygiene Data'!$I$9,0,10*ROW('Hygiene Data'!I48))),'Data Summary'!EF54="Yes"),OFFSET('Hygiene Data'!$I$9,0,10*ROW('Hygiene Data'!I48)),NA())</f>
        <v>#N/A</v>
      </c>
    </row>
    <row r="55" spans="1:69" x14ac:dyDescent="0.25">
      <c r="A55" s="506" t="e">
        <f ca="1">+RIGHT('Data Summary'!A55,LEN('Data Summary'!A55)-9)</f>
        <v>#VALUE!</v>
      </c>
      <c r="B55" s="480" t="str">
        <f ca="1">+IF(ISTEXT('Data Summary'!B55),'Data Summary'!B55,"")</f>
        <v/>
      </c>
      <c r="C55" s="507" t="e">
        <f ca="1">+VALUE('Data Summary'!C55)</f>
        <v>#VALUE!</v>
      </c>
      <c r="D55" s="508" t="e">
        <f ca="1">+IF(AND(ISNUMBER(OFFSET('Water Data'!$D$4,0,10*ROW('Water Data'!D49))),'Data Summary'!BS55="Yes"),100-OFFSET('Water Data'!$D$4,0,10*ROW('Water Data'!D49)),NA())</f>
        <v>#N/A</v>
      </c>
      <c r="E55" s="508" t="e">
        <f ca="1">+IF(AND(ISNUMBER(OFFSET('Water Data'!$D$6,0,10*ROW('Water Data'!D49))),'Data Summary'!BT55="Yes"),OFFSET('Water Data'!$D$6,0,10*ROW('Water Data'!D49)),NA())</f>
        <v>#N/A</v>
      </c>
      <c r="F55" s="508" t="e">
        <f ca="1">+IF(AND(ISNUMBER(OFFSET('Water Data'!$D$9,0,10*ROW('Water Data'!D49))),'Data Summary'!BU55="Yes"),OFFSET('Water Data'!$D$9,0,10*ROW('Water Data'!D49)),NA())</f>
        <v>#N/A</v>
      </c>
      <c r="G55" s="508" t="e">
        <f ca="1">+IF(AND(ISNUMBER(OFFSET('Water Data'!$E$4,0,10*ROW('Water Data'!E49))),'Data Summary'!BV55="Yes"),100-OFFSET('Water Data'!$E$4,0,10*ROW('Water Data'!E49)),NA())</f>
        <v>#N/A</v>
      </c>
      <c r="H55" s="508" t="e">
        <f ca="1">+IF(AND(ISNUMBER(OFFSET('Water Data'!$E$6,0,10*ROW('Water Data'!E49))),'Data Summary'!BW55="Yes"),OFFSET('Water Data'!$E$6,0,10*ROW('Water Data'!E49)),NA())</f>
        <v>#N/A</v>
      </c>
      <c r="I55" s="508" t="e">
        <f ca="1">+IF(AND(ISNUMBER(OFFSET('Water Data'!$E$9,0,10*ROW('Water Data'!E49))),'Data Summary'!BX55="Yes"),OFFSET('Water Data'!$E$9,0,10*ROW('Water Data'!E49)),NA())</f>
        <v>#N/A</v>
      </c>
      <c r="J55" s="508" t="e">
        <f ca="1">+IF(AND(ISNUMBER(OFFSET('Water Data'!$F$4,0,10*ROW('Water Data'!F49))),'Data Summary'!BY55="Yes"),100-OFFSET('Water Data'!$F$4,0,10*ROW('Water Data'!F49)),NA())</f>
        <v>#N/A</v>
      </c>
      <c r="K55" s="508" t="e">
        <f ca="1">+IF(AND(ISNUMBER(OFFSET('Water Data'!$F$6,0,10*ROW('Water Data'!F49))),'Data Summary'!BZ55="Yes"),OFFSET('Water Data'!$F$6,0,10*ROW('Water Data'!F49)),NA())</f>
        <v>#N/A</v>
      </c>
      <c r="L55" s="508" t="e">
        <f ca="1">+IF(AND(ISNUMBER(OFFSET('Water Data'!$F$9,0,10*ROW('Water Data'!F49))),'Data Summary'!CA55="Yes"),OFFSET('Water Data'!$F$9,0,10*ROW('Water Data'!F49)),NA())</f>
        <v>#N/A</v>
      </c>
      <c r="M55" s="508" t="e">
        <f ca="1">+IF(AND(ISNUMBER(OFFSET('Water Data'!$G$4,0,10*ROW('Water Data'!G49))),'Data Summary'!CB55="Yes"),100-OFFSET('Water Data'!$G$4,0,10*ROW('Water Data'!G49)),NA())</f>
        <v>#N/A</v>
      </c>
      <c r="N55" s="508" t="e">
        <f ca="1">+IF(AND(ISNUMBER(OFFSET('Water Data'!$G$6,0,10*ROW('Water Data'!G49))),'Data Summary'!CC55="Yes"),OFFSET('Water Data'!$G$6,0,10*ROW('Water Data'!G49)),NA())</f>
        <v>#N/A</v>
      </c>
      <c r="O55" s="508" t="e">
        <f ca="1">+IF(AND(ISNUMBER(OFFSET('Water Data'!$G$9,0,10*ROW('Water Data'!G49))),'Data Summary'!CD55="Yes"),OFFSET('Water Data'!$G$9,0,10*ROW('Water Data'!G49)),NA())</f>
        <v>#N/A</v>
      </c>
      <c r="P55" s="508" t="e">
        <f ca="1">+IF(AND(ISNUMBER(OFFSET('Water Data'!$H$4,0,10*ROW('Water Data'!H49))),'Data Summary'!CE55="Yes"),100-OFFSET('Water Data'!$H$4,0,10*ROW('Water Data'!H49)),NA())</f>
        <v>#N/A</v>
      </c>
      <c r="Q55" s="508" t="e">
        <f ca="1">+IF(AND(ISNUMBER(OFFSET('Water Data'!$H$6,0,10*ROW('Water Data'!H49))),'Data Summary'!CF55="Yes"),OFFSET('Water Data'!$H$6,0,10*ROW('Water Data'!H49)),NA())</f>
        <v>#N/A</v>
      </c>
      <c r="R55" s="508" t="e">
        <f ca="1">+IF(AND(ISNUMBER(OFFSET('Water Data'!$H$9,0,10*ROW('Water Data'!H49))),'Data Summary'!CG55="Yes"),OFFSET('Water Data'!$H$9,0,10*ROW('Water Data'!H49)),NA())</f>
        <v>#N/A</v>
      </c>
      <c r="S55" s="508" t="e">
        <f ca="1">+IF(AND(ISNUMBER(OFFSET('Water Data'!$I$4,0,10*ROW('Water Data'!I49))),'Data Summary'!CH55="Yes"),100-OFFSET('Water Data'!$I$4,0,10*ROW('Water Data'!I49)),NA())</f>
        <v>#N/A</v>
      </c>
      <c r="T55" s="508" t="e">
        <f ca="1">+IF(AND(ISNUMBER(OFFSET('Water Data'!$I$6,0,10*ROW('Water Data'!I49))),'Data Summary'!CI55="Yes"),OFFSET('Water Data'!$I$6,0,10*ROW('Water Data'!I49)),NA())</f>
        <v>#N/A</v>
      </c>
      <c r="U55" s="508" t="e">
        <f ca="1">+IF(AND(ISNUMBER(OFFSET('Water Data'!$I$9,0,10*ROW('Water Data'!I49))),'Data Summary'!CJ55="Yes"),OFFSET('Water Data'!$I$9,0,10*ROW('Water Data'!I49)),NA())</f>
        <v>#N/A</v>
      </c>
      <c r="V55" s="509" t="e">
        <f ca="1">+IF(AND(ISNUMBER(OFFSET('Sanitation Data'!$D$4,0,10*ROW('Sanitation Data'!D49))),'Data Summary'!CK55="Yes"),100-OFFSET('Sanitation Data'!$D$4,0,10*ROW('Sanitation Data'!D49)),NA())</f>
        <v>#N/A</v>
      </c>
      <c r="W55" s="509" t="e">
        <f ca="1">+IF(AND(ISNUMBER(OFFSET('Sanitation Data'!$D$6,0,10*ROW('Sanitation Data'!D49))),'Data Summary'!CL55="Yes"),OFFSET('Sanitation Data'!$D$6,0,10*ROW('Sanitation Data'!D49)),NA())</f>
        <v>#N/A</v>
      </c>
      <c r="X55" s="509" t="e">
        <f ca="1">+IF(AND(ISNUMBER(OFFSET('Sanitation Data'!$D$10,0,10*ROW('Sanitation Data'!D49))),'Data Summary'!CM55="Yes"),OFFSET('Sanitation Data'!$D$10,0,10*ROW('Sanitation Data'!D49)),NA())</f>
        <v>#N/A</v>
      </c>
      <c r="Y55" s="509" t="e">
        <f ca="1">+IF(AND(ISNUMBER(OFFSET('Sanitation Data'!$D$11,0,10*ROW('Sanitation Data'!D49))),'Data Summary'!CN55="Yes"),OFFSET('Sanitation Data'!$D$11,0,10*ROW('Sanitation Data'!D49)),NA())</f>
        <v>#N/A</v>
      </c>
      <c r="Z55" s="509" t="e">
        <f ca="1">+IF(AND(ISNUMBER(OFFSET('Sanitation Data'!$D$12,0,10*ROW('Sanitation Data'!D49))),'Data Summary'!CO55="Yes"),OFFSET('Sanitation Data'!$D$12,0,10*ROW('Sanitation Data'!D49)),NA())</f>
        <v>#N/A</v>
      </c>
      <c r="AA55" s="509" t="e">
        <f ca="1">+IF(AND(ISNUMBER(OFFSET('Sanitation Data'!$E$4,0,10*ROW('Sanitation Data'!E49))),'Data Summary'!CP55="Yes"),100-OFFSET('Sanitation Data'!$E$4,0,10*ROW('Sanitation Data'!E49)),NA())</f>
        <v>#N/A</v>
      </c>
      <c r="AB55" s="509" t="e">
        <f ca="1">+IF(AND(ISNUMBER(OFFSET('Sanitation Data'!$E$6,0,10*ROW('Sanitation Data'!E49))),'Data Summary'!CQ55="Yes"),OFFSET('Sanitation Data'!$E$6,0,10*ROW('Sanitation Data'!E49)),NA())</f>
        <v>#N/A</v>
      </c>
      <c r="AC55" s="509" t="e">
        <f ca="1">+IF(AND(ISNUMBER(OFFSET('Sanitation Data'!$E$10,0,10*ROW('Sanitation Data'!E49))),'Data Summary'!CR55="Yes"),OFFSET('Sanitation Data'!$E$10,0,10*ROW('Sanitation Data'!E49)),NA())</f>
        <v>#N/A</v>
      </c>
      <c r="AD55" s="509" t="e">
        <f ca="1">+IF(AND(ISNUMBER(OFFSET('Sanitation Data'!$E$11,0,10*ROW('Sanitation Data'!E49))),'Data Summary'!CS55="Yes"),OFFSET('Sanitation Data'!$E$11,0,10*ROW('Sanitation Data'!E49)),NA())</f>
        <v>#N/A</v>
      </c>
      <c r="AE55" s="509" t="e">
        <f ca="1">+IF(AND(ISNUMBER(OFFSET('Sanitation Data'!$E$12,0,10*ROW('Sanitation Data'!E49))),'Data Summary'!CT55="Yes"),OFFSET('Sanitation Data'!$E$12,0,10*ROW('Sanitation Data'!E49)),NA())</f>
        <v>#N/A</v>
      </c>
      <c r="AF55" s="509" t="e">
        <f ca="1">+IF(AND(ISNUMBER(OFFSET('Sanitation Data'!$F$4,0,10*ROW('Sanitation Data'!F49))),'Data Summary'!CU55="Yes"),100-OFFSET('Sanitation Data'!$F$4,0,10*ROW('Sanitation Data'!F49)),NA())</f>
        <v>#N/A</v>
      </c>
      <c r="AG55" s="509" t="e">
        <f ca="1">+IF(AND(ISNUMBER(OFFSET('Sanitation Data'!$F$6,0,10*ROW('Sanitation Data'!F49))),'Data Summary'!CV55="Yes"),OFFSET('Sanitation Data'!$F$6,0,10*ROW('Sanitation Data'!F49)),NA())</f>
        <v>#N/A</v>
      </c>
      <c r="AH55" s="509" t="e">
        <f ca="1">+IF(AND(ISNUMBER(OFFSET('Sanitation Data'!$F$10,0,10*ROW('Sanitation Data'!F49))),'Data Summary'!CW55="Yes"),OFFSET('Sanitation Data'!$F$10,0,10*ROW('Sanitation Data'!F49)),NA())</f>
        <v>#N/A</v>
      </c>
      <c r="AI55" s="509" t="e">
        <f ca="1">+IF(AND(ISNUMBER(OFFSET('Sanitation Data'!$F$11,0,10*ROW('Sanitation Data'!F49))),'Data Summary'!CX55="Yes"),OFFSET('Sanitation Data'!$F$11,0,10*ROW('Sanitation Data'!F49)),NA())</f>
        <v>#N/A</v>
      </c>
      <c r="AJ55" s="509" t="e">
        <f ca="1">+IF(AND(ISNUMBER(OFFSET('Sanitation Data'!$F$12,0,10*ROW('Sanitation Data'!F49))),'Data Summary'!CY55="Yes"),OFFSET('Sanitation Data'!$F$12,0,10*ROW('Sanitation Data'!F49)),NA())</f>
        <v>#N/A</v>
      </c>
      <c r="AK55" s="509" t="e">
        <f ca="1">+IF(AND(ISNUMBER(OFFSET('Sanitation Data'!$G$4,0,10*ROW('Sanitation Data'!G49))),'Data Summary'!CZ55="Yes"),100-OFFSET('Sanitation Data'!$G$4,0,10*ROW('Sanitation Data'!G49)),NA())</f>
        <v>#N/A</v>
      </c>
      <c r="AL55" s="509" t="e">
        <f ca="1">+IF(AND(ISNUMBER(OFFSET('Sanitation Data'!$G$6,0,10*ROW('Sanitation Data'!G49))),'Data Summary'!DA55="Yes"),OFFSET('Sanitation Data'!$G$6,0,10*ROW('Sanitation Data'!G49)),NA())</f>
        <v>#N/A</v>
      </c>
      <c r="AM55" s="509" t="e">
        <f ca="1">+IF(AND(ISNUMBER(OFFSET('Sanitation Data'!$G$10,0,10*ROW('Sanitation Data'!G49))),'Data Summary'!DB55="Yes"),OFFSET('Sanitation Data'!$G$10,0,10*ROW('Sanitation Data'!G49)),NA())</f>
        <v>#N/A</v>
      </c>
      <c r="AN55" s="509" t="e">
        <f ca="1">+IF(AND(ISNUMBER(OFFSET('Sanitation Data'!$G$11,0,10*ROW('Sanitation Data'!G49))),'Data Summary'!DC55="Yes"),OFFSET('Sanitation Data'!$G$11,0,10*ROW('Sanitation Data'!G49)),NA())</f>
        <v>#N/A</v>
      </c>
      <c r="AO55" s="509" t="e">
        <f ca="1">+IF(AND(ISNUMBER(OFFSET('Sanitation Data'!$G$12,0,10*ROW('Sanitation Data'!G49))),'Data Summary'!DD55="Yes"),OFFSET('Sanitation Data'!$G$12,0,10*ROW('Sanitation Data'!G49)),NA())</f>
        <v>#N/A</v>
      </c>
      <c r="AP55" s="509" t="e">
        <f ca="1">+IF(AND(ISNUMBER(OFFSET('Sanitation Data'!$H$4,0,10*ROW('Sanitation Data'!H49))),'Data Summary'!DE55="Yes"),100-OFFSET('Sanitation Data'!$H$4,0,10*ROW('Sanitation Data'!H49)),NA())</f>
        <v>#N/A</v>
      </c>
      <c r="AQ55" s="509" t="e">
        <f ca="1">+IF(AND(ISNUMBER(OFFSET('Sanitation Data'!$H$6,0,10*ROW('Sanitation Data'!H49))),'Data Summary'!DF55="Yes"),OFFSET('Sanitation Data'!$H$6,0,10*ROW('Sanitation Data'!H49)),NA())</f>
        <v>#N/A</v>
      </c>
      <c r="AR55" s="509" t="e">
        <f ca="1">+IF(AND(ISNUMBER(OFFSET('Sanitation Data'!$H$10,0,10*ROW('Sanitation Data'!H49))),'Data Summary'!DG55="Yes"),OFFSET('Sanitation Data'!$H$10,0,10*ROW('Sanitation Data'!H49)),NA())</f>
        <v>#N/A</v>
      </c>
      <c r="AS55" s="509" t="e">
        <f ca="1">+IF(AND(ISNUMBER(OFFSET('Sanitation Data'!$H$11,0,10*ROW('Sanitation Data'!H49))),'Data Summary'!DH55="Yes"),OFFSET('Sanitation Data'!$H$11,0,10*ROW('Sanitation Data'!H49)),NA())</f>
        <v>#N/A</v>
      </c>
      <c r="AT55" s="509" t="e">
        <f ca="1">+IF(AND(ISNUMBER(OFFSET('Sanitation Data'!$H$12,0,10*ROW('Sanitation Data'!H49))),'Data Summary'!DI55="Yes"),OFFSET('Sanitation Data'!$H$12,0,10*ROW('Sanitation Data'!H49)),NA())</f>
        <v>#N/A</v>
      </c>
      <c r="AU55" s="509" t="e">
        <f ca="1">+IF(AND(ISNUMBER(OFFSET('Sanitation Data'!$I$4,0,10*ROW('Sanitation Data'!I49))),'Data Summary'!DJ55="Yes"),100-OFFSET('Sanitation Data'!$I$4,0,10*ROW('Sanitation Data'!I49)),NA())</f>
        <v>#N/A</v>
      </c>
      <c r="AV55" s="509" t="e">
        <f ca="1">+IF(AND(ISNUMBER(OFFSET('Sanitation Data'!$I$6,0,10*ROW('Sanitation Data'!I49))),'Data Summary'!DK55="Yes"),OFFSET('Sanitation Data'!$I$6,0,10*ROW('Sanitation Data'!I49)),NA())</f>
        <v>#N/A</v>
      </c>
      <c r="AW55" s="509" t="e">
        <f ca="1">+IF(AND(ISNUMBER(OFFSET('Sanitation Data'!$I$10,0,10*ROW('Sanitation Data'!I49))),'Data Summary'!DL55="Yes"),OFFSET('Sanitation Data'!$I$10,0,10*ROW('Sanitation Data'!I49)),NA())</f>
        <v>#N/A</v>
      </c>
      <c r="AX55" s="509" t="e">
        <f ca="1">+IF(AND(ISNUMBER(OFFSET('Sanitation Data'!$I$11,0,10*ROW('Sanitation Data'!I49))),'Data Summary'!DM55="Yes"),OFFSET('Sanitation Data'!$I$11,0,10*ROW('Sanitation Data'!I49)),NA())</f>
        <v>#N/A</v>
      </c>
      <c r="AY55" s="509" t="e">
        <f ca="1">+IF(AND(ISNUMBER(OFFSET('Sanitation Data'!$I$12,0,10*ROW('Sanitation Data'!I49))),'Data Summary'!DN55="Yes"),OFFSET('Sanitation Data'!$I$12,0,10*ROW('Sanitation Data'!I49)),NA())</f>
        <v>#N/A</v>
      </c>
      <c r="AZ55" s="510" t="e">
        <f ca="1">+IF(AND(ISNUMBER(OFFSET('Hygiene Data'!$D$5,0,10*ROW('Hygiene Data'!D49))),'Data Summary'!DO55="Yes"),OFFSET('Hygiene Data'!$D$5,0,10*ROW('Hygiene Data'!D49)),NA())</f>
        <v>#N/A</v>
      </c>
      <c r="BA55" s="510" t="e">
        <f ca="1">+IF(AND(ISNUMBER(OFFSET('Hygiene Data'!$D$7,0,10*ROW('Hygiene Data'!D49))),'Data Summary'!DP55="Yes"),OFFSET('Hygiene Data'!$D$7,0,10*ROW('Hygiene Data'!D49)),NA())</f>
        <v>#N/A</v>
      </c>
      <c r="BB55" s="510" t="e">
        <f ca="1">+IF(AND(ISNUMBER(OFFSET('Hygiene Data'!$D$9,0,10*ROW('Hygiene Data'!D49))),'Data Summary'!DQ55="Yes"),OFFSET('Hygiene Data'!$D$9,0,10*ROW('Hygiene Data'!D49)),NA())</f>
        <v>#N/A</v>
      </c>
      <c r="BC55" s="510" t="e">
        <f ca="1">+IF(AND(ISNUMBER(OFFSET('Hygiene Data'!$E$5,0,10*ROW('Hygiene Data'!E49))),'Data Summary'!DR55="Yes"),OFFSET('Hygiene Data'!$E$5,0,10*ROW('Hygiene Data'!E49)),NA())</f>
        <v>#N/A</v>
      </c>
      <c r="BD55" s="510" t="e">
        <f ca="1">+IF(AND(ISNUMBER(OFFSET('Hygiene Data'!$E$7,0,10*ROW('Hygiene Data'!E49))),'Data Summary'!DS55="Yes"),OFFSET('Hygiene Data'!$E$7,0,10*ROW('Hygiene Data'!E49)),NA())</f>
        <v>#N/A</v>
      </c>
      <c r="BE55" s="510" t="e">
        <f ca="1">+IF(AND(ISNUMBER(OFFSET('Hygiene Data'!$E$9,0,10*ROW('Hygiene Data'!E49))),'Data Summary'!DT55="Yes"),OFFSET('Hygiene Data'!$E$9,0,10*ROW('Hygiene Data'!E49)),NA())</f>
        <v>#N/A</v>
      </c>
      <c r="BF55" s="510" t="e">
        <f ca="1">+IF(AND(ISNUMBER(OFFSET('Hygiene Data'!$F$5,0,10*ROW('Hygiene Data'!F49))),'Data Summary'!DU55="Yes"),OFFSET('Hygiene Data'!$F$5,0,10*ROW('Hygiene Data'!F49)),NA())</f>
        <v>#N/A</v>
      </c>
      <c r="BG55" s="510" t="e">
        <f ca="1">+IF(AND(ISNUMBER(OFFSET('Hygiene Data'!$F$7,0,10*ROW('Hygiene Data'!F49))),'Data Summary'!DV55="Yes"),OFFSET('Hygiene Data'!$F$7,0,10*ROW('Hygiene Data'!F49)),NA())</f>
        <v>#N/A</v>
      </c>
      <c r="BH55" s="510" t="e">
        <f ca="1">+IF(AND(ISNUMBER(OFFSET('Hygiene Data'!$F$9,0,10*ROW('Hygiene Data'!F49))),'Data Summary'!DW55="Yes"),OFFSET('Hygiene Data'!$F$9,0,10*ROW('Hygiene Data'!F49)),NA())</f>
        <v>#N/A</v>
      </c>
      <c r="BI55" s="510" t="e">
        <f ca="1">+IF(AND(ISNUMBER(OFFSET('Hygiene Data'!$G$5,0,10*ROW('Hygiene Data'!G49))),'Data Summary'!DX55="Yes"),OFFSET('Hygiene Data'!$G$5,0,10*ROW('Hygiene Data'!G49)),NA())</f>
        <v>#N/A</v>
      </c>
      <c r="BJ55" s="510" t="e">
        <f ca="1">+IF(AND(ISNUMBER(OFFSET('Hygiene Data'!$G$7,0,10*ROW('Hygiene Data'!G49))),'Data Summary'!DY55="Yes"),OFFSET('Hygiene Data'!$G$7,0,10*ROW('Hygiene Data'!G49)),NA())</f>
        <v>#N/A</v>
      </c>
      <c r="BK55" s="510" t="e">
        <f ca="1">+IF(AND(ISNUMBER(OFFSET('Hygiene Data'!$G$9,0,10*ROW('Hygiene Data'!G49))),'Data Summary'!DZ55="Yes"),OFFSET('Hygiene Data'!$G$9,0,10*ROW('Hygiene Data'!G49)),NA())</f>
        <v>#N/A</v>
      </c>
      <c r="BL55" s="510" t="e">
        <f ca="1">+IF(AND(ISNUMBER(OFFSET('Hygiene Data'!$H$5,0,10*ROW('Hygiene Data'!H49))),'Data Summary'!EA55="Yes"),OFFSET('Hygiene Data'!$H$5,0,10*ROW('Hygiene Data'!H49)),NA())</f>
        <v>#N/A</v>
      </c>
      <c r="BM55" s="510" t="e">
        <f ca="1">+IF(AND(ISNUMBER(OFFSET('Hygiene Data'!$H$7,0,10*ROW('Hygiene Data'!H49))),'Data Summary'!EB55="Yes"),OFFSET('Hygiene Data'!$H$7,0,10*ROW('Hygiene Data'!H49)),NA())</f>
        <v>#N/A</v>
      </c>
      <c r="BN55" s="510" t="e">
        <f ca="1">+IF(AND(ISNUMBER(OFFSET('Hygiene Data'!$H$9,0,10*ROW('Hygiene Data'!H49))),'Data Summary'!EC55="Yes"),OFFSET('Hygiene Data'!$H$9,0,10*ROW('Hygiene Data'!H49)),NA())</f>
        <v>#N/A</v>
      </c>
      <c r="BO55" s="510" t="e">
        <f ca="1">+IF(AND(ISNUMBER(OFFSET('Hygiene Data'!$I$5,0,10*ROW('Hygiene Data'!I49))),'Data Summary'!ED55="Yes"),OFFSET('Hygiene Data'!$I$5,0,10*ROW('Hygiene Data'!I49)),NA())</f>
        <v>#N/A</v>
      </c>
      <c r="BP55" s="510" t="e">
        <f ca="1">+IF(AND(ISNUMBER(OFFSET('Hygiene Data'!$I$7,0,10*ROW('Hygiene Data'!I49))),'Data Summary'!EE55="Yes"),OFFSET('Hygiene Data'!$I$7,0,10*ROW('Hygiene Data'!I49)),NA())</f>
        <v>#N/A</v>
      </c>
      <c r="BQ55" s="510" t="e">
        <f ca="1">+IF(AND(ISNUMBER(OFFSET('Hygiene Data'!$I$9,0,10*ROW('Hygiene Data'!I49))),'Data Summary'!EF55="Yes"),OFFSET('Hygiene Data'!$I$9,0,10*ROW('Hygiene Data'!I49)),NA())</f>
        <v>#N/A</v>
      </c>
    </row>
    <row r="56" spans="1:69" x14ac:dyDescent="0.25">
      <c r="A56" s="506" t="e">
        <f ca="1">+RIGHT('Data Summary'!A56,LEN('Data Summary'!A56)-9)</f>
        <v>#VALUE!</v>
      </c>
      <c r="B56" s="480" t="str">
        <f ca="1">+IF(ISTEXT('Data Summary'!B56),'Data Summary'!B56,"")</f>
        <v/>
      </c>
      <c r="C56" s="507" t="e">
        <f ca="1">+VALUE('Data Summary'!C56)</f>
        <v>#VALUE!</v>
      </c>
      <c r="D56" s="508" t="e">
        <f ca="1">+IF(AND(ISNUMBER(OFFSET('Water Data'!$D$4,0,10*ROW('Water Data'!D50))),'Data Summary'!BS56="Yes"),100-OFFSET('Water Data'!$D$4,0,10*ROW('Water Data'!D50)),NA())</f>
        <v>#N/A</v>
      </c>
      <c r="E56" s="508" t="e">
        <f ca="1">+IF(AND(ISNUMBER(OFFSET('Water Data'!$D$6,0,10*ROW('Water Data'!D50))),'Data Summary'!BT56="Yes"),OFFSET('Water Data'!$D$6,0,10*ROW('Water Data'!D50)),NA())</f>
        <v>#N/A</v>
      </c>
      <c r="F56" s="508" t="e">
        <f ca="1">+IF(AND(ISNUMBER(OFFSET('Water Data'!$D$9,0,10*ROW('Water Data'!D50))),'Data Summary'!BU56="Yes"),OFFSET('Water Data'!$D$9,0,10*ROW('Water Data'!D50)),NA())</f>
        <v>#N/A</v>
      </c>
      <c r="G56" s="508" t="e">
        <f ca="1">+IF(AND(ISNUMBER(OFFSET('Water Data'!$E$4,0,10*ROW('Water Data'!E50))),'Data Summary'!BV56="Yes"),100-OFFSET('Water Data'!$E$4,0,10*ROW('Water Data'!E50)),NA())</f>
        <v>#N/A</v>
      </c>
      <c r="H56" s="508" t="e">
        <f ca="1">+IF(AND(ISNUMBER(OFFSET('Water Data'!$E$6,0,10*ROW('Water Data'!E50))),'Data Summary'!BW56="Yes"),OFFSET('Water Data'!$E$6,0,10*ROW('Water Data'!E50)),NA())</f>
        <v>#N/A</v>
      </c>
      <c r="I56" s="508" t="e">
        <f ca="1">+IF(AND(ISNUMBER(OFFSET('Water Data'!$E$9,0,10*ROW('Water Data'!E50))),'Data Summary'!BX56="Yes"),OFFSET('Water Data'!$E$9,0,10*ROW('Water Data'!E50)),NA())</f>
        <v>#N/A</v>
      </c>
      <c r="J56" s="508" t="e">
        <f ca="1">+IF(AND(ISNUMBER(OFFSET('Water Data'!$F$4,0,10*ROW('Water Data'!F50))),'Data Summary'!BY56="Yes"),100-OFFSET('Water Data'!$F$4,0,10*ROW('Water Data'!F50)),NA())</f>
        <v>#N/A</v>
      </c>
      <c r="K56" s="508" t="e">
        <f ca="1">+IF(AND(ISNUMBER(OFFSET('Water Data'!$F$6,0,10*ROW('Water Data'!F50))),'Data Summary'!BZ56="Yes"),OFFSET('Water Data'!$F$6,0,10*ROW('Water Data'!F50)),NA())</f>
        <v>#N/A</v>
      </c>
      <c r="L56" s="508" t="e">
        <f ca="1">+IF(AND(ISNUMBER(OFFSET('Water Data'!$F$9,0,10*ROW('Water Data'!F50))),'Data Summary'!CA56="Yes"),OFFSET('Water Data'!$F$9,0,10*ROW('Water Data'!F50)),NA())</f>
        <v>#N/A</v>
      </c>
      <c r="M56" s="508" t="e">
        <f ca="1">+IF(AND(ISNUMBER(OFFSET('Water Data'!$G$4,0,10*ROW('Water Data'!G50))),'Data Summary'!CB56="Yes"),100-OFFSET('Water Data'!$G$4,0,10*ROW('Water Data'!G50)),NA())</f>
        <v>#N/A</v>
      </c>
      <c r="N56" s="508" t="e">
        <f ca="1">+IF(AND(ISNUMBER(OFFSET('Water Data'!$G$6,0,10*ROW('Water Data'!G50))),'Data Summary'!CC56="Yes"),OFFSET('Water Data'!$G$6,0,10*ROW('Water Data'!G50)),NA())</f>
        <v>#N/A</v>
      </c>
      <c r="O56" s="508" t="e">
        <f ca="1">+IF(AND(ISNUMBER(OFFSET('Water Data'!$G$9,0,10*ROW('Water Data'!G50))),'Data Summary'!CD56="Yes"),OFFSET('Water Data'!$G$9,0,10*ROW('Water Data'!G50)),NA())</f>
        <v>#N/A</v>
      </c>
      <c r="P56" s="508" t="e">
        <f ca="1">+IF(AND(ISNUMBER(OFFSET('Water Data'!$H$4,0,10*ROW('Water Data'!H50))),'Data Summary'!CE56="Yes"),100-OFFSET('Water Data'!$H$4,0,10*ROW('Water Data'!H50)),NA())</f>
        <v>#N/A</v>
      </c>
      <c r="Q56" s="508" t="e">
        <f ca="1">+IF(AND(ISNUMBER(OFFSET('Water Data'!$H$6,0,10*ROW('Water Data'!H50))),'Data Summary'!CF56="Yes"),OFFSET('Water Data'!$H$6,0,10*ROW('Water Data'!H50)),NA())</f>
        <v>#N/A</v>
      </c>
      <c r="R56" s="508" t="e">
        <f ca="1">+IF(AND(ISNUMBER(OFFSET('Water Data'!$H$9,0,10*ROW('Water Data'!H50))),'Data Summary'!CG56="Yes"),OFFSET('Water Data'!$H$9,0,10*ROW('Water Data'!H50)),NA())</f>
        <v>#N/A</v>
      </c>
      <c r="S56" s="508" t="e">
        <f ca="1">+IF(AND(ISNUMBER(OFFSET('Water Data'!$I$4,0,10*ROW('Water Data'!I50))),'Data Summary'!CH56="Yes"),100-OFFSET('Water Data'!$I$4,0,10*ROW('Water Data'!I50)),NA())</f>
        <v>#N/A</v>
      </c>
      <c r="T56" s="508" t="e">
        <f ca="1">+IF(AND(ISNUMBER(OFFSET('Water Data'!$I$6,0,10*ROW('Water Data'!I50))),'Data Summary'!CI56="Yes"),OFFSET('Water Data'!$I$6,0,10*ROW('Water Data'!I50)),NA())</f>
        <v>#N/A</v>
      </c>
      <c r="U56" s="508" t="e">
        <f ca="1">+IF(AND(ISNUMBER(OFFSET('Water Data'!$I$9,0,10*ROW('Water Data'!I50))),'Data Summary'!CJ56="Yes"),OFFSET('Water Data'!$I$9,0,10*ROW('Water Data'!I50)),NA())</f>
        <v>#N/A</v>
      </c>
      <c r="V56" s="509" t="e">
        <f ca="1">+IF(AND(ISNUMBER(OFFSET('Sanitation Data'!$D$4,0,10*ROW('Sanitation Data'!D50))),'Data Summary'!CK56="Yes"),100-OFFSET('Sanitation Data'!$D$4,0,10*ROW('Sanitation Data'!D50)),NA())</f>
        <v>#N/A</v>
      </c>
      <c r="W56" s="509" t="e">
        <f ca="1">+IF(AND(ISNUMBER(OFFSET('Sanitation Data'!$D$6,0,10*ROW('Sanitation Data'!D50))),'Data Summary'!CL56="Yes"),OFFSET('Sanitation Data'!$D$6,0,10*ROW('Sanitation Data'!D50)),NA())</f>
        <v>#N/A</v>
      </c>
      <c r="X56" s="509" t="e">
        <f ca="1">+IF(AND(ISNUMBER(OFFSET('Sanitation Data'!$D$10,0,10*ROW('Sanitation Data'!D50))),'Data Summary'!CM56="Yes"),OFFSET('Sanitation Data'!$D$10,0,10*ROW('Sanitation Data'!D50)),NA())</f>
        <v>#N/A</v>
      </c>
      <c r="Y56" s="509" t="e">
        <f ca="1">+IF(AND(ISNUMBER(OFFSET('Sanitation Data'!$D$11,0,10*ROW('Sanitation Data'!D50))),'Data Summary'!CN56="Yes"),OFFSET('Sanitation Data'!$D$11,0,10*ROW('Sanitation Data'!D50)),NA())</f>
        <v>#N/A</v>
      </c>
      <c r="Z56" s="509" t="e">
        <f ca="1">+IF(AND(ISNUMBER(OFFSET('Sanitation Data'!$D$12,0,10*ROW('Sanitation Data'!D50))),'Data Summary'!CO56="Yes"),OFFSET('Sanitation Data'!$D$12,0,10*ROW('Sanitation Data'!D50)),NA())</f>
        <v>#N/A</v>
      </c>
      <c r="AA56" s="509" t="e">
        <f ca="1">+IF(AND(ISNUMBER(OFFSET('Sanitation Data'!$E$4,0,10*ROW('Sanitation Data'!E50))),'Data Summary'!CP56="Yes"),100-OFFSET('Sanitation Data'!$E$4,0,10*ROW('Sanitation Data'!E50)),NA())</f>
        <v>#N/A</v>
      </c>
      <c r="AB56" s="509" t="e">
        <f ca="1">+IF(AND(ISNUMBER(OFFSET('Sanitation Data'!$E$6,0,10*ROW('Sanitation Data'!E50))),'Data Summary'!CQ56="Yes"),OFFSET('Sanitation Data'!$E$6,0,10*ROW('Sanitation Data'!E50)),NA())</f>
        <v>#N/A</v>
      </c>
      <c r="AC56" s="509" t="e">
        <f ca="1">+IF(AND(ISNUMBER(OFFSET('Sanitation Data'!$E$10,0,10*ROW('Sanitation Data'!E50))),'Data Summary'!CR56="Yes"),OFFSET('Sanitation Data'!$E$10,0,10*ROW('Sanitation Data'!E50)),NA())</f>
        <v>#N/A</v>
      </c>
      <c r="AD56" s="509" t="e">
        <f ca="1">+IF(AND(ISNUMBER(OFFSET('Sanitation Data'!$E$11,0,10*ROW('Sanitation Data'!E50))),'Data Summary'!CS56="Yes"),OFFSET('Sanitation Data'!$E$11,0,10*ROW('Sanitation Data'!E50)),NA())</f>
        <v>#N/A</v>
      </c>
      <c r="AE56" s="509" t="e">
        <f ca="1">+IF(AND(ISNUMBER(OFFSET('Sanitation Data'!$E$12,0,10*ROW('Sanitation Data'!E50))),'Data Summary'!CT56="Yes"),OFFSET('Sanitation Data'!$E$12,0,10*ROW('Sanitation Data'!E50)),NA())</f>
        <v>#N/A</v>
      </c>
      <c r="AF56" s="509" t="e">
        <f ca="1">+IF(AND(ISNUMBER(OFFSET('Sanitation Data'!$F$4,0,10*ROW('Sanitation Data'!F50))),'Data Summary'!CU56="Yes"),100-OFFSET('Sanitation Data'!$F$4,0,10*ROW('Sanitation Data'!F50)),NA())</f>
        <v>#N/A</v>
      </c>
      <c r="AG56" s="509" t="e">
        <f ca="1">+IF(AND(ISNUMBER(OFFSET('Sanitation Data'!$F$6,0,10*ROW('Sanitation Data'!F50))),'Data Summary'!CV56="Yes"),OFFSET('Sanitation Data'!$F$6,0,10*ROW('Sanitation Data'!F50)),NA())</f>
        <v>#N/A</v>
      </c>
      <c r="AH56" s="509" t="e">
        <f ca="1">+IF(AND(ISNUMBER(OFFSET('Sanitation Data'!$F$10,0,10*ROW('Sanitation Data'!F50))),'Data Summary'!CW56="Yes"),OFFSET('Sanitation Data'!$F$10,0,10*ROW('Sanitation Data'!F50)),NA())</f>
        <v>#N/A</v>
      </c>
      <c r="AI56" s="509" t="e">
        <f ca="1">+IF(AND(ISNUMBER(OFFSET('Sanitation Data'!$F$11,0,10*ROW('Sanitation Data'!F50))),'Data Summary'!CX56="Yes"),OFFSET('Sanitation Data'!$F$11,0,10*ROW('Sanitation Data'!F50)),NA())</f>
        <v>#N/A</v>
      </c>
      <c r="AJ56" s="509" t="e">
        <f ca="1">+IF(AND(ISNUMBER(OFFSET('Sanitation Data'!$F$12,0,10*ROW('Sanitation Data'!F50))),'Data Summary'!CY56="Yes"),OFFSET('Sanitation Data'!$F$12,0,10*ROW('Sanitation Data'!F50)),NA())</f>
        <v>#N/A</v>
      </c>
      <c r="AK56" s="509" t="e">
        <f ca="1">+IF(AND(ISNUMBER(OFFSET('Sanitation Data'!$G$4,0,10*ROW('Sanitation Data'!G50))),'Data Summary'!CZ56="Yes"),100-OFFSET('Sanitation Data'!$G$4,0,10*ROW('Sanitation Data'!G50)),NA())</f>
        <v>#N/A</v>
      </c>
      <c r="AL56" s="509" t="e">
        <f ca="1">+IF(AND(ISNUMBER(OFFSET('Sanitation Data'!$G$6,0,10*ROW('Sanitation Data'!G50))),'Data Summary'!DA56="Yes"),OFFSET('Sanitation Data'!$G$6,0,10*ROW('Sanitation Data'!G50)),NA())</f>
        <v>#N/A</v>
      </c>
      <c r="AM56" s="509" t="e">
        <f ca="1">+IF(AND(ISNUMBER(OFFSET('Sanitation Data'!$G$10,0,10*ROW('Sanitation Data'!G50))),'Data Summary'!DB56="Yes"),OFFSET('Sanitation Data'!$G$10,0,10*ROW('Sanitation Data'!G50)),NA())</f>
        <v>#N/A</v>
      </c>
      <c r="AN56" s="509" t="e">
        <f ca="1">+IF(AND(ISNUMBER(OFFSET('Sanitation Data'!$G$11,0,10*ROW('Sanitation Data'!G50))),'Data Summary'!DC56="Yes"),OFFSET('Sanitation Data'!$G$11,0,10*ROW('Sanitation Data'!G50)),NA())</f>
        <v>#N/A</v>
      </c>
      <c r="AO56" s="509" t="e">
        <f ca="1">+IF(AND(ISNUMBER(OFFSET('Sanitation Data'!$G$12,0,10*ROW('Sanitation Data'!G50))),'Data Summary'!DD56="Yes"),OFFSET('Sanitation Data'!$G$12,0,10*ROW('Sanitation Data'!G50)),NA())</f>
        <v>#N/A</v>
      </c>
      <c r="AP56" s="509" t="e">
        <f ca="1">+IF(AND(ISNUMBER(OFFSET('Sanitation Data'!$H$4,0,10*ROW('Sanitation Data'!H50))),'Data Summary'!DE56="Yes"),100-OFFSET('Sanitation Data'!$H$4,0,10*ROW('Sanitation Data'!H50)),NA())</f>
        <v>#N/A</v>
      </c>
      <c r="AQ56" s="509" t="e">
        <f ca="1">+IF(AND(ISNUMBER(OFFSET('Sanitation Data'!$H$6,0,10*ROW('Sanitation Data'!H50))),'Data Summary'!DF56="Yes"),OFFSET('Sanitation Data'!$H$6,0,10*ROW('Sanitation Data'!H50)),NA())</f>
        <v>#N/A</v>
      </c>
      <c r="AR56" s="509" t="e">
        <f ca="1">+IF(AND(ISNUMBER(OFFSET('Sanitation Data'!$H$10,0,10*ROW('Sanitation Data'!H50))),'Data Summary'!DG56="Yes"),OFFSET('Sanitation Data'!$H$10,0,10*ROW('Sanitation Data'!H50)),NA())</f>
        <v>#N/A</v>
      </c>
      <c r="AS56" s="509" t="e">
        <f ca="1">+IF(AND(ISNUMBER(OFFSET('Sanitation Data'!$H$11,0,10*ROW('Sanitation Data'!H50))),'Data Summary'!DH56="Yes"),OFFSET('Sanitation Data'!$H$11,0,10*ROW('Sanitation Data'!H50)),NA())</f>
        <v>#N/A</v>
      </c>
      <c r="AT56" s="509" t="e">
        <f ca="1">+IF(AND(ISNUMBER(OFFSET('Sanitation Data'!$H$12,0,10*ROW('Sanitation Data'!H50))),'Data Summary'!DI56="Yes"),OFFSET('Sanitation Data'!$H$12,0,10*ROW('Sanitation Data'!H50)),NA())</f>
        <v>#N/A</v>
      </c>
      <c r="AU56" s="509" t="e">
        <f ca="1">+IF(AND(ISNUMBER(OFFSET('Sanitation Data'!$I$4,0,10*ROW('Sanitation Data'!I50))),'Data Summary'!DJ56="Yes"),100-OFFSET('Sanitation Data'!$I$4,0,10*ROW('Sanitation Data'!I50)),NA())</f>
        <v>#N/A</v>
      </c>
      <c r="AV56" s="509" t="e">
        <f ca="1">+IF(AND(ISNUMBER(OFFSET('Sanitation Data'!$I$6,0,10*ROW('Sanitation Data'!I50))),'Data Summary'!DK56="Yes"),OFFSET('Sanitation Data'!$I$6,0,10*ROW('Sanitation Data'!I50)),NA())</f>
        <v>#N/A</v>
      </c>
      <c r="AW56" s="509" t="e">
        <f ca="1">+IF(AND(ISNUMBER(OFFSET('Sanitation Data'!$I$10,0,10*ROW('Sanitation Data'!I50))),'Data Summary'!DL56="Yes"),OFFSET('Sanitation Data'!$I$10,0,10*ROW('Sanitation Data'!I50)),NA())</f>
        <v>#N/A</v>
      </c>
      <c r="AX56" s="509" t="e">
        <f ca="1">+IF(AND(ISNUMBER(OFFSET('Sanitation Data'!$I$11,0,10*ROW('Sanitation Data'!I50))),'Data Summary'!DM56="Yes"),OFFSET('Sanitation Data'!$I$11,0,10*ROW('Sanitation Data'!I50)),NA())</f>
        <v>#N/A</v>
      </c>
      <c r="AY56" s="509" t="e">
        <f ca="1">+IF(AND(ISNUMBER(OFFSET('Sanitation Data'!$I$12,0,10*ROW('Sanitation Data'!I50))),'Data Summary'!DN56="Yes"),OFFSET('Sanitation Data'!$I$12,0,10*ROW('Sanitation Data'!I50)),NA())</f>
        <v>#N/A</v>
      </c>
      <c r="AZ56" s="510" t="e">
        <f ca="1">+IF(AND(ISNUMBER(OFFSET('Hygiene Data'!$D$5,0,10*ROW('Hygiene Data'!D50))),'Data Summary'!DO56="Yes"),OFFSET('Hygiene Data'!$D$5,0,10*ROW('Hygiene Data'!D50)),NA())</f>
        <v>#N/A</v>
      </c>
      <c r="BA56" s="510" t="e">
        <f ca="1">+IF(AND(ISNUMBER(OFFSET('Hygiene Data'!$D$7,0,10*ROW('Hygiene Data'!D50))),'Data Summary'!DP56="Yes"),OFFSET('Hygiene Data'!$D$7,0,10*ROW('Hygiene Data'!D50)),NA())</f>
        <v>#N/A</v>
      </c>
      <c r="BB56" s="510" t="e">
        <f ca="1">+IF(AND(ISNUMBER(OFFSET('Hygiene Data'!$D$9,0,10*ROW('Hygiene Data'!D50))),'Data Summary'!DQ56="Yes"),OFFSET('Hygiene Data'!$D$9,0,10*ROW('Hygiene Data'!D50)),NA())</f>
        <v>#N/A</v>
      </c>
      <c r="BC56" s="510" t="e">
        <f ca="1">+IF(AND(ISNUMBER(OFFSET('Hygiene Data'!$E$5,0,10*ROW('Hygiene Data'!E50))),'Data Summary'!DR56="Yes"),OFFSET('Hygiene Data'!$E$5,0,10*ROW('Hygiene Data'!E50)),NA())</f>
        <v>#N/A</v>
      </c>
      <c r="BD56" s="510" t="e">
        <f ca="1">+IF(AND(ISNUMBER(OFFSET('Hygiene Data'!$E$7,0,10*ROW('Hygiene Data'!E50))),'Data Summary'!DS56="Yes"),OFFSET('Hygiene Data'!$E$7,0,10*ROW('Hygiene Data'!E50)),NA())</f>
        <v>#N/A</v>
      </c>
      <c r="BE56" s="510" t="e">
        <f ca="1">+IF(AND(ISNUMBER(OFFSET('Hygiene Data'!$E$9,0,10*ROW('Hygiene Data'!E50))),'Data Summary'!DT56="Yes"),OFFSET('Hygiene Data'!$E$9,0,10*ROW('Hygiene Data'!E50)),NA())</f>
        <v>#N/A</v>
      </c>
      <c r="BF56" s="510" t="e">
        <f ca="1">+IF(AND(ISNUMBER(OFFSET('Hygiene Data'!$F$5,0,10*ROW('Hygiene Data'!F50))),'Data Summary'!DU56="Yes"),OFFSET('Hygiene Data'!$F$5,0,10*ROW('Hygiene Data'!F50)),NA())</f>
        <v>#N/A</v>
      </c>
      <c r="BG56" s="510" t="e">
        <f ca="1">+IF(AND(ISNUMBER(OFFSET('Hygiene Data'!$F$7,0,10*ROW('Hygiene Data'!F50))),'Data Summary'!DV56="Yes"),OFFSET('Hygiene Data'!$F$7,0,10*ROW('Hygiene Data'!F50)),NA())</f>
        <v>#N/A</v>
      </c>
      <c r="BH56" s="510" t="e">
        <f ca="1">+IF(AND(ISNUMBER(OFFSET('Hygiene Data'!$F$9,0,10*ROW('Hygiene Data'!F50))),'Data Summary'!DW56="Yes"),OFFSET('Hygiene Data'!$F$9,0,10*ROW('Hygiene Data'!F50)),NA())</f>
        <v>#N/A</v>
      </c>
      <c r="BI56" s="510" t="e">
        <f ca="1">+IF(AND(ISNUMBER(OFFSET('Hygiene Data'!$G$5,0,10*ROW('Hygiene Data'!G50))),'Data Summary'!DX56="Yes"),OFFSET('Hygiene Data'!$G$5,0,10*ROW('Hygiene Data'!G50)),NA())</f>
        <v>#N/A</v>
      </c>
      <c r="BJ56" s="510" t="e">
        <f ca="1">+IF(AND(ISNUMBER(OFFSET('Hygiene Data'!$G$7,0,10*ROW('Hygiene Data'!G50))),'Data Summary'!DY56="Yes"),OFFSET('Hygiene Data'!$G$7,0,10*ROW('Hygiene Data'!G50)),NA())</f>
        <v>#N/A</v>
      </c>
      <c r="BK56" s="510" t="e">
        <f ca="1">+IF(AND(ISNUMBER(OFFSET('Hygiene Data'!$G$9,0,10*ROW('Hygiene Data'!G50))),'Data Summary'!DZ56="Yes"),OFFSET('Hygiene Data'!$G$9,0,10*ROW('Hygiene Data'!G50)),NA())</f>
        <v>#N/A</v>
      </c>
      <c r="BL56" s="510" t="e">
        <f ca="1">+IF(AND(ISNUMBER(OFFSET('Hygiene Data'!$H$5,0,10*ROW('Hygiene Data'!H50))),'Data Summary'!EA56="Yes"),OFFSET('Hygiene Data'!$H$5,0,10*ROW('Hygiene Data'!H50)),NA())</f>
        <v>#N/A</v>
      </c>
      <c r="BM56" s="510" t="e">
        <f ca="1">+IF(AND(ISNUMBER(OFFSET('Hygiene Data'!$H$7,0,10*ROW('Hygiene Data'!H50))),'Data Summary'!EB56="Yes"),OFFSET('Hygiene Data'!$H$7,0,10*ROW('Hygiene Data'!H50)),NA())</f>
        <v>#N/A</v>
      </c>
      <c r="BN56" s="510" t="e">
        <f ca="1">+IF(AND(ISNUMBER(OFFSET('Hygiene Data'!$H$9,0,10*ROW('Hygiene Data'!H50))),'Data Summary'!EC56="Yes"),OFFSET('Hygiene Data'!$H$9,0,10*ROW('Hygiene Data'!H50)),NA())</f>
        <v>#N/A</v>
      </c>
      <c r="BO56" s="510" t="e">
        <f ca="1">+IF(AND(ISNUMBER(OFFSET('Hygiene Data'!$I$5,0,10*ROW('Hygiene Data'!I50))),'Data Summary'!ED56="Yes"),OFFSET('Hygiene Data'!$I$5,0,10*ROW('Hygiene Data'!I50)),NA())</f>
        <v>#N/A</v>
      </c>
      <c r="BP56" s="510" t="e">
        <f ca="1">+IF(AND(ISNUMBER(OFFSET('Hygiene Data'!$I$7,0,10*ROW('Hygiene Data'!I50))),'Data Summary'!EE56="Yes"),OFFSET('Hygiene Data'!$I$7,0,10*ROW('Hygiene Data'!I50)),NA())</f>
        <v>#N/A</v>
      </c>
      <c r="BQ56" s="510" t="e">
        <f ca="1">+IF(AND(ISNUMBER(OFFSET('Hygiene Data'!$I$9,0,10*ROW('Hygiene Data'!I50))),'Data Summary'!EF56="Yes"),OFFSET('Hygiene Data'!$I$9,0,10*ROW('Hygiene Data'!I50)),NA())</f>
        <v>#N/A</v>
      </c>
    </row>
    <row r="57" spans="1:69" x14ac:dyDescent="0.25">
      <c r="A57" s="506" t="e">
        <f ca="1">+RIGHT('Data Summary'!A57,LEN('Data Summary'!A57)-9)</f>
        <v>#VALUE!</v>
      </c>
      <c r="B57" s="480" t="str">
        <f ca="1">+IF(ISTEXT('Data Summary'!B57),'Data Summary'!B57,"")</f>
        <v/>
      </c>
      <c r="C57" s="507" t="e">
        <f ca="1">+VALUE('Data Summary'!C57)</f>
        <v>#VALUE!</v>
      </c>
      <c r="D57" s="508" t="e">
        <f ca="1">+IF(AND(ISNUMBER(OFFSET('Water Data'!$D$4,0,10*ROW('Water Data'!D51))),'Data Summary'!BS57="Yes"),100-OFFSET('Water Data'!$D$4,0,10*ROW('Water Data'!D51)),NA())</f>
        <v>#N/A</v>
      </c>
      <c r="E57" s="508" t="e">
        <f ca="1">+IF(AND(ISNUMBER(OFFSET('Water Data'!$D$6,0,10*ROW('Water Data'!D51))),'Data Summary'!BT57="Yes"),OFFSET('Water Data'!$D$6,0,10*ROW('Water Data'!D51)),NA())</f>
        <v>#N/A</v>
      </c>
      <c r="F57" s="508" t="e">
        <f ca="1">+IF(AND(ISNUMBER(OFFSET('Water Data'!$D$9,0,10*ROW('Water Data'!D51))),'Data Summary'!BU57="Yes"),OFFSET('Water Data'!$D$9,0,10*ROW('Water Data'!D51)),NA())</f>
        <v>#N/A</v>
      </c>
      <c r="G57" s="508" t="e">
        <f ca="1">+IF(AND(ISNUMBER(OFFSET('Water Data'!$E$4,0,10*ROW('Water Data'!E51))),'Data Summary'!BV57="Yes"),100-OFFSET('Water Data'!$E$4,0,10*ROW('Water Data'!E51)),NA())</f>
        <v>#N/A</v>
      </c>
      <c r="H57" s="508" t="e">
        <f ca="1">+IF(AND(ISNUMBER(OFFSET('Water Data'!$E$6,0,10*ROW('Water Data'!E51))),'Data Summary'!BW57="Yes"),OFFSET('Water Data'!$E$6,0,10*ROW('Water Data'!E51)),NA())</f>
        <v>#N/A</v>
      </c>
      <c r="I57" s="508" t="e">
        <f ca="1">+IF(AND(ISNUMBER(OFFSET('Water Data'!$E$9,0,10*ROW('Water Data'!E51))),'Data Summary'!BX57="Yes"),OFFSET('Water Data'!$E$9,0,10*ROW('Water Data'!E51)),NA())</f>
        <v>#N/A</v>
      </c>
      <c r="J57" s="508" t="e">
        <f ca="1">+IF(AND(ISNUMBER(OFFSET('Water Data'!$F$4,0,10*ROW('Water Data'!F51))),'Data Summary'!BY57="Yes"),100-OFFSET('Water Data'!$F$4,0,10*ROW('Water Data'!F51)),NA())</f>
        <v>#N/A</v>
      </c>
      <c r="K57" s="508" t="e">
        <f ca="1">+IF(AND(ISNUMBER(OFFSET('Water Data'!$F$6,0,10*ROW('Water Data'!F51))),'Data Summary'!BZ57="Yes"),OFFSET('Water Data'!$F$6,0,10*ROW('Water Data'!F51)),NA())</f>
        <v>#N/A</v>
      </c>
      <c r="L57" s="508" t="e">
        <f ca="1">+IF(AND(ISNUMBER(OFFSET('Water Data'!$F$9,0,10*ROW('Water Data'!F51))),'Data Summary'!CA57="Yes"),OFFSET('Water Data'!$F$9,0,10*ROW('Water Data'!F51)),NA())</f>
        <v>#N/A</v>
      </c>
      <c r="M57" s="508" t="e">
        <f ca="1">+IF(AND(ISNUMBER(OFFSET('Water Data'!$G$4,0,10*ROW('Water Data'!G51))),'Data Summary'!CB57="Yes"),100-OFFSET('Water Data'!$G$4,0,10*ROW('Water Data'!G51)),NA())</f>
        <v>#N/A</v>
      </c>
      <c r="N57" s="508" t="e">
        <f ca="1">+IF(AND(ISNUMBER(OFFSET('Water Data'!$G$6,0,10*ROW('Water Data'!G51))),'Data Summary'!CC57="Yes"),OFFSET('Water Data'!$G$6,0,10*ROW('Water Data'!G51)),NA())</f>
        <v>#N/A</v>
      </c>
      <c r="O57" s="508" t="e">
        <f ca="1">+IF(AND(ISNUMBER(OFFSET('Water Data'!$G$9,0,10*ROW('Water Data'!G51))),'Data Summary'!CD57="Yes"),OFFSET('Water Data'!$G$9,0,10*ROW('Water Data'!G51)),NA())</f>
        <v>#N/A</v>
      </c>
      <c r="P57" s="508" t="e">
        <f ca="1">+IF(AND(ISNUMBER(OFFSET('Water Data'!$H$4,0,10*ROW('Water Data'!H51))),'Data Summary'!CE57="Yes"),100-OFFSET('Water Data'!$H$4,0,10*ROW('Water Data'!H51)),NA())</f>
        <v>#N/A</v>
      </c>
      <c r="Q57" s="508" t="e">
        <f ca="1">+IF(AND(ISNUMBER(OFFSET('Water Data'!$H$6,0,10*ROW('Water Data'!H51))),'Data Summary'!CF57="Yes"),OFFSET('Water Data'!$H$6,0,10*ROW('Water Data'!H51)),NA())</f>
        <v>#N/A</v>
      </c>
      <c r="R57" s="508" t="e">
        <f ca="1">+IF(AND(ISNUMBER(OFFSET('Water Data'!$H$9,0,10*ROW('Water Data'!H51))),'Data Summary'!CG57="Yes"),OFFSET('Water Data'!$H$9,0,10*ROW('Water Data'!H51)),NA())</f>
        <v>#N/A</v>
      </c>
      <c r="S57" s="508" t="e">
        <f ca="1">+IF(AND(ISNUMBER(OFFSET('Water Data'!$I$4,0,10*ROW('Water Data'!I51))),'Data Summary'!CH57="Yes"),100-OFFSET('Water Data'!$I$4,0,10*ROW('Water Data'!I51)),NA())</f>
        <v>#N/A</v>
      </c>
      <c r="T57" s="508" t="e">
        <f ca="1">+IF(AND(ISNUMBER(OFFSET('Water Data'!$I$6,0,10*ROW('Water Data'!I51))),'Data Summary'!CI57="Yes"),OFFSET('Water Data'!$I$6,0,10*ROW('Water Data'!I51)),NA())</f>
        <v>#N/A</v>
      </c>
      <c r="U57" s="508" t="e">
        <f ca="1">+IF(AND(ISNUMBER(OFFSET('Water Data'!$I$9,0,10*ROW('Water Data'!I51))),'Data Summary'!CJ57="Yes"),OFFSET('Water Data'!$I$9,0,10*ROW('Water Data'!I51)),NA())</f>
        <v>#N/A</v>
      </c>
      <c r="V57" s="509" t="e">
        <f ca="1">+IF(AND(ISNUMBER(OFFSET('Sanitation Data'!$D$4,0,10*ROW('Sanitation Data'!D51))),'Data Summary'!CK57="Yes"),100-OFFSET('Sanitation Data'!$D$4,0,10*ROW('Sanitation Data'!D51)),NA())</f>
        <v>#N/A</v>
      </c>
      <c r="W57" s="509" t="e">
        <f ca="1">+IF(AND(ISNUMBER(OFFSET('Sanitation Data'!$D$6,0,10*ROW('Sanitation Data'!D51))),'Data Summary'!CL57="Yes"),OFFSET('Sanitation Data'!$D$6,0,10*ROW('Sanitation Data'!D51)),NA())</f>
        <v>#N/A</v>
      </c>
      <c r="X57" s="509" t="e">
        <f ca="1">+IF(AND(ISNUMBER(OFFSET('Sanitation Data'!$D$10,0,10*ROW('Sanitation Data'!D51))),'Data Summary'!CM57="Yes"),OFFSET('Sanitation Data'!$D$10,0,10*ROW('Sanitation Data'!D51)),NA())</f>
        <v>#N/A</v>
      </c>
      <c r="Y57" s="509" t="e">
        <f ca="1">+IF(AND(ISNUMBER(OFFSET('Sanitation Data'!$D$11,0,10*ROW('Sanitation Data'!D51))),'Data Summary'!CN57="Yes"),OFFSET('Sanitation Data'!$D$11,0,10*ROW('Sanitation Data'!D51)),NA())</f>
        <v>#N/A</v>
      </c>
      <c r="Z57" s="509" t="e">
        <f ca="1">+IF(AND(ISNUMBER(OFFSET('Sanitation Data'!$D$12,0,10*ROW('Sanitation Data'!D51))),'Data Summary'!CO57="Yes"),OFFSET('Sanitation Data'!$D$12,0,10*ROW('Sanitation Data'!D51)),NA())</f>
        <v>#N/A</v>
      </c>
      <c r="AA57" s="509" t="e">
        <f ca="1">+IF(AND(ISNUMBER(OFFSET('Sanitation Data'!$E$4,0,10*ROW('Sanitation Data'!E51))),'Data Summary'!CP57="Yes"),100-OFFSET('Sanitation Data'!$E$4,0,10*ROW('Sanitation Data'!E51)),NA())</f>
        <v>#N/A</v>
      </c>
      <c r="AB57" s="509" t="e">
        <f ca="1">+IF(AND(ISNUMBER(OFFSET('Sanitation Data'!$E$6,0,10*ROW('Sanitation Data'!E51))),'Data Summary'!CQ57="Yes"),OFFSET('Sanitation Data'!$E$6,0,10*ROW('Sanitation Data'!E51)),NA())</f>
        <v>#N/A</v>
      </c>
      <c r="AC57" s="509" t="e">
        <f ca="1">+IF(AND(ISNUMBER(OFFSET('Sanitation Data'!$E$10,0,10*ROW('Sanitation Data'!E51))),'Data Summary'!CR57="Yes"),OFFSET('Sanitation Data'!$E$10,0,10*ROW('Sanitation Data'!E51)),NA())</f>
        <v>#N/A</v>
      </c>
      <c r="AD57" s="509" t="e">
        <f ca="1">+IF(AND(ISNUMBER(OFFSET('Sanitation Data'!$E$11,0,10*ROW('Sanitation Data'!E51))),'Data Summary'!CS57="Yes"),OFFSET('Sanitation Data'!$E$11,0,10*ROW('Sanitation Data'!E51)),NA())</f>
        <v>#N/A</v>
      </c>
      <c r="AE57" s="509" t="e">
        <f ca="1">+IF(AND(ISNUMBER(OFFSET('Sanitation Data'!$E$12,0,10*ROW('Sanitation Data'!E51))),'Data Summary'!CT57="Yes"),OFFSET('Sanitation Data'!$E$12,0,10*ROW('Sanitation Data'!E51)),NA())</f>
        <v>#N/A</v>
      </c>
      <c r="AF57" s="509" t="e">
        <f ca="1">+IF(AND(ISNUMBER(OFFSET('Sanitation Data'!$F$4,0,10*ROW('Sanitation Data'!F51))),'Data Summary'!CU57="Yes"),100-OFFSET('Sanitation Data'!$F$4,0,10*ROW('Sanitation Data'!F51)),NA())</f>
        <v>#N/A</v>
      </c>
      <c r="AG57" s="509" t="e">
        <f ca="1">+IF(AND(ISNUMBER(OFFSET('Sanitation Data'!$F$6,0,10*ROW('Sanitation Data'!F51))),'Data Summary'!CV57="Yes"),OFFSET('Sanitation Data'!$F$6,0,10*ROW('Sanitation Data'!F51)),NA())</f>
        <v>#N/A</v>
      </c>
      <c r="AH57" s="509" t="e">
        <f ca="1">+IF(AND(ISNUMBER(OFFSET('Sanitation Data'!$F$10,0,10*ROW('Sanitation Data'!F51))),'Data Summary'!CW57="Yes"),OFFSET('Sanitation Data'!$F$10,0,10*ROW('Sanitation Data'!F51)),NA())</f>
        <v>#N/A</v>
      </c>
      <c r="AI57" s="509" t="e">
        <f ca="1">+IF(AND(ISNUMBER(OFFSET('Sanitation Data'!$F$11,0,10*ROW('Sanitation Data'!F51))),'Data Summary'!CX57="Yes"),OFFSET('Sanitation Data'!$F$11,0,10*ROW('Sanitation Data'!F51)),NA())</f>
        <v>#N/A</v>
      </c>
      <c r="AJ57" s="509" t="e">
        <f ca="1">+IF(AND(ISNUMBER(OFFSET('Sanitation Data'!$F$12,0,10*ROW('Sanitation Data'!F51))),'Data Summary'!CY57="Yes"),OFFSET('Sanitation Data'!$F$12,0,10*ROW('Sanitation Data'!F51)),NA())</f>
        <v>#N/A</v>
      </c>
      <c r="AK57" s="509" t="e">
        <f ca="1">+IF(AND(ISNUMBER(OFFSET('Sanitation Data'!$G$4,0,10*ROW('Sanitation Data'!G51))),'Data Summary'!CZ57="Yes"),100-OFFSET('Sanitation Data'!$G$4,0,10*ROW('Sanitation Data'!G51)),NA())</f>
        <v>#N/A</v>
      </c>
      <c r="AL57" s="509" t="e">
        <f ca="1">+IF(AND(ISNUMBER(OFFSET('Sanitation Data'!$G$6,0,10*ROW('Sanitation Data'!G51))),'Data Summary'!DA57="Yes"),OFFSET('Sanitation Data'!$G$6,0,10*ROW('Sanitation Data'!G51)),NA())</f>
        <v>#N/A</v>
      </c>
      <c r="AM57" s="509" t="e">
        <f ca="1">+IF(AND(ISNUMBER(OFFSET('Sanitation Data'!$G$10,0,10*ROW('Sanitation Data'!G51))),'Data Summary'!DB57="Yes"),OFFSET('Sanitation Data'!$G$10,0,10*ROW('Sanitation Data'!G51)),NA())</f>
        <v>#N/A</v>
      </c>
      <c r="AN57" s="509" t="e">
        <f ca="1">+IF(AND(ISNUMBER(OFFSET('Sanitation Data'!$G$11,0,10*ROW('Sanitation Data'!G51))),'Data Summary'!DC57="Yes"),OFFSET('Sanitation Data'!$G$11,0,10*ROW('Sanitation Data'!G51)),NA())</f>
        <v>#N/A</v>
      </c>
      <c r="AO57" s="509" t="e">
        <f ca="1">+IF(AND(ISNUMBER(OFFSET('Sanitation Data'!$G$12,0,10*ROW('Sanitation Data'!G51))),'Data Summary'!DD57="Yes"),OFFSET('Sanitation Data'!$G$12,0,10*ROW('Sanitation Data'!G51)),NA())</f>
        <v>#N/A</v>
      </c>
      <c r="AP57" s="509" t="e">
        <f ca="1">+IF(AND(ISNUMBER(OFFSET('Sanitation Data'!$H$4,0,10*ROW('Sanitation Data'!H51))),'Data Summary'!DE57="Yes"),100-OFFSET('Sanitation Data'!$H$4,0,10*ROW('Sanitation Data'!H51)),NA())</f>
        <v>#N/A</v>
      </c>
      <c r="AQ57" s="509" t="e">
        <f ca="1">+IF(AND(ISNUMBER(OFFSET('Sanitation Data'!$H$6,0,10*ROW('Sanitation Data'!H51))),'Data Summary'!DF57="Yes"),OFFSET('Sanitation Data'!$H$6,0,10*ROW('Sanitation Data'!H51)),NA())</f>
        <v>#N/A</v>
      </c>
      <c r="AR57" s="509" t="e">
        <f ca="1">+IF(AND(ISNUMBER(OFFSET('Sanitation Data'!$H$10,0,10*ROW('Sanitation Data'!H51))),'Data Summary'!DG57="Yes"),OFFSET('Sanitation Data'!$H$10,0,10*ROW('Sanitation Data'!H51)),NA())</f>
        <v>#N/A</v>
      </c>
      <c r="AS57" s="509" t="e">
        <f ca="1">+IF(AND(ISNUMBER(OFFSET('Sanitation Data'!$H$11,0,10*ROW('Sanitation Data'!H51))),'Data Summary'!DH57="Yes"),OFFSET('Sanitation Data'!$H$11,0,10*ROW('Sanitation Data'!H51)),NA())</f>
        <v>#N/A</v>
      </c>
      <c r="AT57" s="509" t="e">
        <f ca="1">+IF(AND(ISNUMBER(OFFSET('Sanitation Data'!$H$12,0,10*ROW('Sanitation Data'!H51))),'Data Summary'!DI57="Yes"),OFFSET('Sanitation Data'!$H$12,0,10*ROW('Sanitation Data'!H51)),NA())</f>
        <v>#N/A</v>
      </c>
      <c r="AU57" s="509" t="e">
        <f ca="1">+IF(AND(ISNUMBER(OFFSET('Sanitation Data'!$I$4,0,10*ROW('Sanitation Data'!I51))),'Data Summary'!DJ57="Yes"),100-OFFSET('Sanitation Data'!$I$4,0,10*ROW('Sanitation Data'!I51)),NA())</f>
        <v>#N/A</v>
      </c>
      <c r="AV57" s="509" t="e">
        <f ca="1">+IF(AND(ISNUMBER(OFFSET('Sanitation Data'!$I$6,0,10*ROW('Sanitation Data'!I51))),'Data Summary'!DK57="Yes"),OFFSET('Sanitation Data'!$I$6,0,10*ROW('Sanitation Data'!I51)),NA())</f>
        <v>#N/A</v>
      </c>
      <c r="AW57" s="509" t="e">
        <f ca="1">+IF(AND(ISNUMBER(OFFSET('Sanitation Data'!$I$10,0,10*ROW('Sanitation Data'!I51))),'Data Summary'!DL57="Yes"),OFFSET('Sanitation Data'!$I$10,0,10*ROW('Sanitation Data'!I51)),NA())</f>
        <v>#N/A</v>
      </c>
      <c r="AX57" s="509" t="e">
        <f ca="1">+IF(AND(ISNUMBER(OFFSET('Sanitation Data'!$I$11,0,10*ROW('Sanitation Data'!I51))),'Data Summary'!DM57="Yes"),OFFSET('Sanitation Data'!$I$11,0,10*ROW('Sanitation Data'!I51)),NA())</f>
        <v>#N/A</v>
      </c>
      <c r="AY57" s="509" t="e">
        <f ca="1">+IF(AND(ISNUMBER(OFFSET('Sanitation Data'!$I$12,0,10*ROW('Sanitation Data'!I51))),'Data Summary'!DN57="Yes"),OFFSET('Sanitation Data'!$I$12,0,10*ROW('Sanitation Data'!I51)),NA())</f>
        <v>#N/A</v>
      </c>
      <c r="AZ57" s="510" t="e">
        <f ca="1">+IF(AND(ISNUMBER(OFFSET('Hygiene Data'!$D$5,0,10*ROW('Hygiene Data'!D51))),'Data Summary'!DO57="Yes"),OFFSET('Hygiene Data'!$D$5,0,10*ROW('Hygiene Data'!D51)),NA())</f>
        <v>#N/A</v>
      </c>
      <c r="BA57" s="510" t="e">
        <f ca="1">+IF(AND(ISNUMBER(OFFSET('Hygiene Data'!$D$7,0,10*ROW('Hygiene Data'!D51))),'Data Summary'!DP57="Yes"),OFFSET('Hygiene Data'!$D$7,0,10*ROW('Hygiene Data'!D51)),NA())</f>
        <v>#N/A</v>
      </c>
      <c r="BB57" s="510" t="e">
        <f ca="1">+IF(AND(ISNUMBER(OFFSET('Hygiene Data'!$D$9,0,10*ROW('Hygiene Data'!D51))),'Data Summary'!DQ57="Yes"),OFFSET('Hygiene Data'!$D$9,0,10*ROW('Hygiene Data'!D51)),NA())</f>
        <v>#N/A</v>
      </c>
      <c r="BC57" s="510" t="e">
        <f ca="1">+IF(AND(ISNUMBER(OFFSET('Hygiene Data'!$E$5,0,10*ROW('Hygiene Data'!E51))),'Data Summary'!DR57="Yes"),OFFSET('Hygiene Data'!$E$5,0,10*ROW('Hygiene Data'!E51)),NA())</f>
        <v>#N/A</v>
      </c>
      <c r="BD57" s="510" t="e">
        <f ca="1">+IF(AND(ISNUMBER(OFFSET('Hygiene Data'!$E$7,0,10*ROW('Hygiene Data'!E51))),'Data Summary'!DS57="Yes"),OFFSET('Hygiene Data'!$E$7,0,10*ROW('Hygiene Data'!E51)),NA())</f>
        <v>#N/A</v>
      </c>
      <c r="BE57" s="510" t="e">
        <f ca="1">+IF(AND(ISNUMBER(OFFSET('Hygiene Data'!$E$9,0,10*ROW('Hygiene Data'!E51))),'Data Summary'!DT57="Yes"),OFFSET('Hygiene Data'!$E$9,0,10*ROW('Hygiene Data'!E51)),NA())</f>
        <v>#N/A</v>
      </c>
      <c r="BF57" s="510" t="e">
        <f ca="1">+IF(AND(ISNUMBER(OFFSET('Hygiene Data'!$F$5,0,10*ROW('Hygiene Data'!F51))),'Data Summary'!DU57="Yes"),OFFSET('Hygiene Data'!$F$5,0,10*ROW('Hygiene Data'!F51)),NA())</f>
        <v>#N/A</v>
      </c>
      <c r="BG57" s="510" t="e">
        <f ca="1">+IF(AND(ISNUMBER(OFFSET('Hygiene Data'!$F$7,0,10*ROW('Hygiene Data'!F51))),'Data Summary'!DV57="Yes"),OFFSET('Hygiene Data'!$F$7,0,10*ROW('Hygiene Data'!F51)),NA())</f>
        <v>#N/A</v>
      </c>
      <c r="BH57" s="510" t="e">
        <f ca="1">+IF(AND(ISNUMBER(OFFSET('Hygiene Data'!$F$9,0,10*ROW('Hygiene Data'!F51))),'Data Summary'!DW57="Yes"),OFFSET('Hygiene Data'!$F$9,0,10*ROW('Hygiene Data'!F51)),NA())</f>
        <v>#N/A</v>
      </c>
      <c r="BI57" s="510" t="e">
        <f ca="1">+IF(AND(ISNUMBER(OFFSET('Hygiene Data'!$G$5,0,10*ROW('Hygiene Data'!G51))),'Data Summary'!DX57="Yes"),OFFSET('Hygiene Data'!$G$5,0,10*ROW('Hygiene Data'!G51)),NA())</f>
        <v>#N/A</v>
      </c>
      <c r="BJ57" s="510" t="e">
        <f ca="1">+IF(AND(ISNUMBER(OFFSET('Hygiene Data'!$G$7,0,10*ROW('Hygiene Data'!G51))),'Data Summary'!DY57="Yes"),OFFSET('Hygiene Data'!$G$7,0,10*ROW('Hygiene Data'!G51)),NA())</f>
        <v>#N/A</v>
      </c>
      <c r="BK57" s="510" t="e">
        <f ca="1">+IF(AND(ISNUMBER(OFFSET('Hygiene Data'!$G$9,0,10*ROW('Hygiene Data'!G51))),'Data Summary'!DZ57="Yes"),OFFSET('Hygiene Data'!$G$9,0,10*ROW('Hygiene Data'!G51)),NA())</f>
        <v>#N/A</v>
      </c>
      <c r="BL57" s="510" t="e">
        <f ca="1">+IF(AND(ISNUMBER(OFFSET('Hygiene Data'!$H$5,0,10*ROW('Hygiene Data'!H51))),'Data Summary'!EA57="Yes"),OFFSET('Hygiene Data'!$H$5,0,10*ROW('Hygiene Data'!H51)),NA())</f>
        <v>#N/A</v>
      </c>
      <c r="BM57" s="510" t="e">
        <f ca="1">+IF(AND(ISNUMBER(OFFSET('Hygiene Data'!$H$7,0,10*ROW('Hygiene Data'!H51))),'Data Summary'!EB57="Yes"),OFFSET('Hygiene Data'!$H$7,0,10*ROW('Hygiene Data'!H51)),NA())</f>
        <v>#N/A</v>
      </c>
      <c r="BN57" s="510" t="e">
        <f ca="1">+IF(AND(ISNUMBER(OFFSET('Hygiene Data'!$H$9,0,10*ROW('Hygiene Data'!H51))),'Data Summary'!EC57="Yes"),OFFSET('Hygiene Data'!$H$9,0,10*ROW('Hygiene Data'!H51)),NA())</f>
        <v>#N/A</v>
      </c>
      <c r="BO57" s="510" t="e">
        <f ca="1">+IF(AND(ISNUMBER(OFFSET('Hygiene Data'!$I$5,0,10*ROW('Hygiene Data'!I51))),'Data Summary'!ED57="Yes"),OFFSET('Hygiene Data'!$I$5,0,10*ROW('Hygiene Data'!I51)),NA())</f>
        <v>#N/A</v>
      </c>
      <c r="BP57" s="510" t="e">
        <f ca="1">+IF(AND(ISNUMBER(OFFSET('Hygiene Data'!$I$7,0,10*ROW('Hygiene Data'!I51))),'Data Summary'!EE57="Yes"),OFFSET('Hygiene Data'!$I$7,0,10*ROW('Hygiene Data'!I51)),NA())</f>
        <v>#N/A</v>
      </c>
      <c r="BQ57" s="510" t="e">
        <f ca="1">+IF(AND(ISNUMBER(OFFSET('Hygiene Data'!$I$9,0,10*ROW('Hygiene Data'!I51))),'Data Summary'!EF57="Yes"),OFFSET('Hygiene Data'!$I$9,0,10*ROW('Hygiene Data'!I51)),NA())</f>
        <v>#N/A</v>
      </c>
    </row>
    <row r="58" spans="1:69" x14ac:dyDescent="0.25">
      <c r="A58" s="506" t="e">
        <f ca="1">+RIGHT('Data Summary'!A58,LEN('Data Summary'!A58)-9)</f>
        <v>#VALUE!</v>
      </c>
      <c r="B58" s="480" t="str">
        <f ca="1">+IF(ISTEXT('Data Summary'!B58),'Data Summary'!B58,"")</f>
        <v/>
      </c>
      <c r="C58" s="507" t="e">
        <f ca="1">+VALUE('Data Summary'!C58)</f>
        <v>#VALUE!</v>
      </c>
      <c r="D58" s="508" t="e">
        <f ca="1">+IF(AND(ISNUMBER(OFFSET('Water Data'!$D$4,0,10*ROW('Water Data'!D52))),'Data Summary'!BS58="Yes"),100-OFFSET('Water Data'!$D$4,0,10*ROW('Water Data'!D52)),NA())</f>
        <v>#N/A</v>
      </c>
      <c r="E58" s="508" t="e">
        <f ca="1">+IF(AND(ISNUMBER(OFFSET('Water Data'!$D$6,0,10*ROW('Water Data'!D52))),'Data Summary'!BT58="Yes"),OFFSET('Water Data'!$D$6,0,10*ROW('Water Data'!D52)),NA())</f>
        <v>#N/A</v>
      </c>
      <c r="F58" s="508" t="e">
        <f ca="1">+IF(AND(ISNUMBER(OFFSET('Water Data'!$D$9,0,10*ROW('Water Data'!D52))),'Data Summary'!BU58="Yes"),OFFSET('Water Data'!$D$9,0,10*ROW('Water Data'!D52)),NA())</f>
        <v>#N/A</v>
      </c>
      <c r="G58" s="508" t="e">
        <f ca="1">+IF(AND(ISNUMBER(OFFSET('Water Data'!$E$4,0,10*ROW('Water Data'!E52))),'Data Summary'!BV58="Yes"),100-OFFSET('Water Data'!$E$4,0,10*ROW('Water Data'!E52)),NA())</f>
        <v>#N/A</v>
      </c>
      <c r="H58" s="508" t="e">
        <f ca="1">+IF(AND(ISNUMBER(OFFSET('Water Data'!$E$6,0,10*ROW('Water Data'!E52))),'Data Summary'!BW58="Yes"),OFFSET('Water Data'!$E$6,0,10*ROW('Water Data'!E52)),NA())</f>
        <v>#N/A</v>
      </c>
      <c r="I58" s="508" t="e">
        <f ca="1">+IF(AND(ISNUMBER(OFFSET('Water Data'!$E$9,0,10*ROW('Water Data'!E52))),'Data Summary'!BX58="Yes"),OFFSET('Water Data'!$E$9,0,10*ROW('Water Data'!E52)),NA())</f>
        <v>#N/A</v>
      </c>
      <c r="J58" s="508" t="e">
        <f ca="1">+IF(AND(ISNUMBER(OFFSET('Water Data'!$F$4,0,10*ROW('Water Data'!F52))),'Data Summary'!BY58="Yes"),100-OFFSET('Water Data'!$F$4,0,10*ROW('Water Data'!F52)),NA())</f>
        <v>#N/A</v>
      </c>
      <c r="K58" s="508" t="e">
        <f ca="1">+IF(AND(ISNUMBER(OFFSET('Water Data'!$F$6,0,10*ROW('Water Data'!F52))),'Data Summary'!BZ58="Yes"),OFFSET('Water Data'!$F$6,0,10*ROW('Water Data'!F52)),NA())</f>
        <v>#N/A</v>
      </c>
      <c r="L58" s="508" t="e">
        <f ca="1">+IF(AND(ISNUMBER(OFFSET('Water Data'!$F$9,0,10*ROW('Water Data'!F52))),'Data Summary'!CA58="Yes"),OFFSET('Water Data'!$F$9,0,10*ROW('Water Data'!F52)),NA())</f>
        <v>#N/A</v>
      </c>
      <c r="M58" s="508" t="e">
        <f ca="1">+IF(AND(ISNUMBER(OFFSET('Water Data'!$G$4,0,10*ROW('Water Data'!G52))),'Data Summary'!CB58="Yes"),100-OFFSET('Water Data'!$G$4,0,10*ROW('Water Data'!G52)),NA())</f>
        <v>#N/A</v>
      </c>
      <c r="N58" s="508" t="e">
        <f ca="1">+IF(AND(ISNUMBER(OFFSET('Water Data'!$G$6,0,10*ROW('Water Data'!G52))),'Data Summary'!CC58="Yes"),OFFSET('Water Data'!$G$6,0,10*ROW('Water Data'!G52)),NA())</f>
        <v>#N/A</v>
      </c>
      <c r="O58" s="508" t="e">
        <f ca="1">+IF(AND(ISNUMBER(OFFSET('Water Data'!$G$9,0,10*ROW('Water Data'!G52))),'Data Summary'!CD58="Yes"),OFFSET('Water Data'!$G$9,0,10*ROW('Water Data'!G52)),NA())</f>
        <v>#N/A</v>
      </c>
      <c r="P58" s="508" t="e">
        <f ca="1">+IF(AND(ISNUMBER(OFFSET('Water Data'!$H$4,0,10*ROW('Water Data'!H52))),'Data Summary'!CE58="Yes"),100-OFFSET('Water Data'!$H$4,0,10*ROW('Water Data'!H52)),NA())</f>
        <v>#N/A</v>
      </c>
      <c r="Q58" s="508" t="e">
        <f ca="1">+IF(AND(ISNUMBER(OFFSET('Water Data'!$H$6,0,10*ROW('Water Data'!H52))),'Data Summary'!CF58="Yes"),OFFSET('Water Data'!$H$6,0,10*ROW('Water Data'!H52)),NA())</f>
        <v>#N/A</v>
      </c>
      <c r="R58" s="508" t="e">
        <f ca="1">+IF(AND(ISNUMBER(OFFSET('Water Data'!$H$9,0,10*ROW('Water Data'!H52))),'Data Summary'!CG58="Yes"),OFFSET('Water Data'!$H$9,0,10*ROW('Water Data'!H52)),NA())</f>
        <v>#N/A</v>
      </c>
      <c r="S58" s="508" t="e">
        <f ca="1">+IF(AND(ISNUMBER(OFFSET('Water Data'!$I$4,0,10*ROW('Water Data'!I52))),'Data Summary'!CH58="Yes"),100-OFFSET('Water Data'!$I$4,0,10*ROW('Water Data'!I52)),NA())</f>
        <v>#N/A</v>
      </c>
      <c r="T58" s="508" t="e">
        <f ca="1">+IF(AND(ISNUMBER(OFFSET('Water Data'!$I$6,0,10*ROW('Water Data'!I52))),'Data Summary'!CI58="Yes"),OFFSET('Water Data'!$I$6,0,10*ROW('Water Data'!I52)),NA())</f>
        <v>#N/A</v>
      </c>
      <c r="U58" s="508" t="e">
        <f ca="1">+IF(AND(ISNUMBER(OFFSET('Water Data'!$I$9,0,10*ROW('Water Data'!I52))),'Data Summary'!CJ58="Yes"),OFFSET('Water Data'!$I$9,0,10*ROW('Water Data'!I52)),NA())</f>
        <v>#N/A</v>
      </c>
      <c r="V58" s="509" t="e">
        <f ca="1">+IF(AND(ISNUMBER(OFFSET('Sanitation Data'!$D$4,0,10*ROW('Sanitation Data'!D52))),'Data Summary'!CK58="Yes"),100-OFFSET('Sanitation Data'!$D$4,0,10*ROW('Sanitation Data'!D52)),NA())</f>
        <v>#N/A</v>
      </c>
      <c r="W58" s="509" t="e">
        <f ca="1">+IF(AND(ISNUMBER(OFFSET('Sanitation Data'!$D$6,0,10*ROW('Sanitation Data'!D52))),'Data Summary'!CL58="Yes"),OFFSET('Sanitation Data'!$D$6,0,10*ROW('Sanitation Data'!D52)),NA())</f>
        <v>#N/A</v>
      </c>
      <c r="X58" s="509" t="e">
        <f ca="1">+IF(AND(ISNUMBER(OFFSET('Sanitation Data'!$D$10,0,10*ROW('Sanitation Data'!D52))),'Data Summary'!CM58="Yes"),OFFSET('Sanitation Data'!$D$10,0,10*ROW('Sanitation Data'!D52)),NA())</f>
        <v>#N/A</v>
      </c>
      <c r="Y58" s="509" t="e">
        <f ca="1">+IF(AND(ISNUMBER(OFFSET('Sanitation Data'!$D$11,0,10*ROW('Sanitation Data'!D52))),'Data Summary'!CN58="Yes"),OFFSET('Sanitation Data'!$D$11,0,10*ROW('Sanitation Data'!D52)),NA())</f>
        <v>#N/A</v>
      </c>
      <c r="Z58" s="509" t="e">
        <f ca="1">+IF(AND(ISNUMBER(OFFSET('Sanitation Data'!$D$12,0,10*ROW('Sanitation Data'!D52))),'Data Summary'!CO58="Yes"),OFFSET('Sanitation Data'!$D$12,0,10*ROW('Sanitation Data'!D52)),NA())</f>
        <v>#N/A</v>
      </c>
      <c r="AA58" s="509" t="e">
        <f ca="1">+IF(AND(ISNUMBER(OFFSET('Sanitation Data'!$E$4,0,10*ROW('Sanitation Data'!E52))),'Data Summary'!CP58="Yes"),100-OFFSET('Sanitation Data'!$E$4,0,10*ROW('Sanitation Data'!E52)),NA())</f>
        <v>#N/A</v>
      </c>
      <c r="AB58" s="509" t="e">
        <f ca="1">+IF(AND(ISNUMBER(OFFSET('Sanitation Data'!$E$6,0,10*ROW('Sanitation Data'!E52))),'Data Summary'!CQ58="Yes"),OFFSET('Sanitation Data'!$E$6,0,10*ROW('Sanitation Data'!E52)),NA())</f>
        <v>#N/A</v>
      </c>
      <c r="AC58" s="509" t="e">
        <f ca="1">+IF(AND(ISNUMBER(OFFSET('Sanitation Data'!$E$10,0,10*ROW('Sanitation Data'!E52))),'Data Summary'!CR58="Yes"),OFFSET('Sanitation Data'!$E$10,0,10*ROW('Sanitation Data'!E52)),NA())</f>
        <v>#N/A</v>
      </c>
      <c r="AD58" s="509" t="e">
        <f ca="1">+IF(AND(ISNUMBER(OFFSET('Sanitation Data'!$E$11,0,10*ROW('Sanitation Data'!E52))),'Data Summary'!CS58="Yes"),OFFSET('Sanitation Data'!$E$11,0,10*ROW('Sanitation Data'!E52)),NA())</f>
        <v>#N/A</v>
      </c>
      <c r="AE58" s="509" t="e">
        <f ca="1">+IF(AND(ISNUMBER(OFFSET('Sanitation Data'!$E$12,0,10*ROW('Sanitation Data'!E52))),'Data Summary'!CT58="Yes"),OFFSET('Sanitation Data'!$E$12,0,10*ROW('Sanitation Data'!E52)),NA())</f>
        <v>#N/A</v>
      </c>
      <c r="AF58" s="509" t="e">
        <f ca="1">+IF(AND(ISNUMBER(OFFSET('Sanitation Data'!$F$4,0,10*ROW('Sanitation Data'!F52))),'Data Summary'!CU58="Yes"),100-OFFSET('Sanitation Data'!$F$4,0,10*ROW('Sanitation Data'!F52)),NA())</f>
        <v>#N/A</v>
      </c>
      <c r="AG58" s="509" t="e">
        <f ca="1">+IF(AND(ISNUMBER(OFFSET('Sanitation Data'!$F$6,0,10*ROW('Sanitation Data'!F52))),'Data Summary'!CV58="Yes"),OFFSET('Sanitation Data'!$F$6,0,10*ROW('Sanitation Data'!F52)),NA())</f>
        <v>#N/A</v>
      </c>
      <c r="AH58" s="509" t="e">
        <f ca="1">+IF(AND(ISNUMBER(OFFSET('Sanitation Data'!$F$10,0,10*ROW('Sanitation Data'!F52))),'Data Summary'!CW58="Yes"),OFFSET('Sanitation Data'!$F$10,0,10*ROW('Sanitation Data'!F52)),NA())</f>
        <v>#N/A</v>
      </c>
      <c r="AI58" s="509" t="e">
        <f ca="1">+IF(AND(ISNUMBER(OFFSET('Sanitation Data'!$F$11,0,10*ROW('Sanitation Data'!F52))),'Data Summary'!CX58="Yes"),OFFSET('Sanitation Data'!$F$11,0,10*ROW('Sanitation Data'!F52)),NA())</f>
        <v>#N/A</v>
      </c>
      <c r="AJ58" s="509" t="e">
        <f ca="1">+IF(AND(ISNUMBER(OFFSET('Sanitation Data'!$F$12,0,10*ROW('Sanitation Data'!F52))),'Data Summary'!CY58="Yes"),OFFSET('Sanitation Data'!$F$12,0,10*ROW('Sanitation Data'!F52)),NA())</f>
        <v>#N/A</v>
      </c>
      <c r="AK58" s="509" t="e">
        <f ca="1">+IF(AND(ISNUMBER(OFFSET('Sanitation Data'!$G$4,0,10*ROW('Sanitation Data'!G52))),'Data Summary'!CZ58="Yes"),100-OFFSET('Sanitation Data'!$G$4,0,10*ROW('Sanitation Data'!G52)),NA())</f>
        <v>#N/A</v>
      </c>
      <c r="AL58" s="509" t="e">
        <f ca="1">+IF(AND(ISNUMBER(OFFSET('Sanitation Data'!$G$6,0,10*ROW('Sanitation Data'!G52))),'Data Summary'!DA58="Yes"),OFFSET('Sanitation Data'!$G$6,0,10*ROW('Sanitation Data'!G52)),NA())</f>
        <v>#N/A</v>
      </c>
      <c r="AM58" s="509" t="e">
        <f ca="1">+IF(AND(ISNUMBER(OFFSET('Sanitation Data'!$G$10,0,10*ROW('Sanitation Data'!G52))),'Data Summary'!DB58="Yes"),OFFSET('Sanitation Data'!$G$10,0,10*ROW('Sanitation Data'!G52)),NA())</f>
        <v>#N/A</v>
      </c>
      <c r="AN58" s="509" t="e">
        <f ca="1">+IF(AND(ISNUMBER(OFFSET('Sanitation Data'!$G$11,0,10*ROW('Sanitation Data'!G52))),'Data Summary'!DC58="Yes"),OFFSET('Sanitation Data'!$G$11,0,10*ROW('Sanitation Data'!G52)),NA())</f>
        <v>#N/A</v>
      </c>
      <c r="AO58" s="509" t="e">
        <f ca="1">+IF(AND(ISNUMBER(OFFSET('Sanitation Data'!$G$12,0,10*ROW('Sanitation Data'!G52))),'Data Summary'!DD58="Yes"),OFFSET('Sanitation Data'!$G$12,0,10*ROW('Sanitation Data'!G52)),NA())</f>
        <v>#N/A</v>
      </c>
      <c r="AP58" s="509" t="e">
        <f ca="1">+IF(AND(ISNUMBER(OFFSET('Sanitation Data'!$H$4,0,10*ROW('Sanitation Data'!H52))),'Data Summary'!DE58="Yes"),100-OFFSET('Sanitation Data'!$H$4,0,10*ROW('Sanitation Data'!H52)),NA())</f>
        <v>#N/A</v>
      </c>
      <c r="AQ58" s="509" t="e">
        <f ca="1">+IF(AND(ISNUMBER(OFFSET('Sanitation Data'!$H$6,0,10*ROW('Sanitation Data'!H52))),'Data Summary'!DF58="Yes"),OFFSET('Sanitation Data'!$H$6,0,10*ROW('Sanitation Data'!H52)),NA())</f>
        <v>#N/A</v>
      </c>
      <c r="AR58" s="509" t="e">
        <f ca="1">+IF(AND(ISNUMBER(OFFSET('Sanitation Data'!$H$10,0,10*ROW('Sanitation Data'!H52))),'Data Summary'!DG58="Yes"),OFFSET('Sanitation Data'!$H$10,0,10*ROW('Sanitation Data'!H52)),NA())</f>
        <v>#N/A</v>
      </c>
      <c r="AS58" s="509" t="e">
        <f ca="1">+IF(AND(ISNUMBER(OFFSET('Sanitation Data'!$H$11,0,10*ROW('Sanitation Data'!H52))),'Data Summary'!DH58="Yes"),OFFSET('Sanitation Data'!$H$11,0,10*ROW('Sanitation Data'!H52)),NA())</f>
        <v>#N/A</v>
      </c>
      <c r="AT58" s="509" t="e">
        <f ca="1">+IF(AND(ISNUMBER(OFFSET('Sanitation Data'!$H$12,0,10*ROW('Sanitation Data'!H52))),'Data Summary'!DI58="Yes"),OFFSET('Sanitation Data'!$H$12,0,10*ROW('Sanitation Data'!H52)),NA())</f>
        <v>#N/A</v>
      </c>
      <c r="AU58" s="509" t="e">
        <f ca="1">+IF(AND(ISNUMBER(OFFSET('Sanitation Data'!$I$4,0,10*ROW('Sanitation Data'!I52))),'Data Summary'!DJ58="Yes"),100-OFFSET('Sanitation Data'!$I$4,0,10*ROW('Sanitation Data'!I52)),NA())</f>
        <v>#N/A</v>
      </c>
      <c r="AV58" s="509" t="e">
        <f ca="1">+IF(AND(ISNUMBER(OFFSET('Sanitation Data'!$I$6,0,10*ROW('Sanitation Data'!I52))),'Data Summary'!DK58="Yes"),OFFSET('Sanitation Data'!$I$6,0,10*ROW('Sanitation Data'!I52)),NA())</f>
        <v>#N/A</v>
      </c>
      <c r="AW58" s="509" t="e">
        <f ca="1">+IF(AND(ISNUMBER(OFFSET('Sanitation Data'!$I$10,0,10*ROW('Sanitation Data'!I52))),'Data Summary'!DL58="Yes"),OFFSET('Sanitation Data'!$I$10,0,10*ROW('Sanitation Data'!I52)),NA())</f>
        <v>#N/A</v>
      </c>
      <c r="AX58" s="509" t="e">
        <f ca="1">+IF(AND(ISNUMBER(OFFSET('Sanitation Data'!$I$11,0,10*ROW('Sanitation Data'!I52))),'Data Summary'!DM58="Yes"),OFFSET('Sanitation Data'!$I$11,0,10*ROW('Sanitation Data'!I52)),NA())</f>
        <v>#N/A</v>
      </c>
      <c r="AY58" s="509" t="e">
        <f ca="1">+IF(AND(ISNUMBER(OFFSET('Sanitation Data'!$I$12,0,10*ROW('Sanitation Data'!I52))),'Data Summary'!DN58="Yes"),OFFSET('Sanitation Data'!$I$12,0,10*ROW('Sanitation Data'!I52)),NA())</f>
        <v>#N/A</v>
      </c>
      <c r="AZ58" s="510" t="e">
        <f ca="1">+IF(AND(ISNUMBER(OFFSET('Hygiene Data'!$D$5,0,10*ROW('Hygiene Data'!D52))),'Data Summary'!DO58="Yes"),OFFSET('Hygiene Data'!$D$5,0,10*ROW('Hygiene Data'!D52)),NA())</f>
        <v>#N/A</v>
      </c>
      <c r="BA58" s="510" t="e">
        <f ca="1">+IF(AND(ISNUMBER(OFFSET('Hygiene Data'!$D$7,0,10*ROW('Hygiene Data'!D52))),'Data Summary'!DP58="Yes"),OFFSET('Hygiene Data'!$D$7,0,10*ROW('Hygiene Data'!D52)),NA())</f>
        <v>#N/A</v>
      </c>
      <c r="BB58" s="510" t="e">
        <f ca="1">+IF(AND(ISNUMBER(OFFSET('Hygiene Data'!$D$9,0,10*ROW('Hygiene Data'!D52))),'Data Summary'!DQ58="Yes"),OFFSET('Hygiene Data'!$D$9,0,10*ROW('Hygiene Data'!D52)),NA())</f>
        <v>#N/A</v>
      </c>
      <c r="BC58" s="510" t="e">
        <f ca="1">+IF(AND(ISNUMBER(OFFSET('Hygiene Data'!$E$5,0,10*ROW('Hygiene Data'!E52))),'Data Summary'!DR58="Yes"),OFFSET('Hygiene Data'!$E$5,0,10*ROW('Hygiene Data'!E52)),NA())</f>
        <v>#N/A</v>
      </c>
      <c r="BD58" s="510" t="e">
        <f ca="1">+IF(AND(ISNUMBER(OFFSET('Hygiene Data'!$E$7,0,10*ROW('Hygiene Data'!E52))),'Data Summary'!DS58="Yes"),OFFSET('Hygiene Data'!$E$7,0,10*ROW('Hygiene Data'!E52)),NA())</f>
        <v>#N/A</v>
      </c>
      <c r="BE58" s="510" t="e">
        <f ca="1">+IF(AND(ISNUMBER(OFFSET('Hygiene Data'!$E$9,0,10*ROW('Hygiene Data'!E52))),'Data Summary'!DT58="Yes"),OFFSET('Hygiene Data'!$E$9,0,10*ROW('Hygiene Data'!E52)),NA())</f>
        <v>#N/A</v>
      </c>
      <c r="BF58" s="510" t="e">
        <f ca="1">+IF(AND(ISNUMBER(OFFSET('Hygiene Data'!$F$5,0,10*ROW('Hygiene Data'!F52))),'Data Summary'!DU58="Yes"),OFFSET('Hygiene Data'!$F$5,0,10*ROW('Hygiene Data'!F52)),NA())</f>
        <v>#N/A</v>
      </c>
      <c r="BG58" s="510" t="e">
        <f ca="1">+IF(AND(ISNUMBER(OFFSET('Hygiene Data'!$F$7,0,10*ROW('Hygiene Data'!F52))),'Data Summary'!DV58="Yes"),OFFSET('Hygiene Data'!$F$7,0,10*ROW('Hygiene Data'!F52)),NA())</f>
        <v>#N/A</v>
      </c>
      <c r="BH58" s="510" t="e">
        <f ca="1">+IF(AND(ISNUMBER(OFFSET('Hygiene Data'!$F$9,0,10*ROW('Hygiene Data'!F52))),'Data Summary'!DW58="Yes"),OFFSET('Hygiene Data'!$F$9,0,10*ROW('Hygiene Data'!F52)),NA())</f>
        <v>#N/A</v>
      </c>
      <c r="BI58" s="510" t="e">
        <f ca="1">+IF(AND(ISNUMBER(OFFSET('Hygiene Data'!$G$5,0,10*ROW('Hygiene Data'!G52))),'Data Summary'!DX58="Yes"),OFFSET('Hygiene Data'!$G$5,0,10*ROW('Hygiene Data'!G52)),NA())</f>
        <v>#N/A</v>
      </c>
      <c r="BJ58" s="510" t="e">
        <f ca="1">+IF(AND(ISNUMBER(OFFSET('Hygiene Data'!$G$7,0,10*ROW('Hygiene Data'!G52))),'Data Summary'!DY58="Yes"),OFFSET('Hygiene Data'!$G$7,0,10*ROW('Hygiene Data'!G52)),NA())</f>
        <v>#N/A</v>
      </c>
      <c r="BK58" s="510" t="e">
        <f ca="1">+IF(AND(ISNUMBER(OFFSET('Hygiene Data'!$G$9,0,10*ROW('Hygiene Data'!G52))),'Data Summary'!DZ58="Yes"),OFFSET('Hygiene Data'!$G$9,0,10*ROW('Hygiene Data'!G52)),NA())</f>
        <v>#N/A</v>
      </c>
      <c r="BL58" s="510" t="e">
        <f ca="1">+IF(AND(ISNUMBER(OFFSET('Hygiene Data'!$H$5,0,10*ROW('Hygiene Data'!H52))),'Data Summary'!EA58="Yes"),OFFSET('Hygiene Data'!$H$5,0,10*ROW('Hygiene Data'!H52)),NA())</f>
        <v>#N/A</v>
      </c>
      <c r="BM58" s="510" t="e">
        <f ca="1">+IF(AND(ISNUMBER(OFFSET('Hygiene Data'!$H$7,0,10*ROW('Hygiene Data'!H52))),'Data Summary'!EB58="Yes"),OFFSET('Hygiene Data'!$H$7,0,10*ROW('Hygiene Data'!H52)),NA())</f>
        <v>#N/A</v>
      </c>
      <c r="BN58" s="510" t="e">
        <f ca="1">+IF(AND(ISNUMBER(OFFSET('Hygiene Data'!$H$9,0,10*ROW('Hygiene Data'!H52))),'Data Summary'!EC58="Yes"),OFFSET('Hygiene Data'!$H$9,0,10*ROW('Hygiene Data'!H52)),NA())</f>
        <v>#N/A</v>
      </c>
      <c r="BO58" s="510" t="e">
        <f ca="1">+IF(AND(ISNUMBER(OFFSET('Hygiene Data'!$I$5,0,10*ROW('Hygiene Data'!I52))),'Data Summary'!ED58="Yes"),OFFSET('Hygiene Data'!$I$5,0,10*ROW('Hygiene Data'!I52)),NA())</f>
        <v>#N/A</v>
      </c>
      <c r="BP58" s="510" t="e">
        <f ca="1">+IF(AND(ISNUMBER(OFFSET('Hygiene Data'!$I$7,0,10*ROW('Hygiene Data'!I52))),'Data Summary'!EE58="Yes"),OFFSET('Hygiene Data'!$I$7,0,10*ROW('Hygiene Data'!I52)),NA())</f>
        <v>#N/A</v>
      </c>
      <c r="BQ58" s="510" t="e">
        <f ca="1">+IF(AND(ISNUMBER(OFFSET('Hygiene Data'!$I$9,0,10*ROW('Hygiene Data'!I52))),'Data Summary'!EF58="Yes"),OFFSET('Hygiene Data'!$I$9,0,10*ROW('Hygiene Data'!I52)),NA())</f>
        <v>#N/A</v>
      </c>
    </row>
    <row r="59" spans="1:69" x14ac:dyDescent="0.25">
      <c r="A59" s="506" t="e">
        <f ca="1">+RIGHT('Data Summary'!A59,LEN('Data Summary'!A59)-9)</f>
        <v>#VALUE!</v>
      </c>
      <c r="B59" s="480" t="str">
        <f ca="1">+IF(ISTEXT('Data Summary'!B59),'Data Summary'!B59,"")</f>
        <v/>
      </c>
      <c r="C59" s="507" t="e">
        <f ca="1">+VALUE('Data Summary'!C59)</f>
        <v>#VALUE!</v>
      </c>
      <c r="D59" s="508" t="e">
        <f ca="1">+IF(AND(ISNUMBER(OFFSET('Water Data'!$D$4,0,10*ROW('Water Data'!D53))),'Data Summary'!BS59="Yes"),100-OFFSET('Water Data'!$D$4,0,10*ROW('Water Data'!D53)),NA())</f>
        <v>#N/A</v>
      </c>
      <c r="E59" s="508" t="e">
        <f ca="1">+IF(AND(ISNUMBER(OFFSET('Water Data'!$D$6,0,10*ROW('Water Data'!D53))),'Data Summary'!BT59="Yes"),OFFSET('Water Data'!$D$6,0,10*ROW('Water Data'!D53)),NA())</f>
        <v>#N/A</v>
      </c>
      <c r="F59" s="508" t="e">
        <f ca="1">+IF(AND(ISNUMBER(OFFSET('Water Data'!$D$9,0,10*ROW('Water Data'!D53))),'Data Summary'!BU59="Yes"),OFFSET('Water Data'!$D$9,0,10*ROW('Water Data'!D53)),NA())</f>
        <v>#N/A</v>
      </c>
      <c r="G59" s="508" t="e">
        <f ca="1">+IF(AND(ISNUMBER(OFFSET('Water Data'!$E$4,0,10*ROW('Water Data'!E53))),'Data Summary'!BV59="Yes"),100-OFFSET('Water Data'!$E$4,0,10*ROW('Water Data'!E53)),NA())</f>
        <v>#N/A</v>
      </c>
      <c r="H59" s="508" t="e">
        <f ca="1">+IF(AND(ISNUMBER(OFFSET('Water Data'!$E$6,0,10*ROW('Water Data'!E53))),'Data Summary'!BW59="Yes"),OFFSET('Water Data'!$E$6,0,10*ROW('Water Data'!E53)),NA())</f>
        <v>#N/A</v>
      </c>
      <c r="I59" s="508" t="e">
        <f ca="1">+IF(AND(ISNUMBER(OFFSET('Water Data'!$E$9,0,10*ROW('Water Data'!E53))),'Data Summary'!BX59="Yes"),OFFSET('Water Data'!$E$9,0,10*ROW('Water Data'!E53)),NA())</f>
        <v>#N/A</v>
      </c>
      <c r="J59" s="508" t="e">
        <f ca="1">+IF(AND(ISNUMBER(OFFSET('Water Data'!$F$4,0,10*ROW('Water Data'!F53))),'Data Summary'!BY59="Yes"),100-OFFSET('Water Data'!$F$4,0,10*ROW('Water Data'!F53)),NA())</f>
        <v>#N/A</v>
      </c>
      <c r="K59" s="508" t="e">
        <f ca="1">+IF(AND(ISNUMBER(OFFSET('Water Data'!$F$6,0,10*ROW('Water Data'!F53))),'Data Summary'!BZ59="Yes"),OFFSET('Water Data'!$F$6,0,10*ROW('Water Data'!F53)),NA())</f>
        <v>#N/A</v>
      </c>
      <c r="L59" s="508" t="e">
        <f ca="1">+IF(AND(ISNUMBER(OFFSET('Water Data'!$F$9,0,10*ROW('Water Data'!F53))),'Data Summary'!CA59="Yes"),OFFSET('Water Data'!$F$9,0,10*ROW('Water Data'!F53)),NA())</f>
        <v>#N/A</v>
      </c>
      <c r="M59" s="508" t="e">
        <f ca="1">+IF(AND(ISNUMBER(OFFSET('Water Data'!$G$4,0,10*ROW('Water Data'!G53))),'Data Summary'!CB59="Yes"),100-OFFSET('Water Data'!$G$4,0,10*ROW('Water Data'!G53)),NA())</f>
        <v>#N/A</v>
      </c>
      <c r="N59" s="508" t="e">
        <f ca="1">+IF(AND(ISNUMBER(OFFSET('Water Data'!$G$6,0,10*ROW('Water Data'!G53))),'Data Summary'!CC59="Yes"),OFFSET('Water Data'!$G$6,0,10*ROW('Water Data'!G53)),NA())</f>
        <v>#N/A</v>
      </c>
      <c r="O59" s="508" t="e">
        <f ca="1">+IF(AND(ISNUMBER(OFFSET('Water Data'!$G$9,0,10*ROW('Water Data'!G53))),'Data Summary'!CD59="Yes"),OFFSET('Water Data'!$G$9,0,10*ROW('Water Data'!G53)),NA())</f>
        <v>#N/A</v>
      </c>
      <c r="P59" s="508" t="e">
        <f ca="1">+IF(AND(ISNUMBER(OFFSET('Water Data'!$H$4,0,10*ROW('Water Data'!H53))),'Data Summary'!CE59="Yes"),100-OFFSET('Water Data'!$H$4,0,10*ROW('Water Data'!H53)),NA())</f>
        <v>#N/A</v>
      </c>
      <c r="Q59" s="508" t="e">
        <f ca="1">+IF(AND(ISNUMBER(OFFSET('Water Data'!$H$6,0,10*ROW('Water Data'!H53))),'Data Summary'!CF59="Yes"),OFFSET('Water Data'!$H$6,0,10*ROW('Water Data'!H53)),NA())</f>
        <v>#N/A</v>
      </c>
      <c r="R59" s="508" t="e">
        <f ca="1">+IF(AND(ISNUMBER(OFFSET('Water Data'!$H$9,0,10*ROW('Water Data'!H53))),'Data Summary'!CG59="Yes"),OFFSET('Water Data'!$H$9,0,10*ROW('Water Data'!H53)),NA())</f>
        <v>#N/A</v>
      </c>
      <c r="S59" s="508" t="e">
        <f ca="1">+IF(AND(ISNUMBER(OFFSET('Water Data'!$I$4,0,10*ROW('Water Data'!I53))),'Data Summary'!CH59="Yes"),100-OFFSET('Water Data'!$I$4,0,10*ROW('Water Data'!I53)),NA())</f>
        <v>#N/A</v>
      </c>
      <c r="T59" s="508" t="e">
        <f ca="1">+IF(AND(ISNUMBER(OFFSET('Water Data'!$I$6,0,10*ROW('Water Data'!I53))),'Data Summary'!CI59="Yes"),OFFSET('Water Data'!$I$6,0,10*ROW('Water Data'!I53)),NA())</f>
        <v>#N/A</v>
      </c>
      <c r="U59" s="508" t="e">
        <f ca="1">+IF(AND(ISNUMBER(OFFSET('Water Data'!$I$9,0,10*ROW('Water Data'!I53))),'Data Summary'!CJ59="Yes"),OFFSET('Water Data'!$I$9,0,10*ROW('Water Data'!I53)),NA())</f>
        <v>#N/A</v>
      </c>
      <c r="V59" s="509" t="e">
        <f ca="1">+IF(AND(ISNUMBER(OFFSET('Sanitation Data'!$D$4,0,10*ROW('Sanitation Data'!D53))),'Data Summary'!CK59="Yes"),100-OFFSET('Sanitation Data'!$D$4,0,10*ROW('Sanitation Data'!D53)),NA())</f>
        <v>#N/A</v>
      </c>
      <c r="W59" s="509" t="e">
        <f ca="1">+IF(AND(ISNUMBER(OFFSET('Sanitation Data'!$D$6,0,10*ROW('Sanitation Data'!D53))),'Data Summary'!CL59="Yes"),OFFSET('Sanitation Data'!$D$6,0,10*ROW('Sanitation Data'!D53)),NA())</f>
        <v>#N/A</v>
      </c>
      <c r="X59" s="509" t="e">
        <f ca="1">+IF(AND(ISNUMBER(OFFSET('Sanitation Data'!$D$10,0,10*ROW('Sanitation Data'!D53))),'Data Summary'!CM59="Yes"),OFFSET('Sanitation Data'!$D$10,0,10*ROW('Sanitation Data'!D53)),NA())</f>
        <v>#N/A</v>
      </c>
      <c r="Y59" s="509" t="e">
        <f ca="1">+IF(AND(ISNUMBER(OFFSET('Sanitation Data'!$D$11,0,10*ROW('Sanitation Data'!D53))),'Data Summary'!CN59="Yes"),OFFSET('Sanitation Data'!$D$11,0,10*ROW('Sanitation Data'!D53)),NA())</f>
        <v>#N/A</v>
      </c>
      <c r="Z59" s="509" t="e">
        <f ca="1">+IF(AND(ISNUMBER(OFFSET('Sanitation Data'!$D$12,0,10*ROW('Sanitation Data'!D53))),'Data Summary'!CO59="Yes"),OFFSET('Sanitation Data'!$D$12,0,10*ROW('Sanitation Data'!D53)),NA())</f>
        <v>#N/A</v>
      </c>
      <c r="AA59" s="509" t="e">
        <f ca="1">+IF(AND(ISNUMBER(OFFSET('Sanitation Data'!$E$4,0,10*ROW('Sanitation Data'!E53))),'Data Summary'!CP59="Yes"),100-OFFSET('Sanitation Data'!$E$4,0,10*ROW('Sanitation Data'!E53)),NA())</f>
        <v>#N/A</v>
      </c>
      <c r="AB59" s="509" t="e">
        <f ca="1">+IF(AND(ISNUMBER(OFFSET('Sanitation Data'!$E$6,0,10*ROW('Sanitation Data'!E53))),'Data Summary'!CQ59="Yes"),OFFSET('Sanitation Data'!$E$6,0,10*ROW('Sanitation Data'!E53)),NA())</f>
        <v>#N/A</v>
      </c>
      <c r="AC59" s="509" t="e">
        <f ca="1">+IF(AND(ISNUMBER(OFFSET('Sanitation Data'!$E$10,0,10*ROW('Sanitation Data'!E53))),'Data Summary'!CR59="Yes"),OFFSET('Sanitation Data'!$E$10,0,10*ROW('Sanitation Data'!E53)),NA())</f>
        <v>#N/A</v>
      </c>
      <c r="AD59" s="509" t="e">
        <f ca="1">+IF(AND(ISNUMBER(OFFSET('Sanitation Data'!$E$11,0,10*ROW('Sanitation Data'!E53))),'Data Summary'!CS59="Yes"),OFFSET('Sanitation Data'!$E$11,0,10*ROW('Sanitation Data'!E53)),NA())</f>
        <v>#N/A</v>
      </c>
      <c r="AE59" s="509" t="e">
        <f ca="1">+IF(AND(ISNUMBER(OFFSET('Sanitation Data'!$E$12,0,10*ROW('Sanitation Data'!E53))),'Data Summary'!CT59="Yes"),OFFSET('Sanitation Data'!$E$12,0,10*ROW('Sanitation Data'!E53)),NA())</f>
        <v>#N/A</v>
      </c>
      <c r="AF59" s="509" t="e">
        <f ca="1">+IF(AND(ISNUMBER(OFFSET('Sanitation Data'!$F$4,0,10*ROW('Sanitation Data'!F53))),'Data Summary'!CU59="Yes"),100-OFFSET('Sanitation Data'!$F$4,0,10*ROW('Sanitation Data'!F53)),NA())</f>
        <v>#N/A</v>
      </c>
      <c r="AG59" s="509" t="e">
        <f ca="1">+IF(AND(ISNUMBER(OFFSET('Sanitation Data'!$F$6,0,10*ROW('Sanitation Data'!F53))),'Data Summary'!CV59="Yes"),OFFSET('Sanitation Data'!$F$6,0,10*ROW('Sanitation Data'!F53)),NA())</f>
        <v>#N/A</v>
      </c>
      <c r="AH59" s="509" t="e">
        <f ca="1">+IF(AND(ISNUMBER(OFFSET('Sanitation Data'!$F$10,0,10*ROW('Sanitation Data'!F53))),'Data Summary'!CW59="Yes"),OFFSET('Sanitation Data'!$F$10,0,10*ROW('Sanitation Data'!F53)),NA())</f>
        <v>#N/A</v>
      </c>
      <c r="AI59" s="509" t="e">
        <f ca="1">+IF(AND(ISNUMBER(OFFSET('Sanitation Data'!$F$11,0,10*ROW('Sanitation Data'!F53))),'Data Summary'!CX59="Yes"),OFFSET('Sanitation Data'!$F$11,0,10*ROW('Sanitation Data'!F53)),NA())</f>
        <v>#N/A</v>
      </c>
      <c r="AJ59" s="509" t="e">
        <f ca="1">+IF(AND(ISNUMBER(OFFSET('Sanitation Data'!$F$12,0,10*ROW('Sanitation Data'!F53))),'Data Summary'!CY59="Yes"),OFFSET('Sanitation Data'!$F$12,0,10*ROW('Sanitation Data'!F53)),NA())</f>
        <v>#N/A</v>
      </c>
      <c r="AK59" s="509" t="e">
        <f ca="1">+IF(AND(ISNUMBER(OFFSET('Sanitation Data'!$G$4,0,10*ROW('Sanitation Data'!G53))),'Data Summary'!CZ59="Yes"),100-OFFSET('Sanitation Data'!$G$4,0,10*ROW('Sanitation Data'!G53)),NA())</f>
        <v>#N/A</v>
      </c>
      <c r="AL59" s="509" t="e">
        <f ca="1">+IF(AND(ISNUMBER(OFFSET('Sanitation Data'!$G$6,0,10*ROW('Sanitation Data'!G53))),'Data Summary'!DA59="Yes"),OFFSET('Sanitation Data'!$G$6,0,10*ROW('Sanitation Data'!G53)),NA())</f>
        <v>#N/A</v>
      </c>
      <c r="AM59" s="509" t="e">
        <f ca="1">+IF(AND(ISNUMBER(OFFSET('Sanitation Data'!$G$10,0,10*ROW('Sanitation Data'!G53))),'Data Summary'!DB59="Yes"),OFFSET('Sanitation Data'!$G$10,0,10*ROW('Sanitation Data'!G53)),NA())</f>
        <v>#N/A</v>
      </c>
      <c r="AN59" s="509" t="e">
        <f ca="1">+IF(AND(ISNUMBER(OFFSET('Sanitation Data'!$G$11,0,10*ROW('Sanitation Data'!G53))),'Data Summary'!DC59="Yes"),OFFSET('Sanitation Data'!$G$11,0,10*ROW('Sanitation Data'!G53)),NA())</f>
        <v>#N/A</v>
      </c>
      <c r="AO59" s="509" t="e">
        <f ca="1">+IF(AND(ISNUMBER(OFFSET('Sanitation Data'!$G$12,0,10*ROW('Sanitation Data'!G53))),'Data Summary'!DD59="Yes"),OFFSET('Sanitation Data'!$G$12,0,10*ROW('Sanitation Data'!G53)),NA())</f>
        <v>#N/A</v>
      </c>
      <c r="AP59" s="509" t="e">
        <f ca="1">+IF(AND(ISNUMBER(OFFSET('Sanitation Data'!$H$4,0,10*ROW('Sanitation Data'!H53))),'Data Summary'!DE59="Yes"),100-OFFSET('Sanitation Data'!$H$4,0,10*ROW('Sanitation Data'!H53)),NA())</f>
        <v>#N/A</v>
      </c>
      <c r="AQ59" s="509" t="e">
        <f ca="1">+IF(AND(ISNUMBER(OFFSET('Sanitation Data'!$H$6,0,10*ROW('Sanitation Data'!H53))),'Data Summary'!DF59="Yes"),OFFSET('Sanitation Data'!$H$6,0,10*ROW('Sanitation Data'!H53)),NA())</f>
        <v>#N/A</v>
      </c>
      <c r="AR59" s="509" t="e">
        <f ca="1">+IF(AND(ISNUMBER(OFFSET('Sanitation Data'!$H$10,0,10*ROW('Sanitation Data'!H53))),'Data Summary'!DG59="Yes"),OFFSET('Sanitation Data'!$H$10,0,10*ROW('Sanitation Data'!H53)),NA())</f>
        <v>#N/A</v>
      </c>
      <c r="AS59" s="509" t="e">
        <f ca="1">+IF(AND(ISNUMBER(OFFSET('Sanitation Data'!$H$11,0,10*ROW('Sanitation Data'!H53))),'Data Summary'!DH59="Yes"),OFFSET('Sanitation Data'!$H$11,0,10*ROW('Sanitation Data'!H53)),NA())</f>
        <v>#N/A</v>
      </c>
      <c r="AT59" s="509" t="e">
        <f ca="1">+IF(AND(ISNUMBER(OFFSET('Sanitation Data'!$H$12,0,10*ROW('Sanitation Data'!H53))),'Data Summary'!DI59="Yes"),OFFSET('Sanitation Data'!$H$12,0,10*ROW('Sanitation Data'!H53)),NA())</f>
        <v>#N/A</v>
      </c>
      <c r="AU59" s="509" t="e">
        <f ca="1">+IF(AND(ISNUMBER(OFFSET('Sanitation Data'!$I$4,0,10*ROW('Sanitation Data'!I53))),'Data Summary'!DJ59="Yes"),100-OFFSET('Sanitation Data'!$I$4,0,10*ROW('Sanitation Data'!I53)),NA())</f>
        <v>#N/A</v>
      </c>
      <c r="AV59" s="509" t="e">
        <f ca="1">+IF(AND(ISNUMBER(OFFSET('Sanitation Data'!$I$6,0,10*ROW('Sanitation Data'!I53))),'Data Summary'!DK59="Yes"),OFFSET('Sanitation Data'!$I$6,0,10*ROW('Sanitation Data'!I53)),NA())</f>
        <v>#N/A</v>
      </c>
      <c r="AW59" s="509" t="e">
        <f ca="1">+IF(AND(ISNUMBER(OFFSET('Sanitation Data'!$I$10,0,10*ROW('Sanitation Data'!I53))),'Data Summary'!DL59="Yes"),OFFSET('Sanitation Data'!$I$10,0,10*ROW('Sanitation Data'!I53)),NA())</f>
        <v>#N/A</v>
      </c>
      <c r="AX59" s="509" t="e">
        <f ca="1">+IF(AND(ISNUMBER(OFFSET('Sanitation Data'!$I$11,0,10*ROW('Sanitation Data'!I53))),'Data Summary'!DM59="Yes"),OFFSET('Sanitation Data'!$I$11,0,10*ROW('Sanitation Data'!I53)),NA())</f>
        <v>#N/A</v>
      </c>
      <c r="AY59" s="509" t="e">
        <f ca="1">+IF(AND(ISNUMBER(OFFSET('Sanitation Data'!$I$12,0,10*ROW('Sanitation Data'!I53))),'Data Summary'!DN59="Yes"),OFFSET('Sanitation Data'!$I$12,0,10*ROW('Sanitation Data'!I53)),NA())</f>
        <v>#N/A</v>
      </c>
      <c r="AZ59" s="510" t="e">
        <f ca="1">+IF(AND(ISNUMBER(OFFSET('Hygiene Data'!$D$5,0,10*ROW('Hygiene Data'!D53))),'Data Summary'!DO59="Yes"),OFFSET('Hygiene Data'!$D$5,0,10*ROW('Hygiene Data'!D53)),NA())</f>
        <v>#N/A</v>
      </c>
      <c r="BA59" s="510" t="e">
        <f ca="1">+IF(AND(ISNUMBER(OFFSET('Hygiene Data'!$D$7,0,10*ROW('Hygiene Data'!D53))),'Data Summary'!DP59="Yes"),OFFSET('Hygiene Data'!$D$7,0,10*ROW('Hygiene Data'!D53)),NA())</f>
        <v>#N/A</v>
      </c>
      <c r="BB59" s="510" t="e">
        <f ca="1">+IF(AND(ISNUMBER(OFFSET('Hygiene Data'!$D$9,0,10*ROW('Hygiene Data'!D53))),'Data Summary'!DQ59="Yes"),OFFSET('Hygiene Data'!$D$9,0,10*ROW('Hygiene Data'!D53)),NA())</f>
        <v>#N/A</v>
      </c>
      <c r="BC59" s="510" t="e">
        <f ca="1">+IF(AND(ISNUMBER(OFFSET('Hygiene Data'!$E$5,0,10*ROW('Hygiene Data'!E53))),'Data Summary'!DR59="Yes"),OFFSET('Hygiene Data'!$E$5,0,10*ROW('Hygiene Data'!E53)),NA())</f>
        <v>#N/A</v>
      </c>
      <c r="BD59" s="510" t="e">
        <f ca="1">+IF(AND(ISNUMBER(OFFSET('Hygiene Data'!$E$7,0,10*ROW('Hygiene Data'!E53))),'Data Summary'!DS59="Yes"),OFFSET('Hygiene Data'!$E$7,0,10*ROW('Hygiene Data'!E53)),NA())</f>
        <v>#N/A</v>
      </c>
      <c r="BE59" s="510" t="e">
        <f ca="1">+IF(AND(ISNUMBER(OFFSET('Hygiene Data'!$E$9,0,10*ROW('Hygiene Data'!E53))),'Data Summary'!DT59="Yes"),OFFSET('Hygiene Data'!$E$9,0,10*ROW('Hygiene Data'!E53)),NA())</f>
        <v>#N/A</v>
      </c>
      <c r="BF59" s="510" t="e">
        <f ca="1">+IF(AND(ISNUMBER(OFFSET('Hygiene Data'!$F$5,0,10*ROW('Hygiene Data'!F53))),'Data Summary'!DU59="Yes"),OFFSET('Hygiene Data'!$F$5,0,10*ROW('Hygiene Data'!F53)),NA())</f>
        <v>#N/A</v>
      </c>
      <c r="BG59" s="510" t="e">
        <f ca="1">+IF(AND(ISNUMBER(OFFSET('Hygiene Data'!$F$7,0,10*ROW('Hygiene Data'!F53))),'Data Summary'!DV59="Yes"),OFFSET('Hygiene Data'!$F$7,0,10*ROW('Hygiene Data'!F53)),NA())</f>
        <v>#N/A</v>
      </c>
      <c r="BH59" s="510" t="e">
        <f ca="1">+IF(AND(ISNUMBER(OFFSET('Hygiene Data'!$F$9,0,10*ROW('Hygiene Data'!F53))),'Data Summary'!DW59="Yes"),OFFSET('Hygiene Data'!$F$9,0,10*ROW('Hygiene Data'!F53)),NA())</f>
        <v>#N/A</v>
      </c>
      <c r="BI59" s="510" t="e">
        <f ca="1">+IF(AND(ISNUMBER(OFFSET('Hygiene Data'!$G$5,0,10*ROW('Hygiene Data'!G53))),'Data Summary'!DX59="Yes"),OFFSET('Hygiene Data'!$G$5,0,10*ROW('Hygiene Data'!G53)),NA())</f>
        <v>#N/A</v>
      </c>
      <c r="BJ59" s="510" t="e">
        <f ca="1">+IF(AND(ISNUMBER(OFFSET('Hygiene Data'!$G$7,0,10*ROW('Hygiene Data'!G53))),'Data Summary'!DY59="Yes"),OFFSET('Hygiene Data'!$G$7,0,10*ROW('Hygiene Data'!G53)),NA())</f>
        <v>#N/A</v>
      </c>
      <c r="BK59" s="510" t="e">
        <f ca="1">+IF(AND(ISNUMBER(OFFSET('Hygiene Data'!$G$9,0,10*ROW('Hygiene Data'!G53))),'Data Summary'!DZ59="Yes"),OFFSET('Hygiene Data'!$G$9,0,10*ROW('Hygiene Data'!G53)),NA())</f>
        <v>#N/A</v>
      </c>
      <c r="BL59" s="510" t="e">
        <f ca="1">+IF(AND(ISNUMBER(OFFSET('Hygiene Data'!$H$5,0,10*ROW('Hygiene Data'!H53))),'Data Summary'!EA59="Yes"),OFFSET('Hygiene Data'!$H$5,0,10*ROW('Hygiene Data'!H53)),NA())</f>
        <v>#N/A</v>
      </c>
      <c r="BM59" s="510" t="e">
        <f ca="1">+IF(AND(ISNUMBER(OFFSET('Hygiene Data'!$H$7,0,10*ROW('Hygiene Data'!H53))),'Data Summary'!EB59="Yes"),OFFSET('Hygiene Data'!$H$7,0,10*ROW('Hygiene Data'!H53)),NA())</f>
        <v>#N/A</v>
      </c>
      <c r="BN59" s="510" t="e">
        <f ca="1">+IF(AND(ISNUMBER(OFFSET('Hygiene Data'!$H$9,0,10*ROW('Hygiene Data'!H53))),'Data Summary'!EC59="Yes"),OFFSET('Hygiene Data'!$H$9,0,10*ROW('Hygiene Data'!H53)),NA())</f>
        <v>#N/A</v>
      </c>
      <c r="BO59" s="510" t="e">
        <f ca="1">+IF(AND(ISNUMBER(OFFSET('Hygiene Data'!$I$5,0,10*ROW('Hygiene Data'!I53))),'Data Summary'!ED59="Yes"),OFFSET('Hygiene Data'!$I$5,0,10*ROW('Hygiene Data'!I53)),NA())</f>
        <v>#N/A</v>
      </c>
      <c r="BP59" s="510" t="e">
        <f ca="1">+IF(AND(ISNUMBER(OFFSET('Hygiene Data'!$I$7,0,10*ROW('Hygiene Data'!I53))),'Data Summary'!EE59="Yes"),OFFSET('Hygiene Data'!$I$7,0,10*ROW('Hygiene Data'!I53)),NA())</f>
        <v>#N/A</v>
      </c>
      <c r="BQ59" s="510" t="e">
        <f ca="1">+IF(AND(ISNUMBER(OFFSET('Hygiene Data'!$I$9,0,10*ROW('Hygiene Data'!I53))),'Data Summary'!EF59="Yes"),OFFSET('Hygiene Data'!$I$9,0,10*ROW('Hygiene Data'!I53)),NA())</f>
        <v>#N/A</v>
      </c>
    </row>
    <row r="60" spans="1:69" x14ac:dyDescent="0.25">
      <c r="A60" s="506" t="e">
        <f ca="1">+RIGHT('Data Summary'!A60,LEN('Data Summary'!A60)-9)</f>
        <v>#VALUE!</v>
      </c>
      <c r="B60" s="480" t="str">
        <f ca="1">+IF(ISTEXT('Data Summary'!B60),'Data Summary'!B60,"")</f>
        <v/>
      </c>
      <c r="C60" s="507" t="e">
        <f ca="1">+VALUE('Data Summary'!C60)</f>
        <v>#VALUE!</v>
      </c>
      <c r="D60" s="508" t="e">
        <f ca="1">+IF(AND(ISNUMBER(OFFSET('Water Data'!$D$4,0,10*ROW('Water Data'!D54))),'Data Summary'!BS60="Yes"),100-OFFSET('Water Data'!$D$4,0,10*ROW('Water Data'!D54)),NA())</f>
        <v>#N/A</v>
      </c>
      <c r="E60" s="508" t="e">
        <f ca="1">+IF(AND(ISNUMBER(OFFSET('Water Data'!$D$6,0,10*ROW('Water Data'!D54))),'Data Summary'!BT60="Yes"),OFFSET('Water Data'!$D$6,0,10*ROW('Water Data'!D54)),NA())</f>
        <v>#N/A</v>
      </c>
      <c r="F60" s="508" t="e">
        <f ca="1">+IF(AND(ISNUMBER(OFFSET('Water Data'!$D$9,0,10*ROW('Water Data'!D54))),'Data Summary'!BU60="Yes"),OFFSET('Water Data'!$D$9,0,10*ROW('Water Data'!D54)),NA())</f>
        <v>#N/A</v>
      </c>
      <c r="G60" s="508" t="e">
        <f ca="1">+IF(AND(ISNUMBER(OFFSET('Water Data'!$E$4,0,10*ROW('Water Data'!E54))),'Data Summary'!BV60="Yes"),100-OFFSET('Water Data'!$E$4,0,10*ROW('Water Data'!E54)),NA())</f>
        <v>#N/A</v>
      </c>
      <c r="H60" s="508" t="e">
        <f ca="1">+IF(AND(ISNUMBER(OFFSET('Water Data'!$E$6,0,10*ROW('Water Data'!E54))),'Data Summary'!BW60="Yes"),OFFSET('Water Data'!$E$6,0,10*ROW('Water Data'!E54)),NA())</f>
        <v>#N/A</v>
      </c>
      <c r="I60" s="508" t="e">
        <f ca="1">+IF(AND(ISNUMBER(OFFSET('Water Data'!$E$9,0,10*ROW('Water Data'!E54))),'Data Summary'!BX60="Yes"),OFFSET('Water Data'!$E$9,0,10*ROW('Water Data'!E54)),NA())</f>
        <v>#N/A</v>
      </c>
      <c r="J60" s="508" t="e">
        <f ca="1">+IF(AND(ISNUMBER(OFFSET('Water Data'!$F$4,0,10*ROW('Water Data'!F54))),'Data Summary'!BY60="Yes"),100-OFFSET('Water Data'!$F$4,0,10*ROW('Water Data'!F54)),NA())</f>
        <v>#N/A</v>
      </c>
      <c r="K60" s="508" t="e">
        <f ca="1">+IF(AND(ISNUMBER(OFFSET('Water Data'!$F$6,0,10*ROW('Water Data'!F54))),'Data Summary'!BZ60="Yes"),OFFSET('Water Data'!$F$6,0,10*ROW('Water Data'!F54)),NA())</f>
        <v>#N/A</v>
      </c>
      <c r="L60" s="508" t="e">
        <f ca="1">+IF(AND(ISNUMBER(OFFSET('Water Data'!$F$9,0,10*ROW('Water Data'!F54))),'Data Summary'!CA60="Yes"),OFFSET('Water Data'!$F$9,0,10*ROW('Water Data'!F54)),NA())</f>
        <v>#N/A</v>
      </c>
      <c r="M60" s="508" t="e">
        <f ca="1">+IF(AND(ISNUMBER(OFFSET('Water Data'!$G$4,0,10*ROW('Water Data'!G54))),'Data Summary'!CB60="Yes"),100-OFFSET('Water Data'!$G$4,0,10*ROW('Water Data'!G54)),NA())</f>
        <v>#N/A</v>
      </c>
      <c r="N60" s="508" t="e">
        <f ca="1">+IF(AND(ISNUMBER(OFFSET('Water Data'!$G$6,0,10*ROW('Water Data'!G54))),'Data Summary'!CC60="Yes"),OFFSET('Water Data'!$G$6,0,10*ROW('Water Data'!G54)),NA())</f>
        <v>#N/A</v>
      </c>
      <c r="O60" s="508" t="e">
        <f ca="1">+IF(AND(ISNUMBER(OFFSET('Water Data'!$G$9,0,10*ROW('Water Data'!G54))),'Data Summary'!CD60="Yes"),OFFSET('Water Data'!$G$9,0,10*ROW('Water Data'!G54)),NA())</f>
        <v>#N/A</v>
      </c>
      <c r="P60" s="508" t="e">
        <f ca="1">+IF(AND(ISNUMBER(OFFSET('Water Data'!$H$4,0,10*ROW('Water Data'!H54))),'Data Summary'!CE60="Yes"),100-OFFSET('Water Data'!$H$4,0,10*ROW('Water Data'!H54)),NA())</f>
        <v>#N/A</v>
      </c>
      <c r="Q60" s="508" t="e">
        <f ca="1">+IF(AND(ISNUMBER(OFFSET('Water Data'!$H$6,0,10*ROW('Water Data'!H54))),'Data Summary'!CF60="Yes"),OFFSET('Water Data'!$H$6,0,10*ROW('Water Data'!H54)),NA())</f>
        <v>#N/A</v>
      </c>
      <c r="R60" s="508" t="e">
        <f ca="1">+IF(AND(ISNUMBER(OFFSET('Water Data'!$H$9,0,10*ROW('Water Data'!H54))),'Data Summary'!CG60="Yes"),OFFSET('Water Data'!$H$9,0,10*ROW('Water Data'!H54)),NA())</f>
        <v>#N/A</v>
      </c>
      <c r="S60" s="508" t="e">
        <f ca="1">+IF(AND(ISNUMBER(OFFSET('Water Data'!$I$4,0,10*ROW('Water Data'!I54))),'Data Summary'!CH60="Yes"),100-OFFSET('Water Data'!$I$4,0,10*ROW('Water Data'!I54)),NA())</f>
        <v>#N/A</v>
      </c>
      <c r="T60" s="508" t="e">
        <f ca="1">+IF(AND(ISNUMBER(OFFSET('Water Data'!$I$6,0,10*ROW('Water Data'!I54))),'Data Summary'!CI60="Yes"),OFFSET('Water Data'!$I$6,0,10*ROW('Water Data'!I54)),NA())</f>
        <v>#N/A</v>
      </c>
      <c r="U60" s="508" t="e">
        <f ca="1">+IF(AND(ISNUMBER(OFFSET('Water Data'!$I$9,0,10*ROW('Water Data'!I54))),'Data Summary'!CJ60="Yes"),OFFSET('Water Data'!$I$9,0,10*ROW('Water Data'!I54)),NA())</f>
        <v>#N/A</v>
      </c>
      <c r="V60" s="509" t="e">
        <f ca="1">+IF(AND(ISNUMBER(OFFSET('Sanitation Data'!$D$4,0,10*ROW('Sanitation Data'!D54))),'Data Summary'!CK60="Yes"),100-OFFSET('Sanitation Data'!$D$4,0,10*ROW('Sanitation Data'!D54)),NA())</f>
        <v>#N/A</v>
      </c>
      <c r="W60" s="509" t="e">
        <f ca="1">+IF(AND(ISNUMBER(OFFSET('Sanitation Data'!$D$6,0,10*ROW('Sanitation Data'!D54))),'Data Summary'!CL60="Yes"),OFFSET('Sanitation Data'!$D$6,0,10*ROW('Sanitation Data'!D54)),NA())</f>
        <v>#N/A</v>
      </c>
      <c r="X60" s="509" t="e">
        <f ca="1">+IF(AND(ISNUMBER(OFFSET('Sanitation Data'!$D$10,0,10*ROW('Sanitation Data'!D54))),'Data Summary'!CM60="Yes"),OFFSET('Sanitation Data'!$D$10,0,10*ROW('Sanitation Data'!D54)),NA())</f>
        <v>#N/A</v>
      </c>
      <c r="Y60" s="509" t="e">
        <f ca="1">+IF(AND(ISNUMBER(OFFSET('Sanitation Data'!$D$11,0,10*ROW('Sanitation Data'!D54))),'Data Summary'!CN60="Yes"),OFFSET('Sanitation Data'!$D$11,0,10*ROW('Sanitation Data'!D54)),NA())</f>
        <v>#N/A</v>
      </c>
      <c r="Z60" s="509" t="e">
        <f ca="1">+IF(AND(ISNUMBER(OFFSET('Sanitation Data'!$D$12,0,10*ROW('Sanitation Data'!D54))),'Data Summary'!CO60="Yes"),OFFSET('Sanitation Data'!$D$12,0,10*ROW('Sanitation Data'!D54)),NA())</f>
        <v>#N/A</v>
      </c>
      <c r="AA60" s="509" t="e">
        <f ca="1">+IF(AND(ISNUMBER(OFFSET('Sanitation Data'!$E$4,0,10*ROW('Sanitation Data'!E54))),'Data Summary'!CP60="Yes"),100-OFFSET('Sanitation Data'!$E$4,0,10*ROW('Sanitation Data'!E54)),NA())</f>
        <v>#N/A</v>
      </c>
      <c r="AB60" s="509" t="e">
        <f ca="1">+IF(AND(ISNUMBER(OFFSET('Sanitation Data'!$E$6,0,10*ROW('Sanitation Data'!E54))),'Data Summary'!CQ60="Yes"),OFFSET('Sanitation Data'!$E$6,0,10*ROW('Sanitation Data'!E54)),NA())</f>
        <v>#N/A</v>
      </c>
      <c r="AC60" s="509" t="e">
        <f ca="1">+IF(AND(ISNUMBER(OFFSET('Sanitation Data'!$E$10,0,10*ROW('Sanitation Data'!E54))),'Data Summary'!CR60="Yes"),OFFSET('Sanitation Data'!$E$10,0,10*ROW('Sanitation Data'!E54)),NA())</f>
        <v>#N/A</v>
      </c>
      <c r="AD60" s="509" t="e">
        <f ca="1">+IF(AND(ISNUMBER(OFFSET('Sanitation Data'!$E$11,0,10*ROW('Sanitation Data'!E54))),'Data Summary'!CS60="Yes"),OFFSET('Sanitation Data'!$E$11,0,10*ROW('Sanitation Data'!E54)),NA())</f>
        <v>#N/A</v>
      </c>
      <c r="AE60" s="509" t="e">
        <f ca="1">+IF(AND(ISNUMBER(OFFSET('Sanitation Data'!$E$12,0,10*ROW('Sanitation Data'!E54))),'Data Summary'!CT60="Yes"),OFFSET('Sanitation Data'!$E$12,0,10*ROW('Sanitation Data'!E54)),NA())</f>
        <v>#N/A</v>
      </c>
      <c r="AF60" s="509" t="e">
        <f ca="1">+IF(AND(ISNUMBER(OFFSET('Sanitation Data'!$F$4,0,10*ROW('Sanitation Data'!F54))),'Data Summary'!CU60="Yes"),100-OFFSET('Sanitation Data'!$F$4,0,10*ROW('Sanitation Data'!F54)),NA())</f>
        <v>#N/A</v>
      </c>
      <c r="AG60" s="509" t="e">
        <f ca="1">+IF(AND(ISNUMBER(OFFSET('Sanitation Data'!$F$6,0,10*ROW('Sanitation Data'!F54))),'Data Summary'!CV60="Yes"),OFFSET('Sanitation Data'!$F$6,0,10*ROW('Sanitation Data'!F54)),NA())</f>
        <v>#N/A</v>
      </c>
      <c r="AH60" s="509" t="e">
        <f ca="1">+IF(AND(ISNUMBER(OFFSET('Sanitation Data'!$F$10,0,10*ROW('Sanitation Data'!F54))),'Data Summary'!CW60="Yes"),OFFSET('Sanitation Data'!$F$10,0,10*ROW('Sanitation Data'!F54)),NA())</f>
        <v>#N/A</v>
      </c>
      <c r="AI60" s="509" t="e">
        <f ca="1">+IF(AND(ISNUMBER(OFFSET('Sanitation Data'!$F$11,0,10*ROW('Sanitation Data'!F54))),'Data Summary'!CX60="Yes"),OFFSET('Sanitation Data'!$F$11,0,10*ROW('Sanitation Data'!F54)),NA())</f>
        <v>#N/A</v>
      </c>
      <c r="AJ60" s="509" t="e">
        <f ca="1">+IF(AND(ISNUMBER(OFFSET('Sanitation Data'!$F$12,0,10*ROW('Sanitation Data'!F54))),'Data Summary'!CY60="Yes"),OFFSET('Sanitation Data'!$F$12,0,10*ROW('Sanitation Data'!F54)),NA())</f>
        <v>#N/A</v>
      </c>
      <c r="AK60" s="509" t="e">
        <f ca="1">+IF(AND(ISNUMBER(OFFSET('Sanitation Data'!$G$4,0,10*ROW('Sanitation Data'!G54))),'Data Summary'!CZ60="Yes"),100-OFFSET('Sanitation Data'!$G$4,0,10*ROW('Sanitation Data'!G54)),NA())</f>
        <v>#N/A</v>
      </c>
      <c r="AL60" s="509" t="e">
        <f ca="1">+IF(AND(ISNUMBER(OFFSET('Sanitation Data'!$G$6,0,10*ROW('Sanitation Data'!G54))),'Data Summary'!DA60="Yes"),OFFSET('Sanitation Data'!$G$6,0,10*ROW('Sanitation Data'!G54)),NA())</f>
        <v>#N/A</v>
      </c>
      <c r="AM60" s="509" t="e">
        <f ca="1">+IF(AND(ISNUMBER(OFFSET('Sanitation Data'!$G$10,0,10*ROW('Sanitation Data'!G54))),'Data Summary'!DB60="Yes"),OFFSET('Sanitation Data'!$G$10,0,10*ROW('Sanitation Data'!G54)),NA())</f>
        <v>#N/A</v>
      </c>
      <c r="AN60" s="509" t="e">
        <f ca="1">+IF(AND(ISNUMBER(OFFSET('Sanitation Data'!$G$11,0,10*ROW('Sanitation Data'!G54))),'Data Summary'!DC60="Yes"),OFFSET('Sanitation Data'!$G$11,0,10*ROW('Sanitation Data'!G54)),NA())</f>
        <v>#N/A</v>
      </c>
      <c r="AO60" s="509" t="e">
        <f ca="1">+IF(AND(ISNUMBER(OFFSET('Sanitation Data'!$G$12,0,10*ROW('Sanitation Data'!G54))),'Data Summary'!DD60="Yes"),OFFSET('Sanitation Data'!$G$12,0,10*ROW('Sanitation Data'!G54)),NA())</f>
        <v>#N/A</v>
      </c>
      <c r="AP60" s="509" t="e">
        <f ca="1">+IF(AND(ISNUMBER(OFFSET('Sanitation Data'!$H$4,0,10*ROW('Sanitation Data'!H54))),'Data Summary'!DE60="Yes"),100-OFFSET('Sanitation Data'!$H$4,0,10*ROW('Sanitation Data'!H54)),NA())</f>
        <v>#N/A</v>
      </c>
      <c r="AQ60" s="509" t="e">
        <f ca="1">+IF(AND(ISNUMBER(OFFSET('Sanitation Data'!$H$6,0,10*ROW('Sanitation Data'!H54))),'Data Summary'!DF60="Yes"),OFFSET('Sanitation Data'!$H$6,0,10*ROW('Sanitation Data'!H54)),NA())</f>
        <v>#N/A</v>
      </c>
      <c r="AR60" s="509" t="e">
        <f ca="1">+IF(AND(ISNUMBER(OFFSET('Sanitation Data'!$H$10,0,10*ROW('Sanitation Data'!H54))),'Data Summary'!DG60="Yes"),OFFSET('Sanitation Data'!$H$10,0,10*ROW('Sanitation Data'!H54)),NA())</f>
        <v>#N/A</v>
      </c>
      <c r="AS60" s="509" t="e">
        <f ca="1">+IF(AND(ISNUMBER(OFFSET('Sanitation Data'!$H$11,0,10*ROW('Sanitation Data'!H54))),'Data Summary'!DH60="Yes"),OFFSET('Sanitation Data'!$H$11,0,10*ROW('Sanitation Data'!H54)),NA())</f>
        <v>#N/A</v>
      </c>
      <c r="AT60" s="509" t="e">
        <f ca="1">+IF(AND(ISNUMBER(OFFSET('Sanitation Data'!$H$12,0,10*ROW('Sanitation Data'!H54))),'Data Summary'!DI60="Yes"),OFFSET('Sanitation Data'!$H$12,0,10*ROW('Sanitation Data'!H54)),NA())</f>
        <v>#N/A</v>
      </c>
      <c r="AU60" s="509" t="e">
        <f ca="1">+IF(AND(ISNUMBER(OFFSET('Sanitation Data'!$I$4,0,10*ROW('Sanitation Data'!I54))),'Data Summary'!DJ60="Yes"),100-OFFSET('Sanitation Data'!$I$4,0,10*ROW('Sanitation Data'!I54)),NA())</f>
        <v>#N/A</v>
      </c>
      <c r="AV60" s="509" t="e">
        <f ca="1">+IF(AND(ISNUMBER(OFFSET('Sanitation Data'!$I$6,0,10*ROW('Sanitation Data'!I54))),'Data Summary'!DK60="Yes"),OFFSET('Sanitation Data'!$I$6,0,10*ROW('Sanitation Data'!I54)),NA())</f>
        <v>#N/A</v>
      </c>
      <c r="AW60" s="509" t="e">
        <f ca="1">+IF(AND(ISNUMBER(OFFSET('Sanitation Data'!$I$10,0,10*ROW('Sanitation Data'!I54))),'Data Summary'!DL60="Yes"),OFFSET('Sanitation Data'!$I$10,0,10*ROW('Sanitation Data'!I54)),NA())</f>
        <v>#N/A</v>
      </c>
      <c r="AX60" s="509" t="e">
        <f ca="1">+IF(AND(ISNUMBER(OFFSET('Sanitation Data'!$I$11,0,10*ROW('Sanitation Data'!I54))),'Data Summary'!DM60="Yes"),OFFSET('Sanitation Data'!$I$11,0,10*ROW('Sanitation Data'!I54)),NA())</f>
        <v>#N/A</v>
      </c>
      <c r="AY60" s="509" t="e">
        <f ca="1">+IF(AND(ISNUMBER(OFFSET('Sanitation Data'!$I$12,0,10*ROW('Sanitation Data'!I54))),'Data Summary'!DN60="Yes"),OFFSET('Sanitation Data'!$I$12,0,10*ROW('Sanitation Data'!I54)),NA())</f>
        <v>#N/A</v>
      </c>
      <c r="AZ60" s="510" t="e">
        <f ca="1">+IF(AND(ISNUMBER(OFFSET('Hygiene Data'!$D$5,0,10*ROW('Hygiene Data'!D54))),'Data Summary'!DO60="Yes"),OFFSET('Hygiene Data'!$D$5,0,10*ROW('Hygiene Data'!D54)),NA())</f>
        <v>#N/A</v>
      </c>
      <c r="BA60" s="510" t="e">
        <f ca="1">+IF(AND(ISNUMBER(OFFSET('Hygiene Data'!$D$7,0,10*ROW('Hygiene Data'!D54))),'Data Summary'!DP60="Yes"),OFFSET('Hygiene Data'!$D$7,0,10*ROW('Hygiene Data'!D54)),NA())</f>
        <v>#N/A</v>
      </c>
      <c r="BB60" s="510" t="e">
        <f ca="1">+IF(AND(ISNUMBER(OFFSET('Hygiene Data'!$D$9,0,10*ROW('Hygiene Data'!D54))),'Data Summary'!DQ60="Yes"),OFFSET('Hygiene Data'!$D$9,0,10*ROW('Hygiene Data'!D54)),NA())</f>
        <v>#N/A</v>
      </c>
      <c r="BC60" s="510" t="e">
        <f ca="1">+IF(AND(ISNUMBER(OFFSET('Hygiene Data'!$E$5,0,10*ROW('Hygiene Data'!E54))),'Data Summary'!DR60="Yes"),OFFSET('Hygiene Data'!$E$5,0,10*ROW('Hygiene Data'!E54)),NA())</f>
        <v>#N/A</v>
      </c>
      <c r="BD60" s="510" t="e">
        <f ca="1">+IF(AND(ISNUMBER(OFFSET('Hygiene Data'!$E$7,0,10*ROW('Hygiene Data'!E54))),'Data Summary'!DS60="Yes"),OFFSET('Hygiene Data'!$E$7,0,10*ROW('Hygiene Data'!E54)),NA())</f>
        <v>#N/A</v>
      </c>
      <c r="BE60" s="510" t="e">
        <f ca="1">+IF(AND(ISNUMBER(OFFSET('Hygiene Data'!$E$9,0,10*ROW('Hygiene Data'!E54))),'Data Summary'!DT60="Yes"),OFFSET('Hygiene Data'!$E$9,0,10*ROW('Hygiene Data'!E54)),NA())</f>
        <v>#N/A</v>
      </c>
      <c r="BF60" s="510" t="e">
        <f ca="1">+IF(AND(ISNUMBER(OFFSET('Hygiene Data'!$F$5,0,10*ROW('Hygiene Data'!F54))),'Data Summary'!DU60="Yes"),OFFSET('Hygiene Data'!$F$5,0,10*ROW('Hygiene Data'!F54)),NA())</f>
        <v>#N/A</v>
      </c>
      <c r="BG60" s="510" t="e">
        <f ca="1">+IF(AND(ISNUMBER(OFFSET('Hygiene Data'!$F$7,0,10*ROW('Hygiene Data'!F54))),'Data Summary'!DV60="Yes"),OFFSET('Hygiene Data'!$F$7,0,10*ROW('Hygiene Data'!F54)),NA())</f>
        <v>#N/A</v>
      </c>
      <c r="BH60" s="510" t="e">
        <f ca="1">+IF(AND(ISNUMBER(OFFSET('Hygiene Data'!$F$9,0,10*ROW('Hygiene Data'!F54))),'Data Summary'!DW60="Yes"),OFFSET('Hygiene Data'!$F$9,0,10*ROW('Hygiene Data'!F54)),NA())</f>
        <v>#N/A</v>
      </c>
      <c r="BI60" s="510" t="e">
        <f ca="1">+IF(AND(ISNUMBER(OFFSET('Hygiene Data'!$G$5,0,10*ROW('Hygiene Data'!G54))),'Data Summary'!DX60="Yes"),OFFSET('Hygiene Data'!$G$5,0,10*ROW('Hygiene Data'!G54)),NA())</f>
        <v>#N/A</v>
      </c>
      <c r="BJ60" s="510" t="e">
        <f ca="1">+IF(AND(ISNUMBER(OFFSET('Hygiene Data'!$G$7,0,10*ROW('Hygiene Data'!G54))),'Data Summary'!DY60="Yes"),OFFSET('Hygiene Data'!$G$7,0,10*ROW('Hygiene Data'!G54)),NA())</f>
        <v>#N/A</v>
      </c>
      <c r="BK60" s="510" t="e">
        <f ca="1">+IF(AND(ISNUMBER(OFFSET('Hygiene Data'!$G$9,0,10*ROW('Hygiene Data'!G54))),'Data Summary'!DZ60="Yes"),OFFSET('Hygiene Data'!$G$9,0,10*ROW('Hygiene Data'!G54)),NA())</f>
        <v>#N/A</v>
      </c>
      <c r="BL60" s="510" t="e">
        <f ca="1">+IF(AND(ISNUMBER(OFFSET('Hygiene Data'!$H$5,0,10*ROW('Hygiene Data'!H54))),'Data Summary'!EA60="Yes"),OFFSET('Hygiene Data'!$H$5,0,10*ROW('Hygiene Data'!H54)),NA())</f>
        <v>#N/A</v>
      </c>
      <c r="BM60" s="510" t="e">
        <f ca="1">+IF(AND(ISNUMBER(OFFSET('Hygiene Data'!$H$7,0,10*ROW('Hygiene Data'!H54))),'Data Summary'!EB60="Yes"),OFFSET('Hygiene Data'!$H$7,0,10*ROW('Hygiene Data'!H54)),NA())</f>
        <v>#N/A</v>
      </c>
      <c r="BN60" s="510" t="e">
        <f ca="1">+IF(AND(ISNUMBER(OFFSET('Hygiene Data'!$H$9,0,10*ROW('Hygiene Data'!H54))),'Data Summary'!EC60="Yes"),OFFSET('Hygiene Data'!$H$9,0,10*ROW('Hygiene Data'!H54)),NA())</f>
        <v>#N/A</v>
      </c>
      <c r="BO60" s="510" t="e">
        <f ca="1">+IF(AND(ISNUMBER(OFFSET('Hygiene Data'!$I$5,0,10*ROW('Hygiene Data'!I54))),'Data Summary'!ED60="Yes"),OFFSET('Hygiene Data'!$I$5,0,10*ROW('Hygiene Data'!I54)),NA())</f>
        <v>#N/A</v>
      </c>
      <c r="BP60" s="510" t="e">
        <f ca="1">+IF(AND(ISNUMBER(OFFSET('Hygiene Data'!$I$7,0,10*ROW('Hygiene Data'!I54))),'Data Summary'!EE60="Yes"),OFFSET('Hygiene Data'!$I$7,0,10*ROW('Hygiene Data'!I54)),NA())</f>
        <v>#N/A</v>
      </c>
      <c r="BQ60" s="510" t="e">
        <f ca="1">+IF(AND(ISNUMBER(OFFSET('Hygiene Data'!$I$9,0,10*ROW('Hygiene Data'!I54))),'Data Summary'!EF60="Yes"),OFFSET('Hygiene Data'!$I$9,0,10*ROW('Hygiene Data'!I54)),NA())</f>
        <v>#N/A</v>
      </c>
    </row>
    <row r="61" spans="1:69" x14ac:dyDescent="0.25">
      <c r="A61" s="506" t="e">
        <f ca="1">+RIGHT('Data Summary'!A61,LEN('Data Summary'!A61)-9)</f>
        <v>#VALUE!</v>
      </c>
      <c r="B61" s="480" t="str">
        <f ca="1">+IF(ISTEXT('Data Summary'!B61),'Data Summary'!B61,"")</f>
        <v/>
      </c>
      <c r="C61" s="507" t="e">
        <f ca="1">+VALUE('Data Summary'!C61)</f>
        <v>#VALUE!</v>
      </c>
      <c r="D61" s="508" t="e">
        <f ca="1">+IF(AND(ISNUMBER(OFFSET('Water Data'!$D$4,0,10*ROW('Water Data'!D55))),'Data Summary'!BS61="Yes"),100-OFFSET('Water Data'!$D$4,0,10*ROW('Water Data'!D55)),NA())</f>
        <v>#N/A</v>
      </c>
      <c r="E61" s="508" t="e">
        <f ca="1">+IF(AND(ISNUMBER(OFFSET('Water Data'!$D$6,0,10*ROW('Water Data'!D55))),'Data Summary'!BT61="Yes"),OFFSET('Water Data'!$D$6,0,10*ROW('Water Data'!D55)),NA())</f>
        <v>#N/A</v>
      </c>
      <c r="F61" s="508" t="e">
        <f ca="1">+IF(AND(ISNUMBER(OFFSET('Water Data'!$D$9,0,10*ROW('Water Data'!D55))),'Data Summary'!BU61="Yes"),OFFSET('Water Data'!$D$9,0,10*ROW('Water Data'!D55)),NA())</f>
        <v>#N/A</v>
      </c>
      <c r="G61" s="508" t="e">
        <f ca="1">+IF(AND(ISNUMBER(OFFSET('Water Data'!$E$4,0,10*ROW('Water Data'!E55))),'Data Summary'!BV61="Yes"),100-OFFSET('Water Data'!$E$4,0,10*ROW('Water Data'!E55)),NA())</f>
        <v>#N/A</v>
      </c>
      <c r="H61" s="508" t="e">
        <f ca="1">+IF(AND(ISNUMBER(OFFSET('Water Data'!$E$6,0,10*ROW('Water Data'!E55))),'Data Summary'!BW61="Yes"),OFFSET('Water Data'!$E$6,0,10*ROW('Water Data'!E55)),NA())</f>
        <v>#N/A</v>
      </c>
      <c r="I61" s="508" t="e">
        <f ca="1">+IF(AND(ISNUMBER(OFFSET('Water Data'!$E$9,0,10*ROW('Water Data'!E55))),'Data Summary'!BX61="Yes"),OFFSET('Water Data'!$E$9,0,10*ROW('Water Data'!E55)),NA())</f>
        <v>#N/A</v>
      </c>
      <c r="J61" s="508" t="e">
        <f ca="1">+IF(AND(ISNUMBER(OFFSET('Water Data'!$F$4,0,10*ROW('Water Data'!F55))),'Data Summary'!BY61="Yes"),100-OFFSET('Water Data'!$F$4,0,10*ROW('Water Data'!F55)),NA())</f>
        <v>#N/A</v>
      </c>
      <c r="K61" s="508" t="e">
        <f ca="1">+IF(AND(ISNUMBER(OFFSET('Water Data'!$F$6,0,10*ROW('Water Data'!F55))),'Data Summary'!BZ61="Yes"),OFFSET('Water Data'!$F$6,0,10*ROW('Water Data'!F55)),NA())</f>
        <v>#N/A</v>
      </c>
      <c r="L61" s="508" t="e">
        <f ca="1">+IF(AND(ISNUMBER(OFFSET('Water Data'!$F$9,0,10*ROW('Water Data'!F55))),'Data Summary'!CA61="Yes"),OFFSET('Water Data'!$F$9,0,10*ROW('Water Data'!F55)),NA())</f>
        <v>#N/A</v>
      </c>
      <c r="M61" s="508" t="e">
        <f ca="1">+IF(AND(ISNUMBER(OFFSET('Water Data'!$G$4,0,10*ROW('Water Data'!G55))),'Data Summary'!CB61="Yes"),100-OFFSET('Water Data'!$G$4,0,10*ROW('Water Data'!G55)),NA())</f>
        <v>#N/A</v>
      </c>
      <c r="N61" s="508" t="e">
        <f ca="1">+IF(AND(ISNUMBER(OFFSET('Water Data'!$G$6,0,10*ROW('Water Data'!G55))),'Data Summary'!CC61="Yes"),OFFSET('Water Data'!$G$6,0,10*ROW('Water Data'!G55)),NA())</f>
        <v>#N/A</v>
      </c>
      <c r="O61" s="508" t="e">
        <f ca="1">+IF(AND(ISNUMBER(OFFSET('Water Data'!$G$9,0,10*ROW('Water Data'!G55))),'Data Summary'!CD61="Yes"),OFFSET('Water Data'!$G$9,0,10*ROW('Water Data'!G55)),NA())</f>
        <v>#N/A</v>
      </c>
      <c r="P61" s="508" t="e">
        <f ca="1">+IF(AND(ISNUMBER(OFFSET('Water Data'!$H$4,0,10*ROW('Water Data'!H55))),'Data Summary'!CE61="Yes"),100-OFFSET('Water Data'!$H$4,0,10*ROW('Water Data'!H55)),NA())</f>
        <v>#N/A</v>
      </c>
      <c r="Q61" s="508" t="e">
        <f ca="1">+IF(AND(ISNUMBER(OFFSET('Water Data'!$H$6,0,10*ROW('Water Data'!H55))),'Data Summary'!CF61="Yes"),OFFSET('Water Data'!$H$6,0,10*ROW('Water Data'!H55)),NA())</f>
        <v>#N/A</v>
      </c>
      <c r="R61" s="508" t="e">
        <f ca="1">+IF(AND(ISNUMBER(OFFSET('Water Data'!$H$9,0,10*ROW('Water Data'!H55))),'Data Summary'!CG61="Yes"),OFFSET('Water Data'!$H$9,0,10*ROW('Water Data'!H55)),NA())</f>
        <v>#N/A</v>
      </c>
      <c r="S61" s="508" t="e">
        <f ca="1">+IF(AND(ISNUMBER(OFFSET('Water Data'!$I$4,0,10*ROW('Water Data'!I55))),'Data Summary'!CH61="Yes"),100-OFFSET('Water Data'!$I$4,0,10*ROW('Water Data'!I55)),NA())</f>
        <v>#N/A</v>
      </c>
      <c r="T61" s="508" t="e">
        <f ca="1">+IF(AND(ISNUMBER(OFFSET('Water Data'!$I$6,0,10*ROW('Water Data'!I55))),'Data Summary'!CI61="Yes"),OFFSET('Water Data'!$I$6,0,10*ROW('Water Data'!I55)),NA())</f>
        <v>#N/A</v>
      </c>
      <c r="U61" s="508" t="e">
        <f ca="1">+IF(AND(ISNUMBER(OFFSET('Water Data'!$I$9,0,10*ROW('Water Data'!I55))),'Data Summary'!CJ61="Yes"),OFFSET('Water Data'!$I$9,0,10*ROW('Water Data'!I55)),NA())</f>
        <v>#N/A</v>
      </c>
      <c r="V61" s="509" t="e">
        <f ca="1">+IF(AND(ISNUMBER(OFFSET('Sanitation Data'!$D$4,0,10*ROW('Sanitation Data'!D55))),'Data Summary'!CK61="Yes"),100-OFFSET('Sanitation Data'!$D$4,0,10*ROW('Sanitation Data'!D55)),NA())</f>
        <v>#N/A</v>
      </c>
      <c r="W61" s="509" t="e">
        <f ca="1">+IF(AND(ISNUMBER(OFFSET('Sanitation Data'!$D$6,0,10*ROW('Sanitation Data'!D55))),'Data Summary'!CL61="Yes"),OFFSET('Sanitation Data'!$D$6,0,10*ROW('Sanitation Data'!D55)),NA())</f>
        <v>#N/A</v>
      </c>
      <c r="X61" s="509" t="e">
        <f ca="1">+IF(AND(ISNUMBER(OFFSET('Sanitation Data'!$D$10,0,10*ROW('Sanitation Data'!D55))),'Data Summary'!CM61="Yes"),OFFSET('Sanitation Data'!$D$10,0,10*ROW('Sanitation Data'!D55)),NA())</f>
        <v>#N/A</v>
      </c>
      <c r="Y61" s="509" t="e">
        <f ca="1">+IF(AND(ISNUMBER(OFFSET('Sanitation Data'!$D$11,0,10*ROW('Sanitation Data'!D55))),'Data Summary'!CN61="Yes"),OFFSET('Sanitation Data'!$D$11,0,10*ROW('Sanitation Data'!D55)),NA())</f>
        <v>#N/A</v>
      </c>
      <c r="Z61" s="509" t="e">
        <f ca="1">+IF(AND(ISNUMBER(OFFSET('Sanitation Data'!$D$12,0,10*ROW('Sanitation Data'!D55))),'Data Summary'!CO61="Yes"),OFFSET('Sanitation Data'!$D$12,0,10*ROW('Sanitation Data'!D55)),NA())</f>
        <v>#N/A</v>
      </c>
      <c r="AA61" s="509" t="e">
        <f ca="1">+IF(AND(ISNUMBER(OFFSET('Sanitation Data'!$E$4,0,10*ROW('Sanitation Data'!E55))),'Data Summary'!CP61="Yes"),100-OFFSET('Sanitation Data'!$E$4,0,10*ROW('Sanitation Data'!E55)),NA())</f>
        <v>#N/A</v>
      </c>
      <c r="AB61" s="509" t="e">
        <f ca="1">+IF(AND(ISNUMBER(OFFSET('Sanitation Data'!$E$6,0,10*ROW('Sanitation Data'!E55))),'Data Summary'!CQ61="Yes"),OFFSET('Sanitation Data'!$E$6,0,10*ROW('Sanitation Data'!E55)),NA())</f>
        <v>#N/A</v>
      </c>
      <c r="AC61" s="509" t="e">
        <f ca="1">+IF(AND(ISNUMBER(OFFSET('Sanitation Data'!$E$10,0,10*ROW('Sanitation Data'!E55))),'Data Summary'!CR61="Yes"),OFFSET('Sanitation Data'!$E$10,0,10*ROW('Sanitation Data'!E55)),NA())</f>
        <v>#N/A</v>
      </c>
      <c r="AD61" s="509" t="e">
        <f ca="1">+IF(AND(ISNUMBER(OFFSET('Sanitation Data'!$E$11,0,10*ROW('Sanitation Data'!E55))),'Data Summary'!CS61="Yes"),OFFSET('Sanitation Data'!$E$11,0,10*ROW('Sanitation Data'!E55)),NA())</f>
        <v>#N/A</v>
      </c>
      <c r="AE61" s="509" t="e">
        <f ca="1">+IF(AND(ISNUMBER(OFFSET('Sanitation Data'!$E$12,0,10*ROW('Sanitation Data'!E55))),'Data Summary'!CT61="Yes"),OFFSET('Sanitation Data'!$E$12,0,10*ROW('Sanitation Data'!E55)),NA())</f>
        <v>#N/A</v>
      </c>
      <c r="AF61" s="509" t="e">
        <f ca="1">+IF(AND(ISNUMBER(OFFSET('Sanitation Data'!$F$4,0,10*ROW('Sanitation Data'!F55))),'Data Summary'!CU61="Yes"),100-OFFSET('Sanitation Data'!$F$4,0,10*ROW('Sanitation Data'!F55)),NA())</f>
        <v>#N/A</v>
      </c>
      <c r="AG61" s="509" t="e">
        <f ca="1">+IF(AND(ISNUMBER(OFFSET('Sanitation Data'!$F$6,0,10*ROW('Sanitation Data'!F55))),'Data Summary'!CV61="Yes"),OFFSET('Sanitation Data'!$F$6,0,10*ROW('Sanitation Data'!F55)),NA())</f>
        <v>#N/A</v>
      </c>
      <c r="AH61" s="509" t="e">
        <f ca="1">+IF(AND(ISNUMBER(OFFSET('Sanitation Data'!$F$10,0,10*ROW('Sanitation Data'!F55))),'Data Summary'!CW61="Yes"),OFFSET('Sanitation Data'!$F$10,0,10*ROW('Sanitation Data'!F55)),NA())</f>
        <v>#N/A</v>
      </c>
      <c r="AI61" s="509" t="e">
        <f ca="1">+IF(AND(ISNUMBER(OFFSET('Sanitation Data'!$F$11,0,10*ROW('Sanitation Data'!F55))),'Data Summary'!CX61="Yes"),OFFSET('Sanitation Data'!$F$11,0,10*ROW('Sanitation Data'!F55)),NA())</f>
        <v>#N/A</v>
      </c>
      <c r="AJ61" s="509" t="e">
        <f ca="1">+IF(AND(ISNUMBER(OFFSET('Sanitation Data'!$F$12,0,10*ROW('Sanitation Data'!F55))),'Data Summary'!CY61="Yes"),OFFSET('Sanitation Data'!$F$12,0,10*ROW('Sanitation Data'!F55)),NA())</f>
        <v>#N/A</v>
      </c>
      <c r="AK61" s="509" t="e">
        <f ca="1">+IF(AND(ISNUMBER(OFFSET('Sanitation Data'!$G$4,0,10*ROW('Sanitation Data'!G55))),'Data Summary'!CZ61="Yes"),100-OFFSET('Sanitation Data'!$G$4,0,10*ROW('Sanitation Data'!G55)),NA())</f>
        <v>#N/A</v>
      </c>
      <c r="AL61" s="509" t="e">
        <f ca="1">+IF(AND(ISNUMBER(OFFSET('Sanitation Data'!$G$6,0,10*ROW('Sanitation Data'!G55))),'Data Summary'!DA61="Yes"),OFFSET('Sanitation Data'!$G$6,0,10*ROW('Sanitation Data'!G55)),NA())</f>
        <v>#N/A</v>
      </c>
      <c r="AM61" s="509" t="e">
        <f ca="1">+IF(AND(ISNUMBER(OFFSET('Sanitation Data'!$G$10,0,10*ROW('Sanitation Data'!G55))),'Data Summary'!DB61="Yes"),OFFSET('Sanitation Data'!$G$10,0,10*ROW('Sanitation Data'!G55)),NA())</f>
        <v>#N/A</v>
      </c>
      <c r="AN61" s="509" t="e">
        <f ca="1">+IF(AND(ISNUMBER(OFFSET('Sanitation Data'!$G$11,0,10*ROW('Sanitation Data'!G55))),'Data Summary'!DC61="Yes"),OFFSET('Sanitation Data'!$G$11,0,10*ROW('Sanitation Data'!G55)),NA())</f>
        <v>#N/A</v>
      </c>
      <c r="AO61" s="509" t="e">
        <f ca="1">+IF(AND(ISNUMBER(OFFSET('Sanitation Data'!$G$12,0,10*ROW('Sanitation Data'!G55))),'Data Summary'!DD61="Yes"),OFFSET('Sanitation Data'!$G$12,0,10*ROW('Sanitation Data'!G55)),NA())</f>
        <v>#N/A</v>
      </c>
      <c r="AP61" s="509" t="e">
        <f ca="1">+IF(AND(ISNUMBER(OFFSET('Sanitation Data'!$H$4,0,10*ROW('Sanitation Data'!H55))),'Data Summary'!DE61="Yes"),100-OFFSET('Sanitation Data'!$H$4,0,10*ROW('Sanitation Data'!H55)),NA())</f>
        <v>#N/A</v>
      </c>
      <c r="AQ61" s="509" t="e">
        <f ca="1">+IF(AND(ISNUMBER(OFFSET('Sanitation Data'!$H$6,0,10*ROW('Sanitation Data'!H55))),'Data Summary'!DF61="Yes"),OFFSET('Sanitation Data'!$H$6,0,10*ROW('Sanitation Data'!H55)),NA())</f>
        <v>#N/A</v>
      </c>
      <c r="AR61" s="509" t="e">
        <f ca="1">+IF(AND(ISNUMBER(OFFSET('Sanitation Data'!$H$10,0,10*ROW('Sanitation Data'!H55))),'Data Summary'!DG61="Yes"),OFFSET('Sanitation Data'!$H$10,0,10*ROW('Sanitation Data'!H55)),NA())</f>
        <v>#N/A</v>
      </c>
      <c r="AS61" s="509" t="e">
        <f ca="1">+IF(AND(ISNUMBER(OFFSET('Sanitation Data'!$H$11,0,10*ROW('Sanitation Data'!H55))),'Data Summary'!DH61="Yes"),OFFSET('Sanitation Data'!$H$11,0,10*ROW('Sanitation Data'!H55)),NA())</f>
        <v>#N/A</v>
      </c>
      <c r="AT61" s="509" t="e">
        <f ca="1">+IF(AND(ISNUMBER(OFFSET('Sanitation Data'!$H$12,0,10*ROW('Sanitation Data'!H55))),'Data Summary'!DI61="Yes"),OFFSET('Sanitation Data'!$H$12,0,10*ROW('Sanitation Data'!H55)),NA())</f>
        <v>#N/A</v>
      </c>
      <c r="AU61" s="509" t="e">
        <f ca="1">+IF(AND(ISNUMBER(OFFSET('Sanitation Data'!$I$4,0,10*ROW('Sanitation Data'!I55))),'Data Summary'!DJ61="Yes"),100-OFFSET('Sanitation Data'!$I$4,0,10*ROW('Sanitation Data'!I55)),NA())</f>
        <v>#N/A</v>
      </c>
      <c r="AV61" s="509" t="e">
        <f ca="1">+IF(AND(ISNUMBER(OFFSET('Sanitation Data'!$I$6,0,10*ROW('Sanitation Data'!I55))),'Data Summary'!DK61="Yes"),OFFSET('Sanitation Data'!$I$6,0,10*ROW('Sanitation Data'!I55)),NA())</f>
        <v>#N/A</v>
      </c>
      <c r="AW61" s="509" t="e">
        <f ca="1">+IF(AND(ISNUMBER(OFFSET('Sanitation Data'!$I$10,0,10*ROW('Sanitation Data'!I55))),'Data Summary'!DL61="Yes"),OFFSET('Sanitation Data'!$I$10,0,10*ROW('Sanitation Data'!I55)),NA())</f>
        <v>#N/A</v>
      </c>
      <c r="AX61" s="509" t="e">
        <f ca="1">+IF(AND(ISNUMBER(OFFSET('Sanitation Data'!$I$11,0,10*ROW('Sanitation Data'!I55))),'Data Summary'!DM61="Yes"),OFFSET('Sanitation Data'!$I$11,0,10*ROW('Sanitation Data'!I55)),NA())</f>
        <v>#N/A</v>
      </c>
      <c r="AY61" s="509" t="e">
        <f ca="1">+IF(AND(ISNUMBER(OFFSET('Sanitation Data'!$I$12,0,10*ROW('Sanitation Data'!I55))),'Data Summary'!DN61="Yes"),OFFSET('Sanitation Data'!$I$12,0,10*ROW('Sanitation Data'!I55)),NA())</f>
        <v>#N/A</v>
      </c>
      <c r="AZ61" s="510" t="e">
        <f ca="1">+IF(AND(ISNUMBER(OFFSET('Hygiene Data'!$D$5,0,10*ROW('Hygiene Data'!D55))),'Data Summary'!DO61="Yes"),OFFSET('Hygiene Data'!$D$5,0,10*ROW('Hygiene Data'!D55)),NA())</f>
        <v>#N/A</v>
      </c>
      <c r="BA61" s="510" t="e">
        <f ca="1">+IF(AND(ISNUMBER(OFFSET('Hygiene Data'!$D$7,0,10*ROW('Hygiene Data'!D55))),'Data Summary'!DP61="Yes"),OFFSET('Hygiene Data'!$D$7,0,10*ROW('Hygiene Data'!D55)),NA())</f>
        <v>#N/A</v>
      </c>
      <c r="BB61" s="510" t="e">
        <f ca="1">+IF(AND(ISNUMBER(OFFSET('Hygiene Data'!$D$9,0,10*ROW('Hygiene Data'!D55))),'Data Summary'!DQ61="Yes"),OFFSET('Hygiene Data'!$D$9,0,10*ROW('Hygiene Data'!D55)),NA())</f>
        <v>#N/A</v>
      </c>
      <c r="BC61" s="510" t="e">
        <f ca="1">+IF(AND(ISNUMBER(OFFSET('Hygiene Data'!$E$5,0,10*ROW('Hygiene Data'!E55))),'Data Summary'!DR61="Yes"),OFFSET('Hygiene Data'!$E$5,0,10*ROW('Hygiene Data'!E55)),NA())</f>
        <v>#N/A</v>
      </c>
      <c r="BD61" s="510" t="e">
        <f ca="1">+IF(AND(ISNUMBER(OFFSET('Hygiene Data'!$E$7,0,10*ROW('Hygiene Data'!E55))),'Data Summary'!DS61="Yes"),OFFSET('Hygiene Data'!$E$7,0,10*ROW('Hygiene Data'!E55)),NA())</f>
        <v>#N/A</v>
      </c>
      <c r="BE61" s="510" t="e">
        <f ca="1">+IF(AND(ISNUMBER(OFFSET('Hygiene Data'!$E$9,0,10*ROW('Hygiene Data'!E55))),'Data Summary'!DT61="Yes"),OFFSET('Hygiene Data'!$E$9,0,10*ROW('Hygiene Data'!E55)),NA())</f>
        <v>#N/A</v>
      </c>
      <c r="BF61" s="510" t="e">
        <f ca="1">+IF(AND(ISNUMBER(OFFSET('Hygiene Data'!$F$5,0,10*ROW('Hygiene Data'!F55))),'Data Summary'!DU61="Yes"),OFFSET('Hygiene Data'!$F$5,0,10*ROW('Hygiene Data'!F55)),NA())</f>
        <v>#N/A</v>
      </c>
      <c r="BG61" s="510" t="e">
        <f ca="1">+IF(AND(ISNUMBER(OFFSET('Hygiene Data'!$F$7,0,10*ROW('Hygiene Data'!F55))),'Data Summary'!DV61="Yes"),OFFSET('Hygiene Data'!$F$7,0,10*ROW('Hygiene Data'!F55)),NA())</f>
        <v>#N/A</v>
      </c>
      <c r="BH61" s="510" t="e">
        <f ca="1">+IF(AND(ISNUMBER(OFFSET('Hygiene Data'!$F$9,0,10*ROW('Hygiene Data'!F55))),'Data Summary'!DW61="Yes"),OFFSET('Hygiene Data'!$F$9,0,10*ROW('Hygiene Data'!F55)),NA())</f>
        <v>#N/A</v>
      </c>
      <c r="BI61" s="510" t="e">
        <f ca="1">+IF(AND(ISNUMBER(OFFSET('Hygiene Data'!$G$5,0,10*ROW('Hygiene Data'!G55))),'Data Summary'!DX61="Yes"),OFFSET('Hygiene Data'!$G$5,0,10*ROW('Hygiene Data'!G55)),NA())</f>
        <v>#N/A</v>
      </c>
      <c r="BJ61" s="510" t="e">
        <f ca="1">+IF(AND(ISNUMBER(OFFSET('Hygiene Data'!$G$7,0,10*ROW('Hygiene Data'!G55))),'Data Summary'!DY61="Yes"),OFFSET('Hygiene Data'!$G$7,0,10*ROW('Hygiene Data'!G55)),NA())</f>
        <v>#N/A</v>
      </c>
      <c r="BK61" s="510" t="e">
        <f ca="1">+IF(AND(ISNUMBER(OFFSET('Hygiene Data'!$G$9,0,10*ROW('Hygiene Data'!G55))),'Data Summary'!DZ61="Yes"),OFFSET('Hygiene Data'!$G$9,0,10*ROW('Hygiene Data'!G55)),NA())</f>
        <v>#N/A</v>
      </c>
      <c r="BL61" s="510" t="e">
        <f ca="1">+IF(AND(ISNUMBER(OFFSET('Hygiene Data'!$H$5,0,10*ROW('Hygiene Data'!H55))),'Data Summary'!EA61="Yes"),OFFSET('Hygiene Data'!$H$5,0,10*ROW('Hygiene Data'!H55)),NA())</f>
        <v>#N/A</v>
      </c>
      <c r="BM61" s="510" t="e">
        <f ca="1">+IF(AND(ISNUMBER(OFFSET('Hygiene Data'!$H$7,0,10*ROW('Hygiene Data'!H55))),'Data Summary'!EB61="Yes"),OFFSET('Hygiene Data'!$H$7,0,10*ROW('Hygiene Data'!H55)),NA())</f>
        <v>#N/A</v>
      </c>
      <c r="BN61" s="510" t="e">
        <f ca="1">+IF(AND(ISNUMBER(OFFSET('Hygiene Data'!$H$9,0,10*ROW('Hygiene Data'!H55))),'Data Summary'!EC61="Yes"),OFFSET('Hygiene Data'!$H$9,0,10*ROW('Hygiene Data'!H55)),NA())</f>
        <v>#N/A</v>
      </c>
      <c r="BO61" s="510" t="e">
        <f ca="1">+IF(AND(ISNUMBER(OFFSET('Hygiene Data'!$I$5,0,10*ROW('Hygiene Data'!I55))),'Data Summary'!ED61="Yes"),OFFSET('Hygiene Data'!$I$5,0,10*ROW('Hygiene Data'!I55)),NA())</f>
        <v>#N/A</v>
      </c>
      <c r="BP61" s="510" t="e">
        <f ca="1">+IF(AND(ISNUMBER(OFFSET('Hygiene Data'!$I$7,0,10*ROW('Hygiene Data'!I55))),'Data Summary'!EE61="Yes"),OFFSET('Hygiene Data'!$I$7,0,10*ROW('Hygiene Data'!I55)),NA())</f>
        <v>#N/A</v>
      </c>
      <c r="BQ61" s="510" t="e">
        <f ca="1">+IF(AND(ISNUMBER(OFFSET('Hygiene Data'!$I$9,0,10*ROW('Hygiene Data'!I55))),'Data Summary'!EF61="Yes"),OFFSET('Hygiene Data'!$I$9,0,10*ROW('Hygiene Data'!I55)),NA())</f>
        <v>#N/A</v>
      </c>
    </row>
    <row r="62" spans="1:69" x14ac:dyDescent="0.25">
      <c r="A62" s="506" t="e">
        <f ca="1">+RIGHT('Data Summary'!A62,LEN('Data Summary'!A62)-9)</f>
        <v>#VALUE!</v>
      </c>
      <c r="B62" s="480" t="str">
        <f ca="1">+IF(ISTEXT('Data Summary'!B62),'Data Summary'!B62,"")</f>
        <v/>
      </c>
      <c r="C62" s="507" t="e">
        <f ca="1">+VALUE('Data Summary'!C62)</f>
        <v>#VALUE!</v>
      </c>
      <c r="D62" s="508" t="e">
        <f ca="1">+IF(AND(ISNUMBER(OFFSET('Water Data'!$D$4,0,10*ROW('Water Data'!D56))),'Data Summary'!BS62="Yes"),100-OFFSET('Water Data'!$D$4,0,10*ROW('Water Data'!D56)),NA())</f>
        <v>#N/A</v>
      </c>
      <c r="E62" s="508" t="e">
        <f ca="1">+IF(AND(ISNUMBER(OFFSET('Water Data'!$D$6,0,10*ROW('Water Data'!D56))),'Data Summary'!BT62="Yes"),OFFSET('Water Data'!$D$6,0,10*ROW('Water Data'!D56)),NA())</f>
        <v>#N/A</v>
      </c>
      <c r="F62" s="508" t="e">
        <f ca="1">+IF(AND(ISNUMBER(OFFSET('Water Data'!$D$9,0,10*ROW('Water Data'!D56))),'Data Summary'!BU62="Yes"),OFFSET('Water Data'!$D$9,0,10*ROW('Water Data'!D56)),NA())</f>
        <v>#N/A</v>
      </c>
      <c r="G62" s="508" t="e">
        <f ca="1">+IF(AND(ISNUMBER(OFFSET('Water Data'!$E$4,0,10*ROW('Water Data'!E56))),'Data Summary'!BV62="Yes"),100-OFFSET('Water Data'!$E$4,0,10*ROW('Water Data'!E56)),NA())</f>
        <v>#N/A</v>
      </c>
      <c r="H62" s="508" t="e">
        <f ca="1">+IF(AND(ISNUMBER(OFFSET('Water Data'!$E$6,0,10*ROW('Water Data'!E56))),'Data Summary'!BW62="Yes"),OFFSET('Water Data'!$E$6,0,10*ROW('Water Data'!E56)),NA())</f>
        <v>#N/A</v>
      </c>
      <c r="I62" s="508" t="e">
        <f ca="1">+IF(AND(ISNUMBER(OFFSET('Water Data'!$E$9,0,10*ROW('Water Data'!E56))),'Data Summary'!BX62="Yes"),OFFSET('Water Data'!$E$9,0,10*ROW('Water Data'!E56)),NA())</f>
        <v>#N/A</v>
      </c>
      <c r="J62" s="508" t="e">
        <f ca="1">+IF(AND(ISNUMBER(OFFSET('Water Data'!$F$4,0,10*ROW('Water Data'!F56))),'Data Summary'!BY62="Yes"),100-OFFSET('Water Data'!$F$4,0,10*ROW('Water Data'!F56)),NA())</f>
        <v>#N/A</v>
      </c>
      <c r="K62" s="508" t="e">
        <f ca="1">+IF(AND(ISNUMBER(OFFSET('Water Data'!$F$6,0,10*ROW('Water Data'!F56))),'Data Summary'!BZ62="Yes"),OFFSET('Water Data'!$F$6,0,10*ROW('Water Data'!F56)),NA())</f>
        <v>#N/A</v>
      </c>
      <c r="L62" s="508" t="e">
        <f ca="1">+IF(AND(ISNUMBER(OFFSET('Water Data'!$F$9,0,10*ROW('Water Data'!F56))),'Data Summary'!CA62="Yes"),OFFSET('Water Data'!$F$9,0,10*ROW('Water Data'!F56)),NA())</f>
        <v>#N/A</v>
      </c>
      <c r="M62" s="508" t="e">
        <f ca="1">+IF(AND(ISNUMBER(OFFSET('Water Data'!$G$4,0,10*ROW('Water Data'!G56))),'Data Summary'!CB62="Yes"),100-OFFSET('Water Data'!$G$4,0,10*ROW('Water Data'!G56)),NA())</f>
        <v>#N/A</v>
      </c>
      <c r="N62" s="508" t="e">
        <f ca="1">+IF(AND(ISNUMBER(OFFSET('Water Data'!$G$6,0,10*ROW('Water Data'!G56))),'Data Summary'!CC62="Yes"),OFFSET('Water Data'!$G$6,0,10*ROW('Water Data'!G56)),NA())</f>
        <v>#N/A</v>
      </c>
      <c r="O62" s="508" t="e">
        <f ca="1">+IF(AND(ISNUMBER(OFFSET('Water Data'!$G$9,0,10*ROW('Water Data'!G56))),'Data Summary'!CD62="Yes"),OFFSET('Water Data'!$G$9,0,10*ROW('Water Data'!G56)),NA())</f>
        <v>#N/A</v>
      </c>
      <c r="P62" s="508" t="e">
        <f ca="1">+IF(AND(ISNUMBER(OFFSET('Water Data'!$H$4,0,10*ROW('Water Data'!H56))),'Data Summary'!CE62="Yes"),100-OFFSET('Water Data'!$H$4,0,10*ROW('Water Data'!H56)),NA())</f>
        <v>#N/A</v>
      </c>
      <c r="Q62" s="508" t="e">
        <f ca="1">+IF(AND(ISNUMBER(OFFSET('Water Data'!$H$6,0,10*ROW('Water Data'!H56))),'Data Summary'!CF62="Yes"),OFFSET('Water Data'!$H$6,0,10*ROW('Water Data'!H56)),NA())</f>
        <v>#N/A</v>
      </c>
      <c r="R62" s="508" t="e">
        <f ca="1">+IF(AND(ISNUMBER(OFFSET('Water Data'!$H$9,0,10*ROW('Water Data'!H56))),'Data Summary'!CG62="Yes"),OFFSET('Water Data'!$H$9,0,10*ROW('Water Data'!H56)),NA())</f>
        <v>#N/A</v>
      </c>
      <c r="S62" s="508" t="e">
        <f ca="1">+IF(AND(ISNUMBER(OFFSET('Water Data'!$I$4,0,10*ROW('Water Data'!I56))),'Data Summary'!CH62="Yes"),100-OFFSET('Water Data'!$I$4,0,10*ROW('Water Data'!I56)),NA())</f>
        <v>#N/A</v>
      </c>
      <c r="T62" s="508" t="e">
        <f ca="1">+IF(AND(ISNUMBER(OFFSET('Water Data'!$I$6,0,10*ROW('Water Data'!I56))),'Data Summary'!CI62="Yes"),OFFSET('Water Data'!$I$6,0,10*ROW('Water Data'!I56)),NA())</f>
        <v>#N/A</v>
      </c>
      <c r="U62" s="508" t="e">
        <f ca="1">+IF(AND(ISNUMBER(OFFSET('Water Data'!$I$9,0,10*ROW('Water Data'!I56))),'Data Summary'!CJ62="Yes"),OFFSET('Water Data'!$I$9,0,10*ROW('Water Data'!I56)),NA())</f>
        <v>#N/A</v>
      </c>
      <c r="V62" s="509" t="e">
        <f ca="1">+IF(AND(ISNUMBER(OFFSET('Sanitation Data'!$D$4,0,10*ROW('Sanitation Data'!D56))),'Data Summary'!CK62="Yes"),100-OFFSET('Sanitation Data'!$D$4,0,10*ROW('Sanitation Data'!D56)),NA())</f>
        <v>#N/A</v>
      </c>
      <c r="W62" s="509" t="e">
        <f ca="1">+IF(AND(ISNUMBER(OFFSET('Sanitation Data'!$D$6,0,10*ROW('Sanitation Data'!D56))),'Data Summary'!CL62="Yes"),OFFSET('Sanitation Data'!$D$6,0,10*ROW('Sanitation Data'!D56)),NA())</f>
        <v>#N/A</v>
      </c>
      <c r="X62" s="509" t="e">
        <f ca="1">+IF(AND(ISNUMBER(OFFSET('Sanitation Data'!$D$10,0,10*ROW('Sanitation Data'!D56))),'Data Summary'!CM62="Yes"),OFFSET('Sanitation Data'!$D$10,0,10*ROW('Sanitation Data'!D56)),NA())</f>
        <v>#N/A</v>
      </c>
      <c r="Y62" s="509" t="e">
        <f ca="1">+IF(AND(ISNUMBER(OFFSET('Sanitation Data'!$D$11,0,10*ROW('Sanitation Data'!D56))),'Data Summary'!CN62="Yes"),OFFSET('Sanitation Data'!$D$11,0,10*ROW('Sanitation Data'!D56)),NA())</f>
        <v>#N/A</v>
      </c>
      <c r="Z62" s="509" t="e">
        <f ca="1">+IF(AND(ISNUMBER(OFFSET('Sanitation Data'!$D$12,0,10*ROW('Sanitation Data'!D56))),'Data Summary'!CO62="Yes"),OFFSET('Sanitation Data'!$D$12,0,10*ROW('Sanitation Data'!D56)),NA())</f>
        <v>#N/A</v>
      </c>
      <c r="AA62" s="509" t="e">
        <f ca="1">+IF(AND(ISNUMBER(OFFSET('Sanitation Data'!$E$4,0,10*ROW('Sanitation Data'!E56))),'Data Summary'!CP62="Yes"),100-OFFSET('Sanitation Data'!$E$4,0,10*ROW('Sanitation Data'!E56)),NA())</f>
        <v>#N/A</v>
      </c>
      <c r="AB62" s="509" t="e">
        <f ca="1">+IF(AND(ISNUMBER(OFFSET('Sanitation Data'!$E$6,0,10*ROW('Sanitation Data'!E56))),'Data Summary'!CQ62="Yes"),OFFSET('Sanitation Data'!$E$6,0,10*ROW('Sanitation Data'!E56)),NA())</f>
        <v>#N/A</v>
      </c>
      <c r="AC62" s="509" t="e">
        <f ca="1">+IF(AND(ISNUMBER(OFFSET('Sanitation Data'!$E$10,0,10*ROW('Sanitation Data'!E56))),'Data Summary'!CR62="Yes"),OFFSET('Sanitation Data'!$E$10,0,10*ROW('Sanitation Data'!E56)),NA())</f>
        <v>#N/A</v>
      </c>
      <c r="AD62" s="509" t="e">
        <f ca="1">+IF(AND(ISNUMBER(OFFSET('Sanitation Data'!$E$11,0,10*ROW('Sanitation Data'!E56))),'Data Summary'!CS62="Yes"),OFFSET('Sanitation Data'!$E$11,0,10*ROW('Sanitation Data'!E56)),NA())</f>
        <v>#N/A</v>
      </c>
      <c r="AE62" s="509" t="e">
        <f ca="1">+IF(AND(ISNUMBER(OFFSET('Sanitation Data'!$E$12,0,10*ROW('Sanitation Data'!E56))),'Data Summary'!CT62="Yes"),OFFSET('Sanitation Data'!$E$12,0,10*ROW('Sanitation Data'!E56)),NA())</f>
        <v>#N/A</v>
      </c>
      <c r="AF62" s="509" t="e">
        <f ca="1">+IF(AND(ISNUMBER(OFFSET('Sanitation Data'!$F$4,0,10*ROW('Sanitation Data'!F56))),'Data Summary'!CU62="Yes"),100-OFFSET('Sanitation Data'!$F$4,0,10*ROW('Sanitation Data'!F56)),NA())</f>
        <v>#N/A</v>
      </c>
      <c r="AG62" s="509" t="e">
        <f ca="1">+IF(AND(ISNUMBER(OFFSET('Sanitation Data'!$F$6,0,10*ROW('Sanitation Data'!F56))),'Data Summary'!CV62="Yes"),OFFSET('Sanitation Data'!$F$6,0,10*ROW('Sanitation Data'!F56)),NA())</f>
        <v>#N/A</v>
      </c>
      <c r="AH62" s="509" t="e">
        <f ca="1">+IF(AND(ISNUMBER(OFFSET('Sanitation Data'!$F$10,0,10*ROW('Sanitation Data'!F56))),'Data Summary'!CW62="Yes"),OFFSET('Sanitation Data'!$F$10,0,10*ROW('Sanitation Data'!F56)),NA())</f>
        <v>#N/A</v>
      </c>
      <c r="AI62" s="509" t="e">
        <f ca="1">+IF(AND(ISNUMBER(OFFSET('Sanitation Data'!$F$11,0,10*ROW('Sanitation Data'!F56))),'Data Summary'!CX62="Yes"),OFFSET('Sanitation Data'!$F$11,0,10*ROW('Sanitation Data'!F56)),NA())</f>
        <v>#N/A</v>
      </c>
      <c r="AJ62" s="509" t="e">
        <f ca="1">+IF(AND(ISNUMBER(OFFSET('Sanitation Data'!$F$12,0,10*ROW('Sanitation Data'!F56))),'Data Summary'!CY62="Yes"),OFFSET('Sanitation Data'!$F$12,0,10*ROW('Sanitation Data'!F56)),NA())</f>
        <v>#N/A</v>
      </c>
      <c r="AK62" s="509" t="e">
        <f ca="1">+IF(AND(ISNUMBER(OFFSET('Sanitation Data'!$G$4,0,10*ROW('Sanitation Data'!G56))),'Data Summary'!CZ62="Yes"),100-OFFSET('Sanitation Data'!$G$4,0,10*ROW('Sanitation Data'!G56)),NA())</f>
        <v>#N/A</v>
      </c>
      <c r="AL62" s="509" t="e">
        <f ca="1">+IF(AND(ISNUMBER(OFFSET('Sanitation Data'!$G$6,0,10*ROW('Sanitation Data'!G56))),'Data Summary'!DA62="Yes"),OFFSET('Sanitation Data'!$G$6,0,10*ROW('Sanitation Data'!G56)),NA())</f>
        <v>#N/A</v>
      </c>
      <c r="AM62" s="509" t="e">
        <f ca="1">+IF(AND(ISNUMBER(OFFSET('Sanitation Data'!$G$10,0,10*ROW('Sanitation Data'!G56))),'Data Summary'!DB62="Yes"),OFFSET('Sanitation Data'!$G$10,0,10*ROW('Sanitation Data'!G56)),NA())</f>
        <v>#N/A</v>
      </c>
      <c r="AN62" s="509" t="e">
        <f ca="1">+IF(AND(ISNUMBER(OFFSET('Sanitation Data'!$G$11,0,10*ROW('Sanitation Data'!G56))),'Data Summary'!DC62="Yes"),OFFSET('Sanitation Data'!$G$11,0,10*ROW('Sanitation Data'!G56)),NA())</f>
        <v>#N/A</v>
      </c>
      <c r="AO62" s="509" t="e">
        <f ca="1">+IF(AND(ISNUMBER(OFFSET('Sanitation Data'!$G$12,0,10*ROW('Sanitation Data'!G56))),'Data Summary'!DD62="Yes"),OFFSET('Sanitation Data'!$G$12,0,10*ROW('Sanitation Data'!G56)),NA())</f>
        <v>#N/A</v>
      </c>
      <c r="AP62" s="509" t="e">
        <f ca="1">+IF(AND(ISNUMBER(OFFSET('Sanitation Data'!$H$4,0,10*ROW('Sanitation Data'!H56))),'Data Summary'!DE62="Yes"),100-OFFSET('Sanitation Data'!$H$4,0,10*ROW('Sanitation Data'!H56)),NA())</f>
        <v>#N/A</v>
      </c>
      <c r="AQ62" s="509" t="e">
        <f ca="1">+IF(AND(ISNUMBER(OFFSET('Sanitation Data'!$H$6,0,10*ROW('Sanitation Data'!H56))),'Data Summary'!DF62="Yes"),OFFSET('Sanitation Data'!$H$6,0,10*ROW('Sanitation Data'!H56)),NA())</f>
        <v>#N/A</v>
      </c>
      <c r="AR62" s="509" t="e">
        <f ca="1">+IF(AND(ISNUMBER(OFFSET('Sanitation Data'!$H$10,0,10*ROW('Sanitation Data'!H56))),'Data Summary'!DG62="Yes"),OFFSET('Sanitation Data'!$H$10,0,10*ROW('Sanitation Data'!H56)),NA())</f>
        <v>#N/A</v>
      </c>
      <c r="AS62" s="509" t="e">
        <f ca="1">+IF(AND(ISNUMBER(OFFSET('Sanitation Data'!$H$11,0,10*ROW('Sanitation Data'!H56))),'Data Summary'!DH62="Yes"),OFFSET('Sanitation Data'!$H$11,0,10*ROW('Sanitation Data'!H56)),NA())</f>
        <v>#N/A</v>
      </c>
      <c r="AT62" s="509" t="e">
        <f ca="1">+IF(AND(ISNUMBER(OFFSET('Sanitation Data'!$H$12,0,10*ROW('Sanitation Data'!H56))),'Data Summary'!DI62="Yes"),OFFSET('Sanitation Data'!$H$12,0,10*ROW('Sanitation Data'!H56)),NA())</f>
        <v>#N/A</v>
      </c>
      <c r="AU62" s="509" t="e">
        <f ca="1">+IF(AND(ISNUMBER(OFFSET('Sanitation Data'!$I$4,0,10*ROW('Sanitation Data'!I56))),'Data Summary'!DJ62="Yes"),100-OFFSET('Sanitation Data'!$I$4,0,10*ROW('Sanitation Data'!I56)),NA())</f>
        <v>#N/A</v>
      </c>
      <c r="AV62" s="509" t="e">
        <f ca="1">+IF(AND(ISNUMBER(OFFSET('Sanitation Data'!$I$6,0,10*ROW('Sanitation Data'!I56))),'Data Summary'!DK62="Yes"),OFFSET('Sanitation Data'!$I$6,0,10*ROW('Sanitation Data'!I56)),NA())</f>
        <v>#N/A</v>
      </c>
      <c r="AW62" s="509" t="e">
        <f ca="1">+IF(AND(ISNUMBER(OFFSET('Sanitation Data'!$I$10,0,10*ROW('Sanitation Data'!I56))),'Data Summary'!DL62="Yes"),OFFSET('Sanitation Data'!$I$10,0,10*ROW('Sanitation Data'!I56)),NA())</f>
        <v>#N/A</v>
      </c>
      <c r="AX62" s="509" t="e">
        <f ca="1">+IF(AND(ISNUMBER(OFFSET('Sanitation Data'!$I$11,0,10*ROW('Sanitation Data'!I56))),'Data Summary'!DM62="Yes"),OFFSET('Sanitation Data'!$I$11,0,10*ROW('Sanitation Data'!I56)),NA())</f>
        <v>#N/A</v>
      </c>
      <c r="AY62" s="509" t="e">
        <f ca="1">+IF(AND(ISNUMBER(OFFSET('Sanitation Data'!$I$12,0,10*ROW('Sanitation Data'!I56))),'Data Summary'!DN62="Yes"),OFFSET('Sanitation Data'!$I$12,0,10*ROW('Sanitation Data'!I56)),NA())</f>
        <v>#N/A</v>
      </c>
      <c r="AZ62" s="510" t="e">
        <f ca="1">+IF(AND(ISNUMBER(OFFSET('Hygiene Data'!$D$5,0,10*ROW('Hygiene Data'!D56))),'Data Summary'!DO62="Yes"),OFFSET('Hygiene Data'!$D$5,0,10*ROW('Hygiene Data'!D56)),NA())</f>
        <v>#N/A</v>
      </c>
      <c r="BA62" s="510" t="e">
        <f ca="1">+IF(AND(ISNUMBER(OFFSET('Hygiene Data'!$D$7,0,10*ROW('Hygiene Data'!D56))),'Data Summary'!DP62="Yes"),OFFSET('Hygiene Data'!$D$7,0,10*ROW('Hygiene Data'!D56)),NA())</f>
        <v>#N/A</v>
      </c>
      <c r="BB62" s="510" t="e">
        <f ca="1">+IF(AND(ISNUMBER(OFFSET('Hygiene Data'!$D$9,0,10*ROW('Hygiene Data'!D56))),'Data Summary'!DQ62="Yes"),OFFSET('Hygiene Data'!$D$9,0,10*ROW('Hygiene Data'!D56)),NA())</f>
        <v>#N/A</v>
      </c>
      <c r="BC62" s="510" t="e">
        <f ca="1">+IF(AND(ISNUMBER(OFFSET('Hygiene Data'!$E$5,0,10*ROW('Hygiene Data'!E56))),'Data Summary'!DR62="Yes"),OFFSET('Hygiene Data'!$E$5,0,10*ROW('Hygiene Data'!E56)),NA())</f>
        <v>#N/A</v>
      </c>
      <c r="BD62" s="510" t="e">
        <f ca="1">+IF(AND(ISNUMBER(OFFSET('Hygiene Data'!$E$7,0,10*ROW('Hygiene Data'!E56))),'Data Summary'!DS62="Yes"),OFFSET('Hygiene Data'!$E$7,0,10*ROW('Hygiene Data'!E56)),NA())</f>
        <v>#N/A</v>
      </c>
      <c r="BE62" s="510" t="e">
        <f ca="1">+IF(AND(ISNUMBER(OFFSET('Hygiene Data'!$E$9,0,10*ROW('Hygiene Data'!E56))),'Data Summary'!DT62="Yes"),OFFSET('Hygiene Data'!$E$9,0,10*ROW('Hygiene Data'!E56)),NA())</f>
        <v>#N/A</v>
      </c>
      <c r="BF62" s="510" t="e">
        <f ca="1">+IF(AND(ISNUMBER(OFFSET('Hygiene Data'!$F$5,0,10*ROW('Hygiene Data'!F56))),'Data Summary'!DU62="Yes"),OFFSET('Hygiene Data'!$F$5,0,10*ROW('Hygiene Data'!F56)),NA())</f>
        <v>#N/A</v>
      </c>
      <c r="BG62" s="510" t="e">
        <f ca="1">+IF(AND(ISNUMBER(OFFSET('Hygiene Data'!$F$7,0,10*ROW('Hygiene Data'!F56))),'Data Summary'!DV62="Yes"),OFFSET('Hygiene Data'!$F$7,0,10*ROW('Hygiene Data'!F56)),NA())</f>
        <v>#N/A</v>
      </c>
      <c r="BH62" s="510" t="e">
        <f ca="1">+IF(AND(ISNUMBER(OFFSET('Hygiene Data'!$F$9,0,10*ROW('Hygiene Data'!F56))),'Data Summary'!DW62="Yes"),OFFSET('Hygiene Data'!$F$9,0,10*ROW('Hygiene Data'!F56)),NA())</f>
        <v>#N/A</v>
      </c>
      <c r="BI62" s="510" t="e">
        <f ca="1">+IF(AND(ISNUMBER(OFFSET('Hygiene Data'!$G$5,0,10*ROW('Hygiene Data'!G56))),'Data Summary'!DX62="Yes"),OFFSET('Hygiene Data'!$G$5,0,10*ROW('Hygiene Data'!G56)),NA())</f>
        <v>#N/A</v>
      </c>
      <c r="BJ62" s="510" t="e">
        <f ca="1">+IF(AND(ISNUMBER(OFFSET('Hygiene Data'!$G$7,0,10*ROW('Hygiene Data'!G56))),'Data Summary'!DY62="Yes"),OFFSET('Hygiene Data'!$G$7,0,10*ROW('Hygiene Data'!G56)),NA())</f>
        <v>#N/A</v>
      </c>
      <c r="BK62" s="510" t="e">
        <f ca="1">+IF(AND(ISNUMBER(OFFSET('Hygiene Data'!$G$9,0,10*ROW('Hygiene Data'!G56))),'Data Summary'!DZ62="Yes"),OFFSET('Hygiene Data'!$G$9,0,10*ROW('Hygiene Data'!G56)),NA())</f>
        <v>#N/A</v>
      </c>
      <c r="BL62" s="510" t="e">
        <f ca="1">+IF(AND(ISNUMBER(OFFSET('Hygiene Data'!$H$5,0,10*ROW('Hygiene Data'!H56))),'Data Summary'!EA62="Yes"),OFFSET('Hygiene Data'!$H$5,0,10*ROW('Hygiene Data'!H56)),NA())</f>
        <v>#N/A</v>
      </c>
      <c r="BM62" s="510" t="e">
        <f ca="1">+IF(AND(ISNUMBER(OFFSET('Hygiene Data'!$H$7,0,10*ROW('Hygiene Data'!H56))),'Data Summary'!EB62="Yes"),OFFSET('Hygiene Data'!$H$7,0,10*ROW('Hygiene Data'!H56)),NA())</f>
        <v>#N/A</v>
      </c>
      <c r="BN62" s="510" t="e">
        <f ca="1">+IF(AND(ISNUMBER(OFFSET('Hygiene Data'!$H$9,0,10*ROW('Hygiene Data'!H56))),'Data Summary'!EC62="Yes"),OFFSET('Hygiene Data'!$H$9,0,10*ROW('Hygiene Data'!H56)),NA())</f>
        <v>#N/A</v>
      </c>
      <c r="BO62" s="510" t="e">
        <f ca="1">+IF(AND(ISNUMBER(OFFSET('Hygiene Data'!$I$5,0,10*ROW('Hygiene Data'!I56))),'Data Summary'!ED62="Yes"),OFFSET('Hygiene Data'!$I$5,0,10*ROW('Hygiene Data'!I56)),NA())</f>
        <v>#N/A</v>
      </c>
      <c r="BP62" s="510" t="e">
        <f ca="1">+IF(AND(ISNUMBER(OFFSET('Hygiene Data'!$I$7,0,10*ROW('Hygiene Data'!I56))),'Data Summary'!EE62="Yes"),OFFSET('Hygiene Data'!$I$7,0,10*ROW('Hygiene Data'!I56)),NA())</f>
        <v>#N/A</v>
      </c>
      <c r="BQ62" s="510" t="e">
        <f ca="1">+IF(AND(ISNUMBER(OFFSET('Hygiene Data'!$I$9,0,10*ROW('Hygiene Data'!I56))),'Data Summary'!EF62="Yes"),OFFSET('Hygiene Data'!$I$9,0,10*ROW('Hygiene Data'!I56)),NA())</f>
        <v>#N/A</v>
      </c>
    </row>
    <row r="63" spans="1:69" x14ac:dyDescent="0.25">
      <c r="A63" s="506" t="e">
        <f ca="1">+RIGHT('Data Summary'!A63,LEN('Data Summary'!A63)-9)</f>
        <v>#VALUE!</v>
      </c>
      <c r="B63" s="480" t="str">
        <f ca="1">+IF(ISTEXT('Data Summary'!B63),'Data Summary'!B63,"")</f>
        <v/>
      </c>
      <c r="C63" s="507" t="e">
        <f ca="1">+VALUE('Data Summary'!C63)</f>
        <v>#VALUE!</v>
      </c>
      <c r="D63" s="508" t="e">
        <f ca="1">+IF(AND(ISNUMBER(OFFSET('Water Data'!$D$4,0,10*ROW('Water Data'!D57))),'Data Summary'!BS63="Yes"),100-OFFSET('Water Data'!$D$4,0,10*ROW('Water Data'!D57)),NA())</f>
        <v>#N/A</v>
      </c>
      <c r="E63" s="508" t="e">
        <f ca="1">+IF(AND(ISNUMBER(OFFSET('Water Data'!$D$6,0,10*ROW('Water Data'!D57))),'Data Summary'!BT63="Yes"),OFFSET('Water Data'!$D$6,0,10*ROW('Water Data'!D57)),NA())</f>
        <v>#N/A</v>
      </c>
      <c r="F63" s="508" t="e">
        <f ca="1">+IF(AND(ISNUMBER(OFFSET('Water Data'!$D$9,0,10*ROW('Water Data'!D57))),'Data Summary'!BU63="Yes"),OFFSET('Water Data'!$D$9,0,10*ROW('Water Data'!D57)),NA())</f>
        <v>#N/A</v>
      </c>
      <c r="G63" s="508" t="e">
        <f ca="1">+IF(AND(ISNUMBER(OFFSET('Water Data'!$E$4,0,10*ROW('Water Data'!E57))),'Data Summary'!BV63="Yes"),100-OFFSET('Water Data'!$E$4,0,10*ROW('Water Data'!E57)),NA())</f>
        <v>#N/A</v>
      </c>
      <c r="H63" s="508" t="e">
        <f ca="1">+IF(AND(ISNUMBER(OFFSET('Water Data'!$E$6,0,10*ROW('Water Data'!E57))),'Data Summary'!BW63="Yes"),OFFSET('Water Data'!$E$6,0,10*ROW('Water Data'!E57)),NA())</f>
        <v>#N/A</v>
      </c>
      <c r="I63" s="508" t="e">
        <f ca="1">+IF(AND(ISNUMBER(OFFSET('Water Data'!$E$9,0,10*ROW('Water Data'!E57))),'Data Summary'!BX63="Yes"),OFFSET('Water Data'!$E$9,0,10*ROW('Water Data'!E57)),NA())</f>
        <v>#N/A</v>
      </c>
      <c r="J63" s="508" t="e">
        <f ca="1">+IF(AND(ISNUMBER(OFFSET('Water Data'!$F$4,0,10*ROW('Water Data'!F57))),'Data Summary'!BY63="Yes"),100-OFFSET('Water Data'!$F$4,0,10*ROW('Water Data'!F57)),NA())</f>
        <v>#N/A</v>
      </c>
      <c r="K63" s="508" t="e">
        <f ca="1">+IF(AND(ISNUMBER(OFFSET('Water Data'!$F$6,0,10*ROW('Water Data'!F57))),'Data Summary'!BZ63="Yes"),OFFSET('Water Data'!$F$6,0,10*ROW('Water Data'!F57)),NA())</f>
        <v>#N/A</v>
      </c>
      <c r="L63" s="508" t="e">
        <f ca="1">+IF(AND(ISNUMBER(OFFSET('Water Data'!$F$9,0,10*ROW('Water Data'!F57))),'Data Summary'!CA63="Yes"),OFFSET('Water Data'!$F$9,0,10*ROW('Water Data'!F57)),NA())</f>
        <v>#N/A</v>
      </c>
      <c r="M63" s="508" t="e">
        <f ca="1">+IF(AND(ISNUMBER(OFFSET('Water Data'!$G$4,0,10*ROW('Water Data'!G57))),'Data Summary'!CB63="Yes"),100-OFFSET('Water Data'!$G$4,0,10*ROW('Water Data'!G57)),NA())</f>
        <v>#N/A</v>
      </c>
      <c r="N63" s="508" t="e">
        <f ca="1">+IF(AND(ISNUMBER(OFFSET('Water Data'!$G$6,0,10*ROW('Water Data'!G57))),'Data Summary'!CC63="Yes"),OFFSET('Water Data'!$G$6,0,10*ROW('Water Data'!G57)),NA())</f>
        <v>#N/A</v>
      </c>
      <c r="O63" s="508" t="e">
        <f ca="1">+IF(AND(ISNUMBER(OFFSET('Water Data'!$G$9,0,10*ROW('Water Data'!G57))),'Data Summary'!CD63="Yes"),OFFSET('Water Data'!$G$9,0,10*ROW('Water Data'!G57)),NA())</f>
        <v>#N/A</v>
      </c>
      <c r="P63" s="508" t="e">
        <f ca="1">+IF(AND(ISNUMBER(OFFSET('Water Data'!$H$4,0,10*ROW('Water Data'!H57))),'Data Summary'!CE63="Yes"),100-OFFSET('Water Data'!$H$4,0,10*ROW('Water Data'!H57)),NA())</f>
        <v>#N/A</v>
      </c>
      <c r="Q63" s="508" t="e">
        <f ca="1">+IF(AND(ISNUMBER(OFFSET('Water Data'!$H$6,0,10*ROW('Water Data'!H57))),'Data Summary'!CF63="Yes"),OFFSET('Water Data'!$H$6,0,10*ROW('Water Data'!H57)),NA())</f>
        <v>#N/A</v>
      </c>
      <c r="R63" s="508" t="e">
        <f ca="1">+IF(AND(ISNUMBER(OFFSET('Water Data'!$H$9,0,10*ROW('Water Data'!H57))),'Data Summary'!CG63="Yes"),OFFSET('Water Data'!$H$9,0,10*ROW('Water Data'!H57)),NA())</f>
        <v>#N/A</v>
      </c>
      <c r="S63" s="508" t="e">
        <f ca="1">+IF(AND(ISNUMBER(OFFSET('Water Data'!$I$4,0,10*ROW('Water Data'!I57))),'Data Summary'!CH63="Yes"),100-OFFSET('Water Data'!$I$4,0,10*ROW('Water Data'!I57)),NA())</f>
        <v>#N/A</v>
      </c>
      <c r="T63" s="508" t="e">
        <f ca="1">+IF(AND(ISNUMBER(OFFSET('Water Data'!$I$6,0,10*ROW('Water Data'!I57))),'Data Summary'!CI63="Yes"),OFFSET('Water Data'!$I$6,0,10*ROW('Water Data'!I57)),NA())</f>
        <v>#N/A</v>
      </c>
      <c r="U63" s="508" t="e">
        <f ca="1">+IF(AND(ISNUMBER(OFFSET('Water Data'!$I$9,0,10*ROW('Water Data'!I57))),'Data Summary'!CJ63="Yes"),OFFSET('Water Data'!$I$9,0,10*ROW('Water Data'!I57)),NA())</f>
        <v>#N/A</v>
      </c>
      <c r="V63" s="509" t="e">
        <f ca="1">+IF(AND(ISNUMBER(OFFSET('Sanitation Data'!$D$4,0,10*ROW('Sanitation Data'!D57))),'Data Summary'!CK63="Yes"),100-OFFSET('Sanitation Data'!$D$4,0,10*ROW('Sanitation Data'!D57)),NA())</f>
        <v>#N/A</v>
      </c>
      <c r="W63" s="509" t="e">
        <f ca="1">+IF(AND(ISNUMBER(OFFSET('Sanitation Data'!$D$6,0,10*ROW('Sanitation Data'!D57))),'Data Summary'!CL63="Yes"),OFFSET('Sanitation Data'!$D$6,0,10*ROW('Sanitation Data'!D57)),NA())</f>
        <v>#N/A</v>
      </c>
      <c r="X63" s="509" t="e">
        <f ca="1">+IF(AND(ISNUMBER(OFFSET('Sanitation Data'!$D$10,0,10*ROW('Sanitation Data'!D57))),'Data Summary'!CM63="Yes"),OFFSET('Sanitation Data'!$D$10,0,10*ROW('Sanitation Data'!D57)),NA())</f>
        <v>#N/A</v>
      </c>
      <c r="Y63" s="509" t="e">
        <f ca="1">+IF(AND(ISNUMBER(OFFSET('Sanitation Data'!$D$11,0,10*ROW('Sanitation Data'!D57))),'Data Summary'!CN63="Yes"),OFFSET('Sanitation Data'!$D$11,0,10*ROW('Sanitation Data'!D57)),NA())</f>
        <v>#N/A</v>
      </c>
      <c r="Z63" s="509" t="e">
        <f ca="1">+IF(AND(ISNUMBER(OFFSET('Sanitation Data'!$D$12,0,10*ROW('Sanitation Data'!D57))),'Data Summary'!CO63="Yes"),OFFSET('Sanitation Data'!$D$12,0,10*ROW('Sanitation Data'!D57)),NA())</f>
        <v>#N/A</v>
      </c>
      <c r="AA63" s="509" t="e">
        <f ca="1">+IF(AND(ISNUMBER(OFFSET('Sanitation Data'!$E$4,0,10*ROW('Sanitation Data'!E57))),'Data Summary'!CP63="Yes"),100-OFFSET('Sanitation Data'!$E$4,0,10*ROW('Sanitation Data'!E57)),NA())</f>
        <v>#N/A</v>
      </c>
      <c r="AB63" s="509" t="e">
        <f ca="1">+IF(AND(ISNUMBER(OFFSET('Sanitation Data'!$E$6,0,10*ROW('Sanitation Data'!E57))),'Data Summary'!CQ63="Yes"),OFFSET('Sanitation Data'!$E$6,0,10*ROW('Sanitation Data'!E57)),NA())</f>
        <v>#N/A</v>
      </c>
      <c r="AC63" s="509" t="e">
        <f ca="1">+IF(AND(ISNUMBER(OFFSET('Sanitation Data'!$E$10,0,10*ROW('Sanitation Data'!E57))),'Data Summary'!CR63="Yes"),OFFSET('Sanitation Data'!$E$10,0,10*ROW('Sanitation Data'!E57)),NA())</f>
        <v>#N/A</v>
      </c>
      <c r="AD63" s="509" t="e">
        <f ca="1">+IF(AND(ISNUMBER(OFFSET('Sanitation Data'!$E$11,0,10*ROW('Sanitation Data'!E57))),'Data Summary'!CS63="Yes"),OFFSET('Sanitation Data'!$E$11,0,10*ROW('Sanitation Data'!E57)),NA())</f>
        <v>#N/A</v>
      </c>
      <c r="AE63" s="509" t="e">
        <f ca="1">+IF(AND(ISNUMBER(OFFSET('Sanitation Data'!$E$12,0,10*ROW('Sanitation Data'!E57))),'Data Summary'!CT63="Yes"),OFFSET('Sanitation Data'!$E$12,0,10*ROW('Sanitation Data'!E57)),NA())</f>
        <v>#N/A</v>
      </c>
      <c r="AF63" s="509" t="e">
        <f ca="1">+IF(AND(ISNUMBER(OFFSET('Sanitation Data'!$F$4,0,10*ROW('Sanitation Data'!F57))),'Data Summary'!CU63="Yes"),100-OFFSET('Sanitation Data'!$F$4,0,10*ROW('Sanitation Data'!F57)),NA())</f>
        <v>#N/A</v>
      </c>
      <c r="AG63" s="509" t="e">
        <f ca="1">+IF(AND(ISNUMBER(OFFSET('Sanitation Data'!$F$6,0,10*ROW('Sanitation Data'!F57))),'Data Summary'!CV63="Yes"),OFFSET('Sanitation Data'!$F$6,0,10*ROW('Sanitation Data'!F57)),NA())</f>
        <v>#N/A</v>
      </c>
      <c r="AH63" s="509" t="e">
        <f ca="1">+IF(AND(ISNUMBER(OFFSET('Sanitation Data'!$F$10,0,10*ROW('Sanitation Data'!F57))),'Data Summary'!CW63="Yes"),OFFSET('Sanitation Data'!$F$10,0,10*ROW('Sanitation Data'!F57)),NA())</f>
        <v>#N/A</v>
      </c>
      <c r="AI63" s="509" t="e">
        <f ca="1">+IF(AND(ISNUMBER(OFFSET('Sanitation Data'!$F$11,0,10*ROW('Sanitation Data'!F57))),'Data Summary'!CX63="Yes"),OFFSET('Sanitation Data'!$F$11,0,10*ROW('Sanitation Data'!F57)),NA())</f>
        <v>#N/A</v>
      </c>
      <c r="AJ63" s="509" t="e">
        <f ca="1">+IF(AND(ISNUMBER(OFFSET('Sanitation Data'!$F$12,0,10*ROW('Sanitation Data'!F57))),'Data Summary'!CY63="Yes"),OFFSET('Sanitation Data'!$F$12,0,10*ROW('Sanitation Data'!F57)),NA())</f>
        <v>#N/A</v>
      </c>
      <c r="AK63" s="509" t="e">
        <f ca="1">+IF(AND(ISNUMBER(OFFSET('Sanitation Data'!$G$4,0,10*ROW('Sanitation Data'!G57))),'Data Summary'!CZ63="Yes"),100-OFFSET('Sanitation Data'!$G$4,0,10*ROW('Sanitation Data'!G57)),NA())</f>
        <v>#N/A</v>
      </c>
      <c r="AL63" s="509" t="e">
        <f ca="1">+IF(AND(ISNUMBER(OFFSET('Sanitation Data'!$G$6,0,10*ROW('Sanitation Data'!G57))),'Data Summary'!DA63="Yes"),OFFSET('Sanitation Data'!$G$6,0,10*ROW('Sanitation Data'!G57)),NA())</f>
        <v>#N/A</v>
      </c>
      <c r="AM63" s="509" t="e">
        <f ca="1">+IF(AND(ISNUMBER(OFFSET('Sanitation Data'!$G$10,0,10*ROW('Sanitation Data'!G57))),'Data Summary'!DB63="Yes"),OFFSET('Sanitation Data'!$G$10,0,10*ROW('Sanitation Data'!G57)),NA())</f>
        <v>#N/A</v>
      </c>
      <c r="AN63" s="509" t="e">
        <f ca="1">+IF(AND(ISNUMBER(OFFSET('Sanitation Data'!$G$11,0,10*ROW('Sanitation Data'!G57))),'Data Summary'!DC63="Yes"),OFFSET('Sanitation Data'!$G$11,0,10*ROW('Sanitation Data'!G57)),NA())</f>
        <v>#N/A</v>
      </c>
      <c r="AO63" s="509" t="e">
        <f ca="1">+IF(AND(ISNUMBER(OFFSET('Sanitation Data'!$G$12,0,10*ROW('Sanitation Data'!G57))),'Data Summary'!DD63="Yes"),OFFSET('Sanitation Data'!$G$12,0,10*ROW('Sanitation Data'!G57)),NA())</f>
        <v>#N/A</v>
      </c>
      <c r="AP63" s="509" t="e">
        <f ca="1">+IF(AND(ISNUMBER(OFFSET('Sanitation Data'!$H$4,0,10*ROW('Sanitation Data'!H57))),'Data Summary'!DE63="Yes"),100-OFFSET('Sanitation Data'!$H$4,0,10*ROW('Sanitation Data'!H57)),NA())</f>
        <v>#N/A</v>
      </c>
      <c r="AQ63" s="509" t="e">
        <f ca="1">+IF(AND(ISNUMBER(OFFSET('Sanitation Data'!$H$6,0,10*ROW('Sanitation Data'!H57))),'Data Summary'!DF63="Yes"),OFFSET('Sanitation Data'!$H$6,0,10*ROW('Sanitation Data'!H57)),NA())</f>
        <v>#N/A</v>
      </c>
      <c r="AR63" s="509" t="e">
        <f ca="1">+IF(AND(ISNUMBER(OFFSET('Sanitation Data'!$H$10,0,10*ROW('Sanitation Data'!H57))),'Data Summary'!DG63="Yes"),OFFSET('Sanitation Data'!$H$10,0,10*ROW('Sanitation Data'!H57)),NA())</f>
        <v>#N/A</v>
      </c>
      <c r="AS63" s="509" t="e">
        <f ca="1">+IF(AND(ISNUMBER(OFFSET('Sanitation Data'!$H$11,0,10*ROW('Sanitation Data'!H57))),'Data Summary'!DH63="Yes"),OFFSET('Sanitation Data'!$H$11,0,10*ROW('Sanitation Data'!H57)),NA())</f>
        <v>#N/A</v>
      </c>
      <c r="AT63" s="509" t="e">
        <f ca="1">+IF(AND(ISNUMBER(OFFSET('Sanitation Data'!$H$12,0,10*ROW('Sanitation Data'!H57))),'Data Summary'!DI63="Yes"),OFFSET('Sanitation Data'!$H$12,0,10*ROW('Sanitation Data'!H57)),NA())</f>
        <v>#N/A</v>
      </c>
      <c r="AU63" s="509" t="e">
        <f ca="1">+IF(AND(ISNUMBER(OFFSET('Sanitation Data'!$I$4,0,10*ROW('Sanitation Data'!I57))),'Data Summary'!DJ63="Yes"),100-OFFSET('Sanitation Data'!$I$4,0,10*ROW('Sanitation Data'!I57)),NA())</f>
        <v>#N/A</v>
      </c>
      <c r="AV63" s="509" t="e">
        <f ca="1">+IF(AND(ISNUMBER(OFFSET('Sanitation Data'!$I$6,0,10*ROW('Sanitation Data'!I57))),'Data Summary'!DK63="Yes"),OFFSET('Sanitation Data'!$I$6,0,10*ROW('Sanitation Data'!I57)),NA())</f>
        <v>#N/A</v>
      </c>
      <c r="AW63" s="509" t="e">
        <f ca="1">+IF(AND(ISNUMBER(OFFSET('Sanitation Data'!$I$10,0,10*ROW('Sanitation Data'!I57))),'Data Summary'!DL63="Yes"),OFFSET('Sanitation Data'!$I$10,0,10*ROW('Sanitation Data'!I57)),NA())</f>
        <v>#N/A</v>
      </c>
      <c r="AX63" s="509" t="e">
        <f ca="1">+IF(AND(ISNUMBER(OFFSET('Sanitation Data'!$I$11,0,10*ROW('Sanitation Data'!I57))),'Data Summary'!DM63="Yes"),OFFSET('Sanitation Data'!$I$11,0,10*ROW('Sanitation Data'!I57)),NA())</f>
        <v>#N/A</v>
      </c>
      <c r="AY63" s="509" t="e">
        <f ca="1">+IF(AND(ISNUMBER(OFFSET('Sanitation Data'!$I$12,0,10*ROW('Sanitation Data'!I57))),'Data Summary'!DN63="Yes"),OFFSET('Sanitation Data'!$I$12,0,10*ROW('Sanitation Data'!I57)),NA())</f>
        <v>#N/A</v>
      </c>
      <c r="AZ63" s="510" t="e">
        <f ca="1">+IF(AND(ISNUMBER(OFFSET('Hygiene Data'!$D$5,0,10*ROW('Hygiene Data'!D57))),'Data Summary'!DO63="Yes"),OFFSET('Hygiene Data'!$D$5,0,10*ROW('Hygiene Data'!D57)),NA())</f>
        <v>#N/A</v>
      </c>
      <c r="BA63" s="510" t="e">
        <f ca="1">+IF(AND(ISNUMBER(OFFSET('Hygiene Data'!$D$7,0,10*ROW('Hygiene Data'!D57))),'Data Summary'!DP63="Yes"),OFFSET('Hygiene Data'!$D$7,0,10*ROW('Hygiene Data'!D57)),NA())</f>
        <v>#N/A</v>
      </c>
      <c r="BB63" s="510" t="e">
        <f ca="1">+IF(AND(ISNUMBER(OFFSET('Hygiene Data'!$D$9,0,10*ROW('Hygiene Data'!D57))),'Data Summary'!DQ63="Yes"),OFFSET('Hygiene Data'!$D$9,0,10*ROW('Hygiene Data'!D57)),NA())</f>
        <v>#N/A</v>
      </c>
      <c r="BC63" s="510" t="e">
        <f ca="1">+IF(AND(ISNUMBER(OFFSET('Hygiene Data'!$E$5,0,10*ROW('Hygiene Data'!E57))),'Data Summary'!DR63="Yes"),OFFSET('Hygiene Data'!$E$5,0,10*ROW('Hygiene Data'!E57)),NA())</f>
        <v>#N/A</v>
      </c>
      <c r="BD63" s="510" t="e">
        <f ca="1">+IF(AND(ISNUMBER(OFFSET('Hygiene Data'!$E$7,0,10*ROW('Hygiene Data'!E57))),'Data Summary'!DS63="Yes"),OFFSET('Hygiene Data'!$E$7,0,10*ROW('Hygiene Data'!E57)),NA())</f>
        <v>#N/A</v>
      </c>
      <c r="BE63" s="510" t="e">
        <f ca="1">+IF(AND(ISNUMBER(OFFSET('Hygiene Data'!$E$9,0,10*ROW('Hygiene Data'!E57))),'Data Summary'!DT63="Yes"),OFFSET('Hygiene Data'!$E$9,0,10*ROW('Hygiene Data'!E57)),NA())</f>
        <v>#N/A</v>
      </c>
      <c r="BF63" s="510" t="e">
        <f ca="1">+IF(AND(ISNUMBER(OFFSET('Hygiene Data'!$F$5,0,10*ROW('Hygiene Data'!F57))),'Data Summary'!DU63="Yes"),OFFSET('Hygiene Data'!$F$5,0,10*ROW('Hygiene Data'!F57)),NA())</f>
        <v>#N/A</v>
      </c>
      <c r="BG63" s="510" t="e">
        <f ca="1">+IF(AND(ISNUMBER(OFFSET('Hygiene Data'!$F$7,0,10*ROW('Hygiene Data'!F57))),'Data Summary'!DV63="Yes"),OFFSET('Hygiene Data'!$F$7,0,10*ROW('Hygiene Data'!F57)),NA())</f>
        <v>#N/A</v>
      </c>
      <c r="BH63" s="510" t="e">
        <f ca="1">+IF(AND(ISNUMBER(OFFSET('Hygiene Data'!$F$9,0,10*ROW('Hygiene Data'!F57))),'Data Summary'!DW63="Yes"),OFFSET('Hygiene Data'!$F$9,0,10*ROW('Hygiene Data'!F57)),NA())</f>
        <v>#N/A</v>
      </c>
      <c r="BI63" s="510" t="e">
        <f ca="1">+IF(AND(ISNUMBER(OFFSET('Hygiene Data'!$G$5,0,10*ROW('Hygiene Data'!G57))),'Data Summary'!DX63="Yes"),OFFSET('Hygiene Data'!$G$5,0,10*ROW('Hygiene Data'!G57)),NA())</f>
        <v>#N/A</v>
      </c>
      <c r="BJ63" s="510" t="e">
        <f ca="1">+IF(AND(ISNUMBER(OFFSET('Hygiene Data'!$G$7,0,10*ROW('Hygiene Data'!G57))),'Data Summary'!DY63="Yes"),OFFSET('Hygiene Data'!$G$7,0,10*ROW('Hygiene Data'!G57)),NA())</f>
        <v>#N/A</v>
      </c>
      <c r="BK63" s="510" t="e">
        <f ca="1">+IF(AND(ISNUMBER(OFFSET('Hygiene Data'!$G$9,0,10*ROW('Hygiene Data'!G57))),'Data Summary'!DZ63="Yes"),OFFSET('Hygiene Data'!$G$9,0,10*ROW('Hygiene Data'!G57)),NA())</f>
        <v>#N/A</v>
      </c>
      <c r="BL63" s="510" t="e">
        <f ca="1">+IF(AND(ISNUMBER(OFFSET('Hygiene Data'!$H$5,0,10*ROW('Hygiene Data'!H57))),'Data Summary'!EA63="Yes"),OFFSET('Hygiene Data'!$H$5,0,10*ROW('Hygiene Data'!H57)),NA())</f>
        <v>#N/A</v>
      </c>
      <c r="BM63" s="510" t="e">
        <f ca="1">+IF(AND(ISNUMBER(OFFSET('Hygiene Data'!$H$7,0,10*ROW('Hygiene Data'!H57))),'Data Summary'!EB63="Yes"),OFFSET('Hygiene Data'!$H$7,0,10*ROW('Hygiene Data'!H57)),NA())</f>
        <v>#N/A</v>
      </c>
      <c r="BN63" s="510" t="e">
        <f ca="1">+IF(AND(ISNUMBER(OFFSET('Hygiene Data'!$H$9,0,10*ROW('Hygiene Data'!H57))),'Data Summary'!EC63="Yes"),OFFSET('Hygiene Data'!$H$9,0,10*ROW('Hygiene Data'!H57)),NA())</f>
        <v>#N/A</v>
      </c>
      <c r="BO63" s="510" t="e">
        <f ca="1">+IF(AND(ISNUMBER(OFFSET('Hygiene Data'!$I$5,0,10*ROW('Hygiene Data'!I57))),'Data Summary'!ED63="Yes"),OFFSET('Hygiene Data'!$I$5,0,10*ROW('Hygiene Data'!I57)),NA())</f>
        <v>#N/A</v>
      </c>
      <c r="BP63" s="510" t="e">
        <f ca="1">+IF(AND(ISNUMBER(OFFSET('Hygiene Data'!$I$7,0,10*ROW('Hygiene Data'!I57))),'Data Summary'!EE63="Yes"),OFFSET('Hygiene Data'!$I$7,0,10*ROW('Hygiene Data'!I57)),NA())</f>
        <v>#N/A</v>
      </c>
      <c r="BQ63" s="510" t="e">
        <f ca="1">+IF(AND(ISNUMBER(OFFSET('Hygiene Data'!$I$9,0,10*ROW('Hygiene Data'!I57))),'Data Summary'!EF63="Yes"),OFFSET('Hygiene Data'!$I$9,0,10*ROW('Hygiene Data'!I57)),NA())</f>
        <v>#N/A</v>
      </c>
    </row>
    <row r="64" spans="1:69" x14ac:dyDescent="0.25">
      <c r="A64" s="506" t="e">
        <f ca="1">+RIGHT('Data Summary'!A64,LEN('Data Summary'!A64)-9)</f>
        <v>#VALUE!</v>
      </c>
      <c r="B64" s="480" t="str">
        <f ca="1">+IF(ISTEXT('Data Summary'!B64),'Data Summary'!B64,"")</f>
        <v/>
      </c>
      <c r="C64" s="507" t="e">
        <f ca="1">+VALUE('Data Summary'!C64)</f>
        <v>#VALUE!</v>
      </c>
      <c r="D64" s="508" t="e">
        <f ca="1">+IF(AND(ISNUMBER(OFFSET('Water Data'!$D$4,0,10*ROW('Water Data'!D58))),'Data Summary'!BS64="Yes"),100-OFFSET('Water Data'!$D$4,0,10*ROW('Water Data'!D58)),NA())</f>
        <v>#N/A</v>
      </c>
      <c r="E64" s="508" t="e">
        <f ca="1">+IF(AND(ISNUMBER(OFFSET('Water Data'!$D$6,0,10*ROW('Water Data'!D58))),'Data Summary'!BT64="Yes"),OFFSET('Water Data'!$D$6,0,10*ROW('Water Data'!D58)),NA())</f>
        <v>#N/A</v>
      </c>
      <c r="F64" s="508" t="e">
        <f ca="1">+IF(AND(ISNUMBER(OFFSET('Water Data'!$D$9,0,10*ROW('Water Data'!D58))),'Data Summary'!BU64="Yes"),OFFSET('Water Data'!$D$9,0,10*ROW('Water Data'!D58)),NA())</f>
        <v>#N/A</v>
      </c>
      <c r="G64" s="508" t="e">
        <f ca="1">+IF(AND(ISNUMBER(OFFSET('Water Data'!$E$4,0,10*ROW('Water Data'!E58))),'Data Summary'!BV64="Yes"),100-OFFSET('Water Data'!$E$4,0,10*ROW('Water Data'!E58)),NA())</f>
        <v>#N/A</v>
      </c>
      <c r="H64" s="508" t="e">
        <f ca="1">+IF(AND(ISNUMBER(OFFSET('Water Data'!$E$6,0,10*ROW('Water Data'!E58))),'Data Summary'!BW64="Yes"),OFFSET('Water Data'!$E$6,0,10*ROW('Water Data'!E58)),NA())</f>
        <v>#N/A</v>
      </c>
      <c r="I64" s="508" t="e">
        <f ca="1">+IF(AND(ISNUMBER(OFFSET('Water Data'!$E$9,0,10*ROW('Water Data'!E58))),'Data Summary'!BX64="Yes"),OFFSET('Water Data'!$E$9,0,10*ROW('Water Data'!E58)),NA())</f>
        <v>#N/A</v>
      </c>
      <c r="J64" s="508" t="e">
        <f ca="1">+IF(AND(ISNUMBER(OFFSET('Water Data'!$F$4,0,10*ROW('Water Data'!F58))),'Data Summary'!BY64="Yes"),100-OFFSET('Water Data'!$F$4,0,10*ROW('Water Data'!F58)),NA())</f>
        <v>#N/A</v>
      </c>
      <c r="K64" s="508" t="e">
        <f ca="1">+IF(AND(ISNUMBER(OFFSET('Water Data'!$F$6,0,10*ROW('Water Data'!F58))),'Data Summary'!BZ64="Yes"),OFFSET('Water Data'!$F$6,0,10*ROW('Water Data'!F58)),NA())</f>
        <v>#N/A</v>
      </c>
      <c r="L64" s="508" t="e">
        <f ca="1">+IF(AND(ISNUMBER(OFFSET('Water Data'!$F$9,0,10*ROW('Water Data'!F58))),'Data Summary'!CA64="Yes"),OFFSET('Water Data'!$F$9,0,10*ROW('Water Data'!F58)),NA())</f>
        <v>#N/A</v>
      </c>
      <c r="M64" s="508" t="e">
        <f ca="1">+IF(AND(ISNUMBER(OFFSET('Water Data'!$G$4,0,10*ROW('Water Data'!G58))),'Data Summary'!CB64="Yes"),100-OFFSET('Water Data'!$G$4,0,10*ROW('Water Data'!G58)),NA())</f>
        <v>#N/A</v>
      </c>
      <c r="N64" s="508" t="e">
        <f ca="1">+IF(AND(ISNUMBER(OFFSET('Water Data'!$G$6,0,10*ROW('Water Data'!G58))),'Data Summary'!CC64="Yes"),OFFSET('Water Data'!$G$6,0,10*ROW('Water Data'!G58)),NA())</f>
        <v>#N/A</v>
      </c>
      <c r="O64" s="508" t="e">
        <f ca="1">+IF(AND(ISNUMBER(OFFSET('Water Data'!$G$9,0,10*ROW('Water Data'!G58))),'Data Summary'!CD64="Yes"),OFFSET('Water Data'!$G$9,0,10*ROW('Water Data'!G58)),NA())</f>
        <v>#N/A</v>
      </c>
      <c r="P64" s="508" t="e">
        <f ca="1">+IF(AND(ISNUMBER(OFFSET('Water Data'!$H$4,0,10*ROW('Water Data'!H58))),'Data Summary'!CE64="Yes"),100-OFFSET('Water Data'!$H$4,0,10*ROW('Water Data'!H58)),NA())</f>
        <v>#N/A</v>
      </c>
      <c r="Q64" s="508" t="e">
        <f ca="1">+IF(AND(ISNUMBER(OFFSET('Water Data'!$H$6,0,10*ROW('Water Data'!H58))),'Data Summary'!CF64="Yes"),OFFSET('Water Data'!$H$6,0,10*ROW('Water Data'!H58)),NA())</f>
        <v>#N/A</v>
      </c>
      <c r="R64" s="508" t="e">
        <f ca="1">+IF(AND(ISNUMBER(OFFSET('Water Data'!$H$9,0,10*ROW('Water Data'!H58))),'Data Summary'!CG64="Yes"),OFFSET('Water Data'!$H$9,0,10*ROW('Water Data'!H58)),NA())</f>
        <v>#N/A</v>
      </c>
      <c r="S64" s="508" t="e">
        <f ca="1">+IF(AND(ISNUMBER(OFFSET('Water Data'!$I$4,0,10*ROW('Water Data'!I58))),'Data Summary'!CH64="Yes"),100-OFFSET('Water Data'!$I$4,0,10*ROW('Water Data'!I58)),NA())</f>
        <v>#N/A</v>
      </c>
      <c r="T64" s="508" t="e">
        <f ca="1">+IF(AND(ISNUMBER(OFFSET('Water Data'!$I$6,0,10*ROW('Water Data'!I58))),'Data Summary'!CI64="Yes"),OFFSET('Water Data'!$I$6,0,10*ROW('Water Data'!I58)),NA())</f>
        <v>#N/A</v>
      </c>
      <c r="U64" s="508" t="e">
        <f ca="1">+IF(AND(ISNUMBER(OFFSET('Water Data'!$I$9,0,10*ROW('Water Data'!I58))),'Data Summary'!CJ64="Yes"),OFFSET('Water Data'!$I$9,0,10*ROW('Water Data'!I58)),NA())</f>
        <v>#N/A</v>
      </c>
      <c r="V64" s="509" t="e">
        <f ca="1">+IF(AND(ISNUMBER(OFFSET('Sanitation Data'!$D$4,0,10*ROW('Sanitation Data'!D58))),'Data Summary'!CK64="Yes"),100-OFFSET('Sanitation Data'!$D$4,0,10*ROW('Sanitation Data'!D58)),NA())</f>
        <v>#N/A</v>
      </c>
      <c r="W64" s="509" t="e">
        <f ca="1">+IF(AND(ISNUMBER(OFFSET('Sanitation Data'!$D$6,0,10*ROW('Sanitation Data'!D58))),'Data Summary'!CL64="Yes"),OFFSET('Sanitation Data'!$D$6,0,10*ROW('Sanitation Data'!D58)),NA())</f>
        <v>#N/A</v>
      </c>
      <c r="X64" s="509" t="e">
        <f ca="1">+IF(AND(ISNUMBER(OFFSET('Sanitation Data'!$D$10,0,10*ROW('Sanitation Data'!D58))),'Data Summary'!CM64="Yes"),OFFSET('Sanitation Data'!$D$10,0,10*ROW('Sanitation Data'!D58)),NA())</f>
        <v>#N/A</v>
      </c>
      <c r="Y64" s="509" t="e">
        <f ca="1">+IF(AND(ISNUMBER(OFFSET('Sanitation Data'!$D$11,0,10*ROW('Sanitation Data'!D58))),'Data Summary'!CN64="Yes"),OFFSET('Sanitation Data'!$D$11,0,10*ROW('Sanitation Data'!D58)),NA())</f>
        <v>#N/A</v>
      </c>
      <c r="Z64" s="509" t="e">
        <f ca="1">+IF(AND(ISNUMBER(OFFSET('Sanitation Data'!$D$12,0,10*ROW('Sanitation Data'!D58))),'Data Summary'!CO64="Yes"),OFFSET('Sanitation Data'!$D$12,0,10*ROW('Sanitation Data'!D58)),NA())</f>
        <v>#N/A</v>
      </c>
      <c r="AA64" s="509" t="e">
        <f ca="1">+IF(AND(ISNUMBER(OFFSET('Sanitation Data'!$E$4,0,10*ROW('Sanitation Data'!E58))),'Data Summary'!CP64="Yes"),100-OFFSET('Sanitation Data'!$E$4,0,10*ROW('Sanitation Data'!E58)),NA())</f>
        <v>#N/A</v>
      </c>
      <c r="AB64" s="509" t="e">
        <f ca="1">+IF(AND(ISNUMBER(OFFSET('Sanitation Data'!$E$6,0,10*ROW('Sanitation Data'!E58))),'Data Summary'!CQ64="Yes"),OFFSET('Sanitation Data'!$E$6,0,10*ROW('Sanitation Data'!E58)),NA())</f>
        <v>#N/A</v>
      </c>
      <c r="AC64" s="509" t="e">
        <f ca="1">+IF(AND(ISNUMBER(OFFSET('Sanitation Data'!$E$10,0,10*ROW('Sanitation Data'!E58))),'Data Summary'!CR64="Yes"),OFFSET('Sanitation Data'!$E$10,0,10*ROW('Sanitation Data'!E58)),NA())</f>
        <v>#N/A</v>
      </c>
      <c r="AD64" s="509" t="e">
        <f ca="1">+IF(AND(ISNUMBER(OFFSET('Sanitation Data'!$E$11,0,10*ROW('Sanitation Data'!E58))),'Data Summary'!CS64="Yes"),OFFSET('Sanitation Data'!$E$11,0,10*ROW('Sanitation Data'!E58)),NA())</f>
        <v>#N/A</v>
      </c>
      <c r="AE64" s="509" t="e">
        <f ca="1">+IF(AND(ISNUMBER(OFFSET('Sanitation Data'!$E$12,0,10*ROW('Sanitation Data'!E58))),'Data Summary'!CT64="Yes"),OFFSET('Sanitation Data'!$E$12,0,10*ROW('Sanitation Data'!E58)),NA())</f>
        <v>#N/A</v>
      </c>
      <c r="AF64" s="509" t="e">
        <f ca="1">+IF(AND(ISNUMBER(OFFSET('Sanitation Data'!$F$4,0,10*ROW('Sanitation Data'!F58))),'Data Summary'!CU64="Yes"),100-OFFSET('Sanitation Data'!$F$4,0,10*ROW('Sanitation Data'!F58)),NA())</f>
        <v>#N/A</v>
      </c>
      <c r="AG64" s="509" t="e">
        <f ca="1">+IF(AND(ISNUMBER(OFFSET('Sanitation Data'!$F$6,0,10*ROW('Sanitation Data'!F58))),'Data Summary'!CV64="Yes"),OFFSET('Sanitation Data'!$F$6,0,10*ROW('Sanitation Data'!F58)),NA())</f>
        <v>#N/A</v>
      </c>
      <c r="AH64" s="509" t="e">
        <f ca="1">+IF(AND(ISNUMBER(OFFSET('Sanitation Data'!$F$10,0,10*ROW('Sanitation Data'!F58))),'Data Summary'!CW64="Yes"),OFFSET('Sanitation Data'!$F$10,0,10*ROW('Sanitation Data'!F58)),NA())</f>
        <v>#N/A</v>
      </c>
      <c r="AI64" s="509" t="e">
        <f ca="1">+IF(AND(ISNUMBER(OFFSET('Sanitation Data'!$F$11,0,10*ROW('Sanitation Data'!F58))),'Data Summary'!CX64="Yes"),OFFSET('Sanitation Data'!$F$11,0,10*ROW('Sanitation Data'!F58)),NA())</f>
        <v>#N/A</v>
      </c>
      <c r="AJ64" s="509" t="e">
        <f ca="1">+IF(AND(ISNUMBER(OFFSET('Sanitation Data'!$F$12,0,10*ROW('Sanitation Data'!F58))),'Data Summary'!CY64="Yes"),OFFSET('Sanitation Data'!$F$12,0,10*ROW('Sanitation Data'!F58)),NA())</f>
        <v>#N/A</v>
      </c>
      <c r="AK64" s="509" t="e">
        <f ca="1">+IF(AND(ISNUMBER(OFFSET('Sanitation Data'!$G$4,0,10*ROW('Sanitation Data'!G58))),'Data Summary'!CZ64="Yes"),100-OFFSET('Sanitation Data'!$G$4,0,10*ROW('Sanitation Data'!G58)),NA())</f>
        <v>#N/A</v>
      </c>
      <c r="AL64" s="509" t="e">
        <f ca="1">+IF(AND(ISNUMBER(OFFSET('Sanitation Data'!$G$6,0,10*ROW('Sanitation Data'!G58))),'Data Summary'!DA64="Yes"),OFFSET('Sanitation Data'!$G$6,0,10*ROW('Sanitation Data'!G58)),NA())</f>
        <v>#N/A</v>
      </c>
      <c r="AM64" s="509" t="e">
        <f ca="1">+IF(AND(ISNUMBER(OFFSET('Sanitation Data'!$G$10,0,10*ROW('Sanitation Data'!G58))),'Data Summary'!DB64="Yes"),OFFSET('Sanitation Data'!$G$10,0,10*ROW('Sanitation Data'!G58)),NA())</f>
        <v>#N/A</v>
      </c>
      <c r="AN64" s="509" t="e">
        <f ca="1">+IF(AND(ISNUMBER(OFFSET('Sanitation Data'!$G$11,0,10*ROW('Sanitation Data'!G58))),'Data Summary'!DC64="Yes"),OFFSET('Sanitation Data'!$G$11,0,10*ROW('Sanitation Data'!G58)),NA())</f>
        <v>#N/A</v>
      </c>
      <c r="AO64" s="509" t="e">
        <f ca="1">+IF(AND(ISNUMBER(OFFSET('Sanitation Data'!$G$12,0,10*ROW('Sanitation Data'!G58))),'Data Summary'!DD64="Yes"),OFFSET('Sanitation Data'!$G$12,0,10*ROW('Sanitation Data'!G58)),NA())</f>
        <v>#N/A</v>
      </c>
      <c r="AP64" s="509" t="e">
        <f ca="1">+IF(AND(ISNUMBER(OFFSET('Sanitation Data'!$H$4,0,10*ROW('Sanitation Data'!H58))),'Data Summary'!DE64="Yes"),100-OFFSET('Sanitation Data'!$H$4,0,10*ROW('Sanitation Data'!H58)),NA())</f>
        <v>#N/A</v>
      </c>
      <c r="AQ64" s="509" t="e">
        <f ca="1">+IF(AND(ISNUMBER(OFFSET('Sanitation Data'!$H$6,0,10*ROW('Sanitation Data'!H58))),'Data Summary'!DF64="Yes"),OFFSET('Sanitation Data'!$H$6,0,10*ROW('Sanitation Data'!H58)),NA())</f>
        <v>#N/A</v>
      </c>
      <c r="AR64" s="509" t="e">
        <f ca="1">+IF(AND(ISNUMBER(OFFSET('Sanitation Data'!$H$10,0,10*ROW('Sanitation Data'!H58))),'Data Summary'!DG64="Yes"),OFFSET('Sanitation Data'!$H$10,0,10*ROW('Sanitation Data'!H58)),NA())</f>
        <v>#N/A</v>
      </c>
      <c r="AS64" s="509" t="e">
        <f ca="1">+IF(AND(ISNUMBER(OFFSET('Sanitation Data'!$H$11,0,10*ROW('Sanitation Data'!H58))),'Data Summary'!DH64="Yes"),OFFSET('Sanitation Data'!$H$11,0,10*ROW('Sanitation Data'!H58)),NA())</f>
        <v>#N/A</v>
      </c>
      <c r="AT64" s="509" t="e">
        <f ca="1">+IF(AND(ISNUMBER(OFFSET('Sanitation Data'!$H$12,0,10*ROW('Sanitation Data'!H58))),'Data Summary'!DI64="Yes"),OFFSET('Sanitation Data'!$H$12,0,10*ROW('Sanitation Data'!H58)),NA())</f>
        <v>#N/A</v>
      </c>
      <c r="AU64" s="509" t="e">
        <f ca="1">+IF(AND(ISNUMBER(OFFSET('Sanitation Data'!$I$4,0,10*ROW('Sanitation Data'!I58))),'Data Summary'!DJ64="Yes"),100-OFFSET('Sanitation Data'!$I$4,0,10*ROW('Sanitation Data'!I58)),NA())</f>
        <v>#N/A</v>
      </c>
      <c r="AV64" s="509" t="e">
        <f ca="1">+IF(AND(ISNUMBER(OFFSET('Sanitation Data'!$I$6,0,10*ROW('Sanitation Data'!I58))),'Data Summary'!DK64="Yes"),OFFSET('Sanitation Data'!$I$6,0,10*ROW('Sanitation Data'!I58)),NA())</f>
        <v>#N/A</v>
      </c>
      <c r="AW64" s="509" t="e">
        <f ca="1">+IF(AND(ISNUMBER(OFFSET('Sanitation Data'!$I$10,0,10*ROW('Sanitation Data'!I58))),'Data Summary'!DL64="Yes"),OFFSET('Sanitation Data'!$I$10,0,10*ROW('Sanitation Data'!I58)),NA())</f>
        <v>#N/A</v>
      </c>
      <c r="AX64" s="509" t="e">
        <f ca="1">+IF(AND(ISNUMBER(OFFSET('Sanitation Data'!$I$11,0,10*ROW('Sanitation Data'!I58))),'Data Summary'!DM64="Yes"),OFFSET('Sanitation Data'!$I$11,0,10*ROW('Sanitation Data'!I58)),NA())</f>
        <v>#N/A</v>
      </c>
      <c r="AY64" s="509" t="e">
        <f ca="1">+IF(AND(ISNUMBER(OFFSET('Sanitation Data'!$I$12,0,10*ROW('Sanitation Data'!I58))),'Data Summary'!DN64="Yes"),OFFSET('Sanitation Data'!$I$12,0,10*ROW('Sanitation Data'!I58)),NA())</f>
        <v>#N/A</v>
      </c>
      <c r="AZ64" s="510" t="e">
        <f ca="1">+IF(AND(ISNUMBER(OFFSET('Hygiene Data'!$D$5,0,10*ROW('Hygiene Data'!D58))),'Data Summary'!DO64="Yes"),OFFSET('Hygiene Data'!$D$5,0,10*ROW('Hygiene Data'!D58)),NA())</f>
        <v>#N/A</v>
      </c>
      <c r="BA64" s="510" t="e">
        <f ca="1">+IF(AND(ISNUMBER(OFFSET('Hygiene Data'!$D$7,0,10*ROW('Hygiene Data'!D58))),'Data Summary'!DP64="Yes"),OFFSET('Hygiene Data'!$D$7,0,10*ROW('Hygiene Data'!D58)),NA())</f>
        <v>#N/A</v>
      </c>
      <c r="BB64" s="510" t="e">
        <f ca="1">+IF(AND(ISNUMBER(OFFSET('Hygiene Data'!$D$9,0,10*ROW('Hygiene Data'!D58))),'Data Summary'!DQ64="Yes"),OFFSET('Hygiene Data'!$D$9,0,10*ROW('Hygiene Data'!D58)),NA())</f>
        <v>#N/A</v>
      </c>
      <c r="BC64" s="510" t="e">
        <f ca="1">+IF(AND(ISNUMBER(OFFSET('Hygiene Data'!$E$5,0,10*ROW('Hygiene Data'!E58))),'Data Summary'!DR64="Yes"),OFFSET('Hygiene Data'!$E$5,0,10*ROW('Hygiene Data'!E58)),NA())</f>
        <v>#N/A</v>
      </c>
      <c r="BD64" s="510" t="e">
        <f ca="1">+IF(AND(ISNUMBER(OFFSET('Hygiene Data'!$E$7,0,10*ROW('Hygiene Data'!E58))),'Data Summary'!DS64="Yes"),OFFSET('Hygiene Data'!$E$7,0,10*ROW('Hygiene Data'!E58)),NA())</f>
        <v>#N/A</v>
      </c>
      <c r="BE64" s="510" t="e">
        <f ca="1">+IF(AND(ISNUMBER(OFFSET('Hygiene Data'!$E$9,0,10*ROW('Hygiene Data'!E58))),'Data Summary'!DT64="Yes"),OFFSET('Hygiene Data'!$E$9,0,10*ROW('Hygiene Data'!E58)),NA())</f>
        <v>#N/A</v>
      </c>
      <c r="BF64" s="510" t="e">
        <f ca="1">+IF(AND(ISNUMBER(OFFSET('Hygiene Data'!$F$5,0,10*ROW('Hygiene Data'!F58))),'Data Summary'!DU64="Yes"),OFFSET('Hygiene Data'!$F$5,0,10*ROW('Hygiene Data'!F58)),NA())</f>
        <v>#N/A</v>
      </c>
      <c r="BG64" s="510" t="e">
        <f ca="1">+IF(AND(ISNUMBER(OFFSET('Hygiene Data'!$F$7,0,10*ROW('Hygiene Data'!F58))),'Data Summary'!DV64="Yes"),OFFSET('Hygiene Data'!$F$7,0,10*ROW('Hygiene Data'!F58)),NA())</f>
        <v>#N/A</v>
      </c>
      <c r="BH64" s="510" t="e">
        <f ca="1">+IF(AND(ISNUMBER(OFFSET('Hygiene Data'!$F$9,0,10*ROW('Hygiene Data'!F58))),'Data Summary'!DW64="Yes"),OFFSET('Hygiene Data'!$F$9,0,10*ROW('Hygiene Data'!F58)),NA())</f>
        <v>#N/A</v>
      </c>
      <c r="BI64" s="510" t="e">
        <f ca="1">+IF(AND(ISNUMBER(OFFSET('Hygiene Data'!$G$5,0,10*ROW('Hygiene Data'!G58))),'Data Summary'!DX64="Yes"),OFFSET('Hygiene Data'!$G$5,0,10*ROW('Hygiene Data'!G58)),NA())</f>
        <v>#N/A</v>
      </c>
      <c r="BJ64" s="510" t="e">
        <f ca="1">+IF(AND(ISNUMBER(OFFSET('Hygiene Data'!$G$7,0,10*ROW('Hygiene Data'!G58))),'Data Summary'!DY64="Yes"),OFFSET('Hygiene Data'!$G$7,0,10*ROW('Hygiene Data'!G58)),NA())</f>
        <v>#N/A</v>
      </c>
      <c r="BK64" s="510" t="e">
        <f ca="1">+IF(AND(ISNUMBER(OFFSET('Hygiene Data'!$G$9,0,10*ROW('Hygiene Data'!G58))),'Data Summary'!DZ64="Yes"),OFFSET('Hygiene Data'!$G$9,0,10*ROW('Hygiene Data'!G58)),NA())</f>
        <v>#N/A</v>
      </c>
      <c r="BL64" s="510" t="e">
        <f ca="1">+IF(AND(ISNUMBER(OFFSET('Hygiene Data'!$H$5,0,10*ROW('Hygiene Data'!H58))),'Data Summary'!EA64="Yes"),OFFSET('Hygiene Data'!$H$5,0,10*ROW('Hygiene Data'!H58)),NA())</f>
        <v>#N/A</v>
      </c>
      <c r="BM64" s="510" t="e">
        <f ca="1">+IF(AND(ISNUMBER(OFFSET('Hygiene Data'!$H$7,0,10*ROW('Hygiene Data'!H58))),'Data Summary'!EB64="Yes"),OFFSET('Hygiene Data'!$H$7,0,10*ROW('Hygiene Data'!H58)),NA())</f>
        <v>#N/A</v>
      </c>
      <c r="BN64" s="510" t="e">
        <f ca="1">+IF(AND(ISNUMBER(OFFSET('Hygiene Data'!$H$9,0,10*ROW('Hygiene Data'!H58))),'Data Summary'!EC64="Yes"),OFFSET('Hygiene Data'!$H$9,0,10*ROW('Hygiene Data'!H58)),NA())</f>
        <v>#N/A</v>
      </c>
      <c r="BO64" s="510" t="e">
        <f ca="1">+IF(AND(ISNUMBER(OFFSET('Hygiene Data'!$I$5,0,10*ROW('Hygiene Data'!I58))),'Data Summary'!ED64="Yes"),OFFSET('Hygiene Data'!$I$5,0,10*ROW('Hygiene Data'!I58)),NA())</f>
        <v>#N/A</v>
      </c>
      <c r="BP64" s="510" t="e">
        <f ca="1">+IF(AND(ISNUMBER(OFFSET('Hygiene Data'!$I$7,0,10*ROW('Hygiene Data'!I58))),'Data Summary'!EE64="Yes"),OFFSET('Hygiene Data'!$I$7,0,10*ROW('Hygiene Data'!I58)),NA())</f>
        <v>#N/A</v>
      </c>
      <c r="BQ64" s="510" t="e">
        <f ca="1">+IF(AND(ISNUMBER(OFFSET('Hygiene Data'!$I$9,0,10*ROW('Hygiene Data'!I58))),'Data Summary'!EF64="Yes"),OFFSET('Hygiene Data'!$I$9,0,10*ROW('Hygiene Data'!I58)),NA())</f>
        <v>#N/A</v>
      </c>
    </row>
    <row r="65" spans="1:69" x14ac:dyDescent="0.25">
      <c r="A65" s="506" t="e">
        <f ca="1">+RIGHT('Data Summary'!A65,LEN('Data Summary'!A65)-9)</f>
        <v>#VALUE!</v>
      </c>
      <c r="B65" s="480" t="str">
        <f ca="1">+IF(ISTEXT('Data Summary'!B65),'Data Summary'!B65,"")</f>
        <v/>
      </c>
      <c r="C65" s="507" t="e">
        <f ca="1">+VALUE('Data Summary'!C65)</f>
        <v>#VALUE!</v>
      </c>
      <c r="D65" s="508" t="e">
        <f ca="1">+IF(AND(ISNUMBER(OFFSET('Water Data'!$D$4,0,10*ROW('Water Data'!D59))),'Data Summary'!BS65="Yes"),100-OFFSET('Water Data'!$D$4,0,10*ROW('Water Data'!D59)),NA())</f>
        <v>#N/A</v>
      </c>
      <c r="E65" s="508" t="e">
        <f ca="1">+IF(AND(ISNUMBER(OFFSET('Water Data'!$D$6,0,10*ROW('Water Data'!D59))),'Data Summary'!BT65="Yes"),OFFSET('Water Data'!$D$6,0,10*ROW('Water Data'!D59)),NA())</f>
        <v>#N/A</v>
      </c>
      <c r="F65" s="508" t="e">
        <f ca="1">+IF(AND(ISNUMBER(OFFSET('Water Data'!$D$9,0,10*ROW('Water Data'!D59))),'Data Summary'!BU65="Yes"),OFFSET('Water Data'!$D$9,0,10*ROW('Water Data'!D59)),NA())</f>
        <v>#N/A</v>
      </c>
      <c r="G65" s="508" t="e">
        <f ca="1">+IF(AND(ISNUMBER(OFFSET('Water Data'!$E$4,0,10*ROW('Water Data'!E59))),'Data Summary'!BV65="Yes"),100-OFFSET('Water Data'!$E$4,0,10*ROW('Water Data'!E59)),NA())</f>
        <v>#N/A</v>
      </c>
      <c r="H65" s="508" t="e">
        <f ca="1">+IF(AND(ISNUMBER(OFFSET('Water Data'!$E$6,0,10*ROW('Water Data'!E59))),'Data Summary'!BW65="Yes"),OFFSET('Water Data'!$E$6,0,10*ROW('Water Data'!E59)),NA())</f>
        <v>#N/A</v>
      </c>
      <c r="I65" s="508" t="e">
        <f ca="1">+IF(AND(ISNUMBER(OFFSET('Water Data'!$E$9,0,10*ROW('Water Data'!E59))),'Data Summary'!BX65="Yes"),OFFSET('Water Data'!$E$9,0,10*ROW('Water Data'!E59)),NA())</f>
        <v>#N/A</v>
      </c>
      <c r="J65" s="508" t="e">
        <f ca="1">+IF(AND(ISNUMBER(OFFSET('Water Data'!$F$4,0,10*ROW('Water Data'!F59))),'Data Summary'!BY65="Yes"),100-OFFSET('Water Data'!$F$4,0,10*ROW('Water Data'!F59)),NA())</f>
        <v>#N/A</v>
      </c>
      <c r="K65" s="508" t="e">
        <f ca="1">+IF(AND(ISNUMBER(OFFSET('Water Data'!$F$6,0,10*ROW('Water Data'!F59))),'Data Summary'!BZ65="Yes"),OFFSET('Water Data'!$F$6,0,10*ROW('Water Data'!F59)),NA())</f>
        <v>#N/A</v>
      </c>
      <c r="L65" s="508" t="e">
        <f ca="1">+IF(AND(ISNUMBER(OFFSET('Water Data'!$F$9,0,10*ROW('Water Data'!F59))),'Data Summary'!CA65="Yes"),OFFSET('Water Data'!$F$9,0,10*ROW('Water Data'!F59)),NA())</f>
        <v>#N/A</v>
      </c>
      <c r="M65" s="508" t="e">
        <f ca="1">+IF(AND(ISNUMBER(OFFSET('Water Data'!$G$4,0,10*ROW('Water Data'!G59))),'Data Summary'!CB65="Yes"),100-OFFSET('Water Data'!$G$4,0,10*ROW('Water Data'!G59)),NA())</f>
        <v>#N/A</v>
      </c>
      <c r="N65" s="508" t="e">
        <f ca="1">+IF(AND(ISNUMBER(OFFSET('Water Data'!$G$6,0,10*ROW('Water Data'!G59))),'Data Summary'!CC65="Yes"),OFFSET('Water Data'!$G$6,0,10*ROW('Water Data'!G59)),NA())</f>
        <v>#N/A</v>
      </c>
      <c r="O65" s="508" t="e">
        <f ca="1">+IF(AND(ISNUMBER(OFFSET('Water Data'!$G$9,0,10*ROW('Water Data'!G59))),'Data Summary'!CD65="Yes"),OFFSET('Water Data'!$G$9,0,10*ROW('Water Data'!G59)),NA())</f>
        <v>#N/A</v>
      </c>
      <c r="P65" s="508" t="e">
        <f ca="1">+IF(AND(ISNUMBER(OFFSET('Water Data'!$H$4,0,10*ROW('Water Data'!H59))),'Data Summary'!CE65="Yes"),100-OFFSET('Water Data'!$H$4,0,10*ROW('Water Data'!H59)),NA())</f>
        <v>#N/A</v>
      </c>
      <c r="Q65" s="508" t="e">
        <f ca="1">+IF(AND(ISNUMBER(OFFSET('Water Data'!$H$6,0,10*ROW('Water Data'!H59))),'Data Summary'!CF65="Yes"),OFFSET('Water Data'!$H$6,0,10*ROW('Water Data'!H59)),NA())</f>
        <v>#N/A</v>
      </c>
      <c r="R65" s="508" t="e">
        <f ca="1">+IF(AND(ISNUMBER(OFFSET('Water Data'!$H$9,0,10*ROW('Water Data'!H59))),'Data Summary'!CG65="Yes"),OFFSET('Water Data'!$H$9,0,10*ROW('Water Data'!H59)),NA())</f>
        <v>#N/A</v>
      </c>
      <c r="S65" s="508" t="e">
        <f ca="1">+IF(AND(ISNUMBER(OFFSET('Water Data'!$I$4,0,10*ROW('Water Data'!I59))),'Data Summary'!CH65="Yes"),100-OFFSET('Water Data'!$I$4,0,10*ROW('Water Data'!I59)),NA())</f>
        <v>#N/A</v>
      </c>
      <c r="T65" s="508" t="e">
        <f ca="1">+IF(AND(ISNUMBER(OFFSET('Water Data'!$I$6,0,10*ROW('Water Data'!I59))),'Data Summary'!CI65="Yes"),OFFSET('Water Data'!$I$6,0,10*ROW('Water Data'!I59)),NA())</f>
        <v>#N/A</v>
      </c>
      <c r="U65" s="508" t="e">
        <f ca="1">+IF(AND(ISNUMBER(OFFSET('Water Data'!$I$9,0,10*ROW('Water Data'!I59))),'Data Summary'!CJ65="Yes"),OFFSET('Water Data'!$I$9,0,10*ROW('Water Data'!I59)),NA())</f>
        <v>#N/A</v>
      </c>
      <c r="V65" s="509" t="e">
        <f ca="1">+IF(AND(ISNUMBER(OFFSET('Sanitation Data'!$D$4,0,10*ROW('Sanitation Data'!D59))),'Data Summary'!CK65="Yes"),100-OFFSET('Sanitation Data'!$D$4,0,10*ROW('Sanitation Data'!D59)),NA())</f>
        <v>#N/A</v>
      </c>
      <c r="W65" s="509" t="e">
        <f ca="1">+IF(AND(ISNUMBER(OFFSET('Sanitation Data'!$D$6,0,10*ROW('Sanitation Data'!D59))),'Data Summary'!CL65="Yes"),OFFSET('Sanitation Data'!$D$6,0,10*ROW('Sanitation Data'!D59)),NA())</f>
        <v>#N/A</v>
      </c>
      <c r="X65" s="509" t="e">
        <f ca="1">+IF(AND(ISNUMBER(OFFSET('Sanitation Data'!$D$10,0,10*ROW('Sanitation Data'!D59))),'Data Summary'!CM65="Yes"),OFFSET('Sanitation Data'!$D$10,0,10*ROW('Sanitation Data'!D59)),NA())</f>
        <v>#N/A</v>
      </c>
      <c r="Y65" s="509" t="e">
        <f ca="1">+IF(AND(ISNUMBER(OFFSET('Sanitation Data'!$D$11,0,10*ROW('Sanitation Data'!D59))),'Data Summary'!CN65="Yes"),OFFSET('Sanitation Data'!$D$11,0,10*ROW('Sanitation Data'!D59)),NA())</f>
        <v>#N/A</v>
      </c>
      <c r="Z65" s="509" t="e">
        <f ca="1">+IF(AND(ISNUMBER(OFFSET('Sanitation Data'!$D$12,0,10*ROW('Sanitation Data'!D59))),'Data Summary'!CO65="Yes"),OFFSET('Sanitation Data'!$D$12,0,10*ROW('Sanitation Data'!D59)),NA())</f>
        <v>#N/A</v>
      </c>
      <c r="AA65" s="509" t="e">
        <f ca="1">+IF(AND(ISNUMBER(OFFSET('Sanitation Data'!$E$4,0,10*ROW('Sanitation Data'!E59))),'Data Summary'!CP65="Yes"),100-OFFSET('Sanitation Data'!$E$4,0,10*ROW('Sanitation Data'!E59)),NA())</f>
        <v>#N/A</v>
      </c>
      <c r="AB65" s="509" t="e">
        <f ca="1">+IF(AND(ISNUMBER(OFFSET('Sanitation Data'!$E$6,0,10*ROW('Sanitation Data'!E59))),'Data Summary'!CQ65="Yes"),OFFSET('Sanitation Data'!$E$6,0,10*ROW('Sanitation Data'!E59)),NA())</f>
        <v>#N/A</v>
      </c>
      <c r="AC65" s="509" t="e">
        <f ca="1">+IF(AND(ISNUMBER(OFFSET('Sanitation Data'!$E$10,0,10*ROW('Sanitation Data'!E59))),'Data Summary'!CR65="Yes"),OFFSET('Sanitation Data'!$E$10,0,10*ROW('Sanitation Data'!E59)),NA())</f>
        <v>#N/A</v>
      </c>
      <c r="AD65" s="509" t="e">
        <f ca="1">+IF(AND(ISNUMBER(OFFSET('Sanitation Data'!$E$11,0,10*ROW('Sanitation Data'!E59))),'Data Summary'!CS65="Yes"),OFFSET('Sanitation Data'!$E$11,0,10*ROW('Sanitation Data'!E59)),NA())</f>
        <v>#N/A</v>
      </c>
      <c r="AE65" s="509" t="e">
        <f ca="1">+IF(AND(ISNUMBER(OFFSET('Sanitation Data'!$E$12,0,10*ROW('Sanitation Data'!E59))),'Data Summary'!CT65="Yes"),OFFSET('Sanitation Data'!$E$12,0,10*ROW('Sanitation Data'!E59)),NA())</f>
        <v>#N/A</v>
      </c>
      <c r="AF65" s="509" t="e">
        <f ca="1">+IF(AND(ISNUMBER(OFFSET('Sanitation Data'!$F$4,0,10*ROW('Sanitation Data'!F59))),'Data Summary'!CU65="Yes"),100-OFFSET('Sanitation Data'!$F$4,0,10*ROW('Sanitation Data'!F59)),NA())</f>
        <v>#N/A</v>
      </c>
      <c r="AG65" s="509" t="e">
        <f ca="1">+IF(AND(ISNUMBER(OFFSET('Sanitation Data'!$F$6,0,10*ROW('Sanitation Data'!F59))),'Data Summary'!CV65="Yes"),OFFSET('Sanitation Data'!$F$6,0,10*ROW('Sanitation Data'!F59)),NA())</f>
        <v>#N/A</v>
      </c>
      <c r="AH65" s="509" t="e">
        <f ca="1">+IF(AND(ISNUMBER(OFFSET('Sanitation Data'!$F$10,0,10*ROW('Sanitation Data'!F59))),'Data Summary'!CW65="Yes"),OFFSET('Sanitation Data'!$F$10,0,10*ROW('Sanitation Data'!F59)),NA())</f>
        <v>#N/A</v>
      </c>
      <c r="AI65" s="509" t="e">
        <f ca="1">+IF(AND(ISNUMBER(OFFSET('Sanitation Data'!$F$11,0,10*ROW('Sanitation Data'!F59))),'Data Summary'!CX65="Yes"),OFFSET('Sanitation Data'!$F$11,0,10*ROW('Sanitation Data'!F59)),NA())</f>
        <v>#N/A</v>
      </c>
      <c r="AJ65" s="509" t="e">
        <f ca="1">+IF(AND(ISNUMBER(OFFSET('Sanitation Data'!$F$12,0,10*ROW('Sanitation Data'!F59))),'Data Summary'!CY65="Yes"),OFFSET('Sanitation Data'!$F$12,0,10*ROW('Sanitation Data'!F59)),NA())</f>
        <v>#N/A</v>
      </c>
      <c r="AK65" s="509" t="e">
        <f ca="1">+IF(AND(ISNUMBER(OFFSET('Sanitation Data'!$G$4,0,10*ROW('Sanitation Data'!G59))),'Data Summary'!CZ65="Yes"),100-OFFSET('Sanitation Data'!$G$4,0,10*ROW('Sanitation Data'!G59)),NA())</f>
        <v>#N/A</v>
      </c>
      <c r="AL65" s="509" t="e">
        <f ca="1">+IF(AND(ISNUMBER(OFFSET('Sanitation Data'!$G$6,0,10*ROW('Sanitation Data'!G59))),'Data Summary'!DA65="Yes"),OFFSET('Sanitation Data'!$G$6,0,10*ROW('Sanitation Data'!G59)),NA())</f>
        <v>#N/A</v>
      </c>
      <c r="AM65" s="509" t="e">
        <f ca="1">+IF(AND(ISNUMBER(OFFSET('Sanitation Data'!$G$10,0,10*ROW('Sanitation Data'!G59))),'Data Summary'!DB65="Yes"),OFFSET('Sanitation Data'!$G$10,0,10*ROW('Sanitation Data'!G59)),NA())</f>
        <v>#N/A</v>
      </c>
      <c r="AN65" s="509" t="e">
        <f ca="1">+IF(AND(ISNUMBER(OFFSET('Sanitation Data'!$G$11,0,10*ROW('Sanitation Data'!G59))),'Data Summary'!DC65="Yes"),OFFSET('Sanitation Data'!$G$11,0,10*ROW('Sanitation Data'!G59)),NA())</f>
        <v>#N/A</v>
      </c>
      <c r="AO65" s="509" t="e">
        <f ca="1">+IF(AND(ISNUMBER(OFFSET('Sanitation Data'!$G$12,0,10*ROW('Sanitation Data'!G59))),'Data Summary'!DD65="Yes"),OFFSET('Sanitation Data'!$G$12,0,10*ROW('Sanitation Data'!G59)),NA())</f>
        <v>#N/A</v>
      </c>
      <c r="AP65" s="509" t="e">
        <f ca="1">+IF(AND(ISNUMBER(OFFSET('Sanitation Data'!$H$4,0,10*ROW('Sanitation Data'!H59))),'Data Summary'!DE65="Yes"),100-OFFSET('Sanitation Data'!$H$4,0,10*ROW('Sanitation Data'!H59)),NA())</f>
        <v>#N/A</v>
      </c>
      <c r="AQ65" s="509" t="e">
        <f ca="1">+IF(AND(ISNUMBER(OFFSET('Sanitation Data'!$H$6,0,10*ROW('Sanitation Data'!H59))),'Data Summary'!DF65="Yes"),OFFSET('Sanitation Data'!$H$6,0,10*ROW('Sanitation Data'!H59)),NA())</f>
        <v>#N/A</v>
      </c>
      <c r="AR65" s="509" t="e">
        <f ca="1">+IF(AND(ISNUMBER(OFFSET('Sanitation Data'!$H$10,0,10*ROW('Sanitation Data'!H59))),'Data Summary'!DG65="Yes"),OFFSET('Sanitation Data'!$H$10,0,10*ROW('Sanitation Data'!H59)),NA())</f>
        <v>#N/A</v>
      </c>
      <c r="AS65" s="509" t="e">
        <f ca="1">+IF(AND(ISNUMBER(OFFSET('Sanitation Data'!$H$11,0,10*ROW('Sanitation Data'!H59))),'Data Summary'!DH65="Yes"),OFFSET('Sanitation Data'!$H$11,0,10*ROW('Sanitation Data'!H59)),NA())</f>
        <v>#N/A</v>
      </c>
      <c r="AT65" s="509" t="e">
        <f ca="1">+IF(AND(ISNUMBER(OFFSET('Sanitation Data'!$H$12,0,10*ROW('Sanitation Data'!H59))),'Data Summary'!DI65="Yes"),OFFSET('Sanitation Data'!$H$12,0,10*ROW('Sanitation Data'!H59)),NA())</f>
        <v>#N/A</v>
      </c>
      <c r="AU65" s="509" t="e">
        <f ca="1">+IF(AND(ISNUMBER(OFFSET('Sanitation Data'!$I$4,0,10*ROW('Sanitation Data'!I59))),'Data Summary'!DJ65="Yes"),100-OFFSET('Sanitation Data'!$I$4,0,10*ROW('Sanitation Data'!I59)),NA())</f>
        <v>#N/A</v>
      </c>
      <c r="AV65" s="509" t="e">
        <f ca="1">+IF(AND(ISNUMBER(OFFSET('Sanitation Data'!$I$6,0,10*ROW('Sanitation Data'!I59))),'Data Summary'!DK65="Yes"),OFFSET('Sanitation Data'!$I$6,0,10*ROW('Sanitation Data'!I59)),NA())</f>
        <v>#N/A</v>
      </c>
      <c r="AW65" s="509" t="e">
        <f ca="1">+IF(AND(ISNUMBER(OFFSET('Sanitation Data'!$I$10,0,10*ROW('Sanitation Data'!I59))),'Data Summary'!DL65="Yes"),OFFSET('Sanitation Data'!$I$10,0,10*ROW('Sanitation Data'!I59)),NA())</f>
        <v>#N/A</v>
      </c>
      <c r="AX65" s="509" t="e">
        <f ca="1">+IF(AND(ISNUMBER(OFFSET('Sanitation Data'!$I$11,0,10*ROW('Sanitation Data'!I59))),'Data Summary'!DM65="Yes"),OFFSET('Sanitation Data'!$I$11,0,10*ROW('Sanitation Data'!I59)),NA())</f>
        <v>#N/A</v>
      </c>
      <c r="AY65" s="509" t="e">
        <f ca="1">+IF(AND(ISNUMBER(OFFSET('Sanitation Data'!$I$12,0,10*ROW('Sanitation Data'!I59))),'Data Summary'!DN65="Yes"),OFFSET('Sanitation Data'!$I$12,0,10*ROW('Sanitation Data'!I59)),NA())</f>
        <v>#N/A</v>
      </c>
      <c r="AZ65" s="510" t="e">
        <f ca="1">+IF(AND(ISNUMBER(OFFSET('Hygiene Data'!$D$5,0,10*ROW('Hygiene Data'!D59))),'Data Summary'!DO65="Yes"),OFFSET('Hygiene Data'!$D$5,0,10*ROW('Hygiene Data'!D59)),NA())</f>
        <v>#N/A</v>
      </c>
      <c r="BA65" s="510" t="e">
        <f ca="1">+IF(AND(ISNUMBER(OFFSET('Hygiene Data'!$D$7,0,10*ROW('Hygiene Data'!D59))),'Data Summary'!DP65="Yes"),OFFSET('Hygiene Data'!$D$7,0,10*ROW('Hygiene Data'!D59)),NA())</f>
        <v>#N/A</v>
      </c>
      <c r="BB65" s="510" t="e">
        <f ca="1">+IF(AND(ISNUMBER(OFFSET('Hygiene Data'!$D$9,0,10*ROW('Hygiene Data'!D59))),'Data Summary'!DQ65="Yes"),OFFSET('Hygiene Data'!$D$9,0,10*ROW('Hygiene Data'!D59)),NA())</f>
        <v>#N/A</v>
      </c>
      <c r="BC65" s="510" t="e">
        <f ca="1">+IF(AND(ISNUMBER(OFFSET('Hygiene Data'!$E$5,0,10*ROW('Hygiene Data'!E59))),'Data Summary'!DR65="Yes"),OFFSET('Hygiene Data'!$E$5,0,10*ROW('Hygiene Data'!E59)),NA())</f>
        <v>#N/A</v>
      </c>
      <c r="BD65" s="510" t="e">
        <f ca="1">+IF(AND(ISNUMBER(OFFSET('Hygiene Data'!$E$7,0,10*ROW('Hygiene Data'!E59))),'Data Summary'!DS65="Yes"),OFFSET('Hygiene Data'!$E$7,0,10*ROW('Hygiene Data'!E59)),NA())</f>
        <v>#N/A</v>
      </c>
      <c r="BE65" s="510" t="e">
        <f ca="1">+IF(AND(ISNUMBER(OFFSET('Hygiene Data'!$E$9,0,10*ROW('Hygiene Data'!E59))),'Data Summary'!DT65="Yes"),OFFSET('Hygiene Data'!$E$9,0,10*ROW('Hygiene Data'!E59)),NA())</f>
        <v>#N/A</v>
      </c>
      <c r="BF65" s="510" t="e">
        <f ca="1">+IF(AND(ISNUMBER(OFFSET('Hygiene Data'!$F$5,0,10*ROW('Hygiene Data'!F59))),'Data Summary'!DU65="Yes"),OFFSET('Hygiene Data'!$F$5,0,10*ROW('Hygiene Data'!F59)),NA())</f>
        <v>#N/A</v>
      </c>
      <c r="BG65" s="510" t="e">
        <f ca="1">+IF(AND(ISNUMBER(OFFSET('Hygiene Data'!$F$7,0,10*ROW('Hygiene Data'!F59))),'Data Summary'!DV65="Yes"),OFFSET('Hygiene Data'!$F$7,0,10*ROW('Hygiene Data'!F59)),NA())</f>
        <v>#N/A</v>
      </c>
      <c r="BH65" s="510" t="e">
        <f ca="1">+IF(AND(ISNUMBER(OFFSET('Hygiene Data'!$F$9,0,10*ROW('Hygiene Data'!F59))),'Data Summary'!DW65="Yes"),OFFSET('Hygiene Data'!$F$9,0,10*ROW('Hygiene Data'!F59)),NA())</f>
        <v>#N/A</v>
      </c>
      <c r="BI65" s="510" t="e">
        <f ca="1">+IF(AND(ISNUMBER(OFFSET('Hygiene Data'!$G$5,0,10*ROW('Hygiene Data'!G59))),'Data Summary'!DX65="Yes"),OFFSET('Hygiene Data'!$G$5,0,10*ROW('Hygiene Data'!G59)),NA())</f>
        <v>#N/A</v>
      </c>
      <c r="BJ65" s="510" t="e">
        <f ca="1">+IF(AND(ISNUMBER(OFFSET('Hygiene Data'!$G$7,0,10*ROW('Hygiene Data'!G59))),'Data Summary'!DY65="Yes"),OFFSET('Hygiene Data'!$G$7,0,10*ROW('Hygiene Data'!G59)),NA())</f>
        <v>#N/A</v>
      </c>
      <c r="BK65" s="510" t="e">
        <f ca="1">+IF(AND(ISNUMBER(OFFSET('Hygiene Data'!$G$9,0,10*ROW('Hygiene Data'!G59))),'Data Summary'!DZ65="Yes"),OFFSET('Hygiene Data'!$G$9,0,10*ROW('Hygiene Data'!G59)),NA())</f>
        <v>#N/A</v>
      </c>
      <c r="BL65" s="510" t="e">
        <f ca="1">+IF(AND(ISNUMBER(OFFSET('Hygiene Data'!$H$5,0,10*ROW('Hygiene Data'!H59))),'Data Summary'!EA65="Yes"),OFFSET('Hygiene Data'!$H$5,0,10*ROW('Hygiene Data'!H59)),NA())</f>
        <v>#N/A</v>
      </c>
      <c r="BM65" s="510" t="e">
        <f ca="1">+IF(AND(ISNUMBER(OFFSET('Hygiene Data'!$H$7,0,10*ROW('Hygiene Data'!H59))),'Data Summary'!EB65="Yes"),OFFSET('Hygiene Data'!$H$7,0,10*ROW('Hygiene Data'!H59)),NA())</f>
        <v>#N/A</v>
      </c>
      <c r="BN65" s="510" t="e">
        <f ca="1">+IF(AND(ISNUMBER(OFFSET('Hygiene Data'!$H$9,0,10*ROW('Hygiene Data'!H59))),'Data Summary'!EC65="Yes"),OFFSET('Hygiene Data'!$H$9,0,10*ROW('Hygiene Data'!H59)),NA())</f>
        <v>#N/A</v>
      </c>
      <c r="BO65" s="510" t="e">
        <f ca="1">+IF(AND(ISNUMBER(OFFSET('Hygiene Data'!$I$5,0,10*ROW('Hygiene Data'!I59))),'Data Summary'!ED65="Yes"),OFFSET('Hygiene Data'!$I$5,0,10*ROW('Hygiene Data'!I59)),NA())</f>
        <v>#N/A</v>
      </c>
      <c r="BP65" s="510" t="e">
        <f ca="1">+IF(AND(ISNUMBER(OFFSET('Hygiene Data'!$I$7,0,10*ROW('Hygiene Data'!I59))),'Data Summary'!EE65="Yes"),OFFSET('Hygiene Data'!$I$7,0,10*ROW('Hygiene Data'!I59)),NA())</f>
        <v>#N/A</v>
      </c>
      <c r="BQ65" s="510" t="e">
        <f ca="1">+IF(AND(ISNUMBER(OFFSET('Hygiene Data'!$I$9,0,10*ROW('Hygiene Data'!I59))),'Data Summary'!EF65="Yes"),OFFSET('Hygiene Data'!$I$9,0,10*ROW('Hygiene Data'!I59)),NA())</f>
        <v>#N/A</v>
      </c>
    </row>
    <row r="66" spans="1:69" x14ac:dyDescent="0.25">
      <c r="A66" s="506" t="e">
        <f ca="1">+RIGHT('Data Summary'!A66,LEN('Data Summary'!A66)-9)</f>
        <v>#VALUE!</v>
      </c>
      <c r="B66" s="480" t="str">
        <f ca="1">+IF(ISTEXT('Data Summary'!B66),'Data Summary'!B66,"")</f>
        <v/>
      </c>
      <c r="C66" s="507" t="e">
        <f ca="1">+VALUE('Data Summary'!C66)</f>
        <v>#VALUE!</v>
      </c>
      <c r="D66" s="508" t="e">
        <f ca="1">+IF(AND(ISNUMBER(OFFSET('Water Data'!$D$4,0,10*ROW('Water Data'!D60))),'Data Summary'!BS66="Yes"),100-OFFSET('Water Data'!$D$4,0,10*ROW('Water Data'!D60)),NA())</f>
        <v>#N/A</v>
      </c>
      <c r="E66" s="508" t="e">
        <f ca="1">+IF(AND(ISNUMBER(OFFSET('Water Data'!$D$6,0,10*ROW('Water Data'!D60))),'Data Summary'!BT66="Yes"),OFFSET('Water Data'!$D$6,0,10*ROW('Water Data'!D60)),NA())</f>
        <v>#N/A</v>
      </c>
      <c r="F66" s="508" t="e">
        <f ca="1">+IF(AND(ISNUMBER(OFFSET('Water Data'!$D$9,0,10*ROW('Water Data'!D60))),'Data Summary'!BU66="Yes"),OFFSET('Water Data'!$D$9,0,10*ROW('Water Data'!D60)),NA())</f>
        <v>#N/A</v>
      </c>
      <c r="G66" s="508" t="e">
        <f ca="1">+IF(AND(ISNUMBER(OFFSET('Water Data'!$E$4,0,10*ROW('Water Data'!E60))),'Data Summary'!BV66="Yes"),100-OFFSET('Water Data'!$E$4,0,10*ROW('Water Data'!E60)),NA())</f>
        <v>#N/A</v>
      </c>
      <c r="H66" s="508" t="e">
        <f ca="1">+IF(AND(ISNUMBER(OFFSET('Water Data'!$E$6,0,10*ROW('Water Data'!E60))),'Data Summary'!BW66="Yes"),OFFSET('Water Data'!$E$6,0,10*ROW('Water Data'!E60)),NA())</f>
        <v>#N/A</v>
      </c>
      <c r="I66" s="508" t="e">
        <f ca="1">+IF(AND(ISNUMBER(OFFSET('Water Data'!$E$9,0,10*ROW('Water Data'!E60))),'Data Summary'!BX66="Yes"),OFFSET('Water Data'!$E$9,0,10*ROW('Water Data'!E60)),NA())</f>
        <v>#N/A</v>
      </c>
      <c r="J66" s="508" t="e">
        <f ca="1">+IF(AND(ISNUMBER(OFFSET('Water Data'!$F$4,0,10*ROW('Water Data'!F60))),'Data Summary'!BY66="Yes"),100-OFFSET('Water Data'!$F$4,0,10*ROW('Water Data'!F60)),NA())</f>
        <v>#N/A</v>
      </c>
      <c r="K66" s="508" t="e">
        <f ca="1">+IF(AND(ISNUMBER(OFFSET('Water Data'!$F$6,0,10*ROW('Water Data'!F60))),'Data Summary'!BZ66="Yes"),OFFSET('Water Data'!$F$6,0,10*ROW('Water Data'!F60)),NA())</f>
        <v>#N/A</v>
      </c>
      <c r="L66" s="508" t="e">
        <f ca="1">+IF(AND(ISNUMBER(OFFSET('Water Data'!$F$9,0,10*ROW('Water Data'!F60))),'Data Summary'!CA66="Yes"),OFFSET('Water Data'!$F$9,0,10*ROW('Water Data'!F60)),NA())</f>
        <v>#N/A</v>
      </c>
      <c r="M66" s="508" t="e">
        <f ca="1">+IF(AND(ISNUMBER(OFFSET('Water Data'!$G$4,0,10*ROW('Water Data'!G60))),'Data Summary'!CB66="Yes"),100-OFFSET('Water Data'!$G$4,0,10*ROW('Water Data'!G60)),NA())</f>
        <v>#N/A</v>
      </c>
      <c r="N66" s="508" t="e">
        <f ca="1">+IF(AND(ISNUMBER(OFFSET('Water Data'!$G$6,0,10*ROW('Water Data'!G60))),'Data Summary'!CC66="Yes"),OFFSET('Water Data'!$G$6,0,10*ROW('Water Data'!G60)),NA())</f>
        <v>#N/A</v>
      </c>
      <c r="O66" s="508" t="e">
        <f ca="1">+IF(AND(ISNUMBER(OFFSET('Water Data'!$G$9,0,10*ROW('Water Data'!G60))),'Data Summary'!CD66="Yes"),OFFSET('Water Data'!$G$9,0,10*ROW('Water Data'!G60)),NA())</f>
        <v>#N/A</v>
      </c>
      <c r="P66" s="508" t="e">
        <f ca="1">+IF(AND(ISNUMBER(OFFSET('Water Data'!$H$4,0,10*ROW('Water Data'!H60))),'Data Summary'!CE66="Yes"),100-OFFSET('Water Data'!$H$4,0,10*ROW('Water Data'!H60)),NA())</f>
        <v>#N/A</v>
      </c>
      <c r="Q66" s="508" t="e">
        <f ca="1">+IF(AND(ISNUMBER(OFFSET('Water Data'!$H$6,0,10*ROW('Water Data'!H60))),'Data Summary'!CF66="Yes"),OFFSET('Water Data'!$H$6,0,10*ROW('Water Data'!H60)),NA())</f>
        <v>#N/A</v>
      </c>
      <c r="R66" s="508" t="e">
        <f ca="1">+IF(AND(ISNUMBER(OFFSET('Water Data'!$H$9,0,10*ROW('Water Data'!H60))),'Data Summary'!CG66="Yes"),OFFSET('Water Data'!$H$9,0,10*ROW('Water Data'!H60)),NA())</f>
        <v>#N/A</v>
      </c>
      <c r="S66" s="508" t="e">
        <f ca="1">+IF(AND(ISNUMBER(OFFSET('Water Data'!$I$4,0,10*ROW('Water Data'!I60))),'Data Summary'!CH66="Yes"),100-OFFSET('Water Data'!$I$4,0,10*ROW('Water Data'!I60)),NA())</f>
        <v>#N/A</v>
      </c>
      <c r="T66" s="508" t="e">
        <f ca="1">+IF(AND(ISNUMBER(OFFSET('Water Data'!$I$6,0,10*ROW('Water Data'!I60))),'Data Summary'!CI66="Yes"),OFFSET('Water Data'!$I$6,0,10*ROW('Water Data'!I60)),NA())</f>
        <v>#N/A</v>
      </c>
      <c r="U66" s="508" t="e">
        <f ca="1">+IF(AND(ISNUMBER(OFFSET('Water Data'!$I$9,0,10*ROW('Water Data'!I60))),'Data Summary'!CJ66="Yes"),OFFSET('Water Data'!$I$9,0,10*ROW('Water Data'!I60)),NA())</f>
        <v>#N/A</v>
      </c>
      <c r="V66" s="509" t="e">
        <f ca="1">+IF(AND(ISNUMBER(OFFSET('Sanitation Data'!$D$4,0,10*ROW('Sanitation Data'!D60))),'Data Summary'!CK66="Yes"),100-OFFSET('Sanitation Data'!$D$4,0,10*ROW('Sanitation Data'!D60)),NA())</f>
        <v>#N/A</v>
      </c>
      <c r="W66" s="509" t="e">
        <f ca="1">+IF(AND(ISNUMBER(OFFSET('Sanitation Data'!$D$6,0,10*ROW('Sanitation Data'!D60))),'Data Summary'!CL66="Yes"),OFFSET('Sanitation Data'!$D$6,0,10*ROW('Sanitation Data'!D60)),NA())</f>
        <v>#N/A</v>
      </c>
      <c r="X66" s="509" t="e">
        <f ca="1">+IF(AND(ISNUMBER(OFFSET('Sanitation Data'!$D$10,0,10*ROW('Sanitation Data'!D60))),'Data Summary'!CM66="Yes"),OFFSET('Sanitation Data'!$D$10,0,10*ROW('Sanitation Data'!D60)),NA())</f>
        <v>#N/A</v>
      </c>
      <c r="Y66" s="509" t="e">
        <f ca="1">+IF(AND(ISNUMBER(OFFSET('Sanitation Data'!$D$11,0,10*ROW('Sanitation Data'!D60))),'Data Summary'!CN66="Yes"),OFFSET('Sanitation Data'!$D$11,0,10*ROW('Sanitation Data'!D60)),NA())</f>
        <v>#N/A</v>
      </c>
      <c r="Z66" s="509" t="e">
        <f ca="1">+IF(AND(ISNUMBER(OFFSET('Sanitation Data'!$D$12,0,10*ROW('Sanitation Data'!D60))),'Data Summary'!CO66="Yes"),OFFSET('Sanitation Data'!$D$12,0,10*ROW('Sanitation Data'!D60)),NA())</f>
        <v>#N/A</v>
      </c>
      <c r="AA66" s="509" t="e">
        <f ca="1">+IF(AND(ISNUMBER(OFFSET('Sanitation Data'!$E$4,0,10*ROW('Sanitation Data'!E60))),'Data Summary'!CP66="Yes"),100-OFFSET('Sanitation Data'!$E$4,0,10*ROW('Sanitation Data'!E60)),NA())</f>
        <v>#N/A</v>
      </c>
      <c r="AB66" s="509" t="e">
        <f ca="1">+IF(AND(ISNUMBER(OFFSET('Sanitation Data'!$E$6,0,10*ROW('Sanitation Data'!E60))),'Data Summary'!CQ66="Yes"),OFFSET('Sanitation Data'!$E$6,0,10*ROW('Sanitation Data'!E60)),NA())</f>
        <v>#N/A</v>
      </c>
      <c r="AC66" s="509" t="e">
        <f ca="1">+IF(AND(ISNUMBER(OFFSET('Sanitation Data'!$E$10,0,10*ROW('Sanitation Data'!E60))),'Data Summary'!CR66="Yes"),OFFSET('Sanitation Data'!$E$10,0,10*ROW('Sanitation Data'!E60)),NA())</f>
        <v>#N/A</v>
      </c>
      <c r="AD66" s="509" t="e">
        <f ca="1">+IF(AND(ISNUMBER(OFFSET('Sanitation Data'!$E$11,0,10*ROW('Sanitation Data'!E60))),'Data Summary'!CS66="Yes"),OFFSET('Sanitation Data'!$E$11,0,10*ROW('Sanitation Data'!E60)),NA())</f>
        <v>#N/A</v>
      </c>
      <c r="AE66" s="509" t="e">
        <f ca="1">+IF(AND(ISNUMBER(OFFSET('Sanitation Data'!$E$12,0,10*ROW('Sanitation Data'!E60))),'Data Summary'!CT66="Yes"),OFFSET('Sanitation Data'!$E$12,0,10*ROW('Sanitation Data'!E60)),NA())</f>
        <v>#N/A</v>
      </c>
      <c r="AF66" s="509" t="e">
        <f ca="1">+IF(AND(ISNUMBER(OFFSET('Sanitation Data'!$F$4,0,10*ROW('Sanitation Data'!F60))),'Data Summary'!CU66="Yes"),100-OFFSET('Sanitation Data'!$F$4,0,10*ROW('Sanitation Data'!F60)),NA())</f>
        <v>#N/A</v>
      </c>
      <c r="AG66" s="509" t="e">
        <f ca="1">+IF(AND(ISNUMBER(OFFSET('Sanitation Data'!$F$6,0,10*ROW('Sanitation Data'!F60))),'Data Summary'!CV66="Yes"),OFFSET('Sanitation Data'!$F$6,0,10*ROW('Sanitation Data'!F60)),NA())</f>
        <v>#N/A</v>
      </c>
      <c r="AH66" s="509" t="e">
        <f ca="1">+IF(AND(ISNUMBER(OFFSET('Sanitation Data'!$F$10,0,10*ROW('Sanitation Data'!F60))),'Data Summary'!CW66="Yes"),OFFSET('Sanitation Data'!$F$10,0,10*ROW('Sanitation Data'!F60)),NA())</f>
        <v>#N/A</v>
      </c>
      <c r="AI66" s="509" t="e">
        <f ca="1">+IF(AND(ISNUMBER(OFFSET('Sanitation Data'!$F$11,0,10*ROW('Sanitation Data'!F60))),'Data Summary'!CX66="Yes"),OFFSET('Sanitation Data'!$F$11,0,10*ROW('Sanitation Data'!F60)),NA())</f>
        <v>#N/A</v>
      </c>
      <c r="AJ66" s="509" t="e">
        <f ca="1">+IF(AND(ISNUMBER(OFFSET('Sanitation Data'!$F$12,0,10*ROW('Sanitation Data'!F60))),'Data Summary'!CY66="Yes"),OFFSET('Sanitation Data'!$F$12,0,10*ROW('Sanitation Data'!F60)),NA())</f>
        <v>#N/A</v>
      </c>
      <c r="AK66" s="509" t="e">
        <f ca="1">+IF(AND(ISNUMBER(OFFSET('Sanitation Data'!$G$4,0,10*ROW('Sanitation Data'!G60))),'Data Summary'!CZ66="Yes"),100-OFFSET('Sanitation Data'!$G$4,0,10*ROW('Sanitation Data'!G60)),NA())</f>
        <v>#N/A</v>
      </c>
      <c r="AL66" s="509" t="e">
        <f ca="1">+IF(AND(ISNUMBER(OFFSET('Sanitation Data'!$G$6,0,10*ROW('Sanitation Data'!G60))),'Data Summary'!DA66="Yes"),OFFSET('Sanitation Data'!$G$6,0,10*ROW('Sanitation Data'!G60)),NA())</f>
        <v>#N/A</v>
      </c>
      <c r="AM66" s="509" t="e">
        <f ca="1">+IF(AND(ISNUMBER(OFFSET('Sanitation Data'!$G$10,0,10*ROW('Sanitation Data'!G60))),'Data Summary'!DB66="Yes"),OFFSET('Sanitation Data'!$G$10,0,10*ROW('Sanitation Data'!G60)),NA())</f>
        <v>#N/A</v>
      </c>
      <c r="AN66" s="509" t="e">
        <f ca="1">+IF(AND(ISNUMBER(OFFSET('Sanitation Data'!$G$11,0,10*ROW('Sanitation Data'!G60))),'Data Summary'!DC66="Yes"),OFFSET('Sanitation Data'!$G$11,0,10*ROW('Sanitation Data'!G60)),NA())</f>
        <v>#N/A</v>
      </c>
      <c r="AO66" s="509" t="e">
        <f ca="1">+IF(AND(ISNUMBER(OFFSET('Sanitation Data'!$G$12,0,10*ROW('Sanitation Data'!G60))),'Data Summary'!DD66="Yes"),OFFSET('Sanitation Data'!$G$12,0,10*ROW('Sanitation Data'!G60)),NA())</f>
        <v>#N/A</v>
      </c>
      <c r="AP66" s="509" t="e">
        <f ca="1">+IF(AND(ISNUMBER(OFFSET('Sanitation Data'!$H$4,0,10*ROW('Sanitation Data'!H60))),'Data Summary'!DE66="Yes"),100-OFFSET('Sanitation Data'!$H$4,0,10*ROW('Sanitation Data'!H60)),NA())</f>
        <v>#N/A</v>
      </c>
      <c r="AQ66" s="509" t="e">
        <f ca="1">+IF(AND(ISNUMBER(OFFSET('Sanitation Data'!$H$6,0,10*ROW('Sanitation Data'!H60))),'Data Summary'!DF66="Yes"),OFFSET('Sanitation Data'!$H$6,0,10*ROW('Sanitation Data'!H60)),NA())</f>
        <v>#N/A</v>
      </c>
      <c r="AR66" s="509" t="e">
        <f ca="1">+IF(AND(ISNUMBER(OFFSET('Sanitation Data'!$H$10,0,10*ROW('Sanitation Data'!H60))),'Data Summary'!DG66="Yes"),OFFSET('Sanitation Data'!$H$10,0,10*ROW('Sanitation Data'!H60)),NA())</f>
        <v>#N/A</v>
      </c>
      <c r="AS66" s="509" t="e">
        <f ca="1">+IF(AND(ISNUMBER(OFFSET('Sanitation Data'!$H$11,0,10*ROW('Sanitation Data'!H60))),'Data Summary'!DH66="Yes"),OFFSET('Sanitation Data'!$H$11,0,10*ROW('Sanitation Data'!H60)),NA())</f>
        <v>#N/A</v>
      </c>
      <c r="AT66" s="509" t="e">
        <f ca="1">+IF(AND(ISNUMBER(OFFSET('Sanitation Data'!$H$12,0,10*ROW('Sanitation Data'!H60))),'Data Summary'!DI66="Yes"),OFFSET('Sanitation Data'!$H$12,0,10*ROW('Sanitation Data'!H60)),NA())</f>
        <v>#N/A</v>
      </c>
      <c r="AU66" s="509" t="e">
        <f ca="1">+IF(AND(ISNUMBER(OFFSET('Sanitation Data'!$I$4,0,10*ROW('Sanitation Data'!I60))),'Data Summary'!DJ66="Yes"),100-OFFSET('Sanitation Data'!$I$4,0,10*ROW('Sanitation Data'!I60)),NA())</f>
        <v>#N/A</v>
      </c>
      <c r="AV66" s="509" t="e">
        <f ca="1">+IF(AND(ISNUMBER(OFFSET('Sanitation Data'!$I$6,0,10*ROW('Sanitation Data'!I60))),'Data Summary'!DK66="Yes"),OFFSET('Sanitation Data'!$I$6,0,10*ROW('Sanitation Data'!I60)),NA())</f>
        <v>#N/A</v>
      </c>
      <c r="AW66" s="509" t="e">
        <f ca="1">+IF(AND(ISNUMBER(OFFSET('Sanitation Data'!$I$10,0,10*ROW('Sanitation Data'!I60))),'Data Summary'!DL66="Yes"),OFFSET('Sanitation Data'!$I$10,0,10*ROW('Sanitation Data'!I60)),NA())</f>
        <v>#N/A</v>
      </c>
      <c r="AX66" s="509" t="e">
        <f ca="1">+IF(AND(ISNUMBER(OFFSET('Sanitation Data'!$I$11,0,10*ROW('Sanitation Data'!I60))),'Data Summary'!DM66="Yes"),OFFSET('Sanitation Data'!$I$11,0,10*ROW('Sanitation Data'!I60)),NA())</f>
        <v>#N/A</v>
      </c>
      <c r="AY66" s="509" t="e">
        <f ca="1">+IF(AND(ISNUMBER(OFFSET('Sanitation Data'!$I$12,0,10*ROW('Sanitation Data'!I60))),'Data Summary'!DN66="Yes"),OFFSET('Sanitation Data'!$I$12,0,10*ROW('Sanitation Data'!I60)),NA())</f>
        <v>#N/A</v>
      </c>
      <c r="AZ66" s="510" t="e">
        <f ca="1">+IF(AND(ISNUMBER(OFFSET('Hygiene Data'!$D$5,0,10*ROW('Hygiene Data'!D60))),'Data Summary'!DO66="Yes"),OFFSET('Hygiene Data'!$D$5,0,10*ROW('Hygiene Data'!D60)),NA())</f>
        <v>#N/A</v>
      </c>
      <c r="BA66" s="510" t="e">
        <f ca="1">+IF(AND(ISNUMBER(OFFSET('Hygiene Data'!$D$7,0,10*ROW('Hygiene Data'!D60))),'Data Summary'!DP66="Yes"),OFFSET('Hygiene Data'!$D$7,0,10*ROW('Hygiene Data'!D60)),NA())</f>
        <v>#N/A</v>
      </c>
      <c r="BB66" s="510" t="e">
        <f ca="1">+IF(AND(ISNUMBER(OFFSET('Hygiene Data'!$D$9,0,10*ROW('Hygiene Data'!D60))),'Data Summary'!DQ66="Yes"),OFFSET('Hygiene Data'!$D$9,0,10*ROW('Hygiene Data'!D60)),NA())</f>
        <v>#N/A</v>
      </c>
      <c r="BC66" s="510" t="e">
        <f ca="1">+IF(AND(ISNUMBER(OFFSET('Hygiene Data'!$E$5,0,10*ROW('Hygiene Data'!E60))),'Data Summary'!DR66="Yes"),OFFSET('Hygiene Data'!$E$5,0,10*ROW('Hygiene Data'!E60)),NA())</f>
        <v>#N/A</v>
      </c>
      <c r="BD66" s="510" t="e">
        <f ca="1">+IF(AND(ISNUMBER(OFFSET('Hygiene Data'!$E$7,0,10*ROW('Hygiene Data'!E60))),'Data Summary'!DS66="Yes"),OFFSET('Hygiene Data'!$E$7,0,10*ROW('Hygiene Data'!E60)),NA())</f>
        <v>#N/A</v>
      </c>
      <c r="BE66" s="510" t="e">
        <f ca="1">+IF(AND(ISNUMBER(OFFSET('Hygiene Data'!$E$9,0,10*ROW('Hygiene Data'!E60))),'Data Summary'!DT66="Yes"),OFFSET('Hygiene Data'!$E$9,0,10*ROW('Hygiene Data'!E60)),NA())</f>
        <v>#N/A</v>
      </c>
      <c r="BF66" s="510" t="e">
        <f ca="1">+IF(AND(ISNUMBER(OFFSET('Hygiene Data'!$F$5,0,10*ROW('Hygiene Data'!F60))),'Data Summary'!DU66="Yes"),OFFSET('Hygiene Data'!$F$5,0,10*ROW('Hygiene Data'!F60)),NA())</f>
        <v>#N/A</v>
      </c>
      <c r="BG66" s="510" t="e">
        <f ca="1">+IF(AND(ISNUMBER(OFFSET('Hygiene Data'!$F$7,0,10*ROW('Hygiene Data'!F60))),'Data Summary'!DV66="Yes"),OFFSET('Hygiene Data'!$F$7,0,10*ROW('Hygiene Data'!F60)),NA())</f>
        <v>#N/A</v>
      </c>
      <c r="BH66" s="510" t="e">
        <f ca="1">+IF(AND(ISNUMBER(OFFSET('Hygiene Data'!$F$9,0,10*ROW('Hygiene Data'!F60))),'Data Summary'!DW66="Yes"),OFFSET('Hygiene Data'!$F$9,0,10*ROW('Hygiene Data'!F60)),NA())</f>
        <v>#N/A</v>
      </c>
      <c r="BI66" s="510" t="e">
        <f ca="1">+IF(AND(ISNUMBER(OFFSET('Hygiene Data'!$G$5,0,10*ROW('Hygiene Data'!G60))),'Data Summary'!DX66="Yes"),OFFSET('Hygiene Data'!$G$5,0,10*ROW('Hygiene Data'!G60)),NA())</f>
        <v>#N/A</v>
      </c>
      <c r="BJ66" s="510" t="e">
        <f ca="1">+IF(AND(ISNUMBER(OFFSET('Hygiene Data'!$G$7,0,10*ROW('Hygiene Data'!G60))),'Data Summary'!DY66="Yes"),OFFSET('Hygiene Data'!$G$7,0,10*ROW('Hygiene Data'!G60)),NA())</f>
        <v>#N/A</v>
      </c>
      <c r="BK66" s="510" t="e">
        <f ca="1">+IF(AND(ISNUMBER(OFFSET('Hygiene Data'!$G$9,0,10*ROW('Hygiene Data'!G60))),'Data Summary'!DZ66="Yes"),OFFSET('Hygiene Data'!$G$9,0,10*ROW('Hygiene Data'!G60)),NA())</f>
        <v>#N/A</v>
      </c>
      <c r="BL66" s="510" t="e">
        <f ca="1">+IF(AND(ISNUMBER(OFFSET('Hygiene Data'!$H$5,0,10*ROW('Hygiene Data'!H60))),'Data Summary'!EA66="Yes"),OFFSET('Hygiene Data'!$H$5,0,10*ROW('Hygiene Data'!H60)),NA())</f>
        <v>#N/A</v>
      </c>
      <c r="BM66" s="510" t="e">
        <f ca="1">+IF(AND(ISNUMBER(OFFSET('Hygiene Data'!$H$7,0,10*ROW('Hygiene Data'!H60))),'Data Summary'!EB66="Yes"),OFFSET('Hygiene Data'!$H$7,0,10*ROW('Hygiene Data'!H60)),NA())</f>
        <v>#N/A</v>
      </c>
      <c r="BN66" s="510" t="e">
        <f ca="1">+IF(AND(ISNUMBER(OFFSET('Hygiene Data'!$H$9,0,10*ROW('Hygiene Data'!H60))),'Data Summary'!EC66="Yes"),OFFSET('Hygiene Data'!$H$9,0,10*ROW('Hygiene Data'!H60)),NA())</f>
        <v>#N/A</v>
      </c>
      <c r="BO66" s="510" t="e">
        <f ca="1">+IF(AND(ISNUMBER(OFFSET('Hygiene Data'!$I$5,0,10*ROW('Hygiene Data'!I60))),'Data Summary'!ED66="Yes"),OFFSET('Hygiene Data'!$I$5,0,10*ROW('Hygiene Data'!I60)),NA())</f>
        <v>#N/A</v>
      </c>
      <c r="BP66" s="510" t="e">
        <f ca="1">+IF(AND(ISNUMBER(OFFSET('Hygiene Data'!$I$7,0,10*ROW('Hygiene Data'!I60))),'Data Summary'!EE66="Yes"),OFFSET('Hygiene Data'!$I$7,0,10*ROW('Hygiene Data'!I60)),NA())</f>
        <v>#N/A</v>
      </c>
      <c r="BQ66" s="510" t="e">
        <f ca="1">+IF(AND(ISNUMBER(OFFSET('Hygiene Data'!$I$9,0,10*ROW('Hygiene Data'!I60))),'Data Summary'!EF66="Yes"),OFFSET('Hygiene Data'!$I$9,0,10*ROW('Hygiene Data'!I60)),NA())</f>
        <v>#N/A</v>
      </c>
    </row>
    <row r="67" spans="1:69" x14ac:dyDescent="0.25">
      <c r="A67" s="506" t="e">
        <f ca="1">+RIGHT('Data Summary'!A67,LEN('Data Summary'!A67)-9)</f>
        <v>#VALUE!</v>
      </c>
      <c r="B67" s="480" t="str">
        <f ca="1">+IF(ISTEXT('Data Summary'!B67),'Data Summary'!B67,"")</f>
        <v/>
      </c>
      <c r="C67" s="507" t="e">
        <f ca="1">+VALUE('Data Summary'!C67)</f>
        <v>#VALUE!</v>
      </c>
      <c r="D67" s="508" t="e">
        <f ca="1">+IF(AND(ISNUMBER(OFFSET('Water Data'!$D$4,0,10*ROW('Water Data'!D61))),'Data Summary'!BS67="Yes"),100-OFFSET('Water Data'!$D$4,0,10*ROW('Water Data'!D61)),NA())</f>
        <v>#N/A</v>
      </c>
      <c r="E67" s="508" t="e">
        <f ca="1">+IF(AND(ISNUMBER(OFFSET('Water Data'!$D$6,0,10*ROW('Water Data'!D61))),'Data Summary'!BT67="Yes"),OFFSET('Water Data'!$D$6,0,10*ROW('Water Data'!D61)),NA())</f>
        <v>#N/A</v>
      </c>
      <c r="F67" s="508" t="e">
        <f ca="1">+IF(AND(ISNUMBER(OFFSET('Water Data'!$D$9,0,10*ROW('Water Data'!D61))),'Data Summary'!BU67="Yes"),OFFSET('Water Data'!$D$9,0,10*ROW('Water Data'!D61)),NA())</f>
        <v>#N/A</v>
      </c>
      <c r="G67" s="508" t="e">
        <f ca="1">+IF(AND(ISNUMBER(OFFSET('Water Data'!$E$4,0,10*ROW('Water Data'!E61))),'Data Summary'!BV67="Yes"),100-OFFSET('Water Data'!$E$4,0,10*ROW('Water Data'!E61)),NA())</f>
        <v>#N/A</v>
      </c>
      <c r="H67" s="508" t="e">
        <f ca="1">+IF(AND(ISNUMBER(OFFSET('Water Data'!$E$6,0,10*ROW('Water Data'!E61))),'Data Summary'!BW67="Yes"),OFFSET('Water Data'!$E$6,0,10*ROW('Water Data'!E61)),NA())</f>
        <v>#N/A</v>
      </c>
      <c r="I67" s="508" t="e">
        <f ca="1">+IF(AND(ISNUMBER(OFFSET('Water Data'!$E$9,0,10*ROW('Water Data'!E61))),'Data Summary'!BX67="Yes"),OFFSET('Water Data'!$E$9,0,10*ROW('Water Data'!E61)),NA())</f>
        <v>#N/A</v>
      </c>
      <c r="J67" s="508" t="e">
        <f ca="1">+IF(AND(ISNUMBER(OFFSET('Water Data'!$F$4,0,10*ROW('Water Data'!F61))),'Data Summary'!BY67="Yes"),100-OFFSET('Water Data'!$F$4,0,10*ROW('Water Data'!F61)),NA())</f>
        <v>#N/A</v>
      </c>
      <c r="K67" s="508" t="e">
        <f ca="1">+IF(AND(ISNUMBER(OFFSET('Water Data'!$F$6,0,10*ROW('Water Data'!F61))),'Data Summary'!BZ67="Yes"),OFFSET('Water Data'!$F$6,0,10*ROW('Water Data'!F61)),NA())</f>
        <v>#N/A</v>
      </c>
      <c r="L67" s="508" t="e">
        <f ca="1">+IF(AND(ISNUMBER(OFFSET('Water Data'!$F$9,0,10*ROW('Water Data'!F61))),'Data Summary'!CA67="Yes"),OFFSET('Water Data'!$F$9,0,10*ROW('Water Data'!F61)),NA())</f>
        <v>#N/A</v>
      </c>
      <c r="M67" s="508" t="e">
        <f ca="1">+IF(AND(ISNUMBER(OFFSET('Water Data'!$G$4,0,10*ROW('Water Data'!G61))),'Data Summary'!CB67="Yes"),100-OFFSET('Water Data'!$G$4,0,10*ROW('Water Data'!G61)),NA())</f>
        <v>#N/A</v>
      </c>
      <c r="N67" s="508" t="e">
        <f ca="1">+IF(AND(ISNUMBER(OFFSET('Water Data'!$G$6,0,10*ROW('Water Data'!G61))),'Data Summary'!CC67="Yes"),OFFSET('Water Data'!$G$6,0,10*ROW('Water Data'!G61)),NA())</f>
        <v>#N/A</v>
      </c>
      <c r="O67" s="508" t="e">
        <f ca="1">+IF(AND(ISNUMBER(OFFSET('Water Data'!$G$9,0,10*ROW('Water Data'!G61))),'Data Summary'!CD67="Yes"),OFFSET('Water Data'!$G$9,0,10*ROW('Water Data'!G61)),NA())</f>
        <v>#N/A</v>
      </c>
      <c r="P67" s="508" t="e">
        <f ca="1">+IF(AND(ISNUMBER(OFFSET('Water Data'!$H$4,0,10*ROW('Water Data'!H61))),'Data Summary'!CE67="Yes"),100-OFFSET('Water Data'!$H$4,0,10*ROW('Water Data'!H61)),NA())</f>
        <v>#N/A</v>
      </c>
      <c r="Q67" s="508" t="e">
        <f ca="1">+IF(AND(ISNUMBER(OFFSET('Water Data'!$H$6,0,10*ROW('Water Data'!H61))),'Data Summary'!CF67="Yes"),OFFSET('Water Data'!$H$6,0,10*ROW('Water Data'!H61)),NA())</f>
        <v>#N/A</v>
      </c>
      <c r="R67" s="508" t="e">
        <f ca="1">+IF(AND(ISNUMBER(OFFSET('Water Data'!$H$9,0,10*ROW('Water Data'!H61))),'Data Summary'!CG67="Yes"),OFFSET('Water Data'!$H$9,0,10*ROW('Water Data'!H61)),NA())</f>
        <v>#N/A</v>
      </c>
      <c r="S67" s="508" t="e">
        <f ca="1">+IF(AND(ISNUMBER(OFFSET('Water Data'!$I$4,0,10*ROW('Water Data'!I61))),'Data Summary'!CH67="Yes"),100-OFFSET('Water Data'!$I$4,0,10*ROW('Water Data'!I61)),NA())</f>
        <v>#N/A</v>
      </c>
      <c r="T67" s="508" t="e">
        <f ca="1">+IF(AND(ISNUMBER(OFFSET('Water Data'!$I$6,0,10*ROW('Water Data'!I61))),'Data Summary'!CI67="Yes"),OFFSET('Water Data'!$I$6,0,10*ROW('Water Data'!I61)),NA())</f>
        <v>#N/A</v>
      </c>
      <c r="U67" s="508" t="e">
        <f ca="1">+IF(AND(ISNUMBER(OFFSET('Water Data'!$I$9,0,10*ROW('Water Data'!I61))),'Data Summary'!CJ67="Yes"),OFFSET('Water Data'!$I$9,0,10*ROW('Water Data'!I61)),NA())</f>
        <v>#N/A</v>
      </c>
      <c r="V67" s="509" t="e">
        <f ca="1">+IF(AND(ISNUMBER(OFFSET('Sanitation Data'!$D$4,0,10*ROW('Sanitation Data'!D61))),'Data Summary'!CK67="Yes"),100-OFFSET('Sanitation Data'!$D$4,0,10*ROW('Sanitation Data'!D61)),NA())</f>
        <v>#N/A</v>
      </c>
      <c r="W67" s="509" t="e">
        <f ca="1">+IF(AND(ISNUMBER(OFFSET('Sanitation Data'!$D$6,0,10*ROW('Sanitation Data'!D61))),'Data Summary'!CL67="Yes"),OFFSET('Sanitation Data'!$D$6,0,10*ROW('Sanitation Data'!D61)),NA())</f>
        <v>#N/A</v>
      </c>
      <c r="X67" s="509" t="e">
        <f ca="1">+IF(AND(ISNUMBER(OFFSET('Sanitation Data'!$D$10,0,10*ROW('Sanitation Data'!D61))),'Data Summary'!CM67="Yes"),OFFSET('Sanitation Data'!$D$10,0,10*ROW('Sanitation Data'!D61)),NA())</f>
        <v>#N/A</v>
      </c>
      <c r="Y67" s="509" t="e">
        <f ca="1">+IF(AND(ISNUMBER(OFFSET('Sanitation Data'!$D$11,0,10*ROW('Sanitation Data'!D61))),'Data Summary'!CN67="Yes"),OFFSET('Sanitation Data'!$D$11,0,10*ROW('Sanitation Data'!D61)),NA())</f>
        <v>#N/A</v>
      </c>
      <c r="Z67" s="509" t="e">
        <f ca="1">+IF(AND(ISNUMBER(OFFSET('Sanitation Data'!$D$12,0,10*ROW('Sanitation Data'!D61))),'Data Summary'!CO67="Yes"),OFFSET('Sanitation Data'!$D$12,0,10*ROW('Sanitation Data'!D61)),NA())</f>
        <v>#N/A</v>
      </c>
      <c r="AA67" s="509" t="e">
        <f ca="1">+IF(AND(ISNUMBER(OFFSET('Sanitation Data'!$E$4,0,10*ROW('Sanitation Data'!E61))),'Data Summary'!CP67="Yes"),100-OFFSET('Sanitation Data'!$E$4,0,10*ROW('Sanitation Data'!E61)),NA())</f>
        <v>#N/A</v>
      </c>
      <c r="AB67" s="509" t="e">
        <f ca="1">+IF(AND(ISNUMBER(OFFSET('Sanitation Data'!$E$6,0,10*ROW('Sanitation Data'!E61))),'Data Summary'!CQ67="Yes"),OFFSET('Sanitation Data'!$E$6,0,10*ROW('Sanitation Data'!E61)),NA())</f>
        <v>#N/A</v>
      </c>
      <c r="AC67" s="509" t="e">
        <f ca="1">+IF(AND(ISNUMBER(OFFSET('Sanitation Data'!$E$10,0,10*ROW('Sanitation Data'!E61))),'Data Summary'!CR67="Yes"),OFFSET('Sanitation Data'!$E$10,0,10*ROW('Sanitation Data'!E61)),NA())</f>
        <v>#N/A</v>
      </c>
      <c r="AD67" s="509" t="e">
        <f ca="1">+IF(AND(ISNUMBER(OFFSET('Sanitation Data'!$E$11,0,10*ROW('Sanitation Data'!E61))),'Data Summary'!CS67="Yes"),OFFSET('Sanitation Data'!$E$11,0,10*ROW('Sanitation Data'!E61)),NA())</f>
        <v>#N/A</v>
      </c>
      <c r="AE67" s="509" t="e">
        <f ca="1">+IF(AND(ISNUMBER(OFFSET('Sanitation Data'!$E$12,0,10*ROW('Sanitation Data'!E61))),'Data Summary'!CT67="Yes"),OFFSET('Sanitation Data'!$E$12,0,10*ROW('Sanitation Data'!E61)),NA())</f>
        <v>#N/A</v>
      </c>
      <c r="AF67" s="509" t="e">
        <f ca="1">+IF(AND(ISNUMBER(OFFSET('Sanitation Data'!$F$4,0,10*ROW('Sanitation Data'!F61))),'Data Summary'!CU67="Yes"),100-OFFSET('Sanitation Data'!$F$4,0,10*ROW('Sanitation Data'!F61)),NA())</f>
        <v>#N/A</v>
      </c>
      <c r="AG67" s="509" t="e">
        <f ca="1">+IF(AND(ISNUMBER(OFFSET('Sanitation Data'!$F$6,0,10*ROW('Sanitation Data'!F61))),'Data Summary'!CV67="Yes"),OFFSET('Sanitation Data'!$F$6,0,10*ROW('Sanitation Data'!F61)),NA())</f>
        <v>#N/A</v>
      </c>
      <c r="AH67" s="509" t="e">
        <f ca="1">+IF(AND(ISNUMBER(OFFSET('Sanitation Data'!$F$10,0,10*ROW('Sanitation Data'!F61))),'Data Summary'!CW67="Yes"),OFFSET('Sanitation Data'!$F$10,0,10*ROW('Sanitation Data'!F61)),NA())</f>
        <v>#N/A</v>
      </c>
      <c r="AI67" s="509" t="e">
        <f ca="1">+IF(AND(ISNUMBER(OFFSET('Sanitation Data'!$F$11,0,10*ROW('Sanitation Data'!F61))),'Data Summary'!CX67="Yes"),OFFSET('Sanitation Data'!$F$11,0,10*ROW('Sanitation Data'!F61)),NA())</f>
        <v>#N/A</v>
      </c>
      <c r="AJ67" s="509" t="e">
        <f ca="1">+IF(AND(ISNUMBER(OFFSET('Sanitation Data'!$F$12,0,10*ROW('Sanitation Data'!F61))),'Data Summary'!CY67="Yes"),OFFSET('Sanitation Data'!$F$12,0,10*ROW('Sanitation Data'!F61)),NA())</f>
        <v>#N/A</v>
      </c>
      <c r="AK67" s="509" t="e">
        <f ca="1">+IF(AND(ISNUMBER(OFFSET('Sanitation Data'!$G$4,0,10*ROW('Sanitation Data'!G61))),'Data Summary'!CZ67="Yes"),100-OFFSET('Sanitation Data'!$G$4,0,10*ROW('Sanitation Data'!G61)),NA())</f>
        <v>#N/A</v>
      </c>
      <c r="AL67" s="509" t="e">
        <f ca="1">+IF(AND(ISNUMBER(OFFSET('Sanitation Data'!$G$6,0,10*ROW('Sanitation Data'!G61))),'Data Summary'!DA67="Yes"),OFFSET('Sanitation Data'!$G$6,0,10*ROW('Sanitation Data'!G61)),NA())</f>
        <v>#N/A</v>
      </c>
      <c r="AM67" s="509" t="e">
        <f ca="1">+IF(AND(ISNUMBER(OFFSET('Sanitation Data'!$G$10,0,10*ROW('Sanitation Data'!G61))),'Data Summary'!DB67="Yes"),OFFSET('Sanitation Data'!$G$10,0,10*ROW('Sanitation Data'!G61)),NA())</f>
        <v>#N/A</v>
      </c>
      <c r="AN67" s="509" t="e">
        <f ca="1">+IF(AND(ISNUMBER(OFFSET('Sanitation Data'!$G$11,0,10*ROW('Sanitation Data'!G61))),'Data Summary'!DC67="Yes"),OFFSET('Sanitation Data'!$G$11,0,10*ROW('Sanitation Data'!G61)),NA())</f>
        <v>#N/A</v>
      </c>
      <c r="AO67" s="509" t="e">
        <f ca="1">+IF(AND(ISNUMBER(OFFSET('Sanitation Data'!$G$12,0,10*ROW('Sanitation Data'!G61))),'Data Summary'!DD67="Yes"),OFFSET('Sanitation Data'!$G$12,0,10*ROW('Sanitation Data'!G61)),NA())</f>
        <v>#N/A</v>
      </c>
      <c r="AP67" s="509" t="e">
        <f ca="1">+IF(AND(ISNUMBER(OFFSET('Sanitation Data'!$H$4,0,10*ROW('Sanitation Data'!H61))),'Data Summary'!DE67="Yes"),100-OFFSET('Sanitation Data'!$H$4,0,10*ROW('Sanitation Data'!H61)),NA())</f>
        <v>#N/A</v>
      </c>
      <c r="AQ67" s="509" t="e">
        <f ca="1">+IF(AND(ISNUMBER(OFFSET('Sanitation Data'!$H$6,0,10*ROW('Sanitation Data'!H61))),'Data Summary'!DF67="Yes"),OFFSET('Sanitation Data'!$H$6,0,10*ROW('Sanitation Data'!H61)),NA())</f>
        <v>#N/A</v>
      </c>
      <c r="AR67" s="509" t="e">
        <f ca="1">+IF(AND(ISNUMBER(OFFSET('Sanitation Data'!$H$10,0,10*ROW('Sanitation Data'!H61))),'Data Summary'!DG67="Yes"),OFFSET('Sanitation Data'!$H$10,0,10*ROW('Sanitation Data'!H61)),NA())</f>
        <v>#N/A</v>
      </c>
      <c r="AS67" s="509" t="e">
        <f ca="1">+IF(AND(ISNUMBER(OFFSET('Sanitation Data'!$H$11,0,10*ROW('Sanitation Data'!H61))),'Data Summary'!DH67="Yes"),OFFSET('Sanitation Data'!$H$11,0,10*ROW('Sanitation Data'!H61)),NA())</f>
        <v>#N/A</v>
      </c>
      <c r="AT67" s="509" t="e">
        <f ca="1">+IF(AND(ISNUMBER(OFFSET('Sanitation Data'!$H$12,0,10*ROW('Sanitation Data'!H61))),'Data Summary'!DI67="Yes"),OFFSET('Sanitation Data'!$H$12,0,10*ROW('Sanitation Data'!H61)),NA())</f>
        <v>#N/A</v>
      </c>
      <c r="AU67" s="509" t="e">
        <f ca="1">+IF(AND(ISNUMBER(OFFSET('Sanitation Data'!$I$4,0,10*ROW('Sanitation Data'!I61))),'Data Summary'!DJ67="Yes"),100-OFFSET('Sanitation Data'!$I$4,0,10*ROW('Sanitation Data'!I61)),NA())</f>
        <v>#N/A</v>
      </c>
      <c r="AV67" s="509" t="e">
        <f ca="1">+IF(AND(ISNUMBER(OFFSET('Sanitation Data'!$I$6,0,10*ROW('Sanitation Data'!I61))),'Data Summary'!DK67="Yes"),OFFSET('Sanitation Data'!$I$6,0,10*ROW('Sanitation Data'!I61)),NA())</f>
        <v>#N/A</v>
      </c>
      <c r="AW67" s="509" t="e">
        <f ca="1">+IF(AND(ISNUMBER(OFFSET('Sanitation Data'!$I$10,0,10*ROW('Sanitation Data'!I61))),'Data Summary'!DL67="Yes"),OFFSET('Sanitation Data'!$I$10,0,10*ROW('Sanitation Data'!I61)),NA())</f>
        <v>#N/A</v>
      </c>
      <c r="AX67" s="509" t="e">
        <f ca="1">+IF(AND(ISNUMBER(OFFSET('Sanitation Data'!$I$11,0,10*ROW('Sanitation Data'!I61))),'Data Summary'!DM67="Yes"),OFFSET('Sanitation Data'!$I$11,0,10*ROW('Sanitation Data'!I61)),NA())</f>
        <v>#N/A</v>
      </c>
      <c r="AY67" s="509" t="e">
        <f ca="1">+IF(AND(ISNUMBER(OFFSET('Sanitation Data'!$I$12,0,10*ROW('Sanitation Data'!I61))),'Data Summary'!DN67="Yes"),OFFSET('Sanitation Data'!$I$12,0,10*ROW('Sanitation Data'!I61)),NA())</f>
        <v>#N/A</v>
      </c>
      <c r="AZ67" s="510" t="e">
        <f ca="1">+IF(AND(ISNUMBER(OFFSET('Hygiene Data'!$D$5,0,10*ROW('Hygiene Data'!D61))),'Data Summary'!DO67="Yes"),OFFSET('Hygiene Data'!$D$5,0,10*ROW('Hygiene Data'!D61)),NA())</f>
        <v>#N/A</v>
      </c>
      <c r="BA67" s="510" t="e">
        <f ca="1">+IF(AND(ISNUMBER(OFFSET('Hygiene Data'!$D$7,0,10*ROW('Hygiene Data'!D61))),'Data Summary'!DP67="Yes"),OFFSET('Hygiene Data'!$D$7,0,10*ROW('Hygiene Data'!D61)),NA())</f>
        <v>#N/A</v>
      </c>
      <c r="BB67" s="510" t="e">
        <f ca="1">+IF(AND(ISNUMBER(OFFSET('Hygiene Data'!$D$9,0,10*ROW('Hygiene Data'!D61))),'Data Summary'!DQ67="Yes"),OFFSET('Hygiene Data'!$D$9,0,10*ROW('Hygiene Data'!D61)),NA())</f>
        <v>#N/A</v>
      </c>
      <c r="BC67" s="510" t="e">
        <f ca="1">+IF(AND(ISNUMBER(OFFSET('Hygiene Data'!$E$5,0,10*ROW('Hygiene Data'!E61))),'Data Summary'!DR67="Yes"),OFFSET('Hygiene Data'!$E$5,0,10*ROW('Hygiene Data'!E61)),NA())</f>
        <v>#N/A</v>
      </c>
      <c r="BD67" s="510" t="e">
        <f ca="1">+IF(AND(ISNUMBER(OFFSET('Hygiene Data'!$E$7,0,10*ROW('Hygiene Data'!E61))),'Data Summary'!DS67="Yes"),OFFSET('Hygiene Data'!$E$7,0,10*ROW('Hygiene Data'!E61)),NA())</f>
        <v>#N/A</v>
      </c>
      <c r="BE67" s="510" t="e">
        <f ca="1">+IF(AND(ISNUMBER(OFFSET('Hygiene Data'!$E$9,0,10*ROW('Hygiene Data'!E61))),'Data Summary'!DT67="Yes"),OFFSET('Hygiene Data'!$E$9,0,10*ROW('Hygiene Data'!E61)),NA())</f>
        <v>#N/A</v>
      </c>
      <c r="BF67" s="510" t="e">
        <f ca="1">+IF(AND(ISNUMBER(OFFSET('Hygiene Data'!$F$5,0,10*ROW('Hygiene Data'!F61))),'Data Summary'!DU67="Yes"),OFFSET('Hygiene Data'!$F$5,0,10*ROW('Hygiene Data'!F61)),NA())</f>
        <v>#N/A</v>
      </c>
      <c r="BG67" s="510" t="e">
        <f ca="1">+IF(AND(ISNUMBER(OFFSET('Hygiene Data'!$F$7,0,10*ROW('Hygiene Data'!F61))),'Data Summary'!DV67="Yes"),OFFSET('Hygiene Data'!$F$7,0,10*ROW('Hygiene Data'!F61)),NA())</f>
        <v>#N/A</v>
      </c>
      <c r="BH67" s="510" t="e">
        <f ca="1">+IF(AND(ISNUMBER(OFFSET('Hygiene Data'!$F$9,0,10*ROW('Hygiene Data'!F61))),'Data Summary'!DW67="Yes"),OFFSET('Hygiene Data'!$F$9,0,10*ROW('Hygiene Data'!F61)),NA())</f>
        <v>#N/A</v>
      </c>
      <c r="BI67" s="510" t="e">
        <f ca="1">+IF(AND(ISNUMBER(OFFSET('Hygiene Data'!$G$5,0,10*ROW('Hygiene Data'!G61))),'Data Summary'!DX67="Yes"),OFFSET('Hygiene Data'!$G$5,0,10*ROW('Hygiene Data'!G61)),NA())</f>
        <v>#N/A</v>
      </c>
      <c r="BJ67" s="510" t="e">
        <f ca="1">+IF(AND(ISNUMBER(OFFSET('Hygiene Data'!$G$7,0,10*ROW('Hygiene Data'!G61))),'Data Summary'!DY67="Yes"),OFFSET('Hygiene Data'!$G$7,0,10*ROW('Hygiene Data'!G61)),NA())</f>
        <v>#N/A</v>
      </c>
      <c r="BK67" s="510" t="e">
        <f ca="1">+IF(AND(ISNUMBER(OFFSET('Hygiene Data'!$G$9,0,10*ROW('Hygiene Data'!G61))),'Data Summary'!DZ67="Yes"),OFFSET('Hygiene Data'!$G$9,0,10*ROW('Hygiene Data'!G61)),NA())</f>
        <v>#N/A</v>
      </c>
      <c r="BL67" s="510" t="e">
        <f ca="1">+IF(AND(ISNUMBER(OFFSET('Hygiene Data'!$H$5,0,10*ROW('Hygiene Data'!H61))),'Data Summary'!EA67="Yes"),OFFSET('Hygiene Data'!$H$5,0,10*ROW('Hygiene Data'!H61)),NA())</f>
        <v>#N/A</v>
      </c>
      <c r="BM67" s="510" t="e">
        <f ca="1">+IF(AND(ISNUMBER(OFFSET('Hygiene Data'!$H$7,0,10*ROW('Hygiene Data'!H61))),'Data Summary'!EB67="Yes"),OFFSET('Hygiene Data'!$H$7,0,10*ROW('Hygiene Data'!H61)),NA())</f>
        <v>#N/A</v>
      </c>
      <c r="BN67" s="510" t="e">
        <f ca="1">+IF(AND(ISNUMBER(OFFSET('Hygiene Data'!$H$9,0,10*ROW('Hygiene Data'!H61))),'Data Summary'!EC67="Yes"),OFFSET('Hygiene Data'!$H$9,0,10*ROW('Hygiene Data'!H61)),NA())</f>
        <v>#N/A</v>
      </c>
      <c r="BO67" s="510" t="e">
        <f ca="1">+IF(AND(ISNUMBER(OFFSET('Hygiene Data'!$I$5,0,10*ROW('Hygiene Data'!I61))),'Data Summary'!ED67="Yes"),OFFSET('Hygiene Data'!$I$5,0,10*ROW('Hygiene Data'!I61)),NA())</f>
        <v>#N/A</v>
      </c>
      <c r="BP67" s="510" t="e">
        <f ca="1">+IF(AND(ISNUMBER(OFFSET('Hygiene Data'!$I$7,0,10*ROW('Hygiene Data'!I61))),'Data Summary'!EE67="Yes"),OFFSET('Hygiene Data'!$I$7,0,10*ROW('Hygiene Data'!I61)),NA())</f>
        <v>#N/A</v>
      </c>
      <c r="BQ67" s="510" t="e">
        <f ca="1">+IF(AND(ISNUMBER(OFFSET('Hygiene Data'!$I$9,0,10*ROW('Hygiene Data'!I61))),'Data Summary'!EF67="Yes"),OFFSET('Hygiene Data'!$I$9,0,10*ROW('Hygiene Data'!I61)),NA())</f>
        <v>#N/A</v>
      </c>
    </row>
    <row r="68" spans="1:69" x14ac:dyDescent="0.25">
      <c r="A68" s="506" t="e">
        <f ca="1">+RIGHT('Data Summary'!A68,LEN('Data Summary'!A68)-9)</f>
        <v>#VALUE!</v>
      </c>
      <c r="B68" s="480" t="str">
        <f ca="1">+IF(ISTEXT('Data Summary'!B68),'Data Summary'!B68,"")</f>
        <v/>
      </c>
      <c r="C68" s="507" t="e">
        <f ca="1">+VALUE('Data Summary'!C68)</f>
        <v>#VALUE!</v>
      </c>
      <c r="D68" s="508" t="e">
        <f ca="1">+IF(AND(ISNUMBER(OFFSET('Water Data'!$D$4,0,10*ROW('Water Data'!D62))),'Data Summary'!BS68="Yes"),100-OFFSET('Water Data'!$D$4,0,10*ROW('Water Data'!D62)),NA())</f>
        <v>#N/A</v>
      </c>
      <c r="E68" s="508" t="e">
        <f ca="1">+IF(AND(ISNUMBER(OFFSET('Water Data'!$D$6,0,10*ROW('Water Data'!D62))),'Data Summary'!BT68="Yes"),OFFSET('Water Data'!$D$6,0,10*ROW('Water Data'!D62)),NA())</f>
        <v>#N/A</v>
      </c>
      <c r="F68" s="508" t="e">
        <f ca="1">+IF(AND(ISNUMBER(OFFSET('Water Data'!$D$9,0,10*ROW('Water Data'!D62))),'Data Summary'!BU68="Yes"),OFFSET('Water Data'!$D$9,0,10*ROW('Water Data'!D62)),NA())</f>
        <v>#N/A</v>
      </c>
      <c r="G68" s="508" t="e">
        <f ca="1">+IF(AND(ISNUMBER(OFFSET('Water Data'!$E$4,0,10*ROW('Water Data'!E62))),'Data Summary'!BV68="Yes"),100-OFFSET('Water Data'!$E$4,0,10*ROW('Water Data'!E62)),NA())</f>
        <v>#N/A</v>
      </c>
      <c r="H68" s="508" t="e">
        <f ca="1">+IF(AND(ISNUMBER(OFFSET('Water Data'!$E$6,0,10*ROW('Water Data'!E62))),'Data Summary'!BW68="Yes"),OFFSET('Water Data'!$E$6,0,10*ROW('Water Data'!E62)),NA())</f>
        <v>#N/A</v>
      </c>
      <c r="I68" s="508" t="e">
        <f ca="1">+IF(AND(ISNUMBER(OFFSET('Water Data'!$E$9,0,10*ROW('Water Data'!E62))),'Data Summary'!BX68="Yes"),OFFSET('Water Data'!$E$9,0,10*ROW('Water Data'!E62)),NA())</f>
        <v>#N/A</v>
      </c>
      <c r="J68" s="508" t="e">
        <f ca="1">+IF(AND(ISNUMBER(OFFSET('Water Data'!$F$4,0,10*ROW('Water Data'!F62))),'Data Summary'!BY68="Yes"),100-OFFSET('Water Data'!$F$4,0,10*ROW('Water Data'!F62)),NA())</f>
        <v>#N/A</v>
      </c>
      <c r="K68" s="508" t="e">
        <f ca="1">+IF(AND(ISNUMBER(OFFSET('Water Data'!$F$6,0,10*ROW('Water Data'!F62))),'Data Summary'!BZ68="Yes"),OFFSET('Water Data'!$F$6,0,10*ROW('Water Data'!F62)),NA())</f>
        <v>#N/A</v>
      </c>
      <c r="L68" s="508" t="e">
        <f ca="1">+IF(AND(ISNUMBER(OFFSET('Water Data'!$F$9,0,10*ROW('Water Data'!F62))),'Data Summary'!CA68="Yes"),OFFSET('Water Data'!$F$9,0,10*ROW('Water Data'!F62)),NA())</f>
        <v>#N/A</v>
      </c>
      <c r="M68" s="508" t="e">
        <f ca="1">+IF(AND(ISNUMBER(OFFSET('Water Data'!$G$4,0,10*ROW('Water Data'!G62))),'Data Summary'!CB68="Yes"),100-OFFSET('Water Data'!$G$4,0,10*ROW('Water Data'!G62)),NA())</f>
        <v>#N/A</v>
      </c>
      <c r="N68" s="508" t="e">
        <f ca="1">+IF(AND(ISNUMBER(OFFSET('Water Data'!$G$6,0,10*ROW('Water Data'!G62))),'Data Summary'!CC68="Yes"),OFFSET('Water Data'!$G$6,0,10*ROW('Water Data'!G62)),NA())</f>
        <v>#N/A</v>
      </c>
      <c r="O68" s="508" t="e">
        <f ca="1">+IF(AND(ISNUMBER(OFFSET('Water Data'!$G$9,0,10*ROW('Water Data'!G62))),'Data Summary'!CD68="Yes"),OFFSET('Water Data'!$G$9,0,10*ROW('Water Data'!G62)),NA())</f>
        <v>#N/A</v>
      </c>
      <c r="P68" s="508" t="e">
        <f ca="1">+IF(AND(ISNUMBER(OFFSET('Water Data'!$H$4,0,10*ROW('Water Data'!H62))),'Data Summary'!CE68="Yes"),100-OFFSET('Water Data'!$H$4,0,10*ROW('Water Data'!H62)),NA())</f>
        <v>#N/A</v>
      </c>
      <c r="Q68" s="508" t="e">
        <f ca="1">+IF(AND(ISNUMBER(OFFSET('Water Data'!$H$6,0,10*ROW('Water Data'!H62))),'Data Summary'!CF68="Yes"),OFFSET('Water Data'!$H$6,0,10*ROW('Water Data'!H62)),NA())</f>
        <v>#N/A</v>
      </c>
      <c r="R68" s="508" t="e">
        <f ca="1">+IF(AND(ISNUMBER(OFFSET('Water Data'!$H$9,0,10*ROW('Water Data'!H62))),'Data Summary'!CG68="Yes"),OFFSET('Water Data'!$H$9,0,10*ROW('Water Data'!H62)),NA())</f>
        <v>#N/A</v>
      </c>
      <c r="S68" s="508" t="e">
        <f ca="1">+IF(AND(ISNUMBER(OFFSET('Water Data'!$I$4,0,10*ROW('Water Data'!I62))),'Data Summary'!CH68="Yes"),100-OFFSET('Water Data'!$I$4,0,10*ROW('Water Data'!I62)),NA())</f>
        <v>#N/A</v>
      </c>
      <c r="T68" s="508" t="e">
        <f ca="1">+IF(AND(ISNUMBER(OFFSET('Water Data'!$I$6,0,10*ROW('Water Data'!I62))),'Data Summary'!CI68="Yes"),OFFSET('Water Data'!$I$6,0,10*ROW('Water Data'!I62)),NA())</f>
        <v>#N/A</v>
      </c>
      <c r="U68" s="508" t="e">
        <f ca="1">+IF(AND(ISNUMBER(OFFSET('Water Data'!$I$9,0,10*ROW('Water Data'!I62))),'Data Summary'!CJ68="Yes"),OFFSET('Water Data'!$I$9,0,10*ROW('Water Data'!I62)),NA())</f>
        <v>#N/A</v>
      </c>
      <c r="V68" s="509" t="e">
        <f ca="1">+IF(AND(ISNUMBER(OFFSET('Sanitation Data'!$D$4,0,10*ROW('Sanitation Data'!D62))),'Data Summary'!CK68="Yes"),100-OFFSET('Sanitation Data'!$D$4,0,10*ROW('Sanitation Data'!D62)),NA())</f>
        <v>#N/A</v>
      </c>
      <c r="W68" s="509" t="e">
        <f ca="1">+IF(AND(ISNUMBER(OFFSET('Sanitation Data'!$D$6,0,10*ROW('Sanitation Data'!D62))),'Data Summary'!CL68="Yes"),OFFSET('Sanitation Data'!$D$6,0,10*ROW('Sanitation Data'!D62)),NA())</f>
        <v>#N/A</v>
      </c>
      <c r="X68" s="509" t="e">
        <f ca="1">+IF(AND(ISNUMBER(OFFSET('Sanitation Data'!$D$10,0,10*ROW('Sanitation Data'!D62))),'Data Summary'!CM68="Yes"),OFFSET('Sanitation Data'!$D$10,0,10*ROW('Sanitation Data'!D62)),NA())</f>
        <v>#N/A</v>
      </c>
      <c r="Y68" s="509" t="e">
        <f ca="1">+IF(AND(ISNUMBER(OFFSET('Sanitation Data'!$D$11,0,10*ROW('Sanitation Data'!D62))),'Data Summary'!CN68="Yes"),OFFSET('Sanitation Data'!$D$11,0,10*ROW('Sanitation Data'!D62)),NA())</f>
        <v>#N/A</v>
      </c>
      <c r="Z68" s="509" t="e">
        <f ca="1">+IF(AND(ISNUMBER(OFFSET('Sanitation Data'!$D$12,0,10*ROW('Sanitation Data'!D62))),'Data Summary'!CO68="Yes"),OFFSET('Sanitation Data'!$D$12,0,10*ROW('Sanitation Data'!D62)),NA())</f>
        <v>#N/A</v>
      </c>
      <c r="AA68" s="509" t="e">
        <f ca="1">+IF(AND(ISNUMBER(OFFSET('Sanitation Data'!$E$4,0,10*ROW('Sanitation Data'!E62))),'Data Summary'!CP68="Yes"),100-OFFSET('Sanitation Data'!$E$4,0,10*ROW('Sanitation Data'!E62)),NA())</f>
        <v>#N/A</v>
      </c>
      <c r="AB68" s="509" t="e">
        <f ca="1">+IF(AND(ISNUMBER(OFFSET('Sanitation Data'!$E$6,0,10*ROW('Sanitation Data'!E62))),'Data Summary'!CQ68="Yes"),OFFSET('Sanitation Data'!$E$6,0,10*ROW('Sanitation Data'!E62)),NA())</f>
        <v>#N/A</v>
      </c>
      <c r="AC68" s="509" t="e">
        <f ca="1">+IF(AND(ISNUMBER(OFFSET('Sanitation Data'!$E$10,0,10*ROW('Sanitation Data'!E62))),'Data Summary'!CR68="Yes"),OFFSET('Sanitation Data'!$E$10,0,10*ROW('Sanitation Data'!E62)),NA())</f>
        <v>#N/A</v>
      </c>
      <c r="AD68" s="509" t="e">
        <f ca="1">+IF(AND(ISNUMBER(OFFSET('Sanitation Data'!$E$11,0,10*ROW('Sanitation Data'!E62))),'Data Summary'!CS68="Yes"),OFFSET('Sanitation Data'!$E$11,0,10*ROW('Sanitation Data'!E62)),NA())</f>
        <v>#N/A</v>
      </c>
      <c r="AE68" s="509" t="e">
        <f ca="1">+IF(AND(ISNUMBER(OFFSET('Sanitation Data'!$E$12,0,10*ROW('Sanitation Data'!E62))),'Data Summary'!CT68="Yes"),OFFSET('Sanitation Data'!$E$12,0,10*ROW('Sanitation Data'!E62)),NA())</f>
        <v>#N/A</v>
      </c>
      <c r="AF68" s="509" t="e">
        <f ca="1">+IF(AND(ISNUMBER(OFFSET('Sanitation Data'!$F$4,0,10*ROW('Sanitation Data'!F62))),'Data Summary'!CU68="Yes"),100-OFFSET('Sanitation Data'!$F$4,0,10*ROW('Sanitation Data'!F62)),NA())</f>
        <v>#N/A</v>
      </c>
      <c r="AG68" s="509" t="e">
        <f ca="1">+IF(AND(ISNUMBER(OFFSET('Sanitation Data'!$F$6,0,10*ROW('Sanitation Data'!F62))),'Data Summary'!CV68="Yes"),OFFSET('Sanitation Data'!$F$6,0,10*ROW('Sanitation Data'!F62)),NA())</f>
        <v>#N/A</v>
      </c>
      <c r="AH68" s="509" t="e">
        <f ca="1">+IF(AND(ISNUMBER(OFFSET('Sanitation Data'!$F$10,0,10*ROW('Sanitation Data'!F62))),'Data Summary'!CW68="Yes"),OFFSET('Sanitation Data'!$F$10,0,10*ROW('Sanitation Data'!F62)),NA())</f>
        <v>#N/A</v>
      </c>
      <c r="AI68" s="509" t="e">
        <f ca="1">+IF(AND(ISNUMBER(OFFSET('Sanitation Data'!$F$11,0,10*ROW('Sanitation Data'!F62))),'Data Summary'!CX68="Yes"),OFFSET('Sanitation Data'!$F$11,0,10*ROW('Sanitation Data'!F62)),NA())</f>
        <v>#N/A</v>
      </c>
      <c r="AJ68" s="509" t="e">
        <f ca="1">+IF(AND(ISNUMBER(OFFSET('Sanitation Data'!$F$12,0,10*ROW('Sanitation Data'!F62))),'Data Summary'!CY68="Yes"),OFFSET('Sanitation Data'!$F$12,0,10*ROW('Sanitation Data'!F62)),NA())</f>
        <v>#N/A</v>
      </c>
      <c r="AK68" s="509" t="e">
        <f ca="1">+IF(AND(ISNUMBER(OFFSET('Sanitation Data'!$G$4,0,10*ROW('Sanitation Data'!G62))),'Data Summary'!CZ68="Yes"),100-OFFSET('Sanitation Data'!$G$4,0,10*ROW('Sanitation Data'!G62)),NA())</f>
        <v>#N/A</v>
      </c>
      <c r="AL68" s="509" t="e">
        <f ca="1">+IF(AND(ISNUMBER(OFFSET('Sanitation Data'!$G$6,0,10*ROW('Sanitation Data'!G62))),'Data Summary'!DA68="Yes"),OFFSET('Sanitation Data'!$G$6,0,10*ROW('Sanitation Data'!G62)),NA())</f>
        <v>#N/A</v>
      </c>
      <c r="AM68" s="509" t="e">
        <f ca="1">+IF(AND(ISNUMBER(OFFSET('Sanitation Data'!$G$10,0,10*ROW('Sanitation Data'!G62))),'Data Summary'!DB68="Yes"),OFFSET('Sanitation Data'!$G$10,0,10*ROW('Sanitation Data'!G62)),NA())</f>
        <v>#N/A</v>
      </c>
      <c r="AN68" s="509" t="e">
        <f ca="1">+IF(AND(ISNUMBER(OFFSET('Sanitation Data'!$G$11,0,10*ROW('Sanitation Data'!G62))),'Data Summary'!DC68="Yes"),OFFSET('Sanitation Data'!$G$11,0,10*ROW('Sanitation Data'!G62)),NA())</f>
        <v>#N/A</v>
      </c>
      <c r="AO68" s="509" t="e">
        <f ca="1">+IF(AND(ISNUMBER(OFFSET('Sanitation Data'!$G$12,0,10*ROW('Sanitation Data'!G62))),'Data Summary'!DD68="Yes"),OFFSET('Sanitation Data'!$G$12,0,10*ROW('Sanitation Data'!G62)),NA())</f>
        <v>#N/A</v>
      </c>
      <c r="AP68" s="509" t="e">
        <f ca="1">+IF(AND(ISNUMBER(OFFSET('Sanitation Data'!$H$4,0,10*ROW('Sanitation Data'!H62))),'Data Summary'!DE68="Yes"),100-OFFSET('Sanitation Data'!$H$4,0,10*ROW('Sanitation Data'!H62)),NA())</f>
        <v>#N/A</v>
      </c>
      <c r="AQ68" s="509" t="e">
        <f ca="1">+IF(AND(ISNUMBER(OFFSET('Sanitation Data'!$H$6,0,10*ROW('Sanitation Data'!H62))),'Data Summary'!DF68="Yes"),OFFSET('Sanitation Data'!$H$6,0,10*ROW('Sanitation Data'!H62)),NA())</f>
        <v>#N/A</v>
      </c>
      <c r="AR68" s="509" t="e">
        <f ca="1">+IF(AND(ISNUMBER(OFFSET('Sanitation Data'!$H$10,0,10*ROW('Sanitation Data'!H62))),'Data Summary'!DG68="Yes"),OFFSET('Sanitation Data'!$H$10,0,10*ROW('Sanitation Data'!H62)),NA())</f>
        <v>#N/A</v>
      </c>
      <c r="AS68" s="509" t="e">
        <f ca="1">+IF(AND(ISNUMBER(OFFSET('Sanitation Data'!$H$11,0,10*ROW('Sanitation Data'!H62))),'Data Summary'!DH68="Yes"),OFFSET('Sanitation Data'!$H$11,0,10*ROW('Sanitation Data'!H62)),NA())</f>
        <v>#N/A</v>
      </c>
      <c r="AT68" s="509" t="e">
        <f ca="1">+IF(AND(ISNUMBER(OFFSET('Sanitation Data'!$H$12,0,10*ROW('Sanitation Data'!H62))),'Data Summary'!DI68="Yes"),OFFSET('Sanitation Data'!$H$12,0,10*ROW('Sanitation Data'!H62)),NA())</f>
        <v>#N/A</v>
      </c>
      <c r="AU68" s="509" t="e">
        <f ca="1">+IF(AND(ISNUMBER(OFFSET('Sanitation Data'!$I$4,0,10*ROW('Sanitation Data'!I62))),'Data Summary'!DJ68="Yes"),100-OFFSET('Sanitation Data'!$I$4,0,10*ROW('Sanitation Data'!I62)),NA())</f>
        <v>#N/A</v>
      </c>
      <c r="AV68" s="509" t="e">
        <f ca="1">+IF(AND(ISNUMBER(OFFSET('Sanitation Data'!$I$6,0,10*ROW('Sanitation Data'!I62))),'Data Summary'!DK68="Yes"),OFFSET('Sanitation Data'!$I$6,0,10*ROW('Sanitation Data'!I62)),NA())</f>
        <v>#N/A</v>
      </c>
      <c r="AW68" s="509" t="e">
        <f ca="1">+IF(AND(ISNUMBER(OFFSET('Sanitation Data'!$I$10,0,10*ROW('Sanitation Data'!I62))),'Data Summary'!DL68="Yes"),OFFSET('Sanitation Data'!$I$10,0,10*ROW('Sanitation Data'!I62)),NA())</f>
        <v>#N/A</v>
      </c>
      <c r="AX68" s="509" t="e">
        <f ca="1">+IF(AND(ISNUMBER(OFFSET('Sanitation Data'!$I$11,0,10*ROW('Sanitation Data'!I62))),'Data Summary'!DM68="Yes"),OFFSET('Sanitation Data'!$I$11,0,10*ROW('Sanitation Data'!I62)),NA())</f>
        <v>#N/A</v>
      </c>
      <c r="AY68" s="509" t="e">
        <f ca="1">+IF(AND(ISNUMBER(OFFSET('Sanitation Data'!$I$12,0,10*ROW('Sanitation Data'!I62))),'Data Summary'!DN68="Yes"),OFFSET('Sanitation Data'!$I$12,0,10*ROW('Sanitation Data'!I62)),NA())</f>
        <v>#N/A</v>
      </c>
      <c r="AZ68" s="510" t="e">
        <f ca="1">+IF(AND(ISNUMBER(OFFSET('Hygiene Data'!$D$5,0,10*ROW('Hygiene Data'!D62))),'Data Summary'!DO68="Yes"),OFFSET('Hygiene Data'!$D$5,0,10*ROW('Hygiene Data'!D62)),NA())</f>
        <v>#N/A</v>
      </c>
      <c r="BA68" s="510" t="e">
        <f ca="1">+IF(AND(ISNUMBER(OFFSET('Hygiene Data'!$D$7,0,10*ROW('Hygiene Data'!D62))),'Data Summary'!DP68="Yes"),OFFSET('Hygiene Data'!$D$7,0,10*ROW('Hygiene Data'!D62)),NA())</f>
        <v>#N/A</v>
      </c>
      <c r="BB68" s="510" t="e">
        <f ca="1">+IF(AND(ISNUMBER(OFFSET('Hygiene Data'!$D$9,0,10*ROW('Hygiene Data'!D62))),'Data Summary'!DQ68="Yes"),OFFSET('Hygiene Data'!$D$9,0,10*ROW('Hygiene Data'!D62)),NA())</f>
        <v>#N/A</v>
      </c>
      <c r="BC68" s="510" t="e">
        <f ca="1">+IF(AND(ISNUMBER(OFFSET('Hygiene Data'!$E$5,0,10*ROW('Hygiene Data'!E62))),'Data Summary'!DR68="Yes"),OFFSET('Hygiene Data'!$E$5,0,10*ROW('Hygiene Data'!E62)),NA())</f>
        <v>#N/A</v>
      </c>
      <c r="BD68" s="510" t="e">
        <f ca="1">+IF(AND(ISNUMBER(OFFSET('Hygiene Data'!$E$7,0,10*ROW('Hygiene Data'!E62))),'Data Summary'!DS68="Yes"),OFFSET('Hygiene Data'!$E$7,0,10*ROW('Hygiene Data'!E62)),NA())</f>
        <v>#N/A</v>
      </c>
      <c r="BE68" s="510" t="e">
        <f ca="1">+IF(AND(ISNUMBER(OFFSET('Hygiene Data'!$E$9,0,10*ROW('Hygiene Data'!E62))),'Data Summary'!DT68="Yes"),OFFSET('Hygiene Data'!$E$9,0,10*ROW('Hygiene Data'!E62)),NA())</f>
        <v>#N/A</v>
      </c>
      <c r="BF68" s="510" t="e">
        <f ca="1">+IF(AND(ISNUMBER(OFFSET('Hygiene Data'!$F$5,0,10*ROW('Hygiene Data'!F62))),'Data Summary'!DU68="Yes"),OFFSET('Hygiene Data'!$F$5,0,10*ROW('Hygiene Data'!F62)),NA())</f>
        <v>#N/A</v>
      </c>
      <c r="BG68" s="510" t="e">
        <f ca="1">+IF(AND(ISNUMBER(OFFSET('Hygiene Data'!$F$7,0,10*ROW('Hygiene Data'!F62))),'Data Summary'!DV68="Yes"),OFFSET('Hygiene Data'!$F$7,0,10*ROW('Hygiene Data'!F62)),NA())</f>
        <v>#N/A</v>
      </c>
      <c r="BH68" s="510" t="e">
        <f ca="1">+IF(AND(ISNUMBER(OFFSET('Hygiene Data'!$F$9,0,10*ROW('Hygiene Data'!F62))),'Data Summary'!DW68="Yes"),OFFSET('Hygiene Data'!$F$9,0,10*ROW('Hygiene Data'!F62)),NA())</f>
        <v>#N/A</v>
      </c>
      <c r="BI68" s="510" t="e">
        <f ca="1">+IF(AND(ISNUMBER(OFFSET('Hygiene Data'!$G$5,0,10*ROW('Hygiene Data'!G62))),'Data Summary'!DX68="Yes"),OFFSET('Hygiene Data'!$G$5,0,10*ROW('Hygiene Data'!G62)),NA())</f>
        <v>#N/A</v>
      </c>
      <c r="BJ68" s="510" t="e">
        <f ca="1">+IF(AND(ISNUMBER(OFFSET('Hygiene Data'!$G$7,0,10*ROW('Hygiene Data'!G62))),'Data Summary'!DY68="Yes"),OFFSET('Hygiene Data'!$G$7,0,10*ROW('Hygiene Data'!G62)),NA())</f>
        <v>#N/A</v>
      </c>
      <c r="BK68" s="510" t="e">
        <f ca="1">+IF(AND(ISNUMBER(OFFSET('Hygiene Data'!$G$9,0,10*ROW('Hygiene Data'!G62))),'Data Summary'!DZ68="Yes"),OFFSET('Hygiene Data'!$G$9,0,10*ROW('Hygiene Data'!G62)),NA())</f>
        <v>#N/A</v>
      </c>
      <c r="BL68" s="510" t="e">
        <f ca="1">+IF(AND(ISNUMBER(OFFSET('Hygiene Data'!$H$5,0,10*ROW('Hygiene Data'!H62))),'Data Summary'!EA68="Yes"),OFFSET('Hygiene Data'!$H$5,0,10*ROW('Hygiene Data'!H62)),NA())</f>
        <v>#N/A</v>
      </c>
      <c r="BM68" s="510" t="e">
        <f ca="1">+IF(AND(ISNUMBER(OFFSET('Hygiene Data'!$H$7,0,10*ROW('Hygiene Data'!H62))),'Data Summary'!EB68="Yes"),OFFSET('Hygiene Data'!$H$7,0,10*ROW('Hygiene Data'!H62)),NA())</f>
        <v>#N/A</v>
      </c>
      <c r="BN68" s="510" t="e">
        <f ca="1">+IF(AND(ISNUMBER(OFFSET('Hygiene Data'!$H$9,0,10*ROW('Hygiene Data'!H62))),'Data Summary'!EC68="Yes"),OFFSET('Hygiene Data'!$H$9,0,10*ROW('Hygiene Data'!H62)),NA())</f>
        <v>#N/A</v>
      </c>
      <c r="BO68" s="510" t="e">
        <f ca="1">+IF(AND(ISNUMBER(OFFSET('Hygiene Data'!$I$5,0,10*ROW('Hygiene Data'!I62))),'Data Summary'!ED68="Yes"),OFFSET('Hygiene Data'!$I$5,0,10*ROW('Hygiene Data'!I62)),NA())</f>
        <v>#N/A</v>
      </c>
      <c r="BP68" s="510" t="e">
        <f ca="1">+IF(AND(ISNUMBER(OFFSET('Hygiene Data'!$I$7,0,10*ROW('Hygiene Data'!I62))),'Data Summary'!EE68="Yes"),OFFSET('Hygiene Data'!$I$7,0,10*ROW('Hygiene Data'!I62)),NA())</f>
        <v>#N/A</v>
      </c>
      <c r="BQ68" s="510" t="e">
        <f ca="1">+IF(AND(ISNUMBER(OFFSET('Hygiene Data'!$I$9,0,10*ROW('Hygiene Data'!I62))),'Data Summary'!EF68="Yes"),OFFSET('Hygiene Data'!$I$9,0,10*ROW('Hygiene Data'!I62)),NA())</f>
        <v>#N/A</v>
      </c>
    </row>
    <row r="69" spans="1:69" x14ac:dyDescent="0.25">
      <c r="A69" s="506" t="e">
        <f ca="1">+RIGHT('Data Summary'!A69,LEN('Data Summary'!A69)-9)</f>
        <v>#VALUE!</v>
      </c>
      <c r="B69" s="480" t="str">
        <f ca="1">+IF(ISTEXT('Data Summary'!B69),'Data Summary'!B69,"")</f>
        <v/>
      </c>
      <c r="C69" s="507" t="e">
        <f ca="1">+VALUE('Data Summary'!C69)</f>
        <v>#VALUE!</v>
      </c>
      <c r="D69" s="508" t="e">
        <f ca="1">+IF(AND(ISNUMBER(OFFSET('Water Data'!$D$4,0,10*ROW('Water Data'!D63))),'Data Summary'!BS69="Yes"),100-OFFSET('Water Data'!$D$4,0,10*ROW('Water Data'!D63)),NA())</f>
        <v>#N/A</v>
      </c>
      <c r="E69" s="508" t="e">
        <f ca="1">+IF(AND(ISNUMBER(OFFSET('Water Data'!$D$6,0,10*ROW('Water Data'!D63))),'Data Summary'!BT69="Yes"),OFFSET('Water Data'!$D$6,0,10*ROW('Water Data'!D63)),NA())</f>
        <v>#N/A</v>
      </c>
      <c r="F69" s="508" t="e">
        <f ca="1">+IF(AND(ISNUMBER(OFFSET('Water Data'!$D$9,0,10*ROW('Water Data'!D63))),'Data Summary'!BU69="Yes"),OFFSET('Water Data'!$D$9,0,10*ROW('Water Data'!D63)),NA())</f>
        <v>#N/A</v>
      </c>
      <c r="G69" s="508" t="e">
        <f ca="1">+IF(AND(ISNUMBER(OFFSET('Water Data'!$E$4,0,10*ROW('Water Data'!E63))),'Data Summary'!BV69="Yes"),100-OFFSET('Water Data'!$E$4,0,10*ROW('Water Data'!E63)),NA())</f>
        <v>#N/A</v>
      </c>
      <c r="H69" s="508" t="e">
        <f ca="1">+IF(AND(ISNUMBER(OFFSET('Water Data'!$E$6,0,10*ROW('Water Data'!E63))),'Data Summary'!BW69="Yes"),OFFSET('Water Data'!$E$6,0,10*ROW('Water Data'!E63)),NA())</f>
        <v>#N/A</v>
      </c>
      <c r="I69" s="508" t="e">
        <f ca="1">+IF(AND(ISNUMBER(OFFSET('Water Data'!$E$9,0,10*ROW('Water Data'!E63))),'Data Summary'!BX69="Yes"),OFFSET('Water Data'!$E$9,0,10*ROW('Water Data'!E63)),NA())</f>
        <v>#N/A</v>
      </c>
      <c r="J69" s="508" t="e">
        <f ca="1">+IF(AND(ISNUMBER(OFFSET('Water Data'!$F$4,0,10*ROW('Water Data'!F63))),'Data Summary'!BY69="Yes"),100-OFFSET('Water Data'!$F$4,0,10*ROW('Water Data'!F63)),NA())</f>
        <v>#N/A</v>
      </c>
      <c r="K69" s="508" t="e">
        <f ca="1">+IF(AND(ISNUMBER(OFFSET('Water Data'!$F$6,0,10*ROW('Water Data'!F63))),'Data Summary'!BZ69="Yes"),OFFSET('Water Data'!$F$6,0,10*ROW('Water Data'!F63)),NA())</f>
        <v>#N/A</v>
      </c>
      <c r="L69" s="508" t="e">
        <f ca="1">+IF(AND(ISNUMBER(OFFSET('Water Data'!$F$9,0,10*ROW('Water Data'!F63))),'Data Summary'!CA69="Yes"),OFFSET('Water Data'!$F$9,0,10*ROW('Water Data'!F63)),NA())</f>
        <v>#N/A</v>
      </c>
      <c r="M69" s="508" t="e">
        <f ca="1">+IF(AND(ISNUMBER(OFFSET('Water Data'!$G$4,0,10*ROW('Water Data'!G63))),'Data Summary'!CB69="Yes"),100-OFFSET('Water Data'!$G$4,0,10*ROW('Water Data'!G63)),NA())</f>
        <v>#N/A</v>
      </c>
      <c r="N69" s="508" t="e">
        <f ca="1">+IF(AND(ISNUMBER(OFFSET('Water Data'!$G$6,0,10*ROW('Water Data'!G63))),'Data Summary'!CC69="Yes"),OFFSET('Water Data'!$G$6,0,10*ROW('Water Data'!G63)),NA())</f>
        <v>#N/A</v>
      </c>
      <c r="O69" s="508" t="e">
        <f ca="1">+IF(AND(ISNUMBER(OFFSET('Water Data'!$G$9,0,10*ROW('Water Data'!G63))),'Data Summary'!CD69="Yes"),OFFSET('Water Data'!$G$9,0,10*ROW('Water Data'!G63)),NA())</f>
        <v>#N/A</v>
      </c>
      <c r="P69" s="508" t="e">
        <f ca="1">+IF(AND(ISNUMBER(OFFSET('Water Data'!$H$4,0,10*ROW('Water Data'!H63))),'Data Summary'!CE69="Yes"),100-OFFSET('Water Data'!$H$4,0,10*ROW('Water Data'!H63)),NA())</f>
        <v>#N/A</v>
      </c>
      <c r="Q69" s="508" t="e">
        <f ca="1">+IF(AND(ISNUMBER(OFFSET('Water Data'!$H$6,0,10*ROW('Water Data'!H63))),'Data Summary'!CF69="Yes"),OFFSET('Water Data'!$H$6,0,10*ROW('Water Data'!H63)),NA())</f>
        <v>#N/A</v>
      </c>
      <c r="R69" s="508" t="e">
        <f ca="1">+IF(AND(ISNUMBER(OFFSET('Water Data'!$H$9,0,10*ROW('Water Data'!H63))),'Data Summary'!CG69="Yes"),OFFSET('Water Data'!$H$9,0,10*ROW('Water Data'!H63)),NA())</f>
        <v>#N/A</v>
      </c>
      <c r="S69" s="508" t="e">
        <f ca="1">+IF(AND(ISNUMBER(OFFSET('Water Data'!$I$4,0,10*ROW('Water Data'!I63))),'Data Summary'!CH69="Yes"),100-OFFSET('Water Data'!$I$4,0,10*ROW('Water Data'!I63)),NA())</f>
        <v>#N/A</v>
      </c>
      <c r="T69" s="508" t="e">
        <f ca="1">+IF(AND(ISNUMBER(OFFSET('Water Data'!$I$6,0,10*ROW('Water Data'!I63))),'Data Summary'!CI69="Yes"),OFFSET('Water Data'!$I$6,0,10*ROW('Water Data'!I63)),NA())</f>
        <v>#N/A</v>
      </c>
      <c r="U69" s="508" t="e">
        <f ca="1">+IF(AND(ISNUMBER(OFFSET('Water Data'!$I$9,0,10*ROW('Water Data'!I63))),'Data Summary'!CJ69="Yes"),OFFSET('Water Data'!$I$9,0,10*ROW('Water Data'!I63)),NA())</f>
        <v>#N/A</v>
      </c>
      <c r="V69" s="509" t="e">
        <f ca="1">+IF(AND(ISNUMBER(OFFSET('Sanitation Data'!$D$4,0,10*ROW('Sanitation Data'!D63))),'Data Summary'!CK69="Yes"),100-OFFSET('Sanitation Data'!$D$4,0,10*ROW('Sanitation Data'!D63)),NA())</f>
        <v>#N/A</v>
      </c>
      <c r="W69" s="509" t="e">
        <f ca="1">+IF(AND(ISNUMBER(OFFSET('Sanitation Data'!$D$6,0,10*ROW('Sanitation Data'!D63))),'Data Summary'!CL69="Yes"),OFFSET('Sanitation Data'!$D$6,0,10*ROW('Sanitation Data'!D63)),NA())</f>
        <v>#N/A</v>
      </c>
      <c r="X69" s="509" t="e">
        <f ca="1">+IF(AND(ISNUMBER(OFFSET('Sanitation Data'!$D$10,0,10*ROW('Sanitation Data'!D63))),'Data Summary'!CM69="Yes"),OFFSET('Sanitation Data'!$D$10,0,10*ROW('Sanitation Data'!D63)),NA())</f>
        <v>#N/A</v>
      </c>
      <c r="Y69" s="509" t="e">
        <f ca="1">+IF(AND(ISNUMBER(OFFSET('Sanitation Data'!$D$11,0,10*ROW('Sanitation Data'!D63))),'Data Summary'!CN69="Yes"),OFFSET('Sanitation Data'!$D$11,0,10*ROW('Sanitation Data'!D63)),NA())</f>
        <v>#N/A</v>
      </c>
      <c r="Z69" s="509" t="e">
        <f ca="1">+IF(AND(ISNUMBER(OFFSET('Sanitation Data'!$D$12,0,10*ROW('Sanitation Data'!D63))),'Data Summary'!CO69="Yes"),OFFSET('Sanitation Data'!$D$12,0,10*ROW('Sanitation Data'!D63)),NA())</f>
        <v>#N/A</v>
      </c>
      <c r="AA69" s="509" t="e">
        <f ca="1">+IF(AND(ISNUMBER(OFFSET('Sanitation Data'!$E$4,0,10*ROW('Sanitation Data'!E63))),'Data Summary'!CP69="Yes"),100-OFFSET('Sanitation Data'!$E$4,0,10*ROW('Sanitation Data'!E63)),NA())</f>
        <v>#N/A</v>
      </c>
      <c r="AB69" s="509" t="e">
        <f ca="1">+IF(AND(ISNUMBER(OFFSET('Sanitation Data'!$E$6,0,10*ROW('Sanitation Data'!E63))),'Data Summary'!CQ69="Yes"),OFFSET('Sanitation Data'!$E$6,0,10*ROW('Sanitation Data'!E63)),NA())</f>
        <v>#N/A</v>
      </c>
      <c r="AC69" s="509" t="e">
        <f ca="1">+IF(AND(ISNUMBER(OFFSET('Sanitation Data'!$E$10,0,10*ROW('Sanitation Data'!E63))),'Data Summary'!CR69="Yes"),OFFSET('Sanitation Data'!$E$10,0,10*ROW('Sanitation Data'!E63)),NA())</f>
        <v>#N/A</v>
      </c>
      <c r="AD69" s="509" t="e">
        <f ca="1">+IF(AND(ISNUMBER(OFFSET('Sanitation Data'!$E$11,0,10*ROW('Sanitation Data'!E63))),'Data Summary'!CS69="Yes"),OFFSET('Sanitation Data'!$E$11,0,10*ROW('Sanitation Data'!E63)),NA())</f>
        <v>#N/A</v>
      </c>
      <c r="AE69" s="509" t="e">
        <f ca="1">+IF(AND(ISNUMBER(OFFSET('Sanitation Data'!$E$12,0,10*ROW('Sanitation Data'!E63))),'Data Summary'!CT69="Yes"),OFFSET('Sanitation Data'!$E$12,0,10*ROW('Sanitation Data'!E63)),NA())</f>
        <v>#N/A</v>
      </c>
      <c r="AF69" s="509" t="e">
        <f ca="1">+IF(AND(ISNUMBER(OFFSET('Sanitation Data'!$F$4,0,10*ROW('Sanitation Data'!F63))),'Data Summary'!CU69="Yes"),100-OFFSET('Sanitation Data'!$F$4,0,10*ROW('Sanitation Data'!F63)),NA())</f>
        <v>#N/A</v>
      </c>
      <c r="AG69" s="509" t="e">
        <f ca="1">+IF(AND(ISNUMBER(OFFSET('Sanitation Data'!$F$6,0,10*ROW('Sanitation Data'!F63))),'Data Summary'!CV69="Yes"),OFFSET('Sanitation Data'!$F$6,0,10*ROW('Sanitation Data'!F63)),NA())</f>
        <v>#N/A</v>
      </c>
      <c r="AH69" s="509" t="e">
        <f ca="1">+IF(AND(ISNUMBER(OFFSET('Sanitation Data'!$F$10,0,10*ROW('Sanitation Data'!F63))),'Data Summary'!CW69="Yes"),OFFSET('Sanitation Data'!$F$10,0,10*ROW('Sanitation Data'!F63)),NA())</f>
        <v>#N/A</v>
      </c>
      <c r="AI69" s="509" t="e">
        <f ca="1">+IF(AND(ISNUMBER(OFFSET('Sanitation Data'!$F$11,0,10*ROW('Sanitation Data'!F63))),'Data Summary'!CX69="Yes"),OFFSET('Sanitation Data'!$F$11,0,10*ROW('Sanitation Data'!F63)),NA())</f>
        <v>#N/A</v>
      </c>
      <c r="AJ69" s="509" t="e">
        <f ca="1">+IF(AND(ISNUMBER(OFFSET('Sanitation Data'!$F$12,0,10*ROW('Sanitation Data'!F63))),'Data Summary'!CY69="Yes"),OFFSET('Sanitation Data'!$F$12,0,10*ROW('Sanitation Data'!F63)),NA())</f>
        <v>#N/A</v>
      </c>
      <c r="AK69" s="509" t="e">
        <f ca="1">+IF(AND(ISNUMBER(OFFSET('Sanitation Data'!$G$4,0,10*ROW('Sanitation Data'!G63))),'Data Summary'!CZ69="Yes"),100-OFFSET('Sanitation Data'!$G$4,0,10*ROW('Sanitation Data'!G63)),NA())</f>
        <v>#N/A</v>
      </c>
      <c r="AL69" s="509" t="e">
        <f ca="1">+IF(AND(ISNUMBER(OFFSET('Sanitation Data'!$G$6,0,10*ROW('Sanitation Data'!G63))),'Data Summary'!DA69="Yes"),OFFSET('Sanitation Data'!$G$6,0,10*ROW('Sanitation Data'!G63)),NA())</f>
        <v>#N/A</v>
      </c>
      <c r="AM69" s="509" t="e">
        <f ca="1">+IF(AND(ISNUMBER(OFFSET('Sanitation Data'!$G$10,0,10*ROW('Sanitation Data'!G63))),'Data Summary'!DB69="Yes"),OFFSET('Sanitation Data'!$G$10,0,10*ROW('Sanitation Data'!G63)),NA())</f>
        <v>#N/A</v>
      </c>
      <c r="AN69" s="509" t="e">
        <f ca="1">+IF(AND(ISNUMBER(OFFSET('Sanitation Data'!$G$11,0,10*ROW('Sanitation Data'!G63))),'Data Summary'!DC69="Yes"),OFFSET('Sanitation Data'!$G$11,0,10*ROW('Sanitation Data'!G63)),NA())</f>
        <v>#N/A</v>
      </c>
      <c r="AO69" s="509" t="e">
        <f ca="1">+IF(AND(ISNUMBER(OFFSET('Sanitation Data'!$G$12,0,10*ROW('Sanitation Data'!G63))),'Data Summary'!DD69="Yes"),OFFSET('Sanitation Data'!$G$12,0,10*ROW('Sanitation Data'!G63)),NA())</f>
        <v>#N/A</v>
      </c>
      <c r="AP69" s="509" t="e">
        <f ca="1">+IF(AND(ISNUMBER(OFFSET('Sanitation Data'!$H$4,0,10*ROW('Sanitation Data'!H63))),'Data Summary'!DE69="Yes"),100-OFFSET('Sanitation Data'!$H$4,0,10*ROW('Sanitation Data'!H63)),NA())</f>
        <v>#N/A</v>
      </c>
      <c r="AQ69" s="509" t="e">
        <f ca="1">+IF(AND(ISNUMBER(OFFSET('Sanitation Data'!$H$6,0,10*ROW('Sanitation Data'!H63))),'Data Summary'!DF69="Yes"),OFFSET('Sanitation Data'!$H$6,0,10*ROW('Sanitation Data'!H63)),NA())</f>
        <v>#N/A</v>
      </c>
      <c r="AR69" s="509" t="e">
        <f ca="1">+IF(AND(ISNUMBER(OFFSET('Sanitation Data'!$H$10,0,10*ROW('Sanitation Data'!H63))),'Data Summary'!DG69="Yes"),OFFSET('Sanitation Data'!$H$10,0,10*ROW('Sanitation Data'!H63)),NA())</f>
        <v>#N/A</v>
      </c>
      <c r="AS69" s="509" t="e">
        <f ca="1">+IF(AND(ISNUMBER(OFFSET('Sanitation Data'!$H$11,0,10*ROW('Sanitation Data'!H63))),'Data Summary'!DH69="Yes"),OFFSET('Sanitation Data'!$H$11,0,10*ROW('Sanitation Data'!H63)),NA())</f>
        <v>#N/A</v>
      </c>
      <c r="AT69" s="509" t="e">
        <f ca="1">+IF(AND(ISNUMBER(OFFSET('Sanitation Data'!$H$12,0,10*ROW('Sanitation Data'!H63))),'Data Summary'!DI69="Yes"),OFFSET('Sanitation Data'!$H$12,0,10*ROW('Sanitation Data'!H63)),NA())</f>
        <v>#N/A</v>
      </c>
      <c r="AU69" s="509" t="e">
        <f ca="1">+IF(AND(ISNUMBER(OFFSET('Sanitation Data'!$I$4,0,10*ROW('Sanitation Data'!I63))),'Data Summary'!DJ69="Yes"),100-OFFSET('Sanitation Data'!$I$4,0,10*ROW('Sanitation Data'!I63)),NA())</f>
        <v>#N/A</v>
      </c>
      <c r="AV69" s="509" t="e">
        <f ca="1">+IF(AND(ISNUMBER(OFFSET('Sanitation Data'!$I$6,0,10*ROW('Sanitation Data'!I63))),'Data Summary'!DK69="Yes"),OFFSET('Sanitation Data'!$I$6,0,10*ROW('Sanitation Data'!I63)),NA())</f>
        <v>#N/A</v>
      </c>
      <c r="AW69" s="509" t="e">
        <f ca="1">+IF(AND(ISNUMBER(OFFSET('Sanitation Data'!$I$10,0,10*ROW('Sanitation Data'!I63))),'Data Summary'!DL69="Yes"),OFFSET('Sanitation Data'!$I$10,0,10*ROW('Sanitation Data'!I63)),NA())</f>
        <v>#N/A</v>
      </c>
      <c r="AX69" s="509" t="e">
        <f ca="1">+IF(AND(ISNUMBER(OFFSET('Sanitation Data'!$I$11,0,10*ROW('Sanitation Data'!I63))),'Data Summary'!DM69="Yes"),OFFSET('Sanitation Data'!$I$11,0,10*ROW('Sanitation Data'!I63)),NA())</f>
        <v>#N/A</v>
      </c>
      <c r="AY69" s="509" t="e">
        <f ca="1">+IF(AND(ISNUMBER(OFFSET('Sanitation Data'!$I$12,0,10*ROW('Sanitation Data'!I63))),'Data Summary'!DN69="Yes"),OFFSET('Sanitation Data'!$I$12,0,10*ROW('Sanitation Data'!I63)),NA())</f>
        <v>#N/A</v>
      </c>
      <c r="AZ69" s="510" t="e">
        <f ca="1">+IF(AND(ISNUMBER(OFFSET('Hygiene Data'!$D$5,0,10*ROW('Hygiene Data'!D63))),'Data Summary'!DO69="Yes"),OFFSET('Hygiene Data'!$D$5,0,10*ROW('Hygiene Data'!D63)),NA())</f>
        <v>#N/A</v>
      </c>
      <c r="BA69" s="510" t="e">
        <f ca="1">+IF(AND(ISNUMBER(OFFSET('Hygiene Data'!$D$7,0,10*ROW('Hygiene Data'!D63))),'Data Summary'!DP69="Yes"),OFFSET('Hygiene Data'!$D$7,0,10*ROW('Hygiene Data'!D63)),NA())</f>
        <v>#N/A</v>
      </c>
      <c r="BB69" s="510" t="e">
        <f ca="1">+IF(AND(ISNUMBER(OFFSET('Hygiene Data'!$D$9,0,10*ROW('Hygiene Data'!D63))),'Data Summary'!DQ69="Yes"),OFFSET('Hygiene Data'!$D$9,0,10*ROW('Hygiene Data'!D63)),NA())</f>
        <v>#N/A</v>
      </c>
      <c r="BC69" s="510" t="e">
        <f ca="1">+IF(AND(ISNUMBER(OFFSET('Hygiene Data'!$E$5,0,10*ROW('Hygiene Data'!E63))),'Data Summary'!DR69="Yes"),OFFSET('Hygiene Data'!$E$5,0,10*ROW('Hygiene Data'!E63)),NA())</f>
        <v>#N/A</v>
      </c>
      <c r="BD69" s="510" t="e">
        <f ca="1">+IF(AND(ISNUMBER(OFFSET('Hygiene Data'!$E$7,0,10*ROW('Hygiene Data'!E63))),'Data Summary'!DS69="Yes"),OFFSET('Hygiene Data'!$E$7,0,10*ROW('Hygiene Data'!E63)),NA())</f>
        <v>#N/A</v>
      </c>
      <c r="BE69" s="510" t="e">
        <f ca="1">+IF(AND(ISNUMBER(OFFSET('Hygiene Data'!$E$9,0,10*ROW('Hygiene Data'!E63))),'Data Summary'!DT69="Yes"),OFFSET('Hygiene Data'!$E$9,0,10*ROW('Hygiene Data'!E63)),NA())</f>
        <v>#N/A</v>
      </c>
      <c r="BF69" s="510" t="e">
        <f ca="1">+IF(AND(ISNUMBER(OFFSET('Hygiene Data'!$F$5,0,10*ROW('Hygiene Data'!F63))),'Data Summary'!DU69="Yes"),OFFSET('Hygiene Data'!$F$5,0,10*ROW('Hygiene Data'!F63)),NA())</f>
        <v>#N/A</v>
      </c>
      <c r="BG69" s="510" t="e">
        <f ca="1">+IF(AND(ISNUMBER(OFFSET('Hygiene Data'!$F$7,0,10*ROW('Hygiene Data'!F63))),'Data Summary'!DV69="Yes"),OFFSET('Hygiene Data'!$F$7,0,10*ROW('Hygiene Data'!F63)),NA())</f>
        <v>#N/A</v>
      </c>
      <c r="BH69" s="510" t="e">
        <f ca="1">+IF(AND(ISNUMBER(OFFSET('Hygiene Data'!$F$9,0,10*ROW('Hygiene Data'!F63))),'Data Summary'!DW69="Yes"),OFFSET('Hygiene Data'!$F$9,0,10*ROW('Hygiene Data'!F63)),NA())</f>
        <v>#N/A</v>
      </c>
      <c r="BI69" s="510" t="e">
        <f ca="1">+IF(AND(ISNUMBER(OFFSET('Hygiene Data'!$G$5,0,10*ROW('Hygiene Data'!G63))),'Data Summary'!DX69="Yes"),OFFSET('Hygiene Data'!$G$5,0,10*ROW('Hygiene Data'!G63)),NA())</f>
        <v>#N/A</v>
      </c>
      <c r="BJ69" s="510" t="e">
        <f ca="1">+IF(AND(ISNUMBER(OFFSET('Hygiene Data'!$G$7,0,10*ROW('Hygiene Data'!G63))),'Data Summary'!DY69="Yes"),OFFSET('Hygiene Data'!$G$7,0,10*ROW('Hygiene Data'!G63)),NA())</f>
        <v>#N/A</v>
      </c>
      <c r="BK69" s="510" t="e">
        <f ca="1">+IF(AND(ISNUMBER(OFFSET('Hygiene Data'!$G$9,0,10*ROW('Hygiene Data'!G63))),'Data Summary'!DZ69="Yes"),OFFSET('Hygiene Data'!$G$9,0,10*ROW('Hygiene Data'!G63)),NA())</f>
        <v>#N/A</v>
      </c>
      <c r="BL69" s="510" t="e">
        <f ca="1">+IF(AND(ISNUMBER(OFFSET('Hygiene Data'!$H$5,0,10*ROW('Hygiene Data'!H63))),'Data Summary'!EA69="Yes"),OFFSET('Hygiene Data'!$H$5,0,10*ROW('Hygiene Data'!H63)),NA())</f>
        <v>#N/A</v>
      </c>
      <c r="BM69" s="510" t="e">
        <f ca="1">+IF(AND(ISNUMBER(OFFSET('Hygiene Data'!$H$7,0,10*ROW('Hygiene Data'!H63))),'Data Summary'!EB69="Yes"),OFFSET('Hygiene Data'!$H$7,0,10*ROW('Hygiene Data'!H63)),NA())</f>
        <v>#N/A</v>
      </c>
      <c r="BN69" s="510" t="e">
        <f ca="1">+IF(AND(ISNUMBER(OFFSET('Hygiene Data'!$H$9,0,10*ROW('Hygiene Data'!H63))),'Data Summary'!EC69="Yes"),OFFSET('Hygiene Data'!$H$9,0,10*ROW('Hygiene Data'!H63)),NA())</f>
        <v>#N/A</v>
      </c>
      <c r="BO69" s="510" t="e">
        <f ca="1">+IF(AND(ISNUMBER(OFFSET('Hygiene Data'!$I$5,0,10*ROW('Hygiene Data'!I63))),'Data Summary'!ED69="Yes"),OFFSET('Hygiene Data'!$I$5,0,10*ROW('Hygiene Data'!I63)),NA())</f>
        <v>#N/A</v>
      </c>
      <c r="BP69" s="510" t="e">
        <f ca="1">+IF(AND(ISNUMBER(OFFSET('Hygiene Data'!$I$7,0,10*ROW('Hygiene Data'!I63))),'Data Summary'!EE69="Yes"),OFFSET('Hygiene Data'!$I$7,0,10*ROW('Hygiene Data'!I63)),NA())</f>
        <v>#N/A</v>
      </c>
      <c r="BQ69" s="510" t="e">
        <f ca="1">+IF(AND(ISNUMBER(OFFSET('Hygiene Data'!$I$9,0,10*ROW('Hygiene Data'!I63))),'Data Summary'!EF69="Yes"),OFFSET('Hygiene Data'!$I$9,0,10*ROW('Hygiene Data'!I63)),NA())</f>
        <v>#N/A</v>
      </c>
    </row>
    <row r="70" spans="1:69" x14ac:dyDescent="0.25">
      <c r="A70" s="506" t="e">
        <f ca="1">+RIGHT('Data Summary'!A70,LEN('Data Summary'!A70)-9)</f>
        <v>#VALUE!</v>
      </c>
      <c r="B70" s="480" t="str">
        <f ca="1">+IF(ISTEXT('Data Summary'!B70),'Data Summary'!B70,"")</f>
        <v/>
      </c>
      <c r="C70" s="507" t="e">
        <f ca="1">+VALUE('Data Summary'!C70)</f>
        <v>#VALUE!</v>
      </c>
      <c r="D70" s="508" t="e">
        <f ca="1">+IF(AND(ISNUMBER(OFFSET('Water Data'!$D$4,0,10*ROW('Water Data'!D64))),'Data Summary'!BS70="Yes"),100-OFFSET('Water Data'!$D$4,0,10*ROW('Water Data'!D64)),NA())</f>
        <v>#N/A</v>
      </c>
      <c r="E70" s="508" t="e">
        <f ca="1">+IF(AND(ISNUMBER(OFFSET('Water Data'!$D$6,0,10*ROW('Water Data'!D64))),'Data Summary'!BT70="Yes"),OFFSET('Water Data'!$D$6,0,10*ROW('Water Data'!D64)),NA())</f>
        <v>#N/A</v>
      </c>
      <c r="F70" s="508" t="e">
        <f ca="1">+IF(AND(ISNUMBER(OFFSET('Water Data'!$D$9,0,10*ROW('Water Data'!D64))),'Data Summary'!BU70="Yes"),OFFSET('Water Data'!$D$9,0,10*ROW('Water Data'!D64)),NA())</f>
        <v>#N/A</v>
      </c>
      <c r="G70" s="508" t="e">
        <f ca="1">+IF(AND(ISNUMBER(OFFSET('Water Data'!$E$4,0,10*ROW('Water Data'!E64))),'Data Summary'!BV70="Yes"),100-OFFSET('Water Data'!$E$4,0,10*ROW('Water Data'!E64)),NA())</f>
        <v>#N/A</v>
      </c>
      <c r="H70" s="508" t="e">
        <f ca="1">+IF(AND(ISNUMBER(OFFSET('Water Data'!$E$6,0,10*ROW('Water Data'!E64))),'Data Summary'!BW70="Yes"),OFFSET('Water Data'!$E$6,0,10*ROW('Water Data'!E64)),NA())</f>
        <v>#N/A</v>
      </c>
      <c r="I70" s="508" t="e">
        <f ca="1">+IF(AND(ISNUMBER(OFFSET('Water Data'!$E$9,0,10*ROW('Water Data'!E64))),'Data Summary'!BX70="Yes"),OFFSET('Water Data'!$E$9,0,10*ROW('Water Data'!E64)),NA())</f>
        <v>#N/A</v>
      </c>
      <c r="J70" s="508" t="e">
        <f ca="1">+IF(AND(ISNUMBER(OFFSET('Water Data'!$F$4,0,10*ROW('Water Data'!F64))),'Data Summary'!BY70="Yes"),100-OFFSET('Water Data'!$F$4,0,10*ROW('Water Data'!F64)),NA())</f>
        <v>#N/A</v>
      </c>
      <c r="K70" s="508" t="e">
        <f ca="1">+IF(AND(ISNUMBER(OFFSET('Water Data'!$F$6,0,10*ROW('Water Data'!F64))),'Data Summary'!BZ70="Yes"),OFFSET('Water Data'!$F$6,0,10*ROW('Water Data'!F64)),NA())</f>
        <v>#N/A</v>
      </c>
      <c r="L70" s="508" t="e">
        <f ca="1">+IF(AND(ISNUMBER(OFFSET('Water Data'!$F$9,0,10*ROW('Water Data'!F64))),'Data Summary'!CA70="Yes"),OFFSET('Water Data'!$F$9,0,10*ROW('Water Data'!F64)),NA())</f>
        <v>#N/A</v>
      </c>
      <c r="M70" s="508" t="e">
        <f ca="1">+IF(AND(ISNUMBER(OFFSET('Water Data'!$G$4,0,10*ROW('Water Data'!G64))),'Data Summary'!CB70="Yes"),100-OFFSET('Water Data'!$G$4,0,10*ROW('Water Data'!G64)),NA())</f>
        <v>#N/A</v>
      </c>
      <c r="N70" s="508" t="e">
        <f ca="1">+IF(AND(ISNUMBER(OFFSET('Water Data'!$G$6,0,10*ROW('Water Data'!G64))),'Data Summary'!CC70="Yes"),OFFSET('Water Data'!$G$6,0,10*ROW('Water Data'!G64)),NA())</f>
        <v>#N/A</v>
      </c>
      <c r="O70" s="508" t="e">
        <f ca="1">+IF(AND(ISNUMBER(OFFSET('Water Data'!$G$9,0,10*ROW('Water Data'!G64))),'Data Summary'!CD70="Yes"),OFFSET('Water Data'!$G$9,0,10*ROW('Water Data'!G64)),NA())</f>
        <v>#N/A</v>
      </c>
      <c r="P70" s="508" t="e">
        <f ca="1">+IF(AND(ISNUMBER(OFFSET('Water Data'!$H$4,0,10*ROW('Water Data'!H64))),'Data Summary'!CE70="Yes"),100-OFFSET('Water Data'!$H$4,0,10*ROW('Water Data'!H64)),NA())</f>
        <v>#N/A</v>
      </c>
      <c r="Q70" s="508" t="e">
        <f ca="1">+IF(AND(ISNUMBER(OFFSET('Water Data'!$H$6,0,10*ROW('Water Data'!H64))),'Data Summary'!CF70="Yes"),OFFSET('Water Data'!$H$6,0,10*ROW('Water Data'!H64)),NA())</f>
        <v>#N/A</v>
      </c>
      <c r="R70" s="508" t="e">
        <f ca="1">+IF(AND(ISNUMBER(OFFSET('Water Data'!$H$9,0,10*ROW('Water Data'!H64))),'Data Summary'!CG70="Yes"),OFFSET('Water Data'!$H$9,0,10*ROW('Water Data'!H64)),NA())</f>
        <v>#N/A</v>
      </c>
      <c r="S70" s="508" t="e">
        <f ca="1">+IF(AND(ISNUMBER(OFFSET('Water Data'!$I$4,0,10*ROW('Water Data'!I64))),'Data Summary'!CH70="Yes"),100-OFFSET('Water Data'!$I$4,0,10*ROW('Water Data'!I64)),NA())</f>
        <v>#N/A</v>
      </c>
      <c r="T70" s="508" t="e">
        <f ca="1">+IF(AND(ISNUMBER(OFFSET('Water Data'!$I$6,0,10*ROW('Water Data'!I64))),'Data Summary'!CI70="Yes"),OFFSET('Water Data'!$I$6,0,10*ROW('Water Data'!I64)),NA())</f>
        <v>#N/A</v>
      </c>
      <c r="U70" s="508" t="e">
        <f ca="1">+IF(AND(ISNUMBER(OFFSET('Water Data'!$I$9,0,10*ROW('Water Data'!I64))),'Data Summary'!CJ70="Yes"),OFFSET('Water Data'!$I$9,0,10*ROW('Water Data'!I64)),NA())</f>
        <v>#N/A</v>
      </c>
      <c r="V70" s="509" t="e">
        <f ca="1">+IF(AND(ISNUMBER(OFFSET('Sanitation Data'!$D$4,0,10*ROW('Sanitation Data'!D64))),'Data Summary'!CK70="Yes"),100-OFFSET('Sanitation Data'!$D$4,0,10*ROW('Sanitation Data'!D64)),NA())</f>
        <v>#N/A</v>
      </c>
      <c r="W70" s="509" t="e">
        <f ca="1">+IF(AND(ISNUMBER(OFFSET('Sanitation Data'!$D$6,0,10*ROW('Sanitation Data'!D64))),'Data Summary'!CL70="Yes"),OFFSET('Sanitation Data'!$D$6,0,10*ROW('Sanitation Data'!D64)),NA())</f>
        <v>#N/A</v>
      </c>
      <c r="X70" s="509" t="e">
        <f ca="1">+IF(AND(ISNUMBER(OFFSET('Sanitation Data'!$D$10,0,10*ROW('Sanitation Data'!D64))),'Data Summary'!CM70="Yes"),OFFSET('Sanitation Data'!$D$10,0,10*ROW('Sanitation Data'!D64)),NA())</f>
        <v>#N/A</v>
      </c>
      <c r="Y70" s="509" t="e">
        <f ca="1">+IF(AND(ISNUMBER(OFFSET('Sanitation Data'!$D$11,0,10*ROW('Sanitation Data'!D64))),'Data Summary'!CN70="Yes"),OFFSET('Sanitation Data'!$D$11,0,10*ROW('Sanitation Data'!D64)),NA())</f>
        <v>#N/A</v>
      </c>
      <c r="Z70" s="509" t="e">
        <f ca="1">+IF(AND(ISNUMBER(OFFSET('Sanitation Data'!$D$12,0,10*ROW('Sanitation Data'!D64))),'Data Summary'!CO70="Yes"),OFFSET('Sanitation Data'!$D$12,0,10*ROW('Sanitation Data'!D64)),NA())</f>
        <v>#N/A</v>
      </c>
      <c r="AA70" s="509" t="e">
        <f ca="1">+IF(AND(ISNUMBER(OFFSET('Sanitation Data'!$E$4,0,10*ROW('Sanitation Data'!E64))),'Data Summary'!CP70="Yes"),100-OFFSET('Sanitation Data'!$E$4,0,10*ROW('Sanitation Data'!E64)),NA())</f>
        <v>#N/A</v>
      </c>
      <c r="AB70" s="509" t="e">
        <f ca="1">+IF(AND(ISNUMBER(OFFSET('Sanitation Data'!$E$6,0,10*ROW('Sanitation Data'!E64))),'Data Summary'!CQ70="Yes"),OFFSET('Sanitation Data'!$E$6,0,10*ROW('Sanitation Data'!E64)),NA())</f>
        <v>#N/A</v>
      </c>
      <c r="AC70" s="509" t="e">
        <f ca="1">+IF(AND(ISNUMBER(OFFSET('Sanitation Data'!$E$10,0,10*ROW('Sanitation Data'!E64))),'Data Summary'!CR70="Yes"),OFFSET('Sanitation Data'!$E$10,0,10*ROW('Sanitation Data'!E64)),NA())</f>
        <v>#N/A</v>
      </c>
      <c r="AD70" s="509" t="e">
        <f ca="1">+IF(AND(ISNUMBER(OFFSET('Sanitation Data'!$E$11,0,10*ROW('Sanitation Data'!E64))),'Data Summary'!CS70="Yes"),OFFSET('Sanitation Data'!$E$11,0,10*ROW('Sanitation Data'!E64)),NA())</f>
        <v>#N/A</v>
      </c>
      <c r="AE70" s="509" t="e">
        <f ca="1">+IF(AND(ISNUMBER(OFFSET('Sanitation Data'!$E$12,0,10*ROW('Sanitation Data'!E64))),'Data Summary'!CT70="Yes"),OFFSET('Sanitation Data'!$E$12,0,10*ROW('Sanitation Data'!E64)),NA())</f>
        <v>#N/A</v>
      </c>
      <c r="AF70" s="509" t="e">
        <f ca="1">+IF(AND(ISNUMBER(OFFSET('Sanitation Data'!$F$4,0,10*ROW('Sanitation Data'!F64))),'Data Summary'!CU70="Yes"),100-OFFSET('Sanitation Data'!$F$4,0,10*ROW('Sanitation Data'!F64)),NA())</f>
        <v>#N/A</v>
      </c>
      <c r="AG70" s="509" t="e">
        <f ca="1">+IF(AND(ISNUMBER(OFFSET('Sanitation Data'!$F$6,0,10*ROW('Sanitation Data'!F64))),'Data Summary'!CV70="Yes"),OFFSET('Sanitation Data'!$F$6,0,10*ROW('Sanitation Data'!F64)),NA())</f>
        <v>#N/A</v>
      </c>
      <c r="AH70" s="509" t="e">
        <f ca="1">+IF(AND(ISNUMBER(OFFSET('Sanitation Data'!$F$10,0,10*ROW('Sanitation Data'!F64))),'Data Summary'!CW70="Yes"),OFFSET('Sanitation Data'!$F$10,0,10*ROW('Sanitation Data'!F64)),NA())</f>
        <v>#N/A</v>
      </c>
      <c r="AI70" s="509" t="e">
        <f ca="1">+IF(AND(ISNUMBER(OFFSET('Sanitation Data'!$F$11,0,10*ROW('Sanitation Data'!F64))),'Data Summary'!CX70="Yes"),OFFSET('Sanitation Data'!$F$11,0,10*ROW('Sanitation Data'!F64)),NA())</f>
        <v>#N/A</v>
      </c>
      <c r="AJ70" s="509" t="e">
        <f ca="1">+IF(AND(ISNUMBER(OFFSET('Sanitation Data'!$F$12,0,10*ROW('Sanitation Data'!F64))),'Data Summary'!CY70="Yes"),OFFSET('Sanitation Data'!$F$12,0,10*ROW('Sanitation Data'!F64)),NA())</f>
        <v>#N/A</v>
      </c>
      <c r="AK70" s="509" t="e">
        <f ca="1">+IF(AND(ISNUMBER(OFFSET('Sanitation Data'!$G$4,0,10*ROW('Sanitation Data'!G64))),'Data Summary'!CZ70="Yes"),100-OFFSET('Sanitation Data'!$G$4,0,10*ROW('Sanitation Data'!G64)),NA())</f>
        <v>#N/A</v>
      </c>
      <c r="AL70" s="509" t="e">
        <f ca="1">+IF(AND(ISNUMBER(OFFSET('Sanitation Data'!$G$6,0,10*ROW('Sanitation Data'!G64))),'Data Summary'!DA70="Yes"),OFFSET('Sanitation Data'!$G$6,0,10*ROW('Sanitation Data'!G64)),NA())</f>
        <v>#N/A</v>
      </c>
      <c r="AM70" s="509" t="e">
        <f ca="1">+IF(AND(ISNUMBER(OFFSET('Sanitation Data'!$G$10,0,10*ROW('Sanitation Data'!G64))),'Data Summary'!DB70="Yes"),OFFSET('Sanitation Data'!$G$10,0,10*ROW('Sanitation Data'!G64)),NA())</f>
        <v>#N/A</v>
      </c>
      <c r="AN70" s="509" t="e">
        <f ca="1">+IF(AND(ISNUMBER(OFFSET('Sanitation Data'!$G$11,0,10*ROW('Sanitation Data'!G64))),'Data Summary'!DC70="Yes"),OFFSET('Sanitation Data'!$G$11,0,10*ROW('Sanitation Data'!G64)),NA())</f>
        <v>#N/A</v>
      </c>
      <c r="AO70" s="509" t="e">
        <f ca="1">+IF(AND(ISNUMBER(OFFSET('Sanitation Data'!$G$12,0,10*ROW('Sanitation Data'!G64))),'Data Summary'!DD70="Yes"),OFFSET('Sanitation Data'!$G$12,0,10*ROW('Sanitation Data'!G64)),NA())</f>
        <v>#N/A</v>
      </c>
      <c r="AP70" s="509" t="e">
        <f ca="1">+IF(AND(ISNUMBER(OFFSET('Sanitation Data'!$H$4,0,10*ROW('Sanitation Data'!H64))),'Data Summary'!DE70="Yes"),100-OFFSET('Sanitation Data'!$H$4,0,10*ROW('Sanitation Data'!H64)),NA())</f>
        <v>#N/A</v>
      </c>
      <c r="AQ70" s="509" t="e">
        <f ca="1">+IF(AND(ISNUMBER(OFFSET('Sanitation Data'!$H$6,0,10*ROW('Sanitation Data'!H64))),'Data Summary'!DF70="Yes"),OFFSET('Sanitation Data'!$H$6,0,10*ROW('Sanitation Data'!H64)),NA())</f>
        <v>#N/A</v>
      </c>
      <c r="AR70" s="509" t="e">
        <f ca="1">+IF(AND(ISNUMBER(OFFSET('Sanitation Data'!$H$10,0,10*ROW('Sanitation Data'!H64))),'Data Summary'!DG70="Yes"),OFFSET('Sanitation Data'!$H$10,0,10*ROW('Sanitation Data'!H64)),NA())</f>
        <v>#N/A</v>
      </c>
      <c r="AS70" s="509" t="e">
        <f ca="1">+IF(AND(ISNUMBER(OFFSET('Sanitation Data'!$H$11,0,10*ROW('Sanitation Data'!H64))),'Data Summary'!DH70="Yes"),OFFSET('Sanitation Data'!$H$11,0,10*ROW('Sanitation Data'!H64)),NA())</f>
        <v>#N/A</v>
      </c>
      <c r="AT70" s="509" t="e">
        <f ca="1">+IF(AND(ISNUMBER(OFFSET('Sanitation Data'!$H$12,0,10*ROW('Sanitation Data'!H64))),'Data Summary'!DI70="Yes"),OFFSET('Sanitation Data'!$H$12,0,10*ROW('Sanitation Data'!H64)),NA())</f>
        <v>#N/A</v>
      </c>
      <c r="AU70" s="509" t="e">
        <f ca="1">+IF(AND(ISNUMBER(OFFSET('Sanitation Data'!$I$4,0,10*ROW('Sanitation Data'!I64))),'Data Summary'!DJ70="Yes"),100-OFFSET('Sanitation Data'!$I$4,0,10*ROW('Sanitation Data'!I64)),NA())</f>
        <v>#N/A</v>
      </c>
      <c r="AV70" s="509" t="e">
        <f ca="1">+IF(AND(ISNUMBER(OFFSET('Sanitation Data'!$I$6,0,10*ROW('Sanitation Data'!I64))),'Data Summary'!DK70="Yes"),OFFSET('Sanitation Data'!$I$6,0,10*ROW('Sanitation Data'!I64)),NA())</f>
        <v>#N/A</v>
      </c>
      <c r="AW70" s="509" t="e">
        <f ca="1">+IF(AND(ISNUMBER(OFFSET('Sanitation Data'!$I$10,0,10*ROW('Sanitation Data'!I64))),'Data Summary'!DL70="Yes"),OFFSET('Sanitation Data'!$I$10,0,10*ROW('Sanitation Data'!I64)),NA())</f>
        <v>#N/A</v>
      </c>
      <c r="AX70" s="509" t="e">
        <f ca="1">+IF(AND(ISNUMBER(OFFSET('Sanitation Data'!$I$11,0,10*ROW('Sanitation Data'!I64))),'Data Summary'!DM70="Yes"),OFFSET('Sanitation Data'!$I$11,0,10*ROW('Sanitation Data'!I64)),NA())</f>
        <v>#N/A</v>
      </c>
      <c r="AY70" s="509" t="e">
        <f ca="1">+IF(AND(ISNUMBER(OFFSET('Sanitation Data'!$I$12,0,10*ROW('Sanitation Data'!I64))),'Data Summary'!DN70="Yes"),OFFSET('Sanitation Data'!$I$12,0,10*ROW('Sanitation Data'!I64)),NA())</f>
        <v>#N/A</v>
      </c>
      <c r="AZ70" s="510" t="e">
        <f ca="1">+IF(AND(ISNUMBER(OFFSET('Hygiene Data'!$D$5,0,10*ROW('Hygiene Data'!D64))),'Data Summary'!DO70="Yes"),OFFSET('Hygiene Data'!$D$5,0,10*ROW('Hygiene Data'!D64)),NA())</f>
        <v>#N/A</v>
      </c>
      <c r="BA70" s="510" t="e">
        <f ca="1">+IF(AND(ISNUMBER(OFFSET('Hygiene Data'!$D$7,0,10*ROW('Hygiene Data'!D64))),'Data Summary'!DP70="Yes"),OFFSET('Hygiene Data'!$D$7,0,10*ROW('Hygiene Data'!D64)),NA())</f>
        <v>#N/A</v>
      </c>
      <c r="BB70" s="510" t="e">
        <f ca="1">+IF(AND(ISNUMBER(OFFSET('Hygiene Data'!$D$9,0,10*ROW('Hygiene Data'!D64))),'Data Summary'!DQ70="Yes"),OFFSET('Hygiene Data'!$D$9,0,10*ROW('Hygiene Data'!D64)),NA())</f>
        <v>#N/A</v>
      </c>
      <c r="BC70" s="510" t="e">
        <f ca="1">+IF(AND(ISNUMBER(OFFSET('Hygiene Data'!$E$5,0,10*ROW('Hygiene Data'!E64))),'Data Summary'!DR70="Yes"),OFFSET('Hygiene Data'!$E$5,0,10*ROW('Hygiene Data'!E64)),NA())</f>
        <v>#N/A</v>
      </c>
      <c r="BD70" s="510" t="e">
        <f ca="1">+IF(AND(ISNUMBER(OFFSET('Hygiene Data'!$E$7,0,10*ROW('Hygiene Data'!E64))),'Data Summary'!DS70="Yes"),OFFSET('Hygiene Data'!$E$7,0,10*ROW('Hygiene Data'!E64)),NA())</f>
        <v>#N/A</v>
      </c>
      <c r="BE70" s="510" t="e">
        <f ca="1">+IF(AND(ISNUMBER(OFFSET('Hygiene Data'!$E$9,0,10*ROW('Hygiene Data'!E64))),'Data Summary'!DT70="Yes"),OFFSET('Hygiene Data'!$E$9,0,10*ROW('Hygiene Data'!E64)),NA())</f>
        <v>#N/A</v>
      </c>
      <c r="BF70" s="510" t="e">
        <f ca="1">+IF(AND(ISNUMBER(OFFSET('Hygiene Data'!$F$5,0,10*ROW('Hygiene Data'!F64))),'Data Summary'!DU70="Yes"),OFFSET('Hygiene Data'!$F$5,0,10*ROW('Hygiene Data'!F64)),NA())</f>
        <v>#N/A</v>
      </c>
      <c r="BG70" s="510" t="e">
        <f ca="1">+IF(AND(ISNUMBER(OFFSET('Hygiene Data'!$F$7,0,10*ROW('Hygiene Data'!F64))),'Data Summary'!DV70="Yes"),OFFSET('Hygiene Data'!$F$7,0,10*ROW('Hygiene Data'!F64)),NA())</f>
        <v>#N/A</v>
      </c>
      <c r="BH70" s="510" t="e">
        <f ca="1">+IF(AND(ISNUMBER(OFFSET('Hygiene Data'!$F$9,0,10*ROW('Hygiene Data'!F64))),'Data Summary'!DW70="Yes"),OFFSET('Hygiene Data'!$F$9,0,10*ROW('Hygiene Data'!F64)),NA())</f>
        <v>#N/A</v>
      </c>
      <c r="BI70" s="510" t="e">
        <f ca="1">+IF(AND(ISNUMBER(OFFSET('Hygiene Data'!$G$5,0,10*ROW('Hygiene Data'!G64))),'Data Summary'!DX70="Yes"),OFFSET('Hygiene Data'!$G$5,0,10*ROW('Hygiene Data'!G64)),NA())</f>
        <v>#N/A</v>
      </c>
      <c r="BJ70" s="510" t="e">
        <f ca="1">+IF(AND(ISNUMBER(OFFSET('Hygiene Data'!$G$7,0,10*ROW('Hygiene Data'!G64))),'Data Summary'!DY70="Yes"),OFFSET('Hygiene Data'!$G$7,0,10*ROW('Hygiene Data'!G64)),NA())</f>
        <v>#N/A</v>
      </c>
      <c r="BK70" s="510" t="e">
        <f ca="1">+IF(AND(ISNUMBER(OFFSET('Hygiene Data'!$G$9,0,10*ROW('Hygiene Data'!G64))),'Data Summary'!DZ70="Yes"),OFFSET('Hygiene Data'!$G$9,0,10*ROW('Hygiene Data'!G64)),NA())</f>
        <v>#N/A</v>
      </c>
      <c r="BL70" s="510" t="e">
        <f ca="1">+IF(AND(ISNUMBER(OFFSET('Hygiene Data'!$H$5,0,10*ROW('Hygiene Data'!H64))),'Data Summary'!EA70="Yes"),OFFSET('Hygiene Data'!$H$5,0,10*ROW('Hygiene Data'!H64)),NA())</f>
        <v>#N/A</v>
      </c>
      <c r="BM70" s="510" t="e">
        <f ca="1">+IF(AND(ISNUMBER(OFFSET('Hygiene Data'!$H$7,0,10*ROW('Hygiene Data'!H64))),'Data Summary'!EB70="Yes"),OFFSET('Hygiene Data'!$H$7,0,10*ROW('Hygiene Data'!H64)),NA())</f>
        <v>#N/A</v>
      </c>
      <c r="BN70" s="510" t="e">
        <f ca="1">+IF(AND(ISNUMBER(OFFSET('Hygiene Data'!$H$9,0,10*ROW('Hygiene Data'!H64))),'Data Summary'!EC70="Yes"),OFFSET('Hygiene Data'!$H$9,0,10*ROW('Hygiene Data'!H64)),NA())</f>
        <v>#N/A</v>
      </c>
      <c r="BO70" s="510" t="e">
        <f ca="1">+IF(AND(ISNUMBER(OFFSET('Hygiene Data'!$I$5,0,10*ROW('Hygiene Data'!I64))),'Data Summary'!ED70="Yes"),OFFSET('Hygiene Data'!$I$5,0,10*ROW('Hygiene Data'!I64)),NA())</f>
        <v>#N/A</v>
      </c>
      <c r="BP70" s="510" t="e">
        <f ca="1">+IF(AND(ISNUMBER(OFFSET('Hygiene Data'!$I$7,0,10*ROW('Hygiene Data'!I64))),'Data Summary'!EE70="Yes"),OFFSET('Hygiene Data'!$I$7,0,10*ROW('Hygiene Data'!I64)),NA())</f>
        <v>#N/A</v>
      </c>
      <c r="BQ70" s="510" t="e">
        <f ca="1">+IF(AND(ISNUMBER(OFFSET('Hygiene Data'!$I$9,0,10*ROW('Hygiene Data'!I64))),'Data Summary'!EF70="Yes"),OFFSET('Hygiene Data'!$I$9,0,10*ROW('Hygiene Data'!I64)),NA())</f>
        <v>#N/A</v>
      </c>
    </row>
    <row r="71" spans="1:69" x14ac:dyDescent="0.25">
      <c r="A71" s="506" t="e">
        <f ca="1">+RIGHT('Data Summary'!A71,LEN('Data Summary'!A71)-9)</f>
        <v>#VALUE!</v>
      </c>
      <c r="B71" s="480" t="str">
        <f ca="1">+IF(ISTEXT('Data Summary'!B71),'Data Summary'!B71,"")</f>
        <v/>
      </c>
      <c r="C71" s="507" t="e">
        <f ca="1">+VALUE('Data Summary'!C71)</f>
        <v>#VALUE!</v>
      </c>
      <c r="D71" s="508" t="e">
        <f ca="1">+IF(AND(ISNUMBER(OFFSET('Water Data'!$D$4,0,10*ROW('Water Data'!D65))),'Data Summary'!BS71="Yes"),100-OFFSET('Water Data'!$D$4,0,10*ROW('Water Data'!D65)),NA())</f>
        <v>#N/A</v>
      </c>
      <c r="E71" s="508" t="e">
        <f ca="1">+IF(AND(ISNUMBER(OFFSET('Water Data'!$D$6,0,10*ROW('Water Data'!D65))),'Data Summary'!BT71="Yes"),OFFSET('Water Data'!$D$6,0,10*ROW('Water Data'!D65)),NA())</f>
        <v>#N/A</v>
      </c>
      <c r="F71" s="508" t="e">
        <f ca="1">+IF(AND(ISNUMBER(OFFSET('Water Data'!$D$9,0,10*ROW('Water Data'!D65))),'Data Summary'!BU71="Yes"),OFFSET('Water Data'!$D$9,0,10*ROW('Water Data'!D65)),NA())</f>
        <v>#N/A</v>
      </c>
      <c r="G71" s="508" t="e">
        <f ca="1">+IF(AND(ISNUMBER(OFFSET('Water Data'!$E$4,0,10*ROW('Water Data'!E65))),'Data Summary'!BV71="Yes"),100-OFFSET('Water Data'!$E$4,0,10*ROW('Water Data'!E65)),NA())</f>
        <v>#N/A</v>
      </c>
      <c r="H71" s="508" t="e">
        <f ca="1">+IF(AND(ISNUMBER(OFFSET('Water Data'!$E$6,0,10*ROW('Water Data'!E65))),'Data Summary'!BW71="Yes"),OFFSET('Water Data'!$E$6,0,10*ROW('Water Data'!E65)),NA())</f>
        <v>#N/A</v>
      </c>
      <c r="I71" s="508" t="e">
        <f ca="1">+IF(AND(ISNUMBER(OFFSET('Water Data'!$E$9,0,10*ROW('Water Data'!E65))),'Data Summary'!BX71="Yes"),OFFSET('Water Data'!$E$9,0,10*ROW('Water Data'!E65)),NA())</f>
        <v>#N/A</v>
      </c>
      <c r="J71" s="508" t="e">
        <f ca="1">+IF(AND(ISNUMBER(OFFSET('Water Data'!$F$4,0,10*ROW('Water Data'!F65))),'Data Summary'!BY71="Yes"),100-OFFSET('Water Data'!$F$4,0,10*ROW('Water Data'!F65)),NA())</f>
        <v>#N/A</v>
      </c>
      <c r="K71" s="508" t="e">
        <f ca="1">+IF(AND(ISNUMBER(OFFSET('Water Data'!$F$6,0,10*ROW('Water Data'!F65))),'Data Summary'!BZ71="Yes"),OFFSET('Water Data'!$F$6,0,10*ROW('Water Data'!F65)),NA())</f>
        <v>#N/A</v>
      </c>
      <c r="L71" s="508" t="e">
        <f ca="1">+IF(AND(ISNUMBER(OFFSET('Water Data'!$F$9,0,10*ROW('Water Data'!F65))),'Data Summary'!CA71="Yes"),OFFSET('Water Data'!$F$9,0,10*ROW('Water Data'!F65)),NA())</f>
        <v>#N/A</v>
      </c>
      <c r="M71" s="508" t="e">
        <f ca="1">+IF(AND(ISNUMBER(OFFSET('Water Data'!$G$4,0,10*ROW('Water Data'!G65))),'Data Summary'!CB71="Yes"),100-OFFSET('Water Data'!$G$4,0,10*ROW('Water Data'!G65)),NA())</f>
        <v>#N/A</v>
      </c>
      <c r="N71" s="508" t="e">
        <f ca="1">+IF(AND(ISNUMBER(OFFSET('Water Data'!$G$6,0,10*ROW('Water Data'!G65))),'Data Summary'!CC71="Yes"),OFFSET('Water Data'!$G$6,0,10*ROW('Water Data'!G65)),NA())</f>
        <v>#N/A</v>
      </c>
      <c r="O71" s="508" t="e">
        <f ca="1">+IF(AND(ISNUMBER(OFFSET('Water Data'!$G$9,0,10*ROW('Water Data'!G65))),'Data Summary'!CD71="Yes"),OFFSET('Water Data'!$G$9,0,10*ROW('Water Data'!G65)),NA())</f>
        <v>#N/A</v>
      </c>
      <c r="P71" s="508" t="e">
        <f ca="1">+IF(AND(ISNUMBER(OFFSET('Water Data'!$H$4,0,10*ROW('Water Data'!H65))),'Data Summary'!CE71="Yes"),100-OFFSET('Water Data'!$H$4,0,10*ROW('Water Data'!H65)),NA())</f>
        <v>#N/A</v>
      </c>
      <c r="Q71" s="508" t="e">
        <f ca="1">+IF(AND(ISNUMBER(OFFSET('Water Data'!$H$6,0,10*ROW('Water Data'!H65))),'Data Summary'!CF71="Yes"),OFFSET('Water Data'!$H$6,0,10*ROW('Water Data'!H65)),NA())</f>
        <v>#N/A</v>
      </c>
      <c r="R71" s="508" t="e">
        <f ca="1">+IF(AND(ISNUMBER(OFFSET('Water Data'!$H$9,0,10*ROW('Water Data'!H65))),'Data Summary'!CG71="Yes"),OFFSET('Water Data'!$H$9,0,10*ROW('Water Data'!H65)),NA())</f>
        <v>#N/A</v>
      </c>
      <c r="S71" s="508" t="e">
        <f ca="1">+IF(AND(ISNUMBER(OFFSET('Water Data'!$I$4,0,10*ROW('Water Data'!I65))),'Data Summary'!CH71="Yes"),100-OFFSET('Water Data'!$I$4,0,10*ROW('Water Data'!I65)),NA())</f>
        <v>#N/A</v>
      </c>
      <c r="T71" s="508" t="e">
        <f ca="1">+IF(AND(ISNUMBER(OFFSET('Water Data'!$I$6,0,10*ROW('Water Data'!I65))),'Data Summary'!CI71="Yes"),OFFSET('Water Data'!$I$6,0,10*ROW('Water Data'!I65)),NA())</f>
        <v>#N/A</v>
      </c>
      <c r="U71" s="508" t="e">
        <f ca="1">+IF(AND(ISNUMBER(OFFSET('Water Data'!$I$9,0,10*ROW('Water Data'!I65))),'Data Summary'!CJ71="Yes"),OFFSET('Water Data'!$I$9,0,10*ROW('Water Data'!I65)),NA())</f>
        <v>#N/A</v>
      </c>
      <c r="V71" s="509" t="e">
        <f ca="1">+IF(AND(ISNUMBER(OFFSET('Sanitation Data'!$D$4,0,10*ROW('Sanitation Data'!D65))),'Data Summary'!CK71="Yes"),100-OFFSET('Sanitation Data'!$D$4,0,10*ROW('Sanitation Data'!D65)),NA())</f>
        <v>#N/A</v>
      </c>
      <c r="W71" s="509" t="e">
        <f ca="1">+IF(AND(ISNUMBER(OFFSET('Sanitation Data'!$D$6,0,10*ROW('Sanitation Data'!D65))),'Data Summary'!CL71="Yes"),OFFSET('Sanitation Data'!$D$6,0,10*ROW('Sanitation Data'!D65)),NA())</f>
        <v>#N/A</v>
      </c>
      <c r="X71" s="509" t="e">
        <f ca="1">+IF(AND(ISNUMBER(OFFSET('Sanitation Data'!$D$10,0,10*ROW('Sanitation Data'!D65))),'Data Summary'!CM71="Yes"),OFFSET('Sanitation Data'!$D$10,0,10*ROW('Sanitation Data'!D65)),NA())</f>
        <v>#N/A</v>
      </c>
      <c r="Y71" s="509" t="e">
        <f ca="1">+IF(AND(ISNUMBER(OFFSET('Sanitation Data'!$D$11,0,10*ROW('Sanitation Data'!D65))),'Data Summary'!CN71="Yes"),OFFSET('Sanitation Data'!$D$11,0,10*ROW('Sanitation Data'!D65)),NA())</f>
        <v>#N/A</v>
      </c>
      <c r="Z71" s="509" t="e">
        <f ca="1">+IF(AND(ISNUMBER(OFFSET('Sanitation Data'!$D$12,0,10*ROW('Sanitation Data'!D65))),'Data Summary'!CO71="Yes"),OFFSET('Sanitation Data'!$D$12,0,10*ROW('Sanitation Data'!D65)),NA())</f>
        <v>#N/A</v>
      </c>
      <c r="AA71" s="509" t="e">
        <f ca="1">+IF(AND(ISNUMBER(OFFSET('Sanitation Data'!$E$4,0,10*ROW('Sanitation Data'!E65))),'Data Summary'!CP71="Yes"),100-OFFSET('Sanitation Data'!$E$4,0,10*ROW('Sanitation Data'!E65)),NA())</f>
        <v>#N/A</v>
      </c>
      <c r="AB71" s="509" t="e">
        <f ca="1">+IF(AND(ISNUMBER(OFFSET('Sanitation Data'!$E$6,0,10*ROW('Sanitation Data'!E65))),'Data Summary'!CQ71="Yes"),OFFSET('Sanitation Data'!$E$6,0,10*ROW('Sanitation Data'!E65)),NA())</f>
        <v>#N/A</v>
      </c>
      <c r="AC71" s="509" t="e">
        <f ca="1">+IF(AND(ISNUMBER(OFFSET('Sanitation Data'!$E$10,0,10*ROW('Sanitation Data'!E65))),'Data Summary'!CR71="Yes"),OFFSET('Sanitation Data'!$E$10,0,10*ROW('Sanitation Data'!E65)),NA())</f>
        <v>#N/A</v>
      </c>
      <c r="AD71" s="509" t="e">
        <f ca="1">+IF(AND(ISNUMBER(OFFSET('Sanitation Data'!$E$11,0,10*ROW('Sanitation Data'!E65))),'Data Summary'!CS71="Yes"),OFFSET('Sanitation Data'!$E$11,0,10*ROW('Sanitation Data'!E65)),NA())</f>
        <v>#N/A</v>
      </c>
      <c r="AE71" s="509" t="e">
        <f ca="1">+IF(AND(ISNUMBER(OFFSET('Sanitation Data'!$E$12,0,10*ROW('Sanitation Data'!E65))),'Data Summary'!CT71="Yes"),OFFSET('Sanitation Data'!$E$12,0,10*ROW('Sanitation Data'!E65)),NA())</f>
        <v>#N/A</v>
      </c>
      <c r="AF71" s="509" t="e">
        <f ca="1">+IF(AND(ISNUMBER(OFFSET('Sanitation Data'!$F$4,0,10*ROW('Sanitation Data'!F65))),'Data Summary'!CU71="Yes"),100-OFFSET('Sanitation Data'!$F$4,0,10*ROW('Sanitation Data'!F65)),NA())</f>
        <v>#N/A</v>
      </c>
      <c r="AG71" s="509" t="e">
        <f ca="1">+IF(AND(ISNUMBER(OFFSET('Sanitation Data'!$F$6,0,10*ROW('Sanitation Data'!F65))),'Data Summary'!CV71="Yes"),OFFSET('Sanitation Data'!$F$6,0,10*ROW('Sanitation Data'!F65)),NA())</f>
        <v>#N/A</v>
      </c>
      <c r="AH71" s="509" t="e">
        <f ca="1">+IF(AND(ISNUMBER(OFFSET('Sanitation Data'!$F$10,0,10*ROW('Sanitation Data'!F65))),'Data Summary'!CW71="Yes"),OFFSET('Sanitation Data'!$F$10,0,10*ROW('Sanitation Data'!F65)),NA())</f>
        <v>#N/A</v>
      </c>
      <c r="AI71" s="509" t="e">
        <f ca="1">+IF(AND(ISNUMBER(OFFSET('Sanitation Data'!$F$11,0,10*ROW('Sanitation Data'!F65))),'Data Summary'!CX71="Yes"),OFFSET('Sanitation Data'!$F$11,0,10*ROW('Sanitation Data'!F65)),NA())</f>
        <v>#N/A</v>
      </c>
      <c r="AJ71" s="509" t="e">
        <f ca="1">+IF(AND(ISNUMBER(OFFSET('Sanitation Data'!$F$12,0,10*ROW('Sanitation Data'!F65))),'Data Summary'!CY71="Yes"),OFFSET('Sanitation Data'!$F$12,0,10*ROW('Sanitation Data'!F65)),NA())</f>
        <v>#N/A</v>
      </c>
      <c r="AK71" s="509" t="e">
        <f ca="1">+IF(AND(ISNUMBER(OFFSET('Sanitation Data'!$G$4,0,10*ROW('Sanitation Data'!G65))),'Data Summary'!CZ71="Yes"),100-OFFSET('Sanitation Data'!$G$4,0,10*ROW('Sanitation Data'!G65)),NA())</f>
        <v>#N/A</v>
      </c>
      <c r="AL71" s="509" t="e">
        <f ca="1">+IF(AND(ISNUMBER(OFFSET('Sanitation Data'!$G$6,0,10*ROW('Sanitation Data'!G65))),'Data Summary'!DA71="Yes"),OFFSET('Sanitation Data'!$G$6,0,10*ROW('Sanitation Data'!G65)),NA())</f>
        <v>#N/A</v>
      </c>
      <c r="AM71" s="509" t="e">
        <f ca="1">+IF(AND(ISNUMBER(OFFSET('Sanitation Data'!$G$10,0,10*ROW('Sanitation Data'!G65))),'Data Summary'!DB71="Yes"),OFFSET('Sanitation Data'!$G$10,0,10*ROW('Sanitation Data'!G65)),NA())</f>
        <v>#N/A</v>
      </c>
      <c r="AN71" s="509" t="e">
        <f ca="1">+IF(AND(ISNUMBER(OFFSET('Sanitation Data'!$G$11,0,10*ROW('Sanitation Data'!G65))),'Data Summary'!DC71="Yes"),OFFSET('Sanitation Data'!$G$11,0,10*ROW('Sanitation Data'!G65)),NA())</f>
        <v>#N/A</v>
      </c>
      <c r="AO71" s="509" t="e">
        <f ca="1">+IF(AND(ISNUMBER(OFFSET('Sanitation Data'!$G$12,0,10*ROW('Sanitation Data'!G65))),'Data Summary'!DD71="Yes"),OFFSET('Sanitation Data'!$G$12,0,10*ROW('Sanitation Data'!G65)),NA())</f>
        <v>#N/A</v>
      </c>
      <c r="AP71" s="509" t="e">
        <f ca="1">+IF(AND(ISNUMBER(OFFSET('Sanitation Data'!$H$4,0,10*ROW('Sanitation Data'!H65))),'Data Summary'!DE71="Yes"),100-OFFSET('Sanitation Data'!$H$4,0,10*ROW('Sanitation Data'!H65)),NA())</f>
        <v>#N/A</v>
      </c>
      <c r="AQ71" s="509" t="e">
        <f ca="1">+IF(AND(ISNUMBER(OFFSET('Sanitation Data'!$H$6,0,10*ROW('Sanitation Data'!H65))),'Data Summary'!DF71="Yes"),OFFSET('Sanitation Data'!$H$6,0,10*ROW('Sanitation Data'!H65)),NA())</f>
        <v>#N/A</v>
      </c>
      <c r="AR71" s="509" t="e">
        <f ca="1">+IF(AND(ISNUMBER(OFFSET('Sanitation Data'!$H$10,0,10*ROW('Sanitation Data'!H65))),'Data Summary'!DG71="Yes"),OFFSET('Sanitation Data'!$H$10,0,10*ROW('Sanitation Data'!H65)),NA())</f>
        <v>#N/A</v>
      </c>
      <c r="AS71" s="509" t="e">
        <f ca="1">+IF(AND(ISNUMBER(OFFSET('Sanitation Data'!$H$11,0,10*ROW('Sanitation Data'!H65))),'Data Summary'!DH71="Yes"),OFFSET('Sanitation Data'!$H$11,0,10*ROW('Sanitation Data'!H65)),NA())</f>
        <v>#N/A</v>
      </c>
      <c r="AT71" s="509" t="e">
        <f ca="1">+IF(AND(ISNUMBER(OFFSET('Sanitation Data'!$H$12,0,10*ROW('Sanitation Data'!H65))),'Data Summary'!DI71="Yes"),OFFSET('Sanitation Data'!$H$12,0,10*ROW('Sanitation Data'!H65)),NA())</f>
        <v>#N/A</v>
      </c>
      <c r="AU71" s="509" t="e">
        <f ca="1">+IF(AND(ISNUMBER(OFFSET('Sanitation Data'!$I$4,0,10*ROW('Sanitation Data'!I65))),'Data Summary'!DJ71="Yes"),100-OFFSET('Sanitation Data'!$I$4,0,10*ROW('Sanitation Data'!I65)),NA())</f>
        <v>#N/A</v>
      </c>
      <c r="AV71" s="509" t="e">
        <f ca="1">+IF(AND(ISNUMBER(OFFSET('Sanitation Data'!$I$6,0,10*ROW('Sanitation Data'!I65))),'Data Summary'!DK71="Yes"),OFFSET('Sanitation Data'!$I$6,0,10*ROW('Sanitation Data'!I65)),NA())</f>
        <v>#N/A</v>
      </c>
      <c r="AW71" s="509" t="e">
        <f ca="1">+IF(AND(ISNUMBER(OFFSET('Sanitation Data'!$I$10,0,10*ROW('Sanitation Data'!I65))),'Data Summary'!DL71="Yes"),OFFSET('Sanitation Data'!$I$10,0,10*ROW('Sanitation Data'!I65)),NA())</f>
        <v>#N/A</v>
      </c>
      <c r="AX71" s="509" t="e">
        <f ca="1">+IF(AND(ISNUMBER(OFFSET('Sanitation Data'!$I$11,0,10*ROW('Sanitation Data'!I65))),'Data Summary'!DM71="Yes"),OFFSET('Sanitation Data'!$I$11,0,10*ROW('Sanitation Data'!I65)),NA())</f>
        <v>#N/A</v>
      </c>
      <c r="AY71" s="509" t="e">
        <f ca="1">+IF(AND(ISNUMBER(OFFSET('Sanitation Data'!$I$12,0,10*ROW('Sanitation Data'!I65))),'Data Summary'!DN71="Yes"),OFFSET('Sanitation Data'!$I$12,0,10*ROW('Sanitation Data'!I65)),NA())</f>
        <v>#N/A</v>
      </c>
      <c r="AZ71" s="510" t="e">
        <f ca="1">+IF(AND(ISNUMBER(OFFSET('Hygiene Data'!$D$5,0,10*ROW('Hygiene Data'!D65))),'Data Summary'!DO71="Yes"),OFFSET('Hygiene Data'!$D$5,0,10*ROW('Hygiene Data'!D65)),NA())</f>
        <v>#N/A</v>
      </c>
      <c r="BA71" s="510" t="e">
        <f ca="1">+IF(AND(ISNUMBER(OFFSET('Hygiene Data'!$D$7,0,10*ROW('Hygiene Data'!D65))),'Data Summary'!DP71="Yes"),OFFSET('Hygiene Data'!$D$7,0,10*ROW('Hygiene Data'!D65)),NA())</f>
        <v>#N/A</v>
      </c>
      <c r="BB71" s="510" t="e">
        <f ca="1">+IF(AND(ISNUMBER(OFFSET('Hygiene Data'!$D$9,0,10*ROW('Hygiene Data'!D65))),'Data Summary'!DQ71="Yes"),OFFSET('Hygiene Data'!$D$9,0,10*ROW('Hygiene Data'!D65)),NA())</f>
        <v>#N/A</v>
      </c>
      <c r="BC71" s="510" t="e">
        <f ca="1">+IF(AND(ISNUMBER(OFFSET('Hygiene Data'!$E$5,0,10*ROW('Hygiene Data'!E65))),'Data Summary'!DR71="Yes"),OFFSET('Hygiene Data'!$E$5,0,10*ROW('Hygiene Data'!E65)),NA())</f>
        <v>#N/A</v>
      </c>
      <c r="BD71" s="510" t="e">
        <f ca="1">+IF(AND(ISNUMBER(OFFSET('Hygiene Data'!$E$7,0,10*ROW('Hygiene Data'!E65))),'Data Summary'!DS71="Yes"),OFFSET('Hygiene Data'!$E$7,0,10*ROW('Hygiene Data'!E65)),NA())</f>
        <v>#N/A</v>
      </c>
      <c r="BE71" s="510" t="e">
        <f ca="1">+IF(AND(ISNUMBER(OFFSET('Hygiene Data'!$E$9,0,10*ROW('Hygiene Data'!E65))),'Data Summary'!DT71="Yes"),OFFSET('Hygiene Data'!$E$9,0,10*ROW('Hygiene Data'!E65)),NA())</f>
        <v>#N/A</v>
      </c>
      <c r="BF71" s="510" t="e">
        <f ca="1">+IF(AND(ISNUMBER(OFFSET('Hygiene Data'!$F$5,0,10*ROW('Hygiene Data'!F65))),'Data Summary'!DU71="Yes"),OFFSET('Hygiene Data'!$F$5,0,10*ROW('Hygiene Data'!F65)),NA())</f>
        <v>#N/A</v>
      </c>
      <c r="BG71" s="510" t="e">
        <f ca="1">+IF(AND(ISNUMBER(OFFSET('Hygiene Data'!$F$7,0,10*ROW('Hygiene Data'!F65))),'Data Summary'!DV71="Yes"),OFFSET('Hygiene Data'!$F$7,0,10*ROW('Hygiene Data'!F65)),NA())</f>
        <v>#N/A</v>
      </c>
      <c r="BH71" s="510" t="e">
        <f ca="1">+IF(AND(ISNUMBER(OFFSET('Hygiene Data'!$F$9,0,10*ROW('Hygiene Data'!F65))),'Data Summary'!DW71="Yes"),OFFSET('Hygiene Data'!$F$9,0,10*ROW('Hygiene Data'!F65)),NA())</f>
        <v>#N/A</v>
      </c>
      <c r="BI71" s="510" t="e">
        <f ca="1">+IF(AND(ISNUMBER(OFFSET('Hygiene Data'!$G$5,0,10*ROW('Hygiene Data'!G65))),'Data Summary'!DX71="Yes"),OFFSET('Hygiene Data'!$G$5,0,10*ROW('Hygiene Data'!G65)),NA())</f>
        <v>#N/A</v>
      </c>
      <c r="BJ71" s="510" t="e">
        <f ca="1">+IF(AND(ISNUMBER(OFFSET('Hygiene Data'!$G$7,0,10*ROW('Hygiene Data'!G65))),'Data Summary'!DY71="Yes"),OFFSET('Hygiene Data'!$G$7,0,10*ROW('Hygiene Data'!G65)),NA())</f>
        <v>#N/A</v>
      </c>
      <c r="BK71" s="510" t="e">
        <f ca="1">+IF(AND(ISNUMBER(OFFSET('Hygiene Data'!$G$9,0,10*ROW('Hygiene Data'!G65))),'Data Summary'!DZ71="Yes"),OFFSET('Hygiene Data'!$G$9,0,10*ROW('Hygiene Data'!G65)),NA())</f>
        <v>#N/A</v>
      </c>
      <c r="BL71" s="510" t="e">
        <f ca="1">+IF(AND(ISNUMBER(OFFSET('Hygiene Data'!$H$5,0,10*ROW('Hygiene Data'!H65))),'Data Summary'!EA71="Yes"),OFFSET('Hygiene Data'!$H$5,0,10*ROW('Hygiene Data'!H65)),NA())</f>
        <v>#N/A</v>
      </c>
      <c r="BM71" s="510" t="e">
        <f ca="1">+IF(AND(ISNUMBER(OFFSET('Hygiene Data'!$H$7,0,10*ROW('Hygiene Data'!H65))),'Data Summary'!EB71="Yes"),OFFSET('Hygiene Data'!$H$7,0,10*ROW('Hygiene Data'!H65)),NA())</f>
        <v>#N/A</v>
      </c>
      <c r="BN71" s="510" t="e">
        <f ca="1">+IF(AND(ISNUMBER(OFFSET('Hygiene Data'!$H$9,0,10*ROW('Hygiene Data'!H65))),'Data Summary'!EC71="Yes"),OFFSET('Hygiene Data'!$H$9,0,10*ROW('Hygiene Data'!H65)),NA())</f>
        <v>#N/A</v>
      </c>
      <c r="BO71" s="510" t="e">
        <f ca="1">+IF(AND(ISNUMBER(OFFSET('Hygiene Data'!$I$5,0,10*ROW('Hygiene Data'!I65))),'Data Summary'!ED71="Yes"),OFFSET('Hygiene Data'!$I$5,0,10*ROW('Hygiene Data'!I65)),NA())</f>
        <v>#N/A</v>
      </c>
      <c r="BP71" s="510" t="e">
        <f ca="1">+IF(AND(ISNUMBER(OFFSET('Hygiene Data'!$I$7,0,10*ROW('Hygiene Data'!I65))),'Data Summary'!EE71="Yes"),OFFSET('Hygiene Data'!$I$7,0,10*ROW('Hygiene Data'!I65)),NA())</f>
        <v>#N/A</v>
      </c>
      <c r="BQ71" s="510" t="e">
        <f ca="1">+IF(AND(ISNUMBER(OFFSET('Hygiene Data'!$I$9,0,10*ROW('Hygiene Data'!I65))),'Data Summary'!EF71="Yes"),OFFSET('Hygiene Data'!$I$9,0,10*ROW('Hygiene Data'!I65)),NA())</f>
        <v>#N/A</v>
      </c>
    </row>
    <row r="72" spans="1:69" x14ac:dyDescent="0.25">
      <c r="A72" s="506" t="e">
        <f ca="1">+RIGHT('Data Summary'!A72,LEN('Data Summary'!A72)-9)</f>
        <v>#VALUE!</v>
      </c>
      <c r="B72" s="480" t="str">
        <f ca="1">+IF(ISTEXT('Data Summary'!B72),'Data Summary'!B72,"")</f>
        <v/>
      </c>
      <c r="C72" s="507" t="e">
        <f ca="1">+VALUE('Data Summary'!C72)</f>
        <v>#VALUE!</v>
      </c>
      <c r="D72" s="508" t="e">
        <f ca="1">+IF(AND(ISNUMBER(OFFSET('Water Data'!$D$4,0,10*ROW('Water Data'!D66))),'Data Summary'!BS72="Yes"),100-OFFSET('Water Data'!$D$4,0,10*ROW('Water Data'!D66)),NA())</f>
        <v>#N/A</v>
      </c>
      <c r="E72" s="508" t="e">
        <f ca="1">+IF(AND(ISNUMBER(OFFSET('Water Data'!$D$6,0,10*ROW('Water Data'!D66))),'Data Summary'!BT72="Yes"),OFFSET('Water Data'!$D$6,0,10*ROW('Water Data'!D66)),NA())</f>
        <v>#N/A</v>
      </c>
      <c r="F72" s="508" t="e">
        <f ca="1">+IF(AND(ISNUMBER(OFFSET('Water Data'!$D$9,0,10*ROW('Water Data'!D66))),'Data Summary'!BU72="Yes"),OFFSET('Water Data'!$D$9,0,10*ROW('Water Data'!D66)),NA())</f>
        <v>#N/A</v>
      </c>
      <c r="G72" s="508" t="e">
        <f ca="1">+IF(AND(ISNUMBER(OFFSET('Water Data'!$E$4,0,10*ROW('Water Data'!E66))),'Data Summary'!BV72="Yes"),100-OFFSET('Water Data'!$E$4,0,10*ROW('Water Data'!E66)),NA())</f>
        <v>#N/A</v>
      </c>
      <c r="H72" s="508" t="e">
        <f ca="1">+IF(AND(ISNUMBER(OFFSET('Water Data'!$E$6,0,10*ROW('Water Data'!E66))),'Data Summary'!BW72="Yes"),OFFSET('Water Data'!$E$6,0,10*ROW('Water Data'!E66)),NA())</f>
        <v>#N/A</v>
      </c>
      <c r="I72" s="508" t="e">
        <f ca="1">+IF(AND(ISNUMBER(OFFSET('Water Data'!$E$9,0,10*ROW('Water Data'!E66))),'Data Summary'!BX72="Yes"),OFFSET('Water Data'!$E$9,0,10*ROW('Water Data'!E66)),NA())</f>
        <v>#N/A</v>
      </c>
      <c r="J72" s="508" t="e">
        <f ca="1">+IF(AND(ISNUMBER(OFFSET('Water Data'!$F$4,0,10*ROW('Water Data'!F66))),'Data Summary'!BY72="Yes"),100-OFFSET('Water Data'!$F$4,0,10*ROW('Water Data'!F66)),NA())</f>
        <v>#N/A</v>
      </c>
      <c r="K72" s="508" t="e">
        <f ca="1">+IF(AND(ISNUMBER(OFFSET('Water Data'!$F$6,0,10*ROW('Water Data'!F66))),'Data Summary'!BZ72="Yes"),OFFSET('Water Data'!$F$6,0,10*ROW('Water Data'!F66)),NA())</f>
        <v>#N/A</v>
      </c>
      <c r="L72" s="508" t="e">
        <f ca="1">+IF(AND(ISNUMBER(OFFSET('Water Data'!$F$9,0,10*ROW('Water Data'!F66))),'Data Summary'!CA72="Yes"),OFFSET('Water Data'!$F$9,0,10*ROW('Water Data'!F66)),NA())</f>
        <v>#N/A</v>
      </c>
      <c r="M72" s="508" t="e">
        <f ca="1">+IF(AND(ISNUMBER(OFFSET('Water Data'!$G$4,0,10*ROW('Water Data'!G66))),'Data Summary'!CB72="Yes"),100-OFFSET('Water Data'!$G$4,0,10*ROW('Water Data'!G66)),NA())</f>
        <v>#N/A</v>
      </c>
      <c r="N72" s="508" t="e">
        <f ca="1">+IF(AND(ISNUMBER(OFFSET('Water Data'!$G$6,0,10*ROW('Water Data'!G66))),'Data Summary'!CC72="Yes"),OFFSET('Water Data'!$G$6,0,10*ROW('Water Data'!G66)),NA())</f>
        <v>#N/A</v>
      </c>
      <c r="O72" s="508" t="e">
        <f ca="1">+IF(AND(ISNUMBER(OFFSET('Water Data'!$G$9,0,10*ROW('Water Data'!G66))),'Data Summary'!CD72="Yes"),OFFSET('Water Data'!$G$9,0,10*ROW('Water Data'!G66)),NA())</f>
        <v>#N/A</v>
      </c>
      <c r="P72" s="508" t="e">
        <f ca="1">+IF(AND(ISNUMBER(OFFSET('Water Data'!$H$4,0,10*ROW('Water Data'!H66))),'Data Summary'!CE72="Yes"),100-OFFSET('Water Data'!$H$4,0,10*ROW('Water Data'!H66)),NA())</f>
        <v>#N/A</v>
      </c>
      <c r="Q72" s="508" t="e">
        <f ca="1">+IF(AND(ISNUMBER(OFFSET('Water Data'!$H$6,0,10*ROW('Water Data'!H66))),'Data Summary'!CF72="Yes"),OFFSET('Water Data'!$H$6,0,10*ROW('Water Data'!H66)),NA())</f>
        <v>#N/A</v>
      </c>
      <c r="R72" s="508" t="e">
        <f ca="1">+IF(AND(ISNUMBER(OFFSET('Water Data'!$H$9,0,10*ROW('Water Data'!H66))),'Data Summary'!CG72="Yes"),OFFSET('Water Data'!$H$9,0,10*ROW('Water Data'!H66)),NA())</f>
        <v>#N/A</v>
      </c>
      <c r="S72" s="508" t="e">
        <f ca="1">+IF(AND(ISNUMBER(OFFSET('Water Data'!$I$4,0,10*ROW('Water Data'!I66))),'Data Summary'!CH72="Yes"),100-OFFSET('Water Data'!$I$4,0,10*ROW('Water Data'!I66)),NA())</f>
        <v>#N/A</v>
      </c>
      <c r="T72" s="508" t="e">
        <f ca="1">+IF(AND(ISNUMBER(OFFSET('Water Data'!$I$6,0,10*ROW('Water Data'!I66))),'Data Summary'!CI72="Yes"),OFFSET('Water Data'!$I$6,0,10*ROW('Water Data'!I66)),NA())</f>
        <v>#N/A</v>
      </c>
      <c r="U72" s="508" t="e">
        <f ca="1">+IF(AND(ISNUMBER(OFFSET('Water Data'!$I$9,0,10*ROW('Water Data'!I66))),'Data Summary'!CJ72="Yes"),OFFSET('Water Data'!$I$9,0,10*ROW('Water Data'!I66)),NA())</f>
        <v>#N/A</v>
      </c>
      <c r="V72" s="509" t="e">
        <f ca="1">+IF(AND(ISNUMBER(OFFSET('Sanitation Data'!$D$4,0,10*ROW('Sanitation Data'!D66))),'Data Summary'!CK72="Yes"),100-OFFSET('Sanitation Data'!$D$4,0,10*ROW('Sanitation Data'!D66)),NA())</f>
        <v>#N/A</v>
      </c>
      <c r="W72" s="509" t="e">
        <f ca="1">+IF(AND(ISNUMBER(OFFSET('Sanitation Data'!$D$6,0,10*ROW('Sanitation Data'!D66))),'Data Summary'!CL72="Yes"),OFFSET('Sanitation Data'!$D$6,0,10*ROW('Sanitation Data'!D66)),NA())</f>
        <v>#N/A</v>
      </c>
      <c r="X72" s="509" t="e">
        <f ca="1">+IF(AND(ISNUMBER(OFFSET('Sanitation Data'!$D$10,0,10*ROW('Sanitation Data'!D66))),'Data Summary'!CM72="Yes"),OFFSET('Sanitation Data'!$D$10,0,10*ROW('Sanitation Data'!D66)),NA())</f>
        <v>#N/A</v>
      </c>
      <c r="Y72" s="509" t="e">
        <f ca="1">+IF(AND(ISNUMBER(OFFSET('Sanitation Data'!$D$11,0,10*ROW('Sanitation Data'!D66))),'Data Summary'!CN72="Yes"),OFFSET('Sanitation Data'!$D$11,0,10*ROW('Sanitation Data'!D66)),NA())</f>
        <v>#N/A</v>
      </c>
      <c r="Z72" s="509" t="e">
        <f ca="1">+IF(AND(ISNUMBER(OFFSET('Sanitation Data'!$D$12,0,10*ROW('Sanitation Data'!D66))),'Data Summary'!CO72="Yes"),OFFSET('Sanitation Data'!$D$12,0,10*ROW('Sanitation Data'!D66)),NA())</f>
        <v>#N/A</v>
      </c>
      <c r="AA72" s="509" t="e">
        <f ca="1">+IF(AND(ISNUMBER(OFFSET('Sanitation Data'!$E$4,0,10*ROW('Sanitation Data'!E66))),'Data Summary'!CP72="Yes"),100-OFFSET('Sanitation Data'!$E$4,0,10*ROW('Sanitation Data'!E66)),NA())</f>
        <v>#N/A</v>
      </c>
      <c r="AB72" s="509" t="e">
        <f ca="1">+IF(AND(ISNUMBER(OFFSET('Sanitation Data'!$E$6,0,10*ROW('Sanitation Data'!E66))),'Data Summary'!CQ72="Yes"),OFFSET('Sanitation Data'!$E$6,0,10*ROW('Sanitation Data'!E66)),NA())</f>
        <v>#N/A</v>
      </c>
      <c r="AC72" s="509" t="e">
        <f ca="1">+IF(AND(ISNUMBER(OFFSET('Sanitation Data'!$E$10,0,10*ROW('Sanitation Data'!E66))),'Data Summary'!CR72="Yes"),OFFSET('Sanitation Data'!$E$10,0,10*ROW('Sanitation Data'!E66)),NA())</f>
        <v>#N/A</v>
      </c>
      <c r="AD72" s="509" t="e">
        <f ca="1">+IF(AND(ISNUMBER(OFFSET('Sanitation Data'!$E$11,0,10*ROW('Sanitation Data'!E66))),'Data Summary'!CS72="Yes"),OFFSET('Sanitation Data'!$E$11,0,10*ROW('Sanitation Data'!E66)),NA())</f>
        <v>#N/A</v>
      </c>
      <c r="AE72" s="509" t="e">
        <f ca="1">+IF(AND(ISNUMBER(OFFSET('Sanitation Data'!$E$12,0,10*ROW('Sanitation Data'!E66))),'Data Summary'!CT72="Yes"),OFFSET('Sanitation Data'!$E$12,0,10*ROW('Sanitation Data'!E66)),NA())</f>
        <v>#N/A</v>
      </c>
      <c r="AF72" s="509" t="e">
        <f ca="1">+IF(AND(ISNUMBER(OFFSET('Sanitation Data'!$F$4,0,10*ROW('Sanitation Data'!F66))),'Data Summary'!CU72="Yes"),100-OFFSET('Sanitation Data'!$F$4,0,10*ROW('Sanitation Data'!F66)),NA())</f>
        <v>#N/A</v>
      </c>
      <c r="AG72" s="509" t="e">
        <f ca="1">+IF(AND(ISNUMBER(OFFSET('Sanitation Data'!$F$6,0,10*ROW('Sanitation Data'!F66))),'Data Summary'!CV72="Yes"),OFFSET('Sanitation Data'!$F$6,0,10*ROW('Sanitation Data'!F66)),NA())</f>
        <v>#N/A</v>
      </c>
      <c r="AH72" s="509" t="e">
        <f ca="1">+IF(AND(ISNUMBER(OFFSET('Sanitation Data'!$F$10,0,10*ROW('Sanitation Data'!F66))),'Data Summary'!CW72="Yes"),OFFSET('Sanitation Data'!$F$10,0,10*ROW('Sanitation Data'!F66)),NA())</f>
        <v>#N/A</v>
      </c>
      <c r="AI72" s="509" t="e">
        <f ca="1">+IF(AND(ISNUMBER(OFFSET('Sanitation Data'!$F$11,0,10*ROW('Sanitation Data'!F66))),'Data Summary'!CX72="Yes"),OFFSET('Sanitation Data'!$F$11,0,10*ROW('Sanitation Data'!F66)),NA())</f>
        <v>#N/A</v>
      </c>
      <c r="AJ72" s="509" t="e">
        <f ca="1">+IF(AND(ISNUMBER(OFFSET('Sanitation Data'!$F$12,0,10*ROW('Sanitation Data'!F66))),'Data Summary'!CY72="Yes"),OFFSET('Sanitation Data'!$F$12,0,10*ROW('Sanitation Data'!F66)),NA())</f>
        <v>#N/A</v>
      </c>
      <c r="AK72" s="509" t="e">
        <f ca="1">+IF(AND(ISNUMBER(OFFSET('Sanitation Data'!$G$4,0,10*ROW('Sanitation Data'!G66))),'Data Summary'!CZ72="Yes"),100-OFFSET('Sanitation Data'!$G$4,0,10*ROW('Sanitation Data'!G66)),NA())</f>
        <v>#N/A</v>
      </c>
      <c r="AL72" s="509" t="e">
        <f ca="1">+IF(AND(ISNUMBER(OFFSET('Sanitation Data'!$G$6,0,10*ROW('Sanitation Data'!G66))),'Data Summary'!DA72="Yes"),OFFSET('Sanitation Data'!$G$6,0,10*ROW('Sanitation Data'!G66)),NA())</f>
        <v>#N/A</v>
      </c>
      <c r="AM72" s="509" t="e">
        <f ca="1">+IF(AND(ISNUMBER(OFFSET('Sanitation Data'!$G$10,0,10*ROW('Sanitation Data'!G66))),'Data Summary'!DB72="Yes"),OFFSET('Sanitation Data'!$G$10,0,10*ROW('Sanitation Data'!G66)),NA())</f>
        <v>#N/A</v>
      </c>
      <c r="AN72" s="509" t="e">
        <f ca="1">+IF(AND(ISNUMBER(OFFSET('Sanitation Data'!$G$11,0,10*ROW('Sanitation Data'!G66))),'Data Summary'!DC72="Yes"),OFFSET('Sanitation Data'!$G$11,0,10*ROW('Sanitation Data'!G66)),NA())</f>
        <v>#N/A</v>
      </c>
      <c r="AO72" s="509" t="e">
        <f ca="1">+IF(AND(ISNUMBER(OFFSET('Sanitation Data'!$G$12,0,10*ROW('Sanitation Data'!G66))),'Data Summary'!DD72="Yes"),OFFSET('Sanitation Data'!$G$12,0,10*ROW('Sanitation Data'!G66)),NA())</f>
        <v>#N/A</v>
      </c>
      <c r="AP72" s="509" t="e">
        <f ca="1">+IF(AND(ISNUMBER(OFFSET('Sanitation Data'!$H$4,0,10*ROW('Sanitation Data'!H66))),'Data Summary'!DE72="Yes"),100-OFFSET('Sanitation Data'!$H$4,0,10*ROW('Sanitation Data'!H66)),NA())</f>
        <v>#N/A</v>
      </c>
      <c r="AQ72" s="509" t="e">
        <f ca="1">+IF(AND(ISNUMBER(OFFSET('Sanitation Data'!$H$6,0,10*ROW('Sanitation Data'!H66))),'Data Summary'!DF72="Yes"),OFFSET('Sanitation Data'!$H$6,0,10*ROW('Sanitation Data'!H66)),NA())</f>
        <v>#N/A</v>
      </c>
      <c r="AR72" s="509" t="e">
        <f ca="1">+IF(AND(ISNUMBER(OFFSET('Sanitation Data'!$H$10,0,10*ROW('Sanitation Data'!H66))),'Data Summary'!DG72="Yes"),OFFSET('Sanitation Data'!$H$10,0,10*ROW('Sanitation Data'!H66)),NA())</f>
        <v>#N/A</v>
      </c>
      <c r="AS72" s="509" t="e">
        <f ca="1">+IF(AND(ISNUMBER(OFFSET('Sanitation Data'!$H$11,0,10*ROW('Sanitation Data'!H66))),'Data Summary'!DH72="Yes"),OFFSET('Sanitation Data'!$H$11,0,10*ROW('Sanitation Data'!H66)),NA())</f>
        <v>#N/A</v>
      </c>
      <c r="AT72" s="509" t="e">
        <f ca="1">+IF(AND(ISNUMBER(OFFSET('Sanitation Data'!$H$12,0,10*ROW('Sanitation Data'!H66))),'Data Summary'!DI72="Yes"),OFFSET('Sanitation Data'!$H$12,0,10*ROW('Sanitation Data'!H66)),NA())</f>
        <v>#N/A</v>
      </c>
      <c r="AU72" s="509" t="e">
        <f ca="1">+IF(AND(ISNUMBER(OFFSET('Sanitation Data'!$I$4,0,10*ROW('Sanitation Data'!I66))),'Data Summary'!DJ72="Yes"),100-OFFSET('Sanitation Data'!$I$4,0,10*ROW('Sanitation Data'!I66)),NA())</f>
        <v>#N/A</v>
      </c>
      <c r="AV72" s="509" t="e">
        <f ca="1">+IF(AND(ISNUMBER(OFFSET('Sanitation Data'!$I$6,0,10*ROW('Sanitation Data'!I66))),'Data Summary'!DK72="Yes"),OFFSET('Sanitation Data'!$I$6,0,10*ROW('Sanitation Data'!I66)),NA())</f>
        <v>#N/A</v>
      </c>
      <c r="AW72" s="509" t="e">
        <f ca="1">+IF(AND(ISNUMBER(OFFSET('Sanitation Data'!$I$10,0,10*ROW('Sanitation Data'!I66))),'Data Summary'!DL72="Yes"),OFFSET('Sanitation Data'!$I$10,0,10*ROW('Sanitation Data'!I66)),NA())</f>
        <v>#N/A</v>
      </c>
      <c r="AX72" s="509" t="e">
        <f ca="1">+IF(AND(ISNUMBER(OFFSET('Sanitation Data'!$I$11,0,10*ROW('Sanitation Data'!I66))),'Data Summary'!DM72="Yes"),OFFSET('Sanitation Data'!$I$11,0,10*ROW('Sanitation Data'!I66)),NA())</f>
        <v>#N/A</v>
      </c>
      <c r="AY72" s="509" t="e">
        <f ca="1">+IF(AND(ISNUMBER(OFFSET('Sanitation Data'!$I$12,0,10*ROW('Sanitation Data'!I66))),'Data Summary'!DN72="Yes"),OFFSET('Sanitation Data'!$I$12,0,10*ROW('Sanitation Data'!I66)),NA())</f>
        <v>#N/A</v>
      </c>
      <c r="AZ72" s="510" t="e">
        <f ca="1">+IF(AND(ISNUMBER(OFFSET('Hygiene Data'!$D$5,0,10*ROW('Hygiene Data'!D66))),'Data Summary'!DO72="Yes"),OFFSET('Hygiene Data'!$D$5,0,10*ROW('Hygiene Data'!D66)),NA())</f>
        <v>#N/A</v>
      </c>
      <c r="BA72" s="510" t="e">
        <f ca="1">+IF(AND(ISNUMBER(OFFSET('Hygiene Data'!$D$7,0,10*ROW('Hygiene Data'!D66))),'Data Summary'!DP72="Yes"),OFFSET('Hygiene Data'!$D$7,0,10*ROW('Hygiene Data'!D66)),NA())</f>
        <v>#N/A</v>
      </c>
      <c r="BB72" s="510" t="e">
        <f ca="1">+IF(AND(ISNUMBER(OFFSET('Hygiene Data'!$D$9,0,10*ROW('Hygiene Data'!D66))),'Data Summary'!DQ72="Yes"),OFFSET('Hygiene Data'!$D$9,0,10*ROW('Hygiene Data'!D66)),NA())</f>
        <v>#N/A</v>
      </c>
      <c r="BC72" s="510" t="e">
        <f ca="1">+IF(AND(ISNUMBER(OFFSET('Hygiene Data'!$E$5,0,10*ROW('Hygiene Data'!E66))),'Data Summary'!DR72="Yes"),OFFSET('Hygiene Data'!$E$5,0,10*ROW('Hygiene Data'!E66)),NA())</f>
        <v>#N/A</v>
      </c>
      <c r="BD72" s="510" t="e">
        <f ca="1">+IF(AND(ISNUMBER(OFFSET('Hygiene Data'!$E$7,0,10*ROW('Hygiene Data'!E66))),'Data Summary'!DS72="Yes"),OFFSET('Hygiene Data'!$E$7,0,10*ROW('Hygiene Data'!E66)),NA())</f>
        <v>#N/A</v>
      </c>
      <c r="BE72" s="510" t="e">
        <f ca="1">+IF(AND(ISNUMBER(OFFSET('Hygiene Data'!$E$9,0,10*ROW('Hygiene Data'!E66))),'Data Summary'!DT72="Yes"),OFFSET('Hygiene Data'!$E$9,0,10*ROW('Hygiene Data'!E66)),NA())</f>
        <v>#N/A</v>
      </c>
      <c r="BF72" s="510" t="e">
        <f ca="1">+IF(AND(ISNUMBER(OFFSET('Hygiene Data'!$F$5,0,10*ROW('Hygiene Data'!F66))),'Data Summary'!DU72="Yes"),OFFSET('Hygiene Data'!$F$5,0,10*ROW('Hygiene Data'!F66)),NA())</f>
        <v>#N/A</v>
      </c>
      <c r="BG72" s="510" t="e">
        <f ca="1">+IF(AND(ISNUMBER(OFFSET('Hygiene Data'!$F$7,0,10*ROW('Hygiene Data'!F66))),'Data Summary'!DV72="Yes"),OFFSET('Hygiene Data'!$F$7,0,10*ROW('Hygiene Data'!F66)),NA())</f>
        <v>#N/A</v>
      </c>
      <c r="BH72" s="510" t="e">
        <f ca="1">+IF(AND(ISNUMBER(OFFSET('Hygiene Data'!$F$9,0,10*ROW('Hygiene Data'!F66))),'Data Summary'!DW72="Yes"),OFFSET('Hygiene Data'!$F$9,0,10*ROW('Hygiene Data'!F66)),NA())</f>
        <v>#N/A</v>
      </c>
      <c r="BI72" s="510" t="e">
        <f ca="1">+IF(AND(ISNUMBER(OFFSET('Hygiene Data'!$G$5,0,10*ROW('Hygiene Data'!G66))),'Data Summary'!DX72="Yes"),OFFSET('Hygiene Data'!$G$5,0,10*ROW('Hygiene Data'!G66)),NA())</f>
        <v>#N/A</v>
      </c>
      <c r="BJ72" s="510" t="e">
        <f ca="1">+IF(AND(ISNUMBER(OFFSET('Hygiene Data'!$G$7,0,10*ROW('Hygiene Data'!G66))),'Data Summary'!DY72="Yes"),OFFSET('Hygiene Data'!$G$7,0,10*ROW('Hygiene Data'!G66)),NA())</f>
        <v>#N/A</v>
      </c>
      <c r="BK72" s="510" t="e">
        <f ca="1">+IF(AND(ISNUMBER(OFFSET('Hygiene Data'!$G$9,0,10*ROW('Hygiene Data'!G66))),'Data Summary'!DZ72="Yes"),OFFSET('Hygiene Data'!$G$9,0,10*ROW('Hygiene Data'!G66)),NA())</f>
        <v>#N/A</v>
      </c>
      <c r="BL72" s="510" t="e">
        <f ca="1">+IF(AND(ISNUMBER(OFFSET('Hygiene Data'!$H$5,0,10*ROW('Hygiene Data'!H66))),'Data Summary'!EA72="Yes"),OFFSET('Hygiene Data'!$H$5,0,10*ROW('Hygiene Data'!H66)),NA())</f>
        <v>#N/A</v>
      </c>
      <c r="BM72" s="510" t="e">
        <f ca="1">+IF(AND(ISNUMBER(OFFSET('Hygiene Data'!$H$7,0,10*ROW('Hygiene Data'!H66))),'Data Summary'!EB72="Yes"),OFFSET('Hygiene Data'!$H$7,0,10*ROW('Hygiene Data'!H66)),NA())</f>
        <v>#N/A</v>
      </c>
      <c r="BN72" s="510" t="e">
        <f ca="1">+IF(AND(ISNUMBER(OFFSET('Hygiene Data'!$H$9,0,10*ROW('Hygiene Data'!H66))),'Data Summary'!EC72="Yes"),OFFSET('Hygiene Data'!$H$9,0,10*ROW('Hygiene Data'!H66)),NA())</f>
        <v>#N/A</v>
      </c>
      <c r="BO72" s="510" t="e">
        <f ca="1">+IF(AND(ISNUMBER(OFFSET('Hygiene Data'!$I$5,0,10*ROW('Hygiene Data'!I66))),'Data Summary'!ED72="Yes"),OFFSET('Hygiene Data'!$I$5,0,10*ROW('Hygiene Data'!I66)),NA())</f>
        <v>#N/A</v>
      </c>
      <c r="BP72" s="510" t="e">
        <f ca="1">+IF(AND(ISNUMBER(OFFSET('Hygiene Data'!$I$7,0,10*ROW('Hygiene Data'!I66))),'Data Summary'!EE72="Yes"),OFFSET('Hygiene Data'!$I$7,0,10*ROW('Hygiene Data'!I66)),NA())</f>
        <v>#N/A</v>
      </c>
      <c r="BQ72" s="510" t="e">
        <f ca="1">+IF(AND(ISNUMBER(OFFSET('Hygiene Data'!$I$9,0,10*ROW('Hygiene Data'!I66))),'Data Summary'!EF72="Yes"),OFFSET('Hygiene Data'!$I$9,0,10*ROW('Hygiene Data'!I66)),NA())</f>
        <v>#N/A</v>
      </c>
    </row>
    <row r="73" spans="1:69" x14ac:dyDescent="0.25">
      <c r="A73" s="506" t="e">
        <f ca="1">+RIGHT('Data Summary'!A73,LEN('Data Summary'!A73)-9)</f>
        <v>#VALUE!</v>
      </c>
      <c r="B73" s="480" t="str">
        <f ca="1">+IF(ISTEXT('Data Summary'!B73),'Data Summary'!B73,"")</f>
        <v/>
      </c>
      <c r="C73" s="507" t="e">
        <f ca="1">+VALUE('Data Summary'!C73)</f>
        <v>#VALUE!</v>
      </c>
      <c r="D73" s="508" t="e">
        <f ca="1">+IF(AND(ISNUMBER(OFFSET('Water Data'!$D$4,0,10*ROW('Water Data'!D67))),'Data Summary'!BS73="Yes"),100-OFFSET('Water Data'!$D$4,0,10*ROW('Water Data'!D67)),NA())</f>
        <v>#N/A</v>
      </c>
      <c r="E73" s="508" t="e">
        <f ca="1">+IF(AND(ISNUMBER(OFFSET('Water Data'!$D$6,0,10*ROW('Water Data'!D67))),'Data Summary'!BT73="Yes"),OFFSET('Water Data'!$D$6,0,10*ROW('Water Data'!D67)),NA())</f>
        <v>#N/A</v>
      </c>
      <c r="F73" s="508" t="e">
        <f ca="1">+IF(AND(ISNUMBER(OFFSET('Water Data'!$D$9,0,10*ROW('Water Data'!D67))),'Data Summary'!BU73="Yes"),OFFSET('Water Data'!$D$9,0,10*ROW('Water Data'!D67)),NA())</f>
        <v>#N/A</v>
      </c>
      <c r="G73" s="508" t="e">
        <f ca="1">+IF(AND(ISNUMBER(OFFSET('Water Data'!$E$4,0,10*ROW('Water Data'!E67))),'Data Summary'!BV73="Yes"),100-OFFSET('Water Data'!$E$4,0,10*ROW('Water Data'!E67)),NA())</f>
        <v>#N/A</v>
      </c>
      <c r="H73" s="508" t="e">
        <f ca="1">+IF(AND(ISNUMBER(OFFSET('Water Data'!$E$6,0,10*ROW('Water Data'!E67))),'Data Summary'!BW73="Yes"),OFFSET('Water Data'!$E$6,0,10*ROW('Water Data'!E67)),NA())</f>
        <v>#N/A</v>
      </c>
      <c r="I73" s="508" t="e">
        <f ca="1">+IF(AND(ISNUMBER(OFFSET('Water Data'!$E$9,0,10*ROW('Water Data'!E67))),'Data Summary'!BX73="Yes"),OFFSET('Water Data'!$E$9,0,10*ROW('Water Data'!E67)),NA())</f>
        <v>#N/A</v>
      </c>
      <c r="J73" s="508" t="e">
        <f ca="1">+IF(AND(ISNUMBER(OFFSET('Water Data'!$F$4,0,10*ROW('Water Data'!F67))),'Data Summary'!BY73="Yes"),100-OFFSET('Water Data'!$F$4,0,10*ROW('Water Data'!F67)),NA())</f>
        <v>#N/A</v>
      </c>
      <c r="K73" s="508" t="e">
        <f ca="1">+IF(AND(ISNUMBER(OFFSET('Water Data'!$F$6,0,10*ROW('Water Data'!F67))),'Data Summary'!BZ73="Yes"),OFFSET('Water Data'!$F$6,0,10*ROW('Water Data'!F67)),NA())</f>
        <v>#N/A</v>
      </c>
      <c r="L73" s="508" t="e">
        <f ca="1">+IF(AND(ISNUMBER(OFFSET('Water Data'!$F$9,0,10*ROW('Water Data'!F67))),'Data Summary'!CA73="Yes"),OFFSET('Water Data'!$F$9,0,10*ROW('Water Data'!F67)),NA())</f>
        <v>#N/A</v>
      </c>
      <c r="M73" s="508" t="e">
        <f ca="1">+IF(AND(ISNUMBER(OFFSET('Water Data'!$G$4,0,10*ROW('Water Data'!G67))),'Data Summary'!CB73="Yes"),100-OFFSET('Water Data'!$G$4,0,10*ROW('Water Data'!G67)),NA())</f>
        <v>#N/A</v>
      </c>
      <c r="N73" s="508" t="e">
        <f ca="1">+IF(AND(ISNUMBER(OFFSET('Water Data'!$G$6,0,10*ROW('Water Data'!G67))),'Data Summary'!CC73="Yes"),OFFSET('Water Data'!$G$6,0,10*ROW('Water Data'!G67)),NA())</f>
        <v>#N/A</v>
      </c>
      <c r="O73" s="508" t="e">
        <f ca="1">+IF(AND(ISNUMBER(OFFSET('Water Data'!$G$9,0,10*ROW('Water Data'!G67))),'Data Summary'!CD73="Yes"),OFFSET('Water Data'!$G$9,0,10*ROW('Water Data'!G67)),NA())</f>
        <v>#N/A</v>
      </c>
      <c r="P73" s="508" t="e">
        <f ca="1">+IF(AND(ISNUMBER(OFFSET('Water Data'!$H$4,0,10*ROW('Water Data'!H67))),'Data Summary'!CE73="Yes"),100-OFFSET('Water Data'!$H$4,0,10*ROW('Water Data'!H67)),NA())</f>
        <v>#N/A</v>
      </c>
      <c r="Q73" s="508" t="e">
        <f ca="1">+IF(AND(ISNUMBER(OFFSET('Water Data'!$H$6,0,10*ROW('Water Data'!H67))),'Data Summary'!CF73="Yes"),OFFSET('Water Data'!$H$6,0,10*ROW('Water Data'!H67)),NA())</f>
        <v>#N/A</v>
      </c>
      <c r="R73" s="508" t="e">
        <f ca="1">+IF(AND(ISNUMBER(OFFSET('Water Data'!$H$9,0,10*ROW('Water Data'!H67))),'Data Summary'!CG73="Yes"),OFFSET('Water Data'!$H$9,0,10*ROW('Water Data'!H67)),NA())</f>
        <v>#N/A</v>
      </c>
      <c r="S73" s="508" t="e">
        <f ca="1">+IF(AND(ISNUMBER(OFFSET('Water Data'!$I$4,0,10*ROW('Water Data'!I67))),'Data Summary'!CH73="Yes"),100-OFFSET('Water Data'!$I$4,0,10*ROW('Water Data'!I67)),NA())</f>
        <v>#N/A</v>
      </c>
      <c r="T73" s="508" t="e">
        <f ca="1">+IF(AND(ISNUMBER(OFFSET('Water Data'!$I$6,0,10*ROW('Water Data'!I67))),'Data Summary'!CI73="Yes"),OFFSET('Water Data'!$I$6,0,10*ROW('Water Data'!I67)),NA())</f>
        <v>#N/A</v>
      </c>
      <c r="U73" s="508" t="e">
        <f ca="1">+IF(AND(ISNUMBER(OFFSET('Water Data'!$I$9,0,10*ROW('Water Data'!I67))),'Data Summary'!CJ73="Yes"),OFFSET('Water Data'!$I$9,0,10*ROW('Water Data'!I67)),NA())</f>
        <v>#N/A</v>
      </c>
      <c r="V73" s="509" t="e">
        <f ca="1">+IF(AND(ISNUMBER(OFFSET('Sanitation Data'!$D$4,0,10*ROW('Sanitation Data'!D67))),'Data Summary'!CK73="Yes"),100-OFFSET('Sanitation Data'!$D$4,0,10*ROW('Sanitation Data'!D67)),NA())</f>
        <v>#N/A</v>
      </c>
      <c r="W73" s="509" t="e">
        <f ca="1">+IF(AND(ISNUMBER(OFFSET('Sanitation Data'!$D$6,0,10*ROW('Sanitation Data'!D67))),'Data Summary'!CL73="Yes"),OFFSET('Sanitation Data'!$D$6,0,10*ROW('Sanitation Data'!D67)),NA())</f>
        <v>#N/A</v>
      </c>
      <c r="X73" s="509" t="e">
        <f ca="1">+IF(AND(ISNUMBER(OFFSET('Sanitation Data'!$D$10,0,10*ROW('Sanitation Data'!D67))),'Data Summary'!CM73="Yes"),OFFSET('Sanitation Data'!$D$10,0,10*ROW('Sanitation Data'!D67)),NA())</f>
        <v>#N/A</v>
      </c>
      <c r="Y73" s="509" t="e">
        <f ca="1">+IF(AND(ISNUMBER(OFFSET('Sanitation Data'!$D$11,0,10*ROW('Sanitation Data'!D67))),'Data Summary'!CN73="Yes"),OFFSET('Sanitation Data'!$D$11,0,10*ROW('Sanitation Data'!D67)),NA())</f>
        <v>#N/A</v>
      </c>
      <c r="Z73" s="509" t="e">
        <f ca="1">+IF(AND(ISNUMBER(OFFSET('Sanitation Data'!$D$12,0,10*ROW('Sanitation Data'!D67))),'Data Summary'!CO73="Yes"),OFFSET('Sanitation Data'!$D$12,0,10*ROW('Sanitation Data'!D67)),NA())</f>
        <v>#N/A</v>
      </c>
      <c r="AA73" s="509" t="e">
        <f ca="1">+IF(AND(ISNUMBER(OFFSET('Sanitation Data'!$E$4,0,10*ROW('Sanitation Data'!E67))),'Data Summary'!CP73="Yes"),100-OFFSET('Sanitation Data'!$E$4,0,10*ROW('Sanitation Data'!E67)),NA())</f>
        <v>#N/A</v>
      </c>
      <c r="AB73" s="509" t="e">
        <f ca="1">+IF(AND(ISNUMBER(OFFSET('Sanitation Data'!$E$6,0,10*ROW('Sanitation Data'!E67))),'Data Summary'!CQ73="Yes"),OFFSET('Sanitation Data'!$E$6,0,10*ROW('Sanitation Data'!E67)),NA())</f>
        <v>#N/A</v>
      </c>
      <c r="AC73" s="509" t="e">
        <f ca="1">+IF(AND(ISNUMBER(OFFSET('Sanitation Data'!$E$10,0,10*ROW('Sanitation Data'!E67))),'Data Summary'!CR73="Yes"),OFFSET('Sanitation Data'!$E$10,0,10*ROW('Sanitation Data'!E67)),NA())</f>
        <v>#N/A</v>
      </c>
      <c r="AD73" s="509" t="e">
        <f ca="1">+IF(AND(ISNUMBER(OFFSET('Sanitation Data'!$E$11,0,10*ROW('Sanitation Data'!E67))),'Data Summary'!CS73="Yes"),OFFSET('Sanitation Data'!$E$11,0,10*ROW('Sanitation Data'!E67)),NA())</f>
        <v>#N/A</v>
      </c>
      <c r="AE73" s="509" t="e">
        <f ca="1">+IF(AND(ISNUMBER(OFFSET('Sanitation Data'!$E$12,0,10*ROW('Sanitation Data'!E67))),'Data Summary'!CT73="Yes"),OFFSET('Sanitation Data'!$E$12,0,10*ROW('Sanitation Data'!E67)),NA())</f>
        <v>#N/A</v>
      </c>
      <c r="AF73" s="509" t="e">
        <f ca="1">+IF(AND(ISNUMBER(OFFSET('Sanitation Data'!$F$4,0,10*ROW('Sanitation Data'!F67))),'Data Summary'!CU73="Yes"),100-OFFSET('Sanitation Data'!$F$4,0,10*ROW('Sanitation Data'!F67)),NA())</f>
        <v>#N/A</v>
      </c>
      <c r="AG73" s="509" t="e">
        <f ca="1">+IF(AND(ISNUMBER(OFFSET('Sanitation Data'!$F$6,0,10*ROW('Sanitation Data'!F67))),'Data Summary'!CV73="Yes"),OFFSET('Sanitation Data'!$F$6,0,10*ROW('Sanitation Data'!F67)),NA())</f>
        <v>#N/A</v>
      </c>
      <c r="AH73" s="509" t="e">
        <f ca="1">+IF(AND(ISNUMBER(OFFSET('Sanitation Data'!$F$10,0,10*ROW('Sanitation Data'!F67))),'Data Summary'!CW73="Yes"),OFFSET('Sanitation Data'!$F$10,0,10*ROW('Sanitation Data'!F67)),NA())</f>
        <v>#N/A</v>
      </c>
      <c r="AI73" s="509" t="e">
        <f ca="1">+IF(AND(ISNUMBER(OFFSET('Sanitation Data'!$F$11,0,10*ROW('Sanitation Data'!F67))),'Data Summary'!CX73="Yes"),OFFSET('Sanitation Data'!$F$11,0,10*ROW('Sanitation Data'!F67)),NA())</f>
        <v>#N/A</v>
      </c>
      <c r="AJ73" s="509" t="e">
        <f ca="1">+IF(AND(ISNUMBER(OFFSET('Sanitation Data'!$F$12,0,10*ROW('Sanitation Data'!F67))),'Data Summary'!CY73="Yes"),OFFSET('Sanitation Data'!$F$12,0,10*ROW('Sanitation Data'!F67)),NA())</f>
        <v>#N/A</v>
      </c>
      <c r="AK73" s="509" t="e">
        <f ca="1">+IF(AND(ISNUMBER(OFFSET('Sanitation Data'!$G$4,0,10*ROW('Sanitation Data'!G67))),'Data Summary'!CZ73="Yes"),100-OFFSET('Sanitation Data'!$G$4,0,10*ROW('Sanitation Data'!G67)),NA())</f>
        <v>#N/A</v>
      </c>
      <c r="AL73" s="509" t="e">
        <f ca="1">+IF(AND(ISNUMBER(OFFSET('Sanitation Data'!$G$6,0,10*ROW('Sanitation Data'!G67))),'Data Summary'!DA73="Yes"),OFFSET('Sanitation Data'!$G$6,0,10*ROW('Sanitation Data'!G67)),NA())</f>
        <v>#N/A</v>
      </c>
      <c r="AM73" s="509" t="e">
        <f ca="1">+IF(AND(ISNUMBER(OFFSET('Sanitation Data'!$G$10,0,10*ROW('Sanitation Data'!G67))),'Data Summary'!DB73="Yes"),OFFSET('Sanitation Data'!$G$10,0,10*ROW('Sanitation Data'!G67)),NA())</f>
        <v>#N/A</v>
      </c>
      <c r="AN73" s="509" t="e">
        <f ca="1">+IF(AND(ISNUMBER(OFFSET('Sanitation Data'!$G$11,0,10*ROW('Sanitation Data'!G67))),'Data Summary'!DC73="Yes"),OFFSET('Sanitation Data'!$G$11,0,10*ROW('Sanitation Data'!G67)),NA())</f>
        <v>#N/A</v>
      </c>
      <c r="AO73" s="509" t="e">
        <f ca="1">+IF(AND(ISNUMBER(OFFSET('Sanitation Data'!$G$12,0,10*ROW('Sanitation Data'!G67))),'Data Summary'!DD73="Yes"),OFFSET('Sanitation Data'!$G$12,0,10*ROW('Sanitation Data'!G67)),NA())</f>
        <v>#N/A</v>
      </c>
      <c r="AP73" s="509" t="e">
        <f ca="1">+IF(AND(ISNUMBER(OFFSET('Sanitation Data'!$H$4,0,10*ROW('Sanitation Data'!H67))),'Data Summary'!DE73="Yes"),100-OFFSET('Sanitation Data'!$H$4,0,10*ROW('Sanitation Data'!H67)),NA())</f>
        <v>#N/A</v>
      </c>
      <c r="AQ73" s="509" t="e">
        <f ca="1">+IF(AND(ISNUMBER(OFFSET('Sanitation Data'!$H$6,0,10*ROW('Sanitation Data'!H67))),'Data Summary'!DF73="Yes"),OFFSET('Sanitation Data'!$H$6,0,10*ROW('Sanitation Data'!H67)),NA())</f>
        <v>#N/A</v>
      </c>
      <c r="AR73" s="509" t="e">
        <f ca="1">+IF(AND(ISNUMBER(OFFSET('Sanitation Data'!$H$10,0,10*ROW('Sanitation Data'!H67))),'Data Summary'!DG73="Yes"),OFFSET('Sanitation Data'!$H$10,0,10*ROW('Sanitation Data'!H67)),NA())</f>
        <v>#N/A</v>
      </c>
      <c r="AS73" s="509" t="e">
        <f ca="1">+IF(AND(ISNUMBER(OFFSET('Sanitation Data'!$H$11,0,10*ROW('Sanitation Data'!H67))),'Data Summary'!DH73="Yes"),OFFSET('Sanitation Data'!$H$11,0,10*ROW('Sanitation Data'!H67)),NA())</f>
        <v>#N/A</v>
      </c>
      <c r="AT73" s="509" t="e">
        <f ca="1">+IF(AND(ISNUMBER(OFFSET('Sanitation Data'!$H$12,0,10*ROW('Sanitation Data'!H67))),'Data Summary'!DI73="Yes"),OFFSET('Sanitation Data'!$H$12,0,10*ROW('Sanitation Data'!H67)),NA())</f>
        <v>#N/A</v>
      </c>
      <c r="AU73" s="509" t="e">
        <f ca="1">+IF(AND(ISNUMBER(OFFSET('Sanitation Data'!$I$4,0,10*ROW('Sanitation Data'!I67))),'Data Summary'!DJ73="Yes"),100-OFFSET('Sanitation Data'!$I$4,0,10*ROW('Sanitation Data'!I67)),NA())</f>
        <v>#N/A</v>
      </c>
      <c r="AV73" s="509" t="e">
        <f ca="1">+IF(AND(ISNUMBER(OFFSET('Sanitation Data'!$I$6,0,10*ROW('Sanitation Data'!I67))),'Data Summary'!DK73="Yes"),OFFSET('Sanitation Data'!$I$6,0,10*ROW('Sanitation Data'!I67)),NA())</f>
        <v>#N/A</v>
      </c>
      <c r="AW73" s="509" t="e">
        <f ca="1">+IF(AND(ISNUMBER(OFFSET('Sanitation Data'!$I$10,0,10*ROW('Sanitation Data'!I67))),'Data Summary'!DL73="Yes"),OFFSET('Sanitation Data'!$I$10,0,10*ROW('Sanitation Data'!I67)),NA())</f>
        <v>#N/A</v>
      </c>
      <c r="AX73" s="509" t="e">
        <f ca="1">+IF(AND(ISNUMBER(OFFSET('Sanitation Data'!$I$11,0,10*ROW('Sanitation Data'!I67))),'Data Summary'!DM73="Yes"),OFFSET('Sanitation Data'!$I$11,0,10*ROW('Sanitation Data'!I67)),NA())</f>
        <v>#N/A</v>
      </c>
      <c r="AY73" s="509" t="e">
        <f ca="1">+IF(AND(ISNUMBER(OFFSET('Sanitation Data'!$I$12,0,10*ROW('Sanitation Data'!I67))),'Data Summary'!DN73="Yes"),OFFSET('Sanitation Data'!$I$12,0,10*ROW('Sanitation Data'!I67)),NA())</f>
        <v>#N/A</v>
      </c>
      <c r="AZ73" s="510" t="e">
        <f ca="1">+IF(AND(ISNUMBER(OFFSET('Hygiene Data'!$D$5,0,10*ROW('Hygiene Data'!D67))),'Data Summary'!DO73="Yes"),OFFSET('Hygiene Data'!$D$5,0,10*ROW('Hygiene Data'!D67)),NA())</f>
        <v>#N/A</v>
      </c>
      <c r="BA73" s="510" t="e">
        <f ca="1">+IF(AND(ISNUMBER(OFFSET('Hygiene Data'!$D$7,0,10*ROW('Hygiene Data'!D67))),'Data Summary'!DP73="Yes"),OFFSET('Hygiene Data'!$D$7,0,10*ROW('Hygiene Data'!D67)),NA())</f>
        <v>#N/A</v>
      </c>
      <c r="BB73" s="510" t="e">
        <f ca="1">+IF(AND(ISNUMBER(OFFSET('Hygiene Data'!$D$9,0,10*ROW('Hygiene Data'!D67))),'Data Summary'!DQ73="Yes"),OFFSET('Hygiene Data'!$D$9,0,10*ROW('Hygiene Data'!D67)),NA())</f>
        <v>#N/A</v>
      </c>
      <c r="BC73" s="510" t="e">
        <f ca="1">+IF(AND(ISNUMBER(OFFSET('Hygiene Data'!$E$5,0,10*ROW('Hygiene Data'!E67))),'Data Summary'!DR73="Yes"),OFFSET('Hygiene Data'!$E$5,0,10*ROW('Hygiene Data'!E67)),NA())</f>
        <v>#N/A</v>
      </c>
      <c r="BD73" s="510" t="e">
        <f ca="1">+IF(AND(ISNUMBER(OFFSET('Hygiene Data'!$E$7,0,10*ROW('Hygiene Data'!E67))),'Data Summary'!DS73="Yes"),OFFSET('Hygiene Data'!$E$7,0,10*ROW('Hygiene Data'!E67)),NA())</f>
        <v>#N/A</v>
      </c>
      <c r="BE73" s="510" t="e">
        <f ca="1">+IF(AND(ISNUMBER(OFFSET('Hygiene Data'!$E$9,0,10*ROW('Hygiene Data'!E67))),'Data Summary'!DT73="Yes"),OFFSET('Hygiene Data'!$E$9,0,10*ROW('Hygiene Data'!E67)),NA())</f>
        <v>#N/A</v>
      </c>
      <c r="BF73" s="510" t="e">
        <f ca="1">+IF(AND(ISNUMBER(OFFSET('Hygiene Data'!$F$5,0,10*ROW('Hygiene Data'!F67))),'Data Summary'!DU73="Yes"),OFFSET('Hygiene Data'!$F$5,0,10*ROW('Hygiene Data'!F67)),NA())</f>
        <v>#N/A</v>
      </c>
      <c r="BG73" s="510" t="e">
        <f ca="1">+IF(AND(ISNUMBER(OFFSET('Hygiene Data'!$F$7,0,10*ROW('Hygiene Data'!F67))),'Data Summary'!DV73="Yes"),OFFSET('Hygiene Data'!$F$7,0,10*ROW('Hygiene Data'!F67)),NA())</f>
        <v>#N/A</v>
      </c>
      <c r="BH73" s="510" t="e">
        <f ca="1">+IF(AND(ISNUMBER(OFFSET('Hygiene Data'!$F$9,0,10*ROW('Hygiene Data'!F67))),'Data Summary'!DW73="Yes"),OFFSET('Hygiene Data'!$F$9,0,10*ROW('Hygiene Data'!F67)),NA())</f>
        <v>#N/A</v>
      </c>
      <c r="BI73" s="510" t="e">
        <f ca="1">+IF(AND(ISNUMBER(OFFSET('Hygiene Data'!$G$5,0,10*ROW('Hygiene Data'!G67))),'Data Summary'!DX73="Yes"),OFFSET('Hygiene Data'!$G$5,0,10*ROW('Hygiene Data'!G67)),NA())</f>
        <v>#N/A</v>
      </c>
      <c r="BJ73" s="510" t="e">
        <f ca="1">+IF(AND(ISNUMBER(OFFSET('Hygiene Data'!$G$7,0,10*ROW('Hygiene Data'!G67))),'Data Summary'!DY73="Yes"),OFFSET('Hygiene Data'!$G$7,0,10*ROW('Hygiene Data'!G67)),NA())</f>
        <v>#N/A</v>
      </c>
      <c r="BK73" s="510" t="e">
        <f ca="1">+IF(AND(ISNUMBER(OFFSET('Hygiene Data'!$G$9,0,10*ROW('Hygiene Data'!G67))),'Data Summary'!DZ73="Yes"),OFFSET('Hygiene Data'!$G$9,0,10*ROW('Hygiene Data'!G67)),NA())</f>
        <v>#N/A</v>
      </c>
      <c r="BL73" s="510" t="e">
        <f ca="1">+IF(AND(ISNUMBER(OFFSET('Hygiene Data'!$H$5,0,10*ROW('Hygiene Data'!H67))),'Data Summary'!EA73="Yes"),OFFSET('Hygiene Data'!$H$5,0,10*ROW('Hygiene Data'!H67)),NA())</f>
        <v>#N/A</v>
      </c>
      <c r="BM73" s="510" t="e">
        <f ca="1">+IF(AND(ISNUMBER(OFFSET('Hygiene Data'!$H$7,0,10*ROW('Hygiene Data'!H67))),'Data Summary'!EB73="Yes"),OFFSET('Hygiene Data'!$H$7,0,10*ROW('Hygiene Data'!H67)),NA())</f>
        <v>#N/A</v>
      </c>
      <c r="BN73" s="510" t="e">
        <f ca="1">+IF(AND(ISNUMBER(OFFSET('Hygiene Data'!$H$9,0,10*ROW('Hygiene Data'!H67))),'Data Summary'!EC73="Yes"),OFFSET('Hygiene Data'!$H$9,0,10*ROW('Hygiene Data'!H67)),NA())</f>
        <v>#N/A</v>
      </c>
      <c r="BO73" s="510" t="e">
        <f ca="1">+IF(AND(ISNUMBER(OFFSET('Hygiene Data'!$I$5,0,10*ROW('Hygiene Data'!I67))),'Data Summary'!ED73="Yes"),OFFSET('Hygiene Data'!$I$5,0,10*ROW('Hygiene Data'!I67)),NA())</f>
        <v>#N/A</v>
      </c>
      <c r="BP73" s="510" t="e">
        <f ca="1">+IF(AND(ISNUMBER(OFFSET('Hygiene Data'!$I$7,0,10*ROW('Hygiene Data'!I67))),'Data Summary'!EE73="Yes"),OFFSET('Hygiene Data'!$I$7,0,10*ROW('Hygiene Data'!I67)),NA())</f>
        <v>#N/A</v>
      </c>
      <c r="BQ73" s="510" t="e">
        <f ca="1">+IF(AND(ISNUMBER(OFFSET('Hygiene Data'!$I$9,0,10*ROW('Hygiene Data'!I67))),'Data Summary'!EF73="Yes"),OFFSET('Hygiene Data'!$I$9,0,10*ROW('Hygiene Data'!I67)),NA())</f>
        <v>#N/A</v>
      </c>
    </row>
    <row r="74" spans="1:69" x14ac:dyDescent="0.25">
      <c r="A74" s="506" t="e">
        <f ca="1">+RIGHT('Data Summary'!A74,LEN('Data Summary'!A74)-9)</f>
        <v>#VALUE!</v>
      </c>
      <c r="B74" s="480" t="str">
        <f ca="1">+IF(ISTEXT('Data Summary'!B74),'Data Summary'!B74,"")</f>
        <v/>
      </c>
      <c r="C74" s="507" t="e">
        <f ca="1">+VALUE('Data Summary'!C74)</f>
        <v>#VALUE!</v>
      </c>
      <c r="D74" s="508" t="e">
        <f ca="1">+IF(AND(ISNUMBER(OFFSET('Water Data'!$D$4,0,10*ROW('Water Data'!D68))),'Data Summary'!BS74="Yes"),100-OFFSET('Water Data'!$D$4,0,10*ROW('Water Data'!D68)),NA())</f>
        <v>#N/A</v>
      </c>
      <c r="E74" s="508" t="e">
        <f ca="1">+IF(AND(ISNUMBER(OFFSET('Water Data'!$D$6,0,10*ROW('Water Data'!D68))),'Data Summary'!BT74="Yes"),OFFSET('Water Data'!$D$6,0,10*ROW('Water Data'!D68)),NA())</f>
        <v>#N/A</v>
      </c>
      <c r="F74" s="508" t="e">
        <f ca="1">+IF(AND(ISNUMBER(OFFSET('Water Data'!$D$9,0,10*ROW('Water Data'!D68))),'Data Summary'!BU74="Yes"),OFFSET('Water Data'!$D$9,0,10*ROW('Water Data'!D68)),NA())</f>
        <v>#N/A</v>
      </c>
      <c r="G74" s="508" t="e">
        <f ca="1">+IF(AND(ISNUMBER(OFFSET('Water Data'!$E$4,0,10*ROW('Water Data'!E68))),'Data Summary'!BV74="Yes"),100-OFFSET('Water Data'!$E$4,0,10*ROW('Water Data'!E68)),NA())</f>
        <v>#N/A</v>
      </c>
      <c r="H74" s="508" t="e">
        <f ca="1">+IF(AND(ISNUMBER(OFFSET('Water Data'!$E$6,0,10*ROW('Water Data'!E68))),'Data Summary'!BW74="Yes"),OFFSET('Water Data'!$E$6,0,10*ROW('Water Data'!E68)),NA())</f>
        <v>#N/A</v>
      </c>
      <c r="I74" s="508" t="e">
        <f ca="1">+IF(AND(ISNUMBER(OFFSET('Water Data'!$E$9,0,10*ROW('Water Data'!E68))),'Data Summary'!BX74="Yes"),OFFSET('Water Data'!$E$9,0,10*ROW('Water Data'!E68)),NA())</f>
        <v>#N/A</v>
      </c>
      <c r="J74" s="508" t="e">
        <f ca="1">+IF(AND(ISNUMBER(OFFSET('Water Data'!$F$4,0,10*ROW('Water Data'!F68))),'Data Summary'!BY74="Yes"),100-OFFSET('Water Data'!$F$4,0,10*ROW('Water Data'!F68)),NA())</f>
        <v>#N/A</v>
      </c>
      <c r="K74" s="508" t="e">
        <f ca="1">+IF(AND(ISNUMBER(OFFSET('Water Data'!$F$6,0,10*ROW('Water Data'!F68))),'Data Summary'!BZ74="Yes"),OFFSET('Water Data'!$F$6,0,10*ROW('Water Data'!F68)),NA())</f>
        <v>#N/A</v>
      </c>
      <c r="L74" s="508" t="e">
        <f ca="1">+IF(AND(ISNUMBER(OFFSET('Water Data'!$F$9,0,10*ROW('Water Data'!F68))),'Data Summary'!CA74="Yes"),OFFSET('Water Data'!$F$9,0,10*ROW('Water Data'!F68)),NA())</f>
        <v>#N/A</v>
      </c>
      <c r="M74" s="508" t="e">
        <f ca="1">+IF(AND(ISNUMBER(OFFSET('Water Data'!$G$4,0,10*ROW('Water Data'!G68))),'Data Summary'!CB74="Yes"),100-OFFSET('Water Data'!$G$4,0,10*ROW('Water Data'!G68)),NA())</f>
        <v>#N/A</v>
      </c>
      <c r="N74" s="508" t="e">
        <f ca="1">+IF(AND(ISNUMBER(OFFSET('Water Data'!$G$6,0,10*ROW('Water Data'!G68))),'Data Summary'!CC74="Yes"),OFFSET('Water Data'!$G$6,0,10*ROW('Water Data'!G68)),NA())</f>
        <v>#N/A</v>
      </c>
      <c r="O74" s="508" t="e">
        <f ca="1">+IF(AND(ISNUMBER(OFFSET('Water Data'!$G$9,0,10*ROW('Water Data'!G68))),'Data Summary'!CD74="Yes"),OFFSET('Water Data'!$G$9,0,10*ROW('Water Data'!G68)),NA())</f>
        <v>#N/A</v>
      </c>
      <c r="P74" s="508" t="e">
        <f ca="1">+IF(AND(ISNUMBER(OFFSET('Water Data'!$H$4,0,10*ROW('Water Data'!H68))),'Data Summary'!CE74="Yes"),100-OFFSET('Water Data'!$H$4,0,10*ROW('Water Data'!H68)),NA())</f>
        <v>#N/A</v>
      </c>
      <c r="Q74" s="508" t="e">
        <f ca="1">+IF(AND(ISNUMBER(OFFSET('Water Data'!$H$6,0,10*ROW('Water Data'!H68))),'Data Summary'!CF74="Yes"),OFFSET('Water Data'!$H$6,0,10*ROW('Water Data'!H68)),NA())</f>
        <v>#N/A</v>
      </c>
      <c r="R74" s="508" t="e">
        <f ca="1">+IF(AND(ISNUMBER(OFFSET('Water Data'!$H$9,0,10*ROW('Water Data'!H68))),'Data Summary'!CG74="Yes"),OFFSET('Water Data'!$H$9,0,10*ROW('Water Data'!H68)),NA())</f>
        <v>#N/A</v>
      </c>
      <c r="S74" s="508" t="e">
        <f ca="1">+IF(AND(ISNUMBER(OFFSET('Water Data'!$I$4,0,10*ROW('Water Data'!I68))),'Data Summary'!CH74="Yes"),100-OFFSET('Water Data'!$I$4,0,10*ROW('Water Data'!I68)),NA())</f>
        <v>#N/A</v>
      </c>
      <c r="T74" s="508" t="e">
        <f ca="1">+IF(AND(ISNUMBER(OFFSET('Water Data'!$I$6,0,10*ROW('Water Data'!I68))),'Data Summary'!CI74="Yes"),OFFSET('Water Data'!$I$6,0,10*ROW('Water Data'!I68)),NA())</f>
        <v>#N/A</v>
      </c>
      <c r="U74" s="508" t="e">
        <f ca="1">+IF(AND(ISNUMBER(OFFSET('Water Data'!$I$9,0,10*ROW('Water Data'!I68))),'Data Summary'!CJ74="Yes"),OFFSET('Water Data'!$I$9,0,10*ROW('Water Data'!I68)),NA())</f>
        <v>#N/A</v>
      </c>
      <c r="V74" s="509" t="e">
        <f ca="1">+IF(AND(ISNUMBER(OFFSET('Sanitation Data'!$D$4,0,10*ROW('Sanitation Data'!D68))),'Data Summary'!CK74="Yes"),100-OFFSET('Sanitation Data'!$D$4,0,10*ROW('Sanitation Data'!D68)),NA())</f>
        <v>#N/A</v>
      </c>
      <c r="W74" s="509" t="e">
        <f ca="1">+IF(AND(ISNUMBER(OFFSET('Sanitation Data'!$D$6,0,10*ROW('Sanitation Data'!D68))),'Data Summary'!CL74="Yes"),OFFSET('Sanitation Data'!$D$6,0,10*ROW('Sanitation Data'!D68)),NA())</f>
        <v>#N/A</v>
      </c>
      <c r="X74" s="509" t="e">
        <f ca="1">+IF(AND(ISNUMBER(OFFSET('Sanitation Data'!$D$10,0,10*ROW('Sanitation Data'!D68))),'Data Summary'!CM74="Yes"),OFFSET('Sanitation Data'!$D$10,0,10*ROW('Sanitation Data'!D68)),NA())</f>
        <v>#N/A</v>
      </c>
      <c r="Y74" s="509" t="e">
        <f ca="1">+IF(AND(ISNUMBER(OFFSET('Sanitation Data'!$D$11,0,10*ROW('Sanitation Data'!D68))),'Data Summary'!CN74="Yes"),OFFSET('Sanitation Data'!$D$11,0,10*ROW('Sanitation Data'!D68)),NA())</f>
        <v>#N/A</v>
      </c>
      <c r="Z74" s="509" t="e">
        <f ca="1">+IF(AND(ISNUMBER(OFFSET('Sanitation Data'!$D$12,0,10*ROW('Sanitation Data'!D68))),'Data Summary'!CO74="Yes"),OFFSET('Sanitation Data'!$D$12,0,10*ROW('Sanitation Data'!D68)),NA())</f>
        <v>#N/A</v>
      </c>
      <c r="AA74" s="509" t="e">
        <f ca="1">+IF(AND(ISNUMBER(OFFSET('Sanitation Data'!$E$4,0,10*ROW('Sanitation Data'!E68))),'Data Summary'!CP74="Yes"),100-OFFSET('Sanitation Data'!$E$4,0,10*ROW('Sanitation Data'!E68)),NA())</f>
        <v>#N/A</v>
      </c>
      <c r="AB74" s="509" t="e">
        <f ca="1">+IF(AND(ISNUMBER(OFFSET('Sanitation Data'!$E$6,0,10*ROW('Sanitation Data'!E68))),'Data Summary'!CQ74="Yes"),OFFSET('Sanitation Data'!$E$6,0,10*ROW('Sanitation Data'!E68)),NA())</f>
        <v>#N/A</v>
      </c>
      <c r="AC74" s="509" t="e">
        <f ca="1">+IF(AND(ISNUMBER(OFFSET('Sanitation Data'!$E$10,0,10*ROW('Sanitation Data'!E68))),'Data Summary'!CR74="Yes"),OFFSET('Sanitation Data'!$E$10,0,10*ROW('Sanitation Data'!E68)),NA())</f>
        <v>#N/A</v>
      </c>
      <c r="AD74" s="509" t="e">
        <f ca="1">+IF(AND(ISNUMBER(OFFSET('Sanitation Data'!$E$11,0,10*ROW('Sanitation Data'!E68))),'Data Summary'!CS74="Yes"),OFFSET('Sanitation Data'!$E$11,0,10*ROW('Sanitation Data'!E68)),NA())</f>
        <v>#N/A</v>
      </c>
      <c r="AE74" s="509" t="e">
        <f ca="1">+IF(AND(ISNUMBER(OFFSET('Sanitation Data'!$E$12,0,10*ROW('Sanitation Data'!E68))),'Data Summary'!CT74="Yes"),OFFSET('Sanitation Data'!$E$12,0,10*ROW('Sanitation Data'!E68)),NA())</f>
        <v>#N/A</v>
      </c>
      <c r="AF74" s="509" t="e">
        <f ca="1">+IF(AND(ISNUMBER(OFFSET('Sanitation Data'!$F$4,0,10*ROW('Sanitation Data'!F68))),'Data Summary'!CU74="Yes"),100-OFFSET('Sanitation Data'!$F$4,0,10*ROW('Sanitation Data'!F68)),NA())</f>
        <v>#N/A</v>
      </c>
      <c r="AG74" s="509" t="e">
        <f ca="1">+IF(AND(ISNUMBER(OFFSET('Sanitation Data'!$F$6,0,10*ROW('Sanitation Data'!F68))),'Data Summary'!CV74="Yes"),OFFSET('Sanitation Data'!$F$6,0,10*ROW('Sanitation Data'!F68)),NA())</f>
        <v>#N/A</v>
      </c>
      <c r="AH74" s="509" t="e">
        <f ca="1">+IF(AND(ISNUMBER(OFFSET('Sanitation Data'!$F$10,0,10*ROW('Sanitation Data'!F68))),'Data Summary'!CW74="Yes"),OFFSET('Sanitation Data'!$F$10,0,10*ROW('Sanitation Data'!F68)),NA())</f>
        <v>#N/A</v>
      </c>
      <c r="AI74" s="509" t="e">
        <f ca="1">+IF(AND(ISNUMBER(OFFSET('Sanitation Data'!$F$11,0,10*ROW('Sanitation Data'!F68))),'Data Summary'!CX74="Yes"),OFFSET('Sanitation Data'!$F$11,0,10*ROW('Sanitation Data'!F68)),NA())</f>
        <v>#N/A</v>
      </c>
      <c r="AJ74" s="509" t="e">
        <f ca="1">+IF(AND(ISNUMBER(OFFSET('Sanitation Data'!$F$12,0,10*ROW('Sanitation Data'!F68))),'Data Summary'!CY74="Yes"),OFFSET('Sanitation Data'!$F$12,0,10*ROW('Sanitation Data'!F68)),NA())</f>
        <v>#N/A</v>
      </c>
      <c r="AK74" s="509" t="e">
        <f ca="1">+IF(AND(ISNUMBER(OFFSET('Sanitation Data'!$G$4,0,10*ROW('Sanitation Data'!G68))),'Data Summary'!CZ74="Yes"),100-OFFSET('Sanitation Data'!$G$4,0,10*ROW('Sanitation Data'!G68)),NA())</f>
        <v>#N/A</v>
      </c>
      <c r="AL74" s="509" t="e">
        <f ca="1">+IF(AND(ISNUMBER(OFFSET('Sanitation Data'!$G$6,0,10*ROW('Sanitation Data'!G68))),'Data Summary'!DA74="Yes"),OFFSET('Sanitation Data'!$G$6,0,10*ROW('Sanitation Data'!G68)),NA())</f>
        <v>#N/A</v>
      </c>
      <c r="AM74" s="509" t="e">
        <f ca="1">+IF(AND(ISNUMBER(OFFSET('Sanitation Data'!$G$10,0,10*ROW('Sanitation Data'!G68))),'Data Summary'!DB74="Yes"),OFFSET('Sanitation Data'!$G$10,0,10*ROW('Sanitation Data'!G68)),NA())</f>
        <v>#N/A</v>
      </c>
      <c r="AN74" s="509" t="e">
        <f ca="1">+IF(AND(ISNUMBER(OFFSET('Sanitation Data'!$G$11,0,10*ROW('Sanitation Data'!G68))),'Data Summary'!DC74="Yes"),OFFSET('Sanitation Data'!$G$11,0,10*ROW('Sanitation Data'!G68)),NA())</f>
        <v>#N/A</v>
      </c>
      <c r="AO74" s="509" t="e">
        <f ca="1">+IF(AND(ISNUMBER(OFFSET('Sanitation Data'!$G$12,0,10*ROW('Sanitation Data'!G68))),'Data Summary'!DD74="Yes"),OFFSET('Sanitation Data'!$G$12,0,10*ROW('Sanitation Data'!G68)),NA())</f>
        <v>#N/A</v>
      </c>
      <c r="AP74" s="509" t="e">
        <f ca="1">+IF(AND(ISNUMBER(OFFSET('Sanitation Data'!$H$4,0,10*ROW('Sanitation Data'!H68))),'Data Summary'!DE74="Yes"),100-OFFSET('Sanitation Data'!$H$4,0,10*ROW('Sanitation Data'!H68)),NA())</f>
        <v>#N/A</v>
      </c>
      <c r="AQ74" s="509" t="e">
        <f ca="1">+IF(AND(ISNUMBER(OFFSET('Sanitation Data'!$H$6,0,10*ROW('Sanitation Data'!H68))),'Data Summary'!DF74="Yes"),OFFSET('Sanitation Data'!$H$6,0,10*ROW('Sanitation Data'!H68)),NA())</f>
        <v>#N/A</v>
      </c>
      <c r="AR74" s="509" t="e">
        <f ca="1">+IF(AND(ISNUMBER(OFFSET('Sanitation Data'!$H$10,0,10*ROW('Sanitation Data'!H68))),'Data Summary'!DG74="Yes"),OFFSET('Sanitation Data'!$H$10,0,10*ROW('Sanitation Data'!H68)),NA())</f>
        <v>#N/A</v>
      </c>
      <c r="AS74" s="509" t="e">
        <f ca="1">+IF(AND(ISNUMBER(OFFSET('Sanitation Data'!$H$11,0,10*ROW('Sanitation Data'!H68))),'Data Summary'!DH74="Yes"),OFFSET('Sanitation Data'!$H$11,0,10*ROW('Sanitation Data'!H68)),NA())</f>
        <v>#N/A</v>
      </c>
      <c r="AT74" s="509" t="e">
        <f ca="1">+IF(AND(ISNUMBER(OFFSET('Sanitation Data'!$H$12,0,10*ROW('Sanitation Data'!H68))),'Data Summary'!DI74="Yes"),OFFSET('Sanitation Data'!$H$12,0,10*ROW('Sanitation Data'!H68)),NA())</f>
        <v>#N/A</v>
      </c>
      <c r="AU74" s="509" t="e">
        <f ca="1">+IF(AND(ISNUMBER(OFFSET('Sanitation Data'!$I$4,0,10*ROW('Sanitation Data'!I68))),'Data Summary'!DJ74="Yes"),100-OFFSET('Sanitation Data'!$I$4,0,10*ROW('Sanitation Data'!I68)),NA())</f>
        <v>#N/A</v>
      </c>
      <c r="AV74" s="509" t="e">
        <f ca="1">+IF(AND(ISNUMBER(OFFSET('Sanitation Data'!$I$6,0,10*ROW('Sanitation Data'!I68))),'Data Summary'!DK74="Yes"),OFFSET('Sanitation Data'!$I$6,0,10*ROW('Sanitation Data'!I68)),NA())</f>
        <v>#N/A</v>
      </c>
      <c r="AW74" s="509" t="e">
        <f ca="1">+IF(AND(ISNUMBER(OFFSET('Sanitation Data'!$I$10,0,10*ROW('Sanitation Data'!I68))),'Data Summary'!DL74="Yes"),OFFSET('Sanitation Data'!$I$10,0,10*ROW('Sanitation Data'!I68)),NA())</f>
        <v>#N/A</v>
      </c>
      <c r="AX74" s="509" t="e">
        <f ca="1">+IF(AND(ISNUMBER(OFFSET('Sanitation Data'!$I$11,0,10*ROW('Sanitation Data'!I68))),'Data Summary'!DM74="Yes"),OFFSET('Sanitation Data'!$I$11,0,10*ROW('Sanitation Data'!I68)),NA())</f>
        <v>#N/A</v>
      </c>
      <c r="AY74" s="509" t="e">
        <f ca="1">+IF(AND(ISNUMBER(OFFSET('Sanitation Data'!$I$12,0,10*ROW('Sanitation Data'!I68))),'Data Summary'!DN74="Yes"),OFFSET('Sanitation Data'!$I$12,0,10*ROW('Sanitation Data'!I68)),NA())</f>
        <v>#N/A</v>
      </c>
      <c r="AZ74" s="510" t="e">
        <f ca="1">+IF(AND(ISNUMBER(OFFSET('Hygiene Data'!$D$5,0,10*ROW('Hygiene Data'!D68))),'Data Summary'!DO74="Yes"),OFFSET('Hygiene Data'!$D$5,0,10*ROW('Hygiene Data'!D68)),NA())</f>
        <v>#N/A</v>
      </c>
      <c r="BA74" s="510" t="e">
        <f ca="1">+IF(AND(ISNUMBER(OFFSET('Hygiene Data'!$D$7,0,10*ROW('Hygiene Data'!D68))),'Data Summary'!DP74="Yes"),OFFSET('Hygiene Data'!$D$7,0,10*ROW('Hygiene Data'!D68)),NA())</f>
        <v>#N/A</v>
      </c>
      <c r="BB74" s="510" t="e">
        <f ca="1">+IF(AND(ISNUMBER(OFFSET('Hygiene Data'!$D$9,0,10*ROW('Hygiene Data'!D68))),'Data Summary'!DQ74="Yes"),OFFSET('Hygiene Data'!$D$9,0,10*ROW('Hygiene Data'!D68)),NA())</f>
        <v>#N/A</v>
      </c>
      <c r="BC74" s="510" t="e">
        <f ca="1">+IF(AND(ISNUMBER(OFFSET('Hygiene Data'!$E$5,0,10*ROW('Hygiene Data'!E68))),'Data Summary'!DR74="Yes"),OFFSET('Hygiene Data'!$E$5,0,10*ROW('Hygiene Data'!E68)),NA())</f>
        <v>#N/A</v>
      </c>
      <c r="BD74" s="510" t="e">
        <f ca="1">+IF(AND(ISNUMBER(OFFSET('Hygiene Data'!$E$7,0,10*ROW('Hygiene Data'!E68))),'Data Summary'!DS74="Yes"),OFFSET('Hygiene Data'!$E$7,0,10*ROW('Hygiene Data'!E68)),NA())</f>
        <v>#N/A</v>
      </c>
      <c r="BE74" s="510" t="e">
        <f ca="1">+IF(AND(ISNUMBER(OFFSET('Hygiene Data'!$E$9,0,10*ROW('Hygiene Data'!E68))),'Data Summary'!DT74="Yes"),OFFSET('Hygiene Data'!$E$9,0,10*ROW('Hygiene Data'!E68)),NA())</f>
        <v>#N/A</v>
      </c>
      <c r="BF74" s="510" t="e">
        <f ca="1">+IF(AND(ISNUMBER(OFFSET('Hygiene Data'!$F$5,0,10*ROW('Hygiene Data'!F68))),'Data Summary'!DU74="Yes"),OFFSET('Hygiene Data'!$F$5,0,10*ROW('Hygiene Data'!F68)),NA())</f>
        <v>#N/A</v>
      </c>
      <c r="BG74" s="510" t="e">
        <f ca="1">+IF(AND(ISNUMBER(OFFSET('Hygiene Data'!$F$7,0,10*ROW('Hygiene Data'!F68))),'Data Summary'!DV74="Yes"),OFFSET('Hygiene Data'!$F$7,0,10*ROW('Hygiene Data'!F68)),NA())</f>
        <v>#N/A</v>
      </c>
      <c r="BH74" s="510" t="e">
        <f ca="1">+IF(AND(ISNUMBER(OFFSET('Hygiene Data'!$F$9,0,10*ROW('Hygiene Data'!F68))),'Data Summary'!DW74="Yes"),OFFSET('Hygiene Data'!$F$9,0,10*ROW('Hygiene Data'!F68)),NA())</f>
        <v>#N/A</v>
      </c>
      <c r="BI74" s="510" t="e">
        <f ca="1">+IF(AND(ISNUMBER(OFFSET('Hygiene Data'!$G$5,0,10*ROW('Hygiene Data'!G68))),'Data Summary'!DX74="Yes"),OFFSET('Hygiene Data'!$G$5,0,10*ROW('Hygiene Data'!G68)),NA())</f>
        <v>#N/A</v>
      </c>
      <c r="BJ74" s="510" t="e">
        <f ca="1">+IF(AND(ISNUMBER(OFFSET('Hygiene Data'!$G$7,0,10*ROW('Hygiene Data'!G68))),'Data Summary'!DY74="Yes"),OFFSET('Hygiene Data'!$G$7,0,10*ROW('Hygiene Data'!G68)),NA())</f>
        <v>#N/A</v>
      </c>
      <c r="BK74" s="510" t="e">
        <f ca="1">+IF(AND(ISNUMBER(OFFSET('Hygiene Data'!$G$9,0,10*ROW('Hygiene Data'!G68))),'Data Summary'!DZ74="Yes"),OFFSET('Hygiene Data'!$G$9,0,10*ROW('Hygiene Data'!G68)),NA())</f>
        <v>#N/A</v>
      </c>
      <c r="BL74" s="510" t="e">
        <f ca="1">+IF(AND(ISNUMBER(OFFSET('Hygiene Data'!$H$5,0,10*ROW('Hygiene Data'!H68))),'Data Summary'!EA74="Yes"),OFFSET('Hygiene Data'!$H$5,0,10*ROW('Hygiene Data'!H68)),NA())</f>
        <v>#N/A</v>
      </c>
      <c r="BM74" s="510" t="e">
        <f ca="1">+IF(AND(ISNUMBER(OFFSET('Hygiene Data'!$H$7,0,10*ROW('Hygiene Data'!H68))),'Data Summary'!EB74="Yes"),OFFSET('Hygiene Data'!$H$7,0,10*ROW('Hygiene Data'!H68)),NA())</f>
        <v>#N/A</v>
      </c>
      <c r="BN74" s="510" t="e">
        <f ca="1">+IF(AND(ISNUMBER(OFFSET('Hygiene Data'!$H$9,0,10*ROW('Hygiene Data'!H68))),'Data Summary'!EC74="Yes"),OFFSET('Hygiene Data'!$H$9,0,10*ROW('Hygiene Data'!H68)),NA())</f>
        <v>#N/A</v>
      </c>
      <c r="BO74" s="510" t="e">
        <f ca="1">+IF(AND(ISNUMBER(OFFSET('Hygiene Data'!$I$5,0,10*ROW('Hygiene Data'!I68))),'Data Summary'!ED74="Yes"),OFFSET('Hygiene Data'!$I$5,0,10*ROW('Hygiene Data'!I68)),NA())</f>
        <v>#N/A</v>
      </c>
      <c r="BP74" s="510" t="e">
        <f ca="1">+IF(AND(ISNUMBER(OFFSET('Hygiene Data'!$I$7,0,10*ROW('Hygiene Data'!I68))),'Data Summary'!EE74="Yes"),OFFSET('Hygiene Data'!$I$7,0,10*ROW('Hygiene Data'!I68)),NA())</f>
        <v>#N/A</v>
      </c>
      <c r="BQ74" s="510" t="e">
        <f ca="1">+IF(AND(ISNUMBER(OFFSET('Hygiene Data'!$I$9,0,10*ROW('Hygiene Data'!I68))),'Data Summary'!EF74="Yes"),OFFSET('Hygiene Data'!$I$9,0,10*ROW('Hygiene Data'!I68)),NA())</f>
        <v>#N/A</v>
      </c>
    </row>
    <row r="75" spans="1:69" x14ac:dyDescent="0.25">
      <c r="A75" s="506" t="e">
        <f ca="1">+RIGHT('Data Summary'!A75,LEN('Data Summary'!A75)-9)</f>
        <v>#VALUE!</v>
      </c>
      <c r="B75" s="480" t="str">
        <f ca="1">+IF(ISTEXT('Data Summary'!B75),'Data Summary'!B75,"")</f>
        <v/>
      </c>
      <c r="C75" s="507" t="e">
        <f ca="1">+VALUE('Data Summary'!C75)</f>
        <v>#VALUE!</v>
      </c>
      <c r="D75" s="508" t="e">
        <f ca="1">+IF(AND(ISNUMBER(OFFSET('Water Data'!$D$4,0,10*ROW('Water Data'!D69))),'Data Summary'!BS75="Yes"),100-OFFSET('Water Data'!$D$4,0,10*ROW('Water Data'!D69)),NA())</f>
        <v>#N/A</v>
      </c>
      <c r="E75" s="508" t="e">
        <f ca="1">+IF(AND(ISNUMBER(OFFSET('Water Data'!$D$6,0,10*ROW('Water Data'!D69))),'Data Summary'!BT75="Yes"),OFFSET('Water Data'!$D$6,0,10*ROW('Water Data'!D69)),NA())</f>
        <v>#N/A</v>
      </c>
      <c r="F75" s="508" t="e">
        <f ca="1">+IF(AND(ISNUMBER(OFFSET('Water Data'!$D$9,0,10*ROW('Water Data'!D69))),'Data Summary'!BU75="Yes"),OFFSET('Water Data'!$D$9,0,10*ROW('Water Data'!D69)),NA())</f>
        <v>#N/A</v>
      </c>
      <c r="G75" s="508" t="e">
        <f ca="1">+IF(AND(ISNUMBER(OFFSET('Water Data'!$E$4,0,10*ROW('Water Data'!E69))),'Data Summary'!BV75="Yes"),100-OFFSET('Water Data'!$E$4,0,10*ROW('Water Data'!E69)),NA())</f>
        <v>#N/A</v>
      </c>
      <c r="H75" s="508" t="e">
        <f ca="1">+IF(AND(ISNUMBER(OFFSET('Water Data'!$E$6,0,10*ROW('Water Data'!E69))),'Data Summary'!BW75="Yes"),OFFSET('Water Data'!$E$6,0,10*ROW('Water Data'!E69)),NA())</f>
        <v>#N/A</v>
      </c>
      <c r="I75" s="508" t="e">
        <f ca="1">+IF(AND(ISNUMBER(OFFSET('Water Data'!$E$9,0,10*ROW('Water Data'!E69))),'Data Summary'!BX75="Yes"),OFFSET('Water Data'!$E$9,0,10*ROW('Water Data'!E69)),NA())</f>
        <v>#N/A</v>
      </c>
      <c r="J75" s="508" t="e">
        <f ca="1">+IF(AND(ISNUMBER(OFFSET('Water Data'!$F$4,0,10*ROW('Water Data'!F69))),'Data Summary'!BY75="Yes"),100-OFFSET('Water Data'!$F$4,0,10*ROW('Water Data'!F69)),NA())</f>
        <v>#N/A</v>
      </c>
      <c r="K75" s="508" t="e">
        <f ca="1">+IF(AND(ISNUMBER(OFFSET('Water Data'!$F$6,0,10*ROW('Water Data'!F69))),'Data Summary'!BZ75="Yes"),OFFSET('Water Data'!$F$6,0,10*ROW('Water Data'!F69)),NA())</f>
        <v>#N/A</v>
      </c>
      <c r="L75" s="508" t="e">
        <f ca="1">+IF(AND(ISNUMBER(OFFSET('Water Data'!$F$9,0,10*ROW('Water Data'!F69))),'Data Summary'!CA75="Yes"),OFFSET('Water Data'!$F$9,0,10*ROW('Water Data'!F69)),NA())</f>
        <v>#N/A</v>
      </c>
      <c r="M75" s="508" t="e">
        <f ca="1">+IF(AND(ISNUMBER(OFFSET('Water Data'!$G$4,0,10*ROW('Water Data'!G69))),'Data Summary'!CB75="Yes"),100-OFFSET('Water Data'!$G$4,0,10*ROW('Water Data'!G69)),NA())</f>
        <v>#N/A</v>
      </c>
      <c r="N75" s="508" t="e">
        <f ca="1">+IF(AND(ISNUMBER(OFFSET('Water Data'!$G$6,0,10*ROW('Water Data'!G69))),'Data Summary'!CC75="Yes"),OFFSET('Water Data'!$G$6,0,10*ROW('Water Data'!G69)),NA())</f>
        <v>#N/A</v>
      </c>
      <c r="O75" s="508" t="e">
        <f ca="1">+IF(AND(ISNUMBER(OFFSET('Water Data'!$G$9,0,10*ROW('Water Data'!G69))),'Data Summary'!CD75="Yes"),OFFSET('Water Data'!$G$9,0,10*ROW('Water Data'!G69)),NA())</f>
        <v>#N/A</v>
      </c>
      <c r="P75" s="508" t="e">
        <f ca="1">+IF(AND(ISNUMBER(OFFSET('Water Data'!$H$4,0,10*ROW('Water Data'!H69))),'Data Summary'!CE75="Yes"),100-OFFSET('Water Data'!$H$4,0,10*ROW('Water Data'!H69)),NA())</f>
        <v>#N/A</v>
      </c>
      <c r="Q75" s="508" t="e">
        <f ca="1">+IF(AND(ISNUMBER(OFFSET('Water Data'!$H$6,0,10*ROW('Water Data'!H69))),'Data Summary'!CF75="Yes"),OFFSET('Water Data'!$H$6,0,10*ROW('Water Data'!H69)),NA())</f>
        <v>#N/A</v>
      </c>
      <c r="R75" s="508" t="e">
        <f ca="1">+IF(AND(ISNUMBER(OFFSET('Water Data'!$H$9,0,10*ROW('Water Data'!H69))),'Data Summary'!CG75="Yes"),OFFSET('Water Data'!$H$9,0,10*ROW('Water Data'!H69)),NA())</f>
        <v>#N/A</v>
      </c>
      <c r="S75" s="508" t="e">
        <f ca="1">+IF(AND(ISNUMBER(OFFSET('Water Data'!$I$4,0,10*ROW('Water Data'!I69))),'Data Summary'!CH75="Yes"),100-OFFSET('Water Data'!$I$4,0,10*ROW('Water Data'!I69)),NA())</f>
        <v>#N/A</v>
      </c>
      <c r="T75" s="508" t="e">
        <f ca="1">+IF(AND(ISNUMBER(OFFSET('Water Data'!$I$6,0,10*ROW('Water Data'!I69))),'Data Summary'!CI75="Yes"),OFFSET('Water Data'!$I$6,0,10*ROW('Water Data'!I69)),NA())</f>
        <v>#N/A</v>
      </c>
      <c r="U75" s="508" t="e">
        <f ca="1">+IF(AND(ISNUMBER(OFFSET('Water Data'!$I$9,0,10*ROW('Water Data'!I69))),'Data Summary'!CJ75="Yes"),OFFSET('Water Data'!$I$9,0,10*ROW('Water Data'!I69)),NA())</f>
        <v>#N/A</v>
      </c>
      <c r="V75" s="509" t="e">
        <f ca="1">+IF(AND(ISNUMBER(OFFSET('Sanitation Data'!$D$4,0,10*ROW('Sanitation Data'!D69))),'Data Summary'!CK75="Yes"),100-OFFSET('Sanitation Data'!$D$4,0,10*ROW('Sanitation Data'!D69)),NA())</f>
        <v>#N/A</v>
      </c>
      <c r="W75" s="509" t="e">
        <f ca="1">+IF(AND(ISNUMBER(OFFSET('Sanitation Data'!$D$6,0,10*ROW('Sanitation Data'!D69))),'Data Summary'!CL75="Yes"),OFFSET('Sanitation Data'!$D$6,0,10*ROW('Sanitation Data'!D69)),NA())</f>
        <v>#N/A</v>
      </c>
      <c r="X75" s="509" t="e">
        <f ca="1">+IF(AND(ISNUMBER(OFFSET('Sanitation Data'!$D$10,0,10*ROW('Sanitation Data'!D69))),'Data Summary'!CM75="Yes"),OFFSET('Sanitation Data'!$D$10,0,10*ROW('Sanitation Data'!D69)),NA())</f>
        <v>#N/A</v>
      </c>
      <c r="Y75" s="509" t="e">
        <f ca="1">+IF(AND(ISNUMBER(OFFSET('Sanitation Data'!$D$11,0,10*ROW('Sanitation Data'!D69))),'Data Summary'!CN75="Yes"),OFFSET('Sanitation Data'!$D$11,0,10*ROW('Sanitation Data'!D69)),NA())</f>
        <v>#N/A</v>
      </c>
      <c r="Z75" s="509" t="e">
        <f ca="1">+IF(AND(ISNUMBER(OFFSET('Sanitation Data'!$D$12,0,10*ROW('Sanitation Data'!D69))),'Data Summary'!CO75="Yes"),OFFSET('Sanitation Data'!$D$12,0,10*ROW('Sanitation Data'!D69)),NA())</f>
        <v>#N/A</v>
      </c>
      <c r="AA75" s="509" t="e">
        <f ca="1">+IF(AND(ISNUMBER(OFFSET('Sanitation Data'!$E$4,0,10*ROW('Sanitation Data'!E69))),'Data Summary'!CP75="Yes"),100-OFFSET('Sanitation Data'!$E$4,0,10*ROW('Sanitation Data'!E69)),NA())</f>
        <v>#N/A</v>
      </c>
      <c r="AB75" s="509" t="e">
        <f ca="1">+IF(AND(ISNUMBER(OFFSET('Sanitation Data'!$E$6,0,10*ROW('Sanitation Data'!E69))),'Data Summary'!CQ75="Yes"),OFFSET('Sanitation Data'!$E$6,0,10*ROW('Sanitation Data'!E69)),NA())</f>
        <v>#N/A</v>
      </c>
      <c r="AC75" s="509" t="e">
        <f ca="1">+IF(AND(ISNUMBER(OFFSET('Sanitation Data'!$E$10,0,10*ROW('Sanitation Data'!E69))),'Data Summary'!CR75="Yes"),OFFSET('Sanitation Data'!$E$10,0,10*ROW('Sanitation Data'!E69)),NA())</f>
        <v>#N/A</v>
      </c>
      <c r="AD75" s="509" t="e">
        <f ca="1">+IF(AND(ISNUMBER(OFFSET('Sanitation Data'!$E$11,0,10*ROW('Sanitation Data'!E69))),'Data Summary'!CS75="Yes"),OFFSET('Sanitation Data'!$E$11,0,10*ROW('Sanitation Data'!E69)),NA())</f>
        <v>#N/A</v>
      </c>
      <c r="AE75" s="509" t="e">
        <f ca="1">+IF(AND(ISNUMBER(OFFSET('Sanitation Data'!$E$12,0,10*ROW('Sanitation Data'!E69))),'Data Summary'!CT75="Yes"),OFFSET('Sanitation Data'!$E$12,0,10*ROW('Sanitation Data'!E69)),NA())</f>
        <v>#N/A</v>
      </c>
      <c r="AF75" s="509" t="e">
        <f ca="1">+IF(AND(ISNUMBER(OFFSET('Sanitation Data'!$F$4,0,10*ROW('Sanitation Data'!F69))),'Data Summary'!CU75="Yes"),100-OFFSET('Sanitation Data'!$F$4,0,10*ROW('Sanitation Data'!F69)),NA())</f>
        <v>#N/A</v>
      </c>
      <c r="AG75" s="509" t="e">
        <f ca="1">+IF(AND(ISNUMBER(OFFSET('Sanitation Data'!$F$6,0,10*ROW('Sanitation Data'!F69))),'Data Summary'!CV75="Yes"),OFFSET('Sanitation Data'!$F$6,0,10*ROW('Sanitation Data'!F69)),NA())</f>
        <v>#N/A</v>
      </c>
      <c r="AH75" s="509" t="e">
        <f ca="1">+IF(AND(ISNUMBER(OFFSET('Sanitation Data'!$F$10,0,10*ROW('Sanitation Data'!F69))),'Data Summary'!CW75="Yes"),OFFSET('Sanitation Data'!$F$10,0,10*ROW('Sanitation Data'!F69)),NA())</f>
        <v>#N/A</v>
      </c>
      <c r="AI75" s="509" t="e">
        <f ca="1">+IF(AND(ISNUMBER(OFFSET('Sanitation Data'!$F$11,0,10*ROW('Sanitation Data'!F69))),'Data Summary'!CX75="Yes"),OFFSET('Sanitation Data'!$F$11,0,10*ROW('Sanitation Data'!F69)),NA())</f>
        <v>#N/A</v>
      </c>
      <c r="AJ75" s="509" t="e">
        <f ca="1">+IF(AND(ISNUMBER(OFFSET('Sanitation Data'!$F$12,0,10*ROW('Sanitation Data'!F69))),'Data Summary'!CY75="Yes"),OFFSET('Sanitation Data'!$F$12,0,10*ROW('Sanitation Data'!F69)),NA())</f>
        <v>#N/A</v>
      </c>
      <c r="AK75" s="509" t="e">
        <f ca="1">+IF(AND(ISNUMBER(OFFSET('Sanitation Data'!$G$4,0,10*ROW('Sanitation Data'!G69))),'Data Summary'!CZ75="Yes"),100-OFFSET('Sanitation Data'!$G$4,0,10*ROW('Sanitation Data'!G69)),NA())</f>
        <v>#N/A</v>
      </c>
      <c r="AL75" s="509" t="e">
        <f ca="1">+IF(AND(ISNUMBER(OFFSET('Sanitation Data'!$G$6,0,10*ROW('Sanitation Data'!G69))),'Data Summary'!DA75="Yes"),OFFSET('Sanitation Data'!$G$6,0,10*ROW('Sanitation Data'!G69)),NA())</f>
        <v>#N/A</v>
      </c>
      <c r="AM75" s="509" t="e">
        <f ca="1">+IF(AND(ISNUMBER(OFFSET('Sanitation Data'!$G$10,0,10*ROW('Sanitation Data'!G69))),'Data Summary'!DB75="Yes"),OFFSET('Sanitation Data'!$G$10,0,10*ROW('Sanitation Data'!G69)),NA())</f>
        <v>#N/A</v>
      </c>
      <c r="AN75" s="509" t="e">
        <f ca="1">+IF(AND(ISNUMBER(OFFSET('Sanitation Data'!$G$11,0,10*ROW('Sanitation Data'!G69))),'Data Summary'!DC75="Yes"),OFFSET('Sanitation Data'!$G$11,0,10*ROW('Sanitation Data'!G69)),NA())</f>
        <v>#N/A</v>
      </c>
      <c r="AO75" s="509" t="e">
        <f ca="1">+IF(AND(ISNUMBER(OFFSET('Sanitation Data'!$G$12,0,10*ROW('Sanitation Data'!G69))),'Data Summary'!DD75="Yes"),OFFSET('Sanitation Data'!$G$12,0,10*ROW('Sanitation Data'!G69)),NA())</f>
        <v>#N/A</v>
      </c>
      <c r="AP75" s="509" t="e">
        <f ca="1">+IF(AND(ISNUMBER(OFFSET('Sanitation Data'!$H$4,0,10*ROW('Sanitation Data'!H69))),'Data Summary'!DE75="Yes"),100-OFFSET('Sanitation Data'!$H$4,0,10*ROW('Sanitation Data'!H69)),NA())</f>
        <v>#N/A</v>
      </c>
      <c r="AQ75" s="509" t="e">
        <f ca="1">+IF(AND(ISNUMBER(OFFSET('Sanitation Data'!$H$6,0,10*ROW('Sanitation Data'!H69))),'Data Summary'!DF75="Yes"),OFFSET('Sanitation Data'!$H$6,0,10*ROW('Sanitation Data'!H69)),NA())</f>
        <v>#N/A</v>
      </c>
      <c r="AR75" s="509" t="e">
        <f ca="1">+IF(AND(ISNUMBER(OFFSET('Sanitation Data'!$H$10,0,10*ROW('Sanitation Data'!H69))),'Data Summary'!DG75="Yes"),OFFSET('Sanitation Data'!$H$10,0,10*ROW('Sanitation Data'!H69)),NA())</f>
        <v>#N/A</v>
      </c>
      <c r="AS75" s="509" t="e">
        <f ca="1">+IF(AND(ISNUMBER(OFFSET('Sanitation Data'!$H$11,0,10*ROW('Sanitation Data'!H69))),'Data Summary'!DH75="Yes"),OFFSET('Sanitation Data'!$H$11,0,10*ROW('Sanitation Data'!H69)),NA())</f>
        <v>#N/A</v>
      </c>
      <c r="AT75" s="509" t="e">
        <f ca="1">+IF(AND(ISNUMBER(OFFSET('Sanitation Data'!$H$12,0,10*ROW('Sanitation Data'!H69))),'Data Summary'!DI75="Yes"),OFFSET('Sanitation Data'!$H$12,0,10*ROW('Sanitation Data'!H69)),NA())</f>
        <v>#N/A</v>
      </c>
      <c r="AU75" s="509" t="e">
        <f ca="1">+IF(AND(ISNUMBER(OFFSET('Sanitation Data'!$I$4,0,10*ROW('Sanitation Data'!I69))),'Data Summary'!DJ75="Yes"),100-OFFSET('Sanitation Data'!$I$4,0,10*ROW('Sanitation Data'!I69)),NA())</f>
        <v>#N/A</v>
      </c>
      <c r="AV75" s="509" t="e">
        <f ca="1">+IF(AND(ISNUMBER(OFFSET('Sanitation Data'!$I$6,0,10*ROW('Sanitation Data'!I69))),'Data Summary'!DK75="Yes"),OFFSET('Sanitation Data'!$I$6,0,10*ROW('Sanitation Data'!I69)),NA())</f>
        <v>#N/A</v>
      </c>
      <c r="AW75" s="509" t="e">
        <f ca="1">+IF(AND(ISNUMBER(OFFSET('Sanitation Data'!$I$10,0,10*ROW('Sanitation Data'!I69))),'Data Summary'!DL75="Yes"),OFFSET('Sanitation Data'!$I$10,0,10*ROW('Sanitation Data'!I69)),NA())</f>
        <v>#N/A</v>
      </c>
      <c r="AX75" s="509" t="e">
        <f ca="1">+IF(AND(ISNUMBER(OFFSET('Sanitation Data'!$I$11,0,10*ROW('Sanitation Data'!I69))),'Data Summary'!DM75="Yes"),OFFSET('Sanitation Data'!$I$11,0,10*ROW('Sanitation Data'!I69)),NA())</f>
        <v>#N/A</v>
      </c>
      <c r="AY75" s="509" t="e">
        <f ca="1">+IF(AND(ISNUMBER(OFFSET('Sanitation Data'!$I$12,0,10*ROW('Sanitation Data'!I69))),'Data Summary'!DN75="Yes"),OFFSET('Sanitation Data'!$I$12,0,10*ROW('Sanitation Data'!I69)),NA())</f>
        <v>#N/A</v>
      </c>
      <c r="AZ75" s="510" t="e">
        <f ca="1">+IF(AND(ISNUMBER(OFFSET('Hygiene Data'!$D$5,0,10*ROW('Hygiene Data'!D69))),'Data Summary'!DO75="Yes"),OFFSET('Hygiene Data'!$D$5,0,10*ROW('Hygiene Data'!D69)),NA())</f>
        <v>#N/A</v>
      </c>
      <c r="BA75" s="510" t="e">
        <f ca="1">+IF(AND(ISNUMBER(OFFSET('Hygiene Data'!$D$7,0,10*ROW('Hygiene Data'!D69))),'Data Summary'!DP75="Yes"),OFFSET('Hygiene Data'!$D$7,0,10*ROW('Hygiene Data'!D69)),NA())</f>
        <v>#N/A</v>
      </c>
      <c r="BB75" s="510" t="e">
        <f ca="1">+IF(AND(ISNUMBER(OFFSET('Hygiene Data'!$D$9,0,10*ROW('Hygiene Data'!D69))),'Data Summary'!DQ75="Yes"),OFFSET('Hygiene Data'!$D$9,0,10*ROW('Hygiene Data'!D69)),NA())</f>
        <v>#N/A</v>
      </c>
      <c r="BC75" s="510" t="e">
        <f ca="1">+IF(AND(ISNUMBER(OFFSET('Hygiene Data'!$E$5,0,10*ROW('Hygiene Data'!E69))),'Data Summary'!DR75="Yes"),OFFSET('Hygiene Data'!$E$5,0,10*ROW('Hygiene Data'!E69)),NA())</f>
        <v>#N/A</v>
      </c>
      <c r="BD75" s="510" t="e">
        <f ca="1">+IF(AND(ISNUMBER(OFFSET('Hygiene Data'!$E$7,0,10*ROW('Hygiene Data'!E69))),'Data Summary'!DS75="Yes"),OFFSET('Hygiene Data'!$E$7,0,10*ROW('Hygiene Data'!E69)),NA())</f>
        <v>#N/A</v>
      </c>
      <c r="BE75" s="510" t="e">
        <f ca="1">+IF(AND(ISNUMBER(OFFSET('Hygiene Data'!$E$9,0,10*ROW('Hygiene Data'!E69))),'Data Summary'!DT75="Yes"),OFFSET('Hygiene Data'!$E$9,0,10*ROW('Hygiene Data'!E69)),NA())</f>
        <v>#N/A</v>
      </c>
      <c r="BF75" s="510" t="e">
        <f ca="1">+IF(AND(ISNUMBER(OFFSET('Hygiene Data'!$F$5,0,10*ROW('Hygiene Data'!F69))),'Data Summary'!DU75="Yes"),OFFSET('Hygiene Data'!$F$5,0,10*ROW('Hygiene Data'!F69)),NA())</f>
        <v>#N/A</v>
      </c>
      <c r="BG75" s="510" t="e">
        <f ca="1">+IF(AND(ISNUMBER(OFFSET('Hygiene Data'!$F$7,0,10*ROW('Hygiene Data'!F69))),'Data Summary'!DV75="Yes"),OFFSET('Hygiene Data'!$F$7,0,10*ROW('Hygiene Data'!F69)),NA())</f>
        <v>#N/A</v>
      </c>
      <c r="BH75" s="510" t="e">
        <f ca="1">+IF(AND(ISNUMBER(OFFSET('Hygiene Data'!$F$9,0,10*ROW('Hygiene Data'!F69))),'Data Summary'!DW75="Yes"),OFFSET('Hygiene Data'!$F$9,0,10*ROW('Hygiene Data'!F69)),NA())</f>
        <v>#N/A</v>
      </c>
      <c r="BI75" s="510" t="e">
        <f ca="1">+IF(AND(ISNUMBER(OFFSET('Hygiene Data'!$G$5,0,10*ROW('Hygiene Data'!G69))),'Data Summary'!DX75="Yes"),OFFSET('Hygiene Data'!$G$5,0,10*ROW('Hygiene Data'!G69)),NA())</f>
        <v>#N/A</v>
      </c>
      <c r="BJ75" s="510" t="e">
        <f ca="1">+IF(AND(ISNUMBER(OFFSET('Hygiene Data'!$G$7,0,10*ROW('Hygiene Data'!G69))),'Data Summary'!DY75="Yes"),OFFSET('Hygiene Data'!$G$7,0,10*ROW('Hygiene Data'!G69)),NA())</f>
        <v>#N/A</v>
      </c>
      <c r="BK75" s="510" t="e">
        <f ca="1">+IF(AND(ISNUMBER(OFFSET('Hygiene Data'!$G$9,0,10*ROW('Hygiene Data'!G69))),'Data Summary'!DZ75="Yes"),OFFSET('Hygiene Data'!$G$9,0,10*ROW('Hygiene Data'!G69)),NA())</f>
        <v>#N/A</v>
      </c>
      <c r="BL75" s="510" t="e">
        <f ca="1">+IF(AND(ISNUMBER(OFFSET('Hygiene Data'!$H$5,0,10*ROW('Hygiene Data'!H69))),'Data Summary'!EA75="Yes"),OFFSET('Hygiene Data'!$H$5,0,10*ROW('Hygiene Data'!H69)),NA())</f>
        <v>#N/A</v>
      </c>
      <c r="BM75" s="510" t="e">
        <f ca="1">+IF(AND(ISNUMBER(OFFSET('Hygiene Data'!$H$7,0,10*ROW('Hygiene Data'!H69))),'Data Summary'!EB75="Yes"),OFFSET('Hygiene Data'!$H$7,0,10*ROW('Hygiene Data'!H69)),NA())</f>
        <v>#N/A</v>
      </c>
      <c r="BN75" s="510" t="e">
        <f ca="1">+IF(AND(ISNUMBER(OFFSET('Hygiene Data'!$H$9,0,10*ROW('Hygiene Data'!H69))),'Data Summary'!EC75="Yes"),OFFSET('Hygiene Data'!$H$9,0,10*ROW('Hygiene Data'!H69)),NA())</f>
        <v>#N/A</v>
      </c>
      <c r="BO75" s="510" t="e">
        <f ca="1">+IF(AND(ISNUMBER(OFFSET('Hygiene Data'!$I$5,0,10*ROW('Hygiene Data'!I69))),'Data Summary'!ED75="Yes"),OFFSET('Hygiene Data'!$I$5,0,10*ROW('Hygiene Data'!I69)),NA())</f>
        <v>#N/A</v>
      </c>
      <c r="BP75" s="510" t="e">
        <f ca="1">+IF(AND(ISNUMBER(OFFSET('Hygiene Data'!$I$7,0,10*ROW('Hygiene Data'!I69))),'Data Summary'!EE75="Yes"),OFFSET('Hygiene Data'!$I$7,0,10*ROW('Hygiene Data'!I69)),NA())</f>
        <v>#N/A</v>
      </c>
      <c r="BQ75" s="510" t="e">
        <f ca="1">+IF(AND(ISNUMBER(OFFSET('Hygiene Data'!$I$9,0,10*ROW('Hygiene Data'!I69))),'Data Summary'!EF75="Yes"),OFFSET('Hygiene Data'!$I$9,0,10*ROW('Hygiene Data'!I69)),NA())</f>
        <v>#N/A</v>
      </c>
    </row>
    <row r="76" spans="1:69" x14ac:dyDescent="0.25">
      <c r="A76" s="506" t="e">
        <f ca="1">+RIGHT('Data Summary'!A76,LEN('Data Summary'!A76)-9)</f>
        <v>#VALUE!</v>
      </c>
      <c r="B76" s="480" t="str">
        <f ca="1">+IF(ISTEXT('Data Summary'!B76),'Data Summary'!B76,"")</f>
        <v/>
      </c>
      <c r="C76" s="507" t="e">
        <f ca="1">+VALUE('Data Summary'!C76)</f>
        <v>#VALUE!</v>
      </c>
      <c r="D76" s="508" t="e">
        <f ca="1">+IF(AND(ISNUMBER(OFFSET('Water Data'!$D$4,0,10*ROW('Water Data'!D70))),'Data Summary'!BS76="Yes"),100-OFFSET('Water Data'!$D$4,0,10*ROW('Water Data'!D70)),NA())</f>
        <v>#N/A</v>
      </c>
      <c r="E76" s="508" t="e">
        <f ca="1">+IF(AND(ISNUMBER(OFFSET('Water Data'!$D$6,0,10*ROW('Water Data'!D70))),'Data Summary'!BT76="Yes"),OFFSET('Water Data'!$D$6,0,10*ROW('Water Data'!D70)),NA())</f>
        <v>#N/A</v>
      </c>
      <c r="F76" s="508" t="e">
        <f ca="1">+IF(AND(ISNUMBER(OFFSET('Water Data'!$D$9,0,10*ROW('Water Data'!D70))),'Data Summary'!BU76="Yes"),OFFSET('Water Data'!$D$9,0,10*ROW('Water Data'!D70)),NA())</f>
        <v>#N/A</v>
      </c>
      <c r="G76" s="508" t="e">
        <f ca="1">+IF(AND(ISNUMBER(OFFSET('Water Data'!$E$4,0,10*ROW('Water Data'!E70))),'Data Summary'!BV76="Yes"),100-OFFSET('Water Data'!$E$4,0,10*ROW('Water Data'!E70)),NA())</f>
        <v>#N/A</v>
      </c>
      <c r="H76" s="508" t="e">
        <f ca="1">+IF(AND(ISNUMBER(OFFSET('Water Data'!$E$6,0,10*ROW('Water Data'!E70))),'Data Summary'!BW76="Yes"),OFFSET('Water Data'!$E$6,0,10*ROW('Water Data'!E70)),NA())</f>
        <v>#N/A</v>
      </c>
      <c r="I76" s="508" t="e">
        <f ca="1">+IF(AND(ISNUMBER(OFFSET('Water Data'!$E$9,0,10*ROW('Water Data'!E70))),'Data Summary'!BX76="Yes"),OFFSET('Water Data'!$E$9,0,10*ROW('Water Data'!E70)),NA())</f>
        <v>#N/A</v>
      </c>
      <c r="J76" s="508" t="e">
        <f ca="1">+IF(AND(ISNUMBER(OFFSET('Water Data'!$F$4,0,10*ROW('Water Data'!F70))),'Data Summary'!BY76="Yes"),100-OFFSET('Water Data'!$F$4,0,10*ROW('Water Data'!F70)),NA())</f>
        <v>#N/A</v>
      </c>
      <c r="K76" s="508" t="e">
        <f ca="1">+IF(AND(ISNUMBER(OFFSET('Water Data'!$F$6,0,10*ROW('Water Data'!F70))),'Data Summary'!BZ76="Yes"),OFFSET('Water Data'!$F$6,0,10*ROW('Water Data'!F70)),NA())</f>
        <v>#N/A</v>
      </c>
      <c r="L76" s="508" t="e">
        <f ca="1">+IF(AND(ISNUMBER(OFFSET('Water Data'!$F$9,0,10*ROW('Water Data'!F70))),'Data Summary'!CA76="Yes"),OFFSET('Water Data'!$F$9,0,10*ROW('Water Data'!F70)),NA())</f>
        <v>#N/A</v>
      </c>
      <c r="M76" s="508" t="e">
        <f ca="1">+IF(AND(ISNUMBER(OFFSET('Water Data'!$G$4,0,10*ROW('Water Data'!G70))),'Data Summary'!CB76="Yes"),100-OFFSET('Water Data'!$G$4,0,10*ROW('Water Data'!G70)),NA())</f>
        <v>#N/A</v>
      </c>
      <c r="N76" s="508" t="e">
        <f ca="1">+IF(AND(ISNUMBER(OFFSET('Water Data'!$G$6,0,10*ROW('Water Data'!G70))),'Data Summary'!CC76="Yes"),OFFSET('Water Data'!$G$6,0,10*ROW('Water Data'!G70)),NA())</f>
        <v>#N/A</v>
      </c>
      <c r="O76" s="508" t="e">
        <f ca="1">+IF(AND(ISNUMBER(OFFSET('Water Data'!$G$9,0,10*ROW('Water Data'!G70))),'Data Summary'!CD76="Yes"),OFFSET('Water Data'!$G$9,0,10*ROW('Water Data'!G70)),NA())</f>
        <v>#N/A</v>
      </c>
      <c r="P76" s="508" t="e">
        <f ca="1">+IF(AND(ISNUMBER(OFFSET('Water Data'!$H$4,0,10*ROW('Water Data'!H70))),'Data Summary'!CE76="Yes"),100-OFFSET('Water Data'!$H$4,0,10*ROW('Water Data'!H70)),NA())</f>
        <v>#N/A</v>
      </c>
      <c r="Q76" s="508" t="e">
        <f ca="1">+IF(AND(ISNUMBER(OFFSET('Water Data'!$H$6,0,10*ROW('Water Data'!H70))),'Data Summary'!CF76="Yes"),OFFSET('Water Data'!$H$6,0,10*ROW('Water Data'!H70)),NA())</f>
        <v>#N/A</v>
      </c>
      <c r="R76" s="508" t="e">
        <f ca="1">+IF(AND(ISNUMBER(OFFSET('Water Data'!$H$9,0,10*ROW('Water Data'!H70))),'Data Summary'!CG76="Yes"),OFFSET('Water Data'!$H$9,0,10*ROW('Water Data'!H70)),NA())</f>
        <v>#N/A</v>
      </c>
      <c r="S76" s="508" t="e">
        <f ca="1">+IF(AND(ISNUMBER(OFFSET('Water Data'!$I$4,0,10*ROW('Water Data'!I70))),'Data Summary'!CH76="Yes"),100-OFFSET('Water Data'!$I$4,0,10*ROW('Water Data'!I70)),NA())</f>
        <v>#N/A</v>
      </c>
      <c r="T76" s="508" t="e">
        <f ca="1">+IF(AND(ISNUMBER(OFFSET('Water Data'!$I$6,0,10*ROW('Water Data'!I70))),'Data Summary'!CI76="Yes"),OFFSET('Water Data'!$I$6,0,10*ROW('Water Data'!I70)),NA())</f>
        <v>#N/A</v>
      </c>
      <c r="U76" s="508" t="e">
        <f ca="1">+IF(AND(ISNUMBER(OFFSET('Water Data'!$I$9,0,10*ROW('Water Data'!I70))),'Data Summary'!CJ76="Yes"),OFFSET('Water Data'!$I$9,0,10*ROW('Water Data'!I70)),NA())</f>
        <v>#N/A</v>
      </c>
      <c r="V76" s="509" t="e">
        <f ca="1">+IF(AND(ISNUMBER(OFFSET('Sanitation Data'!$D$4,0,10*ROW('Sanitation Data'!D70))),'Data Summary'!CK76="Yes"),100-OFFSET('Sanitation Data'!$D$4,0,10*ROW('Sanitation Data'!D70)),NA())</f>
        <v>#N/A</v>
      </c>
      <c r="W76" s="509" t="e">
        <f ca="1">+IF(AND(ISNUMBER(OFFSET('Sanitation Data'!$D$6,0,10*ROW('Sanitation Data'!D70))),'Data Summary'!CL76="Yes"),OFFSET('Sanitation Data'!$D$6,0,10*ROW('Sanitation Data'!D70)),NA())</f>
        <v>#N/A</v>
      </c>
      <c r="X76" s="509" t="e">
        <f ca="1">+IF(AND(ISNUMBER(OFFSET('Sanitation Data'!$D$10,0,10*ROW('Sanitation Data'!D70))),'Data Summary'!CM76="Yes"),OFFSET('Sanitation Data'!$D$10,0,10*ROW('Sanitation Data'!D70)),NA())</f>
        <v>#N/A</v>
      </c>
      <c r="Y76" s="509" t="e">
        <f ca="1">+IF(AND(ISNUMBER(OFFSET('Sanitation Data'!$D$11,0,10*ROW('Sanitation Data'!D70))),'Data Summary'!CN76="Yes"),OFFSET('Sanitation Data'!$D$11,0,10*ROW('Sanitation Data'!D70)),NA())</f>
        <v>#N/A</v>
      </c>
      <c r="Z76" s="509" t="e">
        <f ca="1">+IF(AND(ISNUMBER(OFFSET('Sanitation Data'!$D$12,0,10*ROW('Sanitation Data'!D70))),'Data Summary'!CO76="Yes"),OFFSET('Sanitation Data'!$D$12,0,10*ROW('Sanitation Data'!D70)),NA())</f>
        <v>#N/A</v>
      </c>
      <c r="AA76" s="509" t="e">
        <f ca="1">+IF(AND(ISNUMBER(OFFSET('Sanitation Data'!$E$4,0,10*ROW('Sanitation Data'!E70))),'Data Summary'!CP76="Yes"),100-OFFSET('Sanitation Data'!$E$4,0,10*ROW('Sanitation Data'!E70)),NA())</f>
        <v>#N/A</v>
      </c>
      <c r="AB76" s="509" t="e">
        <f ca="1">+IF(AND(ISNUMBER(OFFSET('Sanitation Data'!$E$6,0,10*ROW('Sanitation Data'!E70))),'Data Summary'!CQ76="Yes"),OFFSET('Sanitation Data'!$E$6,0,10*ROW('Sanitation Data'!E70)),NA())</f>
        <v>#N/A</v>
      </c>
      <c r="AC76" s="509" t="e">
        <f ca="1">+IF(AND(ISNUMBER(OFFSET('Sanitation Data'!$E$10,0,10*ROW('Sanitation Data'!E70))),'Data Summary'!CR76="Yes"),OFFSET('Sanitation Data'!$E$10,0,10*ROW('Sanitation Data'!E70)),NA())</f>
        <v>#N/A</v>
      </c>
      <c r="AD76" s="509" t="e">
        <f ca="1">+IF(AND(ISNUMBER(OFFSET('Sanitation Data'!$E$11,0,10*ROW('Sanitation Data'!E70))),'Data Summary'!CS76="Yes"),OFFSET('Sanitation Data'!$E$11,0,10*ROW('Sanitation Data'!E70)),NA())</f>
        <v>#N/A</v>
      </c>
      <c r="AE76" s="509" t="e">
        <f ca="1">+IF(AND(ISNUMBER(OFFSET('Sanitation Data'!$E$12,0,10*ROW('Sanitation Data'!E70))),'Data Summary'!CT76="Yes"),OFFSET('Sanitation Data'!$E$12,0,10*ROW('Sanitation Data'!E70)),NA())</f>
        <v>#N/A</v>
      </c>
      <c r="AF76" s="509" t="e">
        <f ca="1">+IF(AND(ISNUMBER(OFFSET('Sanitation Data'!$F$4,0,10*ROW('Sanitation Data'!F70))),'Data Summary'!CU76="Yes"),100-OFFSET('Sanitation Data'!$F$4,0,10*ROW('Sanitation Data'!F70)),NA())</f>
        <v>#N/A</v>
      </c>
      <c r="AG76" s="509" t="e">
        <f ca="1">+IF(AND(ISNUMBER(OFFSET('Sanitation Data'!$F$6,0,10*ROW('Sanitation Data'!F70))),'Data Summary'!CV76="Yes"),OFFSET('Sanitation Data'!$F$6,0,10*ROW('Sanitation Data'!F70)),NA())</f>
        <v>#N/A</v>
      </c>
      <c r="AH76" s="509" t="e">
        <f ca="1">+IF(AND(ISNUMBER(OFFSET('Sanitation Data'!$F$10,0,10*ROW('Sanitation Data'!F70))),'Data Summary'!CW76="Yes"),OFFSET('Sanitation Data'!$F$10,0,10*ROW('Sanitation Data'!F70)),NA())</f>
        <v>#N/A</v>
      </c>
      <c r="AI76" s="509" t="e">
        <f ca="1">+IF(AND(ISNUMBER(OFFSET('Sanitation Data'!$F$11,0,10*ROW('Sanitation Data'!F70))),'Data Summary'!CX76="Yes"),OFFSET('Sanitation Data'!$F$11,0,10*ROW('Sanitation Data'!F70)),NA())</f>
        <v>#N/A</v>
      </c>
      <c r="AJ76" s="509" t="e">
        <f ca="1">+IF(AND(ISNUMBER(OFFSET('Sanitation Data'!$F$12,0,10*ROW('Sanitation Data'!F70))),'Data Summary'!CY76="Yes"),OFFSET('Sanitation Data'!$F$12,0,10*ROW('Sanitation Data'!F70)),NA())</f>
        <v>#N/A</v>
      </c>
      <c r="AK76" s="509" t="e">
        <f ca="1">+IF(AND(ISNUMBER(OFFSET('Sanitation Data'!$G$4,0,10*ROW('Sanitation Data'!G70))),'Data Summary'!CZ76="Yes"),100-OFFSET('Sanitation Data'!$G$4,0,10*ROW('Sanitation Data'!G70)),NA())</f>
        <v>#N/A</v>
      </c>
      <c r="AL76" s="509" t="e">
        <f ca="1">+IF(AND(ISNUMBER(OFFSET('Sanitation Data'!$G$6,0,10*ROW('Sanitation Data'!G70))),'Data Summary'!DA76="Yes"),OFFSET('Sanitation Data'!$G$6,0,10*ROW('Sanitation Data'!G70)),NA())</f>
        <v>#N/A</v>
      </c>
      <c r="AM76" s="509" t="e">
        <f ca="1">+IF(AND(ISNUMBER(OFFSET('Sanitation Data'!$G$10,0,10*ROW('Sanitation Data'!G70))),'Data Summary'!DB76="Yes"),OFFSET('Sanitation Data'!$G$10,0,10*ROW('Sanitation Data'!G70)),NA())</f>
        <v>#N/A</v>
      </c>
      <c r="AN76" s="509" t="e">
        <f ca="1">+IF(AND(ISNUMBER(OFFSET('Sanitation Data'!$G$11,0,10*ROW('Sanitation Data'!G70))),'Data Summary'!DC76="Yes"),OFFSET('Sanitation Data'!$G$11,0,10*ROW('Sanitation Data'!G70)),NA())</f>
        <v>#N/A</v>
      </c>
      <c r="AO76" s="509" t="e">
        <f ca="1">+IF(AND(ISNUMBER(OFFSET('Sanitation Data'!$G$12,0,10*ROW('Sanitation Data'!G70))),'Data Summary'!DD76="Yes"),OFFSET('Sanitation Data'!$G$12,0,10*ROW('Sanitation Data'!G70)),NA())</f>
        <v>#N/A</v>
      </c>
      <c r="AP76" s="509" t="e">
        <f ca="1">+IF(AND(ISNUMBER(OFFSET('Sanitation Data'!$H$4,0,10*ROW('Sanitation Data'!H70))),'Data Summary'!DE76="Yes"),100-OFFSET('Sanitation Data'!$H$4,0,10*ROW('Sanitation Data'!H70)),NA())</f>
        <v>#N/A</v>
      </c>
      <c r="AQ76" s="509" t="e">
        <f ca="1">+IF(AND(ISNUMBER(OFFSET('Sanitation Data'!$H$6,0,10*ROW('Sanitation Data'!H70))),'Data Summary'!DF76="Yes"),OFFSET('Sanitation Data'!$H$6,0,10*ROW('Sanitation Data'!H70)),NA())</f>
        <v>#N/A</v>
      </c>
      <c r="AR76" s="509" t="e">
        <f ca="1">+IF(AND(ISNUMBER(OFFSET('Sanitation Data'!$H$10,0,10*ROW('Sanitation Data'!H70))),'Data Summary'!DG76="Yes"),OFFSET('Sanitation Data'!$H$10,0,10*ROW('Sanitation Data'!H70)),NA())</f>
        <v>#N/A</v>
      </c>
      <c r="AS76" s="509" t="e">
        <f ca="1">+IF(AND(ISNUMBER(OFFSET('Sanitation Data'!$H$11,0,10*ROW('Sanitation Data'!H70))),'Data Summary'!DH76="Yes"),OFFSET('Sanitation Data'!$H$11,0,10*ROW('Sanitation Data'!H70)),NA())</f>
        <v>#N/A</v>
      </c>
      <c r="AT76" s="509" t="e">
        <f ca="1">+IF(AND(ISNUMBER(OFFSET('Sanitation Data'!$H$12,0,10*ROW('Sanitation Data'!H70))),'Data Summary'!DI76="Yes"),OFFSET('Sanitation Data'!$H$12,0,10*ROW('Sanitation Data'!H70)),NA())</f>
        <v>#N/A</v>
      </c>
      <c r="AU76" s="509" t="e">
        <f ca="1">+IF(AND(ISNUMBER(OFFSET('Sanitation Data'!$I$4,0,10*ROW('Sanitation Data'!I70))),'Data Summary'!DJ76="Yes"),100-OFFSET('Sanitation Data'!$I$4,0,10*ROW('Sanitation Data'!I70)),NA())</f>
        <v>#N/A</v>
      </c>
      <c r="AV76" s="509" t="e">
        <f ca="1">+IF(AND(ISNUMBER(OFFSET('Sanitation Data'!$I$6,0,10*ROW('Sanitation Data'!I70))),'Data Summary'!DK76="Yes"),OFFSET('Sanitation Data'!$I$6,0,10*ROW('Sanitation Data'!I70)),NA())</f>
        <v>#N/A</v>
      </c>
      <c r="AW76" s="509" t="e">
        <f ca="1">+IF(AND(ISNUMBER(OFFSET('Sanitation Data'!$I$10,0,10*ROW('Sanitation Data'!I70))),'Data Summary'!DL76="Yes"),OFFSET('Sanitation Data'!$I$10,0,10*ROW('Sanitation Data'!I70)),NA())</f>
        <v>#N/A</v>
      </c>
      <c r="AX76" s="509" t="e">
        <f ca="1">+IF(AND(ISNUMBER(OFFSET('Sanitation Data'!$I$11,0,10*ROW('Sanitation Data'!I70))),'Data Summary'!DM76="Yes"),OFFSET('Sanitation Data'!$I$11,0,10*ROW('Sanitation Data'!I70)),NA())</f>
        <v>#N/A</v>
      </c>
      <c r="AY76" s="509" t="e">
        <f ca="1">+IF(AND(ISNUMBER(OFFSET('Sanitation Data'!$I$12,0,10*ROW('Sanitation Data'!I70))),'Data Summary'!DN76="Yes"),OFFSET('Sanitation Data'!$I$12,0,10*ROW('Sanitation Data'!I70)),NA())</f>
        <v>#N/A</v>
      </c>
      <c r="AZ76" s="510" t="e">
        <f ca="1">+IF(AND(ISNUMBER(OFFSET('Hygiene Data'!$D$5,0,10*ROW('Hygiene Data'!D70))),'Data Summary'!DO76="Yes"),OFFSET('Hygiene Data'!$D$5,0,10*ROW('Hygiene Data'!D70)),NA())</f>
        <v>#N/A</v>
      </c>
      <c r="BA76" s="510" t="e">
        <f ca="1">+IF(AND(ISNUMBER(OFFSET('Hygiene Data'!$D$7,0,10*ROW('Hygiene Data'!D70))),'Data Summary'!DP76="Yes"),OFFSET('Hygiene Data'!$D$7,0,10*ROW('Hygiene Data'!D70)),NA())</f>
        <v>#N/A</v>
      </c>
      <c r="BB76" s="510" t="e">
        <f ca="1">+IF(AND(ISNUMBER(OFFSET('Hygiene Data'!$D$9,0,10*ROW('Hygiene Data'!D70))),'Data Summary'!DQ76="Yes"),OFFSET('Hygiene Data'!$D$9,0,10*ROW('Hygiene Data'!D70)),NA())</f>
        <v>#N/A</v>
      </c>
      <c r="BC76" s="510" t="e">
        <f ca="1">+IF(AND(ISNUMBER(OFFSET('Hygiene Data'!$E$5,0,10*ROW('Hygiene Data'!E70))),'Data Summary'!DR76="Yes"),OFFSET('Hygiene Data'!$E$5,0,10*ROW('Hygiene Data'!E70)),NA())</f>
        <v>#N/A</v>
      </c>
      <c r="BD76" s="510" t="e">
        <f ca="1">+IF(AND(ISNUMBER(OFFSET('Hygiene Data'!$E$7,0,10*ROW('Hygiene Data'!E70))),'Data Summary'!DS76="Yes"),OFFSET('Hygiene Data'!$E$7,0,10*ROW('Hygiene Data'!E70)),NA())</f>
        <v>#N/A</v>
      </c>
      <c r="BE76" s="510" t="e">
        <f ca="1">+IF(AND(ISNUMBER(OFFSET('Hygiene Data'!$E$9,0,10*ROW('Hygiene Data'!E70))),'Data Summary'!DT76="Yes"),OFFSET('Hygiene Data'!$E$9,0,10*ROW('Hygiene Data'!E70)),NA())</f>
        <v>#N/A</v>
      </c>
      <c r="BF76" s="510" t="e">
        <f ca="1">+IF(AND(ISNUMBER(OFFSET('Hygiene Data'!$F$5,0,10*ROW('Hygiene Data'!F70))),'Data Summary'!DU76="Yes"),OFFSET('Hygiene Data'!$F$5,0,10*ROW('Hygiene Data'!F70)),NA())</f>
        <v>#N/A</v>
      </c>
      <c r="BG76" s="510" t="e">
        <f ca="1">+IF(AND(ISNUMBER(OFFSET('Hygiene Data'!$F$7,0,10*ROW('Hygiene Data'!F70))),'Data Summary'!DV76="Yes"),OFFSET('Hygiene Data'!$F$7,0,10*ROW('Hygiene Data'!F70)),NA())</f>
        <v>#N/A</v>
      </c>
      <c r="BH76" s="510" t="e">
        <f ca="1">+IF(AND(ISNUMBER(OFFSET('Hygiene Data'!$F$9,0,10*ROW('Hygiene Data'!F70))),'Data Summary'!DW76="Yes"),OFFSET('Hygiene Data'!$F$9,0,10*ROW('Hygiene Data'!F70)),NA())</f>
        <v>#N/A</v>
      </c>
      <c r="BI76" s="510" t="e">
        <f ca="1">+IF(AND(ISNUMBER(OFFSET('Hygiene Data'!$G$5,0,10*ROW('Hygiene Data'!G70))),'Data Summary'!DX76="Yes"),OFFSET('Hygiene Data'!$G$5,0,10*ROW('Hygiene Data'!G70)),NA())</f>
        <v>#N/A</v>
      </c>
      <c r="BJ76" s="510" t="e">
        <f ca="1">+IF(AND(ISNUMBER(OFFSET('Hygiene Data'!$G$7,0,10*ROW('Hygiene Data'!G70))),'Data Summary'!DY76="Yes"),OFFSET('Hygiene Data'!$G$7,0,10*ROW('Hygiene Data'!G70)),NA())</f>
        <v>#N/A</v>
      </c>
      <c r="BK76" s="510" t="e">
        <f ca="1">+IF(AND(ISNUMBER(OFFSET('Hygiene Data'!$G$9,0,10*ROW('Hygiene Data'!G70))),'Data Summary'!DZ76="Yes"),OFFSET('Hygiene Data'!$G$9,0,10*ROW('Hygiene Data'!G70)),NA())</f>
        <v>#N/A</v>
      </c>
      <c r="BL76" s="510" t="e">
        <f ca="1">+IF(AND(ISNUMBER(OFFSET('Hygiene Data'!$H$5,0,10*ROW('Hygiene Data'!H70))),'Data Summary'!EA76="Yes"),OFFSET('Hygiene Data'!$H$5,0,10*ROW('Hygiene Data'!H70)),NA())</f>
        <v>#N/A</v>
      </c>
      <c r="BM76" s="510" t="e">
        <f ca="1">+IF(AND(ISNUMBER(OFFSET('Hygiene Data'!$H$7,0,10*ROW('Hygiene Data'!H70))),'Data Summary'!EB76="Yes"),OFFSET('Hygiene Data'!$H$7,0,10*ROW('Hygiene Data'!H70)),NA())</f>
        <v>#N/A</v>
      </c>
      <c r="BN76" s="510" t="e">
        <f ca="1">+IF(AND(ISNUMBER(OFFSET('Hygiene Data'!$H$9,0,10*ROW('Hygiene Data'!H70))),'Data Summary'!EC76="Yes"),OFFSET('Hygiene Data'!$H$9,0,10*ROW('Hygiene Data'!H70)),NA())</f>
        <v>#N/A</v>
      </c>
      <c r="BO76" s="510" t="e">
        <f ca="1">+IF(AND(ISNUMBER(OFFSET('Hygiene Data'!$I$5,0,10*ROW('Hygiene Data'!I70))),'Data Summary'!ED76="Yes"),OFFSET('Hygiene Data'!$I$5,0,10*ROW('Hygiene Data'!I70)),NA())</f>
        <v>#N/A</v>
      </c>
      <c r="BP76" s="510" t="e">
        <f ca="1">+IF(AND(ISNUMBER(OFFSET('Hygiene Data'!$I$7,0,10*ROW('Hygiene Data'!I70))),'Data Summary'!EE76="Yes"),OFFSET('Hygiene Data'!$I$7,0,10*ROW('Hygiene Data'!I70)),NA())</f>
        <v>#N/A</v>
      </c>
      <c r="BQ76" s="510" t="e">
        <f ca="1">+IF(AND(ISNUMBER(OFFSET('Hygiene Data'!$I$9,0,10*ROW('Hygiene Data'!I70))),'Data Summary'!EF76="Yes"),OFFSET('Hygiene Data'!$I$9,0,10*ROW('Hygiene Data'!I70)),NA())</f>
        <v>#N/A</v>
      </c>
    </row>
    <row r="77" spans="1:69" x14ac:dyDescent="0.25">
      <c r="A77" s="506" t="e">
        <f ca="1">+RIGHT('Data Summary'!A77,LEN('Data Summary'!A77)-9)</f>
        <v>#VALUE!</v>
      </c>
      <c r="B77" s="480" t="str">
        <f ca="1">+IF(ISTEXT('Data Summary'!B77),'Data Summary'!B77,"")</f>
        <v/>
      </c>
      <c r="C77" s="507" t="e">
        <f ca="1">+VALUE('Data Summary'!C77)</f>
        <v>#VALUE!</v>
      </c>
      <c r="D77" s="508" t="e">
        <f ca="1">+IF(AND(ISNUMBER(OFFSET('Water Data'!$D$4,0,10*ROW('Water Data'!D71))),'Data Summary'!BS77="Yes"),100-OFFSET('Water Data'!$D$4,0,10*ROW('Water Data'!D71)),NA())</f>
        <v>#N/A</v>
      </c>
      <c r="E77" s="508" t="e">
        <f ca="1">+IF(AND(ISNUMBER(OFFSET('Water Data'!$D$6,0,10*ROW('Water Data'!D71))),'Data Summary'!BT77="Yes"),OFFSET('Water Data'!$D$6,0,10*ROW('Water Data'!D71)),NA())</f>
        <v>#N/A</v>
      </c>
      <c r="F77" s="508" t="e">
        <f ca="1">+IF(AND(ISNUMBER(OFFSET('Water Data'!$D$9,0,10*ROW('Water Data'!D71))),'Data Summary'!BU77="Yes"),OFFSET('Water Data'!$D$9,0,10*ROW('Water Data'!D71)),NA())</f>
        <v>#N/A</v>
      </c>
      <c r="G77" s="508" t="e">
        <f ca="1">+IF(AND(ISNUMBER(OFFSET('Water Data'!$E$4,0,10*ROW('Water Data'!E71))),'Data Summary'!BV77="Yes"),100-OFFSET('Water Data'!$E$4,0,10*ROW('Water Data'!E71)),NA())</f>
        <v>#N/A</v>
      </c>
      <c r="H77" s="508" t="e">
        <f ca="1">+IF(AND(ISNUMBER(OFFSET('Water Data'!$E$6,0,10*ROW('Water Data'!E71))),'Data Summary'!BW77="Yes"),OFFSET('Water Data'!$E$6,0,10*ROW('Water Data'!E71)),NA())</f>
        <v>#N/A</v>
      </c>
      <c r="I77" s="508" t="e">
        <f ca="1">+IF(AND(ISNUMBER(OFFSET('Water Data'!$E$9,0,10*ROW('Water Data'!E71))),'Data Summary'!BX77="Yes"),OFFSET('Water Data'!$E$9,0,10*ROW('Water Data'!E71)),NA())</f>
        <v>#N/A</v>
      </c>
      <c r="J77" s="508" t="e">
        <f ca="1">+IF(AND(ISNUMBER(OFFSET('Water Data'!$F$4,0,10*ROW('Water Data'!F71))),'Data Summary'!BY77="Yes"),100-OFFSET('Water Data'!$F$4,0,10*ROW('Water Data'!F71)),NA())</f>
        <v>#N/A</v>
      </c>
      <c r="K77" s="508" t="e">
        <f ca="1">+IF(AND(ISNUMBER(OFFSET('Water Data'!$F$6,0,10*ROW('Water Data'!F71))),'Data Summary'!BZ77="Yes"),OFFSET('Water Data'!$F$6,0,10*ROW('Water Data'!F71)),NA())</f>
        <v>#N/A</v>
      </c>
      <c r="L77" s="508" t="e">
        <f ca="1">+IF(AND(ISNUMBER(OFFSET('Water Data'!$F$9,0,10*ROW('Water Data'!F71))),'Data Summary'!CA77="Yes"),OFFSET('Water Data'!$F$9,0,10*ROW('Water Data'!F71)),NA())</f>
        <v>#N/A</v>
      </c>
      <c r="M77" s="508" t="e">
        <f ca="1">+IF(AND(ISNUMBER(OFFSET('Water Data'!$G$4,0,10*ROW('Water Data'!G71))),'Data Summary'!CB77="Yes"),100-OFFSET('Water Data'!$G$4,0,10*ROW('Water Data'!G71)),NA())</f>
        <v>#N/A</v>
      </c>
      <c r="N77" s="508" t="e">
        <f ca="1">+IF(AND(ISNUMBER(OFFSET('Water Data'!$G$6,0,10*ROW('Water Data'!G71))),'Data Summary'!CC77="Yes"),OFFSET('Water Data'!$G$6,0,10*ROW('Water Data'!G71)),NA())</f>
        <v>#N/A</v>
      </c>
      <c r="O77" s="508" t="e">
        <f ca="1">+IF(AND(ISNUMBER(OFFSET('Water Data'!$G$9,0,10*ROW('Water Data'!G71))),'Data Summary'!CD77="Yes"),OFFSET('Water Data'!$G$9,0,10*ROW('Water Data'!G71)),NA())</f>
        <v>#N/A</v>
      </c>
      <c r="P77" s="508" t="e">
        <f ca="1">+IF(AND(ISNUMBER(OFFSET('Water Data'!$H$4,0,10*ROW('Water Data'!H71))),'Data Summary'!CE77="Yes"),100-OFFSET('Water Data'!$H$4,0,10*ROW('Water Data'!H71)),NA())</f>
        <v>#N/A</v>
      </c>
      <c r="Q77" s="508" t="e">
        <f ca="1">+IF(AND(ISNUMBER(OFFSET('Water Data'!$H$6,0,10*ROW('Water Data'!H71))),'Data Summary'!CF77="Yes"),OFFSET('Water Data'!$H$6,0,10*ROW('Water Data'!H71)),NA())</f>
        <v>#N/A</v>
      </c>
      <c r="R77" s="508" t="e">
        <f ca="1">+IF(AND(ISNUMBER(OFFSET('Water Data'!$H$9,0,10*ROW('Water Data'!H71))),'Data Summary'!CG77="Yes"),OFFSET('Water Data'!$H$9,0,10*ROW('Water Data'!H71)),NA())</f>
        <v>#N/A</v>
      </c>
      <c r="S77" s="508" t="e">
        <f ca="1">+IF(AND(ISNUMBER(OFFSET('Water Data'!$I$4,0,10*ROW('Water Data'!I71))),'Data Summary'!CH77="Yes"),100-OFFSET('Water Data'!$I$4,0,10*ROW('Water Data'!I71)),NA())</f>
        <v>#N/A</v>
      </c>
      <c r="T77" s="508" t="e">
        <f ca="1">+IF(AND(ISNUMBER(OFFSET('Water Data'!$I$6,0,10*ROW('Water Data'!I71))),'Data Summary'!CI77="Yes"),OFFSET('Water Data'!$I$6,0,10*ROW('Water Data'!I71)),NA())</f>
        <v>#N/A</v>
      </c>
      <c r="U77" s="508" t="e">
        <f ca="1">+IF(AND(ISNUMBER(OFFSET('Water Data'!$I$9,0,10*ROW('Water Data'!I71))),'Data Summary'!CJ77="Yes"),OFFSET('Water Data'!$I$9,0,10*ROW('Water Data'!I71)),NA())</f>
        <v>#N/A</v>
      </c>
      <c r="V77" s="509" t="e">
        <f ca="1">+IF(AND(ISNUMBER(OFFSET('Sanitation Data'!$D$4,0,10*ROW('Sanitation Data'!D71))),'Data Summary'!CK77="Yes"),100-OFFSET('Sanitation Data'!$D$4,0,10*ROW('Sanitation Data'!D71)),NA())</f>
        <v>#N/A</v>
      </c>
      <c r="W77" s="509" t="e">
        <f ca="1">+IF(AND(ISNUMBER(OFFSET('Sanitation Data'!$D$6,0,10*ROW('Sanitation Data'!D71))),'Data Summary'!CL77="Yes"),OFFSET('Sanitation Data'!$D$6,0,10*ROW('Sanitation Data'!D71)),NA())</f>
        <v>#N/A</v>
      </c>
      <c r="X77" s="509" t="e">
        <f ca="1">+IF(AND(ISNUMBER(OFFSET('Sanitation Data'!$D$10,0,10*ROW('Sanitation Data'!D71))),'Data Summary'!CM77="Yes"),OFFSET('Sanitation Data'!$D$10,0,10*ROW('Sanitation Data'!D71)),NA())</f>
        <v>#N/A</v>
      </c>
      <c r="Y77" s="509" t="e">
        <f ca="1">+IF(AND(ISNUMBER(OFFSET('Sanitation Data'!$D$11,0,10*ROW('Sanitation Data'!D71))),'Data Summary'!CN77="Yes"),OFFSET('Sanitation Data'!$D$11,0,10*ROW('Sanitation Data'!D71)),NA())</f>
        <v>#N/A</v>
      </c>
      <c r="Z77" s="509" t="e">
        <f ca="1">+IF(AND(ISNUMBER(OFFSET('Sanitation Data'!$D$12,0,10*ROW('Sanitation Data'!D71))),'Data Summary'!CO77="Yes"),OFFSET('Sanitation Data'!$D$12,0,10*ROW('Sanitation Data'!D71)),NA())</f>
        <v>#N/A</v>
      </c>
      <c r="AA77" s="509" t="e">
        <f ca="1">+IF(AND(ISNUMBER(OFFSET('Sanitation Data'!$E$4,0,10*ROW('Sanitation Data'!E71))),'Data Summary'!CP77="Yes"),100-OFFSET('Sanitation Data'!$E$4,0,10*ROW('Sanitation Data'!E71)),NA())</f>
        <v>#N/A</v>
      </c>
      <c r="AB77" s="509" t="e">
        <f ca="1">+IF(AND(ISNUMBER(OFFSET('Sanitation Data'!$E$6,0,10*ROW('Sanitation Data'!E71))),'Data Summary'!CQ77="Yes"),OFFSET('Sanitation Data'!$E$6,0,10*ROW('Sanitation Data'!E71)),NA())</f>
        <v>#N/A</v>
      </c>
      <c r="AC77" s="509" t="e">
        <f ca="1">+IF(AND(ISNUMBER(OFFSET('Sanitation Data'!$E$10,0,10*ROW('Sanitation Data'!E71))),'Data Summary'!CR77="Yes"),OFFSET('Sanitation Data'!$E$10,0,10*ROW('Sanitation Data'!E71)),NA())</f>
        <v>#N/A</v>
      </c>
      <c r="AD77" s="509" t="e">
        <f ca="1">+IF(AND(ISNUMBER(OFFSET('Sanitation Data'!$E$11,0,10*ROW('Sanitation Data'!E71))),'Data Summary'!CS77="Yes"),OFFSET('Sanitation Data'!$E$11,0,10*ROW('Sanitation Data'!E71)),NA())</f>
        <v>#N/A</v>
      </c>
      <c r="AE77" s="509" t="e">
        <f ca="1">+IF(AND(ISNUMBER(OFFSET('Sanitation Data'!$E$12,0,10*ROW('Sanitation Data'!E71))),'Data Summary'!CT77="Yes"),OFFSET('Sanitation Data'!$E$12,0,10*ROW('Sanitation Data'!E71)),NA())</f>
        <v>#N/A</v>
      </c>
      <c r="AF77" s="509" t="e">
        <f ca="1">+IF(AND(ISNUMBER(OFFSET('Sanitation Data'!$F$4,0,10*ROW('Sanitation Data'!F71))),'Data Summary'!CU77="Yes"),100-OFFSET('Sanitation Data'!$F$4,0,10*ROW('Sanitation Data'!F71)),NA())</f>
        <v>#N/A</v>
      </c>
      <c r="AG77" s="509" t="e">
        <f ca="1">+IF(AND(ISNUMBER(OFFSET('Sanitation Data'!$F$6,0,10*ROW('Sanitation Data'!F71))),'Data Summary'!CV77="Yes"),OFFSET('Sanitation Data'!$F$6,0,10*ROW('Sanitation Data'!F71)),NA())</f>
        <v>#N/A</v>
      </c>
      <c r="AH77" s="509" t="e">
        <f ca="1">+IF(AND(ISNUMBER(OFFSET('Sanitation Data'!$F$10,0,10*ROW('Sanitation Data'!F71))),'Data Summary'!CW77="Yes"),OFFSET('Sanitation Data'!$F$10,0,10*ROW('Sanitation Data'!F71)),NA())</f>
        <v>#N/A</v>
      </c>
      <c r="AI77" s="509" t="e">
        <f ca="1">+IF(AND(ISNUMBER(OFFSET('Sanitation Data'!$F$11,0,10*ROW('Sanitation Data'!F71))),'Data Summary'!CX77="Yes"),OFFSET('Sanitation Data'!$F$11,0,10*ROW('Sanitation Data'!F71)),NA())</f>
        <v>#N/A</v>
      </c>
      <c r="AJ77" s="509" t="e">
        <f ca="1">+IF(AND(ISNUMBER(OFFSET('Sanitation Data'!$F$12,0,10*ROW('Sanitation Data'!F71))),'Data Summary'!CY77="Yes"),OFFSET('Sanitation Data'!$F$12,0,10*ROW('Sanitation Data'!F71)),NA())</f>
        <v>#N/A</v>
      </c>
      <c r="AK77" s="509" t="e">
        <f ca="1">+IF(AND(ISNUMBER(OFFSET('Sanitation Data'!$G$4,0,10*ROW('Sanitation Data'!G71))),'Data Summary'!CZ77="Yes"),100-OFFSET('Sanitation Data'!$G$4,0,10*ROW('Sanitation Data'!G71)),NA())</f>
        <v>#N/A</v>
      </c>
      <c r="AL77" s="509" t="e">
        <f ca="1">+IF(AND(ISNUMBER(OFFSET('Sanitation Data'!$G$6,0,10*ROW('Sanitation Data'!G71))),'Data Summary'!DA77="Yes"),OFFSET('Sanitation Data'!$G$6,0,10*ROW('Sanitation Data'!G71)),NA())</f>
        <v>#N/A</v>
      </c>
      <c r="AM77" s="509" t="e">
        <f ca="1">+IF(AND(ISNUMBER(OFFSET('Sanitation Data'!$G$10,0,10*ROW('Sanitation Data'!G71))),'Data Summary'!DB77="Yes"),OFFSET('Sanitation Data'!$G$10,0,10*ROW('Sanitation Data'!G71)),NA())</f>
        <v>#N/A</v>
      </c>
      <c r="AN77" s="509" t="e">
        <f ca="1">+IF(AND(ISNUMBER(OFFSET('Sanitation Data'!$G$11,0,10*ROW('Sanitation Data'!G71))),'Data Summary'!DC77="Yes"),OFFSET('Sanitation Data'!$G$11,0,10*ROW('Sanitation Data'!G71)),NA())</f>
        <v>#N/A</v>
      </c>
      <c r="AO77" s="509" t="e">
        <f ca="1">+IF(AND(ISNUMBER(OFFSET('Sanitation Data'!$G$12,0,10*ROW('Sanitation Data'!G71))),'Data Summary'!DD77="Yes"),OFFSET('Sanitation Data'!$G$12,0,10*ROW('Sanitation Data'!G71)),NA())</f>
        <v>#N/A</v>
      </c>
      <c r="AP77" s="509" t="e">
        <f ca="1">+IF(AND(ISNUMBER(OFFSET('Sanitation Data'!$H$4,0,10*ROW('Sanitation Data'!H71))),'Data Summary'!DE77="Yes"),100-OFFSET('Sanitation Data'!$H$4,0,10*ROW('Sanitation Data'!H71)),NA())</f>
        <v>#N/A</v>
      </c>
      <c r="AQ77" s="509" t="e">
        <f ca="1">+IF(AND(ISNUMBER(OFFSET('Sanitation Data'!$H$6,0,10*ROW('Sanitation Data'!H71))),'Data Summary'!DF77="Yes"),OFFSET('Sanitation Data'!$H$6,0,10*ROW('Sanitation Data'!H71)),NA())</f>
        <v>#N/A</v>
      </c>
      <c r="AR77" s="509" t="e">
        <f ca="1">+IF(AND(ISNUMBER(OFFSET('Sanitation Data'!$H$10,0,10*ROW('Sanitation Data'!H71))),'Data Summary'!DG77="Yes"),OFFSET('Sanitation Data'!$H$10,0,10*ROW('Sanitation Data'!H71)),NA())</f>
        <v>#N/A</v>
      </c>
      <c r="AS77" s="509" t="e">
        <f ca="1">+IF(AND(ISNUMBER(OFFSET('Sanitation Data'!$H$11,0,10*ROW('Sanitation Data'!H71))),'Data Summary'!DH77="Yes"),OFFSET('Sanitation Data'!$H$11,0,10*ROW('Sanitation Data'!H71)),NA())</f>
        <v>#N/A</v>
      </c>
      <c r="AT77" s="509" t="e">
        <f ca="1">+IF(AND(ISNUMBER(OFFSET('Sanitation Data'!$H$12,0,10*ROW('Sanitation Data'!H71))),'Data Summary'!DI77="Yes"),OFFSET('Sanitation Data'!$H$12,0,10*ROW('Sanitation Data'!H71)),NA())</f>
        <v>#N/A</v>
      </c>
      <c r="AU77" s="509" t="e">
        <f ca="1">+IF(AND(ISNUMBER(OFFSET('Sanitation Data'!$I$4,0,10*ROW('Sanitation Data'!I71))),'Data Summary'!DJ77="Yes"),100-OFFSET('Sanitation Data'!$I$4,0,10*ROW('Sanitation Data'!I71)),NA())</f>
        <v>#N/A</v>
      </c>
      <c r="AV77" s="509" t="e">
        <f ca="1">+IF(AND(ISNUMBER(OFFSET('Sanitation Data'!$I$6,0,10*ROW('Sanitation Data'!I71))),'Data Summary'!DK77="Yes"),OFFSET('Sanitation Data'!$I$6,0,10*ROW('Sanitation Data'!I71)),NA())</f>
        <v>#N/A</v>
      </c>
      <c r="AW77" s="509" t="e">
        <f ca="1">+IF(AND(ISNUMBER(OFFSET('Sanitation Data'!$I$10,0,10*ROW('Sanitation Data'!I71))),'Data Summary'!DL77="Yes"),OFFSET('Sanitation Data'!$I$10,0,10*ROW('Sanitation Data'!I71)),NA())</f>
        <v>#N/A</v>
      </c>
      <c r="AX77" s="509" t="e">
        <f ca="1">+IF(AND(ISNUMBER(OFFSET('Sanitation Data'!$I$11,0,10*ROW('Sanitation Data'!I71))),'Data Summary'!DM77="Yes"),OFFSET('Sanitation Data'!$I$11,0,10*ROW('Sanitation Data'!I71)),NA())</f>
        <v>#N/A</v>
      </c>
      <c r="AY77" s="509" t="e">
        <f ca="1">+IF(AND(ISNUMBER(OFFSET('Sanitation Data'!$I$12,0,10*ROW('Sanitation Data'!I71))),'Data Summary'!DN77="Yes"),OFFSET('Sanitation Data'!$I$12,0,10*ROW('Sanitation Data'!I71)),NA())</f>
        <v>#N/A</v>
      </c>
      <c r="AZ77" s="510" t="e">
        <f ca="1">+IF(AND(ISNUMBER(OFFSET('Hygiene Data'!$D$5,0,10*ROW('Hygiene Data'!D71))),'Data Summary'!DO77="Yes"),OFFSET('Hygiene Data'!$D$5,0,10*ROW('Hygiene Data'!D71)),NA())</f>
        <v>#N/A</v>
      </c>
      <c r="BA77" s="510" t="e">
        <f ca="1">+IF(AND(ISNUMBER(OFFSET('Hygiene Data'!$D$7,0,10*ROW('Hygiene Data'!D71))),'Data Summary'!DP77="Yes"),OFFSET('Hygiene Data'!$D$7,0,10*ROW('Hygiene Data'!D71)),NA())</f>
        <v>#N/A</v>
      </c>
      <c r="BB77" s="510" t="e">
        <f ca="1">+IF(AND(ISNUMBER(OFFSET('Hygiene Data'!$D$9,0,10*ROW('Hygiene Data'!D71))),'Data Summary'!DQ77="Yes"),OFFSET('Hygiene Data'!$D$9,0,10*ROW('Hygiene Data'!D71)),NA())</f>
        <v>#N/A</v>
      </c>
      <c r="BC77" s="510" t="e">
        <f ca="1">+IF(AND(ISNUMBER(OFFSET('Hygiene Data'!$E$5,0,10*ROW('Hygiene Data'!E71))),'Data Summary'!DR77="Yes"),OFFSET('Hygiene Data'!$E$5,0,10*ROW('Hygiene Data'!E71)),NA())</f>
        <v>#N/A</v>
      </c>
      <c r="BD77" s="510" t="e">
        <f ca="1">+IF(AND(ISNUMBER(OFFSET('Hygiene Data'!$E$7,0,10*ROW('Hygiene Data'!E71))),'Data Summary'!DS77="Yes"),OFFSET('Hygiene Data'!$E$7,0,10*ROW('Hygiene Data'!E71)),NA())</f>
        <v>#N/A</v>
      </c>
      <c r="BE77" s="510" t="e">
        <f ca="1">+IF(AND(ISNUMBER(OFFSET('Hygiene Data'!$E$9,0,10*ROW('Hygiene Data'!E71))),'Data Summary'!DT77="Yes"),OFFSET('Hygiene Data'!$E$9,0,10*ROW('Hygiene Data'!E71)),NA())</f>
        <v>#N/A</v>
      </c>
      <c r="BF77" s="510" t="e">
        <f ca="1">+IF(AND(ISNUMBER(OFFSET('Hygiene Data'!$F$5,0,10*ROW('Hygiene Data'!F71))),'Data Summary'!DU77="Yes"),OFFSET('Hygiene Data'!$F$5,0,10*ROW('Hygiene Data'!F71)),NA())</f>
        <v>#N/A</v>
      </c>
      <c r="BG77" s="510" t="e">
        <f ca="1">+IF(AND(ISNUMBER(OFFSET('Hygiene Data'!$F$7,0,10*ROW('Hygiene Data'!F71))),'Data Summary'!DV77="Yes"),OFFSET('Hygiene Data'!$F$7,0,10*ROW('Hygiene Data'!F71)),NA())</f>
        <v>#N/A</v>
      </c>
      <c r="BH77" s="510" t="e">
        <f ca="1">+IF(AND(ISNUMBER(OFFSET('Hygiene Data'!$F$9,0,10*ROW('Hygiene Data'!F71))),'Data Summary'!DW77="Yes"),OFFSET('Hygiene Data'!$F$9,0,10*ROW('Hygiene Data'!F71)),NA())</f>
        <v>#N/A</v>
      </c>
      <c r="BI77" s="510" t="e">
        <f ca="1">+IF(AND(ISNUMBER(OFFSET('Hygiene Data'!$G$5,0,10*ROW('Hygiene Data'!G71))),'Data Summary'!DX77="Yes"),OFFSET('Hygiene Data'!$G$5,0,10*ROW('Hygiene Data'!G71)),NA())</f>
        <v>#N/A</v>
      </c>
      <c r="BJ77" s="510" t="e">
        <f ca="1">+IF(AND(ISNUMBER(OFFSET('Hygiene Data'!$G$7,0,10*ROW('Hygiene Data'!G71))),'Data Summary'!DY77="Yes"),OFFSET('Hygiene Data'!$G$7,0,10*ROW('Hygiene Data'!G71)),NA())</f>
        <v>#N/A</v>
      </c>
      <c r="BK77" s="510" t="e">
        <f ca="1">+IF(AND(ISNUMBER(OFFSET('Hygiene Data'!$G$9,0,10*ROW('Hygiene Data'!G71))),'Data Summary'!DZ77="Yes"),OFFSET('Hygiene Data'!$G$9,0,10*ROW('Hygiene Data'!G71)),NA())</f>
        <v>#N/A</v>
      </c>
      <c r="BL77" s="510" t="e">
        <f ca="1">+IF(AND(ISNUMBER(OFFSET('Hygiene Data'!$H$5,0,10*ROW('Hygiene Data'!H71))),'Data Summary'!EA77="Yes"),OFFSET('Hygiene Data'!$H$5,0,10*ROW('Hygiene Data'!H71)),NA())</f>
        <v>#N/A</v>
      </c>
      <c r="BM77" s="510" t="e">
        <f ca="1">+IF(AND(ISNUMBER(OFFSET('Hygiene Data'!$H$7,0,10*ROW('Hygiene Data'!H71))),'Data Summary'!EB77="Yes"),OFFSET('Hygiene Data'!$H$7,0,10*ROW('Hygiene Data'!H71)),NA())</f>
        <v>#N/A</v>
      </c>
      <c r="BN77" s="510" t="e">
        <f ca="1">+IF(AND(ISNUMBER(OFFSET('Hygiene Data'!$H$9,0,10*ROW('Hygiene Data'!H71))),'Data Summary'!EC77="Yes"),OFFSET('Hygiene Data'!$H$9,0,10*ROW('Hygiene Data'!H71)),NA())</f>
        <v>#N/A</v>
      </c>
      <c r="BO77" s="510" t="e">
        <f ca="1">+IF(AND(ISNUMBER(OFFSET('Hygiene Data'!$I$5,0,10*ROW('Hygiene Data'!I71))),'Data Summary'!ED77="Yes"),OFFSET('Hygiene Data'!$I$5,0,10*ROW('Hygiene Data'!I71)),NA())</f>
        <v>#N/A</v>
      </c>
      <c r="BP77" s="510" t="e">
        <f ca="1">+IF(AND(ISNUMBER(OFFSET('Hygiene Data'!$I$7,0,10*ROW('Hygiene Data'!I71))),'Data Summary'!EE77="Yes"),OFFSET('Hygiene Data'!$I$7,0,10*ROW('Hygiene Data'!I71)),NA())</f>
        <v>#N/A</v>
      </c>
      <c r="BQ77" s="510" t="e">
        <f ca="1">+IF(AND(ISNUMBER(OFFSET('Hygiene Data'!$I$9,0,10*ROW('Hygiene Data'!I71))),'Data Summary'!EF77="Yes"),OFFSET('Hygiene Data'!$I$9,0,10*ROW('Hygiene Data'!I71)),NA())</f>
        <v>#N/A</v>
      </c>
    </row>
    <row r="78" spans="1:69" x14ac:dyDescent="0.25">
      <c r="A78" s="506" t="e">
        <f ca="1">+RIGHT('Data Summary'!A78,LEN('Data Summary'!A78)-9)</f>
        <v>#VALUE!</v>
      </c>
      <c r="B78" s="480" t="str">
        <f ca="1">+IF(ISTEXT('Data Summary'!B78),'Data Summary'!B78,"")</f>
        <v/>
      </c>
      <c r="C78" s="507" t="e">
        <f ca="1">+VALUE('Data Summary'!C78)</f>
        <v>#VALUE!</v>
      </c>
      <c r="D78" s="508" t="e">
        <f ca="1">+IF(AND(ISNUMBER(OFFSET('Water Data'!$D$4,0,10*ROW('Water Data'!D72))),'Data Summary'!BS78="Yes"),100-OFFSET('Water Data'!$D$4,0,10*ROW('Water Data'!D72)),NA())</f>
        <v>#N/A</v>
      </c>
      <c r="E78" s="508" t="e">
        <f ca="1">+IF(AND(ISNUMBER(OFFSET('Water Data'!$D$6,0,10*ROW('Water Data'!D72))),'Data Summary'!BT78="Yes"),OFFSET('Water Data'!$D$6,0,10*ROW('Water Data'!D72)),NA())</f>
        <v>#N/A</v>
      </c>
      <c r="F78" s="508" t="e">
        <f ca="1">+IF(AND(ISNUMBER(OFFSET('Water Data'!$D$9,0,10*ROW('Water Data'!D72))),'Data Summary'!BU78="Yes"),OFFSET('Water Data'!$D$9,0,10*ROW('Water Data'!D72)),NA())</f>
        <v>#N/A</v>
      </c>
      <c r="G78" s="508" t="e">
        <f ca="1">+IF(AND(ISNUMBER(OFFSET('Water Data'!$E$4,0,10*ROW('Water Data'!E72))),'Data Summary'!BV78="Yes"),100-OFFSET('Water Data'!$E$4,0,10*ROW('Water Data'!E72)),NA())</f>
        <v>#N/A</v>
      </c>
      <c r="H78" s="508" t="e">
        <f ca="1">+IF(AND(ISNUMBER(OFFSET('Water Data'!$E$6,0,10*ROW('Water Data'!E72))),'Data Summary'!BW78="Yes"),OFFSET('Water Data'!$E$6,0,10*ROW('Water Data'!E72)),NA())</f>
        <v>#N/A</v>
      </c>
      <c r="I78" s="508" t="e">
        <f ca="1">+IF(AND(ISNUMBER(OFFSET('Water Data'!$E$9,0,10*ROW('Water Data'!E72))),'Data Summary'!BX78="Yes"),OFFSET('Water Data'!$E$9,0,10*ROW('Water Data'!E72)),NA())</f>
        <v>#N/A</v>
      </c>
      <c r="J78" s="508" t="e">
        <f ca="1">+IF(AND(ISNUMBER(OFFSET('Water Data'!$F$4,0,10*ROW('Water Data'!F72))),'Data Summary'!BY78="Yes"),100-OFFSET('Water Data'!$F$4,0,10*ROW('Water Data'!F72)),NA())</f>
        <v>#N/A</v>
      </c>
      <c r="K78" s="508" t="e">
        <f ca="1">+IF(AND(ISNUMBER(OFFSET('Water Data'!$F$6,0,10*ROW('Water Data'!F72))),'Data Summary'!BZ78="Yes"),OFFSET('Water Data'!$F$6,0,10*ROW('Water Data'!F72)),NA())</f>
        <v>#N/A</v>
      </c>
      <c r="L78" s="508" t="e">
        <f ca="1">+IF(AND(ISNUMBER(OFFSET('Water Data'!$F$9,0,10*ROW('Water Data'!F72))),'Data Summary'!CA78="Yes"),OFFSET('Water Data'!$F$9,0,10*ROW('Water Data'!F72)),NA())</f>
        <v>#N/A</v>
      </c>
      <c r="M78" s="508" t="e">
        <f ca="1">+IF(AND(ISNUMBER(OFFSET('Water Data'!$G$4,0,10*ROW('Water Data'!G72))),'Data Summary'!CB78="Yes"),100-OFFSET('Water Data'!$G$4,0,10*ROW('Water Data'!G72)),NA())</f>
        <v>#N/A</v>
      </c>
      <c r="N78" s="508" t="e">
        <f ca="1">+IF(AND(ISNUMBER(OFFSET('Water Data'!$G$6,0,10*ROW('Water Data'!G72))),'Data Summary'!CC78="Yes"),OFFSET('Water Data'!$G$6,0,10*ROW('Water Data'!G72)),NA())</f>
        <v>#N/A</v>
      </c>
      <c r="O78" s="508" t="e">
        <f ca="1">+IF(AND(ISNUMBER(OFFSET('Water Data'!$G$9,0,10*ROW('Water Data'!G72))),'Data Summary'!CD78="Yes"),OFFSET('Water Data'!$G$9,0,10*ROW('Water Data'!G72)),NA())</f>
        <v>#N/A</v>
      </c>
      <c r="P78" s="508" t="e">
        <f ca="1">+IF(AND(ISNUMBER(OFFSET('Water Data'!$H$4,0,10*ROW('Water Data'!H72))),'Data Summary'!CE78="Yes"),100-OFFSET('Water Data'!$H$4,0,10*ROW('Water Data'!H72)),NA())</f>
        <v>#N/A</v>
      </c>
      <c r="Q78" s="508" t="e">
        <f ca="1">+IF(AND(ISNUMBER(OFFSET('Water Data'!$H$6,0,10*ROW('Water Data'!H72))),'Data Summary'!CF78="Yes"),OFFSET('Water Data'!$H$6,0,10*ROW('Water Data'!H72)),NA())</f>
        <v>#N/A</v>
      </c>
      <c r="R78" s="508" t="e">
        <f ca="1">+IF(AND(ISNUMBER(OFFSET('Water Data'!$H$9,0,10*ROW('Water Data'!H72))),'Data Summary'!CG78="Yes"),OFFSET('Water Data'!$H$9,0,10*ROW('Water Data'!H72)),NA())</f>
        <v>#N/A</v>
      </c>
      <c r="S78" s="508" t="e">
        <f ca="1">+IF(AND(ISNUMBER(OFFSET('Water Data'!$I$4,0,10*ROW('Water Data'!I72))),'Data Summary'!CH78="Yes"),100-OFFSET('Water Data'!$I$4,0,10*ROW('Water Data'!I72)),NA())</f>
        <v>#N/A</v>
      </c>
      <c r="T78" s="508" t="e">
        <f ca="1">+IF(AND(ISNUMBER(OFFSET('Water Data'!$I$6,0,10*ROW('Water Data'!I72))),'Data Summary'!CI78="Yes"),OFFSET('Water Data'!$I$6,0,10*ROW('Water Data'!I72)),NA())</f>
        <v>#N/A</v>
      </c>
      <c r="U78" s="508" t="e">
        <f ca="1">+IF(AND(ISNUMBER(OFFSET('Water Data'!$I$9,0,10*ROW('Water Data'!I72))),'Data Summary'!CJ78="Yes"),OFFSET('Water Data'!$I$9,0,10*ROW('Water Data'!I72)),NA())</f>
        <v>#N/A</v>
      </c>
      <c r="V78" s="509" t="e">
        <f ca="1">+IF(AND(ISNUMBER(OFFSET('Sanitation Data'!$D$4,0,10*ROW('Sanitation Data'!D72))),'Data Summary'!CK78="Yes"),100-OFFSET('Sanitation Data'!$D$4,0,10*ROW('Sanitation Data'!D72)),NA())</f>
        <v>#N/A</v>
      </c>
      <c r="W78" s="509" t="e">
        <f ca="1">+IF(AND(ISNUMBER(OFFSET('Sanitation Data'!$D$6,0,10*ROW('Sanitation Data'!D72))),'Data Summary'!CL78="Yes"),OFFSET('Sanitation Data'!$D$6,0,10*ROW('Sanitation Data'!D72)),NA())</f>
        <v>#N/A</v>
      </c>
      <c r="X78" s="509" t="e">
        <f ca="1">+IF(AND(ISNUMBER(OFFSET('Sanitation Data'!$D$10,0,10*ROW('Sanitation Data'!D72))),'Data Summary'!CM78="Yes"),OFFSET('Sanitation Data'!$D$10,0,10*ROW('Sanitation Data'!D72)),NA())</f>
        <v>#N/A</v>
      </c>
      <c r="Y78" s="509" t="e">
        <f ca="1">+IF(AND(ISNUMBER(OFFSET('Sanitation Data'!$D$11,0,10*ROW('Sanitation Data'!D72))),'Data Summary'!CN78="Yes"),OFFSET('Sanitation Data'!$D$11,0,10*ROW('Sanitation Data'!D72)),NA())</f>
        <v>#N/A</v>
      </c>
      <c r="Z78" s="509" t="e">
        <f ca="1">+IF(AND(ISNUMBER(OFFSET('Sanitation Data'!$D$12,0,10*ROW('Sanitation Data'!D72))),'Data Summary'!CO78="Yes"),OFFSET('Sanitation Data'!$D$12,0,10*ROW('Sanitation Data'!D72)),NA())</f>
        <v>#N/A</v>
      </c>
      <c r="AA78" s="509" t="e">
        <f ca="1">+IF(AND(ISNUMBER(OFFSET('Sanitation Data'!$E$4,0,10*ROW('Sanitation Data'!E72))),'Data Summary'!CP78="Yes"),100-OFFSET('Sanitation Data'!$E$4,0,10*ROW('Sanitation Data'!E72)),NA())</f>
        <v>#N/A</v>
      </c>
      <c r="AB78" s="509" t="e">
        <f ca="1">+IF(AND(ISNUMBER(OFFSET('Sanitation Data'!$E$6,0,10*ROW('Sanitation Data'!E72))),'Data Summary'!CQ78="Yes"),OFFSET('Sanitation Data'!$E$6,0,10*ROW('Sanitation Data'!E72)),NA())</f>
        <v>#N/A</v>
      </c>
      <c r="AC78" s="509" t="e">
        <f ca="1">+IF(AND(ISNUMBER(OFFSET('Sanitation Data'!$E$10,0,10*ROW('Sanitation Data'!E72))),'Data Summary'!CR78="Yes"),OFFSET('Sanitation Data'!$E$10,0,10*ROW('Sanitation Data'!E72)),NA())</f>
        <v>#N/A</v>
      </c>
      <c r="AD78" s="509" t="e">
        <f ca="1">+IF(AND(ISNUMBER(OFFSET('Sanitation Data'!$E$11,0,10*ROW('Sanitation Data'!E72))),'Data Summary'!CS78="Yes"),OFFSET('Sanitation Data'!$E$11,0,10*ROW('Sanitation Data'!E72)),NA())</f>
        <v>#N/A</v>
      </c>
      <c r="AE78" s="509" t="e">
        <f ca="1">+IF(AND(ISNUMBER(OFFSET('Sanitation Data'!$E$12,0,10*ROW('Sanitation Data'!E72))),'Data Summary'!CT78="Yes"),OFFSET('Sanitation Data'!$E$12,0,10*ROW('Sanitation Data'!E72)),NA())</f>
        <v>#N/A</v>
      </c>
      <c r="AF78" s="509" t="e">
        <f ca="1">+IF(AND(ISNUMBER(OFFSET('Sanitation Data'!$F$4,0,10*ROW('Sanitation Data'!F72))),'Data Summary'!CU78="Yes"),100-OFFSET('Sanitation Data'!$F$4,0,10*ROW('Sanitation Data'!F72)),NA())</f>
        <v>#N/A</v>
      </c>
      <c r="AG78" s="509" t="e">
        <f ca="1">+IF(AND(ISNUMBER(OFFSET('Sanitation Data'!$F$6,0,10*ROW('Sanitation Data'!F72))),'Data Summary'!CV78="Yes"),OFFSET('Sanitation Data'!$F$6,0,10*ROW('Sanitation Data'!F72)),NA())</f>
        <v>#N/A</v>
      </c>
      <c r="AH78" s="509" t="e">
        <f ca="1">+IF(AND(ISNUMBER(OFFSET('Sanitation Data'!$F$10,0,10*ROW('Sanitation Data'!F72))),'Data Summary'!CW78="Yes"),OFFSET('Sanitation Data'!$F$10,0,10*ROW('Sanitation Data'!F72)),NA())</f>
        <v>#N/A</v>
      </c>
      <c r="AI78" s="509" t="e">
        <f ca="1">+IF(AND(ISNUMBER(OFFSET('Sanitation Data'!$F$11,0,10*ROW('Sanitation Data'!F72))),'Data Summary'!CX78="Yes"),OFFSET('Sanitation Data'!$F$11,0,10*ROW('Sanitation Data'!F72)),NA())</f>
        <v>#N/A</v>
      </c>
      <c r="AJ78" s="509" t="e">
        <f ca="1">+IF(AND(ISNUMBER(OFFSET('Sanitation Data'!$F$12,0,10*ROW('Sanitation Data'!F72))),'Data Summary'!CY78="Yes"),OFFSET('Sanitation Data'!$F$12,0,10*ROW('Sanitation Data'!F72)),NA())</f>
        <v>#N/A</v>
      </c>
      <c r="AK78" s="509" t="e">
        <f ca="1">+IF(AND(ISNUMBER(OFFSET('Sanitation Data'!$G$4,0,10*ROW('Sanitation Data'!G72))),'Data Summary'!CZ78="Yes"),100-OFFSET('Sanitation Data'!$G$4,0,10*ROW('Sanitation Data'!G72)),NA())</f>
        <v>#N/A</v>
      </c>
      <c r="AL78" s="509" t="e">
        <f ca="1">+IF(AND(ISNUMBER(OFFSET('Sanitation Data'!$G$6,0,10*ROW('Sanitation Data'!G72))),'Data Summary'!DA78="Yes"),OFFSET('Sanitation Data'!$G$6,0,10*ROW('Sanitation Data'!G72)),NA())</f>
        <v>#N/A</v>
      </c>
      <c r="AM78" s="509" t="e">
        <f ca="1">+IF(AND(ISNUMBER(OFFSET('Sanitation Data'!$G$10,0,10*ROW('Sanitation Data'!G72))),'Data Summary'!DB78="Yes"),OFFSET('Sanitation Data'!$G$10,0,10*ROW('Sanitation Data'!G72)),NA())</f>
        <v>#N/A</v>
      </c>
      <c r="AN78" s="509" t="e">
        <f ca="1">+IF(AND(ISNUMBER(OFFSET('Sanitation Data'!$G$11,0,10*ROW('Sanitation Data'!G72))),'Data Summary'!DC78="Yes"),OFFSET('Sanitation Data'!$G$11,0,10*ROW('Sanitation Data'!G72)),NA())</f>
        <v>#N/A</v>
      </c>
      <c r="AO78" s="509" t="e">
        <f ca="1">+IF(AND(ISNUMBER(OFFSET('Sanitation Data'!$G$12,0,10*ROW('Sanitation Data'!G72))),'Data Summary'!DD78="Yes"),OFFSET('Sanitation Data'!$G$12,0,10*ROW('Sanitation Data'!G72)),NA())</f>
        <v>#N/A</v>
      </c>
      <c r="AP78" s="509" t="e">
        <f ca="1">+IF(AND(ISNUMBER(OFFSET('Sanitation Data'!$H$4,0,10*ROW('Sanitation Data'!H72))),'Data Summary'!DE78="Yes"),100-OFFSET('Sanitation Data'!$H$4,0,10*ROW('Sanitation Data'!H72)),NA())</f>
        <v>#N/A</v>
      </c>
      <c r="AQ78" s="509" t="e">
        <f ca="1">+IF(AND(ISNUMBER(OFFSET('Sanitation Data'!$H$6,0,10*ROW('Sanitation Data'!H72))),'Data Summary'!DF78="Yes"),OFFSET('Sanitation Data'!$H$6,0,10*ROW('Sanitation Data'!H72)),NA())</f>
        <v>#N/A</v>
      </c>
      <c r="AR78" s="509" t="e">
        <f ca="1">+IF(AND(ISNUMBER(OFFSET('Sanitation Data'!$H$10,0,10*ROW('Sanitation Data'!H72))),'Data Summary'!DG78="Yes"),OFFSET('Sanitation Data'!$H$10,0,10*ROW('Sanitation Data'!H72)),NA())</f>
        <v>#N/A</v>
      </c>
      <c r="AS78" s="509" t="e">
        <f ca="1">+IF(AND(ISNUMBER(OFFSET('Sanitation Data'!$H$11,0,10*ROW('Sanitation Data'!H72))),'Data Summary'!DH78="Yes"),OFFSET('Sanitation Data'!$H$11,0,10*ROW('Sanitation Data'!H72)),NA())</f>
        <v>#N/A</v>
      </c>
      <c r="AT78" s="509" t="e">
        <f ca="1">+IF(AND(ISNUMBER(OFFSET('Sanitation Data'!$H$12,0,10*ROW('Sanitation Data'!H72))),'Data Summary'!DI78="Yes"),OFFSET('Sanitation Data'!$H$12,0,10*ROW('Sanitation Data'!H72)),NA())</f>
        <v>#N/A</v>
      </c>
      <c r="AU78" s="509" t="e">
        <f ca="1">+IF(AND(ISNUMBER(OFFSET('Sanitation Data'!$I$4,0,10*ROW('Sanitation Data'!I72))),'Data Summary'!DJ78="Yes"),100-OFFSET('Sanitation Data'!$I$4,0,10*ROW('Sanitation Data'!I72)),NA())</f>
        <v>#N/A</v>
      </c>
      <c r="AV78" s="509" t="e">
        <f ca="1">+IF(AND(ISNUMBER(OFFSET('Sanitation Data'!$I$6,0,10*ROW('Sanitation Data'!I72))),'Data Summary'!DK78="Yes"),OFFSET('Sanitation Data'!$I$6,0,10*ROW('Sanitation Data'!I72)),NA())</f>
        <v>#N/A</v>
      </c>
      <c r="AW78" s="509" t="e">
        <f ca="1">+IF(AND(ISNUMBER(OFFSET('Sanitation Data'!$I$10,0,10*ROW('Sanitation Data'!I72))),'Data Summary'!DL78="Yes"),OFFSET('Sanitation Data'!$I$10,0,10*ROW('Sanitation Data'!I72)),NA())</f>
        <v>#N/A</v>
      </c>
      <c r="AX78" s="509" t="e">
        <f ca="1">+IF(AND(ISNUMBER(OFFSET('Sanitation Data'!$I$11,0,10*ROW('Sanitation Data'!I72))),'Data Summary'!DM78="Yes"),OFFSET('Sanitation Data'!$I$11,0,10*ROW('Sanitation Data'!I72)),NA())</f>
        <v>#N/A</v>
      </c>
      <c r="AY78" s="509" t="e">
        <f ca="1">+IF(AND(ISNUMBER(OFFSET('Sanitation Data'!$I$12,0,10*ROW('Sanitation Data'!I72))),'Data Summary'!DN78="Yes"),OFFSET('Sanitation Data'!$I$12,0,10*ROW('Sanitation Data'!I72)),NA())</f>
        <v>#N/A</v>
      </c>
      <c r="AZ78" s="510" t="e">
        <f ca="1">+IF(AND(ISNUMBER(OFFSET('Hygiene Data'!$D$5,0,10*ROW('Hygiene Data'!D72))),'Data Summary'!DO78="Yes"),OFFSET('Hygiene Data'!$D$5,0,10*ROW('Hygiene Data'!D72)),NA())</f>
        <v>#N/A</v>
      </c>
      <c r="BA78" s="510" t="e">
        <f ca="1">+IF(AND(ISNUMBER(OFFSET('Hygiene Data'!$D$7,0,10*ROW('Hygiene Data'!D72))),'Data Summary'!DP78="Yes"),OFFSET('Hygiene Data'!$D$7,0,10*ROW('Hygiene Data'!D72)),NA())</f>
        <v>#N/A</v>
      </c>
      <c r="BB78" s="510" t="e">
        <f ca="1">+IF(AND(ISNUMBER(OFFSET('Hygiene Data'!$D$9,0,10*ROW('Hygiene Data'!D72))),'Data Summary'!DQ78="Yes"),OFFSET('Hygiene Data'!$D$9,0,10*ROW('Hygiene Data'!D72)),NA())</f>
        <v>#N/A</v>
      </c>
      <c r="BC78" s="510" t="e">
        <f ca="1">+IF(AND(ISNUMBER(OFFSET('Hygiene Data'!$E$5,0,10*ROW('Hygiene Data'!E72))),'Data Summary'!DR78="Yes"),OFFSET('Hygiene Data'!$E$5,0,10*ROW('Hygiene Data'!E72)),NA())</f>
        <v>#N/A</v>
      </c>
      <c r="BD78" s="510" t="e">
        <f ca="1">+IF(AND(ISNUMBER(OFFSET('Hygiene Data'!$E$7,0,10*ROW('Hygiene Data'!E72))),'Data Summary'!DS78="Yes"),OFFSET('Hygiene Data'!$E$7,0,10*ROW('Hygiene Data'!E72)),NA())</f>
        <v>#N/A</v>
      </c>
      <c r="BE78" s="510" t="e">
        <f ca="1">+IF(AND(ISNUMBER(OFFSET('Hygiene Data'!$E$9,0,10*ROW('Hygiene Data'!E72))),'Data Summary'!DT78="Yes"),OFFSET('Hygiene Data'!$E$9,0,10*ROW('Hygiene Data'!E72)),NA())</f>
        <v>#N/A</v>
      </c>
      <c r="BF78" s="510" t="e">
        <f ca="1">+IF(AND(ISNUMBER(OFFSET('Hygiene Data'!$F$5,0,10*ROW('Hygiene Data'!F72))),'Data Summary'!DU78="Yes"),OFFSET('Hygiene Data'!$F$5,0,10*ROW('Hygiene Data'!F72)),NA())</f>
        <v>#N/A</v>
      </c>
      <c r="BG78" s="510" t="e">
        <f ca="1">+IF(AND(ISNUMBER(OFFSET('Hygiene Data'!$F$7,0,10*ROW('Hygiene Data'!F72))),'Data Summary'!DV78="Yes"),OFFSET('Hygiene Data'!$F$7,0,10*ROW('Hygiene Data'!F72)),NA())</f>
        <v>#N/A</v>
      </c>
      <c r="BH78" s="510" t="e">
        <f ca="1">+IF(AND(ISNUMBER(OFFSET('Hygiene Data'!$F$9,0,10*ROW('Hygiene Data'!F72))),'Data Summary'!DW78="Yes"),OFFSET('Hygiene Data'!$F$9,0,10*ROW('Hygiene Data'!F72)),NA())</f>
        <v>#N/A</v>
      </c>
      <c r="BI78" s="510" t="e">
        <f ca="1">+IF(AND(ISNUMBER(OFFSET('Hygiene Data'!$G$5,0,10*ROW('Hygiene Data'!G72))),'Data Summary'!DX78="Yes"),OFFSET('Hygiene Data'!$G$5,0,10*ROW('Hygiene Data'!G72)),NA())</f>
        <v>#N/A</v>
      </c>
      <c r="BJ78" s="510" t="e">
        <f ca="1">+IF(AND(ISNUMBER(OFFSET('Hygiene Data'!$G$7,0,10*ROW('Hygiene Data'!G72))),'Data Summary'!DY78="Yes"),OFFSET('Hygiene Data'!$G$7,0,10*ROW('Hygiene Data'!G72)),NA())</f>
        <v>#N/A</v>
      </c>
      <c r="BK78" s="510" t="e">
        <f ca="1">+IF(AND(ISNUMBER(OFFSET('Hygiene Data'!$G$9,0,10*ROW('Hygiene Data'!G72))),'Data Summary'!DZ78="Yes"),OFFSET('Hygiene Data'!$G$9,0,10*ROW('Hygiene Data'!G72)),NA())</f>
        <v>#N/A</v>
      </c>
      <c r="BL78" s="510" t="e">
        <f ca="1">+IF(AND(ISNUMBER(OFFSET('Hygiene Data'!$H$5,0,10*ROW('Hygiene Data'!H72))),'Data Summary'!EA78="Yes"),OFFSET('Hygiene Data'!$H$5,0,10*ROW('Hygiene Data'!H72)),NA())</f>
        <v>#N/A</v>
      </c>
      <c r="BM78" s="510" t="e">
        <f ca="1">+IF(AND(ISNUMBER(OFFSET('Hygiene Data'!$H$7,0,10*ROW('Hygiene Data'!H72))),'Data Summary'!EB78="Yes"),OFFSET('Hygiene Data'!$H$7,0,10*ROW('Hygiene Data'!H72)),NA())</f>
        <v>#N/A</v>
      </c>
      <c r="BN78" s="510" t="e">
        <f ca="1">+IF(AND(ISNUMBER(OFFSET('Hygiene Data'!$H$9,0,10*ROW('Hygiene Data'!H72))),'Data Summary'!EC78="Yes"),OFFSET('Hygiene Data'!$H$9,0,10*ROW('Hygiene Data'!H72)),NA())</f>
        <v>#N/A</v>
      </c>
      <c r="BO78" s="510" t="e">
        <f ca="1">+IF(AND(ISNUMBER(OFFSET('Hygiene Data'!$I$5,0,10*ROW('Hygiene Data'!I72))),'Data Summary'!ED78="Yes"),OFFSET('Hygiene Data'!$I$5,0,10*ROW('Hygiene Data'!I72)),NA())</f>
        <v>#N/A</v>
      </c>
      <c r="BP78" s="510" t="e">
        <f ca="1">+IF(AND(ISNUMBER(OFFSET('Hygiene Data'!$I$7,0,10*ROW('Hygiene Data'!I72))),'Data Summary'!EE78="Yes"),OFFSET('Hygiene Data'!$I$7,0,10*ROW('Hygiene Data'!I72)),NA())</f>
        <v>#N/A</v>
      </c>
      <c r="BQ78" s="510" t="e">
        <f ca="1">+IF(AND(ISNUMBER(OFFSET('Hygiene Data'!$I$9,0,10*ROW('Hygiene Data'!I72))),'Data Summary'!EF78="Yes"),OFFSET('Hygiene Data'!$I$9,0,10*ROW('Hygiene Data'!I72)),NA())</f>
        <v>#N/A</v>
      </c>
    </row>
    <row r="79" spans="1:69" x14ac:dyDescent="0.25">
      <c r="A79" s="506" t="e">
        <f ca="1">+RIGHT('Data Summary'!A79,LEN('Data Summary'!A79)-9)</f>
        <v>#VALUE!</v>
      </c>
      <c r="B79" s="480" t="str">
        <f ca="1">+IF(ISTEXT('Data Summary'!B79),'Data Summary'!B79,"")</f>
        <v/>
      </c>
      <c r="C79" s="507" t="e">
        <f ca="1">+VALUE('Data Summary'!C79)</f>
        <v>#VALUE!</v>
      </c>
      <c r="D79" s="508" t="e">
        <f ca="1">+IF(AND(ISNUMBER(OFFSET('Water Data'!$D$4,0,10*ROW('Water Data'!D73))),'Data Summary'!BS79="Yes"),100-OFFSET('Water Data'!$D$4,0,10*ROW('Water Data'!D73)),NA())</f>
        <v>#N/A</v>
      </c>
      <c r="E79" s="508" t="e">
        <f ca="1">+IF(AND(ISNUMBER(OFFSET('Water Data'!$D$6,0,10*ROW('Water Data'!D73))),'Data Summary'!BT79="Yes"),OFFSET('Water Data'!$D$6,0,10*ROW('Water Data'!D73)),NA())</f>
        <v>#N/A</v>
      </c>
      <c r="F79" s="508" t="e">
        <f ca="1">+IF(AND(ISNUMBER(OFFSET('Water Data'!$D$9,0,10*ROW('Water Data'!D73))),'Data Summary'!BU79="Yes"),OFFSET('Water Data'!$D$9,0,10*ROW('Water Data'!D73)),NA())</f>
        <v>#N/A</v>
      </c>
      <c r="G79" s="508" t="e">
        <f ca="1">+IF(AND(ISNUMBER(OFFSET('Water Data'!$E$4,0,10*ROW('Water Data'!E73))),'Data Summary'!BV79="Yes"),100-OFFSET('Water Data'!$E$4,0,10*ROW('Water Data'!E73)),NA())</f>
        <v>#N/A</v>
      </c>
      <c r="H79" s="508" t="e">
        <f ca="1">+IF(AND(ISNUMBER(OFFSET('Water Data'!$E$6,0,10*ROW('Water Data'!E73))),'Data Summary'!BW79="Yes"),OFFSET('Water Data'!$E$6,0,10*ROW('Water Data'!E73)),NA())</f>
        <v>#N/A</v>
      </c>
      <c r="I79" s="508" t="e">
        <f ca="1">+IF(AND(ISNUMBER(OFFSET('Water Data'!$E$9,0,10*ROW('Water Data'!E73))),'Data Summary'!BX79="Yes"),OFFSET('Water Data'!$E$9,0,10*ROW('Water Data'!E73)),NA())</f>
        <v>#N/A</v>
      </c>
      <c r="J79" s="508" t="e">
        <f ca="1">+IF(AND(ISNUMBER(OFFSET('Water Data'!$F$4,0,10*ROW('Water Data'!F73))),'Data Summary'!BY79="Yes"),100-OFFSET('Water Data'!$F$4,0,10*ROW('Water Data'!F73)),NA())</f>
        <v>#N/A</v>
      </c>
      <c r="K79" s="508" t="e">
        <f ca="1">+IF(AND(ISNUMBER(OFFSET('Water Data'!$F$6,0,10*ROW('Water Data'!F73))),'Data Summary'!BZ79="Yes"),OFFSET('Water Data'!$F$6,0,10*ROW('Water Data'!F73)),NA())</f>
        <v>#N/A</v>
      </c>
      <c r="L79" s="508" t="e">
        <f ca="1">+IF(AND(ISNUMBER(OFFSET('Water Data'!$F$9,0,10*ROW('Water Data'!F73))),'Data Summary'!CA79="Yes"),OFFSET('Water Data'!$F$9,0,10*ROW('Water Data'!F73)),NA())</f>
        <v>#N/A</v>
      </c>
      <c r="M79" s="508" t="e">
        <f ca="1">+IF(AND(ISNUMBER(OFFSET('Water Data'!$G$4,0,10*ROW('Water Data'!G73))),'Data Summary'!CB79="Yes"),100-OFFSET('Water Data'!$G$4,0,10*ROW('Water Data'!G73)),NA())</f>
        <v>#N/A</v>
      </c>
      <c r="N79" s="508" t="e">
        <f ca="1">+IF(AND(ISNUMBER(OFFSET('Water Data'!$G$6,0,10*ROW('Water Data'!G73))),'Data Summary'!CC79="Yes"),OFFSET('Water Data'!$G$6,0,10*ROW('Water Data'!G73)),NA())</f>
        <v>#N/A</v>
      </c>
      <c r="O79" s="508" t="e">
        <f ca="1">+IF(AND(ISNUMBER(OFFSET('Water Data'!$G$9,0,10*ROW('Water Data'!G73))),'Data Summary'!CD79="Yes"),OFFSET('Water Data'!$G$9,0,10*ROW('Water Data'!G73)),NA())</f>
        <v>#N/A</v>
      </c>
      <c r="P79" s="508" t="e">
        <f ca="1">+IF(AND(ISNUMBER(OFFSET('Water Data'!$H$4,0,10*ROW('Water Data'!H73))),'Data Summary'!CE79="Yes"),100-OFFSET('Water Data'!$H$4,0,10*ROW('Water Data'!H73)),NA())</f>
        <v>#N/A</v>
      </c>
      <c r="Q79" s="508" t="e">
        <f ca="1">+IF(AND(ISNUMBER(OFFSET('Water Data'!$H$6,0,10*ROW('Water Data'!H73))),'Data Summary'!CF79="Yes"),OFFSET('Water Data'!$H$6,0,10*ROW('Water Data'!H73)),NA())</f>
        <v>#N/A</v>
      </c>
      <c r="R79" s="508" t="e">
        <f ca="1">+IF(AND(ISNUMBER(OFFSET('Water Data'!$H$9,0,10*ROW('Water Data'!H73))),'Data Summary'!CG79="Yes"),OFFSET('Water Data'!$H$9,0,10*ROW('Water Data'!H73)),NA())</f>
        <v>#N/A</v>
      </c>
      <c r="S79" s="508" t="e">
        <f ca="1">+IF(AND(ISNUMBER(OFFSET('Water Data'!$I$4,0,10*ROW('Water Data'!I73))),'Data Summary'!CH79="Yes"),100-OFFSET('Water Data'!$I$4,0,10*ROW('Water Data'!I73)),NA())</f>
        <v>#N/A</v>
      </c>
      <c r="T79" s="508" t="e">
        <f ca="1">+IF(AND(ISNUMBER(OFFSET('Water Data'!$I$6,0,10*ROW('Water Data'!I73))),'Data Summary'!CI79="Yes"),OFFSET('Water Data'!$I$6,0,10*ROW('Water Data'!I73)),NA())</f>
        <v>#N/A</v>
      </c>
      <c r="U79" s="508" t="e">
        <f ca="1">+IF(AND(ISNUMBER(OFFSET('Water Data'!$I$9,0,10*ROW('Water Data'!I73))),'Data Summary'!CJ79="Yes"),OFFSET('Water Data'!$I$9,0,10*ROW('Water Data'!I73)),NA())</f>
        <v>#N/A</v>
      </c>
      <c r="V79" s="509" t="e">
        <f ca="1">+IF(AND(ISNUMBER(OFFSET('Sanitation Data'!$D$4,0,10*ROW('Sanitation Data'!D73))),'Data Summary'!CK79="Yes"),100-OFFSET('Sanitation Data'!$D$4,0,10*ROW('Sanitation Data'!D73)),NA())</f>
        <v>#N/A</v>
      </c>
      <c r="W79" s="509" t="e">
        <f ca="1">+IF(AND(ISNUMBER(OFFSET('Sanitation Data'!$D$6,0,10*ROW('Sanitation Data'!D73))),'Data Summary'!CL79="Yes"),OFFSET('Sanitation Data'!$D$6,0,10*ROW('Sanitation Data'!D73)),NA())</f>
        <v>#N/A</v>
      </c>
      <c r="X79" s="509" t="e">
        <f ca="1">+IF(AND(ISNUMBER(OFFSET('Sanitation Data'!$D$10,0,10*ROW('Sanitation Data'!D73))),'Data Summary'!CM79="Yes"),OFFSET('Sanitation Data'!$D$10,0,10*ROW('Sanitation Data'!D73)),NA())</f>
        <v>#N/A</v>
      </c>
      <c r="Y79" s="509" t="e">
        <f ca="1">+IF(AND(ISNUMBER(OFFSET('Sanitation Data'!$D$11,0,10*ROW('Sanitation Data'!D73))),'Data Summary'!CN79="Yes"),OFFSET('Sanitation Data'!$D$11,0,10*ROW('Sanitation Data'!D73)),NA())</f>
        <v>#N/A</v>
      </c>
      <c r="Z79" s="509" t="e">
        <f ca="1">+IF(AND(ISNUMBER(OFFSET('Sanitation Data'!$D$12,0,10*ROW('Sanitation Data'!D73))),'Data Summary'!CO79="Yes"),OFFSET('Sanitation Data'!$D$12,0,10*ROW('Sanitation Data'!D73)),NA())</f>
        <v>#N/A</v>
      </c>
      <c r="AA79" s="509" t="e">
        <f ca="1">+IF(AND(ISNUMBER(OFFSET('Sanitation Data'!$E$4,0,10*ROW('Sanitation Data'!E73))),'Data Summary'!CP79="Yes"),100-OFFSET('Sanitation Data'!$E$4,0,10*ROW('Sanitation Data'!E73)),NA())</f>
        <v>#N/A</v>
      </c>
      <c r="AB79" s="509" t="e">
        <f ca="1">+IF(AND(ISNUMBER(OFFSET('Sanitation Data'!$E$6,0,10*ROW('Sanitation Data'!E73))),'Data Summary'!CQ79="Yes"),OFFSET('Sanitation Data'!$E$6,0,10*ROW('Sanitation Data'!E73)),NA())</f>
        <v>#N/A</v>
      </c>
      <c r="AC79" s="509" t="e">
        <f ca="1">+IF(AND(ISNUMBER(OFFSET('Sanitation Data'!$E$10,0,10*ROW('Sanitation Data'!E73))),'Data Summary'!CR79="Yes"),OFFSET('Sanitation Data'!$E$10,0,10*ROW('Sanitation Data'!E73)),NA())</f>
        <v>#N/A</v>
      </c>
      <c r="AD79" s="509" t="e">
        <f ca="1">+IF(AND(ISNUMBER(OFFSET('Sanitation Data'!$E$11,0,10*ROW('Sanitation Data'!E73))),'Data Summary'!CS79="Yes"),OFFSET('Sanitation Data'!$E$11,0,10*ROW('Sanitation Data'!E73)),NA())</f>
        <v>#N/A</v>
      </c>
      <c r="AE79" s="509" t="e">
        <f ca="1">+IF(AND(ISNUMBER(OFFSET('Sanitation Data'!$E$12,0,10*ROW('Sanitation Data'!E73))),'Data Summary'!CT79="Yes"),OFFSET('Sanitation Data'!$E$12,0,10*ROW('Sanitation Data'!E73)),NA())</f>
        <v>#N/A</v>
      </c>
      <c r="AF79" s="509" t="e">
        <f ca="1">+IF(AND(ISNUMBER(OFFSET('Sanitation Data'!$F$4,0,10*ROW('Sanitation Data'!F73))),'Data Summary'!CU79="Yes"),100-OFFSET('Sanitation Data'!$F$4,0,10*ROW('Sanitation Data'!F73)),NA())</f>
        <v>#N/A</v>
      </c>
      <c r="AG79" s="509" t="e">
        <f ca="1">+IF(AND(ISNUMBER(OFFSET('Sanitation Data'!$F$6,0,10*ROW('Sanitation Data'!F73))),'Data Summary'!CV79="Yes"),OFFSET('Sanitation Data'!$F$6,0,10*ROW('Sanitation Data'!F73)),NA())</f>
        <v>#N/A</v>
      </c>
      <c r="AH79" s="509" t="e">
        <f ca="1">+IF(AND(ISNUMBER(OFFSET('Sanitation Data'!$F$10,0,10*ROW('Sanitation Data'!F73))),'Data Summary'!CW79="Yes"),OFFSET('Sanitation Data'!$F$10,0,10*ROW('Sanitation Data'!F73)),NA())</f>
        <v>#N/A</v>
      </c>
      <c r="AI79" s="509" t="e">
        <f ca="1">+IF(AND(ISNUMBER(OFFSET('Sanitation Data'!$F$11,0,10*ROW('Sanitation Data'!F73))),'Data Summary'!CX79="Yes"),OFFSET('Sanitation Data'!$F$11,0,10*ROW('Sanitation Data'!F73)),NA())</f>
        <v>#N/A</v>
      </c>
      <c r="AJ79" s="509" t="e">
        <f ca="1">+IF(AND(ISNUMBER(OFFSET('Sanitation Data'!$F$12,0,10*ROW('Sanitation Data'!F73))),'Data Summary'!CY79="Yes"),OFFSET('Sanitation Data'!$F$12,0,10*ROW('Sanitation Data'!F73)),NA())</f>
        <v>#N/A</v>
      </c>
      <c r="AK79" s="509" t="e">
        <f ca="1">+IF(AND(ISNUMBER(OFFSET('Sanitation Data'!$G$4,0,10*ROW('Sanitation Data'!G73))),'Data Summary'!CZ79="Yes"),100-OFFSET('Sanitation Data'!$G$4,0,10*ROW('Sanitation Data'!G73)),NA())</f>
        <v>#N/A</v>
      </c>
      <c r="AL79" s="509" t="e">
        <f ca="1">+IF(AND(ISNUMBER(OFFSET('Sanitation Data'!$G$6,0,10*ROW('Sanitation Data'!G73))),'Data Summary'!DA79="Yes"),OFFSET('Sanitation Data'!$G$6,0,10*ROW('Sanitation Data'!G73)),NA())</f>
        <v>#N/A</v>
      </c>
      <c r="AM79" s="509" t="e">
        <f ca="1">+IF(AND(ISNUMBER(OFFSET('Sanitation Data'!$G$10,0,10*ROW('Sanitation Data'!G73))),'Data Summary'!DB79="Yes"),OFFSET('Sanitation Data'!$G$10,0,10*ROW('Sanitation Data'!G73)),NA())</f>
        <v>#N/A</v>
      </c>
      <c r="AN79" s="509" t="e">
        <f ca="1">+IF(AND(ISNUMBER(OFFSET('Sanitation Data'!$G$11,0,10*ROW('Sanitation Data'!G73))),'Data Summary'!DC79="Yes"),OFFSET('Sanitation Data'!$G$11,0,10*ROW('Sanitation Data'!G73)),NA())</f>
        <v>#N/A</v>
      </c>
      <c r="AO79" s="509" t="e">
        <f ca="1">+IF(AND(ISNUMBER(OFFSET('Sanitation Data'!$G$12,0,10*ROW('Sanitation Data'!G73))),'Data Summary'!DD79="Yes"),OFFSET('Sanitation Data'!$G$12,0,10*ROW('Sanitation Data'!G73)),NA())</f>
        <v>#N/A</v>
      </c>
      <c r="AP79" s="509" t="e">
        <f ca="1">+IF(AND(ISNUMBER(OFFSET('Sanitation Data'!$H$4,0,10*ROW('Sanitation Data'!H73))),'Data Summary'!DE79="Yes"),100-OFFSET('Sanitation Data'!$H$4,0,10*ROW('Sanitation Data'!H73)),NA())</f>
        <v>#N/A</v>
      </c>
      <c r="AQ79" s="509" t="e">
        <f ca="1">+IF(AND(ISNUMBER(OFFSET('Sanitation Data'!$H$6,0,10*ROW('Sanitation Data'!H73))),'Data Summary'!DF79="Yes"),OFFSET('Sanitation Data'!$H$6,0,10*ROW('Sanitation Data'!H73)),NA())</f>
        <v>#N/A</v>
      </c>
      <c r="AR79" s="509" t="e">
        <f ca="1">+IF(AND(ISNUMBER(OFFSET('Sanitation Data'!$H$10,0,10*ROW('Sanitation Data'!H73))),'Data Summary'!DG79="Yes"),OFFSET('Sanitation Data'!$H$10,0,10*ROW('Sanitation Data'!H73)),NA())</f>
        <v>#N/A</v>
      </c>
      <c r="AS79" s="509" t="e">
        <f ca="1">+IF(AND(ISNUMBER(OFFSET('Sanitation Data'!$H$11,0,10*ROW('Sanitation Data'!H73))),'Data Summary'!DH79="Yes"),OFFSET('Sanitation Data'!$H$11,0,10*ROW('Sanitation Data'!H73)),NA())</f>
        <v>#N/A</v>
      </c>
      <c r="AT79" s="509" t="e">
        <f ca="1">+IF(AND(ISNUMBER(OFFSET('Sanitation Data'!$H$12,0,10*ROW('Sanitation Data'!H73))),'Data Summary'!DI79="Yes"),OFFSET('Sanitation Data'!$H$12,0,10*ROW('Sanitation Data'!H73)),NA())</f>
        <v>#N/A</v>
      </c>
      <c r="AU79" s="509" t="e">
        <f ca="1">+IF(AND(ISNUMBER(OFFSET('Sanitation Data'!$I$4,0,10*ROW('Sanitation Data'!I73))),'Data Summary'!DJ79="Yes"),100-OFFSET('Sanitation Data'!$I$4,0,10*ROW('Sanitation Data'!I73)),NA())</f>
        <v>#N/A</v>
      </c>
      <c r="AV79" s="509" t="e">
        <f ca="1">+IF(AND(ISNUMBER(OFFSET('Sanitation Data'!$I$6,0,10*ROW('Sanitation Data'!I73))),'Data Summary'!DK79="Yes"),OFFSET('Sanitation Data'!$I$6,0,10*ROW('Sanitation Data'!I73)),NA())</f>
        <v>#N/A</v>
      </c>
      <c r="AW79" s="509" t="e">
        <f ca="1">+IF(AND(ISNUMBER(OFFSET('Sanitation Data'!$I$10,0,10*ROW('Sanitation Data'!I73))),'Data Summary'!DL79="Yes"),OFFSET('Sanitation Data'!$I$10,0,10*ROW('Sanitation Data'!I73)),NA())</f>
        <v>#N/A</v>
      </c>
      <c r="AX79" s="509" t="e">
        <f ca="1">+IF(AND(ISNUMBER(OFFSET('Sanitation Data'!$I$11,0,10*ROW('Sanitation Data'!I73))),'Data Summary'!DM79="Yes"),OFFSET('Sanitation Data'!$I$11,0,10*ROW('Sanitation Data'!I73)),NA())</f>
        <v>#N/A</v>
      </c>
      <c r="AY79" s="509" t="e">
        <f ca="1">+IF(AND(ISNUMBER(OFFSET('Sanitation Data'!$I$12,0,10*ROW('Sanitation Data'!I73))),'Data Summary'!DN79="Yes"),OFFSET('Sanitation Data'!$I$12,0,10*ROW('Sanitation Data'!I73)),NA())</f>
        <v>#N/A</v>
      </c>
      <c r="AZ79" s="510" t="e">
        <f ca="1">+IF(AND(ISNUMBER(OFFSET('Hygiene Data'!$D$5,0,10*ROW('Hygiene Data'!D73))),'Data Summary'!DO79="Yes"),OFFSET('Hygiene Data'!$D$5,0,10*ROW('Hygiene Data'!D73)),NA())</f>
        <v>#N/A</v>
      </c>
      <c r="BA79" s="510" t="e">
        <f ca="1">+IF(AND(ISNUMBER(OFFSET('Hygiene Data'!$D$7,0,10*ROW('Hygiene Data'!D73))),'Data Summary'!DP79="Yes"),OFFSET('Hygiene Data'!$D$7,0,10*ROW('Hygiene Data'!D73)),NA())</f>
        <v>#N/A</v>
      </c>
      <c r="BB79" s="510" t="e">
        <f ca="1">+IF(AND(ISNUMBER(OFFSET('Hygiene Data'!$D$9,0,10*ROW('Hygiene Data'!D73))),'Data Summary'!DQ79="Yes"),OFFSET('Hygiene Data'!$D$9,0,10*ROW('Hygiene Data'!D73)),NA())</f>
        <v>#N/A</v>
      </c>
      <c r="BC79" s="510" t="e">
        <f ca="1">+IF(AND(ISNUMBER(OFFSET('Hygiene Data'!$E$5,0,10*ROW('Hygiene Data'!E73))),'Data Summary'!DR79="Yes"),OFFSET('Hygiene Data'!$E$5,0,10*ROW('Hygiene Data'!E73)),NA())</f>
        <v>#N/A</v>
      </c>
      <c r="BD79" s="510" t="e">
        <f ca="1">+IF(AND(ISNUMBER(OFFSET('Hygiene Data'!$E$7,0,10*ROW('Hygiene Data'!E73))),'Data Summary'!DS79="Yes"),OFFSET('Hygiene Data'!$E$7,0,10*ROW('Hygiene Data'!E73)),NA())</f>
        <v>#N/A</v>
      </c>
      <c r="BE79" s="510" t="e">
        <f ca="1">+IF(AND(ISNUMBER(OFFSET('Hygiene Data'!$E$9,0,10*ROW('Hygiene Data'!E73))),'Data Summary'!DT79="Yes"),OFFSET('Hygiene Data'!$E$9,0,10*ROW('Hygiene Data'!E73)),NA())</f>
        <v>#N/A</v>
      </c>
      <c r="BF79" s="510" t="e">
        <f ca="1">+IF(AND(ISNUMBER(OFFSET('Hygiene Data'!$F$5,0,10*ROW('Hygiene Data'!F73))),'Data Summary'!DU79="Yes"),OFFSET('Hygiene Data'!$F$5,0,10*ROW('Hygiene Data'!F73)),NA())</f>
        <v>#N/A</v>
      </c>
      <c r="BG79" s="510" t="e">
        <f ca="1">+IF(AND(ISNUMBER(OFFSET('Hygiene Data'!$F$7,0,10*ROW('Hygiene Data'!F73))),'Data Summary'!DV79="Yes"),OFFSET('Hygiene Data'!$F$7,0,10*ROW('Hygiene Data'!F73)),NA())</f>
        <v>#N/A</v>
      </c>
      <c r="BH79" s="510" t="e">
        <f ca="1">+IF(AND(ISNUMBER(OFFSET('Hygiene Data'!$F$9,0,10*ROW('Hygiene Data'!F73))),'Data Summary'!DW79="Yes"),OFFSET('Hygiene Data'!$F$9,0,10*ROW('Hygiene Data'!F73)),NA())</f>
        <v>#N/A</v>
      </c>
      <c r="BI79" s="510" t="e">
        <f ca="1">+IF(AND(ISNUMBER(OFFSET('Hygiene Data'!$G$5,0,10*ROW('Hygiene Data'!G73))),'Data Summary'!DX79="Yes"),OFFSET('Hygiene Data'!$G$5,0,10*ROW('Hygiene Data'!G73)),NA())</f>
        <v>#N/A</v>
      </c>
      <c r="BJ79" s="510" t="e">
        <f ca="1">+IF(AND(ISNUMBER(OFFSET('Hygiene Data'!$G$7,0,10*ROW('Hygiene Data'!G73))),'Data Summary'!DY79="Yes"),OFFSET('Hygiene Data'!$G$7,0,10*ROW('Hygiene Data'!G73)),NA())</f>
        <v>#N/A</v>
      </c>
      <c r="BK79" s="510" t="e">
        <f ca="1">+IF(AND(ISNUMBER(OFFSET('Hygiene Data'!$G$9,0,10*ROW('Hygiene Data'!G73))),'Data Summary'!DZ79="Yes"),OFFSET('Hygiene Data'!$G$9,0,10*ROW('Hygiene Data'!G73)),NA())</f>
        <v>#N/A</v>
      </c>
      <c r="BL79" s="510" t="e">
        <f ca="1">+IF(AND(ISNUMBER(OFFSET('Hygiene Data'!$H$5,0,10*ROW('Hygiene Data'!H73))),'Data Summary'!EA79="Yes"),OFFSET('Hygiene Data'!$H$5,0,10*ROW('Hygiene Data'!H73)),NA())</f>
        <v>#N/A</v>
      </c>
      <c r="BM79" s="510" t="e">
        <f ca="1">+IF(AND(ISNUMBER(OFFSET('Hygiene Data'!$H$7,0,10*ROW('Hygiene Data'!H73))),'Data Summary'!EB79="Yes"),OFFSET('Hygiene Data'!$H$7,0,10*ROW('Hygiene Data'!H73)),NA())</f>
        <v>#N/A</v>
      </c>
      <c r="BN79" s="510" t="e">
        <f ca="1">+IF(AND(ISNUMBER(OFFSET('Hygiene Data'!$H$9,0,10*ROW('Hygiene Data'!H73))),'Data Summary'!EC79="Yes"),OFFSET('Hygiene Data'!$H$9,0,10*ROW('Hygiene Data'!H73)),NA())</f>
        <v>#N/A</v>
      </c>
      <c r="BO79" s="510" t="e">
        <f ca="1">+IF(AND(ISNUMBER(OFFSET('Hygiene Data'!$I$5,0,10*ROW('Hygiene Data'!I73))),'Data Summary'!ED79="Yes"),OFFSET('Hygiene Data'!$I$5,0,10*ROW('Hygiene Data'!I73)),NA())</f>
        <v>#N/A</v>
      </c>
      <c r="BP79" s="510" t="e">
        <f ca="1">+IF(AND(ISNUMBER(OFFSET('Hygiene Data'!$I$7,0,10*ROW('Hygiene Data'!I73))),'Data Summary'!EE79="Yes"),OFFSET('Hygiene Data'!$I$7,0,10*ROW('Hygiene Data'!I73)),NA())</f>
        <v>#N/A</v>
      </c>
      <c r="BQ79" s="510" t="e">
        <f ca="1">+IF(AND(ISNUMBER(OFFSET('Hygiene Data'!$I$9,0,10*ROW('Hygiene Data'!I73))),'Data Summary'!EF79="Yes"),OFFSET('Hygiene Data'!$I$9,0,10*ROW('Hygiene Data'!I73)),NA())</f>
        <v>#N/A</v>
      </c>
    </row>
    <row r="80" spans="1:69" x14ac:dyDescent="0.25">
      <c r="A80" s="506" t="e">
        <f ca="1">+RIGHT('Data Summary'!A80,LEN('Data Summary'!A80)-9)</f>
        <v>#VALUE!</v>
      </c>
      <c r="B80" s="480" t="str">
        <f ca="1">+IF(ISTEXT('Data Summary'!B80),'Data Summary'!B80,"")</f>
        <v/>
      </c>
      <c r="C80" s="507" t="e">
        <f ca="1">+VALUE('Data Summary'!C80)</f>
        <v>#VALUE!</v>
      </c>
      <c r="D80" s="508" t="e">
        <f ca="1">+IF(AND(ISNUMBER(OFFSET('Water Data'!$D$4,0,10*ROW('Water Data'!D74))),'Data Summary'!BS80="Yes"),100-OFFSET('Water Data'!$D$4,0,10*ROW('Water Data'!D74)),NA())</f>
        <v>#N/A</v>
      </c>
      <c r="E80" s="508" t="e">
        <f ca="1">+IF(AND(ISNUMBER(OFFSET('Water Data'!$D$6,0,10*ROW('Water Data'!D74))),'Data Summary'!BT80="Yes"),OFFSET('Water Data'!$D$6,0,10*ROW('Water Data'!D74)),NA())</f>
        <v>#N/A</v>
      </c>
      <c r="F80" s="508" t="e">
        <f ca="1">+IF(AND(ISNUMBER(OFFSET('Water Data'!$D$9,0,10*ROW('Water Data'!D74))),'Data Summary'!BU80="Yes"),OFFSET('Water Data'!$D$9,0,10*ROW('Water Data'!D74)),NA())</f>
        <v>#N/A</v>
      </c>
      <c r="G80" s="508" t="e">
        <f ca="1">+IF(AND(ISNUMBER(OFFSET('Water Data'!$E$4,0,10*ROW('Water Data'!E74))),'Data Summary'!BV80="Yes"),100-OFFSET('Water Data'!$E$4,0,10*ROW('Water Data'!E74)),NA())</f>
        <v>#N/A</v>
      </c>
      <c r="H80" s="508" t="e">
        <f ca="1">+IF(AND(ISNUMBER(OFFSET('Water Data'!$E$6,0,10*ROW('Water Data'!E74))),'Data Summary'!BW80="Yes"),OFFSET('Water Data'!$E$6,0,10*ROW('Water Data'!E74)),NA())</f>
        <v>#N/A</v>
      </c>
      <c r="I80" s="508" t="e">
        <f ca="1">+IF(AND(ISNUMBER(OFFSET('Water Data'!$E$9,0,10*ROW('Water Data'!E74))),'Data Summary'!BX80="Yes"),OFFSET('Water Data'!$E$9,0,10*ROW('Water Data'!E74)),NA())</f>
        <v>#N/A</v>
      </c>
      <c r="J80" s="508" t="e">
        <f ca="1">+IF(AND(ISNUMBER(OFFSET('Water Data'!$F$4,0,10*ROW('Water Data'!F74))),'Data Summary'!BY80="Yes"),100-OFFSET('Water Data'!$F$4,0,10*ROW('Water Data'!F74)),NA())</f>
        <v>#N/A</v>
      </c>
      <c r="K80" s="508" t="e">
        <f ca="1">+IF(AND(ISNUMBER(OFFSET('Water Data'!$F$6,0,10*ROW('Water Data'!F74))),'Data Summary'!BZ80="Yes"),OFFSET('Water Data'!$F$6,0,10*ROW('Water Data'!F74)),NA())</f>
        <v>#N/A</v>
      </c>
      <c r="L80" s="508" t="e">
        <f ca="1">+IF(AND(ISNUMBER(OFFSET('Water Data'!$F$9,0,10*ROW('Water Data'!F74))),'Data Summary'!CA80="Yes"),OFFSET('Water Data'!$F$9,0,10*ROW('Water Data'!F74)),NA())</f>
        <v>#N/A</v>
      </c>
      <c r="M80" s="508" t="e">
        <f ca="1">+IF(AND(ISNUMBER(OFFSET('Water Data'!$G$4,0,10*ROW('Water Data'!G74))),'Data Summary'!CB80="Yes"),100-OFFSET('Water Data'!$G$4,0,10*ROW('Water Data'!G74)),NA())</f>
        <v>#N/A</v>
      </c>
      <c r="N80" s="508" t="e">
        <f ca="1">+IF(AND(ISNUMBER(OFFSET('Water Data'!$G$6,0,10*ROW('Water Data'!G74))),'Data Summary'!CC80="Yes"),OFFSET('Water Data'!$G$6,0,10*ROW('Water Data'!G74)),NA())</f>
        <v>#N/A</v>
      </c>
      <c r="O80" s="508" t="e">
        <f ca="1">+IF(AND(ISNUMBER(OFFSET('Water Data'!$G$9,0,10*ROW('Water Data'!G74))),'Data Summary'!CD80="Yes"),OFFSET('Water Data'!$G$9,0,10*ROW('Water Data'!G74)),NA())</f>
        <v>#N/A</v>
      </c>
      <c r="P80" s="508" t="e">
        <f ca="1">+IF(AND(ISNUMBER(OFFSET('Water Data'!$H$4,0,10*ROW('Water Data'!H74))),'Data Summary'!CE80="Yes"),100-OFFSET('Water Data'!$H$4,0,10*ROW('Water Data'!H74)),NA())</f>
        <v>#N/A</v>
      </c>
      <c r="Q80" s="508" t="e">
        <f ca="1">+IF(AND(ISNUMBER(OFFSET('Water Data'!$H$6,0,10*ROW('Water Data'!H74))),'Data Summary'!CF80="Yes"),OFFSET('Water Data'!$H$6,0,10*ROW('Water Data'!H74)),NA())</f>
        <v>#N/A</v>
      </c>
      <c r="R80" s="508" t="e">
        <f ca="1">+IF(AND(ISNUMBER(OFFSET('Water Data'!$H$9,0,10*ROW('Water Data'!H74))),'Data Summary'!CG80="Yes"),OFFSET('Water Data'!$H$9,0,10*ROW('Water Data'!H74)),NA())</f>
        <v>#N/A</v>
      </c>
      <c r="S80" s="508" t="e">
        <f ca="1">+IF(AND(ISNUMBER(OFFSET('Water Data'!$I$4,0,10*ROW('Water Data'!I74))),'Data Summary'!CH80="Yes"),100-OFFSET('Water Data'!$I$4,0,10*ROW('Water Data'!I74)),NA())</f>
        <v>#N/A</v>
      </c>
      <c r="T80" s="508" t="e">
        <f ca="1">+IF(AND(ISNUMBER(OFFSET('Water Data'!$I$6,0,10*ROW('Water Data'!I74))),'Data Summary'!CI80="Yes"),OFFSET('Water Data'!$I$6,0,10*ROW('Water Data'!I74)),NA())</f>
        <v>#N/A</v>
      </c>
      <c r="U80" s="508" t="e">
        <f ca="1">+IF(AND(ISNUMBER(OFFSET('Water Data'!$I$9,0,10*ROW('Water Data'!I74))),'Data Summary'!CJ80="Yes"),OFFSET('Water Data'!$I$9,0,10*ROW('Water Data'!I74)),NA())</f>
        <v>#N/A</v>
      </c>
      <c r="V80" s="509" t="e">
        <f ca="1">+IF(AND(ISNUMBER(OFFSET('Sanitation Data'!$D$4,0,10*ROW('Sanitation Data'!D74))),'Data Summary'!CK80="Yes"),100-OFFSET('Sanitation Data'!$D$4,0,10*ROW('Sanitation Data'!D74)),NA())</f>
        <v>#N/A</v>
      </c>
      <c r="W80" s="509" t="e">
        <f ca="1">+IF(AND(ISNUMBER(OFFSET('Sanitation Data'!$D$6,0,10*ROW('Sanitation Data'!D74))),'Data Summary'!CL80="Yes"),OFFSET('Sanitation Data'!$D$6,0,10*ROW('Sanitation Data'!D74)),NA())</f>
        <v>#N/A</v>
      </c>
      <c r="X80" s="509" t="e">
        <f ca="1">+IF(AND(ISNUMBER(OFFSET('Sanitation Data'!$D$10,0,10*ROW('Sanitation Data'!D74))),'Data Summary'!CM80="Yes"),OFFSET('Sanitation Data'!$D$10,0,10*ROW('Sanitation Data'!D74)),NA())</f>
        <v>#N/A</v>
      </c>
      <c r="Y80" s="509" t="e">
        <f ca="1">+IF(AND(ISNUMBER(OFFSET('Sanitation Data'!$D$11,0,10*ROW('Sanitation Data'!D74))),'Data Summary'!CN80="Yes"),OFFSET('Sanitation Data'!$D$11,0,10*ROW('Sanitation Data'!D74)),NA())</f>
        <v>#N/A</v>
      </c>
      <c r="Z80" s="509" t="e">
        <f ca="1">+IF(AND(ISNUMBER(OFFSET('Sanitation Data'!$D$12,0,10*ROW('Sanitation Data'!D74))),'Data Summary'!CO80="Yes"),OFFSET('Sanitation Data'!$D$12,0,10*ROW('Sanitation Data'!D74)),NA())</f>
        <v>#N/A</v>
      </c>
      <c r="AA80" s="509" t="e">
        <f ca="1">+IF(AND(ISNUMBER(OFFSET('Sanitation Data'!$E$4,0,10*ROW('Sanitation Data'!E74))),'Data Summary'!CP80="Yes"),100-OFFSET('Sanitation Data'!$E$4,0,10*ROW('Sanitation Data'!E74)),NA())</f>
        <v>#N/A</v>
      </c>
      <c r="AB80" s="509" t="e">
        <f ca="1">+IF(AND(ISNUMBER(OFFSET('Sanitation Data'!$E$6,0,10*ROW('Sanitation Data'!E74))),'Data Summary'!CQ80="Yes"),OFFSET('Sanitation Data'!$E$6,0,10*ROW('Sanitation Data'!E74)),NA())</f>
        <v>#N/A</v>
      </c>
      <c r="AC80" s="509" t="e">
        <f ca="1">+IF(AND(ISNUMBER(OFFSET('Sanitation Data'!$E$10,0,10*ROW('Sanitation Data'!E74))),'Data Summary'!CR80="Yes"),OFFSET('Sanitation Data'!$E$10,0,10*ROW('Sanitation Data'!E74)),NA())</f>
        <v>#N/A</v>
      </c>
      <c r="AD80" s="509" t="e">
        <f ca="1">+IF(AND(ISNUMBER(OFFSET('Sanitation Data'!$E$11,0,10*ROW('Sanitation Data'!E74))),'Data Summary'!CS80="Yes"),OFFSET('Sanitation Data'!$E$11,0,10*ROW('Sanitation Data'!E74)),NA())</f>
        <v>#N/A</v>
      </c>
      <c r="AE80" s="509" t="e">
        <f ca="1">+IF(AND(ISNUMBER(OFFSET('Sanitation Data'!$E$12,0,10*ROW('Sanitation Data'!E74))),'Data Summary'!CT80="Yes"),OFFSET('Sanitation Data'!$E$12,0,10*ROW('Sanitation Data'!E74)),NA())</f>
        <v>#N/A</v>
      </c>
      <c r="AF80" s="509" t="e">
        <f ca="1">+IF(AND(ISNUMBER(OFFSET('Sanitation Data'!$F$4,0,10*ROW('Sanitation Data'!F74))),'Data Summary'!CU80="Yes"),100-OFFSET('Sanitation Data'!$F$4,0,10*ROW('Sanitation Data'!F74)),NA())</f>
        <v>#N/A</v>
      </c>
      <c r="AG80" s="509" t="e">
        <f ca="1">+IF(AND(ISNUMBER(OFFSET('Sanitation Data'!$F$6,0,10*ROW('Sanitation Data'!F74))),'Data Summary'!CV80="Yes"),OFFSET('Sanitation Data'!$F$6,0,10*ROW('Sanitation Data'!F74)),NA())</f>
        <v>#N/A</v>
      </c>
      <c r="AH80" s="509" t="e">
        <f ca="1">+IF(AND(ISNUMBER(OFFSET('Sanitation Data'!$F$10,0,10*ROW('Sanitation Data'!F74))),'Data Summary'!CW80="Yes"),OFFSET('Sanitation Data'!$F$10,0,10*ROW('Sanitation Data'!F74)),NA())</f>
        <v>#N/A</v>
      </c>
      <c r="AI80" s="509" t="e">
        <f ca="1">+IF(AND(ISNUMBER(OFFSET('Sanitation Data'!$F$11,0,10*ROW('Sanitation Data'!F74))),'Data Summary'!CX80="Yes"),OFFSET('Sanitation Data'!$F$11,0,10*ROW('Sanitation Data'!F74)),NA())</f>
        <v>#N/A</v>
      </c>
      <c r="AJ80" s="509" t="e">
        <f ca="1">+IF(AND(ISNUMBER(OFFSET('Sanitation Data'!$F$12,0,10*ROW('Sanitation Data'!F74))),'Data Summary'!CY80="Yes"),OFFSET('Sanitation Data'!$F$12,0,10*ROW('Sanitation Data'!F74)),NA())</f>
        <v>#N/A</v>
      </c>
      <c r="AK80" s="509" t="e">
        <f ca="1">+IF(AND(ISNUMBER(OFFSET('Sanitation Data'!$G$4,0,10*ROW('Sanitation Data'!G74))),'Data Summary'!CZ80="Yes"),100-OFFSET('Sanitation Data'!$G$4,0,10*ROW('Sanitation Data'!G74)),NA())</f>
        <v>#N/A</v>
      </c>
      <c r="AL80" s="509" t="e">
        <f ca="1">+IF(AND(ISNUMBER(OFFSET('Sanitation Data'!$G$6,0,10*ROW('Sanitation Data'!G74))),'Data Summary'!DA80="Yes"),OFFSET('Sanitation Data'!$G$6,0,10*ROW('Sanitation Data'!G74)),NA())</f>
        <v>#N/A</v>
      </c>
      <c r="AM80" s="509" t="e">
        <f ca="1">+IF(AND(ISNUMBER(OFFSET('Sanitation Data'!$G$10,0,10*ROW('Sanitation Data'!G74))),'Data Summary'!DB80="Yes"),OFFSET('Sanitation Data'!$G$10,0,10*ROW('Sanitation Data'!G74)),NA())</f>
        <v>#N/A</v>
      </c>
      <c r="AN80" s="509" t="e">
        <f ca="1">+IF(AND(ISNUMBER(OFFSET('Sanitation Data'!$G$11,0,10*ROW('Sanitation Data'!G74))),'Data Summary'!DC80="Yes"),OFFSET('Sanitation Data'!$G$11,0,10*ROW('Sanitation Data'!G74)),NA())</f>
        <v>#N/A</v>
      </c>
      <c r="AO80" s="509" t="e">
        <f ca="1">+IF(AND(ISNUMBER(OFFSET('Sanitation Data'!$G$12,0,10*ROW('Sanitation Data'!G74))),'Data Summary'!DD80="Yes"),OFFSET('Sanitation Data'!$G$12,0,10*ROW('Sanitation Data'!G74)),NA())</f>
        <v>#N/A</v>
      </c>
      <c r="AP80" s="509" t="e">
        <f ca="1">+IF(AND(ISNUMBER(OFFSET('Sanitation Data'!$H$4,0,10*ROW('Sanitation Data'!H74))),'Data Summary'!DE80="Yes"),100-OFFSET('Sanitation Data'!$H$4,0,10*ROW('Sanitation Data'!H74)),NA())</f>
        <v>#N/A</v>
      </c>
      <c r="AQ80" s="509" t="e">
        <f ca="1">+IF(AND(ISNUMBER(OFFSET('Sanitation Data'!$H$6,0,10*ROW('Sanitation Data'!H74))),'Data Summary'!DF80="Yes"),OFFSET('Sanitation Data'!$H$6,0,10*ROW('Sanitation Data'!H74)),NA())</f>
        <v>#N/A</v>
      </c>
      <c r="AR80" s="509" t="e">
        <f ca="1">+IF(AND(ISNUMBER(OFFSET('Sanitation Data'!$H$10,0,10*ROW('Sanitation Data'!H74))),'Data Summary'!DG80="Yes"),OFFSET('Sanitation Data'!$H$10,0,10*ROW('Sanitation Data'!H74)),NA())</f>
        <v>#N/A</v>
      </c>
      <c r="AS80" s="509" t="e">
        <f ca="1">+IF(AND(ISNUMBER(OFFSET('Sanitation Data'!$H$11,0,10*ROW('Sanitation Data'!H74))),'Data Summary'!DH80="Yes"),OFFSET('Sanitation Data'!$H$11,0,10*ROW('Sanitation Data'!H74)),NA())</f>
        <v>#N/A</v>
      </c>
      <c r="AT80" s="509" t="e">
        <f ca="1">+IF(AND(ISNUMBER(OFFSET('Sanitation Data'!$H$12,0,10*ROW('Sanitation Data'!H74))),'Data Summary'!DI80="Yes"),OFFSET('Sanitation Data'!$H$12,0,10*ROW('Sanitation Data'!H74)),NA())</f>
        <v>#N/A</v>
      </c>
      <c r="AU80" s="509" t="e">
        <f ca="1">+IF(AND(ISNUMBER(OFFSET('Sanitation Data'!$I$4,0,10*ROW('Sanitation Data'!I74))),'Data Summary'!DJ80="Yes"),100-OFFSET('Sanitation Data'!$I$4,0,10*ROW('Sanitation Data'!I74)),NA())</f>
        <v>#N/A</v>
      </c>
      <c r="AV80" s="509" t="e">
        <f ca="1">+IF(AND(ISNUMBER(OFFSET('Sanitation Data'!$I$6,0,10*ROW('Sanitation Data'!I74))),'Data Summary'!DK80="Yes"),OFFSET('Sanitation Data'!$I$6,0,10*ROW('Sanitation Data'!I74)),NA())</f>
        <v>#N/A</v>
      </c>
      <c r="AW80" s="509" t="e">
        <f ca="1">+IF(AND(ISNUMBER(OFFSET('Sanitation Data'!$I$10,0,10*ROW('Sanitation Data'!I74))),'Data Summary'!DL80="Yes"),OFFSET('Sanitation Data'!$I$10,0,10*ROW('Sanitation Data'!I74)),NA())</f>
        <v>#N/A</v>
      </c>
      <c r="AX80" s="509" t="e">
        <f ca="1">+IF(AND(ISNUMBER(OFFSET('Sanitation Data'!$I$11,0,10*ROW('Sanitation Data'!I74))),'Data Summary'!DM80="Yes"),OFFSET('Sanitation Data'!$I$11,0,10*ROW('Sanitation Data'!I74)),NA())</f>
        <v>#N/A</v>
      </c>
      <c r="AY80" s="509" t="e">
        <f ca="1">+IF(AND(ISNUMBER(OFFSET('Sanitation Data'!$I$12,0,10*ROW('Sanitation Data'!I74))),'Data Summary'!DN80="Yes"),OFFSET('Sanitation Data'!$I$12,0,10*ROW('Sanitation Data'!I74)),NA())</f>
        <v>#N/A</v>
      </c>
      <c r="AZ80" s="510" t="e">
        <f ca="1">+IF(AND(ISNUMBER(OFFSET('Hygiene Data'!$D$5,0,10*ROW('Hygiene Data'!D74))),'Data Summary'!DO80="Yes"),OFFSET('Hygiene Data'!$D$5,0,10*ROW('Hygiene Data'!D74)),NA())</f>
        <v>#N/A</v>
      </c>
      <c r="BA80" s="510" t="e">
        <f ca="1">+IF(AND(ISNUMBER(OFFSET('Hygiene Data'!$D$7,0,10*ROW('Hygiene Data'!D74))),'Data Summary'!DP80="Yes"),OFFSET('Hygiene Data'!$D$7,0,10*ROW('Hygiene Data'!D74)),NA())</f>
        <v>#N/A</v>
      </c>
      <c r="BB80" s="510" t="e">
        <f ca="1">+IF(AND(ISNUMBER(OFFSET('Hygiene Data'!$D$9,0,10*ROW('Hygiene Data'!D74))),'Data Summary'!DQ80="Yes"),OFFSET('Hygiene Data'!$D$9,0,10*ROW('Hygiene Data'!D74)),NA())</f>
        <v>#N/A</v>
      </c>
      <c r="BC80" s="510" t="e">
        <f ca="1">+IF(AND(ISNUMBER(OFFSET('Hygiene Data'!$E$5,0,10*ROW('Hygiene Data'!E74))),'Data Summary'!DR80="Yes"),OFFSET('Hygiene Data'!$E$5,0,10*ROW('Hygiene Data'!E74)),NA())</f>
        <v>#N/A</v>
      </c>
      <c r="BD80" s="510" t="e">
        <f ca="1">+IF(AND(ISNUMBER(OFFSET('Hygiene Data'!$E$7,0,10*ROW('Hygiene Data'!E74))),'Data Summary'!DS80="Yes"),OFFSET('Hygiene Data'!$E$7,0,10*ROW('Hygiene Data'!E74)),NA())</f>
        <v>#N/A</v>
      </c>
      <c r="BE80" s="510" t="e">
        <f ca="1">+IF(AND(ISNUMBER(OFFSET('Hygiene Data'!$E$9,0,10*ROW('Hygiene Data'!E74))),'Data Summary'!DT80="Yes"),OFFSET('Hygiene Data'!$E$9,0,10*ROW('Hygiene Data'!E74)),NA())</f>
        <v>#N/A</v>
      </c>
      <c r="BF80" s="510" t="e">
        <f ca="1">+IF(AND(ISNUMBER(OFFSET('Hygiene Data'!$F$5,0,10*ROW('Hygiene Data'!F74))),'Data Summary'!DU80="Yes"),OFFSET('Hygiene Data'!$F$5,0,10*ROW('Hygiene Data'!F74)),NA())</f>
        <v>#N/A</v>
      </c>
      <c r="BG80" s="510" t="e">
        <f ca="1">+IF(AND(ISNUMBER(OFFSET('Hygiene Data'!$F$7,0,10*ROW('Hygiene Data'!F74))),'Data Summary'!DV80="Yes"),OFFSET('Hygiene Data'!$F$7,0,10*ROW('Hygiene Data'!F74)),NA())</f>
        <v>#N/A</v>
      </c>
      <c r="BH80" s="510" t="e">
        <f ca="1">+IF(AND(ISNUMBER(OFFSET('Hygiene Data'!$F$9,0,10*ROW('Hygiene Data'!F74))),'Data Summary'!DW80="Yes"),OFFSET('Hygiene Data'!$F$9,0,10*ROW('Hygiene Data'!F74)),NA())</f>
        <v>#N/A</v>
      </c>
      <c r="BI80" s="510" t="e">
        <f ca="1">+IF(AND(ISNUMBER(OFFSET('Hygiene Data'!$G$5,0,10*ROW('Hygiene Data'!G74))),'Data Summary'!DX80="Yes"),OFFSET('Hygiene Data'!$G$5,0,10*ROW('Hygiene Data'!G74)),NA())</f>
        <v>#N/A</v>
      </c>
      <c r="BJ80" s="510" t="e">
        <f ca="1">+IF(AND(ISNUMBER(OFFSET('Hygiene Data'!$G$7,0,10*ROW('Hygiene Data'!G74))),'Data Summary'!DY80="Yes"),OFFSET('Hygiene Data'!$G$7,0,10*ROW('Hygiene Data'!G74)),NA())</f>
        <v>#N/A</v>
      </c>
      <c r="BK80" s="510" t="e">
        <f ca="1">+IF(AND(ISNUMBER(OFFSET('Hygiene Data'!$G$9,0,10*ROW('Hygiene Data'!G74))),'Data Summary'!DZ80="Yes"),OFFSET('Hygiene Data'!$G$9,0,10*ROW('Hygiene Data'!G74)),NA())</f>
        <v>#N/A</v>
      </c>
      <c r="BL80" s="510" t="e">
        <f ca="1">+IF(AND(ISNUMBER(OFFSET('Hygiene Data'!$H$5,0,10*ROW('Hygiene Data'!H74))),'Data Summary'!EA80="Yes"),OFFSET('Hygiene Data'!$H$5,0,10*ROW('Hygiene Data'!H74)),NA())</f>
        <v>#N/A</v>
      </c>
      <c r="BM80" s="510" t="e">
        <f ca="1">+IF(AND(ISNUMBER(OFFSET('Hygiene Data'!$H$7,0,10*ROW('Hygiene Data'!H74))),'Data Summary'!EB80="Yes"),OFFSET('Hygiene Data'!$H$7,0,10*ROW('Hygiene Data'!H74)),NA())</f>
        <v>#N/A</v>
      </c>
      <c r="BN80" s="510" t="e">
        <f ca="1">+IF(AND(ISNUMBER(OFFSET('Hygiene Data'!$H$9,0,10*ROW('Hygiene Data'!H74))),'Data Summary'!EC80="Yes"),OFFSET('Hygiene Data'!$H$9,0,10*ROW('Hygiene Data'!H74)),NA())</f>
        <v>#N/A</v>
      </c>
      <c r="BO80" s="510" t="e">
        <f ca="1">+IF(AND(ISNUMBER(OFFSET('Hygiene Data'!$I$5,0,10*ROW('Hygiene Data'!I74))),'Data Summary'!ED80="Yes"),OFFSET('Hygiene Data'!$I$5,0,10*ROW('Hygiene Data'!I74)),NA())</f>
        <v>#N/A</v>
      </c>
      <c r="BP80" s="510" t="e">
        <f ca="1">+IF(AND(ISNUMBER(OFFSET('Hygiene Data'!$I$7,0,10*ROW('Hygiene Data'!I74))),'Data Summary'!EE80="Yes"),OFFSET('Hygiene Data'!$I$7,0,10*ROW('Hygiene Data'!I74)),NA())</f>
        <v>#N/A</v>
      </c>
      <c r="BQ80" s="510" t="e">
        <f ca="1">+IF(AND(ISNUMBER(OFFSET('Hygiene Data'!$I$9,0,10*ROW('Hygiene Data'!I74))),'Data Summary'!EF80="Yes"),OFFSET('Hygiene Data'!$I$9,0,10*ROW('Hygiene Data'!I74)),NA())</f>
        <v>#N/A</v>
      </c>
    </row>
    <row r="81" spans="1:69" x14ac:dyDescent="0.25">
      <c r="A81" s="506" t="e">
        <f ca="1">+RIGHT('Data Summary'!A81,LEN('Data Summary'!A81)-9)</f>
        <v>#VALUE!</v>
      </c>
      <c r="B81" s="480" t="str">
        <f ca="1">+IF(ISTEXT('Data Summary'!B81),'Data Summary'!B81,"")</f>
        <v/>
      </c>
      <c r="C81" s="507" t="e">
        <f ca="1">+VALUE('Data Summary'!C81)</f>
        <v>#VALUE!</v>
      </c>
      <c r="D81" s="508" t="e">
        <f ca="1">+IF(AND(ISNUMBER(OFFSET('Water Data'!$D$4,0,10*ROW('Water Data'!D75))),'Data Summary'!BS81="Yes"),100-OFFSET('Water Data'!$D$4,0,10*ROW('Water Data'!D75)),NA())</f>
        <v>#N/A</v>
      </c>
      <c r="E81" s="508" t="e">
        <f ca="1">+IF(AND(ISNUMBER(OFFSET('Water Data'!$D$6,0,10*ROW('Water Data'!D75))),'Data Summary'!BT81="Yes"),OFFSET('Water Data'!$D$6,0,10*ROW('Water Data'!D75)),NA())</f>
        <v>#N/A</v>
      </c>
      <c r="F81" s="508" t="e">
        <f ca="1">+IF(AND(ISNUMBER(OFFSET('Water Data'!$D$9,0,10*ROW('Water Data'!D75))),'Data Summary'!BU81="Yes"),OFFSET('Water Data'!$D$9,0,10*ROW('Water Data'!D75)),NA())</f>
        <v>#N/A</v>
      </c>
      <c r="G81" s="508" t="e">
        <f ca="1">+IF(AND(ISNUMBER(OFFSET('Water Data'!$E$4,0,10*ROW('Water Data'!E75))),'Data Summary'!BV81="Yes"),100-OFFSET('Water Data'!$E$4,0,10*ROW('Water Data'!E75)),NA())</f>
        <v>#N/A</v>
      </c>
      <c r="H81" s="508" t="e">
        <f ca="1">+IF(AND(ISNUMBER(OFFSET('Water Data'!$E$6,0,10*ROW('Water Data'!E75))),'Data Summary'!BW81="Yes"),OFFSET('Water Data'!$E$6,0,10*ROW('Water Data'!E75)),NA())</f>
        <v>#N/A</v>
      </c>
      <c r="I81" s="508" t="e">
        <f ca="1">+IF(AND(ISNUMBER(OFFSET('Water Data'!$E$9,0,10*ROW('Water Data'!E75))),'Data Summary'!BX81="Yes"),OFFSET('Water Data'!$E$9,0,10*ROW('Water Data'!E75)),NA())</f>
        <v>#N/A</v>
      </c>
      <c r="J81" s="508" t="e">
        <f ca="1">+IF(AND(ISNUMBER(OFFSET('Water Data'!$F$4,0,10*ROW('Water Data'!F75))),'Data Summary'!BY81="Yes"),100-OFFSET('Water Data'!$F$4,0,10*ROW('Water Data'!F75)),NA())</f>
        <v>#N/A</v>
      </c>
      <c r="K81" s="508" t="e">
        <f ca="1">+IF(AND(ISNUMBER(OFFSET('Water Data'!$F$6,0,10*ROW('Water Data'!F75))),'Data Summary'!BZ81="Yes"),OFFSET('Water Data'!$F$6,0,10*ROW('Water Data'!F75)),NA())</f>
        <v>#N/A</v>
      </c>
      <c r="L81" s="508" t="e">
        <f ca="1">+IF(AND(ISNUMBER(OFFSET('Water Data'!$F$9,0,10*ROW('Water Data'!F75))),'Data Summary'!CA81="Yes"),OFFSET('Water Data'!$F$9,0,10*ROW('Water Data'!F75)),NA())</f>
        <v>#N/A</v>
      </c>
      <c r="M81" s="508" t="e">
        <f ca="1">+IF(AND(ISNUMBER(OFFSET('Water Data'!$G$4,0,10*ROW('Water Data'!G75))),'Data Summary'!CB81="Yes"),100-OFFSET('Water Data'!$G$4,0,10*ROW('Water Data'!G75)),NA())</f>
        <v>#N/A</v>
      </c>
      <c r="N81" s="508" t="e">
        <f ca="1">+IF(AND(ISNUMBER(OFFSET('Water Data'!$G$6,0,10*ROW('Water Data'!G75))),'Data Summary'!CC81="Yes"),OFFSET('Water Data'!$G$6,0,10*ROW('Water Data'!G75)),NA())</f>
        <v>#N/A</v>
      </c>
      <c r="O81" s="508" t="e">
        <f ca="1">+IF(AND(ISNUMBER(OFFSET('Water Data'!$G$9,0,10*ROW('Water Data'!G75))),'Data Summary'!CD81="Yes"),OFFSET('Water Data'!$G$9,0,10*ROW('Water Data'!G75)),NA())</f>
        <v>#N/A</v>
      </c>
      <c r="P81" s="508" t="e">
        <f ca="1">+IF(AND(ISNUMBER(OFFSET('Water Data'!$H$4,0,10*ROW('Water Data'!H75))),'Data Summary'!CE81="Yes"),100-OFFSET('Water Data'!$H$4,0,10*ROW('Water Data'!H75)),NA())</f>
        <v>#N/A</v>
      </c>
      <c r="Q81" s="508" t="e">
        <f ca="1">+IF(AND(ISNUMBER(OFFSET('Water Data'!$H$6,0,10*ROW('Water Data'!H75))),'Data Summary'!CF81="Yes"),OFFSET('Water Data'!$H$6,0,10*ROW('Water Data'!H75)),NA())</f>
        <v>#N/A</v>
      </c>
      <c r="R81" s="508" t="e">
        <f ca="1">+IF(AND(ISNUMBER(OFFSET('Water Data'!$H$9,0,10*ROW('Water Data'!H75))),'Data Summary'!CG81="Yes"),OFFSET('Water Data'!$H$9,0,10*ROW('Water Data'!H75)),NA())</f>
        <v>#N/A</v>
      </c>
      <c r="S81" s="508" t="e">
        <f ca="1">+IF(AND(ISNUMBER(OFFSET('Water Data'!$I$4,0,10*ROW('Water Data'!I75))),'Data Summary'!CH81="Yes"),100-OFFSET('Water Data'!$I$4,0,10*ROW('Water Data'!I75)),NA())</f>
        <v>#N/A</v>
      </c>
      <c r="T81" s="508" t="e">
        <f ca="1">+IF(AND(ISNUMBER(OFFSET('Water Data'!$I$6,0,10*ROW('Water Data'!I75))),'Data Summary'!CI81="Yes"),OFFSET('Water Data'!$I$6,0,10*ROW('Water Data'!I75)),NA())</f>
        <v>#N/A</v>
      </c>
      <c r="U81" s="508" t="e">
        <f ca="1">+IF(AND(ISNUMBER(OFFSET('Water Data'!$I$9,0,10*ROW('Water Data'!I75))),'Data Summary'!CJ81="Yes"),OFFSET('Water Data'!$I$9,0,10*ROW('Water Data'!I75)),NA())</f>
        <v>#N/A</v>
      </c>
      <c r="V81" s="509" t="e">
        <f ca="1">+IF(AND(ISNUMBER(OFFSET('Sanitation Data'!$D$4,0,10*ROW('Sanitation Data'!D75))),'Data Summary'!CK81="Yes"),100-OFFSET('Sanitation Data'!$D$4,0,10*ROW('Sanitation Data'!D75)),NA())</f>
        <v>#N/A</v>
      </c>
      <c r="W81" s="509" t="e">
        <f ca="1">+IF(AND(ISNUMBER(OFFSET('Sanitation Data'!$D$6,0,10*ROW('Sanitation Data'!D75))),'Data Summary'!CL81="Yes"),OFFSET('Sanitation Data'!$D$6,0,10*ROW('Sanitation Data'!D75)),NA())</f>
        <v>#N/A</v>
      </c>
      <c r="X81" s="509" t="e">
        <f ca="1">+IF(AND(ISNUMBER(OFFSET('Sanitation Data'!$D$10,0,10*ROW('Sanitation Data'!D75))),'Data Summary'!CM81="Yes"),OFFSET('Sanitation Data'!$D$10,0,10*ROW('Sanitation Data'!D75)),NA())</f>
        <v>#N/A</v>
      </c>
      <c r="Y81" s="509" t="e">
        <f ca="1">+IF(AND(ISNUMBER(OFFSET('Sanitation Data'!$D$11,0,10*ROW('Sanitation Data'!D75))),'Data Summary'!CN81="Yes"),OFFSET('Sanitation Data'!$D$11,0,10*ROW('Sanitation Data'!D75)),NA())</f>
        <v>#N/A</v>
      </c>
      <c r="Z81" s="509" t="e">
        <f ca="1">+IF(AND(ISNUMBER(OFFSET('Sanitation Data'!$D$12,0,10*ROW('Sanitation Data'!D75))),'Data Summary'!CO81="Yes"),OFFSET('Sanitation Data'!$D$12,0,10*ROW('Sanitation Data'!D75)),NA())</f>
        <v>#N/A</v>
      </c>
      <c r="AA81" s="509" t="e">
        <f ca="1">+IF(AND(ISNUMBER(OFFSET('Sanitation Data'!$E$4,0,10*ROW('Sanitation Data'!E75))),'Data Summary'!CP81="Yes"),100-OFFSET('Sanitation Data'!$E$4,0,10*ROW('Sanitation Data'!E75)),NA())</f>
        <v>#N/A</v>
      </c>
      <c r="AB81" s="509" t="e">
        <f ca="1">+IF(AND(ISNUMBER(OFFSET('Sanitation Data'!$E$6,0,10*ROW('Sanitation Data'!E75))),'Data Summary'!CQ81="Yes"),OFFSET('Sanitation Data'!$E$6,0,10*ROW('Sanitation Data'!E75)),NA())</f>
        <v>#N/A</v>
      </c>
      <c r="AC81" s="509" t="e">
        <f ca="1">+IF(AND(ISNUMBER(OFFSET('Sanitation Data'!$E$10,0,10*ROW('Sanitation Data'!E75))),'Data Summary'!CR81="Yes"),OFFSET('Sanitation Data'!$E$10,0,10*ROW('Sanitation Data'!E75)),NA())</f>
        <v>#N/A</v>
      </c>
      <c r="AD81" s="509" t="e">
        <f ca="1">+IF(AND(ISNUMBER(OFFSET('Sanitation Data'!$E$11,0,10*ROW('Sanitation Data'!E75))),'Data Summary'!CS81="Yes"),OFFSET('Sanitation Data'!$E$11,0,10*ROW('Sanitation Data'!E75)),NA())</f>
        <v>#N/A</v>
      </c>
      <c r="AE81" s="509" t="e">
        <f ca="1">+IF(AND(ISNUMBER(OFFSET('Sanitation Data'!$E$12,0,10*ROW('Sanitation Data'!E75))),'Data Summary'!CT81="Yes"),OFFSET('Sanitation Data'!$E$12,0,10*ROW('Sanitation Data'!E75)),NA())</f>
        <v>#N/A</v>
      </c>
      <c r="AF81" s="509" t="e">
        <f ca="1">+IF(AND(ISNUMBER(OFFSET('Sanitation Data'!$F$4,0,10*ROW('Sanitation Data'!F75))),'Data Summary'!CU81="Yes"),100-OFFSET('Sanitation Data'!$F$4,0,10*ROW('Sanitation Data'!F75)),NA())</f>
        <v>#N/A</v>
      </c>
      <c r="AG81" s="509" t="e">
        <f ca="1">+IF(AND(ISNUMBER(OFFSET('Sanitation Data'!$F$6,0,10*ROW('Sanitation Data'!F75))),'Data Summary'!CV81="Yes"),OFFSET('Sanitation Data'!$F$6,0,10*ROW('Sanitation Data'!F75)),NA())</f>
        <v>#N/A</v>
      </c>
      <c r="AH81" s="509" t="e">
        <f ca="1">+IF(AND(ISNUMBER(OFFSET('Sanitation Data'!$F$10,0,10*ROW('Sanitation Data'!F75))),'Data Summary'!CW81="Yes"),OFFSET('Sanitation Data'!$F$10,0,10*ROW('Sanitation Data'!F75)),NA())</f>
        <v>#N/A</v>
      </c>
      <c r="AI81" s="509" t="e">
        <f ca="1">+IF(AND(ISNUMBER(OFFSET('Sanitation Data'!$F$11,0,10*ROW('Sanitation Data'!F75))),'Data Summary'!CX81="Yes"),OFFSET('Sanitation Data'!$F$11,0,10*ROW('Sanitation Data'!F75)),NA())</f>
        <v>#N/A</v>
      </c>
      <c r="AJ81" s="509" t="e">
        <f ca="1">+IF(AND(ISNUMBER(OFFSET('Sanitation Data'!$F$12,0,10*ROW('Sanitation Data'!F75))),'Data Summary'!CY81="Yes"),OFFSET('Sanitation Data'!$F$12,0,10*ROW('Sanitation Data'!F75)),NA())</f>
        <v>#N/A</v>
      </c>
      <c r="AK81" s="509" t="e">
        <f ca="1">+IF(AND(ISNUMBER(OFFSET('Sanitation Data'!$G$4,0,10*ROW('Sanitation Data'!G75))),'Data Summary'!CZ81="Yes"),100-OFFSET('Sanitation Data'!$G$4,0,10*ROW('Sanitation Data'!G75)),NA())</f>
        <v>#N/A</v>
      </c>
      <c r="AL81" s="509" t="e">
        <f ca="1">+IF(AND(ISNUMBER(OFFSET('Sanitation Data'!$G$6,0,10*ROW('Sanitation Data'!G75))),'Data Summary'!DA81="Yes"),OFFSET('Sanitation Data'!$G$6,0,10*ROW('Sanitation Data'!G75)),NA())</f>
        <v>#N/A</v>
      </c>
      <c r="AM81" s="509" t="e">
        <f ca="1">+IF(AND(ISNUMBER(OFFSET('Sanitation Data'!$G$10,0,10*ROW('Sanitation Data'!G75))),'Data Summary'!DB81="Yes"),OFFSET('Sanitation Data'!$G$10,0,10*ROW('Sanitation Data'!G75)),NA())</f>
        <v>#N/A</v>
      </c>
      <c r="AN81" s="509" t="e">
        <f ca="1">+IF(AND(ISNUMBER(OFFSET('Sanitation Data'!$G$11,0,10*ROW('Sanitation Data'!G75))),'Data Summary'!DC81="Yes"),OFFSET('Sanitation Data'!$G$11,0,10*ROW('Sanitation Data'!G75)),NA())</f>
        <v>#N/A</v>
      </c>
      <c r="AO81" s="509" t="e">
        <f ca="1">+IF(AND(ISNUMBER(OFFSET('Sanitation Data'!$G$12,0,10*ROW('Sanitation Data'!G75))),'Data Summary'!DD81="Yes"),OFFSET('Sanitation Data'!$G$12,0,10*ROW('Sanitation Data'!G75)),NA())</f>
        <v>#N/A</v>
      </c>
      <c r="AP81" s="509" t="e">
        <f ca="1">+IF(AND(ISNUMBER(OFFSET('Sanitation Data'!$H$4,0,10*ROW('Sanitation Data'!H75))),'Data Summary'!DE81="Yes"),100-OFFSET('Sanitation Data'!$H$4,0,10*ROW('Sanitation Data'!H75)),NA())</f>
        <v>#N/A</v>
      </c>
      <c r="AQ81" s="509" t="e">
        <f ca="1">+IF(AND(ISNUMBER(OFFSET('Sanitation Data'!$H$6,0,10*ROW('Sanitation Data'!H75))),'Data Summary'!DF81="Yes"),OFFSET('Sanitation Data'!$H$6,0,10*ROW('Sanitation Data'!H75)),NA())</f>
        <v>#N/A</v>
      </c>
      <c r="AR81" s="509" t="e">
        <f ca="1">+IF(AND(ISNUMBER(OFFSET('Sanitation Data'!$H$10,0,10*ROW('Sanitation Data'!H75))),'Data Summary'!DG81="Yes"),OFFSET('Sanitation Data'!$H$10,0,10*ROW('Sanitation Data'!H75)),NA())</f>
        <v>#N/A</v>
      </c>
      <c r="AS81" s="509" t="e">
        <f ca="1">+IF(AND(ISNUMBER(OFFSET('Sanitation Data'!$H$11,0,10*ROW('Sanitation Data'!H75))),'Data Summary'!DH81="Yes"),OFFSET('Sanitation Data'!$H$11,0,10*ROW('Sanitation Data'!H75)),NA())</f>
        <v>#N/A</v>
      </c>
      <c r="AT81" s="509" t="e">
        <f ca="1">+IF(AND(ISNUMBER(OFFSET('Sanitation Data'!$H$12,0,10*ROW('Sanitation Data'!H75))),'Data Summary'!DI81="Yes"),OFFSET('Sanitation Data'!$H$12,0,10*ROW('Sanitation Data'!H75)),NA())</f>
        <v>#N/A</v>
      </c>
      <c r="AU81" s="509" t="e">
        <f ca="1">+IF(AND(ISNUMBER(OFFSET('Sanitation Data'!$I$4,0,10*ROW('Sanitation Data'!I75))),'Data Summary'!DJ81="Yes"),100-OFFSET('Sanitation Data'!$I$4,0,10*ROW('Sanitation Data'!I75)),NA())</f>
        <v>#N/A</v>
      </c>
      <c r="AV81" s="509" t="e">
        <f ca="1">+IF(AND(ISNUMBER(OFFSET('Sanitation Data'!$I$6,0,10*ROW('Sanitation Data'!I75))),'Data Summary'!DK81="Yes"),OFFSET('Sanitation Data'!$I$6,0,10*ROW('Sanitation Data'!I75)),NA())</f>
        <v>#N/A</v>
      </c>
      <c r="AW81" s="509" t="e">
        <f ca="1">+IF(AND(ISNUMBER(OFFSET('Sanitation Data'!$I$10,0,10*ROW('Sanitation Data'!I75))),'Data Summary'!DL81="Yes"),OFFSET('Sanitation Data'!$I$10,0,10*ROW('Sanitation Data'!I75)),NA())</f>
        <v>#N/A</v>
      </c>
      <c r="AX81" s="509" t="e">
        <f ca="1">+IF(AND(ISNUMBER(OFFSET('Sanitation Data'!$I$11,0,10*ROW('Sanitation Data'!I75))),'Data Summary'!DM81="Yes"),OFFSET('Sanitation Data'!$I$11,0,10*ROW('Sanitation Data'!I75)),NA())</f>
        <v>#N/A</v>
      </c>
      <c r="AY81" s="509" t="e">
        <f ca="1">+IF(AND(ISNUMBER(OFFSET('Sanitation Data'!$I$12,0,10*ROW('Sanitation Data'!I75))),'Data Summary'!DN81="Yes"),OFFSET('Sanitation Data'!$I$12,0,10*ROW('Sanitation Data'!I75)),NA())</f>
        <v>#N/A</v>
      </c>
      <c r="AZ81" s="510" t="e">
        <f ca="1">+IF(AND(ISNUMBER(OFFSET('Hygiene Data'!$D$5,0,10*ROW('Hygiene Data'!D75))),'Data Summary'!DO81="Yes"),OFFSET('Hygiene Data'!$D$5,0,10*ROW('Hygiene Data'!D75)),NA())</f>
        <v>#N/A</v>
      </c>
      <c r="BA81" s="510" t="e">
        <f ca="1">+IF(AND(ISNUMBER(OFFSET('Hygiene Data'!$D$7,0,10*ROW('Hygiene Data'!D75))),'Data Summary'!DP81="Yes"),OFFSET('Hygiene Data'!$D$7,0,10*ROW('Hygiene Data'!D75)),NA())</f>
        <v>#N/A</v>
      </c>
      <c r="BB81" s="510" t="e">
        <f ca="1">+IF(AND(ISNUMBER(OFFSET('Hygiene Data'!$D$9,0,10*ROW('Hygiene Data'!D75))),'Data Summary'!DQ81="Yes"),OFFSET('Hygiene Data'!$D$9,0,10*ROW('Hygiene Data'!D75)),NA())</f>
        <v>#N/A</v>
      </c>
      <c r="BC81" s="510" t="e">
        <f ca="1">+IF(AND(ISNUMBER(OFFSET('Hygiene Data'!$E$5,0,10*ROW('Hygiene Data'!E75))),'Data Summary'!DR81="Yes"),OFFSET('Hygiene Data'!$E$5,0,10*ROW('Hygiene Data'!E75)),NA())</f>
        <v>#N/A</v>
      </c>
      <c r="BD81" s="510" t="e">
        <f ca="1">+IF(AND(ISNUMBER(OFFSET('Hygiene Data'!$E$7,0,10*ROW('Hygiene Data'!E75))),'Data Summary'!DS81="Yes"),OFFSET('Hygiene Data'!$E$7,0,10*ROW('Hygiene Data'!E75)),NA())</f>
        <v>#N/A</v>
      </c>
      <c r="BE81" s="510" t="e">
        <f ca="1">+IF(AND(ISNUMBER(OFFSET('Hygiene Data'!$E$9,0,10*ROW('Hygiene Data'!E75))),'Data Summary'!DT81="Yes"),OFFSET('Hygiene Data'!$E$9,0,10*ROW('Hygiene Data'!E75)),NA())</f>
        <v>#N/A</v>
      </c>
      <c r="BF81" s="510" t="e">
        <f ca="1">+IF(AND(ISNUMBER(OFFSET('Hygiene Data'!$F$5,0,10*ROW('Hygiene Data'!F75))),'Data Summary'!DU81="Yes"),OFFSET('Hygiene Data'!$F$5,0,10*ROW('Hygiene Data'!F75)),NA())</f>
        <v>#N/A</v>
      </c>
      <c r="BG81" s="510" t="e">
        <f ca="1">+IF(AND(ISNUMBER(OFFSET('Hygiene Data'!$F$7,0,10*ROW('Hygiene Data'!F75))),'Data Summary'!DV81="Yes"),OFFSET('Hygiene Data'!$F$7,0,10*ROW('Hygiene Data'!F75)),NA())</f>
        <v>#N/A</v>
      </c>
      <c r="BH81" s="510" t="e">
        <f ca="1">+IF(AND(ISNUMBER(OFFSET('Hygiene Data'!$F$9,0,10*ROW('Hygiene Data'!F75))),'Data Summary'!DW81="Yes"),OFFSET('Hygiene Data'!$F$9,0,10*ROW('Hygiene Data'!F75)),NA())</f>
        <v>#N/A</v>
      </c>
      <c r="BI81" s="510" t="e">
        <f ca="1">+IF(AND(ISNUMBER(OFFSET('Hygiene Data'!$G$5,0,10*ROW('Hygiene Data'!G75))),'Data Summary'!DX81="Yes"),OFFSET('Hygiene Data'!$G$5,0,10*ROW('Hygiene Data'!G75)),NA())</f>
        <v>#N/A</v>
      </c>
      <c r="BJ81" s="510" t="e">
        <f ca="1">+IF(AND(ISNUMBER(OFFSET('Hygiene Data'!$G$7,0,10*ROW('Hygiene Data'!G75))),'Data Summary'!DY81="Yes"),OFFSET('Hygiene Data'!$G$7,0,10*ROW('Hygiene Data'!G75)),NA())</f>
        <v>#N/A</v>
      </c>
      <c r="BK81" s="510" t="e">
        <f ca="1">+IF(AND(ISNUMBER(OFFSET('Hygiene Data'!$G$9,0,10*ROW('Hygiene Data'!G75))),'Data Summary'!DZ81="Yes"),OFFSET('Hygiene Data'!$G$9,0,10*ROW('Hygiene Data'!G75)),NA())</f>
        <v>#N/A</v>
      </c>
      <c r="BL81" s="510" t="e">
        <f ca="1">+IF(AND(ISNUMBER(OFFSET('Hygiene Data'!$H$5,0,10*ROW('Hygiene Data'!H75))),'Data Summary'!EA81="Yes"),OFFSET('Hygiene Data'!$H$5,0,10*ROW('Hygiene Data'!H75)),NA())</f>
        <v>#N/A</v>
      </c>
      <c r="BM81" s="510" t="e">
        <f ca="1">+IF(AND(ISNUMBER(OFFSET('Hygiene Data'!$H$7,0,10*ROW('Hygiene Data'!H75))),'Data Summary'!EB81="Yes"),OFFSET('Hygiene Data'!$H$7,0,10*ROW('Hygiene Data'!H75)),NA())</f>
        <v>#N/A</v>
      </c>
      <c r="BN81" s="510" t="e">
        <f ca="1">+IF(AND(ISNUMBER(OFFSET('Hygiene Data'!$H$9,0,10*ROW('Hygiene Data'!H75))),'Data Summary'!EC81="Yes"),OFFSET('Hygiene Data'!$H$9,0,10*ROW('Hygiene Data'!H75)),NA())</f>
        <v>#N/A</v>
      </c>
      <c r="BO81" s="510" t="e">
        <f ca="1">+IF(AND(ISNUMBER(OFFSET('Hygiene Data'!$I$5,0,10*ROW('Hygiene Data'!I75))),'Data Summary'!ED81="Yes"),OFFSET('Hygiene Data'!$I$5,0,10*ROW('Hygiene Data'!I75)),NA())</f>
        <v>#N/A</v>
      </c>
      <c r="BP81" s="510" t="e">
        <f ca="1">+IF(AND(ISNUMBER(OFFSET('Hygiene Data'!$I$7,0,10*ROW('Hygiene Data'!I75))),'Data Summary'!EE81="Yes"),OFFSET('Hygiene Data'!$I$7,0,10*ROW('Hygiene Data'!I75)),NA())</f>
        <v>#N/A</v>
      </c>
      <c r="BQ81" s="510" t="e">
        <f ca="1">+IF(AND(ISNUMBER(OFFSET('Hygiene Data'!$I$9,0,10*ROW('Hygiene Data'!I75))),'Data Summary'!EF81="Yes"),OFFSET('Hygiene Data'!$I$9,0,10*ROW('Hygiene Data'!I75)),NA())</f>
        <v>#N/A</v>
      </c>
    </row>
    <row r="82" spans="1:69" x14ac:dyDescent="0.25">
      <c r="A82" s="506" t="e">
        <f ca="1">+RIGHT('Data Summary'!A82,LEN('Data Summary'!A82)-9)</f>
        <v>#VALUE!</v>
      </c>
      <c r="B82" s="480" t="str">
        <f ca="1">+IF(ISTEXT('Data Summary'!B82),'Data Summary'!B82,"")</f>
        <v/>
      </c>
      <c r="C82" s="507" t="e">
        <f ca="1">+VALUE('Data Summary'!C82)</f>
        <v>#VALUE!</v>
      </c>
      <c r="D82" s="508" t="e">
        <f ca="1">+IF(AND(ISNUMBER(OFFSET('Water Data'!$D$4,0,10*ROW('Water Data'!D76))),'Data Summary'!BS82="Yes"),100-OFFSET('Water Data'!$D$4,0,10*ROW('Water Data'!D76)),NA())</f>
        <v>#N/A</v>
      </c>
      <c r="E82" s="508" t="e">
        <f ca="1">+IF(AND(ISNUMBER(OFFSET('Water Data'!$D$6,0,10*ROW('Water Data'!D76))),'Data Summary'!BT82="Yes"),OFFSET('Water Data'!$D$6,0,10*ROW('Water Data'!D76)),NA())</f>
        <v>#N/A</v>
      </c>
      <c r="F82" s="508" t="e">
        <f ca="1">+IF(AND(ISNUMBER(OFFSET('Water Data'!$D$9,0,10*ROW('Water Data'!D76))),'Data Summary'!BU82="Yes"),OFFSET('Water Data'!$D$9,0,10*ROW('Water Data'!D76)),NA())</f>
        <v>#N/A</v>
      </c>
      <c r="G82" s="508" t="e">
        <f ca="1">+IF(AND(ISNUMBER(OFFSET('Water Data'!$E$4,0,10*ROW('Water Data'!E76))),'Data Summary'!BV82="Yes"),100-OFFSET('Water Data'!$E$4,0,10*ROW('Water Data'!E76)),NA())</f>
        <v>#N/A</v>
      </c>
      <c r="H82" s="508" t="e">
        <f ca="1">+IF(AND(ISNUMBER(OFFSET('Water Data'!$E$6,0,10*ROW('Water Data'!E76))),'Data Summary'!BW82="Yes"),OFFSET('Water Data'!$E$6,0,10*ROW('Water Data'!E76)),NA())</f>
        <v>#N/A</v>
      </c>
      <c r="I82" s="508" t="e">
        <f ca="1">+IF(AND(ISNUMBER(OFFSET('Water Data'!$E$9,0,10*ROW('Water Data'!E76))),'Data Summary'!BX82="Yes"),OFFSET('Water Data'!$E$9,0,10*ROW('Water Data'!E76)),NA())</f>
        <v>#N/A</v>
      </c>
      <c r="J82" s="508" t="e">
        <f ca="1">+IF(AND(ISNUMBER(OFFSET('Water Data'!$F$4,0,10*ROW('Water Data'!F76))),'Data Summary'!BY82="Yes"),100-OFFSET('Water Data'!$F$4,0,10*ROW('Water Data'!F76)),NA())</f>
        <v>#N/A</v>
      </c>
      <c r="K82" s="508" t="e">
        <f ca="1">+IF(AND(ISNUMBER(OFFSET('Water Data'!$F$6,0,10*ROW('Water Data'!F76))),'Data Summary'!BZ82="Yes"),OFFSET('Water Data'!$F$6,0,10*ROW('Water Data'!F76)),NA())</f>
        <v>#N/A</v>
      </c>
      <c r="L82" s="508" t="e">
        <f ca="1">+IF(AND(ISNUMBER(OFFSET('Water Data'!$F$9,0,10*ROW('Water Data'!F76))),'Data Summary'!CA82="Yes"),OFFSET('Water Data'!$F$9,0,10*ROW('Water Data'!F76)),NA())</f>
        <v>#N/A</v>
      </c>
      <c r="M82" s="508" t="e">
        <f ca="1">+IF(AND(ISNUMBER(OFFSET('Water Data'!$G$4,0,10*ROW('Water Data'!G76))),'Data Summary'!CB82="Yes"),100-OFFSET('Water Data'!$G$4,0,10*ROW('Water Data'!G76)),NA())</f>
        <v>#N/A</v>
      </c>
      <c r="N82" s="508" t="e">
        <f ca="1">+IF(AND(ISNUMBER(OFFSET('Water Data'!$G$6,0,10*ROW('Water Data'!G76))),'Data Summary'!CC82="Yes"),OFFSET('Water Data'!$G$6,0,10*ROW('Water Data'!G76)),NA())</f>
        <v>#N/A</v>
      </c>
      <c r="O82" s="508" t="e">
        <f ca="1">+IF(AND(ISNUMBER(OFFSET('Water Data'!$G$9,0,10*ROW('Water Data'!G76))),'Data Summary'!CD82="Yes"),OFFSET('Water Data'!$G$9,0,10*ROW('Water Data'!G76)),NA())</f>
        <v>#N/A</v>
      </c>
      <c r="P82" s="508" t="e">
        <f ca="1">+IF(AND(ISNUMBER(OFFSET('Water Data'!$H$4,0,10*ROW('Water Data'!H76))),'Data Summary'!CE82="Yes"),100-OFFSET('Water Data'!$H$4,0,10*ROW('Water Data'!H76)),NA())</f>
        <v>#N/A</v>
      </c>
      <c r="Q82" s="508" t="e">
        <f ca="1">+IF(AND(ISNUMBER(OFFSET('Water Data'!$H$6,0,10*ROW('Water Data'!H76))),'Data Summary'!CF82="Yes"),OFFSET('Water Data'!$H$6,0,10*ROW('Water Data'!H76)),NA())</f>
        <v>#N/A</v>
      </c>
      <c r="R82" s="508" t="e">
        <f ca="1">+IF(AND(ISNUMBER(OFFSET('Water Data'!$H$9,0,10*ROW('Water Data'!H76))),'Data Summary'!CG82="Yes"),OFFSET('Water Data'!$H$9,0,10*ROW('Water Data'!H76)),NA())</f>
        <v>#N/A</v>
      </c>
      <c r="S82" s="508" t="e">
        <f ca="1">+IF(AND(ISNUMBER(OFFSET('Water Data'!$I$4,0,10*ROW('Water Data'!I76))),'Data Summary'!CH82="Yes"),100-OFFSET('Water Data'!$I$4,0,10*ROW('Water Data'!I76)),NA())</f>
        <v>#N/A</v>
      </c>
      <c r="T82" s="508" t="e">
        <f ca="1">+IF(AND(ISNUMBER(OFFSET('Water Data'!$I$6,0,10*ROW('Water Data'!I76))),'Data Summary'!CI82="Yes"),OFFSET('Water Data'!$I$6,0,10*ROW('Water Data'!I76)),NA())</f>
        <v>#N/A</v>
      </c>
      <c r="U82" s="508" t="e">
        <f ca="1">+IF(AND(ISNUMBER(OFFSET('Water Data'!$I$9,0,10*ROW('Water Data'!I76))),'Data Summary'!CJ82="Yes"),OFFSET('Water Data'!$I$9,0,10*ROW('Water Data'!I76)),NA())</f>
        <v>#N/A</v>
      </c>
      <c r="V82" s="509" t="e">
        <f ca="1">+IF(AND(ISNUMBER(OFFSET('Sanitation Data'!$D$4,0,10*ROW('Sanitation Data'!D76))),'Data Summary'!CK82="Yes"),100-OFFSET('Sanitation Data'!$D$4,0,10*ROW('Sanitation Data'!D76)),NA())</f>
        <v>#N/A</v>
      </c>
      <c r="W82" s="509" t="e">
        <f ca="1">+IF(AND(ISNUMBER(OFFSET('Sanitation Data'!$D$6,0,10*ROW('Sanitation Data'!D76))),'Data Summary'!CL82="Yes"),OFFSET('Sanitation Data'!$D$6,0,10*ROW('Sanitation Data'!D76)),NA())</f>
        <v>#N/A</v>
      </c>
      <c r="X82" s="509" t="e">
        <f ca="1">+IF(AND(ISNUMBER(OFFSET('Sanitation Data'!$D$10,0,10*ROW('Sanitation Data'!D76))),'Data Summary'!CM82="Yes"),OFFSET('Sanitation Data'!$D$10,0,10*ROW('Sanitation Data'!D76)),NA())</f>
        <v>#N/A</v>
      </c>
      <c r="Y82" s="509" t="e">
        <f ca="1">+IF(AND(ISNUMBER(OFFSET('Sanitation Data'!$D$11,0,10*ROW('Sanitation Data'!D76))),'Data Summary'!CN82="Yes"),OFFSET('Sanitation Data'!$D$11,0,10*ROW('Sanitation Data'!D76)),NA())</f>
        <v>#N/A</v>
      </c>
      <c r="Z82" s="509" t="e">
        <f ca="1">+IF(AND(ISNUMBER(OFFSET('Sanitation Data'!$D$12,0,10*ROW('Sanitation Data'!D76))),'Data Summary'!CO82="Yes"),OFFSET('Sanitation Data'!$D$12,0,10*ROW('Sanitation Data'!D76)),NA())</f>
        <v>#N/A</v>
      </c>
      <c r="AA82" s="509" t="e">
        <f ca="1">+IF(AND(ISNUMBER(OFFSET('Sanitation Data'!$E$4,0,10*ROW('Sanitation Data'!E76))),'Data Summary'!CP82="Yes"),100-OFFSET('Sanitation Data'!$E$4,0,10*ROW('Sanitation Data'!E76)),NA())</f>
        <v>#N/A</v>
      </c>
      <c r="AB82" s="509" t="e">
        <f ca="1">+IF(AND(ISNUMBER(OFFSET('Sanitation Data'!$E$6,0,10*ROW('Sanitation Data'!E76))),'Data Summary'!CQ82="Yes"),OFFSET('Sanitation Data'!$E$6,0,10*ROW('Sanitation Data'!E76)),NA())</f>
        <v>#N/A</v>
      </c>
      <c r="AC82" s="509" t="e">
        <f ca="1">+IF(AND(ISNUMBER(OFFSET('Sanitation Data'!$E$10,0,10*ROW('Sanitation Data'!E76))),'Data Summary'!CR82="Yes"),OFFSET('Sanitation Data'!$E$10,0,10*ROW('Sanitation Data'!E76)),NA())</f>
        <v>#N/A</v>
      </c>
      <c r="AD82" s="509" t="e">
        <f ca="1">+IF(AND(ISNUMBER(OFFSET('Sanitation Data'!$E$11,0,10*ROW('Sanitation Data'!E76))),'Data Summary'!CS82="Yes"),OFFSET('Sanitation Data'!$E$11,0,10*ROW('Sanitation Data'!E76)),NA())</f>
        <v>#N/A</v>
      </c>
      <c r="AE82" s="509" t="e">
        <f ca="1">+IF(AND(ISNUMBER(OFFSET('Sanitation Data'!$E$12,0,10*ROW('Sanitation Data'!E76))),'Data Summary'!CT82="Yes"),OFFSET('Sanitation Data'!$E$12,0,10*ROW('Sanitation Data'!E76)),NA())</f>
        <v>#N/A</v>
      </c>
      <c r="AF82" s="509" t="e">
        <f ca="1">+IF(AND(ISNUMBER(OFFSET('Sanitation Data'!$F$4,0,10*ROW('Sanitation Data'!F76))),'Data Summary'!CU82="Yes"),100-OFFSET('Sanitation Data'!$F$4,0,10*ROW('Sanitation Data'!F76)),NA())</f>
        <v>#N/A</v>
      </c>
      <c r="AG82" s="509" t="e">
        <f ca="1">+IF(AND(ISNUMBER(OFFSET('Sanitation Data'!$F$6,0,10*ROW('Sanitation Data'!F76))),'Data Summary'!CV82="Yes"),OFFSET('Sanitation Data'!$F$6,0,10*ROW('Sanitation Data'!F76)),NA())</f>
        <v>#N/A</v>
      </c>
      <c r="AH82" s="509" t="e">
        <f ca="1">+IF(AND(ISNUMBER(OFFSET('Sanitation Data'!$F$10,0,10*ROW('Sanitation Data'!F76))),'Data Summary'!CW82="Yes"),OFFSET('Sanitation Data'!$F$10,0,10*ROW('Sanitation Data'!F76)),NA())</f>
        <v>#N/A</v>
      </c>
      <c r="AI82" s="509" t="e">
        <f ca="1">+IF(AND(ISNUMBER(OFFSET('Sanitation Data'!$F$11,0,10*ROW('Sanitation Data'!F76))),'Data Summary'!CX82="Yes"),OFFSET('Sanitation Data'!$F$11,0,10*ROW('Sanitation Data'!F76)),NA())</f>
        <v>#N/A</v>
      </c>
      <c r="AJ82" s="509" t="e">
        <f ca="1">+IF(AND(ISNUMBER(OFFSET('Sanitation Data'!$F$12,0,10*ROW('Sanitation Data'!F76))),'Data Summary'!CY82="Yes"),OFFSET('Sanitation Data'!$F$12,0,10*ROW('Sanitation Data'!F76)),NA())</f>
        <v>#N/A</v>
      </c>
      <c r="AK82" s="509" t="e">
        <f ca="1">+IF(AND(ISNUMBER(OFFSET('Sanitation Data'!$G$4,0,10*ROW('Sanitation Data'!G76))),'Data Summary'!CZ82="Yes"),100-OFFSET('Sanitation Data'!$G$4,0,10*ROW('Sanitation Data'!G76)),NA())</f>
        <v>#N/A</v>
      </c>
      <c r="AL82" s="509" t="e">
        <f ca="1">+IF(AND(ISNUMBER(OFFSET('Sanitation Data'!$G$6,0,10*ROW('Sanitation Data'!G76))),'Data Summary'!DA82="Yes"),OFFSET('Sanitation Data'!$G$6,0,10*ROW('Sanitation Data'!G76)),NA())</f>
        <v>#N/A</v>
      </c>
      <c r="AM82" s="509" t="e">
        <f ca="1">+IF(AND(ISNUMBER(OFFSET('Sanitation Data'!$G$10,0,10*ROW('Sanitation Data'!G76))),'Data Summary'!DB82="Yes"),OFFSET('Sanitation Data'!$G$10,0,10*ROW('Sanitation Data'!G76)),NA())</f>
        <v>#N/A</v>
      </c>
      <c r="AN82" s="509" t="e">
        <f ca="1">+IF(AND(ISNUMBER(OFFSET('Sanitation Data'!$G$11,0,10*ROW('Sanitation Data'!G76))),'Data Summary'!DC82="Yes"),OFFSET('Sanitation Data'!$G$11,0,10*ROW('Sanitation Data'!G76)),NA())</f>
        <v>#N/A</v>
      </c>
      <c r="AO82" s="509" t="e">
        <f ca="1">+IF(AND(ISNUMBER(OFFSET('Sanitation Data'!$G$12,0,10*ROW('Sanitation Data'!G76))),'Data Summary'!DD82="Yes"),OFFSET('Sanitation Data'!$G$12,0,10*ROW('Sanitation Data'!G76)),NA())</f>
        <v>#N/A</v>
      </c>
      <c r="AP82" s="509" t="e">
        <f ca="1">+IF(AND(ISNUMBER(OFFSET('Sanitation Data'!$H$4,0,10*ROW('Sanitation Data'!H76))),'Data Summary'!DE82="Yes"),100-OFFSET('Sanitation Data'!$H$4,0,10*ROW('Sanitation Data'!H76)),NA())</f>
        <v>#N/A</v>
      </c>
      <c r="AQ82" s="509" t="e">
        <f ca="1">+IF(AND(ISNUMBER(OFFSET('Sanitation Data'!$H$6,0,10*ROW('Sanitation Data'!H76))),'Data Summary'!DF82="Yes"),OFFSET('Sanitation Data'!$H$6,0,10*ROW('Sanitation Data'!H76)),NA())</f>
        <v>#N/A</v>
      </c>
      <c r="AR82" s="509" t="e">
        <f ca="1">+IF(AND(ISNUMBER(OFFSET('Sanitation Data'!$H$10,0,10*ROW('Sanitation Data'!H76))),'Data Summary'!DG82="Yes"),OFFSET('Sanitation Data'!$H$10,0,10*ROW('Sanitation Data'!H76)),NA())</f>
        <v>#N/A</v>
      </c>
      <c r="AS82" s="509" t="e">
        <f ca="1">+IF(AND(ISNUMBER(OFFSET('Sanitation Data'!$H$11,0,10*ROW('Sanitation Data'!H76))),'Data Summary'!DH82="Yes"),OFFSET('Sanitation Data'!$H$11,0,10*ROW('Sanitation Data'!H76)),NA())</f>
        <v>#N/A</v>
      </c>
      <c r="AT82" s="509" t="e">
        <f ca="1">+IF(AND(ISNUMBER(OFFSET('Sanitation Data'!$H$12,0,10*ROW('Sanitation Data'!H76))),'Data Summary'!DI82="Yes"),OFFSET('Sanitation Data'!$H$12,0,10*ROW('Sanitation Data'!H76)),NA())</f>
        <v>#N/A</v>
      </c>
      <c r="AU82" s="509" t="e">
        <f ca="1">+IF(AND(ISNUMBER(OFFSET('Sanitation Data'!$I$4,0,10*ROW('Sanitation Data'!I76))),'Data Summary'!DJ82="Yes"),100-OFFSET('Sanitation Data'!$I$4,0,10*ROW('Sanitation Data'!I76)),NA())</f>
        <v>#N/A</v>
      </c>
      <c r="AV82" s="509" t="e">
        <f ca="1">+IF(AND(ISNUMBER(OFFSET('Sanitation Data'!$I$6,0,10*ROW('Sanitation Data'!I76))),'Data Summary'!DK82="Yes"),OFFSET('Sanitation Data'!$I$6,0,10*ROW('Sanitation Data'!I76)),NA())</f>
        <v>#N/A</v>
      </c>
      <c r="AW82" s="509" t="e">
        <f ca="1">+IF(AND(ISNUMBER(OFFSET('Sanitation Data'!$I$10,0,10*ROW('Sanitation Data'!I76))),'Data Summary'!DL82="Yes"),OFFSET('Sanitation Data'!$I$10,0,10*ROW('Sanitation Data'!I76)),NA())</f>
        <v>#N/A</v>
      </c>
      <c r="AX82" s="509" t="e">
        <f ca="1">+IF(AND(ISNUMBER(OFFSET('Sanitation Data'!$I$11,0,10*ROW('Sanitation Data'!I76))),'Data Summary'!DM82="Yes"),OFFSET('Sanitation Data'!$I$11,0,10*ROW('Sanitation Data'!I76)),NA())</f>
        <v>#N/A</v>
      </c>
      <c r="AY82" s="509" t="e">
        <f ca="1">+IF(AND(ISNUMBER(OFFSET('Sanitation Data'!$I$12,0,10*ROW('Sanitation Data'!I76))),'Data Summary'!DN82="Yes"),OFFSET('Sanitation Data'!$I$12,0,10*ROW('Sanitation Data'!I76)),NA())</f>
        <v>#N/A</v>
      </c>
      <c r="AZ82" s="510" t="e">
        <f ca="1">+IF(AND(ISNUMBER(OFFSET('Hygiene Data'!$D$5,0,10*ROW('Hygiene Data'!D76))),'Data Summary'!DO82="Yes"),OFFSET('Hygiene Data'!$D$5,0,10*ROW('Hygiene Data'!D76)),NA())</f>
        <v>#N/A</v>
      </c>
      <c r="BA82" s="510" t="e">
        <f ca="1">+IF(AND(ISNUMBER(OFFSET('Hygiene Data'!$D$7,0,10*ROW('Hygiene Data'!D76))),'Data Summary'!DP82="Yes"),OFFSET('Hygiene Data'!$D$7,0,10*ROW('Hygiene Data'!D76)),NA())</f>
        <v>#N/A</v>
      </c>
      <c r="BB82" s="510" t="e">
        <f ca="1">+IF(AND(ISNUMBER(OFFSET('Hygiene Data'!$D$9,0,10*ROW('Hygiene Data'!D76))),'Data Summary'!DQ82="Yes"),OFFSET('Hygiene Data'!$D$9,0,10*ROW('Hygiene Data'!D76)),NA())</f>
        <v>#N/A</v>
      </c>
      <c r="BC82" s="510" t="e">
        <f ca="1">+IF(AND(ISNUMBER(OFFSET('Hygiene Data'!$E$5,0,10*ROW('Hygiene Data'!E76))),'Data Summary'!DR82="Yes"),OFFSET('Hygiene Data'!$E$5,0,10*ROW('Hygiene Data'!E76)),NA())</f>
        <v>#N/A</v>
      </c>
      <c r="BD82" s="510" t="e">
        <f ca="1">+IF(AND(ISNUMBER(OFFSET('Hygiene Data'!$E$7,0,10*ROW('Hygiene Data'!E76))),'Data Summary'!DS82="Yes"),OFFSET('Hygiene Data'!$E$7,0,10*ROW('Hygiene Data'!E76)),NA())</f>
        <v>#N/A</v>
      </c>
      <c r="BE82" s="510" t="e">
        <f ca="1">+IF(AND(ISNUMBER(OFFSET('Hygiene Data'!$E$9,0,10*ROW('Hygiene Data'!E76))),'Data Summary'!DT82="Yes"),OFFSET('Hygiene Data'!$E$9,0,10*ROW('Hygiene Data'!E76)),NA())</f>
        <v>#N/A</v>
      </c>
      <c r="BF82" s="510" t="e">
        <f ca="1">+IF(AND(ISNUMBER(OFFSET('Hygiene Data'!$F$5,0,10*ROW('Hygiene Data'!F76))),'Data Summary'!DU82="Yes"),OFFSET('Hygiene Data'!$F$5,0,10*ROW('Hygiene Data'!F76)),NA())</f>
        <v>#N/A</v>
      </c>
      <c r="BG82" s="510" t="e">
        <f ca="1">+IF(AND(ISNUMBER(OFFSET('Hygiene Data'!$F$7,0,10*ROW('Hygiene Data'!F76))),'Data Summary'!DV82="Yes"),OFFSET('Hygiene Data'!$F$7,0,10*ROW('Hygiene Data'!F76)),NA())</f>
        <v>#N/A</v>
      </c>
      <c r="BH82" s="510" t="e">
        <f ca="1">+IF(AND(ISNUMBER(OFFSET('Hygiene Data'!$F$9,0,10*ROW('Hygiene Data'!F76))),'Data Summary'!DW82="Yes"),OFFSET('Hygiene Data'!$F$9,0,10*ROW('Hygiene Data'!F76)),NA())</f>
        <v>#N/A</v>
      </c>
      <c r="BI82" s="510" t="e">
        <f ca="1">+IF(AND(ISNUMBER(OFFSET('Hygiene Data'!$G$5,0,10*ROW('Hygiene Data'!G76))),'Data Summary'!DX82="Yes"),OFFSET('Hygiene Data'!$G$5,0,10*ROW('Hygiene Data'!G76)),NA())</f>
        <v>#N/A</v>
      </c>
      <c r="BJ82" s="510" t="e">
        <f ca="1">+IF(AND(ISNUMBER(OFFSET('Hygiene Data'!$G$7,0,10*ROW('Hygiene Data'!G76))),'Data Summary'!DY82="Yes"),OFFSET('Hygiene Data'!$G$7,0,10*ROW('Hygiene Data'!G76)),NA())</f>
        <v>#N/A</v>
      </c>
      <c r="BK82" s="510" t="e">
        <f ca="1">+IF(AND(ISNUMBER(OFFSET('Hygiene Data'!$G$9,0,10*ROW('Hygiene Data'!G76))),'Data Summary'!DZ82="Yes"),OFFSET('Hygiene Data'!$G$9,0,10*ROW('Hygiene Data'!G76)),NA())</f>
        <v>#N/A</v>
      </c>
      <c r="BL82" s="510" t="e">
        <f ca="1">+IF(AND(ISNUMBER(OFFSET('Hygiene Data'!$H$5,0,10*ROW('Hygiene Data'!H76))),'Data Summary'!EA82="Yes"),OFFSET('Hygiene Data'!$H$5,0,10*ROW('Hygiene Data'!H76)),NA())</f>
        <v>#N/A</v>
      </c>
      <c r="BM82" s="510" t="e">
        <f ca="1">+IF(AND(ISNUMBER(OFFSET('Hygiene Data'!$H$7,0,10*ROW('Hygiene Data'!H76))),'Data Summary'!EB82="Yes"),OFFSET('Hygiene Data'!$H$7,0,10*ROW('Hygiene Data'!H76)),NA())</f>
        <v>#N/A</v>
      </c>
      <c r="BN82" s="510" t="e">
        <f ca="1">+IF(AND(ISNUMBER(OFFSET('Hygiene Data'!$H$9,0,10*ROW('Hygiene Data'!H76))),'Data Summary'!EC82="Yes"),OFFSET('Hygiene Data'!$H$9,0,10*ROW('Hygiene Data'!H76)),NA())</f>
        <v>#N/A</v>
      </c>
      <c r="BO82" s="510" t="e">
        <f ca="1">+IF(AND(ISNUMBER(OFFSET('Hygiene Data'!$I$5,0,10*ROW('Hygiene Data'!I76))),'Data Summary'!ED82="Yes"),OFFSET('Hygiene Data'!$I$5,0,10*ROW('Hygiene Data'!I76)),NA())</f>
        <v>#N/A</v>
      </c>
      <c r="BP82" s="510" t="e">
        <f ca="1">+IF(AND(ISNUMBER(OFFSET('Hygiene Data'!$I$7,0,10*ROW('Hygiene Data'!I76))),'Data Summary'!EE82="Yes"),OFFSET('Hygiene Data'!$I$7,0,10*ROW('Hygiene Data'!I76)),NA())</f>
        <v>#N/A</v>
      </c>
      <c r="BQ82" s="510" t="e">
        <f ca="1">+IF(AND(ISNUMBER(OFFSET('Hygiene Data'!$I$9,0,10*ROW('Hygiene Data'!I76))),'Data Summary'!EF82="Yes"),OFFSET('Hygiene Data'!$I$9,0,10*ROW('Hygiene Data'!I76)),NA())</f>
        <v>#N/A</v>
      </c>
    </row>
    <row r="83" spans="1:69" x14ac:dyDescent="0.25">
      <c r="A83" s="506" t="e">
        <f ca="1">+RIGHT('Data Summary'!A83,LEN('Data Summary'!A83)-9)</f>
        <v>#VALUE!</v>
      </c>
      <c r="B83" s="480" t="str">
        <f ca="1">+IF(ISTEXT('Data Summary'!B83),'Data Summary'!B83,"")</f>
        <v/>
      </c>
      <c r="C83" s="507" t="e">
        <f ca="1">+VALUE('Data Summary'!C83)</f>
        <v>#VALUE!</v>
      </c>
      <c r="D83" s="508" t="e">
        <f ca="1">+IF(AND(ISNUMBER(OFFSET('Water Data'!$D$4,0,10*ROW('Water Data'!D77))),'Data Summary'!BS83="Yes"),100-OFFSET('Water Data'!$D$4,0,10*ROW('Water Data'!D77)),NA())</f>
        <v>#N/A</v>
      </c>
      <c r="E83" s="508" t="e">
        <f ca="1">+IF(AND(ISNUMBER(OFFSET('Water Data'!$D$6,0,10*ROW('Water Data'!D77))),'Data Summary'!BT83="Yes"),OFFSET('Water Data'!$D$6,0,10*ROW('Water Data'!D77)),NA())</f>
        <v>#N/A</v>
      </c>
      <c r="F83" s="508" t="e">
        <f ca="1">+IF(AND(ISNUMBER(OFFSET('Water Data'!$D$9,0,10*ROW('Water Data'!D77))),'Data Summary'!BU83="Yes"),OFFSET('Water Data'!$D$9,0,10*ROW('Water Data'!D77)),NA())</f>
        <v>#N/A</v>
      </c>
      <c r="G83" s="508" t="e">
        <f ca="1">+IF(AND(ISNUMBER(OFFSET('Water Data'!$E$4,0,10*ROW('Water Data'!E77))),'Data Summary'!BV83="Yes"),100-OFFSET('Water Data'!$E$4,0,10*ROW('Water Data'!E77)),NA())</f>
        <v>#N/A</v>
      </c>
      <c r="H83" s="508" t="e">
        <f ca="1">+IF(AND(ISNUMBER(OFFSET('Water Data'!$E$6,0,10*ROW('Water Data'!E77))),'Data Summary'!BW83="Yes"),OFFSET('Water Data'!$E$6,0,10*ROW('Water Data'!E77)),NA())</f>
        <v>#N/A</v>
      </c>
      <c r="I83" s="508" t="e">
        <f ca="1">+IF(AND(ISNUMBER(OFFSET('Water Data'!$E$9,0,10*ROW('Water Data'!E77))),'Data Summary'!BX83="Yes"),OFFSET('Water Data'!$E$9,0,10*ROW('Water Data'!E77)),NA())</f>
        <v>#N/A</v>
      </c>
      <c r="J83" s="508" t="e">
        <f ca="1">+IF(AND(ISNUMBER(OFFSET('Water Data'!$F$4,0,10*ROW('Water Data'!F77))),'Data Summary'!BY83="Yes"),100-OFFSET('Water Data'!$F$4,0,10*ROW('Water Data'!F77)),NA())</f>
        <v>#N/A</v>
      </c>
      <c r="K83" s="508" t="e">
        <f ca="1">+IF(AND(ISNUMBER(OFFSET('Water Data'!$F$6,0,10*ROW('Water Data'!F77))),'Data Summary'!BZ83="Yes"),OFFSET('Water Data'!$F$6,0,10*ROW('Water Data'!F77)),NA())</f>
        <v>#N/A</v>
      </c>
      <c r="L83" s="508" t="e">
        <f ca="1">+IF(AND(ISNUMBER(OFFSET('Water Data'!$F$9,0,10*ROW('Water Data'!F77))),'Data Summary'!CA83="Yes"),OFFSET('Water Data'!$F$9,0,10*ROW('Water Data'!F77)),NA())</f>
        <v>#N/A</v>
      </c>
      <c r="M83" s="508" t="e">
        <f ca="1">+IF(AND(ISNUMBER(OFFSET('Water Data'!$G$4,0,10*ROW('Water Data'!G77))),'Data Summary'!CB83="Yes"),100-OFFSET('Water Data'!$G$4,0,10*ROW('Water Data'!G77)),NA())</f>
        <v>#N/A</v>
      </c>
      <c r="N83" s="508" t="e">
        <f ca="1">+IF(AND(ISNUMBER(OFFSET('Water Data'!$G$6,0,10*ROW('Water Data'!G77))),'Data Summary'!CC83="Yes"),OFFSET('Water Data'!$G$6,0,10*ROW('Water Data'!G77)),NA())</f>
        <v>#N/A</v>
      </c>
      <c r="O83" s="508" t="e">
        <f ca="1">+IF(AND(ISNUMBER(OFFSET('Water Data'!$G$9,0,10*ROW('Water Data'!G77))),'Data Summary'!CD83="Yes"),OFFSET('Water Data'!$G$9,0,10*ROW('Water Data'!G77)),NA())</f>
        <v>#N/A</v>
      </c>
      <c r="P83" s="508" t="e">
        <f ca="1">+IF(AND(ISNUMBER(OFFSET('Water Data'!$H$4,0,10*ROW('Water Data'!H77))),'Data Summary'!CE83="Yes"),100-OFFSET('Water Data'!$H$4,0,10*ROW('Water Data'!H77)),NA())</f>
        <v>#N/A</v>
      </c>
      <c r="Q83" s="508" t="e">
        <f ca="1">+IF(AND(ISNUMBER(OFFSET('Water Data'!$H$6,0,10*ROW('Water Data'!H77))),'Data Summary'!CF83="Yes"),OFFSET('Water Data'!$H$6,0,10*ROW('Water Data'!H77)),NA())</f>
        <v>#N/A</v>
      </c>
      <c r="R83" s="508" t="e">
        <f ca="1">+IF(AND(ISNUMBER(OFFSET('Water Data'!$H$9,0,10*ROW('Water Data'!H77))),'Data Summary'!CG83="Yes"),OFFSET('Water Data'!$H$9,0,10*ROW('Water Data'!H77)),NA())</f>
        <v>#N/A</v>
      </c>
      <c r="S83" s="508" t="e">
        <f ca="1">+IF(AND(ISNUMBER(OFFSET('Water Data'!$I$4,0,10*ROW('Water Data'!I77))),'Data Summary'!CH83="Yes"),100-OFFSET('Water Data'!$I$4,0,10*ROW('Water Data'!I77)),NA())</f>
        <v>#N/A</v>
      </c>
      <c r="T83" s="508" t="e">
        <f ca="1">+IF(AND(ISNUMBER(OFFSET('Water Data'!$I$6,0,10*ROW('Water Data'!I77))),'Data Summary'!CI83="Yes"),OFFSET('Water Data'!$I$6,0,10*ROW('Water Data'!I77)),NA())</f>
        <v>#N/A</v>
      </c>
      <c r="U83" s="508" t="e">
        <f ca="1">+IF(AND(ISNUMBER(OFFSET('Water Data'!$I$9,0,10*ROW('Water Data'!I77))),'Data Summary'!CJ83="Yes"),OFFSET('Water Data'!$I$9,0,10*ROW('Water Data'!I77)),NA())</f>
        <v>#N/A</v>
      </c>
      <c r="V83" s="509" t="e">
        <f ca="1">+IF(AND(ISNUMBER(OFFSET('Sanitation Data'!$D$4,0,10*ROW('Sanitation Data'!D77))),'Data Summary'!CK83="Yes"),100-OFFSET('Sanitation Data'!$D$4,0,10*ROW('Sanitation Data'!D77)),NA())</f>
        <v>#N/A</v>
      </c>
      <c r="W83" s="509" t="e">
        <f ca="1">+IF(AND(ISNUMBER(OFFSET('Sanitation Data'!$D$6,0,10*ROW('Sanitation Data'!D77))),'Data Summary'!CL83="Yes"),OFFSET('Sanitation Data'!$D$6,0,10*ROW('Sanitation Data'!D77)),NA())</f>
        <v>#N/A</v>
      </c>
      <c r="X83" s="509" t="e">
        <f ca="1">+IF(AND(ISNUMBER(OFFSET('Sanitation Data'!$D$10,0,10*ROW('Sanitation Data'!D77))),'Data Summary'!CM83="Yes"),OFFSET('Sanitation Data'!$D$10,0,10*ROW('Sanitation Data'!D77)),NA())</f>
        <v>#N/A</v>
      </c>
      <c r="Y83" s="509" t="e">
        <f ca="1">+IF(AND(ISNUMBER(OFFSET('Sanitation Data'!$D$11,0,10*ROW('Sanitation Data'!D77))),'Data Summary'!CN83="Yes"),OFFSET('Sanitation Data'!$D$11,0,10*ROW('Sanitation Data'!D77)),NA())</f>
        <v>#N/A</v>
      </c>
      <c r="Z83" s="509" t="e">
        <f ca="1">+IF(AND(ISNUMBER(OFFSET('Sanitation Data'!$D$12,0,10*ROW('Sanitation Data'!D77))),'Data Summary'!CO83="Yes"),OFFSET('Sanitation Data'!$D$12,0,10*ROW('Sanitation Data'!D77)),NA())</f>
        <v>#N/A</v>
      </c>
      <c r="AA83" s="509" t="e">
        <f ca="1">+IF(AND(ISNUMBER(OFFSET('Sanitation Data'!$E$4,0,10*ROW('Sanitation Data'!E77))),'Data Summary'!CP83="Yes"),100-OFFSET('Sanitation Data'!$E$4,0,10*ROW('Sanitation Data'!E77)),NA())</f>
        <v>#N/A</v>
      </c>
      <c r="AB83" s="509" t="e">
        <f ca="1">+IF(AND(ISNUMBER(OFFSET('Sanitation Data'!$E$6,0,10*ROW('Sanitation Data'!E77))),'Data Summary'!CQ83="Yes"),OFFSET('Sanitation Data'!$E$6,0,10*ROW('Sanitation Data'!E77)),NA())</f>
        <v>#N/A</v>
      </c>
      <c r="AC83" s="509" t="e">
        <f ca="1">+IF(AND(ISNUMBER(OFFSET('Sanitation Data'!$E$10,0,10*ROW('Sanitation Data'!E77))),'Data Summary'!CR83="Yes"),OFFSET('Sanitation Data'!$E$10,0,10*ROW('Sanitation Data'!E77)),NA())</f>
        <v>#N/A</v>
      </c>
      <c r="AD83" s="509" t="e">
        <f ca="1">+IF(AND(ISNUMBER(OFFSET('Sanitation Data'!$E$11,0,10*ROW('Sanitation Data'!E77))),'Data Summary'!CS83="Yes"),OFFSET('Sanitation Data'!$E$11,0,10*ROW('Sanitation Data'!E77)),NA())</f>
        <v>#N/A</v>
      </c>
      <c r="AE83" s="509" t="e">
        <f ca="1">+IF(AND(ISNUMBER(OFFSET('Sanitation Data'!$E$12,0,10*ROW('Sanitation Data'!E77))),'Data Summary'!CT83="Yes"),OFFSET('Sanitation Data'!$E$12,0,10*ROW('Sanitation Data'!E77)),NA())</f>
        <v>#N/A</v>
      </c>
      <c r="AF83" s="509" t="e">
        <f ca="1">+IF(AND(ISNUMBER(OFFSET('Sanitation Data'!$F$4,0,10*ROW('Sanitation Data'!F77))),'Data Summary'!CU83="Yes"),100-OFFSET('Sanitation Data'!$F$4,0,10*ROW('Sanitation Data'!F77)),NA())</f>
        <v>#N/A</v>
      </c>
      <c r="AG83" s="509" t="e">
        <f ca="1">+IF(AND(ISNUMBER(OFFSET('Sanitation Data'!$F$6,0,10*ROW('Sanitation Data'!F77))),'Data Summary'!CV83="Yes"),OFFSET('Sanitation Data'!$F$6,0,10*ROW('Sanitation Data'!F77)),NA())</f>
        <v>#N/A</v>
      </c>
      <c r="AH83" s="509" t="e">
        <f ca="1">+IF(AND(ISNUMBER(OFFSET('Sanitation Data'!$F$10,0,10*ROW('Sanitation Data'!F77))),'Data Summary'!CW83="Yes"),OFFSET('Sanitation Data'!$F$10,0,10*ROW('Sanitation Data'!F77)),NA())</f>
        <v>#N/A</v>
      </c>
      <c r="AI83" s="509" t="e">
        <f ca="1">+IF(AND(ISNUMBER(OFFSET('Sanitation Data'!$F$11,0,10*ROW('Sanitation Data'!F77))),'Data Summary'!CX83="Yes"),OFFSET('Sanitation Data'!$F$11,0,10*ROW('Sanitation Data'!F77)),NA())</f>
        <v>#N/A</v>
      </c>
      <c r="AJ83" s="509" t="e">
        <f ca="1">+IF(AND(ISNUMBER(OFFSET('Sanitation Data'!$F$12,0,10*ROW('Sanitation Data'!F77))),'Data Summary'!CY83="Yes"),OFFSET('Sanitation Data'!$F$12,0,10*ROW('Sanitation Data'!F77)),NA())</f>
        <v>#N/A</v>
      </c>
      <c r="AK83" s="509" t="e">
        <f ca="1">+IF(AND(ISNUMBER(OFFSET('Sanitation Data'!$G$4,0,10*ROW('Sanitation Data'!G77))),'Data Summary'!CZ83="Yes"),100-OFFSET('Sanitation Data'!$G$4,0,10*ROW('Sanitation Data'!G77)),NA())</f>
        <v>#N/A</v>
      </c>
      <c r="AL83" s="509" t="e">
        <f ca="1">+IF(AND(ISNUMBER(OFFSET('Sanitation Data'!$G$6,0,10*ROW('Sanitation Data'!G77))),'Data Summary'!DA83="Yes"),OFFSET('Sanitation Data'!$G$6,0,10*ROW('Sanitation Data'!G77)),NA())</f>
        <v>#N/A</v>
      </c>
      <c r="AM83" s="509" t="e">
        <f ca="1">+IF(AND(ISNUMBER(OFFSET('Sanitation Data'!$G$10,0,10*ROW('Sanitation Data'!G77))),'Data Summary'!DB83="Yes"),OFFSET('Sanitation Data'!$G$10,0,10*ROW('Sanitation Data'!G77)),NA())</f>
        <v>#N/A</v>
      </c>
      <c r="AN83" s="509" t="e">
        <f ca="1">+IF(AND(ISNUMBER(OFFSET('Sanitation Data'!$G$11,0,10*ROW('Sanitation Data'!G77))),'Data Summary'!DC83="Yes"),OFFSET('Sanitation Data'!$G$11,0,10*ROW('Sanitation Data'!G77)),NA())</f>
        <v>#N/A</v>
      </c>
      <c r="AO83" s="509" t="e">
        <f ca="1">+IF(AND(ISNUMBER(OFFSET('Sanitation Data'!$G$12,0,10*ROW('Sanitation Data'!G77))),'Data Summary'!DD83="Yes"),OFFSET('Sanitation Data'!$G$12,0,10*ROW('Sanitation Data'!G77)),NA())</f>
        <v>#N/A</v>
      </c>
      <c r="AP83" s="509" t="e">
        <f ca="1">+IF(AND(ISNUMBER(OFFSET('Sanitation Data'!$H$4,0,10*ROW('Sanitation Data'!H77))),'Data Summary'!DE83="Yes"),100-OFFSET('Sanitation Data'!$H$4,0,10*ROW('Sanitation Data'!H77)),NA())</f>
        <v>#N/A</v>
      </c>
      <c r="AQ83" s="509" t="e">
        <f ca="1">+IF(AND(ISNUMBER(OFFSET('Sanitation Data'!$H$6,0,10*ROW('Sanitation Data'!H77))),'Data Summary'!DF83="Yes"),OFFSET('Sanitation Data'!$H$6,0,10*ROW('Sanitation Data'!H77)),NA())</f>
        <v>#N/A</v>
      </c>
      <c r="AR83" s="509" t="e">
        <f ca="1">+IF(AND(ISNUMBER(OFFSET('Sanitation Data'!$H$10,0,10*ROW('Sanitation Data'!H77))),'Data Summary'!DG83="Yes"),OFFSET('Sanitation Data'!$H$10,0,10*ROW('Sanitation Data'!H77)),NA())</f>
        <v>#N/A</v>
      </c>
      <c r="AS83" s="509" t="e">
        <f ca="1">+IF(AND(ISNUMBER(OFFSET('Sanitation Data'!$H$11,0,10*ROW('Sanitation Data'!H77))),'Data Summary'!DH83="Yes"),OFFSET('Sanitation Data'!$H$11,0,10*ROW('Sanitation Data'!H77)),NA())</f>
        <v>#N/A</v>
      </c>
      <c r="AT83" s="509" t="e">
        <f ca="1">+IF(AND(ISNUMBER(OFFSET('Sanitation Data'!$H$12,0,10*ROW('Sanitation Data'!H77))),'Data Summary'!DI83="Yes"),OFFSET('Sanitation Data'!$H$12,0,10*ROW('Sanitation Data'!H77)),NA())</f>
        <v>#N/A</v>
      </c>
      <c r="AU83" s="509" t="e">
        <f ca="1">+IF(AND(ISNUMBER(OFFSET('Sanitation Data'!$I$4,0,10*ROW('Sanitation Data'!I77))),'Data Summary'!DJ83="Yes"),100-OFFSET('Sanitation Data'!$I$4,0,10*ROW('Sanitation Data'!I77)),NA())</f>
        <v>#N/A</v>
      </c>
      <c r="AV83" s="509" t="e">
        <f ca="1">+IF(AND(ISNUMBER(OFFSET('Sanitation Data'!$I$6,0,10*ROW('Sanitation Data'!I77))),'Data Summary'!DK83="Yes"),OFFSET('Sanitation Data'!$I$6,0,10*ROW('Sanitation Data'!I77)),NA())</f>
        <v>#N/A</v>
      </c>
      <c r="AW83" s="509" t="e">
        <f ca="1">+IF(AND(ISNUMBER(OFFSET('Sanitation Data'!$I$10,0,10*ROW('Sanitation Data'!I77))),'Data Summary'!DL83="Yes"),OFFSET('Sanitation Data'!$I$10,0,10*ROW('Sanitation Data'!I77)),NA())</f>
        <v>#N/A</v>
      </c>
      <c r="AX83" s="509" t="e">
        <f ca="1">+IF(AND(ISNUMBER(OFFSET('Sanitation Data'!$I$11,0,10*ROW('Sanitation Data'!I77))),'Data Summary'!DM83="Yes"),OFFSET('Sanitation Data'!$I$11,0,10*ROW('Sanitation Data'!I77)),NA())</f>
        <v>#N/A</v>
      </c>
      <c r="AY83" s="509" t="e">
        <f ca="1">+IF(AND(ISNUMBER(OFFSET('Sanitation Data'!$I$12,0,10*ROW('Sanitation Data'!I77))),'Data Summary'!DN83="Yes"),OFFSET('Sanitation Data'!$I$12,0,10*ROW('Sanitation Data'!I77)),NA())</f>
        <v>#N/A</v>
      </c>
      <c r="AZ83" s="510" t="e">
        <f ca="1">+IF(AND(ISNUMBER(OFFSET('Hygiene Data'!$D$5,0,10*ROW('Hygiene Data'!D77))),'Data Summary'!DO83="Yes"),OFFSET('Hygiene Data'!$D$5,0,10*ROW('Hygiene Data'!D77)),NA())</f>
        <v>#N/A</v>
      </c>
      <c r="BA83" s="510" t="e">
        <f ca="1">+IF(AND(ISNUMBER(OFFSET('Hygiene Data'!$D$7,0,10*ROW('Hygiene Data'!D77))),'Data Summary'!DP83="Yes"),OFFSET('Hygiene Data'!$D$7,0,10*ROW('Hygiene Data'!D77)),NA())</f>
        <v>#N/A</v>
      </c>
      <c r="BB83" s="510" t="e">
        <f ca="1">+IF(AND(ISNUMBER(OFFSET('Hygiene Data'!$D$9,0,10*ROW('Hygiene Data'!D77))),'Data Summary'!DQ83="Yes"),OFFSET('Hygiene Data'!$D$9,0,10*ROW('Hygiene Data'!D77)),NA())</f>
        <v>#N/A</v>
      </c>
      <c r="BC83" s="510" t="e">
        <f ca="1">+IF(AND(ISNUMBER(OFFSET('Hygiene Data'!$E$5,0,10*ROW('Hygiene Data'!E77))),'Data Summary'!DR83="Yes"),OFFSET('Hygiene Data'!$E$5,0,10*ROW('Hygiene Data'!E77)),NA())</f>
        <v>#N/A</v>
      </c>
      <c r="BD83" s="510" t="e">
        <f ca="1">+IF(AND(ISNUMBER(OFFSET('Hygiene Data'!$E$7,0,10*ROW('Hygiene Data'!E77))),'Data Summary'!DS83="Yes"),OFFSET('Hygiene Data'!$E$7,0,10*ROW('Hygiene Data'!E77)),NA())</f>
        <v>#N/A</v>
      </c>
      <c r="BE83" s="510" t="e">
        <f ca="1">+IF(AND(ISNUMBER(OFFSET('Hygiene Data'!$E$9,0,10*ROW('Hygiene Data'!E77))),'Data Summary'!DT83="Yes"),OFFSET('Hygiene Data'!$E$9,0,10*ROW('Hygiene Data'!E77)),NA())</f>
        <v>#N/A</v>
      </c>
      <c r="BF83" s="510" t="e">
        <f ca="1">+IF(AND(ISNUMBER(OFFSET('Hygiene Data'!$F$5,0,10*ROW('Hygiene Data'!F77))),'Data Summary'!DU83="Yes"),OFFSET('Hygiene Data'!$F$5,0,10*ROW('Hygiene Data'!F77)),NA())</f>
        <v>#N/A</v>
      </c>
      <c r="BG83" s="510" t="e">
        <f ca="1">+IF(AND(ISNUMBER(OFFSET('Hygiene Data'!$F$7,0,10*ROW('Hygiene Data'!F77))),'Data Summary'!DV83="Yes"),OFFSET('Hygiene Data'!$F$7,0,10*ROW('Hygiene Data'!F77)),NA())</f>
        <v>#N/A</v>
      </c>
      <c r="BH83" s="510" t="e">
        <f ca="1">+IF(AND(ISNUMBER(OFFSET('Hygiene Data'!$F$9,0,10*ROW('Hygiene Data'!F77))),'Data Summary'!DW83="Yes"),OFFSET('Hygiene Data'!$F$9,0,10*ROW('Hygiene Data'!F77)),NA())</f>
        <v>#N/A</v>
      </c>
      <c r="BI83" s="510" t="e">
        <f ca="1">+IF(AND(ISNUMBER(OFFSET('Hygiene Data'!$G$5,0,10*ROW('Hygiene Data'!G77))),'Data Summary'!DX83="Yes"),OFFSET('Hygiene Data'!$G$5,0,10*ROW('Hygiene Data'!G77)),NA())</f>
        <v>#N/A</v>
      </c>
      <c r="BJ83" s="510" t="e">
        <f ca="1">+IF(AND(ISNUMBER(OFFSET('Hygiene Data'!$G$7,0,10*ROW('Hygiene Data'!G77))),'Data Summary'!DY83="Yes"),OFFSET('Hygiene Data'!$G$7,0,10*ROW('Hygiene Data'!G77)),NA())</f>
        <v>#N/A</v>
      </c>
      <c r="BK83" s="510" t="e">
        <f ca="1">+IF(AND(ISNUMBER(OFFSET('Hygiene Data'!$G$9,0,10*ROW('Hygiene Data'!G77))),'Data Summary'!DZ83="Yes"),OFFSET('Hygiene Data'!$G$9,0,10*ROW('Hygiene Data'!G77)),NA())</f>
        <v>#N/A</v>
      </c>
      <c r="BL83" s="510" t="e">
        <f ca="1">+IF(AND(ISNUMBER(OFFSET('Hygiene Data'!$H$5,0,10*ROW('Hygiene Data'!H77))),'Data Summary'!EA83="Yes"),OFFSET('Hygiene Data'!$H$5,0,10*ROW('Hygiene Data'!H77)),NA())</f>
        <v>#N/A</v>
      </c>
      <c r="BM83" s="510" t="e">
        <f ca="1">+IF(AND(ISNUMBER(OFFSET('Hygiene Data'!$H$7,0,10*ROW('Hygiene Data'!H77))),'Data Summary'!EB83="Yes"),OFFSET('Hygiene Data'!$H$7,0,10*ROW('Hygiene Data'!H77)),NA())</f>
        <v>#N/A</v>
      </c>
      <c r="BN83" s="510" t="e">
        <f ca="1">+IF(AND(ISNUMBER(OFFSET('Hygiene Data'!$H$9,0,10*ROW('Hygiene Data'!H77))),'Data Summary'!EC83="Yes"),OFFSET('Hygiene Data'!$H$9,0,10*ROW('Hygiene Data'!H77)),NA())</f>
        <v>#N/A</v>
      </c>
      <c r="BO83" s="510" t="e">
        <f ca="1">+IF(AND(ISNUMBER(OFFSET('Hygiene Data'!$I$5,0,10*ROW('Hygiene Data'!I77))),'Data Summary'!ED83="Yes"),OFFSET('Hygiene Data'!$I$5,0,10*ROW('Hygiene Data'!I77)),NA())</f>
        <v>#N/A</v>
      </c>
      <c r="BP83" s="510" t="e">
        <f ca="1">+IF(AND(ISNUMBER(OFFSET('Hygiene Data'!$I$7,0,10*ROW('Hygiene Data'!I77))),'Data Summary'!EE83="Yes"),OFFSET('Hygiene Data'!$I$7,0,10*ROW('Hygiene Data'!I77)),NA())</f>
        <v>#N/A</v>
      </c>
      <c r="BQ83" s="510" t="e">
        <f ca="1">+IF(AND(ISNUMBER(OFFSET('Hygiene Data'!$I$9,0,10*ROW('Hygiene Data'!I77))),'Data Summary'!EF83="Yes"),OFFSET('Hygiene Data'!$I$9,0,10*ROW('Hygiene Data'!I77)),NA())</f>
        <v>#N/A</v>
      </c>
    </row>
    <row r="84" spans="1:69" x14ac:dyDescent="0.25">
      <c r="A84" s="506" t="e">
        <f ca="1">+RIGHT('Data Summary'!A84,LEN('Data Summary'!A84)-9)</f>
        <v>#VALUE!</v>
      </c>
      <c r="B84" s="480" t="str">
        <f ca="1">+IF(ISTEXT('Data Summary'!B84),'Data Summary'!B84,"")</f>
        <v/>
      </c>
      <c r="C84" s="507" t="e">
        <f ca="1">+VALUE('Data Summary'!C84)</f>
        <v>#VALUE!</v>
      </c>
      <c r="D84" s="508" t="e">
        <f ca="1">+IF(AND(ISNUMBER(OFFSET('Water Data'!$D$4,0,10*ROW('Water Data'!D78))),'Data Summary'!BS84="Yes"),100-OFFSET('Water Data'!$D$4,0,10*ROW('Water Data'!D78)),NA())</f>
        <v>#N/A</v>
      </c>
      <c r="E84" s="508" t="e">
        <f ca="1">+IF(AND(ISNUMBER(OFFSET('Water Data'!$D$6,0,10*ROW('Water Data'!D78))),'Data Summary'!BT84="Yes"),OFFSET('Water Data'!$D$6,0,10*ROW('Water Data'!D78)),NA())</f>
        <v>#N/A</v>
      </c>
      <c r="F84" s="508" t="e">
        <f ca="1">+IF(AND(ISNUMBER(OFFSET('Water Data'!$D$9,0,10*ROW('Water Data'!D78))),'Data Summary'!BU84="Yes"),OFFSET('Water Data'!$D$9,0,10*ROW('Water Data'!D78)),NA())</f>
        <v>#N/A</v>
      </c>
      <c r="G84" s="508" t="e">
        <f ca="1">+IF(AND(ISNUMBER(OFFSET('Water Data'!$E$4,0,10*ROW('Water Data'!E78))),'Data Summary'!BV84="Yes"),100-OFFSET('Water Data'!$E$4,0,10*ROW('Water Data'!E78)),NA())</f>
        <v>#N/A</v>
      </c>
      <c r="H84" s="508" t="e">
        <f ca="1">+IF(AND(ISNUMBER(OFFSET('Water Data'!$E$6,0,10*ROW('Water Data'!E78))),'Data Summary'!BW84="Yes"),OFFSET('Water Data'!$E$6,0,10*ROW('Water Data'!E78)),NA())</f>
        <v>#N/A</v>
      </c>
      <c r="I84" s="508" t="e">
        <f ca="1">+IF(AND(ISNUMBER(OFFSET('Water Data'!$E$9,0,10*ROW('Water Data'!E78))),'Data Summary'!BX84="Yes"),OFFSET('Water Data'!$E$9,0,10*ROW('Water Data'!E78)),NA())</f>
        <v>#N/A</v>
      </c>
      <c r="J84" s="508" t="e">
        <f ca="1">+IF(AND(ISNUMBER(OFFSET('Water Data'!$F$4,0,10*ROW('Water Data'!F78))),'Data Summary'!BY84="Yes"),100-OFFSET('Water Data'!$F$4,0,10*ROW('Water Data'!F78)),NA())</f>
        <v>#N/A</v>
      </c>
      <c r="K84" s="508" t="e">
        <f ca="1">+IF(AND(ISNUMBER(OFFSET('Water Data'!$F$6,0,10*ROW('Water Data'!F78))),'Data Summary'!BZ84="Yes"),OFFSET('Water Data'!$F$6,0,10*ROW('Water Data'!F78)),NA())</f>
        <v>#N/A</v>
      </c>
      <c r="L84" s="508" t="e">
        <f ca="1">+IF(AND(ISNUMBER(OFFSET('Water Data'!$F$9,0,10*ROW('Water Data'!F78))),'Data Summary'!CA84="Yes"),OFFSET('Water Data'!$F$9,0,10*ROW('Water Data'!F78)),NA())</f>
        <v>#N/A</v>
      </c>
      <c r="M84" s="508" t="e">
        <f ca="1">+IF(AND(ISNUMBER(OFFSET('Water Data'!$G$4,0,10*ROW('Water Data'!G78))),'Data Summary'!CB84="Yes"),100-OFFSET('Water Data'!$G$4,0,10*ROW('Water Data'!G78)),NA())</f>
        <v>#N/A</v>
      </c>
      <c r="N84" s="508" t="e">
        <f ca="1">+IF(AND(ISNUMBER(OFFSET('Water Data'!$G$6,0,10*ROW('Water Data'!G78))),'Data Summary'!CC84="Yes"),OFFSET('Water Data'!$G$6,0,10*ROW('Water Data'!G78)),NA())</f>
        <v>#N/A</v>
      </c>
      <c r="O84" s="508" t="e">
        <f ca="1">+IF(AND(ISNUMBER(OFFSET('Water Data'!$G$9,0,10*ROW('Water Data'!G78))),'Data Summary'!CD84="Yes"),OFFSET('Water Data'!$G$9,0,10*ROW('Water Data'!G78)),NA())</f>
        <v>#N/A</v>
      </c>
      <c r="P84" s="508" t="e">
        <f ca="1">+IF(AND(ISNUMBER(OFFSET('Water Data'!$H$4,0,10*ROW('Water Data'!H78))),'Data Summary'!CE84="Yes"),100-OFFSET('Water Data'!$H$4,0,10*ROW('Water Data'!H78)),NA())</f>
        <v>#N/A</v>
      </c>
      <c r="Q84" s="508" t="e">
        <f ca="1">+IF(AND(ISNUMBER(OFFSET('Water Data'!$H$6,0,10*ROW('Water Data'!H78))),'Data Summary'!CF84="Yes"),OFFSET('Water Data'!$H$6,0,10*ROW('Water Data'!H78)),NA())</f>
        <v>#N/A</v>
      </c>
      <c r="R84" s="508" t="e">
        <f ca="1">+IF(AND(ISNUMBER(OFFSET('Water Data'!$H$9,0,10*ROW('Water Data'!H78))),'Data Summary'!CG84="Yes"),OFFSET('Water Data'!$H$9,0,10*ROW('Water Data'!H78)),NA())</f>
        <v>#N/A</v>
      </c>
      <c r="S84" s="508" t="e">
        <f ca="1">+IF(AND(ISNUMBER(OFFSET('Water Data'!$I$4,0,10*ROW('Water Data'!I78))),'Data Summary'!CH84="Yes"),100-OFFSET('Water Data'!$I$4,0,10*ROW('Water Data'!I78)),NA())</f>
        <v>#N/A</v>
      </c>
      <c r="T84" s="508" t="e">
        <f ca="1">+IF(AND(ISNUMBER(OFFSET('Water Data'!$I$6,0,10*ROW('Water Data'!I78))),'Data Summary'!CI84="Yes"),OFFSET('Water Data'!$I$6,0,10*ROW('Water Data'!I78)),NA())</f>
        <v>#N/A</v>
      </c>
      <c r="U84" s="508" t="e">
        <f ca="1">+IF(AND(ISNUMBER(OFFSET('Water Data'!$I$9,0,10*ROW('Water Data'!I78))),'Data Summary'!CJ84="Yes"),OFFSET('Water Data'!$I$9,0,10*ROW('Water Data'!I78)),NA())</f>
        <v>#N/A</v>
      </c>
      <c r="V84" s="509" t="e">
        <f ca="1">+IF(AND(ISNUMBER(OFFSET('Sanitation Data'!$D$4,0,10*ROW('Sanitation Data'!D78))),'Data Summary'!CK84="Yes"),100-OFFSET('Sanitation Data'!$D$4,0,10*ROW('Sanitation Data'!D78)),NA())</f>
        <v>#N/A</v>
      </c>
      <c r="W84" s="509" t="e">
        <f ca="1">+IF(AND(ISNUMBER(OFFSET('Sanitation Data'!$D$6,0,10*ROW('Sanitation Data'!D78))),'Data Summary'!CL84="Yes"),OFFSET('Sanitation Data'!$D$6,0,10*ROW('Sanitation Data'!D78)),NA())</f>
        <v>#N/A</v>
      </c>
      <c r="X84" s="509" t="e">
        <f ca="1">+IF(AND(ISNUMBER(OFFSET('Sanitation Data'!$D$10,0,10*ROW('Sanitation Data'!D78))),'Data Summary'!CM84="Yes"),OFFSET('Sanitation Data'!$D$10,0,10*ROW('Sanitation Data'!D78)),NA())</f>
        <v>#N/A</v>
      </c>
      <c r="Y84" s="509" t="e">
        <f ca="1">+IF(AND(ISNUMBER(OFFSET('Sanitation Data'!$D$11,0,10*ROW('Sanitation Data'!D78))),'Data Summary'!CN84="Yes"),OFFSET('Sanitation Data'!$D$11,0,10*ROW('Sanitation Data'!D78)),NA())</f>
        <v>#N/A</v>
      </c>
      <c r="Z84" s="509" t="e">
        <f ca="1">+IF(AND(ISNUMBER(OFFSET('Sanitation Data'!$D$12,0,10*ROW('Sanitation Data'!D78))),'Data Summary'!CO84="Yes"),OFFSET('Sanitation Data'!$D$12,0,10*ROW('Sanitation Data'!D78)),NA())</f>
        <v>#N/A</v>
      </c>
      <c r="AA84" s="509" t="e">
        <f ca="1">+IF(AND(ISNUMBER(OFFSET('Sanitation Data'!$E$4,0,10*ROW('Sanitation Data'!E78))),'Data Summary'!CP84="Yes"),100-OFFSET('Sanitation Data'!$E$4,0,10*ROW('Sanitation Data'!E78)),NA())</f>
        <v>#N/A</v>
      </c>
      <c r="AB84" s="509" t="e">
        <f ca="1">+IF(AND(ISNUMBER(OFFSET('Sanitation Data'!$E$6,0,10*ROW('Sanitation Data'!E78))),'Data Summary'!CQ84="Yes"),OFFSET('Sanitation Data'!$E$6,0,10*ROW('Sanitation Data'!E78)),NA())</f>
        <v>#N/A</v>
      </c>
      <c r="AC84" s="509" t="e">
        <f ca="1">+IF(AND(ISNUMBER(OFFSET('Sanitation Data'!$E$10,0,10*ROW('Sanitation Data'!E78))),'Data Summary'!CR84="Yes"),OFFSET('Sanitation Data'!$E$10,0,10*ROW('Sanitation Data'!E78)),NA())</f>
        <v>#N/A</v>
      </c>
      <c r="AD84" s="509" t="e">
        <f ca="1">+IF(AND(ISNUMBER(OFFSET('Sanitation Data'!$E$11,0,10*ROW('Sanitation Data'!E78))),'Data Summary'!CS84="Yes"),OFFSET('Sanitation Data'!$E$11,0,10*ROW('Sanitation Data'!E78)),NA())</f>
        <v>#N/A</v>
      </c>
      <c r="AE84" s="509" t="e">
        <f ca="1">+IF(AND(ISNUMBER(OFFSET('Sanitation Data'!$E$12,0,10*ROW('Sanitation Data'!E78))),'Data Summary'!CT84="Yes"),OFFSET('Sanitation Data'!$E$12,0,10*ROW('Sanitation Data'!E78)),NA())</f>
        <v>#N/A</v>
      </c>
      <c r="AF84" s="509" t="e">
        <f ca="1">+IF(AND(ISNUMBER(OFFSET('Sanitation Data'!$F$4,0,10*ROW('Sanitation Data'!F78))),'Data Summary'!CU84="Yes"),100-OFFSET('Sanitation Data'!$F$4,0,10*ROW('Sanitation Data'!F78)),NA())</f>
        <v>#N/A</v>
      </c>
      <c r="AG84" s="509" t="e">
        <f ca="1">+IF(AND(ISNUMBER(OFFSET('Sanitation Data'!$F$6,0,10*ROW('Sanitation Data'!F78))),'Data Summary'!CV84="Yes"),OFFSET('Sanitation Data'!$F$6,0,10*ROW('Sanitation Data'!F78)),NA())</f>
        <v>#N/A</v>
      </c>
      <c r="AH84" s="509" t="e">
        <f ca="1">+IF(AND(ISNUMBER(OFFSET('Sanitation Data'!$F$10,0,10*ROW('Sanitation Data'!F78))),'Data Summary'!CW84="Yes"),OFFSET('Sanitation Data'!$F$10,0,10*ROW('Sanitation Data'!F78)),NA())</f>
        <v>#N/A</v>
      </c>
      <c r="AI84" s="509" t="e">
        <f ca="1">+IF(AND(ISNUMBER(OFFSET('Sanitation Data'!$F$11,0,10*ROW('Sanitation Data'!F78))),'Data Summary'!CX84="Yes"),OFFSET('Sanitation Data'!$F$11,0,10*ROW('Sanitation Data'!F78)),NA())</f>
        <v>#N/A</v>
      </c>
      <c r="AJ84" s="509" t="e">
        <f ca="1">+IF(AND(ISNUMBER(OFFSET('Sanitation Data'!$F$12,0,10*ROW('Sanitation Data'!F78))),'Data Summary'!CY84="Yes"),OFFSET('Sanitation Data'!$F$12,0,10*ROW('Sanitation Data'!F78)),NA())</f>
        <v>#N/A</v>
      </c>
      <c r="AK84" s="509" t="e">
        <f ca="1">+IF(AND(ISNUMBER(OFFSET('Sanitation Data'!$G$4,0,10*ROW('Sanitation Data'!G78))),'Data Summary'!CZ84="Yes"),100-OFFSET('Sanitation Data'!$G$4,0,10*ROW('Sanitation Data'!G78)),NA())</f>
        <v>#N/A</v>
      </c>
      <c r="AL84" s="509" t="e">
        <f ca="1">+IF(AND(ISNUMBER(OFFSET('Sanitation Data'!$G$6,0,10*ROW('Sanitation Data'!G78))),'Data Summary'!DA84="Yes"),OFFSET('Sanitation Data'!$G$6,0,10*ROW('Sanitation Data'!G78)),NA())</f>
        <v>#N/A</v>
      </c>
      <c r="AM84" s="509" t="e">
        <f ca="1">+IF(AND(ISNUMBER(OFFSET('Sanitation Data'!$G$10,0,10*ROW('Sanitation Data'!G78))),'Data Summary'!DB84="Yes"),OFFSET('Sanitation Data'!$G$10,0,10*ROW('Sanitation Data'!G78)),NA())</f>
        <v>#N/A</v>
      </c>
      <c r="AN84" s="509" t="e">
        <f ca="1">+IF(AND(ISNUMBER(OFFSET('Sanitation Data'!$G$11,0,10*ROW('Sanitation Data'!G78))),'Data Summary'!DC84="Yes"),OFFSET('Sanitation Data'!$G$11,0,10*ROW('Sanitation Data'!G78)),NA())</f>
        <v>#N/A</v>
      </c>
      <c r="AO84" s="509" t="e">
        <f ca="1">+IF(AND(ISNUMBER(OFFSET('Sanitation Data'!$G$12,0,10*ROW('Sanitation Data'!G78))),'Data Summary'!DD84="Yes"),OFFSET('Sanitation Data'!$G$12,0,10*ROW('Sanitation Data'!G78)),NA())</f>
        <v>#N/A</v>
      </c>
      <c r="AP84" s="509" t="e">
        <f ca="1">+IF(AND(ISNUMBER(OFFSET('Sanitation Data'!$H$4,0,10*ROW('Sanitation Data'!H78))),'Data Summary'!DE84="Yes"),100-OFFSET('Sanitation Data'!$H$4,0,10*ROW('Sanitation Data'!H78)),NA())</f>
        <v>#N/A</v>
      </c>
      <c r="AQ84" s="509" t="e">
        <f ca="1">+IF(AND(ISNUMBER(OFFSET('Sanitation Data'!$H$6,0,10*ROW('Sanitation Data'!H78))),'Data Summary'!DF84="Yes"),OFFSET('Sanitation Data'!$H$6,0,10*ROW('Sanitation Data'!H78)),NA())</f>
        <v>#N/A</v>
      </c>
      <c r="AR84" s="509" t="e">
        <f ca="1">+IF(AND(ISNUMBER(OFFSET('Sanitation Data'!$H$10,0,10*ROW('Sanitation Data'!H78))),'Data Summary'!DG84="Yes"),OFFSET('Sanitation Data'!$H$10,0,10*ROW('Sanitation Data'!H78)),NA())</f>
        <v>#N/A</v>
      </c>
      <c r="AS84" s="509" t="e">
        <f ca="1">+IF(AND(ISNUMBER(OFFSET('Sanitation Data'!$H$11,0,10*ROW('Sanitation Data'!H78))),'Data Summary'!DH84="Yes"),OFFSET('Sanitation Data'!$H$11,0,10*ROW('Sanitation Data'!H78)),NA())</f>
        <v>#N/A</v>
      </c>
      <c r="AT84" s="509" t="e">
        <f ca="1">+IF(AND(ISNUMBER(OFFSET('Sanitation Data'!$H$12,0,10*ROW('Sanitation Data'!H78))),'Data Summary'!DI84="Yes"),OFFSET('Sanitation Data'!$H$12,0,10*ROW('Sanitation Data'!H78)),NA())</f>
        <v>#N/A</v>
      </c>
      <c r="AU84" s="509" t="e">
        <f ca="1">+IF(AND(ISNUMBER(OFFSET('Sanitation Data'!$I$4,0,10*ROW('Sanitation Data'!I78))),'Data Summary'!DJ84="Yes"),100-OFFSET('Sanitation Data'!$I$4,0,10*ROW('Sanitation Data'!I78)),NA())</f>
        <v>#N/A</v>
      </c>
      <c r="AV84" s="509" t="e">
        <f ca="1">+IF(AND(ISNUMBER(OFFSET('Sanitation Data'!$I$6,0,10*ROW('Sanitation Data'!I78))),'Data Summary'!DK84="Yes"),OFFSET('Sanitation Data'!$I$6,0,10*ROW('Sanitation Data'!I78)),NA())</f>
        <v>#N/A</v>
      </c>
      <c r="AW84" s="509" t="e">
        <f ca="1">+IF(AND(ISNUMBER(OFFSET('Sanitation Data'!$I$10,0,10*ROW('Sanitation Data'!I78))),'Data Summary'!DL84="Yes"),OFFSET('Sanitation Data'!$I$10,0,10*ROW('Sanitation Data'!I78)),NA())</f>
        <v>#N/A</v>
      </c>
      <c r="AX84" s="509" t="e">
        <f ca="1">+IF(AND(ISNUMBER(OFFSET('Sanitation Data'!$I$11,0,10*ROW('Sanitation Data'!I78))),'Data Summary'!DM84="Yes"),OFFSET('Sanitation Data'!$I$11,0,10*ROW('Sanitation Data'!I78)),NA())</f>
        <v>#N/A</v>
      </c>
      <c r="AY84" s="509" t="e">
        <f ca="1">+IF(AND(ISNUMBER(OFFSET('Sanitation Data'!$I$12,0,10*ROW('Sanitation Data'!I78))),'Data Summary'!DN84="Yes"),OFFSET('Sanitation Data'!$I$12,0,10*ROW('Sanitation Data'!I78)),NA())</f>
        <v>#N/A</v>
      </c>
      <c r="AZ84" s="510" t="e">
        <f ca="1">+IF(AND(ISNUMBER(OFFSET('Hygiene Data'!$D$5,0,10*ROW('Hygiene Data'!D78))),'Data Summary'!DO84="Yes"),OFFSET('Hygiene Data'!$D$5,0,10*ROW('Hygiene Data'!D78)),NA())</f>
        <v>#N/A</v>
      </c>
      <c r="BA84" s="510" t="e">
        <f ca="1">+IF(AND(ISNUMBER(OFFSET('Hygiene Data'!$D$7,0,10*ROW('Hygiene Data'!D78))),'Data Summary'!DP84="Yes"),OFFSET('Hygiene Data'!$D$7,0,10*ROW('Hygiene Data'!D78)),NA())</f>
        <v>#N/A</v>
      </c>
      <c r="BB84" s="510" t="e">
        <f ca="1">+IF(AND(ISNUMBER(OFFSET('Hygiene Data'!$D$9,0,10*ROW('Hygiene Data'!D78))),'Data Summary'!DQ84="Yes"),OFFSET('Hygiene Data'!$D$9,0,10*ROW('Hygiene Data'!D78)),NA())</f>
        <v>#N/A</v>
      </c>
      <c r="BC84" s="510" t="e">
        <f ca="1">+IF(AND(ISNUMBER(OFFSET('Hygiene Data'!$E$5,0,10*ROW('Hygiene Data'!E78))),'Data Summary'!DR84="Yes"),OFFSET('Hygiene Data'!$E$5,0,10*ROW('Hygiene Data'!E78)),NA())</f>
        <v>#N/A</v>
      </c>
      <c r="BD84" s="510" t="e">
        <f ca="1">+IF(AND(ISNUMBER(OFFSET('Hygiene Data'!$E$7,0,10*ROW('Hygiene Data'!E78))),'Data Summary'!DS84="Yes"),OFFSET('Hygiene Data'!$E$7,0,10*ROW('Hygiene Data'!E78)),NA())</f>
        <v>#N/A</v>
      </c>
      <c r="BE84" s="510" t="e">
        <f ca="1">+IF(AND(ISNUMBER(OFFSET('Hygiene Data'!$E$9,0,10*ROW('Hygiene Data'!E78))),'Data Summary'!DT84="Yes"),OFFSET('Hygiene Data'!$E$9,0,10*ROW('Hygiene Data'!E78)),NA())</f>
        <v>#N/A</v>
      </c>
      <c r="BF84" s="510" t="e">
        <f ca="1">+IF(AND(ISNUMBER(OFFSET('Hygiene Data'!$F$5,0,10*ROW('Hygiene Data'!F78))),'Data Summary'!DU84="Yes"),OFFSET('Hygiene Data'!$F$5,0,10*ROW('Hygiene Data'!F78)),NA())</f>
        <v>#N/A</v>
      </c>
      <c r="BG84" s="510" t="e">
        <f ca="1">+IF(AND(ISNUMBER(OFFSET('Hygiene Data'!$F$7,0,10*ROW('Hygiene Data'!F78))),'Data Summary'!DV84="Yes"),OFFSET('Hygiene Data'!$F$7,0,10*ROW('Hygiene Data'!F78)),NA())</f>
        <v>#N/A</v>
      </c>
      <c r="BH84" s="510" t="e">
        <f ca="1">+IF(AND(ISNUMBER(OFFSET('Hygiene Data'!$F$9,0,10*ROW('Hygiene Data'!F78))),'Data Summary'!DW84="Yes"),OFFSET('Hygiene Data'!$F$9,0,10*ROW('Hygiene Data'!F78)),NA())</f>
        <v>#N/A</v>
      </c>
      <c r="BI84" s="510" t="e">
        <f ca="1">+IF(AND(ISNUMBER(OFFSET('Hygiene Data'!$G$5,0,10*ROW('Hygiene Data'!G78))),'Data Summary'!DX84="Yes"),OFFSET('Hygiene Data'!$G$5,0,10*ROW('Hygiene Data'!G78)),NA())</f>
        <v>#N/A</v>
      </c>
      <c r="BJ84" s="510" t="e">
        <f ca="1">+IF(AND(ISNUMBER(OFFSET('Hygiene Data'!$G$7,0,10*ROW('Hygiene Data'!G78))),'Data Summary'!DY84="Yes"),OFFSET('Hygiene Data'!$G$7,0,10*ROW('Hygiene Data'!G78)),NA())</f>
        <v>#N/A</v>
      </c>
      <c r="BK84" s="510" t="e">
        <f ca="1">+IF(AND(ISNUMBER(OFFSET('Hygiene Data'!$G$9,0,10*ROW('Hygiene Data'!G78))),'Data Summary'!DZ84="Yes"),OFFSET('Hygiene Data'!$G$9,0,10*ROW('Hygiene Data'!G78)),NA())</f>
        <v>#N/A</v>
      </c>
      <c r="BL84" s="510" t="e">
        <f ca="1">+IF(AND(ISNUMBER(OFFSET('Hygiene Data'!$H$5,0,10*ROW('Hygiene Data'!H78))),'Data Summary'!EA84="Yes"),OFFSET('Hygiene Data'!$H$5,0,10*ROW('Hygiene Data'!H78)),NA())</f>
        <v>#N/A</v>
      </c>
      <c r="BM84" s="510" t="e">
        <f ca="1">+IF(AND(ISNUMBER(OFFSET('Hygiene Data'!$H$7,0,10*ROW('Hygiene Data'!H78))),'Data Summary'!EB84="Yes"),OFFSET('Hygiene Data'!$H$7,0,10*ROW('Hygiene Data'!H78)),NA())</f>
        <v>#N/A</v>
      </c>
      <c r="BN84" s="510" t="e">
        <f ca="1">+IF(AND(ISNUMBER(OFFSET('Hygiene Data'!$H$9,0,10*ROW('Hygiene Data'!H78))),'Data Summary'!EC84="Yes"),OFFSET('Hygiene Data'!$H$9,0,10*ROW('Hygiene Data'!H78)),NA())</f>
        <v>#N/A</v>
      </c>
      <c r="BO84" s="510" t="e">
        <f ca="1">+IF(AND(ISNUMBER(OFFSET('Hygiene Data'!$I$5,0,10*ROW('Hygiene Data'!I78))),'Data Summary'!ED84="Yes"),OFFSET('Hygiene Data'!$I$5,0,10*ROW('Hygiene Data'!I78)),NA())</f>
        <v>#N/A</v>
      </c>
      <c r="BP84" s="510" t="e">
        <f ca="1">+IF(AND(ISNUMBER(OFFSET('Hygiene Data'!$I$7,0,10*ROW('Hygiene Data'!I78))),'Data Summary'!EE84="Yes"),OFFSET('Hygiene Data'!$I$7,0,10*ROW('Hygiene Data'!I78)),NA())</f>
        <v>#N/A</v>
      </c>
      <c r="BQ84" s="510" t="e">
        <f ca="1">+IF(AND(ISNUMBER(OFFSET('Hygiene Data'!$I$9,0,10*ROW('Hygiene Data'!I78))),'Data Summary'!EF84="Yes"),OFFSET('Hygiene Data'!$I$9,0,10*ROW('Hygiene Data'!I78)),NA())</f>
        <v>#N/A</v>
      </c>
    </row>
    <row r="85" spans="1:69" x14ac:dyDescent="0.25">
      <c r="A85" s="506" t="e">
        <f ca="1">+RIGHT('Data Summary'!A85,LEN('Data Summary'!A85)-9)</f>
        <v>#VALUE!</v>
      </c>
      <c r="B85" s="480" t="str">
        <f ca="1">+IF(ISTEXT('Data Summary'!B85),'Data Summary'!B85,"")</f>
        <v/>
      </c>
      <c r="C85" s="507" t="e">
        <f ca="1">+VALUE('Data Summary'!C85)</f>
        <v>#VALUE!</v>
      </c>
      <c r="D85" s="508" t="e">
        <f ca="1">+IF(AND(ISNUMBER(OFFSET('Water Data'!$D$4,0,10*ROW('Water Data'!D79))),'Data Summary'!BS85="Yes"),100-OFFSET('Water Data'!$D$4,0,10*ROW('Water Data'!D79)),NA())</f>
        <v>#N/A</v>
      </c>
      <c r="E85" s="508" t="e">
        <f ca="1">+IF(AND(ISNUMBER(OFFSET('Water Data'!$D$6,0,10*ROW('Water Data'!D79))),'Data Summary'!BT85="Yes"),OFFSET('Water Data'!$D$6,0,10*ROW('Water Data'!D79)),NA())</f>
        <v>#N/A</v>
      </c>
      <c r="F85" s="508" t="e">
        <f ca="1">+IF(AND(ISNUMBER(OFFSET('Water Data'!$D$9,0,10*ROW('Water Data'!D79))),'Data Summary'!BU85="Yes"),OFFSET('Water Data'!$D$9,0,10*ROW('Water Data'!D79)),NA())</f>
        <v>#N/A</v>
      </c>
      <c r="G85" s="508" t="e">
        <f ca="1">+IF(AND(ISNUMBER(OFFSET('Water Data'!$E$4,0,10*ROW('Water Data'!E79))),'Data Summary'!BV85="Yes"),100-OFFSET('Water Data'!$E$4,0,10*ROW('Water Data'!E79)),NA())</f>
        <v>#N/A</v>
      </c>
      <c r="H85" s="508" t="e">
        <f ca="1">+IF(AND(ISNUMBER(OFFSET('Water Data'!$E$6,0,10*ROW('Water Data'!E79))),'Data Summary'!BW85="Yes"),OFFSET('Water Data'!$E$6,0,10*ROW('Water Data'!E79)),NA())</f>
        <v>#N/A</v>
      </c>
      <c r="I85" s="508" t="e">
        <f ca="1">+IF(AND(ISNUMBER(OFFSET('Water Data'!$E$9,0,10*ROW('Water Data'!E79))),'Data Summary'!BX85="Yes"),OFFSET('Water Data'!$E$9,0,10*ROW('Water Data'!E79)),NA())</f>
        <v>#N/A</v>
      </c>
      <c r="J85" s="508" t="e">
        <f ca="1">+IF(AND(ISNUMBER(OFFSET('Water Data'!$F$4,0,10*ROW('Water Data'!F79))),'Data Summary'!BY85="Yes"),100-OFFSET('Water Data'!$F$4,0,10*ROW('Water Data'!F79)),NA())</f>
        <v>#N/A</v>
      </c>
      <c r="K85" s="508" t="e">
        <f ca="1">+IF(AND(ISNUMBER(OFFSET('Water Data'!$F$6,0,10*ROW('Water Data'!F79))),'Data Summary'!BZ85="Yes"),OFFSET('Water Data'!$F$6,0,10*ROW('Water Data'!F79)),NA())</f>
        <v>#N/A</v>
      </c>
      <c r="L85" s="508" t="e">
        <f ca="1">+IF(AND(ISNUMBER(OFFSET('Water Data'!$F$9,0,10*ROW('Water Data'!F79))),'Data Summary'!CA85="Yes"),OFFSET('Water Data'!$F$9,0,10*ROW('Water Data'!F79)),NA())</f>
        <v>#N/A</v>
      </c>
      <c r="M85" s="508" t="e">
        <f ca="1">+IF(AND(ISNUMBER(OFFSET('Water Data'!$G$4,0,10*ROW('Water Data'!G79))),'Data Summary'!CB85="Yes"),100-OFFSET('Water Data'!$G$4,0,10*ROW('Water Data'!G79)),NA())</f>
        <v>#N/A</v>
      </c>
      <c r="N85" s="508" t="e">
        <f ca="1">+IF(AND(ISNUMBER(OFFSET('Water Data'!$G$6,0,10*ROW('Water Data'!G79))),'Data Summary'!CC85="Yes"),OFFSET('Water Data'!$G$6,0,10*ROW('Water Data'!G79)),NA())</f>
        <v>#N/A</v>
      </c>
      <c r="O85" s="508" t="e">
        <f ca="1">+IF(AND(ISNUMBER(OFFSET('Water Data'!$G$9,0,10*ROW('Water Data'!G79))),'Data Summary'!CD85="Yes"),OFFSET('Water Data'!$G$9,0,10*ROW('Water Data'!G79)),NA())</f>
        <v>#N/A</v>
      </c>
      <c r="P85" s="508" t="e">
        <f ca="1">+IF(AND(ISNUMBER(OFFSET('Water Data'!$H$4,0,10*ROW('Water Data'!H79))),'Data Summary'!CE85="Yes"),100-OFFSET('Water Data'!$H$4,0,10*ROW('Water Data'!H79)),NA())</f>
        <v>#N/A</v>
      </c>
      <c r="Q85" s="508" t="e">
        <f ca="1">+IF(AND(ISNUMBER(OFFSET('Water Data'!$H$6,0,10*ROW('Water Data'!H79))),'Data Summary'!CF85="Yes"),OFFSET('Water Data'!$H$6,0,10*ROW('Water Data'!H79)),NA())</f>
        <v>#N/A</v>
      </c>
      <c r="R85" s="508" t="e">
        <f ca="1">+IF(AND(ISNUMBER(OFFSET('Water Data'!$H$9,0,10*ROW('Water Data'!H79))),'Data Summary'!CG85="Yes"),OFFSET('Water Data'!$H$9,0,10*ROW('Water Data'!H79)),NA())</f>
        <v>#N/A</v>
      </c>
      <c r="S85" s="508" t="e">
        <f ca="1">+IF(AND(ISNUMBER(OFFSET('Water Data'!$I$4,0,10*ROW('Water Data'!I79))),'Data Summary'!CH85="Yes"),100-OFFSET('Water Data'!$I$4,0,10*ROW('Water Data'!I79)),NA())</f>
        <v>#N/A</v>
      </c>
      <c r="T85" s="508" t="e">
        <f ca="1">+IF(AND(ISNUMBER(OFFSET('Water Data'!$I$6,0,10*ROW('Water Data'!I79))),'Data Summary'!CI85="Yes"),OFFSET('Water Data'!$I$6,0,10*ROW('Water Data'!I79)),NA())</f>
        <v>#N/A</v>
      </c>
      <c r="U85" s="508" t="e">
        <f ca="1">+IF(AND(ISNUMBER(OFFSET('Water Data'!$I$9,0,10*ROW('Water Data'!I79))),'Data Summary'!CJ85="Yes"),OFFSET('Water Data'!$I$9,0,10*ROW('Water Data'!I79)),NA())</f>
        <v>#N/A</v>
      </c>
      <c r="V85" s="509" t="e">
        <f ca="1">+IF(AND(ISNUMBER(OFFSET('Sanitation Data'!$D$4,0,10*ROW('Sanitation Data'!D79))),'Data Summary'!CK85="Yes"),100-OFFSET('Sanitation Data'!$D$4,0,10*ROW('Sanitation Data'!D79)),NA())</f>
        <v>#N/A</v>
      </c>
      <c r="W85" s="509" t="e">
        <f ca="1">+IF(AND(ISNUMBER(OFFSET('Sanitation Data'!$D$6,0,10*ROW('Sanitation Data'!D79))),'Data Summary'!CL85="Yes"),OFFSET('Sanitation Data'!$D$6,0,10*ROW('Sanitation Data'!D79)),NA())</f>
        <v>#N/A</v>
      </c>
      <c r="X85" s="509" t="e">
        <f ca="1">+IF(AND(ISNUMBER(OFFSET('Sanitation Data'!$D$10,0,10*ROW('Sanitation Data'!D79))),'Data Summary'!CM85="Yes"),OFFSET('Sanitation Data'!$D$10,0,10*ROW('Sanitation Data'!D79)),NA())</f>
        <v>#N/A</v>
      </c>
      <c r="Y85" s="509" t="e">
        <f ca="1">+IF(AND(ISNUMBER(OFFSET('Sanitation Data'!$D$11,0,10*ROW('Sanitation Data'!D79))),'Data Summary'!CN85="Yes"),OFFSET('Sanitation Data'!$D$11,0,10*ROW('Sanitation Data'!D79)),NA())</f>
        <v>#N/A</v>
      </c>
      <c r="Z85" s="509" t="e">
        <f ca="1">+IF(AND(ISNUMBER(OFFSET('Sanitation Data'!$D$12,0,10*ROW('Sanitation Data'!D79))),'Data Summary'!CO85="Yes"),OFFSET('Sanitation Data'!$D$12,0,10*ROW('Sanitation Data'!D79)),NA())</f>
        <v>#N/A</v>
      </c>
      <c r="AA85" s="509" t="e">
        <f ca="1">+IF(AND(ISNUMBER(OFFSET('Sanitation Data'!$E$4,0,10*ROW('Sanitation Data'!E79))),'Data Summary'!CP85="Yes"),100-OFFSET('Sanitation Data'!$E$4,0,10*ROW('Sanitation Data'!E79)),NA())</f>
        <v>#N/A</v>
      </c>
      <c r="AB85" s="509" t="e">
        <f ca="1">+IF(AND(ISNUMBER(OFFSET('Sanitation Data'!$E$6,0,10*ROW('Sanitation Data'!E79))),'Data Summary'!CQ85="Yes"),OFFSET('Sanitation Data'!$E$6,0,10*ROW('Sanitation Data'!E79)),NA())</f>
        <v>#N/A</v>
      </c>
      <c r="AC85" s="509" t="e">
        <f ca="1">+IF(AND(ISNUMBER(OFFSET('Sanitation Data'!$E$10,0,10*ROW('Sanitation Data'!E79))),'Data Summary'!CR85="Yes"),OFFSET('Sanitation Data'!$E$10,0,10*ROW('Sanitation Data'!E79)),NA())</f>
        <v>#N/A</v>
      </c>
      <c r="AD85" s="509" t="e">
        <f ca="1">+IF(AND(ISNUMBER(OFFSET('Sanitation Data'!$E$11,0,10*ROW('Sanitation Data'!E79))),'Data Summary'!CS85="Yes"),OFFSET('Sanitation Data'!$E$11,0,10*ROW('Sanitation Data'!E79)),NA())</f>
        <v>#N/A</v>
      </c>
      <c r="AE85" s="509" t="e">
        <f ca="1">+IF(AND(ISNUMBER(OFFSET('Sanitation Data'!$E$12,0,10*ROW('Sanitation Data'!E79))),'Data Summary'!CT85="Yes"),OFFSET('Sanitation Data'!$E$12,0,10*ROW('Sanitation Data'!E79)),NA())</f>
        <v>#N/A</v>
      </c>
      <c r="AF85" s="509" t="e">
        <f ca="1">+IF(AND(ISNUMBER(OFFSET('Sanitation Data'!$F$4,0,10*ROW('Sanitation Data'!F79))),'Data Summary'!CU85="Yes"),100-OFFSET('Sanitation Data'!$F$4,0,10*ROW('Sanitation Data'!F79)),NA())</f>
        <v>#N/A</v>
      </c>
      <c r="AG85" s="509" t="e">
        <f ca="1">+IF(AND(ISNUMBER(OFFSET('Sanitation Data'!$F$6,0,10*ROW('Sanitation Data'!F79))),'Data Summary'!CV85="Yes"),OFFSET('Sanitation Data'!$F$6,0,10*ROW('Sanitation Data'!F79)),NA())</f>
        <v>#N/A</v>
      </c>
      <c r="AH85" s="509" t="e">
        <f ca="1">+IF(AND(ISNUMBER(OFFSET('Sanitation Data'!$F$10,0,10*ROW('Sanitation Data'!F79))),'Data Summary'!CW85="Yes"),OFFSET('Sanitation Data'!$F$10,0,10*ROW('Sanitation Data'!F79)),NA())</f>
        <v>#N/A</v>
      </c>
      <c r="AI85" s="509" t="e">
        <f ca="1">+IF(AND(ISNUMBER(OFFSET('Sanitation Data'!$F$11,0,10*ROW('Sanitation Data'!F79))),'Data Summary'!CX85="Yes"),OFFSET('Sanitation Data'!$F$11,0,10*ROW('Sanitation Data'!F79)),NA())</f>
        <v>#N/A</v>
      </c>
      <c r="AJ85" s="509" t="e">
        <f ca="1">+IF(AND(ISNUMBER(OFFSET('Sanitation Data'!$F$12,0,10*ROW('Sanitation Data'!F79))),'Data Summary'!CY85="Yes"),OFFSET('Sanitation Data'!$F$12,0,10*ROW('Sanitation Data'!F79)),NA())</f>
        <v>#N/A</v>
      </c>
      <c r="AK85" s="509" t="e">
        <f ca="1">+IF(AND(ISNUMBER(OFFSET('Sanitation Data'!$G$4,0,10*ROW('Sanitation Data'!G79))),'Data Summary'!CZ85="Yes"),100-OFFSET('Sanitation Data'!$G$4,0,10*ROW('Sanitation Data'!G79)),NA())</f>
        <v>#N/A</v>
      </c>
      <c r="AL85" s="509" t="e">
        <f ca="1">+IF(AND(ISNUMBER(OFFSET('Sanitation Data'!$G$6,0,10*ROW('Sanitation Data'!G79))),'Data Summary'!DA85="Yes"),OFFSET('Sanitation Data'!$G$6,0,10*ROW('Sanitation Data'!G79)),NA())</f>
        <v>#N/A</v>
      </c>
      <c r="AM85" s="509" t="e">
        <f ca="1">+IF(AND(ISNUMBER(OFFSET('Sanitation Data'!$G$10,0,10*ROW('Sanitation Data'!G79))),'Data Summary'!DB85="Yes"),OFFSET('Sanitation Data'!$G$10,0,10*ROW('Sanitation Data'!G79)),NA())</f>
        <v>#N/A</v>
      </c>
      <c r="AN85" s="509" t="e">
        <f ca="1">+IF(AND(ISNUMBER(OFFSET('Sanitation Data'!$G$11,0,10*ROW('Sanitation Data'!G79))),'Data Summary'!DC85="Yes"),OFFSET('Sanitation Data'!$G$11,0,10*ROW('Sanitation Data'!G79)),NA())</f>
        <v>#N/A</v>
      </c>
      <c r="AO85" s="509" t="e">
        <f ca="1">+IF(AND(ISNUMBER(OFFSET('Sanitation Data'!$G$12,0,10*ROW('Sanitation Data'!G79))),'Data Summary'!DD85="Yes"),OFFSET('Sanitation Data'!$G$12,0,10*ROW('Sanitation Data'!G79)),NA())</f>
        <v>#N/A</v>
      </c>
      <c r="AP85" s="509" t="e">
        <f ca="1">+IF(AND(ISNUMBER(OFFSET('Sanitation Data'!$H$4,0,10*ROW('Sanitation Data'!H79))),'Data Summary'!DE85="Yes"),100-OFFSET('Sanitation Data'!$H$4,0,10*ROW('Sanitation Data'!H79)),NA())</f>
        <v>#N/A</v>
      </c>
      <c r="AQ85" s="509" t="e">
        <f ca="1">+IF(AND(ISNUMBER(OFFSET('Sanitation Data'!$H$6,0,10*ROW('Sanitation Data'!H79))),'Data Summary'!DF85="Yes"),OFFSET('Sanitation Data'!$H$6,0,10*ROW('Sanitation Data'!H79)),NA())</f>
        <v>#N/A</v>
      </c>
      <c r="AR85" s="509" t="e">
        <f ca="1">+IF(AND(ISNUMBER(OFFSET('Sanitation Data'!$H$10,0,10*ROW('Sanitation Data'!H79))),'Data Summary'!DG85="Yes"),OFFSET('Sanitation Data'!$H$10,0,10*ROW('Sanitation Data'!H79)),NA())</f>
        <v>#N/A</v>
      </c>
      <c r="AS85" s="509" t="e">
        <f ca="1">+IF(AND(ISNUMBER(OFFSET('Sanitation Data'!$H$11,0,10*ROW('Sanitation Data'!H79))),'Data Summary'!DH85="Yes"),OFFSET('Sanitation Data'!$H$11,0,10*ROW('Sanitation Data'!H79)),NA())</f>
        <v>#N/A</v>
      </c>
      <c r="AT85" s="509" t="e">
        <f ca="1">+IF(AND(ISNUMBER(OFFSET('Sanitation Data'!$H$12,0,10*ROW('Sanitation Data'!H79))),'Data Summary'!DI85="Yes"),OFFSET('Sanitation Data'!$H$12,0,10*ROW('Sanitation Data'!H79)),NA())</f>
        <v>#N/A</v>
      </c>
      <c r="AU85" s="509" t="e">
        <f ca="1">+IF(AND(ISNUMBER(OFFSET('Sanitation Data'!$I$4,0,10*ROW('Sanitation Data'!I79))),'Data Summary'!DJ85="Yes"),100-OFFSET('Sanitation Data'!$I$4,0,10*ROW('Sanitation Data'!I79)),NA())</f>
        <v>#N/A</v>
      </c>
      <c r="AV85" s="509" t="e">
        <f ca="1">+IF(AND(ISNUMBER(OFFSET('Sanitation Data'!$I$6,0,10*ROW('Sanitation Data'!I79))),'Data Summary'!DK85="Yes"),OFFSET('Sanitation Data'!$I$6,0,10*ROW('Sanitation Data'!I79)),NA())</f>
        <v>#N/A</v>
      </c>
      <c r="AW85" s="509" t="e">
        <f ca="1">+IF(AND(ISNUMBER(OFFSET('Sanitation Data'!$I$10,0,10*ROW('Sanitation Data'!I79))),'Data Summary'!DL85="Yes"),OFFSET('Sanitation Data'!$I$10,0,10*ROW('Sanitation Data'!I79)),NA())</f>
        <v>#N/A</v>
      </c>
      <c r="AX85" s="509" t="e">
        <f ca="1">+IF(AND(ISNUMBER(OFFSET('Sanitation Data'!$I$11,0,10*ROW('Sanitation Data'!I79))),'Data Summary'!DM85="Yes"),OFFSET('Sanitation Data'!$I$11,0,10*ROW('Sanitation Data'!I79)),NA())</f>
        <v>#N/A</v>
      </c>
      <c r="AY85" s="509" t="e">
        <f ca="1">+IF(AND(ISNUMBER(OFFSET('Sanitation Data'!$I$12,0,10*ROW('Sanitation Data'!I79))),'Data Summary'!DN85="Yes"),OFFSET('Sanitation Data'!$I$12,0,10*ROW('Sanitation Data'!I79)),NA())</f>
        <v>#N/A</v>
      </c>
      <c r="AZ85" s="510" t="e">
        <f ca="1">+IF(AND(ISNUMBER(OFFSET('Hygiene Data'!$D$5,0,10*ROW('Hygiene Data'!D79))),'Data Summary'!DO85="Yes"),OFFSET('Hygiene Data'!$D$5,0,10*ROW('Hygiene Data'!D79)),NA())</f>
        <v>#N/A</v>
      </c>
      <c r="BA85" s="510" t="e">
        <f ca="1">+IF(AND(ISNUMBER(OFFSET('Hygiene Data'!$D$7,0,10*ROW('Hygiene Data'!D79))),'Data Summary'!DP85="Yes"),OFFSET('Hygiene Data'!$D$7,0,10*ROW('Hygiene Data'!D79)),NA())</f>
        <v>#N/A</v>
      </c>
      <c r="BB85" s="510" t="e">
        <f ca="1">+IF(AND(ISNUMBER(OFFSET('Hygiene Data'!$D$9,0,10*ROW('Hygiene Data'!D79))),'Data Summary'!DQ85="Yes"),OFFSET('Hygiene Data'!$D$9,0,10*ROW('Hygiene Data'!D79)),NA())</f>
        <v>#N/A</v>
      </c>
      <c r="BC85" s="510" t="e">
        <f ca="1">+IF(AND(ISNUMBER(OFFSET('Hygiene Data'!$E$5,0,10*ROW('Hygiene Data'!E79))),'Data Summary'!DR85="Yes"),OFFSET('Hygiene Data'!$E$5,0,10*ROW('Hygiene Data'!E79)),NA())</f>
        <v>#N/A</v>
      </c>
      <c r="BD85" s="510" t="e">
        <f ca="1">+IF(AND(ISNUMBER(OFFSET('Hygiene Data'!$E$7,0,10*ROW('Hygiene Data'!E79))),'Data Summary'!DS85="Yes"),OFFSET('Hygiene Data'!$E$7,0,10*ROW('Hygiene Data'!E79)),NA())</f>
        <v>#N/A</v>
      </c>
      <c r="BE85" s="510" t="e">
        <f ca="1">+IF(AND(ISNUMBER(OFFSET('Hygiene Data'!$E$9,0,10*ROW('Hygiene Data'!E79))),'Data Summary'!DT85="Yes"),OFFSET('Hygiene Data'!$E$9,0,10*ROW('Hygiene Data'!E79)),NA())</f>
        <v>#N/A</v>
      </c>
      <c r="BF85" s="510" t="e">
        <f ca="1">+IF(AND(ISNUMBER(OFFSET('Hygiene Data'!$F$5,0,10*ROW('Hygiene Data'!F79))),'Data Summary'!DU85="Yes"),OFFSET('Hygiene Data'!$F$5,0,10*ROW('Hygiene Data'!F79)),NA())</f>
        <v>#N/A</v>
      </c>
      <c r="BG85" s="510" t="e">
        <f ca="1">+IF(AND(ISNUMBER(OFFSET('Hygiene Data'!$F$7,0,10*ROW('Hygiene Data'!F79))),'Data Summary'!DV85="Yes"),OFFSET('Hygiene Data'!$F$7,0,10*ROW('Hygiene Data'!F79)),NA())</f>
        <v>#N/A</v>
      </c>
      <c r="BH85" s="510" t="e">
        <f ca="1">+IF(AND(ISNUMBER(OFFSET('Hygiene Data'!$F$9,0,10*ROW('Hygiene Data'!F79))),'Data Summary'!DW85="Yes"),OFFSET('Hygiene Data'!$F$9,0,10*ROW('Hygiene Data'!F79)),NA())</f>
        <v>#N/A</v>
      </c>
      <c r="BI85" s="510" t="e">
        <f ca="1">+IF(AND(ISNUMBER(OFFSET('Hygiene Data'!$G$5,0,10*ROW('Hygiene Data'!G79))),'Data Summary'!DX85="Yes"),OFFSET('Hygiene Data'!$G$5,0,10*ROW('Hygiene Data'!G79)),NA())</f>
        <v>#N/A</v>
      </c>
      <c r="BJ85" s="510" t="e">
        <f ca="1">+IF(AND(ISNUMBER(OFFSET('Hygiene Data'!$G$7,0,10*ROW('Hygiene Data'!G79))),'Data Summary'!DY85="Yes"),OFFSET('Hygiene Data'!$G$7,0,10*ROW('Hygiene Data'!G79)),NA())</f>
        <v>#N/A</v>
      </c>
      <c r="BK85" s="510" t="e">
        <f ca="1">+IF(AND(ISNUMBER(OFFSET('Hygiene Data'!$G$9,0,10*ROW('Hygiene Data'!G79))),'Data Summary'!DZ85="Yes"),OFFSET('Hygiene Data'!$G$9,0,10*ROW('Hygiene Data'!G79)),NA())</f>
        <v>#N/A</v>
      </c>
      <c r="BL85" s="510" t="e">
        <f ca="1">+IF(AND(ISNUMBER(OFFSET('Hygiene Data'!$H$5,0,10*ROW('Hygiene Data'!H79))),'Data Summary'!EA85="Yes"),OFFSET('Hygiene Data'!$H$5,0,10*ROW('Hygiene Data'!H79)),NA())</f>
        <v>#N/A</v>
      </c>
      <c r="BM85" s="510" t="e">
        <f ca="1">+IF(AND(ISNUMBER(OFFSET('Hygiene Data'!$H$7,0,10*ROW('Hygiene Data'!H79))),'Data Summary'!EB85="Yes"),OFFSET('Hygiene Data'!$H$7,0,10*ROW('Hygiene Data'!H79)),NA())</f>
        <v>#N/A</v>
      </c>
      <c r="BN85" s="510" t="e">
        <f ca="1">+IF(AND(ISNUMBER(OFFSET('Hygiene Data'!$H$9,0,10*ROW('Hygiene Data'!H79))),'Data Summary'!EC85="Yes"),OFFSET('Hygiene Data'!$H$9,0,10*ROW('Hygiene Data'!H79)),NA())</f>
        <v>#N/A</v>
      </c>
      <c r="BO85" s="510" t="e">
        <f ca="1">+IF(AND(ISNUMBER(OFFSET('Hygiene Data'!$I$5,0,10*ROW('Hygiene Data'!I79))),'Data Summary'!ED85="Yes"),OFFSET('Hygiene Data'!$I$5,0,10*ROW('Hygiene Data'!I79)),NA())</f>
        <v>#N/A</v>
      </c>
      <c r="BP85" s="510" t="e">
        <f ca="1">+IF(AND(ISNUMBER(OFFSET('Hygiene Data'!$I$7,0,10*ROW('Hygiene Data'!I79))),'Data Summary'!EE85="Yes"),OFFSET('Hygiene Data'!$I$7,0,10*ROW('Hygiene Data'!I79)),NA())</f>
        <v>#N/A</v>
      </c>
      <c r="BQ85" s="510" t="e">
        <f ca="1">+IF(AND(ISNUMBER(OFFSET('Hygiene Data'!$I$9,0,10*ROW('Hygiene Data'!I79))),'Data Summary'!EF85="Yes"),OFFSET('Hygiene Data'!$I$9,0,10*ROW('Hygiene Data'!I79)),NA())</f>
        <v>#N/A</v>
      </c>
    </row>
    <row r="86" spans="1:69" x14ac:dyDescent="0.25">
      <c r="A86" s="506" t="e">
        <f ca="1">+RIGHT('Data Summary'!A86,LEN('Data Summary'!A86)-9)</f>
        <v>#VALUE!</v>
      </c>
      <c r="B86" s="480" t="str">
        <f ca="1">+IF(ISTEXT('Data Summary'!B86),'Data Summary'!B86,"")</f>
        <v/>
      </c>
      <c r="C86" s="507" t="e">
        <f ca="1">+VALUE('Data Summary'!C86)</f>
        <v>#VALUE!</v>
      </c>
      <c r="D86" s="508" t="e">
        <f ca="1">+IF(AND(ISNUMBER(OFFSET('Water Data'!$D$4,0,10*ROW('Water Data'!D80))),'Data Summary'!BS86="Yes"),100-OFFSET('Water Data'!$D$4,0,10*ROW('Water Data'!D80)),NA())</f>
        <v>#N/A</v>
      </c>
      <c r="E86" s="508" t="e">
        <f ca="1">+IF(AND(ISNUMBER(OFFSET('Water Data'!$D$6,0,10*ROW('Water Data'!D80))),'Data Summary'!BT86="Yes"),OFFSET('Water Data'!$D$6,0,10*ROW('Water Data'!D80)),NA())</f>
        <v>#N/A</v>
      </c>
      <c r="F86" s="508" t="e">
        <f ca="1">+IF(AND(ISNUMBER(OFFSET('Water Data'!$D$9,0,10*ROW('Water Data'!D80))),'Data Summary'!BU86="Yes"),OFFSET('Water Data'!$D$9,0,10*ROW('Water Data'!D80)),NA())</f>
        <v>#N/A</v>
      </c>
      <c r="G86" s="508" t="e">
        <f ca="1">+IF(AND(ISNUMBER(OFFSET('Water Data'!$E$4,0,10*ROW('Water Data'!E80))),'Data Summary'!BV86="Yes"),100-OFFSET('Water Data'!$E$4,0,10*ROW('Water Data'!E80)),NA())</f>
        <v>#N/A</v>
      </c>
      <c r="H86" s="508" t="e">
        <f ca="1">+IF(AND(ISNUMBER(OFFSET('Water Data'!$E$6,0,10*ROW('Water Data'!E80))),'Data Summary'!BW86="Yes"),OFFSET('Water Data'!$E$6,0,10*ROW('Water Data'!E80)),NA())</f>
        <v>#N/A</v>
      </c>
      <c r="I86" s="508" t="e">
        <f ca="1">+IF(AND(ISNUMBER(OFFSET('Water Data'!$E$9,0,10*ROW('Water Data'!E80))),'Data Summary'!BX86="Yes"),OFFSET('Water Data'!$E$9,0,10*ROW('Water Data'!E80)),NA())</f>
        <v>#N/A</v>
      </c>
      <c r="J86" s="508" t="e">
        <f ca="1">+IF(AND(ISNUMBER(OFFSET('Water Data'!$F$4,0,10*ROW('Water Data'!F80))),'Data Summary'!BY86="Yes"),100-OFFSET('Water Data'!$F$4,0,10*ROW('Water Data'!F80)),NA())</f>
        <v>#N/A</v>
      </c>
      <c r="K86" s="508" t="e">
        <f ca="1">+IF(AND(ISNUMBER(OFFSET('Water Data'!$F$6,0,10*ROW('Water Data'!F80))),'Data Summary'!BZ86="Yes"),OFFSET('Water Data'!$F$6,0,10*ROW('Water Data'!F80)),NA())</f>
        <v>#N/A</v>
      </c>
      <c r="L86" s="508" t="e">
        <f ca="1">+IF(AND(ISNUMBER(OFFSET('Water Data'!$F$9,0,10*ROW('Water Data'!F80))),'Data Summary'!CA86="Yes"),OFFSET('Water Data'!$F$9,0,10*ROW('Water Data'!F80)),NA())</f>
        <v>#N/A</v>
      </c>
      <c r="M86" s="508" t="e">
        <f ca="1">+IF(AND(ISNUMBER(OFFSET('Water Data'!$G$4,0,10*ROW('Water Data'!G80))),'Data Summary'!CB86="Yes"),100-OFFSET('Water Data'!$G$4,0,10*ROW('Water Data'!G80)),NA())</f>
        <v>#N/A</v>
      </c>
      <c r="N86" s="508" t="e">
        <f ca="1">+IF(AND(ISNUMBER(OFFSET('Water Data'!$G$6,0,10*ROW('Water Data'!G80))),'Data Summary'!CC86="Yes"),OFFSET('Water Data'!$G$6,0,10*ROW('Water Data'!G80)),NA())</f>
        <v>#N/A</v>
      </c>
      <c r="O86" s="508" t="e">
        <f ca="1">+IF(AND(ISNUMBER(OFFSET('Water Data'!$G$9,0,10*ROW('Water Data'!G80))),'Data Summary'!CD86="Yes"),OFFSET('Water Data'!$G$9,0,10*ROW('Water Data'!G80)),NA())</f>
        <v>#N/A</v>
      </c>
      <c r="P86" s="508" t="e">
        <f ca="1">+IF(AND(ISNUMBER(OFFSET('Water Data'!$H$4,0,10*ROW('Water Data'!H80))),'Data Summary'!CE86="Yes"),100-OFFSET('Water Data'!$H$4,0,10*ROW('Water Data'!H80)),NA())</f>
        <v>#N/A</v>
      </c>
      <c r="Q86" s="508" t="e">
        <f ca="1">+IF(AND(ISNUMBER(OFFSET('Water Data'!$H$6,0,10*ROW('Water Data'!H80))),'Data Summary'!CF86="Yes"),OFFSET('Water Data'!$H$6,0,10*ROW('Water Data'!H80)),NA())</f>
        <v>#N/A</v>
      </c>
      <c r="R86" s="508" t="e">
        <f ca="1">+IF(AND(ISNUMBER(OFFSET('Water Data'!$H$9,0,10*ROW('Water Data'!H80))),'Data Summary'!CG86="Yes"),OFFSET('Water Data'!$H$9,0,10*ROW('Water Data'!H80)),NA())</f>
        <v>#N/A</v>
      </c>
      <c r="S86" s="508" t="e">
        <f ca="1">+IF(AND(ISNUMBER(OFFSET('Water Data'!$I$4,0,10*ROW('Water Data'!I80))),'Data Summary'!CH86="Yes"),100-OFFSET('Water Data'!$I$4,0,10*ROW('Water Data'!I80)),NA())</f>
        <v>#N/A</v>
      </c>
      <c r="T86" s="508" t="e">
        <f ca="1">+IF(AND(ISNUMBER(OFFSET('Water Data'!$I$6,0,10*ROW('Water Data'!I80))),'Data Summary'!CI86="Yes"),OFFSET('Water Data'!$I$6,0,10*ROW('Water Data'!I80)),NA())</f>
        <v>#N/A</v>
      </c>
      <c r="U86" s="508" t="e">
        <f ca="1">+IF(AND(ISNUMBER(OFFSET('Water Data'!$I$9,0,10*ROW('Water Data'!I80))),'Data Summary'!CJ86="Yes"),OFFSET('Water Data'!$I$9,0,10*ROW('Water Data'!I80)),NA())</f>
        <v>#N/A</v>
      </c>
      <c r="V86" s="509" t="e">
        <f ca="1">+IF(AND(ISNUMBER(OFFSET('Sanitation Data'!$D$4,0,10*ROW('Sanitation Data'!D80))),'Data Summary'!CK86="Yes"),100-OFFSET('Sanitation Data'!$D$4,0,10*ROW('Sanitation Data'!D80)),NA())</f>
        <v>#N/A</v>
      </c>
      <c r="W86" s="509" t="e">
        <f ca="1">+IF(AND(ISNUMBER(OFFSET('Sanitation Data'!$D$6,0,10*ROW('Sanitation Data'!D80))),'Data Summary'!CL86="Yes"),OFFSET('Sanitation Data'!$D$6,0,10*ROW('Sanitation Data'!D80)),NA())</f>
        <v>#N/A</v>
      </c>
      <c r="X86" s="509" t="e">
        <f ca="1">+IF(AND(ISNUMBER(OFFSET('Sanitation Data'!$D$10,0,10*ROW('Sanitation Data'!D80))),'Data Summary'!CM86="Yes"),OFFSET('Sanitation Data'!$D$10,0,10*ROW('Sanitation Data'!D80)),NA())</f>
        <v>#N/A</v>
      </c>
      <c r="Y86" s="509" t="e">
        <f ca="1">+IF(AND(ISNUMBER(OFFSET('Sanitation Data'!$D$11,0,10*ROW('Sanitation Data'!D80))),'Data Summary'!CN86="Yes"),OFFSET('Sanitation Data'!$D$11,0,10*ROW('Sanitation Data'!D80)),NA())</f>
        <v>#N/A</v>
      </c>
      <c r="Z86" s="509" t="e">
        <f ca="1">+IF(AND(ISNUMBER(OFFSET('Sanitation Data'!$D$12,0,10*ROW('Sanitation Data'!D80))),'Data Summary'!CO86="Yes"),OFFSET('Sanitation Data'!$D$12,0,10*ROW('Sanitation Data'!D80)),NA())</f>
        <v>#N/A</v>
      </c>
      <c r="AA86" s="509" t="e">
        <f ca="1">+IF(AND(ISNUMBER(OFFSET('Sanitation Data'!$E$4,0,10*ROW('Sanitation Data'!E80))),'Data Summary'!CP86="Yes"),100-OFFSET('Sanitation Data'!$E$4,0,10*ROW('Sanitation Data'!E80)),NA())</f>
        <v>#N/A</v>
      </c>
      <c r="AB86" s="509" t="e">
        <f ca="1">+IF(AND(ISNUMBER(OFFSET('Sanitation Data'!$E$6,0,10*ROW('Sanitation Data'!E80))),'Data Summary'!CQ86="Yes"),OFFSET('Sanitation Data'!$E$6,0,10*ROW('Sanitation Data'!E80)),NA())</f>
        <v>#N/A</v>
      </c>
      <c r="AC86" s="509" t="e">
        <f ca="1">+IF(AND(ISNUMBER(OFFSET('Sanitation Data'!$E$10,0,10*ROW('Sanitation Data'!E80))),'Data Summary'!CR86="Yes"),OFFSET('Sanitation Data'!$E$10,0,10*ROW('Sanitation Data'!E80)),NA())</f>
        <v>#N/A</v>
      </c>
      <c r="AD86" s="509" t="e">
        <f ca="1">+IF(AND(ISNUMBER(OFFSET('Sanitation Data'!$E$11,0,10*ROW('Sanitation Data'!E80))),'Data Summary'!CS86="Yes"),OFFSET('Sanitation Data'!$E$11,0,10*ROW('Sanitation Data'!E80)),NA())</f>
        <v>#N/A</v>
      </c>
      <c r="AE86" s="509" t="e">
        <f ca="1">+IF(AND(ISNUMBER(OFFSET('Sanitation Data'!$E$12,0,10*ROW('Sanitation Data'!E80))),'Data Summary'!CT86="Yes"),OFFSET('Sanitation Data'!$E$12,0,10*ROW('Sanitation Data'!E80)),NA())</f>
        <v>#N/A</v>
      </c>
      <c r="AF86" s="509" t="e">
        <f ca="1">+IF(AND(ISNUMBER(OFFSET('Sanitation Data'!$F$4,0,10*ROW('Sanitation Data'!F80))),'Data Summary'!CU86="Yes"),100-OFFSET('Sanitation Data'!$F$4,0,10*ROW('Sanitation Data'!F80)),NA())</f>
        <v>#N/A</v>
      </c>
      <c r="AG86" s="509" t="e">
        <f ca="1">+IF(AND(ISNUMBER(OFFSET('Sanitation Data'!$F$6,0,10*ROW('Sanitation Data'!F80))),'Data Summary'!CV86="Yes"),OFFSET('Sanitation Data'!$F$6,0,10*ROW('Sanitation Data'!F80)),NA())</f>
        <v>#N/A</v>
      </c>
      <c r="AH86" s="509" t="e">
        <f ca="1">+IF(AND(ISNUMBER(OFFSET('Sanitation Data'!$F$10,0,10*ROW('Sanitation Data'!F80))),'Data Summary'!CW86="Yes"),OFFSET('Sanitation Data'!$F$10,0,10*ROW('Sanitation Data'!F80)),NA())</f>
        <v>#N/A</v>
      </c>
      <c r="AI86" s="509" t="e">
        <f ca="1">+IF(AND(ISNUMBER(OFFSET('Sanitation Data'!$F$11,0,10*ROW('Sanitation Data'!F80))),'Data Summary'!CX86="Yes"),OFFSET('Sanitation Data'!$F$11,0,10*ROW('Sanitation Data'!F80)),NA())</f>
        <v>#N/A</v>
      </c>
      <c r="AJ86" s="509" t="e">
        <f ca="1">+IF(AND(ISNUMBER(OFFSET('Sanitation Data'!$F$12,0,10*ROW('Sanitation Data'!F80))),'Data Summary'!CY86="Yes"),OFFSET('Sanitation Data'!$F$12,0,10*ROW('Sanitation Data'!F80)),NA())</f>
        <v>#N/A</v>
      </c>
      <c r="AK86" s="509" t="e">
        <f ca="1">+IF(AND(ISNUMBER(OFFSET('Sanitation Data'!$G$4,0,10*ROW('Sanitation Data'!G80))),'Data Summary'!CZ86="Yes"),100-OFFSET('Sanitation Data'!$G$4,0,10*ROW('Sanitation Data'!G80)),NA())</f>
        <v>#N/A</v>
      </c>
      <c r="AL86" s="509" t="e">
        <f ca="1">+IF(AND(ISNUMBER(OFFSET('Sanitation Data'!$G$6,0,10*ROW('Sanitation Data'!G80))),'Data Summary'!DA86="Yes"),OFFSET('Sanitation Data'!$G$6,0,10*ROW('Sanitation Data'!G80)),NA())</f>
        <v>#N/A</v>
      </c>
      <c r="AM86" s="509" t="e">
        <f ca="1">+IF(AND(ISNUMBER(OFFSET('Sanitation Data'!$G$10,0,10*ROW('Sanitation Data'!G80))),'Data Summary'!DB86="Yes"),OFFSET('Sanitation Data'!$G$10,0,10*ROW('Sanitation Data'!G80)),NA())</f>
        <v>#N/A</v>
      </c>
      <c r="AN86" s="509" t="e">
        <f ca="1">+IF(AND(ISNUMBER(OFFSET('Sanitation Data'!$G$11,0,10*ROW('Sanitation Data'!G80))),'Data Summary'!DC86="Yes"),OFFSET('Sanitation Data'!$G$11,0,10*ROW('Sanitation Data'!G80)),NA())</f>
        <v>#N/A</v>
      </c>
      <c r="AO86" s="509" t="e">
        <f ca="1">+IF(AND(ISNUMBER(OFFSET('Sanitation Data'!$G$12,0,10*ROW('Sanitation Data'!G80))),'Data Summary'!DD86="Yes"),OFFSET('Sanitation Data'!$G$12,0,10*ROW('Sanitation Data'!G80)),NA())</f>
        <v>#N/A</v>
      </c>
      <c r="AP86" s="509" t="e">
        <f ca="1">+IF(AND(ISNUMBER(OFFSET('Sanitation Data'!$H$4,0,10*ROW('Sanitation Data'!H80))),'Data Summary'!DE86="Yes"),100-OFFSET('Sanitation Data'!$H$4,0,10*ROW('Sanitation Data'!H80)),NA())</f>
        <v>#N/A</v>
      </c>
      <c r="AQ86" s="509" t="e">
        <f ca="1">+IF(AND(ISNUMBER(OFFSET('Sanitation Data'!$H$6,0,10*ROW('Sanitation Data'!H80))),'Data Summary'!DF86="Yes"),OFFSET('Sanitation Data'!$H$6,0,10*ROW('Sanitation Data'!H80)),NA())</f>
        <v>#N/A</v>
      </c>
      <c r="AR86" s="509" t="e">
        <f ca="1">+IF(AND(ISNUMBER(OFFSET('Sanitation Data'!$H$10,0,10*ROW('Sanitation Data'!H80))),'Data Summary'!DG86="Yes"),OFFSET('Sanitation Data'!$H$10,0,10*ROW('Sanitation Data'!H80)),NA())</f>
        <v>#N/A</v>
      </c>
      <c r="AS86" s="509" t="e">
        <f ca="1">+IF(AND(ISNUMBER(OFFSET('Sanitation Data'!$H$11,0,10*ROW('Sanitation Data'!H80))),'Data Summary'!DH86="Yes"),OFFSET('Sanitation Data'!$H$11,0,10*ROW('Sanitation Data'!H80)),NA())</f>
        <v>#N/A</v>
      </c>
      <c r="AT86" s="509" t="e">
        <f ca="1">+IF(AND(ISNUMBER(OFFSET('Sanitation Data'!$H$12,0,10*ROW('Sanitation Data'!H80))),'Data Summary'!DI86="Yes"),OFFSET('Sanitation Data'!$H$12,0,10*ROW('Sanitation Data'!H80)),NA())</f>
        <v>#N/A</v>
      </c>
      <c r="AU86" s="509" t="e">
        <f ca="1">+IF(AND(ISNUMBER(OFFSET('Sanitation Data'!$I$4,0,10*ROW('Sanitation Data'!I80))),'Data Summary'!DJ86="Yes"),100-OFFSET('Sanitation Data'!$I$4,0,10*ROW('Sanitation Data'!I80)),NA())</f>
        <v>#N/A</v>
      </c>
      <c r="AV86" s="509" t="e">
        <f ca="1">+IF(AND(ISNUMBER(OFFSET('Sanitation Data'!$I$6,0,10*ROW('Sanitation Data'!I80))),'Data Summary'!DK86="Yes"),OFFSET('Sanitation Data'!$I$6,0,10*ROW('Sanitation Data'!I80)),NA())</f>
        <v>#N/A</v>
      </c>
      <c r="AW86" s="509" t="e">
        <f ca="1">+IF(AND(ISNUMBER(OFFSET('Sanitation Data'!$I$10,0,10*ROW('Sanitation Data'!I80))),'Data Summary'!DL86="Yes"),OFFSET('Sanitation Data'!$I$10,0,10*ROW('Sanitation Data'!I80)),NA())</f>
        <v>#N/A</v>
      </c>
      <c r="AX86" s="509" t="e">
        <f ca="1">+IF(AND(ISNUMBER(OFFSET('Sanitation Data'!$I$11,0,10*ROW('Sanitation Data'!I80))),'Data Summary'!DM86="Yes"),OFFSET('Sanitation Data'!$I$11,0,10*ROW('Sanitation Data'!I80)),NA())</f>
        <v>#N/A</v>
      </c>
      <c r="AY86" s="509" t="e">
        <f ca="1">+IF(AND(ISNUMBER(OFFSET('Sanitation Data'!$I$12,0,10*ROW('Sanitation Data'!I80))),'Data Summary'!DN86="Yes"),OFFSET('Sanitation Data'!$I$12,0,10*ROW('Sanitation Data'!I80)),NA())</f>
        <v>#N/A</v>
      </c>
      <c r="AZ86" s="510" t="e">
        <f ca="1">+IF(AND(ISNUMBER(OFFSET('Hygiene Data'!$D$5,0,10*ROW('Hygiene Data'!D80))),'Data Summary'!DO86="Yes"),OFFSET('Hygiene Data'!$D$5,0,10*ROW('Hygiene Data'!D80)),NA())</f>
        <v>#N/A</v>
      </c>
      <c r="BA86" s="510" t="e">
        <f ca="1">+IF(AND(ISNUMBER(OFFSET('Hygiene Data'!$D$7,0,10*ROW('Hygiene Data'!D80))),'Data Summary'!DP86="Yes"),OFFSET('Hygiene Data'!$D$7,0,10*ROW('Hygiene Data'!D80)),NA())</f>
        <v>#N/A</v>
      </c>
      <c r="BB86" s="510" t="e">
        <f ca="1">+IF(AND(ISNUMBER(OFFSET('Hygiene Data'!$D$9,0,10*ROW('Hygiene Data'!D80))),'Data Summary'!DQ86="Yes"),OFFSET('Hygiene Data'!$D$9,0,10*ROW('Hygiene Data'!D80)),NA())</f>
        <v>#N/A</v>
      </c>
      <c r="BC86" s="510" t="e">
        <f ca="1">+IF(AND(ISNUMBER(OFFSET('Hygiene Data'!$E$5,0,10*ROW('Hygiene Data'!E80))),'Data Summary'!DR86="Yes"),OFFSET('Hygiene Data'!$E$5,0,10*ROW('Hygiene Data'!E80)),NA())</f>
        <v>#N/A</v>
      </c>
      <c r="BD86" s="510" t="e">
        <f ca="1">+IF(AND(ISNUMBER(OFFSET('Hygiene Data'!$E$7,0,10*ROW('Hygiene Data'!E80))),'Data Summary'!DS86="Yes"),OFFSET('Hygiene Data'!$E$7,0,10*ROW('Hygiene Data'!E80)),NA())</f>
        <v>#N/A</v>
      </c>
      <c r="BE86" s="510" t="e">
        <f ca="1">+IF(AND(ISNUMBER(OFFSET('Hygiene Data'!$E$9,0,10*ROW('Hygiene Data'!E80))),'Data Summary'!DT86="Yes"),OFFSET('Hygiene Data'!$E$9,0,10*ROW('Hygiene Data'!E80)),NA())</f>
        <v>#N/A</v>
      </c>
      <c r="BF86" s="510" t="e">
        <f ca="1">+IF(AND(ISNUMBER(OFFSET('Hygiene Data'!$F$5,0,10*ROW('Hygiene Data'!F80))),'Data Summary'!DU86="Yes"),OFFSET('Hygiene Data'!$F$5,0,10*ROW('Hygiene Data'!F80)),NA())</f>
        <v>#N/A</v>
      </c>
      <c r="BG86" s="510" t="e">
        <f ca="1">+IF(AND(ISNUMBER(OFFSET('Hygiene Data'!$F$7,0,10*ROW('Hygiene Data'!F80))),'Data Summary'!DV86="Yes"),OFFSET('Hygiene Data'!$F$7,0,10*ROW('Hygiene Data'!F80)),NA())</f>
        <v>#N/A</v>
      </c>
      <c r="BH86" s="510" t="e">
        <f ca="1">+IF(AND(ISNUMBER(OFFSET('Hygiene Data'!$F$9,0,10*ROW('Hygiene Data'!F80))),'Data Summary'!DW86="Yes"),OFFSET('Hygiene Data'!$F$9,0,10*ROW('Hygiene Data'!F80)),NA())</f>
        <v>#N/A</v>
      </c>
      <c r="BI86" s="510" t="e">
        <f ca="1">+IF(AND(ISNUMBER(OFFSET('Hygiene Data'!$G$5,0,10*ROW('Hygiene Data'!G80))),'Data Summary'!DX86="Yes"),OFFSET('Hygiene Data'!$G$5,0,10*ROW('Hygiene Data'!G80)),NA())</f>
        <v>#N/A</v>
      </c>
      <c r="BJ86" s="510" t="e">
        <f ca="1">+IF(AND(ISNUMBER(OFFSET('Hygiene Data'!$G$7,0,10*ROW('Hygiene Data'!G80))),'Data Summary'!DY86="Yes"),OFFSET('Hygiene Data'!$G$7,0,10*ROW('Hygiene Data'!G80)),NA())</f>
        <v>#N/A</v>
      </c>
      <c r="BK86" s="510" t="e">
        <f ca="1">+IF(AND(ISNUMBER(OFFSET('Hygiene Data'!$G$9,0,10*ROW('Hygiene Data'!G80))),'Data Summary'!DZ86="Yes"),OFFSET('Hygiene Data'!$G$9,0,10*ROW('Hygiene Data'!G80)),NA())</f>
        <v>#N/A</v>
      </c>
      <c r="BL86" s="510" t="e">
        <f ca="1">+IF(AND(ISNUMBER(OFFSET('Hygiene Data'!$H$5,0,10*ROW('Hygiene Data'!H80))),'Data Summary'!EA86="Yes"),OFFSET('Hygiene Data'!$H$5,0,10*ROW('Hygiene Data'!H80)),NA())</f>
        <v>#N/A</v>
      </c>
      <c r="BM86" s="510" t="e">
        <f ca="1">+IF(AND(ISNUMBER(OFFSET('Hygiene Data'!$H$7,0,10*ROW('Hygiene Data'!H80))),'Data Summary'!EB86="Yes"),OFFSET('Hygiene Data'!$H$7,0,10*ROW('Hygiene Data'!H80)),NA())</f>
        <v>#N/A</v>
      </c>
      <c r="BN86" s="510" t="e">
        <f ca="1">+IF(AND(ISNUMBER(OFFSET('Hygiene Data'!$H$9,0,10*ROW('Hygiene Data'!H80))),'Data Summary'!EC86="Yes"),OFFSET('Hygiene Data'!$H$9,0,10*ROW('Hygiene Data'!H80)),NA())</f>
        <v>#N/A</v>
      </c>
      <c r="BO86" s="510" t="e">
        <f ca="1">+IF(AND(ISNUMBER(OFFSET('Hygiene Data'!$I$5,0,10*ROW('Hygiene Data'!I80))),'Data Summary'!ED86="Yes"),OFFSET('Hygiene Data'!$I$5,0,10*ROW('Hygiene Data'!I80)),NA())</f>
        <v>#N/A</v>
      </c>
      <c r="BP86" s="510" t="e">
        <f ca="1">+IF(AND(ISNUMBER(OFFSET('Hygiene Data'!$I$7,0,10*ROW('Hygiene Data'!I80))),'Data Summary'!EE86="Yes"),OFFSET('Hygiene Data'!$I$7,0,10*ROW('Hygiene Data'!I80)),NA())</f>
        <v>#N/A</v>
      </c>
      <c r="BQ86" s="510" t="e">
        <f ca="1">+IF(AND(ISNUMBER(OFFSET('Hygiene Data'!$I$9,0,10*ROW('Hygiene Data'!I80))),'Data Summary'!EF86="Yes"),OFFSET('Hygiene Data'!$I$9,0,10*ROW('Hygiene Data'!I80)),NA())</f>
        <v>#N/A</v>
      </c>
    </row>
    <row r="87" spans="1:69" x14ac:dyDescent="0.25">
      <c r="A87" s="506" t="e">
        <f ca="1">+RIGHT('Data Summary'!A87,LEN('Data Summary'!A87)-9)</f>
        <v>#VALUE!</v>
      </c>
      <c r="B87" s="480" t="str">
        <f ca="1">+IF(ISTEXT('Data Summary'!B87),'Data Summary'!B87,"")</f>
        <v/>
      </c>
      <c r="C87" s="507" t="e">
        <f ca="1">+VALUE('Data Summary'!C87)</f>
        <v>#VALUE!</v>
      </c>
      <c r="D87" s="508" t="e">
        <f ca="1">+IF(AND(ISNUMBER(OFFSET('Water Data'!$D$4,0,10*ROW('Water Data'!D81))),'Data Summary'!BS87="Yes"),100-OFFSET('Water Data'!$D$4,0,10*ROW('Water Data'!D81)),NA())</f>
        <v>#N/A</v>
      </c>
      <c r="E87" s="508" t="e">
        <f ca="1">+IF(AND(ISNUMBER(OFFSET('Water Data'!$D$6,0,10*ROW('Water Data'!D81))),'Data Summary'!BT87="Yes"),OFFSET('Water Data'!$D$6,0,10*ROW('Water Data'!D81)),NA())</f>
        <v>#N/A</v>
      </c>
      <c r="F87" s="508" t="e">
        <f ca="1">+IF(AND(ISNUMBER(OFFSET('Water Data'!$D$9,0,10*ROW('Water Data'!D81))),'Data Summary'!BU87="Yes"),OFFSET('Water Data'!$D$9,0,10*ROW('Water Data'!D81)),NA())</f>
        <v>#N/A</v>
      </c>
      <c r="G87" s="508" t="e">
        <f ca="1">+IF(AND(ISNUMBER(OFFSET('Water Data'!$E$4,0,10*ROW('Water Data'!E81))),'Data Summary'!BV87="Yes"),100-OFFSET('Water Data'!$E$4,0,10*ROW('Water Data'!E81)),NA())</f>
        <v>#N/A</v>
      </c>
      <c r="H87" s="508" t="e">
        <f ca="1">+IF(AND(ISNUMBER(OFFSET('Water Data'!$E$6,0,10*ROW('Water Data'!E81))),'Data Summary'!BW87="Yes"),OFFSET('Water Data'!$E$6,0,10*ROW('Water Data'!E81)),NA())</f>
        <v>#N/A</v>
      </c>
      <c r="I87" s="508" t="e">
        <f ca="1">+IF(AND(ISNUMBER(OFFSET('Water Data'!$E$9,0,10*ROW('Water Data'!E81))),'Data Summary'!BX87="Yes"),OFFSET('Water Data'!$E$9,0,10*ROW('Water Data'!E81)),NA())</f>
        <v>#N/A</v>
      </c>
      <c r="J87" s="508" t="e">
        <f ca="1">+IF(AND(ISNUMBER(OFFSET('Water Data'!$F$4,0,10*ROW('Water Data'!F81))),'Data Summary'!BY87="Yes"),100-OFFSET('Water Data'!$F$4,0,10*ROW('Water Data'!F81)),NA())</f>
        <v>#N/A</v>
      </c>
      <c r="K87" s="508" t="e">
        <f ca="1">+IF(AND(ISNUMBER(OFFSET('Water Data'!$F$6,0,10*ROW('Water Data'!F81))),'Data Summary'!BZ87="Yes"),OFFSET('Water Data'!$F$6,0,10*ROW('Water Data'!F81)),NA())</f>
        <v>#N/A</v>
      </c>
      <c r="L87" s="508" t="e">
        <f ca="1">+IF(AND(ISNUMBER(OFFSET('Water Data'!$F$9,0,10*ROW('Water Data'!F81))),'Data Summary'!CA87="Yes"),OFFSET('Water Data'!$F$9,0,10*ROW('Water Data'!F81)),NA())</f>
        <v>#N/A</v>
      </c>
      <c r="M87" s="508" t="e">
        <f ca="1">+IF(AND(ISNUMBER(OFFSET('Water Data'!$G$4,0,10*ROW('Water Data'!G81))),'Data Summary'!CB87="Yes"),100-OFFSET('Water Data'!$G$4,0,10*ROW('Water Data'!G81)),NA())</f>
        <v>#N/A</v>
      </c>
      <c r="N87" s="508" t="e">
        <f ca="1">+IF(AND(ISNUMBER(OFFSET('Water Data'!$G$6,0,10*ROW('Water Data'!G81))),'Data Summary'!CC87="Yes"),OFFSET('Water Data'!$G$6,0,10*ROW('Water Data'!G81)),NA())</f>
        <v>#N/A</v>
      </c>
      <c r="O87" s="508" t="e">
        <f ca="1">+IF(AND(ISNUMBER(OFFSET('Water Data'!$G$9,0,10*ROW('Water Data'!G81))),'Data Summary'!CD87="Yes"),OFFSET('Water Data'!$G$9,0,10*ROW('Water Data'!G81)),NA())</f>
        <v>#N/A</v>
      </c>
      <c r="P87" s="508" t="e">
        <f ca="1">+IF(AND(ISNUMBER(OFFSET('Water Data'!$H$4,0,10*ROW('Water Data'!H81))),'Data Summary'!CE87="Yes"),100-OFFSET('Water Data'!$H$4,0,10*ROW('Water Data'!H81)),NA())</f>
        <v>#N/A</v>
      </c>
      <c r="Q87" s="508" t="e">
        <f ca="1">+IF(AND(ISNUMBER(OFFSET('Water Data'!$H$6,0,10*ROW('Water Data'!H81))),'Data Summary'!CF87="Yes"),OFFSET('Water Data'!$H$6,0,10*ROW('Water Data'!H81)),NA())</f>
        <v>#N/A</v>
      </c>
      <c r="R87" s="508" t="e">
        <f ca="1">+IF(AND(ISNUMBER(OFFSET('Water Data'!$H$9,0,10*ROW('Water Data'!H81))),'Data Summary'!CG87="Yes"),OFFSET('Water Data'!$H$9,0,10*ROW('Water Data'!H81)),NA())</f>
        <v>#N/A</v>
      </c>
      <c r="S87" s="508" t="e">
        <f ca="1">+IF(AND(ISNUMBER(OFFSET('Water Data'!$I$4,0,10*ROW('Water Data'!I81))),'Data Summary'!CH87="Yes"),100-OFFSET('Water Data'!$I$4,0,10*ROW('Water Data'!I81)),NA())</f>
        <v>#N/A</v>
      </c>
      <c r="T87" s="508" t="e">
        <f ca="1">+IF(AND(ISNUMBER(OFFSET('Water Data'!$I$6,0,10*ROW('Water Data'!I81))),'Data Summary'!CI87="Yes"),OFFSET('Water Data'!$I$6,0,10*ROW('Water Data'!I81)),NA())</f>
        <v>#N/A</v>
      </c>
      <c r="U87" s="508" t="e">
        <f ca="1">+IF(AND(ISNUMBER(OFFSET('Water Data'!$I$9,0,10*ROW('Water Data'!I81))),'Data Summary'!CJ87="Yes"),OFFSET('Water Data'!$I$9,0,10*ROW('Water Data'!I81)),NA())</f>
        <v>#N/A</v>
      </c>
      <c r="V87" s="509" t="e">
        <f ca="1">+IF(AND(ISNUMBER(OFFSET('Sanitation Data'!$D$4,0,10*ROW('Sanitation Data'!D81))),'Data Summary'!CK87="Yes"),100-OFFSET('Sanitation Data'!$D$4,0,10*ROW('Sanitation Data'!D81)),NA())</f>
        <v>#N/A</v>
      </c>
      <c r="W87" s="509" t="e">
        <f ca="1">+IF(AND(ISNUMBER(OFFSET('Sanitation Data'!$D$6,0,10*ROW('Sanitation Data'!D81))),'Data Summary'!CL87="Yes"),OFFSET('Sanitation Data'!$D$6,0,10*ROW('Sanitation Data'!D81)),NA())</f>
        <v>#N/A</v>
      </c>
      <c r="X87" s="509" t="e">
        <f ca="1">+IF(AND(ISNUMBER(OFFSET('Sanitation Data'!$D$10,0,10*ROW('Sanitation Data'!D81))),'Data Summary'!CM87="Yes"),OFFSET('Sanitation Data'!$D$10,0,10*ROW('Sanitation Data'!D81)),NA())</f>
        <v>#N/A</v>
      </c>
      <c r="Y87" s="509" t="e">
        <f ca="1">+IF(AND(ISNUMBER(OFFSET('Sanitation Data'!$D$11,0,10*ROW('Sanitation Data'!D81))),'Data Summary'!CN87="Yes"),OFFSET('Sanitation Data'!$D$11,0,10*ROW('Sanitation Data'!D81)),NA())</f>
        <v>#N/A</v>
      </c>
      <c r="Z87" s="509" t="e">
        <f ca="1">+IF(AND(ISNUMBER(OFFSET('Sanitation Data'!$D$12,0,10*ROW('Sanitation Data'!D81))),'Data Summary'!CO87="Yes"),OFFSET('Sanitation Data'!$D$12,0,10*ROW('Sanitation Data'!D81)),NA())</f>
        <v>#N/A</v>
      </c>
      <c r="AA87" s="509" t="e">
        <f ca="1">+IF(AND(ISNUMBER(OFFSET('Sanitation Data'!$E$4,0,10*ROW('Sanitation Data'!E81))),'Data Summary'!CP87="Yes"),100-OFFSET('Sanitation Data'!$E$4,0,10*ROW('Sanitation Data'!E81)),NA())</f>
        <v>#N/A</v>
      </c>
      <c r="AB87" s="509" t="e">
        <f ca="1">+IF(AND(ISNUMBER(OFFSET('Sanitation Data'!$E$6,0,10*ROW('Sanitation Data'!E81))),'Data Summary'!CQ87="Yes"),OFFSET('Sanitation Data'!$E$6,0,10*ROW('Sanitation Data'!E81)),NA())</f>
        <v>#N/A</v>
      </c>
      <c r="AC87" s="509" t="e">
        <f ca="1">+IF(AND(ISNUMBER(OFFSET('Sanitation Data'!$E$10,0,10*ROW('Sanitation Data'!E81))),'Data Summary'!CR87="Yes"),OFFSET('Sanitation Data'!$E$10,0,10*ROW('Sanitation Data'!E81)),NA())</f>
        <v>#N/A</v>
      </c>
      <c r="AD87" s="509" t="e">
        <f ca="1">+IF(AND(ISNUMBER(OFFSET('Sanitation Data'!$E$11,0,10*ROW('Sanitation Data'!E81))),'Data Summary'!CS87="Yes"),OFFSET('Sanitation Data'!$E$11,0,10*ROW('Sanitation Data'!E81)),NA())</f>
        <v>#N/A</v>
      </c>
      <c r="AE87" s="509" t="e">
        <f ca="1">+IF(AND(ISNUMBER(OFFSET('Sanitation Data'!$E$12,0,10*ROW('Sanitation Data'!E81))),'Data Summary'!CT87="Yes"),OFFSET('Sanitation Data'!$E$12,0,10*ROW('Sanitation Data'!E81)),NA())</f>
        <v>#N/A</v>
      </c>
      <c r="AF87" s="509" t="e">
        <f ca="1">+IF(AND(ISNUMBER(OFFSET('Sanitation Data'!$F$4,0,10*ROW('Sanitation Data'!F81))),'Data Summary'!CU87="Yes"),100-OFFSET('Sanitation Data'!$F$4,0,10*ROW('Sanitation Data'!F81)),NA())</f>
        <v>#N/A</v>
      </c>
      <c r="AG87" s="509" t="e">
        <f ca="1">+IF(AND(ISNUMBER(OFFSET('Sanitation Data'!$F$6,0,10*ROW('Sanitation Data'!F81))),'Data Summary'!CV87="Yes"),OFFSET('Sanitation Data'!$F$6,0,10*ROW('Sanitation Data'!F81)),NA())</f>
        <v>#N/A</v>
      </c>
      <c r="AH87" s="509" t="e">
        <f ca="1">+IF(AND(ISNUMBER(OFFSET('Sanitation Data'!$F$10,0,10*ROW('Sanitation Data'!F81))),'Data Summary'!CW87="Yes"),OFFSET('Sanitation Data'!$F$10,0,10*ROW('Sanitation Data'!F81)),NA())</f>
        <v>#N/A</v>
      </c>
      <c r="AI87" s="509" t="e">
        <f ca="1">+IF(AND(ISNUMBER(OFFSET('Sanitation Data'!$F$11,0,10*ROW('Sanitation Data'!F81))),'Data Summary'!CX87="Yes"),OFFSET('Sanitation Data'!$F$11,0,10*ROW('Sanitation Data'!F81)),NA())</f>
        <v>#N/A</v>
      </c>
      <c r="AJ87" s="509" t="e">
        <f ca="1">+IF(AND(ISNUMBER(OFFSET('Sanitation Data'!$F$12,0,10*ROW('Sanitation Data'!F81))),'Data Summary'!CY87="Yes"),OFFSET('Sanitation Data'!$F$12,0,10*ROW('Sanitation Data'!F81)),NA())</f>
        <v>#N/A</v>
      </c>
      <c r="AK87" s="509" t="e">
        <f ca="1">+IF(AND(ISNUMBER(OFFSET('Sanitation Data'!$G$4,0,10*ROW('Sanitation Data'!G81))),'Data Summary'!CZ87="Yes"),100-OFFSET('Sanitation Data'!$G$4,0,10*ROW('Sanitation Data'!G81)),NA())</f>
        <v>#N/A</v>
      </c>
      <c r="AL87" s="509" t="e">
        <f ca="1">+IF(AND(ISNUMBER(OFFSET('Sanitation Data'!$G$6,0,10*ROW('Sanitation Data'!G81))),'Data Summary'!DA87="Yes"),OFFSET('Sanitation Data'!$G$6,0,10*ROW('Sanitation Data'!G81)),NA())</f>
        <v>#N/A</v>
      </c>
      <c r="AM87" s="509" t="e">
        <f ca="1">+IF(AND(ISNUMBER(OFFSET('Sanitation Data'!$G$10,0,10*ROW('Sanitation Data'!G81))),'Data Summary'!DB87="Yes"),OFFSET('Sanitation Data'!$G$10,0,10*ROW('Sanitation Data'!G81)),NA())</f>
        <v>#N/A</v>
      </c>
      <c r="AN87" s="509" t="e">
        <f ca="1">+IF(AND(ISNUMBER(OFFSET('Sanitation Data'!$G$11,0,10*ROW('Sanitation Data'!G81))),'Data Summary'!DC87="Yes"),OFFSET('Sanitation Data'!$G$11,0,10*ROW('Sanitation Data'!G81)),NA())</f>
        <v>#N/A</v>
      </c>
      <c r="AO87" s="509" t="e">
        <f ca="1">+IF(AND(ISNUMBER(OFFSET('Sanitation Data'!$G$12,0,10*ROW('Sanitation Data'!G81))),'Data Summary'!DD87="Yes"),OFFSET('Sanitation Data'!$G$12,0,10*ROW('Sanitation Data'!G81)),NA())</f>
        <v>#N/A</v>
      </c>
      <c r="AP87" s="509" t="e">
        <f ca="1">+IF(AND(ISNUMBER(OFFSET('Sanitation Data'!$H$4,0,10*ROW('Sanitation Data'!H81))),'Data Summary'!DE87="Yes"),100-OFFSET('Sanitation Data'!$H$4,0,10*ROW('Sanitation Data'!H81)),NA())</f>
        <v>#N/A</v>
      </c>
      <c r="AQ87" s="509" t="e">
        <f ca="1">+IF(AND(ISNUMBER(OFFSET('Sanitation Data'!$H$6,0,10*ROW('Sanitation Data'!H81))),'Data Summary'!DF87="Yes"),OFFSET('Sanitation Data'!$H$6,0,10*ROW('Sanitation Data'!H81)),NA())</f>
        <v>#N/A</v>
      </c>
      <c r="AR87" s="509" t="e">
        <f ca="1">+IF(AND(ISNUMBER(OFFSET('Sanitation Data'!$H$10,0,10*ROW('Sanitation Data'!H81))),'Data Summary'!DG87="Yes"),OFFSET('Sanitation Data'!$H$10,0,10*ROW('Sanitation Data'!H81)),NA())</f>
        <v>#N/A</v>
      </c>
      <c r="AS87" s="509" t="e">
        <f ca="1">+IF(AND(ISNUMBER(OFFSET('Sanitation Data'!$H$11,0,10*ROW('Sanitation Data'!H81))),'Data Summary'!DH87="Yes"),OFFSET('Sanitation Data'!$H$11,0,10*ROW('Sanitation Data'!H81)),NA())</f>
        <v>#N/A</v>
      </c>
      <c r="AT87" s="509" t="e">
        <f ca="1">+IF(AND(ISNUMBER(OFFSET('Sanitation Data'!$H$12,0,10*ROW('Sanitation Data'!H81))),'Data Summary'!DI87="Yes"),OFFSET('Sanitation Data'!$H$12,0,10*ROW('Sanitation Data'!H81)),NA())</f>
        <v>#N/A</v>
      </c>
      <c r="AU87" s="509" t="e">
        <f ca="1">+IF(AND(ISNUMBER(OFFSET('Sanitation Data'!$I$4,0,10*ROW('Sanitation Data'!I81))),'Data Summary'!DJ87="Yes"),100-OFFSET('Sanitation Data'!$I$4,0,10*ROW('Sanitation Data'!I81)),NA())</f>
        <v>#N/A</v>
      </c>
      <c r="AV87" s="509" t="e">
        <f ca="1">+IF(AND(ISNUMBER(OFFSET('Sanitation Data'!$I$6,0,10*ROW('Sanitation Data'!I81))),'Data Summary'!DK87="Yes"),OFFSET('Sanitation Data'!$I$6,0,10*ROW('Sanitation Data'!I81)),NA())</f>
        <v>#N/A</v>
      </c>
      <c r="AW87" s="509" t="e">
        <f ca="1">+IF(AND(ISNUMBER(OFFSET('Sanitation Data'!$I$10,0,10*ROW('Sanitation Data'!I81))),'Data Summary'!DL87="Yes"),OFFSET('Sanitation Data'!$I$10,0,10*ROW('Sanitation Data'!I81)),NA())</f>
        <v>#N/A</v>
      </c>
      <c r="AX87" s="509" t="e">
        <f ca="1">+IF(AND(ISNUMBER(OFFSET('Sanitation Data'!$I$11,0,10*ROW('Sanitation Data'!I81))),'Data Summary'!DM87="Yes"),OFFSET('Sanitation Data'!$I$11,0,10*ROW('Sanitation Data'!I81)),NA())</f>
        <v>#N/A</v>
      </c>
      <c r="AY87" s="509" t="e">
        <f ca="1">+IF(AND(ISNUMBER(OFFSET('Sanitation Data'!$I$12,0,10*ROW('Sanitation Data'!I81))),'Data Summary'!DN87="Yes"),OFFSET('Sanitation Data'!$I$12,0,10*ROW('Sanitation Data'!I81)),NA())</f>
        <v>#N/A</v>
      </c>
      <c r="AZ87" s="510" t="e">
        <f ca="1">+IF(AND(ISNUMBER(OFFSET('Hygiene Data'!$D$5,0,10*ROW('Hygiene Data'!D81))),'Data Summary'!DO87="Yes"),OFFSET('Hygiene Data'!$D$5,0,10*ROW('Hygiene Data'!D81)),NA())</f>
        <v>#N/A</v>
      </c>
      <c r="BA87" s="510" t="e">
        <f ca="1">+IF(AND(ISNUMBER(OFFSET('Hygiene Data'!$D$7,0,10*ROW('Hygiene Data'!D81))),'Data Summary'!DP87="Yes"),OFFSET('Hygiene Data'!$D$7,0,10*ROW('Hygiene Data'!D81)),NA())</f>
        <v>#N/A</v>
      </c>
      <c r="BB87" s="510" t="e">
        <f ca="1">+IF(AND(ISNUMBER(OFFSET('Hygiene Data'!$D$9,0,10*ROW('Hygiene Data'!D81))),'Data Summary'!DQ87="Yes"),OFFSET('Hygiene Data'!$D$9,0,10*ROW('Hygiene Data'!D81)),NA())</f>
        <v>#N/A</v>
      </c>
      <c r="BC87" s="510" t="e">
        <f ca="1">+IF(AND(ISNUMBER(OFFSET('Hygiene Data'!$E$5,0,10*ROW('Hygiene Data'!E81))),'Data Summary'!DR87="Yes"),OFFSET('Hygiene Data'!$E$5,0,10*ROW('Hygiene Data'!E81)),NA())</f>
        <v>#N/A</v>
      </c>
      <c r="BD87" s="510" t="e">
        <f ca="1">+IF(AND(ISNUMBER(OFFSET('Hygiene Data'!$E$7,0,10*ROW('Hygiene Data'!E81))),'Data Summary'!DS87="Yes"),OFFSET('Hygiene Data'!$E$7,0,10*ROW('Hygiene Data'!E81)),NA())</f>
        <v>#N/A</v>
      </c>
      <c r="BE87" s="510" t="e">
        <f ca="1">+IF(AND(ISNUMBER(OFFSET('Hygiene Data'!$E$9,0,10*ROW('Hygiene Data'!E81))),'Data Summary'!DT87="Yes"),OFFSET('Hygiene Data'!$E$9,0,10*ROW('Hygiene Data'!E81)),NA())</f>
        <v>#N/A</v>
      </c>
      <c r="BF87" s="510" t="e">
        <f ca="1">+IF(AND(ISNUMBER(OFFSET('Hygiene Data'!$F$5,0,10*ROW('Hygiene Data'!F81))),'Data Summary'!DU87="Yes"),OFFSET('Hygiene Data'!$F$5,0,10*ROW('Hygiene Data'!F81)),NA())</f>
        <v>#N/A</v>
      </c>
      <c r="BG87" s="510" t="e">
        <f ca="1">+IF(AND(ISNUMBER(OFFSET('Hygiene Data'!$F$7,0,10*ROW('Hygiene Data'!F81))),'Data Summary'!DV87="Yes"),OFFSET('Hygiene Data'!$F$7,0,10*ROW('Hygiene Data'!F81)),NA())</f>
        <v>#N/A</v>
      </c>
      <c r="BH87" s="510" t="e">
        <f ca="1">+IF(AND(ISNUMBER(OFFSET('Hygiene Data'!$F$9,0,10*ROW('Hygiene Data'!F81))),'Data Summary'!DW87="Yes"),OFFSET('Hygiene Data'!$F$9,0,10*ROW('Hygiene Data'!F81)),NA())</f>
        <v>#N/A</v>
      </c>
      <c r="BI87" s="510" t="e">
        <f ca="1">+IF(AND(ISNUMBER(OFFSET('Hygiene Data'!$G$5,0,10*ROW('Hygiene Data'!G81))),'Data Summary'!DX87="Yes"),OFFSET('Hygiene Data'!$G$5,0,10*ROW('Hygiene Data'!G81)),NA())</f>
        <v>#N/A</v>
      </c>
      <c r="BJ87" s="510" t="e">
        <f ca="1">+IF(AND(ISNUMBER(OFFSET('Hygiene Data'!$G$7,0,10*ROW('Hygiene Data'!G81))),'Data Summary'!DY87="Yes"),OFFSET('Hygiene Data'!$G$7,0,10*ROW('Hygiene Data'!G81)),NA())</f>
        <v>#N/A</v>
      </c>
      <c r="BK87" s="510" t="e">
        <f ca="1">+IF(AND(ISNUMBER(OFFSET('Hygiene Data'!$G$9,0,10*ROW('Hygiene Data'!G81))),'Data Summary'!DZ87="Yes"),OFFSET('Hygiene Data'!$G$9,0,10*ROW('Hygiene Data'!G81)),NA())</f>
        <v>#N/A</v>
      </c>
      <c r="BL87" s="510" t="e">
        <f ca="1">+IF(AND(ISNUMBER(OFFSET('Hygiene Data'!$H$5,0,10*ROW('Hygiene Data'!H81))),'Data Summary'!EA87="Yes"),OFFSET('Hygiene Data'!$H$5,0,10*ROW('Hygiene Data'!H81)),NA())</f>
        <v>#N/A</v>
      </c>
      <c r="BM87" s="510" t="e">
        <f ca="1">+IF(AND(ISNUMBER(OFFSET('Hygiene Data'!$H$7,0,10*ROW('Hygiene Data'!H81))),'Data Summary'!EB87="Yes"),OFFSET('Hygiene Data'!$H$7,0,10*ROW('Hygiene Data'!H81)),NA())</f>
        <v>#N/A</v>
      </c>
      <c r="BN87" s="510" t="e">
        <f ca="1">+IF(AND(ISNUMBER(OFFSET('Hygiene Data'!$H$9,0,10*ROW('Hygiene Data'!H81))),'Data Summary'!EC87="Yes"),OFFSET('Hygiene Data'!$H$9,0,10*ROW('Hygiene Data'!H81)),NA())</f>
        <v>#N/A</v>
      </c>
      <c r="BO87" s="510" t="e">
        <f ca="1">+IF(AND(ISNUMBER(OFFSET('Hygiene Data'!$I$5,0,10*ROW('Hygiene Data'!I81))),'Data Summary'!ED87="Yes"),OFFSET('Hygiene Data'!$I$5,0,10*ROW('Hygiene Data'!I81)),NA())</f>
        <v>#N/A</v>
      </c>
      <c r="BP87" s="510" t="e">
        <f ca="1">+IF(AND(ISNUMBER(OFFSET('Hygiene Data'!$I$7,0,10*ROW('Hygiene Data'!I81))),'Data Summary'!EE87="Yes"),OFFSET('Hygiene Data'!$I$7,0,10*ROW('Hygiene Data'!I81)),NA())</f>
        <v>#N/A</v>
      </c>
      <c r="BQ87" s="510" t="e">
        <f ca="1">+IF(AND(ISNUMBER(OFFSET('Hygiene Data'!$I$9,0,10*ROW('Hygiene Data'!I81))),'Data Summary'!EF87="Yes"),OFFSET('Hygiene Data'!$I$9,0,10*ROW('Hygiene Data'!I81)),NA())</f>
        <v>#N/A</v>
      </c>
    </row>
    <row r="88" spans="1:69" x14ac:dyDescent="0.25">
      <c r="A88" s="506" t="e">
        <f ca="1">+RIGHT('Data Summary'!A88,LEN('Data Summary'!A88)-9)</f>
        <v>#VALUE!</v>
      </c>
      <c r="B88" s="480" t="str">
        <f ca="1">+IF(ISTEXT('Data Summary'!B88),'Data Summary'!B88,"")</f>
        <v/>
      </c>
      <c r="C88" s="507" t="e">
        <f ca="1">+VALUE('Data Summary'!C88)</f>
        <v>#VALUE!</v>
      </c>
      <c r="D88" s="508" t="e">
        <f ca="1">+IF(AND(ISNUMBER(OFFSET('Water Data'!$D$4,0,10*ROW('Water Data'!D82))),'Data Summary'!BS88="Yes"),100-OFFSET('Water Data'!$D$4,0,10*ROW('Water Data'!D82)),NA())</f>
        <v>#N/A</v>
      </c>
      <c r="E88" s="508" t="e">
        <f ca="1">+IF(AND(ISNUMBER(OFFSET('Water Data'!$D$6,0,10*ROW('Water Data'!D82))),'Data Summary'!BT88="Yes"),OFFSET('Water Data'!$D$6,0,10*ROW('Water Data'!D82)),NA())</f>
        <v>#N/A</v>
      </c>
      <c r="F88" s="508" t="e">
        <f ca="1">+IF(AND(ISNUMBER(OFFSET('Water Data'!$D$9,0,10*ROW('Water Data'!D82))),'Data Summary'!BU88="Yes"),OFFSET('Water Data'!$D$9,0,10*ROW('Water Data'!D82)),NA())</f>
        <v>#N/A</v>
      </c>
      <c r="G88" s="508" t="e">
        <f ca="1">+IF(AND(ISNUMBER(OFFSET('Water Data'!$E$4,0,10*ROW('Water Data'!E82))),'Data Summary'!BV88="Yes"),100-OFFSET('Water Data'!$E$4,0,10*ROW('Water Data'!E82)),NA())</f>
        <v>#N/A</v>
      </c>
      <c r="H88" s="508" t="e">
        <f ca="1">+IF(AND(ISNUMBER(OFFSET('Water Data'!$E$6,0,10*ROW('Water Data'!E82))),'Data Summary'!BW88="Yes"),OFFSET('Water Data'!$E$6,0,10*ROW('Water Data'!E82)),NA())</f>
        <v>#N/A</v>
      </c>
      <c r="I88" s="508" t="e">
        <f ca="1">+IF(AND(ISNUMBER(OFFSET('Water Data'!$E$9,0,10*ROW('Water Data'!E82))),'Data Summary'!BX88="Yes"),OFFSET('Water Data'!$E$9,0,10*ROW('Water Data'!E82)),NA())</f>
        <v>#N/A</v>
      </c>
      <c r="J88" s="508" t="e">
        <f ca="1">+IF(AND(ISNUMBER(OFFSET('Water Data'!$F$4,0,10*ROW('Water Data'!F82))),'Data Summary'!BY88="Yes"),100-OFFSET('Water Data'!$F$4,0,10*ROW('Water Data'!F82)),NA())</f>
        <v>#N/A</v>
      </c>
      <c r="K88" s="508" t="e">
        <f ca="1">+IF(AND(ISNUMBER(OFFSET('Water Data'!$F$6,0,10*ROW('Water Data'!F82))),'Data Summary'!BZ88="Yes"),OFFSET('Water Data'!$F$6,0,10*ROW('Water Data'!F82)),NA())</f>
        <v>#N/A</v>
      </c>
      <c r="L88" s="508" t="e">
        <f ca="1">+IF(AND(ISNUMBER(OFFSET('Water Data'!$F$9,0,10*ROW('Water Data'!F82))),'Data Summary'!CA88="Yes"),OFFSET('Water Data'!$F$9,0,10*ROW('Water Data'!F82)),NA())</f>
        <v>#N/A</v>
      </c>
      <c r="M88" s="508" t="e">
        <f ca="1">+IF(AND(ISNUMBER(OFFSET('Water Data'!$G$4,0,10*ROW('Water Data'!G82))),'Data Summary'!CB88="Yes"),100-OFFSET('Water Data'!$G$4,0,10*ROW('Water Data'!G82)),NA())</f>
        <v>#N/A</v>
      </c>
      <c r="N88" s="508" t="e">
        <f ca="1">+IF(AND(ISNUMBER(OFFSET('Water Data'!$G$6,0,10*ROW('Water Data'!G82))),'Data Summary'!CC88="Yes"),OFFSET('Water Data'!$G$6,0,10*ROW('Water Data'!G82)),NA())</f>
        <v>#N/A</v>
      </c>
      <c r="O88" s="508" t="e">
        <f ca="1">+IF(AND(ISNUMBER(OFFSET('Water Data'!$G$9,0,10*ROW('Water Data'!G82))),'Data Summary'!CD88="Yes"),OFFSET('Water Data'!$G$9,0,10*ROW('Water Data'!G82)),NA())</f>
        <v>#N/A</v>
      </c>
      <c r="P88" s="508" t="e">
        <f ca="1">+IF(AND(ISNUMBER(OFFSET('Water Data'!$H$4,0,10*ROW('Water Data'!H82))),'Data Summary'!CE88="Yes"),100-OFFSET('Water Data'!$H$4,0,10*ROW('Water Data'!H82)),NA())</f>
        <v>#N/A</v>
      </c>
      <c r="Q88" s="508" t="e">
        <f ca="1">+IF(AND(ISNUMBER(OFFSET('Water Data'!$H$6,0,10*ROW('Water Data'!H82))),'Data Summary'!CF88="Yes"),OFFSET('Water Data'!$H$6,0,10*ROW('Water Data'!H82)),NA())</f>
        <v>#N/A</v>
      </c>
      <c r="R88" s="508" t="e">
        <f ca="1">+IF(AND(ISNUMBER(OFFSET('Water Data'!$H$9,0,10*ROW('Water Data'!H82))),'Data Summary'!CG88="Yes"),OFFSET('Water Data'!$H$9,0,10*ROW('Water Data'!H82)),NA())</f>
        <v>#N/A</v>
      </c>
      <c r="S88" s="508" t="e">
        <f ca="1">+IF(AND(ISNUMBER(OFFSET('Water Data'!$I$4,0,10*ROW('Water Data'!I82))),'Data Summary'!CH88="Yes"),100-OFFSET('Water Data'!$I$4,0,10*ROW('Water Data'!I82)),NA())</f>
        <v>#N/A</v>
      </c>
      <c r="T88" s="508" t="e">
        <f ca="1">+IF(AND(ISNUMBER(OFFSET('Water Data'!$I$6,0,10*ROW('Water Data'!I82))),'Data Summary'!CI88="Yes"),OFFSET('Water Data'!$I$6,0,10*ROW('Water Data'!I82)),NA())</f>
        <v>#N/A</v>
      </c>
      <c r="U88" s="508" t="e">
        <f ca="1">+IF(AND(ISNUMBER(OFFSET('Water Data'!$I$9,0,10*ROW('Water Data'!I82))),'Data Summary'!CJ88="Yes"),OFFSET('Water Data'!$I$9,0,10*ROW('Water Data'!I82)),NA())</f>
        <v>#N/A</v>
      </c>
      <c r="V88" s="509" t="e">
        <f ca="1">+IF(AND(ISNUMBER(OFFSET('Sanitation Data'!$D$4,0,10*ROW('Sanitation Data'!D82))),'Data Summary'!CK88="Yes"),100-OFFSET('Sanitation Data'!$D$4,0,10*ROW('Sanitation Data'!D82)),NA())</f>
        <v>#N/A</v>
      </c>
      <c r="W88" s="509" t="e">
        <f ca="1">+IF(AND(ISNUMBER(OFFSET('Sanitation Data'!$D$6,0,10*ROW('Sanitation Data'!D82))),'Data Summary'!CL88="Yes"),OFFSET('Sanitation Data'!$D$6,0,10*ROW('Sanitation Data'!D82)),NA())</f>
        <v>#N/A</v>
      </c>
      <c r="X88" s="509" t="e">
        <f ca="1">+IF(AND(ISNUMBER(OFFSET('Sanitation Data'!$D$10,0,10*ROW('Sanitation Data'!D82))),'Data Summary'!CM88="Yes"),OFFSET('Sanitation Data'!$D$10,0,10*ROW('Sanitation Data'!D82)),NA())</f>
        <v>#N/A</v>
      </c>
      <c r="Y88" s="509" t="e">
        <f ca="1">+IF(AND(ISNUMBER(OFFSET('Sanitation Data'!$D$11,0,10*ROW('Sanitation Data'!D82))),'Data Summary'!CN88="Yes"),OFFSET('Sanitation Data'!$D$11,0,10*ROW('Sanitation Data'!D82)),NA())</f>
        <v>#N/A</v>
      </c>
      <c r="Z88" s="509" t="e">
        <f ca="1">+IF(AND(ISNUMBER(OFFSET('Sanitation Data'!$D$12,0,10*ROW('Sanitation Data'!D82))),'Data Summary'!CO88="Yes"),OFFSET('Sanitation Data'!$D$12,0,10*ROW('Sanitation Data'!D82)),NA())</f>
        <v>#N/A</v>
      </c>
      <c r="AA88" s="509" t="e">
        <f ca="1">+IF(AND(ISNUMBER(OFFSET('Sanitation Data'!$E$4,0,10*ROW('Sanitation Data'!E82))),'Data Summary'!CP88="Yes"),100-OFFSET('Sanitation Data'!$E$4,0,10*ROW('Sanitation Data'!E82)),NA())</f>
        <v>#N/A</v>
      </c>
      <c r="AB88" s="509" t="e">
        <f ca="1">+IF(AND(ISNUMBER(OFFSET('Sanitation Data'!$E$6,0,10*ROW('Sanitation Data'!E82))),'Data Summary'!CQ88="Yes"),OFFSET('Sanitation Data'!$E$6,0,10*ROW('Sanitation Data'!E82)),NA())</f>
        <v>#N/A</v>
      </c>
      <c r="AC88" s="509" t="e">
        <f ca="1">+IF(AND(ISNUMBER(OFFSET('Sanitation Data'!$E$10,0,10*ROW('Sanitation Data'!E82))),'Data Summary'!CR88="Yes"),OFFSET('Sanitation Data'!$E$10,0,10*ROW('Sanitation Data'!E82)),NA())</f>
        <v>#N/A</v>
      </c>
      <c r="AD88" s="509" t="e">
        <f ca="1">+IF(AND(ISNUMBER(OFFSET('Sanitation Data'!$E$11,0,10*ROW('Sanitation Data'!E82))),'Data Summary'!CS88="Yes"),OFFSET('Sanitation Data'!$E$11,0,10*ROW('Sanitation Data'!E82)),NA())</f>
        <v>#N/A</v>
      </c>
      <c r="AE88" s="509" t="e">
        <f ca="1">+IF(AND(ISNUMBER(OFFSET('Sanitation Data'!$E$12,0,10*ROW('Sanitation Data'!E82))),'Data Summary'!CT88="Yes"),OFFSET('Sanitation Data'!$E$12,0,10*ROW('Sanitation Data'!E82)),NA())</f>
        <v>#N/A</v>
      </c>
      <c r="AF88" s="509" t="e">
        <f ca="1">+IF(AND(ISNUMBER(OFFSET('Sanitation Data'!$F$4,0,10*ROW('Sanitation Data'!F82))),'Data Summary'!CU88="Yes"),100-OFFSET('Sanitation Data'!$F$4,0,10*ROW('Sanitation Data'!F82)),NA())</f>
        <v>#N/A</v>
      </c>
      <c r="AG88" s="509" t="e">
        <f ca="1">+IF(AND(ISNUMBER(OFFSET('Sanitation Data'!$F$6,0,10*ROW('Sanitation Data'!F82))),'Data Summary'!CV88="Yes"),OFFSET('Sanitation Data'!$F$6,0,10*ROW('Sanitation Data'!F82)),NA())</f>
        <v>#N/A</v>
      </c>
      <c r="AH88" s="509" t="e">
        <f ca="1">+IF(AND(ISNUMBER(OFFSET('Sanitation Data'!$F$10,0,10*ROW('Sanitation Data'!F82))),'Data Summary'!CW88="Yes"),OFFSET('Sanitation Data'!$F$10,0,10*ROW('Sanitation Data'!F82)),NA())</f>
        <v>#N/A</v>
      </c>
      <c r="AI88" s="509" t="e">
        <f ca="1">+IF(AND(ISNUMBER(OFFSET('Sanitation Data'!$F$11,0,10*ROW('Sanitation Data'!F82))),'Data Summary'!CX88="Yes"),OFFSET('Sanitation Data'!$F$11,0,10*ROW('Sanitation Data'!F82)),NA())</f>
        <v>#N/A</v>
      </c>
      <c r="AJ88" s="509" t="e">
        <f ca="1">+IF(AND(ISNUMBER(OFFSET('Sanitation Data'!$F$12,0,10*ROW('Sanitation Data'!F82))),'Data Summary'!CY88="Yes"),OFFSET('Sanitation Data'!$F$12,0,10*ROW('Sanitation Data'!F82)),NA())</f>
        <v>#N/A</v>
      </c>
      <c r="AK88" s="509" t="e">
        <f ca="1">+IF(AND(ISNUMBER(OFFSET('Sanitation Data'!$G$4,0,10*ROW('Sanitation Data'!G82))),'Data Summary'!CZ88="Yes"),100-OFFSET('Sanitation Data'!$G$4,0,10*ROW('Sanitation Data'!G82)),NA())</f>
        <v>#N/A</v>
      </c>
      <c r="AL88" s="509" t="e">
        <f ca="1">+IF(AND(ISNUMBER(OFFSET('Sanitation Data'!$G$6,0,10*ROW('Sanitation Data'!G82))),'Data Summary'!DA88="Yes"),OFFSET('Sanitation Data'!$G$6,0,10*ROW('Sanitation Data'!G82)),NA())</f>
        <v>#N/A</v>
      </c>
      <c r="AM88" s="509" t="e">
        <f ca="1">+IF(AND(ISNUMBER(OFFSET('Sanitation Data'!$G$10,0,10*ROW('Sanitation Data'!G82))),'Data Summary'!DB88="Yes"),OFFSET('Sanitation Data'!$G$10,0,10*ROW('Sanitation Data'!G82)),NA())</f>
        <v>#N/A</v>
      </c>
      <c r="AN88" s="509" t="e">
        <f ca="1">+IF(AND(ISNUMBER(OFFSET('Sanitation Data'!$G$11,0,10*ROW('Sanitation Data'!G82))),'Data Summary'!DC88="Yes"),OFFSET('Sanitation Data'!$G$11,0,10*ROW('Sanitation Data'!G82)),NA())</f>
        <v>#N/A</v>
      </c>
      <c r="AO88" s="509" t="e">
        <f ca="1">+IF(AND(ISNUMBER(OFFSET('Sanitation Data'!$G$12,0,10*ROW('Sanitation Data'!G82))),'Data Summary'!DD88="Yes"),OFFSET('Sanitation Data'!$G$12,0,10*ROW('Sanitation Data'!G82)),NA())</f>
        <v>#N/A</v>
      </c>
      <c r="AP88" s="509" t="e">
        <f ca="1">+IF(AND(ISNUMBER(OFFSET('Sanitation Data'!$H$4,0,10*ROW('Sanitation Data'!H82))),'Data Summary'!DE88="Yes"),100-OFFSET('Sanitation Data'!$H$4,0,10*ROW('Sanitation Data'!H82)),NA())</f>
        <v>#N/A</v>
      </c>
      <c r="AQ88" s="509" t="e">
        <f ca="1">+IF(AND(ISNUMBER(OFFSET('Sanitation Data'!$H$6,0,10*ROW('Sanitation Data'!H82))),'Data Summary'!DF88="Yes"),OFFSET('Sanitation Data'!$H$6,0,10*ROW('Sanitation Data'!H82)),NA())</f>
        <v>#N/A</v>
      </c>
      <c r="AR88" s="509" t="e">
        <f ca="1">+IF(AND(ISNUMBER(OFFSET('Sanitation Data'!$H$10,0,10*ROW('Sanitation Data'!H82))),'Data Summary'!DG88="Yes"),OFFSET('Sanitation Data'!$H$10,0,10*ROW('Sanitation Data'!H82)),NA())</f>
        <v>#N/A</v>
      </c>
      <c r="AS88" s="509" t="e">
        <f ca="1">+IF(AND(ISNUMBER(OFFSET('Sanitation Data'!$H$11,0,10*ROW('Sanitation Data'!H82))),'Data Summary'!DH88="Yes"),OFFSET('Sanitation Data'!$H$11,0,10*ROW('Sanitation Data'!H82)),NA())</f>
        <v>#N/A</v>
      </c>
      <c r="AT88" s="509" t="e">
        <f ca="1">+IF(AND(ISNUMBER(OFFSET('Sanitation Data'!$H$12,0,10*ROW('Sanitation Data'!H82))),'Data Summary'!DI88="Yes"),OFFSET('Sanitation Data'!$H$12,0,10*ROW('Sanitation Data'!H82)),NA())</f>
        <v>#N/A</v>
      </c>
      <c r="AU88" s="509" t="e">
        <f ca="1">+IF(AND(ISNUMBER(OFFSET('Sanitation Data'!$I$4,0,10*ROW('Sanitation Data'!I82))),'Data Summary'!DJ88="Yes"),100-OFFSET('Sanitation Data'!$I$4,0,10*ROW('Sanitation Data'!I82)),NA())</f>
        <v>#N/A</v>
      </c>
      <c r="AV88" s="509" t="e">
        <f ca="1">+IF(AND(ISNUMBER(OFFSET('Sanitation Data'!$I$6,0,10*ROW('Sanitation Data'!I82))),'Data Summary'!DK88="Yes"),OFFSET('Sanitation Data'!$I$6,0,10*ROW('Sanitation Data'!I82)),NA())</f>
        <v>#N/A</v>
      </c>
      <c r="AW88" s="509" t="e">
        <f ca="1">+IF(AND(ISNUMBER(OFFSET('Sanitation Data'!$I$10,0,10*ROW('Sanitation Data'!I82))),'Data Summary'!DL88="Yes"),OFFSET('Sanitation Data'!$I$10,0,10*ROW('Sanitation Data'!I82)),NA())</f>
        <v>#N/A</v>
      </c>
      <c r="AX88" s="509" t="e">
        <f ca="1">+IF(AND(ISNUMBER(OFFSET('Sanitation Data'!$I$11,0,10*ROW('Sanitation Data'!I82))),'Data Summary'!DM88="Yes"),OFFSET('Sanitation Data'!$I$11,0,10*ROW('Sanitation Data'!I82)),NA())</f>
        <v>#N/A</v>
      </c>
      <c r="AY88" s="509" t="e">
        <f ca="1">+IF(AND(ISNUMBER(OFFSET('Sanitation Data'!$I$12,0,10*ROW('Sanitation Data'!I82))),'Data Summary'!DN88="Yes"),OFFSET('Sanitation Data'!$I$12,0,10*ROW('Sanitation Data'!I82)),NA())</f>
        <v>#N/A</v>
      </c>
      <c r="AZ88" s="510" t="e">
        <f ca="1">+IF(AND(ISNUMBER(OFFSET('Hygiene Data'!$D$5,0,10*ROW('Hygiene Data'!D82))),'Data Summary'!DO88="Yes"),OFFSET('Hygiene Data'!$D$5,0,10*ROW('Hygiene Data'!D82)),NA())</f>
        <v>#N/A</v>
      </c>
      <c r="BA88" s="510" t="e">
        <f ca="1">+IF(AND(ISNUMBER(OFFSET('Hygiene Data'!$D$7,0,10*ROW('Hygiene Data'!D82))),'Data Summary'!DP88="Yes"),OFFSET('Hygiene Data'!$D$7,0,10*ROW('Hygiene Data'!D82)),NA())</f>
        <v>#N/A</v>
      </c>
      <c r="BB88" s="510" t="e">
        <f ca="1">+IF(AND(ISNUMBER(OFFSET('Hygiene Data'!$D$9,0,10*ROW('Hygiene Data'!D82))),'Data Summary'!DQ88="Yes"),OFFSET('Hygiene Data'!$D$9,0,10*ROW('Hygiene Data'!D82)),NA())</f>
        <v>#N/A</v>
      </c>
      <c r="BC88" s="510" t="e">
        <f ca="1">+IF(AND(ISNUMBER(OFFSET('Hygiene Data'!$E$5,0,10*ROW('Hygiene Data'!E82))),'Data Summary'!DR88="Yes"),OFFSET('Hygiene Data'!$E$5,0,10*ROW('Hygiene Data'!E82)),NA())</f>
        <v>#N/A</v>
      </c>
      <c r="BD88" s="510" t="e">
        <f ca="1">+IF(AND(ISNUMBER(OFFSET('Hygiene Data'!$E$7,0,10*ROW('Hygiene Data'!E82))),'Data Summary'!DS88="Yes"),OFFSET('Hygiene Data'!$E$7,0,10*ROW('Hygiene Data'!E82)),NA())</f>
        <v>#N/A</v>
      </c>
      <c r="BE88" s="510" t="e">
        <f ca="1">+IF(AND(ISNUMBER(OFFSET('Hygiene Data'!$E$9,0,10*ROW('Hygiene Data'!E82))),'Data Summary'!DT88="Yes"),OFFSET('Hygiene Data'!$E$9,0,10*ROW('Hygiene Data'!E82)),NA())</f>
        <v>#N/A</v>
      </c>
      <c r="BF88" s="510" t="e">
        <f ca="1">+IF(AND(ISNUMBER(OFFSET('Hygiene Data'!$F$5,0,10*ROW('Hygiene Data'!F82))),'Data Summary'!DU88="Yes"),OFFSET('Hygiene Data'!$F$5,0,10*ROW('Hygiene Data'!F82)),NA())</f>
        <v>#N/A</v>
      </c>
      <c r="BG88" s="510" t="e">
        <f ca="1">+IF(AND(ISNUMBER(OFFSET('Hygiene Data'!$F$7,0,10*ROW('Hygiene Data'!F82))),'Data Summary'!DV88="Yes"),OFFSET('Hygiene Data'!$F$7,0,10*ROW('Hygiene Data'!F82)),NA())</f>
        <v>#N/A</v>
      </c>
      <c r="BH88" s="510" t="e">
        <f ca="1">+IF(AND(ISNUMBER(OFFSET('Hygiene Data'!$F$9,0,10*ROW('Hygiene Data'!F82))),'Data Summary'!DW88="Yes"),OFFSET('Hygiene Data'!$F$9,0,10*ROW('Hygiene Data'!F82)),NA())</f>
        <v>#N/A</v>
      </c>
      <c r="BI88" s="510" t="e">
        <f ca="1">+IF(AND(ISNUMBER(OFFSET('Hygiene Data'!$G$5,0,10*ROW('Hygiene Data'!G82))),'Data Summary'!DX88="Yes"),OFFSET('Hygiene Data'!$G$5,0,10*ROW('Hygiene Data'!G82)),NA())</f>
        <v>#N/A</v>
      </c>
      <c r="BJ88" s="510" t="e">
        <f ca="1">+IF(AND(ISNUMBER(OFFSET('Hygiene Data'!$G$7,0,10*ROW('Hygiene Data'!G82))),'Data Summary'!DY88="Yes"),OFFSET('Hygiene Data'!$G$7,0,10*ROW('Hygiene Data'!G82)),NA())</f>
        <v>#N/A</v>
      </c>
      <c r="BK88" s="510" t="e">
        <f ca="1">+IF(AND(ISNUMBER(OFFSET('Hygiene Data'!$G$9,0,10*ROW('Hygiene Data'!G82))),'Data Summary'!DZ88="Yes"),OFFSET('Hygiene Data'!$G$9,0,10*ROW('Hygiene Data'!G82)),NA())</f>
        <v>#N/A</v>
      </c>
      <c r="BL88" s="510" t="e">
        <f ca="1">+IF(AND(ISNUMBER(OFFSET('Hygiene Data'!$H$5,0,10*ROW('Hygiene Data'!H82))),'Data Summary'!EA88="Yes"),OFFSET('Hygiene Data'!$H$5,0,10*ROW('Hygiene Data'!H82)),NA())</f>
        <v>#N/A</v>
      </c>
      <c r="BM88" s="510" t="e">
        <f ca="1">+IF(AND(ISNUMBER(OFFSET('Hygiene Data'!$H$7,0,10*ROW('Hygiene Data'!H82))),'Data Summary'!EB88="Yes"),OFFSET('Hygiene Data'!$H$7,0,10*ROW('Hygiene Data'!H82)),NA())</f>
        <v>#N/A</v>
      </c>
      <c r="BN88" s="510" t="e">
        <f ca="1">+IF(AND(ISNUMBER(OFFSET('Hygiene Data'!$H$9,0,10*ROW('Hygiene Data'!H82))),'Data Summary'!EC88="Yes"),OFFSET('Hygiene Data'!$H$9,0,10*ROW('Hygiene Data'!H82)),NA())</f>
        <v>#N/A</v>
      </c>
      <c r="BO88" s="510" t="e">
        <f ca="1">+IF(AND(ISNUMBER(OFFSET('Hygiene Data'!$I$5,0,10*ROW('Hygiene Data'!I82))),'Data Summary'!ED88="Yes"),OFFSET('Hygiene Data'!$I$5,0,10*ROW('Hygiene Data'!I82)),NA())</f>
        <v>#N/A</v>
      </c>
      <c r="BP88" s="510" t="e">
        <f ca="1">+IF(AND(ISNUMBER(OFFSET('Hygiene Data'!$I$7,0,10*ROW('Hygiene Data'!I82))),'Data Summary'!EE88="Yes"),OFFSET('Hygiene Data'!$I$7,0,10*ROW('Hygiene Data'!I82)),NA())</f>
        <v>#N/A</v>
      </c>
      <c r="BQ88" s="510" t="e">
        <f ca="1">+IF(AND(ISNUMBER(OFFSET('Hygiene Data'!$I$9,0,10*ROW('Hygiene Data'!I82))),'Data Summary'!EF88="Yes"),OFFSET('Hygiene Data'!$I$9,0,10*ROW('Hygiene Data'!I82)),NA())</f>
        <v>#N/A</v>
      </c>
    </row>
    <row r="89" spans="1:69" x14ac:dyDescent="0.25">
      <c r="A89" s="506" t="e">
        <f ca="1">+RIGHT('Data Summary'!A89,LEN('Data Summary'!A89)-9)</f>
        <v>#VALUE!</v>
      </c>
      <c r="B89" s="480" t="str">
        <f ca="1">+IF(ISTEXT('Data Summary'!B89),'Data Summary'!B89,"")</f>
        <v/>
      </c>
      <c r="C89" s="507" t="e">
        <f ca="1">+VALUE('Data Summary'!C89)</f>
        <v>#VALUE!</v>
      </c>
      <c r="D89" s="508" t="e">
        <f ca="1">+IF(AND(ISNUMBER(OFFSET('Water Data'!$D$4,0,10*ROW('Water Data'!D83))),'Data Summary'!BS89="Yes"),100-OFFSET('Water Data'!$D$4,0,10*ROW('Water Data'!D83)),NA())</f>
        <v>#N/A</v>
      </c>
      <c r="E89" s="508" t="e">
        <f ca="1">+IF(AND(ISNUMBER(OFFSET('Water Data'!$D$6,0,10*ROW('Water Data'!D83))),'Data Summary'!BT89="Yes"),OFFSET('Water Data'!$D$6,0,10*ROW('Water Data'!D83)),NA())</f>
        <v>#N/A</v>
      </c>
      <c r="F89" s="508" t="e">
        <f ca="1">+IF(AND(ISNUMBER(OFFSET('Water Data'!$D$9,0,10*ROW('Water Data'!D83))),'Data Summary'!BU89="Yes"),OFFSET('Water Data'!$D$9,0,10*ROW('Water Data'!D83)),NA())</f>
        <v>#N/A</v>
      </c>
      <c r="G89" s="508" t="e">
        <f ca="1">+IF(AND(ISNUMBER(OFFSET('Water Data'!$E$4,0,10*ROW('Water Data'!E83))),'Data Summary'!BV89="Yes"),100-OFFSET('Water Data'!$E$4,0,10*ROW('Water Data'!E83)),NA())</f>
        <v>#N/A</v>
      </c>
      <c r="H89" s="508" t="e">
        <f ca="1">+IF(AND(ISNUMBER(OFFSET('Water Data'!$E$6,0,10*ROW('Water Data'!E83))),'Data Summary'!BW89="Yes"),OFFSET('Water Data'!$E$6,0,10*ROW('Water Data'!E83)),NA())</f>
        <v>#N/A</v>
      </c>
      <c r="I89" s="508" t="e">
        <f ca="1">+IF(AND(ISNUMBER(OFFSET('Water Data'!$E$9,0,10*ROW('Water Data'!E83))),'Data Summary'!BX89="Yes"),OFFSET('Water Data'!$E$9,0,10*ROW('Water Data'!E83)),NA())</f>
        <v>#N/A</v>
      </c>
      <c r="J89" s="508" t="e">
        <f ca="1">+IF(AND(ISNUMBER(OFFSET('Water Data'!$F$4,0,10*ROW('Water Data'!F83))),'Data Summary'!BY89="Yes"),100-OFFSET('Water Data'!$F$4,0,10*ROW('Water Data'!F83)),NA())</f>
        <v>#N/A</v>
      </c>
      <c r="K89" s="508" t="e">
        <f ca="1">+IF(AND(ISNUMBER(OFFSET('Water Data'!$F$6,0,10*ROW('Water Data'!F83))),'Data Summary'!BZ89="Yes"),OFFSET('Water Data'!$F$6,0,10*ROW('Water Data'!F83)),NA())</f>
        <v>#N/A</v>
      </c>
      <c r="L89" s="508" t="e">
        <f ca="1">+IF(AND(ISNUMBER(OFFSET('Water Data'!$F$9,0,10*ROW('Water Data'!F83))),'Data Summary'!CA89="Yes"),OFFSET('Water Data'!$F$9,0,10*ROW('Water Data'!F83)),NA())</f>
        <v>#N/A</v>
      </c>
      <c r="M89" s="508" t="e">
        <f ca="1">+IF(AND(ISNUMBER(OFFSET('Water Data'!$G$4,0,10*ROW('Water Data'!G83))),'Data Summary'!CB89="Yes"),100-OFFSET('Water Data'!$G$4,0,10*ROW('Water Data'!G83)),NA())</f>
        <v>#N/A</v>
      </c>
      <c r="N89" s="508" t="e">
        <f ca="1">+IF(AND(ISNUMBER(OFFSET('Water Data'!$G$6,0,10*ROW('Water Data'!G83))),'Data Summary'!CC89="Yes"),OFFSET('Water Data'!$G$6,0,10*ROW('Water Data'!G83)),NA())</f>
        <v>#N/A</v>
      </c>
      <c r="O89" s="508" t="e">
        <f ca="1">+IF(AND(ISNUMBER(OFFSET('Water Data'!$G$9,0,10*ROW('Water Data'!G83))),'Data Summary'!CD89="Yes"),OFFSET('Water Data'!$G$9,0,10*ROW('Water Data'!G83)),NA())</f>
        <v>#N/A</v>
      </c>
      <c r="P89" s="508" t="e">
        <f ca="1">+IF(AND(ISNUMBER(OFFSET('Water Data'!$H$4,0,10*ROW('Water Data'!H83))),'Data Summary'!CE89="Yes"),100-OFFSET('Water Data'!$H$4,0,10*ROW('Water Data'!H83)),NA())</f>
        <v>#N/A</v>
      </c>
      <c r="Q89" s="508" t="e">
        <f ca="1">+IF(AND(ISNUMBER(OFFSET('Water Data'!$H$6,0,10*ROW('Water Data'!H83))),'Data Summary'!CF89="Yes"),OFFSET('Water Data'!$H$6,0,10*ROW('Water Data'!H83)),NA())</f>
        <v>#N/A</v>
      </c>
      <c r="R89" s="508" t="e">
        <f ca="1">+IF(AND(ISNUMBER(OFFSET('Water Data'!$H$9,0,10*ROW('Water Data'!H83))),'Data Summary'!CG89="Yes"),OFFSET('Water Data'!$H$9,0,10*ROW('Water Data'!H83)),NA())</f>
        <v>#N/A</v>
      </c>
      <c r="S89" s="508" t="e">
        <f ca="1">+IF(AND(ISNUMBER(OFFSET('Water Data'!$I$4,0,10*ROW('Water Data'!I83))),'Data Summary'!CH89="Yes"),100-OFFSET('Water Data'!$I$4,0,10*ROW('Water Data'!I83)),NA())</f>
        <v>#N/A</v>
      </c>
      <c r="T89" s="508" t="e">
        <f ca="1">+IF(AND(ISNUMBER(OFFSET('Water Data'!$I$6,0,10*ROW('Water Data'!I83))),'Data Summary'!CI89="Yes"),OFFSET('Water Data'!$I$6,0,10*ROW('Water Data'!I83)),NA())</f>
        <v>#N/A</v>
      </c>
      <c r="U89" s="508" t="e">
        <f ca="1">+IF(AND(ISNUMBER(OFFSET('Water Data'!$I$9,0,10*ROW('Water Data'!I83))),'Data Summary'!CJ89="Yes"),OFFSET('Water Data'!$I$9,0,10*ROW('Water Data'!I83)),NA())</f>
        <v>#N/A</v>
      </c>
      <c r="V89" s="509" t="e">
        <f ca="1">+IF(AND(ISNUMBER(OFFSET('Sanitation Data'!$D$4,0,10*ROW('Sanitation Data'!D83))),'Data Summary'!CK89="Yes"),100-OFFSET('Sanitation Data'!$D$4,0,10*ROW('Sanitation Data'!D83)),NA())</f>
        <v>#N/A</v>
      </c>
      <c r="W89" s="509" t="e">
        <f ca="1">+IF(AND(ISNUMBER(OFFSET('Sanitation Data'!$D$6,0,10*ROW('Sanitation Data'!D83))),'Data Summary'!CL89="Yes"),OFFSET('Sanitation Data'!$D$6,0,10*ROW('Sanitation Data'!D83)),NA())</f>
        <v>#N/A</v>
      </c>
      <c r="X89" s="509" t="e">
        <f ca="1">+IF(AND(ISNUMBER(OFFSET('Sanitation Data'!$D$10,0,10*ROW('Sanitation Data'!D83))),'Data Summary'!CM89="Yes"),OFFSET('Sanitation Data'!$D$10,0,10*ROW('Sanitation Data'!D83)),NA())</f>
        <v>#N/A</v>
      </c>
      <c r="Y89" s="509" t="e">
        <f ca="1">+IF(AND(ISNUMBER(OFFSET('Sanitation Data'!$D$11,0,10*ROW('Sanitation Data'!D83))),'Data Summary'!CN89="Yes"),OFFSET('Sanitation Data'!$D$11,0,10*ROW('Sanitation Data'!D83)),NA())</f>
        <v>#N/A</v>
      </c>
      <c r="Z89" s="509" t="e">
        <f ca="1">+IF(AND(ISNUMBER(OFFSET('Sanitation Data'!$D$12,0,10*ROW('Sanitation Data'!D83))),'Data Summary'!CO89="Yes"),OFFSET('Sanitation Data'!$D$12,0,10*ROW('Sanitation Data'!D83)),NA())</f>
        <v>#N/A</v>
      </c>
      <c r="AA89" s="509" t="e">
        <f ca="1">+IF(AND(ISNUMBER(OFFSET('Sanitation Data'!$E$4,0,10*ROW('Sanitation Data'!E83))),'Data Summary'!CP89="Yes"),100-OFFSET('Sanitation Data'!$E$4,0,10*ROW('Sanitation Data'!E83)),NA())</f>
        <v>#N/A</v>
      </c>
      <c r="AB89" s="509" t="e">
        <f ca="1">+IF(AND(ISNUMBER(OFFSET('Sanitation Data'!$E$6,0,10*ROW('Sanitation Data'!E83))),'Data Summary'!CQ89="Yes"),OFFSET('Sanitation Data'!$E$6,0,10*ROW('Sanitation Data'!E83)),NA())</f>
        <v>#N/A</v>
      </c>
      <c r="AC89" s="509" t="e">
        <f ca="1">+IF(AND(ISNUMBER(OFFSET('Sanitation Data'!$E$10,0,10*ROW('Sanitation Data'!E83))),'Data Summary'!CR89="Yes"),OFFSET('Sanitation Data'!$E$10,0,10*ROW('Sanitation Data'!E83)),NA())</f>
        <v>#N/A</v>
      </c>
      <c r="AD89" s="509" t="e">
        <f ca="1">+IF(AND(ISNUMBER(OFFSET('Sanitation Data'!$E$11,0,10*ROW('Sanitation Data'!E83))),'Data Summary'!CS89="Yes"),OFFSET('Sanitation Data'!$E$11,0,10*ROW('Sanitation Data'!E83)),NA())</f>
        <v>#N/A</v>
      </c>
      <c r="AE89" s="509" t="e">
        <f ca="1">+IF(AND(ISNUMBER(OFFSET('Sanitation Data'!$E$12,0,10*ROW('Sanitation Data'!E83))),'Data Summary'!CT89="Yes"),OFFSET('Sanitation Data'!$E$12,0,10*ROW('Sanitation Data'!E83)),NA())</f>
        <v>#N/A</v>
      </c>
      <c r="AF89" s="509" t="e">
        <f ca="1">+IF(AND(ISNUMBER(OFFSET('Sanitation Data'!$F$4,0,10*ROW('Sanitation Data'!F83))),'Data Summary'!CU89="Yes"),100-OFFSET('Sanitation Data'!$F$4,0,10*ROW('Sanitation Data'!F83)),NA())</f>
        <v>#N/A</v>
      </c>
      <c r="AG89" s="509" t="e">
        <f ca="1">+IF(AND(ISNUMBER(OFFSET('Sanitation Data'!$F$6,0,10*ROW('Sanitation Data'!F83))),'Data Summary'!CV89="Yes"),OFFSET('Sanitation Data'!$F$6,0,10*ROW('Sanitation Data'!F83)),NA())</f>
        <v>#N/A</v>
      </c>
      <c r="AH89" s="509" t="e">
        <f ca="1">+IF(AND(ISNUMBER(OFFSET('Sanitation Data'!$F$10,0,10*ROW('Sanitation Data'!F83))),'Data Summary'!CW89="Yes"),OFFSET('Sanitation Data'!$F$10,0,10*ROW('Sanitation Data'!F83)),NA())</f>
        <v>#N/A</v>
      </c>
      <c r="AI89" s="509" t="e">
        <f ca="1">+IF(AND(ISNUMBER(OFFSET('Sanitation Data'!$F$11,0,10*ROW('Sanitation Data'!F83))),'Data Summary'!CX89="Yes"),OFFSET('Sanitation Data'!$F$11,0,10*ROW('Sanitation Data'!F83)),NA())</f>
        <v>#N/A</v>
      </c>
      <c r="AJ89" s="509" t="e">
        <f ca="1">+IF(AND(ISNUMBER(OFFSET('Sanitation Data'!$F$12,0,10*ROW('Sanitation Data'!F83))),'Data Summary'!CY89="Yes"),OFFSET('Sanitation Data'!$F$12,0,10*ROW('Sanitation Data'!F83)),NA())</f>
        <v>#N/A</v>
      </c>
      <c r="AK89" s="509" t="e">
        <f ca="1">+IF(AND(ISNUMBER(OFFSET('Sanitation Data'!$G$4,0,10*ROW('Sanitation Data'!G83))),'Data Summary'!CZ89="Yes"),100-OFFSET('Sanitation Data'!$G$4,0,10*ROW('Sanitation Data'!G83)),NA())</f>
        <v>#N/A</v>
      </c>
      <c r="AL89" s="509" t="e">
        <f ca="1">+IF(AND(ISNUMBER(OFFSET('Sanitation Data'!$G$6,0,10*ROW('Sanitation Data'!G83))),'Data Summary'!DA89="Yes"),OFFSET('Sanitation Data'!$G$6,0,10*ROW('Sanitation Data'!G83)),NA())</f>
        <v>#N/A</v>
      </c>
      <c r="AM89" s="509" t="e">
        <f ca="1">+IF(AND(ISNUMBER(OFFSET('Sanitation Data'!$G$10,0,10*ROW('Sanitation Data'!G83))),'Data Summary'!DB89="Yes"),OFFSET('Sanitation Data'!$G$10,0,10*ROW('Sanitation Data'!G83)),NA())</f>
        <v>#N/A</v>
      </c>
      <c r="AN89" s="509" t="e">
        <f ca="1">+IF(AND(ISNUMBER(OFFSET('Sanitation Data'!$G$11,0,10*ROW('Sanitation Data'!G83))),'Data Summary'!DC89="Yes"),OFFSET('Sanitation Data'!$G$11,0,10*ROW('Sanitation Data'!G83)),NA())</f>
        <v>#N/A</v>
      </c>
      <c r="AO89" s="509" t="e">
        <f ca="1">+IF(AND(ISNUMBER(OFFSET('Sanitation Data'!$G$12,0,10*ROW('Sanitation Data'!G83))),'Data Summary'!DD89="Yes"),OFFSET('Sanitation Data'!$G$12,0,10*ROW('Sanitation Data'!G83)),NA())</f>
        <v>#N/A</v>
      </c>
      <c r="AP89" s="509" t="e">
        <f ca="1">+IF(AND(ISNUMBER(OFFSET('Sanitation Data'!$H$4,0,10*ROW('Sanitation Data'!H83))),'Data Summary'!DE89="Yes"),100-OFFSET('Sanitation Data'!$H$4,0,10*ROW('Sanitation Data'!H83)),NA())</f>
        <v>#N/A</v>
      </c>
      <c r="AQ89" s="509" t="e">
        <f ca="1">+IF(AND(ISNUMBER(OFFSET('Sanitation Data'!$H$6,0,10*ROW('Sanitation Data'!H83))),'Data Summary'!DF89="Yes"),OFFSET('Sanitation Data'!$H$6,0,10*ROW('Sanitation Data'!H83)),NA())</f>
        <v>#N/A</v>
      </c>
      <c r="AR89" s="509" t="e">
        <f ca="1">+IF(AND(ISNUMBER(OFFSET('Sanitation Data'!$H$10,0,10*ROW('Sanitation Data'!H83))),'Data Summary'!DG89="Yes"),OFFSET('Sanitation Data'!$H$10,0,10*ROW('Sanitation Data'!H83)),NA())</f>
        <v>#N/A</v>
      </c>
      <c r="AS89" s="509" t="e">
        <f ca="1">+IF(AND(ISNUMBER(OFFSET('Sanitation Data'!$H$11,0,10*ROW('Sanitation Data'!H83))),'Data Summary'!DH89="Yes"),OFFSET('Sanitation Data'!$H$11,0,10*ROW('Sanitation Data'!H83)),NA())</f>
        <v>#N/A</v>
      </c>
      <c r="AT89" s="509" t="e">
        <f ca="1">+IF(AND(ISNUMBER(OFFSET('Sanitation Data'!$H$12,0,10*ROW('Sanitation Data'!H83))),'Data Summary'!DI89="Yes"),OFFSET('Sanitation Data'!$H$12,0,10*ROW('Sanitation Data'!H83)),NA())</f>
        <v>#N/A</v>
      </c>
      <c r="AU89" s="509" t="e">
        <f ca="1">+IF(AND(ISNUMBER(OFFSET('Sanitation Data'!$I$4,0,10*ROW('Sanitation Data'!I83))),'Data Summary'!DJ89="Yes"),100-OFFSET('Sanitation Data'!$I$4,0,10*ROW('Sanitation Data'!I83)),NA())</f>
        <v>#N/A</v>
      </c>
      <c r="AV89" s="509" t="e">
        <f ca="1">+IF(AND(ISNUMBER(OFFSET('Sanitation Data'!$I$6,0,10*ROW('Sanitation Data'!I83))),'Data Summary'!DK89="Yes"),OFFSET('Sanitation Data'!$I$6,0,10*ROW('Sanitation Data'!I83)),NA())</f>
        <v>#N/A</v>
      </c>
      <c r="AW89" s="509" t="e">
        <f ca="1">+IF(AND(ISNUMBER(OFFSET('Sanitation Data'!$I$10,0,10*ROW('Sanitation Data'!I83))),'Data Summary'!DL89="Yes"),OFFSET('Sanitation Data'!$I$10,0,10*ROW('Sanitation Data'!I83)),NA())</f>
        <v>#N/A</v>
      </c>
      <c r="AX89" s="509" t="e">
        <f ca="1">+IF(AND(ISNUMBER(OFFSET('Sanitation Data'!$I$11,0,10*ROW('Sanitation Data'!I83))),'Data Summary'!DM89="Yes"),OFFSET('Sanitation Data'!$I$11,0,10*ROW('Sanitation Data'!I83)),NA())</f>
        <v>#N/A</v>
      </c>
      <c r="AY89" s="509" t="e">
        <f ca="1">+IF(AND(ISNUMBER(OFFSET('Sanitation Data'!$I$12,0,10*ROW('Sanitation Data'!I83))),'Data Summary'!DN89="Yes"),OFFSET('Sanitation Data'!$I$12,0,10*ROW('Sanitation Data'!I83)),NA())</f>
        <v>#N/A</v>
      </c>
      <c r="AZ89" s="510" t="e">
        <f ca="1">+IF(AND(ISNUMBER(OFFSET('Hygiene Data'!$D$5,0,10*ROW('Hygiene Data'!D83))),'Data Summary'!DO89="Yes"),OFFSET('Hygiene Data'!$D$5,0,10*ROW('Hygiene Data'!D83)),NA())</f>
        <v>#N/A</v>
      </c>
      <c r="BA89" s="510" t="e">
        <f ca="1">+IF(AND(ISNUMBER(OFFSET('Hygiene Data'!$D$7,0,10*ROW('Hygiene Data'!D83))),'Data Summary'!DP89="Yes"),OFFSET('Hygiene Data'!$D$7,0,10*ROW('Hygiene Data'!D83)),NA())</f>
        <v>#N/A</v>
      </c>
      <c r="BB89" s="510" t="e">
        <f ca="1">+IF(AND(ISNUMBER(OFFSET('Hygiene Data'!$D$9,0,10*ROW('Hygiene Data'!D83))),'Data Summary'!DQ89="Yes"),OFFSET('Hygiene Data'!$D$9,0,10*ROW('Hygiene Data'!D83)),NA())</f>
        <v>#N/A</v>
      </c>
      <c r="BC89" s="510" t="e">
        <f ca="1">+IF(AND(ISNUMBER(OFFSET('Hygiene Data'!$E$5,0,10*ROW('Hygiene Data'!E83))),'Data Summary'!DR89="Yes"),OFFSET('Hygiene Data'!$E$5,0,10*ROW('Hygiene Data'!E83)),NA())</f>
        <v>#N/A</v>
      </c>
      <c r="BD89" s="510" t="e">
        <f ca="1">+IF(AND(ISNUMBER(OFFSET('Hygiene Data'!$E$7,0,10*ROW('Hygiene Data'!E83))),'Data Summary'!DS89="Yes"),OFFSET('Hygiene Data'!$E$7,0,10*ROW('Hygiene Data'!E83)),NA())</f>
        <v>#N/A</v>
      </c>
      <c r="BE89" s="510" t="e">
        <f ca="1">+IF(AND(ISNUMBER(OFFSET('Hygiene Data'!$E$9,0,10*ROW('Hygiene Data'!E83))),'Data Summary'!DT89="Yes"),OFFSET('Hygiene Data'!$E$9,0,10*ROW('Hygiene Data'!E83)),NA())</f>
        <v>#N/A</v>
      </c>
      <c r="BF89" s="510" t="e">
        <f ca="1">+IF(AND(ISNUMBER(OFFSET('Hygiene Data'!$F$5,0,10*ROW('Hygiene Data'!F83))),'Data Summary'!DU89="Yes"),OFFSET('Hygiene Data'!$F$5,0,10*ROW('Hygiene Data'!F83)),NA())</f>
        <v>#N/A</v>
      </c>
      <c r="BG89" s="510" t="e">
        <f ca="1">+IF(AND(ISNUMBER(OFFSET('Hygiene Data'!$F$7,0,10*ROW('Hygiene Data'!F83))),'Data Summary'!DV89="Yes"),OFFSET('Hygiene Data'!$F$7,0,10*ROW('Hygiene Data'!F83)),NA())</f>
        <v>#N/A</v>
      </c>
      <c r="BH89" s="510" t="e">
        <f ca="1">+IF(AND(ISNUMBER(OFFSET('Hygiene Data'!$F$9,0,10*ROW('Hygiene Data'!F83))),'Data Summary'!DW89="Yes"),OFFSET('Hygiene Data'!$F$9,0,10*ROW('Hygiene Data'!F83)),NA())</f>
        <v>#N/A</v>
      </c>
      <c r="BI89" s="510" t="e">
        <f ca="1">+IF(AND(ISNUMBER(OFFSET('Hygiene Data'!$G$5,0,10*ROW('Hygiene Data'!G83))),'Data Summary'!DX89="Yes"),OFFSET('Hygiene Data'!$G$5,0,10*ROW('Hygiene Data'!G83)),NA())</f>
        <v>#N/A</v>
      </c>
      <c r="BJ89" s="510" t="e">
        <f ca="1">+IF(AND(ISNUMBER(OFFSET('Hygiene Data'!$G$7,0,10*ROW('Hygiene Data'!G83))),'Data Summary'!DY89="Yes"),OFFSET('Hygiene Data'!$G$7,0,10*ROW('Hygiene Data'!G83)),NA())</f>
        <v>#N/A</v>
      </c>
      <c r="BK89" s="510" t="e">
        <f ca="1">+IF(AND(ISNUMBER(OFFSET('Hygiene Data'!$G$9,0,10*ROW('Hygiene Data'!G83))),'Data Summary'!DZ89="Yes"),OFFSET('Hygiene Data'!$G$9,0,10*ROW('Hygiene Data'!G83)),NA())</f>
        <v>#N/A</v>
      </c>
      <c r="BL89" s="510" t="e">
        <f ca="1">+IF(AND(ISNUMBER(OFFSET('Hygiene Data'!$H$5,0,10*ROW('Hygiene Data'!H83))),'Data Summary'!EA89="Yes"),OFFSET('Hygiene Data'!$H$5,0,10*ROW('Hygiene Data'!H83)),NA())</f>
        <v>#N/A</v>
      </c>
      <c r="BM89" s="510" t="e">
        <f ca="1">+IF(AND(ISNUMBER(OFFSET('Hygiene Data'!$H$7,0,10*ROW('Hygiene Data'!H83))),'Data Summary'!EB89="Yes"),OFFSET('Hygiene Data'!$H$7,0,10*ROW('Hygiene Data'!H83)),NA())</f>
        <v>#N/A</v>
      </c>
      <c r="BN89" s="510" t="e">
        <f ca="1">+IF(AND(ISNUMBER(OFFSET('Hygiene Data'!$H$9,0,10*ROW('Hygiene Data'!H83))),'Data Summary'!EC89="Yes"),OFFSET('Hygiene Data'!$H$9,0,10*ROW('Hygiene Data'!H83)),NA())</f>
        <v>#N/A</v>
      </c>
      <c r="BO89" s="510" t="e">
        <f ca="1">+IF(AND(ISNUMBER(OFFSET('Hygiene Data'!$I$5,0,10*ROW('Hygiene Data'!I83))),'Data Summary'!ED89="Yes"),OFFSET('Hygiene Data'!$I$5,0,10*ROW('Hygiene Data'!I83)),NA())</f>
        <v>#N/A</v>
      </c>
      <c r="BP89" s="510" t="e">
        <f ca="1">+IF(AND(ISNUMBER(OFFSET('Hygiene Data'!$I$7,0,10*ROW('Hygiene Data'!I83))),'Data Summary'!EE89="Yes"),OFFSET('Hygiene Data'!$I$7,0,10*ROW('Hygiene Data'!I83)),NA())</f>
        <v>#N/A</v>
      </c>
      <c r="BQ89" s="510" t="e">
        <f ca="1">+IF(AND(ISNUMBER(OFFSET('Hygiene Data'!$I$9,0,10*ROW('Hygiene Data'!I83))),'Data Summary'!EF89="Yes"),OFFSET('Hygiene Data'!$I$9,0,10*ROW('Hygiene Data'!I83)),NA())</f>
        <v>#N/A</v>
      </c>
    </row>
    <row r="90" spans="1:69" x14ac:dyDescent="0.25">
      <c r="A90" s="506" t="e">
        <f ca="1">+RIGHT('Data Summary'!A90,LEN('Data Summary'!A90)-9)</f>
        <v>#VALUE!</v>
      </c>
      <c r="B90" s="480" t="str">
        <f ca="1">+IF(ISTEXT('Data Summary'!B90),'Data Summary'!B90,"")</f>
        <v/>
      </c>
      <c r="C90" s="507" t="e">
        <f ca="1">+VALUE('Data Summary'!C90)</f>
        <v>#VALUE!</v>
      </c>
      <c r="D90" s="508" t="e">
        <f ca="1">+IF(AND(ISNUMBER(OFFSET('Water Data'!$D$4,0,10*ROW('Water Data'!D84))),'Data Summary'!BS90="Yes"),100-OFFSET('Water Data'!$D$4,0,10*ROW('Water Data'!D84)),NA())</f>
        <v>#N/A</v>
      </c>
      <c r="E90" s="508" t="e">
        <f ca="1">+IF(AND(ISNUMBER(OFFSET('Water Data'!$D$6,0,10*ROW('Water Data'!D84))),'Data Summary'!BT90="Yes"),OFFSET('Water Data'!$D$6,0,10*ROW('Water Data'!D84)),NA())</f>
        <v>#N/A</v>
      </c>
      <c r="F90" s="508" t="e">
        <f ca="1">+IF(AND(ISNUMBER(OFFSET('Water Data'!$D$9,0,10*ROW('Water Data'!D84))),'Data Summary'!BU90="Yes"),OFFSET('Water Data'!$D$9,0,10*ROW('Water Data'!D84)),NA())</f>
        <v>#N/A</v>
      </c>
      <c r="G90" s="508" t="e">
        <f ca="1">+IF(AND(ISNUMBER(OFFSET('Water Data'!$E$4,0,10*ROW('Water Data'!E84))),'Data Summary'!BV90="Yes"),100-OFFSET('Water Data'!$E$4,0,10*ROW('Water Data'!E84)),NA())</f>
        <v>#N/A</v>
      </c>
      <c r="H90" s="508" t="e">
        <f ca="1">+IF(AND(ISNUMBER(OFFSET('Water Data'!$E$6,0,10*ROW('Water Data'!E84))),'Data Summary'!BW90="Yes"),OFFSET('Water Data'!$E$6,0,10*ROW('Water Data'!E84)),NA())</f>
        <v>#N/A</v>
      </c>
      <c r="I90" s="508" t="e">
        <f ca="1">+IF(AND(ISNUMBER(OFFSET('Water Data'!$E$9,0,10*ROW('Water Data'!E84))),'Data Summary'!BX90="Yes"),OFFSET('Water Data'!$E$9,0,10*ROW('Water Data'!E84)),NA())</f>
        <v>#N/A</v>
      </c>
      <c r="J90" s="508" t="e">
        <f ca="1">+IF(AND(ISNUMBER(OFFSET('Water Data'!$F$4,0,10*ROW('Water Data'!F84))),'Data Summary'!BY90="Yes"),100-OFFSET('Water Data'!$F$4,0,10*ROW('Water Data'!F84)),NA())</f>
        <v>#N/A</v>
      </c>
      <c r="K90" s="508" t="e">
        <f ca="1">+IF(AND(ISNUMBER(OFFSET('Water Data'!$F$6,0,10*ROW('Water Data'!F84))),'Data Summary'!BZ90="Yes"),OFFSET('Water Data'!$F$6,0,10*ROW('Water Data'!F84)),NA())</f>
        <v>#N/A</v>
      </c>
      <c r="L90" s="508" t="e">
        <f ca="1">+IF(AND(ISNUMBER(OFFSET('Water Data'!$F$9,0,10*ROW('Water Data'!F84))),'Data Summary'!CA90="Yes"),OFFSET('Water Data'!$F$9,0,10*ROW('Water Data'!F84)),NA())</f>
        <v>#N/A</v>
      </c>
      <c r="M90" s="508" t="e">
        <f ca="1">+IF(AND(ISNUMBER(OFFSET('Water Data'!$G$4,0,10*ROW('Water Data'!G84))),'Data Summary'!CB90="Yes"),100-OFFSET('Water Data'!$G$4,0,10*ROW('Water Data'!G84)),NA())</f>
        <v>#N/A</v>
      </c>
      <c r="N90" s="508" t="e">
        <f ca="1">+IF(AND(ISNUMBER(OFFSET('Water Data'!$G$6,0,10*ROW('Water Data'!G84))),'Data Summary'!CC90="Yes"),OFFSET('Water Data'!$G$6,0,10*ROW('Water Data'!G84)),NA())</f>
        <v>#N/A</v>
      </c>
      <c r="O90" s="508" t="e">
        <f ca="1">+IF(AND(ISNUMBER(OFFSET('Water Data'!$G$9,0,10*ROW('Water Data'!G84))),'Data Summary'!CD90="Yes"),OFFSET('Water Data'!$G$9,0,10*ROW('Water Data'!G84)),NA())</f>
        <v>#N/A</v>
      </c>
      <c r="P90" s="508" t="e">
        <f ca="1">+IF(AND(ISNUMBER(OFFSET('Water Data'!$H$4,0,10*ROW('Water Data'!H84))),'Data Summary'!CE90="Yes"),100-OFFSET('Water Data'!$H$4,0,10*ROW('Water Data'!H84)),NA())</f>
        <v>#N/A</v>
      </c>
      <c r="Q90" s="508" t="e">
        <f ca="1">+IF(AND(ISNUMBER(OFFSET('Water Data'!$H$6,0,10*ROW('Water Data'!H84))),'Data Summary'!CF90="Yes"),OFFSET('Water Data'!$H$6,0,10*ROW('Water Data'!H84)),NA())</f>
        <v>#N/A</v>
      </c>
      <c r="R90" s="508" t="e">
        <f ca="1">+IF(AND(ISNUMBER(OFFSET('Water Data'!$H$9,0,10*ROW('Water Data'!H84))),'Data Summary'!CG90="Yes"),OFFSET('Water Data'!$H$9,0,10*ROW('Water Data'!H84)),NA())</f>
        <v>#N/A</v>
      </c>
      <c r="S90" s="508" t="e">
        <f ca="1">+IF(AND(ISNUMBER(OFFSET('Water Data'!$I$4,0,10*ROW('Water Data'!I84))),'Data Summary'!CH90="Yes"),100-OFFSET('Water Data'!$I$4,0,10*ROW('Water Data'!I84)),NA())</f>
        <v>#N/A</v>
      </c>
      <c r="T90" s="508" t="e">
        <f ca="1">+IF(AND(ISNUMBER(OFFSET('Water Data'!$I$6,0,10*ROW('Water Data'!I84))),'Data Summary'!CI90="Yes"),OFFSET('Water Data'!$I$6,0,10*ROW('Water Data'!I84)),NA())</f>
        <v>#N/A</v>
      </c>
      <c r="U90" s="508" t="e">
        <f ca="1">+IF(AND(ISNUMBER(OFFSET('Water Data'!$I$9,0,10*ROW('Water Data'!I84))),'Data Summary'!CJ90="Yes"),OFFSET('Water Data'!$I$9,0,10*ROW('Water Data'!I84)),NA())</f>
        <v>#N/A</v>
      </c>
      <c r="V90" s="509" t="e">
        <f ca="1">+IF(AND(ISNUMBER(OFFSET('Sanitation Data'!$D$4,0,10*ROW('Sanitation Data'!D84))),'Data Summary'!CK90="Yes"),100-OFFSET('Sanitation Data'!$D$4,0,10*ROW('Sanitation Data'!D84)),NA())</f>
        <v>#N/A</v>
      </c>
      <c r="W90" s="509" t="e">
        <f ca="1">+IF(AND(ISNUMBER(OFFSET('Sanitation Data'!$D$6,0,10*ROW('Sanitation Data'!D84))),'Data Summary'!CL90="Yes"),OFFSET('Sanitation Data'!$D$6,0,10*ROW('Sanitation Data'!D84)),NA())</f>
        <v>#N/A</v>
      </c>
      <c r="X90" s="509" t="e">
        <f ca="1">+IF(AND(ISNUMBER(OFFSET('Sanitation Data'!$D$10,0,10*ROW('Sanitation Data'!D84))),'Data Summary'!CM90="Yes"),OFFSET('Sanitation Data'!$D$10,0,10*ROW('Sanitation Data'!D84)),NA())</f>
        <v>#N/A</v>
      </c>
      <c r="Y90" s="509" t="e">
        <f ca="1">+IF(AND(ISNUMBER(OFFSET('Sanitation Data'!$D$11,0,10*ROW('Sanitation Data'!D84))),'Data Summary'!CN90="Yes"),OFFSET('Sanitation Data'!$D$11,0,10*ROW('Sanitation Data'!D84)),NA())</f>
        <v>#N/A</v>
      </c>
      <c r="Z90" s="509" t="e">
        <f ca="1">+IF(AND(ISNUMBER(OFFSET('Sanitation Data'!$D$12,0,10*ROW('Sanitation Data'!D84))),'Data Summary'!CO90="Yes"),OFFSET('Sanitation Data'!$D$12,0,10*ROW('Sanitation Data'!D84)),NA())</f>
        <v>#N/A</v>
      </c>
      <c r="AA90" s="509" t="e">
        <f ca="1">+IF(AND(ISNUMBER(OFFSET('Sanitation Data'!$E$4,0,10*ROW('Sanitation Data'!E84))),'Data Summary'!CP90="Yes"),100-OFFSET('Sanitation Data'!$E$4,0,10*ROW('Sanitation Data'!E84)),NA())</f>
        <v>#N/A</v>
      </c>
      <c r="AB90" s="509" t="e">
        <f ca="1">+IF(AND(ISNUMBER(OFFSET('Sanitation Data'!$E$6,0,10*ROW('Sanitation Data'!E84))),'Data Summary'!CQ90="Yes"),OFFSET('Sanitation Data'!$E$6,0,10*ROW('Sanitation Data'!E84)),NA())</f>
        <v>#N/A</v>
      </c>
      <c r="AC90" s="509" t="e">
        <f ca="1">+IF(AND(ISNUMBER(OFFSET('Sanitation Data'!$E$10,0,10*ROW('Sanitation Data'!E84))),'Data Summary'!CR90="Yes"),OFFSET('Sanitation Data'!$E$10,0,10*ROW('Sanitation Data'!E84)),NA())</f>
        <v>#N/A</v>
      </c>
      <c r="AD90" s="509" t="e">
        <f ca="1">+IF(AND(ISNUMBER(OFFSET('Sanitation Data'!$E$11,0,10*ROW('Sanitation Data'!E84))),'Data Summary'!CS90="Yes"),OFFSET('Sanitation Data'!$E$11,0,10*ROW('Sanitation Data'!E84)),NA())</f>
        <v>#N/A</v>
      </c>
      <c r="AE90" s="509" t="e">
        <f ca="1">+IF(AND(ISNUMBER(OFFSET('Sanitation Data'!$E$12,0,10*ROW('Sanitation Data'!E84))),'Data Summary'!CT90="Yes"),OFFSET('Sanitation Data'!$E$12,0,10*ROW('Sanitation Data'!E84)),NA())</f>
        <v>#N/A</v>
      </c>
      <c r="AF90" s="509" t="e">
        <f ca="1">+IF(AND(ISNUMBER(OFFSET('Sanitation Data'!$F$4,0,10*ROW('Sanitation Data'!F84))),'Data Summary'!CU90="Yes"),100-OFFSET('Sanitation Data'!$F$4,0,10*ROW('Sanitation Data'!F84)),NA())</f>
        <v>#N/A</v>
      </c>
      <c r="AG90" s="509" t="e">
        <f ca="1">+IF(AND(ISNUMBER(OFFSET('Sanitation Data'!$F$6,0,10*ROW('Sanitation Data'!F84))),'Data Summary'!CV90="Yes"),OFFSET('Sanitation Data'!$F$6,0,10*ROW('Sanitation Data'!F84)),NA())</f>
        <v>#N/A</v>
      </c>
      <c r="AH90" s="509" t="e">
        <f ca="1">+IF(AND(ISNUMBER(OFFSET('Sanitation Data'!$F$10,0,10*ROW('Sanitation Data'!F84))),'Data Summary'!CW90="Yes"),OFFSET('Sanitation Data'!$F$10,0,10*ROW('Sanitation Data'!F84)),NA())</f>
        <v>#N/A</v>
      </c>
      <c r="AI90" s="509" t="e">
        <f ca="1">+IF(AND(ISNUMBER(OFFSET('Sanitation Data'!$F$11,0,10*ROW('Sanitation Data'!F84))),'Data Summary'!CX90="Yes"),OFFSET('Sanitation Data'!$F$11,0,10*ROW('Sanitation Data'!F84)),NA())</f>
        <v>#N/A</v>
      </c>
      <c r="AJ90" s="509" t="e">
        <f ca="1">+IF(AND(ISNUMBER(OFFSET('Sanitation Data'!$F$12,0,10*ROW('Sanitation Data'!F84))),'Data Summary'!CY90="Yes"),OFFSET('Sanitation Data'!$F$12,0,10*ROW('Sanitation Data'!F84)),NA())</f>
        <v>#N/A</v>
      </c>
      <c r="AK90" s="509" t="e">
        <f ca="1">+IF(AND(ISNUMBER(OFFSET('Sanitation Data'!$G$4,0,10*ROW('Sanitation Data'!G84))),'Data Summary'!CZ90="Yes"),100-OFFSET('Sanitation Data'!$G$4,0,10*ROW('Sanitation Data'!G84)),NA())</f>
        <v>#N/A</v>
      </c>
      <c r="AL90" s="509" t="e">
        <f ca="1">+IF(AND(ISNUMBER(OFFSET('Sanitation Data'!$G$6,0,10*ROW('Sanitation Data'!G84))),'Data Summary'!DA90="Yes"),OFFSET('Sanitation Data'!$G$6,0,10*ROW('Sanitation Data'!G84)),NA())</f>
        <v>#N/A</v>
      </c>
      <c r="AM90" s="509" t="e">
        <f ca="1">+IF(AND(ISNUMBER(OFFSET('Sanitation Data'!$G$10,0,10*ROW('Sanitation Data'!G84))),'Data Summary'!DB90="Yes"),OFFSET('Sanitation Data'!$G$10,0,10*ROW('Sanitation Data'!G84)),NA())</f>
        <v>#N/A</v>
      </c>
      <c r="AN90" s="509" t="e">
        <f ca="1">+IF(AND(ISNUMBER(OFFSET('Sanitation Data'!$G$11,0,10*ROW('Sanitation Data'!G84))),'Data Summary'!DC90="Yes"),OFFSET('Sanitation Data'!$G$11,0,10*ROW('Sanitation Data'!G84)),NA())</f>
        <v>#N/A</v>
      </c>
      <c r="AO90" s="509" t="e">
        <f ca="1">+IF(AND(ISNUMBER(OFFSET('Sanitation Data'!$G$12,0,10*ROW('Sanitation Data'!G84))),'Data Summary'!DD90="Yes"),OFFSET('Sanitation Data'!$G$12,0,10*ROW('Sanitation Data'!G84)),NA())</f>
        <v>#N/A</v>
      </c>
      <c r="AP90" s="509" t="e">
        <f ca="1">+IF(AND(ISNUMBER(OFFSET('Sanitation Data'!$H$4,0,10*ROW('Sanitation Data'!H84))),'Data Summary'!DE90="Yes"),100-OFFSET('Sanitation Data'!$H$4,0,10*ROW('Sanitation Data'!H84)),NA())</f>
        <v>#N/A</v>
      </c>
      <c r="AQ90" s="509" t="e">
        <f ca="1">+IF(AND(ISNUMBER(OFFSET('Sanitation Data'!$H$6,0,10*ROW('Sanitation Data'!H84))),'Data Summary'!DF90="Yes"),OFFSET('Sanitation Data'!$H$6,0,10*ROW('Sanitation Data'!H84)),NA())</f>
        <v>#N/A</v>
      </c>
      <c r="AR90" s="509" t="e">
        <f ca="1">+IF(AND(ISNUMBER(OFFSET('Sanitation Data'!$H$10,0,10*ROW('Sanitation Data'!H84))),'Data Summary'!DG90="Yes"),OFFSET('Sanitation Data'!$H$10,0,10*ROW('Sanitation Data'!H84)),NA())</f>
        <v>#N/A</v>
      </c>
      <c r="AS90" s="509" t="e">
        <f ca="1">+IF(AND(ISNUMBER(OFFSET('Sanitation Data'!$H$11,0,10*ROW('Sanitation Data'!H84))),'Data Summary'!DH90="Yes"),OFFSET('Sanitation Data'!$H$11,0,10*ROW('Sanitation Data'!H84)),NA())</f>
        <v>#N/A</v>
      </c>
      <c r="AT90" s="509" t="e">
        <f ca="1">+IF(AND(ISNUMBER(OFFSET('Sanitation Data'!$H$12,0,10*ROW('Sanitation Data'!H84))),'Data Summary'!DI90="Yes"),OFFSET('Sanitation Data'!$H$12,0,10*ROW('Sanitation Data'!H84)),NA())</f>
        <v>#N/A</v>
      </c>
      <c r="AU90" s="509" t="e">
        <f ca="1">+IF(AND(ISNUMBER(OFFSET('Sanitation Data'!$I$4,0,10*ROW('Sanitation Data'!I84))),'Data Summary'!DJ90="Yes"),100-OFFSET('Sanitation Data'!$I$4,0,10*ROW('Sanitation Data'!I84)),NA())</f>
        <v>#N/A</v>
      </c>
      <c r="AV90" s="509" t="e">
        <f ca="1">+IF(AND(ISNUMBER(OFFSET('Sanitation Data'!$I$6,0,10*ROW('Sanitation Data'!I84))),'Data Summary'!DK90="Yes"),OFFSET('Sanitation Data'!$I$6,0,10*ROW('Sanitation Data'!I84)),NA())</f>
        <v>#N/A</v>
      </c>
      <c r="AW90" s="509" t="e">
        <f ca="1">+IF(AND(ISNUMBER(OFFSET('Sanitation Data'!$I$10,0,10*ROW('Sanitation Data'!I84))),'Data Summary'!DL90="Yes"),OFFSET('Sanitation Data'!$I$10,0,10*ROW('Sanitation Data'!I84)),NA())</f>
        <v>#N/A</v>
      </c>
      <c r="AX90" s="509" t="e">
        <f ca="1">+IF(AND(ISNUMBER(OFFSET('Sanitation Data'!$I$11,0,10*ROW('Sanitation Data'!I84))),'Data Summary'!DM90="Yes"),OFFSET('Sanitation Data'!$I$11,0,10*ROW('Sanitation Data'!I84)),NA())</f>
        <v>#N/A</v>
      </c>
      <c r="AY90" s="509" t="e">
        <f ca="1">+IF(AND(ISNUMBER(OFFSET('Sanitation Data'!$I$12,0,10*ROW('Sanitation Data'!I84))),'Data Summary'!DN90="Yes"),OFFSET('Sanitation Data'!$I$12,0,10*ROW('Sanitation Data'!I84)),NA())</f>
        <v>#N/A</v>
      </c>
      <c r="AZ90" s="510" t="e">
        <f ca="1">+IF(AND(ISNUMBER(OFFSET('Hygiene Data'!$D$5,0,10*ROW('Hygiene Data'!D84))),'Data Summary'!DO90="Yes"),OFFSET('Hygiene Data'!$D$5,0,10*ROW('Hygiene Data'!D84)),NA())</f>
        <v>#N/A</v>
      </c>
      <c r="BA90" s="510" t="e">
        <f ca="1">+IF(AND(ISNUMBER(OFFSET('Hygiene Data'!$D$7,0,10*ROW('Hygiene Data'!D84))),'Data Summary'!DP90="Yes"),OFFSET('Hygiene Data'!$D$7,0,10*ROW('Hygiene Data'!D84)),NA())</f>
        <v>#N/A</v>
      </c>
      <c r="BB90" s="510" t="e">
        <f ca="1">+IF(AND(ISNUMBER(OFFSET('Hygiene Data'!$D$9,0,10*ROW('Hygiene Data'!D84))),'Data Summary'!DQ90="Yes"),OFFSET('Hygiene Data'!$D$9,0,10*ROW('Hygiene Data'!D84)),NA())</f>
        <v>#N/A</v>
      </c>
      <c r="BC90" s="510" t="e">
        <f ca="1">+IF(AND(ISNUMBER(OFFSET('Hygiene Data'!$E$5,0,10*ROW('Hygiene Data'!E84))),'Data Summary'!DR90="Yes"),OFFSET('Hygiene Data'!$E$5,0,10*ROW('Hygiene Data'!E84)),NA())</f>
        <v>#N/A</v>
      </c>
      <c r="BD90" s="510" t="e">
        <f ca="1">+IF(AND(ISNUMBER(OFFSET('Hygiene Data'!$E$7,0,10*ROW('Hygiene Data'!E84))),'Data Summary'!DS90="Yes"),OFFSET('Hygiene Data'!$E$7,0,10*ROW('Hygiene Data'!E84)),NA())</f>
        <v>#N/A</v>
      </c>
      <c r="BE90" s="510" t="e">
        <f ca="1">+IF(AND(ISNUMBER(OFFSET('Hygiene Data'!$E$9,0,10*ROW('Hygiene Data'!E84))),'Data Summary'!DT90="Yes"),OFFSET('Hygiene Data'!$E$9,0,10*ROW('Hygiene Data'!E84)),NA())</f>
        <v>#N/A</v>
      </c>
      <c r="BF90" s="510" t="e">
        <f ca="1">+IF(AND(ISNUMBER(OFFSET('Hygiene Data'!$F$5,0,10*ROW('Hygiene Data'!F84))),'Data Summary'!DU90="Yes"),OFFSET('Hygiene Data'!$F$5,0,10*ROW('Hygiene Data'!F84)),NA())</f>
        <v>#N/A</v>
      </c>
      <c r="BG90" s="510" t="e">
        <f ca="1">+IF(AND(ISNUMBER(OFFSET('Hygiene Data'!$F$7,0,10*ROW('Hygiene Data'!F84))),'Data Summary'!DV90="Yes"),OFFSET('Hygiene Data'!$F$7,0,10*ROW('Hygiene Data'!F84)),NA())</f>
        <v>#N/A</v>
      </c>
      <c r="BH90" s="510" t="e">
        <f ca="1">+IF(AND(ISNUMBER(OFFSET('Hygiene Data'!$F$9,0,10*ROW('Hygiene Data'!F84))),'Data Summary'!DW90="Yes"),OFFSET('Hygiene Data'!$F$9,0,10*ROW('Hygiene Data'!F84)),NA())</f>
        <v>#N/A</v>
      </c>
      <c r="BI90" s="510" t="e">
        <f ca="1">+IF(AND(ISNUMBER(OFFSET('Hygiene Data'!$G$5,0,10*ROW('Hygiene Data'!G84))),'Data Summary'!DX90="Yes"),OFFSET('Hygiene Data'!$G$5,0,10*ROW('Hygiene Data'!G84)),NA())</f>
        <v>#N/A</v>
      </c>
      <c r="BJ90" s="510" t="e">
        <f ca="1">+IF(AND(ISNUMBER(OFFSET('Hygiene Data'!$G$7,0,10*ROW('Hygiene Data'!G84))),'Data Summary'!DY90="Yes"),OFFSET('Hygiene Data'!$G$7,0,10*ROW('Hygiene Data'!G84)),NA())</f>
        <v>#N/A</v>
      </c>
      <c r="BK90" s="510" t="e">
        <f ca="1">+IF(AND(ISNUMBER(OFFSET('Hygiene Data'!$G$9,0,10*ROW('Hygiene Data'!G84))),'Data Summary'!DZ90="Yes"),OFFSET('Hygiene Data'!$G$9,0,10*ROW('Hygiene Data'!G84)),NA())</f>
        <v>#N/A</v>
      </c>
      <c r="BL90" s="510" t="e">
        <f ca="1">+IF(AND(ISNUMBER(OFFSET('Hygiene Data'!$H$5,0,10*ROW('Hygiene Data'!H84))),'Data Summary'!EA90="Yes"),OFFSET('Hygiene Data'!$H$5,0,10*ROW('Hygiene Data'!H84)),NA())</f>
        <v>#N/A</v>
      </c>
      <c r="BM90" s="510" t="e">
        <f ca="1">+IF(AND(ISNUMBER(OFFSET('Hygiene Data'!$H$7,0,10*ROW('Hygiene Data'!H84))),'Data Summary'!EB90="Yes"),OFFSET('Hygiene Data'!$H$7,0,10*ROW('Hygiene Data'!H84)),NA())</f>
        <v>#N/A</v>
      </c>
      <c r="BN90" s="510" t="e">
        <f ca="1">+IF(AND(ISNUMBER(OFFSET('Hygiene Data'!$H$9,0,10*ROW('Hygiene Data'!H84))),'Data Summary'!EC90="Yes"),OFFSET('Hygiene Data'!$H$9,0,10*ROW('Hygiene Data'!H84)),NA())</f>
        <v>#N/A</v>
      </c>
      <c r="BO90" s="510" t="e">
        <f ca="1">+IF(AND(ISNUMBER(OFFSET('Hygiene Data'!$I$5,0,10*ROW('Hygiene Data'!I84))),'Data Summary'!ED90="Yes"),OFFSET('Hygiene Data'!$I$5,0,10*ROW('Hygiene Data'!I84)),NA())</f>
        <v>#N/A</v>
      </c>
      <c r="BP90" s="510" t="e">
        <f ca="1">+IF(AND(ISNUMBER(OFFSET('Hygiene Data'!$I$7,0,10*ROW('Hygiene Data'!I84))),'Data Summary'!EE90="Yes"),OFFSET('Hygiene Data'!$I$7,0,10*ROW('Hygiene Data'!I84)),NA())</f>
        <v>#N/A</v>
      </c>
      <c r="BQ90" s="510" t="e">
        <f ca="1">+IF(AND(ISNUMBER(OFFSET('Hygiene Data'!$I$9,0,10*ROW('Hygiene Data'!I84))),'Data Summary'!EF90="Yes"),OFFSET('Hygiene Data'!$I$9,0,10*ROW('Hygiene Data'!I84)),NA())</f>
        <v>#N/A</v>
      </c>
    </row>
    <row r="91" spans="1:69" x14ac:dyDescent="0.25">
      <c r="A91" s="506" t="e">
        <f ca="1">+RIGHT('Data Summary'!A91,LEN('Data Summary'!A91)-9)</f>
        <v>#VALUE!</v>
      </c>
      <c r="B91" s="480" t="str">
        <f ca="1">+IF(ISTEXT('Data Summary'!B91),'Data Summary'!B91,"")</f>
        <v/>
      </c>
      <c r="C91" s="507" t="e">
        <f ca="1">+VALUE('Data Summary'!C91)</f>
        <v>#VALUE!</v>
      </c>
      <c r="D91" s="508" t="e">
        <f ca="1">+IF(AND(ISNUMBER(OFFSET('Water Data'!$D$4,0,10*ROW('Water Data'!D85))),'Data Summary'!BS91="Yes"),100-OFFSET('Water Data'!$D$4,0,10*ROW('Water Data'!D85)),NA())</f>
        <v>#N/A</v>
      </c>
      <c r="E91" s="508" t="e">
        <f ca="1">+IF(AND(ISNUMBER(OFFSET('Water Data'!$D$6,0,10*ROW('Water Data'!D85))),'Data Summary'!BT91="Yes"),OFFSET('Water Data'!$D$6,0,10*ROW('Water Data'!D85)),NA())</f>
        <v>#N/A</v>
      </c>
      <c r="F91" s="508" t="e">
        <f ca="1">+IF(AND(ISNUMBER(OFFSET('Water Data'!$D$9,0,10*ROW('Water Data'!D85))),'Data Summary'!BU91="Yes"),OFFSET('Water Data'!$D$9,0,10*ROW('Water Data'!D85)),NA())</f>
        <v>#N/A</v>
      </c>
      <c r="G91" s="508" t="e">
        <f ca="1">+IF(AND(ISNUMBER(OFFSET('Water Data'!$E$4,0,10*ROW('Water Data'!E85))),'Data Summary'!BV91="Yes"),100-OFFSET('Water Data'!$E$4,0,10*ROW('Water Data'!E85)),NA())</f>
        <v>#N/A</v>
      </c>
      <c r="H91" s="508" t="e">
        <f ca="1">+IF(AND(ISNUMBER(OFFSET('Water Data'!$E$6,0,10*ROW('Water Data'!E85))),'Data Summary'!BW91="Yes"),OFFSET('Water Data'!$E$6,0,10*ROW('Water Data'!E85)),NA())</f>
        <v>#N/A</v>
      </c>
      <c r="I91" s="508" t="e">
        <f ca="1">+IF(AND(ISNUMBER(OFFSET('Water Data'!$E$9,0,10*ROW('Water Data'!E85))),'Data Summary'!BX91="Yes"),OFFSET('Water Data'!$E$9,0,10*ROW('Water Data'!E85)),NA())</f>
        <v>#N/A</v>
      </c>
      <c r="J91" s="508" t="e">
        <f ca="1">+IF(AND(ISNUMBER(OFFSET('Water Data'!$F$4,0,10*ROW('Water Data'!F85))),'Data Summary'!BY91="Yes"),100-OFFSET('Water Data'!$F$4,0,10*ROW('Water Data'!F85)),NA())</f>
        <v>#N/A</v>
      </c>
      <c r="K91" s="508" t="e">
        <f ca="1">+IF(AND(ISNUMBER(OFFSET('Water Data'!$F$6,0,10*ROW('Water Data'!F85))),'Data Summary'!BZ91="Yes"),OFFSET('Water Data'!$F$6,0,10*ROW('Water Data'!F85)),NA())</f>
        <v>#N/A</v>
      </c>
      <c r="L91" s="508" t="e">
        <f ca="1">+IF(AND(ISNUMBER(OFFSET('Water Data'!$F$9,0,10*ROW('Water Data'!F85))),'Data Summary'!CA91="Yes"),OFFSET('Water Data'!$F$9,0,10*ROW('Water Data'!F85)),NA())</f>
        <v>#N/A</v>
      </c>
      <c r="M91" s="508" t="e">
        <f ca="1">+IF(AND(ISNUMBER(OFFSET('Water Data'!$G$4,0,10*ROW('Water Data'!G85))),'Data Summary'!CB91="Yes"),100-OFFSET('Water Data'!$G$4,0,10*ROW('Water Data'!G85)),NA())</f>
        <v>#N/A</v>
      </c>
      <c r="N91" s="508" t="e">
        <f ca="1">+IF(AND(ISNUMBER(OFFSET('Water Data'!$G$6,0,10*ROW('Water Data'!G85))),'Data Summary'!CC91="Yes"),OFFSET('Water Data'!$G$6,0,10*ROW('Water Data'!G85)),NA())</f>
        <v>#N/A</v>
      </c>
      <c r="O91" s="508" t="e">
        <f ca="1">+IF(AND(ISNUMBER(OFFSET('Water Data'!$G$9,0,10*ROW('Water Data'!G85))),'Data Summary'!CD91="Yes"),OFFSET('Water Data'!$G$9,0,10*ROW('Water Data'!G85)),NA())</f>
        <v>#N/A</v>
      </c>
      <c r="P91" s="508" t="e">
        <f ca="1">+IF(AND(ISNUMBER(OFFSET('Water Data'!$H$4,0,10*ROW('Water Data'!H85))),'Data Summary'!CE91="Yes"),100-OFFSET('Water Data'!$H$4,0,10*ROW('Water Data'!H85)),NA())</f>
        <v>#N/A</v>
      </c>
      <c r="Q91" s="508" t="e">
        <f ca="1">+IF(AND(ISNUMBER(OFFSET('Water Data'!$H$6,0,10*ROW('Water Data'!H85))),'Data Summary'!CF91="Yes"),OFFSET('Water Data'!$H$6,0,10*ROW('Water Data'!H85)),NA())</f>
        <v>#N/A</v>
      </c>
      <c r="R91" s="508" t="e">
        <f ca="1">+IF(AND(ISNUMBER(OFFSET('Water Data'!$H$9,0,10*ROW('Water Data'!H85))),'Data Summary'!CG91="Yes"),OFFSET('Water Data'!$H$9,0,10*ROW('Water Data'!H85)),NA())</f>
        <v>#N/A</v>
      </c>
      <c r="S91" s="508" t="e">
        <f ca="1">+IF(AND(ISNUMBER(OFFSET('Water Data'!$I$4,0,10*ROW('Water Data'!I85))),'Data Summary'!CH91="Yes"),100-OFFSET('Water Data'!$I$4,0,10*ROW('Water Data'!I85)),NA())</f>
        <v>#N/A</v>
      </c>
      <c r="T91" s="508" t="e">
        <f ca="1">+IF(AND(ISNUMBER(OFFSET('Water Data'!$I$6,0,10*ROW('Water Data'!I85))),'Data Summary'!CI91="Yes"),OFFSET('Water Data'!$I$6,0,10*ROW('Water Data'!I85)),NA())</f>
        <v>#N/A</v>
      </c>
      <c r="U91" s="508" t="e">
        <f ca="1">+IF(AND(ISNUMBER(OFFSET('Water Data'!$I$9,0,10*ROW('Water Data'!I85))),'Data Summary'!CJ91="Yes"),OFFSET('Water Data'!$I$9,0,10*ROW('Water Data'!I85)),NA())</f>
        <v>#N/A</v>
      </c>
      <c r="V91" s="509" t="e">
        <f ca="1">+IF(AND(ISNUMBER(OFFSET('Sanitation Data'!$D$4,0,10*ROW('Sanitation Data'!D85))),'Data Summary'!CK91="Yes"),100-OFFSET('Sanitation Data'!$D$4,0,10*ROW('Sanitation Data'!D85)),NA())</f>
        <v>#N/A</v>
      </c>
      <c r="W91" s="509" t="e">
        <f ca="1">+IF(AND(ISNUMBER(OFFSET('Sanitation Data'!$D$6,0,10*ROW('Sanitation Data'!D85))),'Data Summary'!CL91="Yes"),OFFSET('Sanitation Data'!$D$6,0,10*ROW('Sanitation Data'!D85)),NA())</f>
        <v>#N/A</v>
      </c>
      <c r="X91" s="509" t="e">
        <f ca="1">+IF(AND(ISNUMBER(OFFSET('Sanitation Data'!$D$10,0,10*ROW('Sanitation Data'!D85))),'Data Summary'!CM91="Yes"),OFFSET('Sanitation Data'!$D$10,0,10*ROW('Sanitation Data'!D85)),NA())</f>
        <v>#N/A</v>
      </c>
      <c r="Y91" s="509" t="e">
        <f ca="1">+IF(AND(ISNUMBER(OFFSET('Sanitation Data'!$D$11,0,10*ROW('Sanitation Data'!D85))),'Data Summary'!CN91="Yes"),OFFSET('Sanitation Data'!$D$11,0,10*ROW('Sanitation Data'!D85)),NA())</f>
        <v>#N/A</v>
      </c>
      <c r="Z91" s="509" t="e">
        <f ca="1">+IF(AND(ISNUMBER(OFFSET('Sanitation Data'!$D$12,0,10*ROW('Sanitation Data'!D85))),'Data Summary'!CO91="Yes"),OFFSET('Sanitation Data'!$D$12,0,10*ROW('Sanitation Data'!D85)),NA())</f>
        <v>#N/A</v>
      </c>
      <c r="AA91" s="509" t="e">
        <f ca="1">+IF(AND(ISNUMBER(OFFSET('Sanitation Data'!$E$4,0,10*ROW('Sanitation Data'!E85))),'Data Summary'!CP91="Yes"),100-OFFSET('Sanitation Data'!$E$4,0,10*ROW('Sanitation Data'!E85)),NA())</f>
        <v>#N/A</v>
      </c>
      <c r="AB91" s="509" t="e">
        <f ca="1">+IF(AND(ISNUMBER(OFFSET('Sanitation Data'!$E$6,0,10*ROW('Sanitation Data'!E85))),'Data Summary'!CQ91="Yes"),OFFSET('Sanitation Data'!$E$6,0,10*ROW('Sanitation Data'!E85)),NA())</f>
        <v>#N/A</v>
      </c>
      <c r="AC91" s="509" t="e">
        <f ca="1">+IF(AND(ISNUMBER(OFFSET('Sanitation Data'!$E$10,0,10*ROW('Sanitation Data'!E85))),'Data Summary'!CR91="Yes"),OFFSET('Sanitation Data'!$E$10,0,10*ROW('Sanitation Data'!E85)),NA())</f>
        <v>#N/A</v>
      </c>
      <c r="AD91" s="509" t="e">
        <f ca="1">+IF(AND(ISNUMBER(OFFSET('Sanitation Data'!$E$11,0,10*ROW('Sanitation Data'!E85))),'Data Summary'!CS91="Yes"),OFFSET('Sanitation Data'!$E$11,0,10*ROW('Sanitation Data'!E85)),NA())</f>
        <v>#N/A</v>
      </c>
      <c r="AE91" s="509" t="e">
        <f ca="1">+IF(AND(ISNUMBER(OFFSET('Sanitation Data'!$E$12,0,10*ROW('Sanitation Data'!E85))),'Data Summary'!CT91="Yes"),OFFSET('Sanitation Data'!$E$12,0,10*ROW('Sanitation Data'!E85)),NA())</f>
        <v>#N/A</v>
      </c>
      <c r="AF91" s="509" t="e">
        <f ca="1">+IF(AND(ISNUMBER(OFFSET('Sanitation Data'!$F$4,0,10*ROW('Sanitation Data'!F85))),'Data Summary'!CU91="Yes"),100-OFFSET('Sanitation Data'!$F$4,0,10*ROW('Sanitation Data'!F85)),NA())</f>
        <v>#N/A</v>
      </c>
      <c r="AG91" s="509" t="e">
        <f ca="1">+IF(AND(ISNUMBER(OFFSET('Sanitation Data'!$F$6,0,10*ROW('Sanitation Data'!F85))),'Data Summary'!CV91="Yes"),OFFSET('Sanitation Data'!$F$6,0,10*ROW('Sanitation Data'!F85)),NA())</f>
        <v>#N/A</v>
      </c>
      <c r="AH91" s="509" t="e">
        <f ca="1">+IF(AND(ISNUMBER(OFFSET('Sanitation Data'!$F$10,0,10*ROW('Sanitation Data'!F85))),'Data Summary'!CW91="Yes"),OFFSET('Sanitation Data'!$F$10,0,10*ROW('Sanitation Data'!F85)),NA())</f>
        <v>#N/A</v>
      </c>
      <c r="AI91" s="509" t="e">
        <f ca="1">+IF(AND(ISNUMBER(OFFSET('Sanitation Data'!$F$11,0,10*ROW('Sanitation Data'!F85))),'Data Summary'!CX91="Yes"),OFFSET('Sanitation Data'!$F$11,0,10*ROW('Sanitation Data'!F85)),NA())</f>
        <v>#N/A</v>
      </c>
      <c r="AJ91" s="509" t="e">
        <f ca="1">+IF(AND(ISNUMBER(OFFSET('Sanitation Data'!$F$12,0,10*ROW('Sanitation Data'!F85))),'Data Summary'!CY91="Yes"),OFFSET('Sanitation Data'!$F$12,0,10*ROW('Sanitation Data'!F85)),NA())</f>
        <v>#N/A</v>
      </c>
      <c r="AK91" s="509" t="e">
        <f ca="1">+IF(AND(ISNUMBER(OFFSET('Sanitation Data'!$G$4,0,10*ROW('Sanitation Data'!G85))),'Data Summary'!CZ91="Yes"),100-OFFSET('Sanitation Data'!$G$4,0,10*ROW('Sanitation Data'!G85)),NA())</f>
        <v>#N/A</v>
      </c>
      <c r="AL91" s="509" t="e">
        <f ca="1">+IF(AND(ISNUMBER(OFFSET('Sanitation Data'!$G$6,0,10*ROW('Sanitation Data'!G85))),'Data Summary'!DA91="Yes"),OFFSET('Sanitation Data'!$G$6,0,10*ROW('Sanitation Data'!G85)),NA())</f>
        <v>#N/A</v>
      </c>
      <c r="AM91" s="509" t="e">
        <f ca="1">+IF(AND(ISNUMBER(OFFSET('Sanitation Data'!$G$10,0,10*ROW('Sanitation Data'!G85))),'Data Summary'!DB91="Yes"),OFFSET('Sanitation Data'!$G$10,0,10*ROW('Sanitation Data'!G85)),NA())</f>
        <v>#N/A</v>
      </c>
      <c r="AN91" s="509" t="e">
        <f ca="1">+IF(AND(ISNUMBER(OFFSET('Sanitation Data'!$G$11,0,10*ROW('Sanitation Data'!G85))),'Data Summary'!DC91="Yes"),OFFSET('Sanitation Data'!$G$11,0,10*ROW('Sanitation Data'!G85)),NA())</f>
        <v>#N/A</v>
      </c>
      <c r="AO91" s="509" t="e">
        <f ca="1">+IF(AND(ISNUMBER(OFFSET('Sanitation Data'!$G$12,0,10*ROW('Sanitation Data'!G85))),'Data Summary'!DD91="Yes"),OFFSET('Sanitation Data'!$G$12,0,10*ROW('Sanitation Data'!G85)),NA())</f>
        <v>#N/A</v>
      </c>
      <c r="AP91" s="509" t="e">
        <f ca="1">+IF(AND(ISNUMBER(OFFSET('Sanitation Data'!$H$4,0,10*ROW('Sanitation Data'!H85))),'Data Summary'!DE91="Yes"),100-OFFSET('Sanitation Data'!$H$4,0,10*ROW('Sanitation Data'!H85)),NA())</f>
        <v>#N/A</v>
      </c>
      <c r="AQ91" s="509" t="e">
        <f ca="1">+IF(AND(ISNUMBER(OFFSET('Sanitation Data'!$H$6,0,10*ROW('Sanitation Data'!H85))),'Data Summary'!DF91="Yes"),OFFSET('Sanitation Data'!$H$6,0,10*ROW('Sanitation Data'!H85)),NA())</f>
        <v>#N/A</v>
      </c>
      <c r="AR91" s="509" t="e">
        <f ca="1">+IF(AND(ISNUMBER(OFFSET('Sanitation Data'!$H$10,0,10*ROW('Sanitation Data'!H85))),'Data Summary'!DG91="Yes"),OFFSET('Sanitation Data'!$H$10,0,10*ROW('Sanitation Data'!H85)),NA())</f>
        <v>#N/A</v>
      </c>
      <c r="AS91" s="509" t="e">
        <f ca="1">+IF(AND(ISNUMBER(OFFSET('Sanitation Data'!$H$11,0,10*ROW('Sanitation Data'!H85))),'Data Summary'!DH91="Yes"),OFFSET('Sanitation Data'!$H$11,0,10*ROW('Sanitation Data'!H85)),NA())</f>
        <v>#N/A</v>
      </c>
      <c r="AT91" s="509" t="e">
        <f ca="1">+IF(AND(ISNUMBER(OFFSET('Sanitation Data'!$H$12,0,10*ROW('Sanitation Data'!H85))),'Data Summary'!DI91="Yes"),OFFSET('Sanitation Data'!$H$12,0,10*ROW('Sanitation Data'!H85)),NA())</f>
        <v>#N/A</v>
      </c>
      <c r="AU91" s="509" t="e">
        <f ca="1">+IF(AND(ISNUMBER(OFFSET('Sanitation Data'!$I$4,0,10*ROW('Sanitation Data'!I85))),'Data Summary'!DJ91="Yes"),100-OFFSET('Sanitation Data'!$I$4,0,10*ROW('Sanitation Data'!I85)),NA())</f>
        <v>#N/A</v>
      </c>
      <c r="AV91" s="509" t="e">
        <f ca="1">+IF(AND(ISNUMBER(OFFSET('Sanitation Data'!$I$6,0,10*ROW('Sanitation Data'!I85))),'Data Summary'!DK91="Yes"),OFFSET('Sanitation Data'!$I$6,0,10*ROW('Sanitation Data'!I85)),NA())</f>
        <v>#N/A</v>
      </c>
      <c r="AW91" s="509" t="e">
        <f ca="1">+IF(AND(ISNUMBER(OFFSET('Sanitation Data'!$I$10,0,10*ROW('Sanitation Data'!I85))),'Data Summary'!DL91="Yes"),OFFSET('Sanitation Data'!$I$10,0,10*ROW('Sanitation Data'!I85)),NA())</f>
        <v>#N/A</v>
      </c>
      <c r="AX91" s="509" t="e">
        <f ca="1">+IF(AND(ISNUMBER(OFFSET('Sanitation Data'!$I$11,0,10*ROW('Sanitation Data'!I85))),'Data Summary'!DM91="Yes"),OFFSET('Sanitation Data'!$I$11,0,10*ROW('Sanitation Data'!I85)),NA())</f>
        <v>#N/A</v>
      </c>
      <c r="AY91" s="509" t="e">
        <f ca="1">+IF(AND(ISNUMBER(OFFSET('Sanitation Data'!$I$12,0,10*ROW('Sanitation Data'!I85))),'Data Summary'!DN91="Yes"),OFFSET('Sanitation Data'!$I$12,0,10*ROW('Sanitation Data'!I85)),NA())</f>
        <v>#N/A</v>
      </c>
      <c r="AZ91" s="510" t="e">
        <f ca="1">+IF(AND(ISNUMBER(OFFSET('Hygiene Data'!$D$5,0,10*ROW('Hygiene Data'!D85))),'Data Summary'!DO91="Yes"),OFFSET('Hygiene Data'!$D$5,0,10*ROW('Hygiene Data'!D85)),NA())</f>
        <v>#N/A</v>
      </c>
      <c r="BA91" s="510" t="e">
        <f ca="1">+IF(AND(ISNUMBER(OFFSET('Hygiene Data'!$D$7,0,10*ROW('Hygiene Data'!D85))),'Data Summary'!DP91="Yes"),OFFSET('Hygiene Data'!$D$7,0,10*ROW('Hygiene Data'!D85)),NA())</f>
        <v>#N/A</v>
      </c>
      <c r="BB91" s="510" t="e">
        <f ca="1">+IF(AND(ISNUMBER(OFFSET('Hygiene Data'!$D$9,0,10*ROW('Hygiene Data'!D85))),'Data Summary'!DQ91="Yes"),OFFSET('Hygiene Data'!$D$9,0,10*ROW('Hygiene Data'!D85)),NA())</f>
        <v>#N/A</v>
      </c>
      <c r="BC91" s="510" t="e">
        <f ca="1">+IF(AND(ISNUMBER(OFFSET('Hygiene Data'!$E$5,0,10*ROW('Hygiene Data'!E85))),'Data Summary'!DR91="Yes"),OFFSET('Hygiene Data'!$E$5,0,10*ROW('Hygiene Data'!E85)),NA())</f>
        <v>#N/A</v>
      </c>
      <c r="BD91" s="510" t="e">
        <f ca="1">+IF(AND(ISNUMBER(OFFSET('Hygiene Data'!$E$7,0,10*ROW('Hygiene Data'!E85))),'Data Summary'!DS91="Yes"),OFFSET('Hygiene Data'!$E$7,0,10*ROW('Hygiene Data'!E85)),NA())</f>
        <v>#N/A</v>
      </c>
      <c r="BE91" s="510" t="e">
        <f ca="1">+IF(AND(ISNUMBER(OFFSET('Hygiene Data'!$E$9,0,10*ROW('Hygiene Data'!E85))),'Data Summary'!DT91="Yes"),OFFSET('Hygiene Data'!$E$9,0,10*ROW('Hygiene Data'!E85)),NA())</f>
        <v>#N/A</v>
      </c>
      <c r="BF91" s="510" t="e">
        <f ca="1">+IF(AND(ISNUMBER(OFFSET('Hygiene Data'!$F$5,0,10*ROW('Hygiene Data'!F85))),'Data Summary'!DU91="Yes"),OFFSET('Hygiene Data'!$F$5,0,10*ROW('Hygiene Data'!F85)),NA())</f>
        <v>#N/A</v>
      </c>
      <c r="BG91" s="510" t="e">
        <f ca="1">+IF(AND(ISNUMBER(OFFSET('Hygiene Data'!$F$7,0,10*ROW('Hygiene Data'!F85))),'Data Summary'!DV91="Yes"),OFFSET('Hygiene Data'!$F$7,0,10*ROW('Hygiene Data'!F85)),NA())</f>
        <v>#N/A</v>
      </c>
      <c r="BH91" s="510" t="e">
        <f ca="1">+IF(AND(ISNUMBER(OFFSET('Hygiene Data'!$F$9,0,10*ROW('Hygiene Data'!F85))),'Data Summary'!DW91="Yes"),OFFSET('Hygiene Data'!$F$9,0,10*ROW('Hygiene Data'!F85)),NA())</f>
        <v>#N/A</v>
      </c>
      <c r="BI91" s="510" t="e">
        <f ca="1">+IF(AND(ISNUMBER(OFFSET('Hygiene Data'!$G$5,0,10*ROW('Hygiene Data'!G85))),'Data Summary'!DX91="Yes"),OFFSET('Hygiene Data'!$G$5,0,10*ROW('Hygiene Data'!G85)),NA())</f>
        <v>#N/A</v>
      </c>
      <c r="BJ91" s="510" t="e">
        <f ca="1">+IF(AND(ISNUMBER(OFFSET('Hygiene Data'!$G$7,0,10*ROW('Hygiene Data'!G85))),'Data Summary'!DY91="Yes"),OFFSET('Hygiene Data'!$G$7,0,10*ROW('Hygiene Data'!G85)),NA())</f>
        <v>#N/A</v>
      </c>
      <c r="BK91" s="510" t="e">
        <f ca="1">+IF(AND(ISNUMBER(OFFSET('Hygiene Data'!$G$9,0,10*ROW('Hygiene Data'!G85))),'Data Summary'!DZ91="Yes"),OFFSET('Hygiene Data'!$G$9,0,10*ROW('Hygiene Data'!G85)),NA())</f>
        <v>#N/A</v>
      </c>
      <c r="BL91" s="510" t="e">
        <f ca="1">+IF(AND(ISNUMBER(OFFSET('Hygiene Data'!$H$5,0,10*ROW('Hygiene Data'!H85))),'Data Summary'!EA91="Yes"),OFFSET('Hygiene Data'!$H$5,0,10*ROW('Hygiene Data'!H85)),NA())</f>
        <v>#N/A</v>
      </c>
      <c r="BM91" s="510" t="e">
        <f ca="1">+IF(AND(ISNUMBER(OFFSET('Hygiene Data'!$H$7,0,10*ROW('Hygiene Data'!H85))),'Data Summary'!EB91="Yes"),OFFSET('Hygiene Data'!$H$7,0,10*ROW('Hygiene Data'!H85)),NA())</f>
        <v>#N/A</v>
      </c>
      <c r="BN91" s="510" t="e">
        <f ca="1">+IF(AND(ISNUMBER(OFFSET('Hygiene Data'!$H$9,0,10*ROW('Hygiene Data'!H85))),'Data Summary'!EC91="Yes"),OFFSET('Hygiene Data'!$H$9,0,10*ROW('Hygiene Data'!H85)),NA())</f>
        <v>#N/A</v>
      </c>
      <c r="BO91" s="510" t="e">
        <f ca="1">+IF(AND(ISNUMBER(OFFSET('Hygiene Data'!$I$5,0,10*ROW('Hygiene Data'!I85))),'Data Summary'!ED91="Yes"),OFFSET('Hygiene Data'!$I$5,0,10*ROW('Hygiene Data'!I85)),NA())</f>
        <v>#N/A</v>
      </c>
      <c r="BP91" s="510" t="e">
        <f ca="1">+IF(AND(ISNUMBER(OFFSET('Hygiene Data'!$I$7,0,10*ROW('Hygiene Data'!I85))),'Data Summary'!EE91="Yes"),OFFSET('Hygiene Data'!$I$7,0,10*ROW('Hygiene Data'!I85)),NA())</f>
        <v>#N/A</v>
      </c>
      <c r="BQ91" s="510" t="e">
        <f ca="1">+IF(AND(ISNUMBER(OFFSET('Hygiene Data'!$I$9,0,10*ROW('Hygiene Data'!I85))),'Data Summary'!EF91="Yes"),OFFSET('Hygiene Data'!$I$9,0,10*ROW('Hygiene Data'!I85)),NA())</f>
        <v>#N/A</v>
      </c>
    </row>
    <row r="92" spans="1:69" x14ac:dyDescent="0.25">
      <c r="A92" s="506" t="e">
        <f ca="1">+RIGHT('Data Summary'!A92,LEN('Data Summary'!A92)-9)</f>
        <v>#VALUE!</v>
      </c>
      <c r="B92" s="480" t="str">
        <f ca="1">+IF(ISTEXT('Data Summary'!B92),'Data Summary'!B92,"")</f>
        <v/>
      </c>
      <c r="C92" s="507" t="e">
        <f ca="1">+VALUE('Data Summary'!C92)</f>
        <v>#VALUE!</v>
      </c>
      <c r="D92" s="508" t="e">
        <f ca="1">+IF(AND(ISNUMBER(OFFSET('Water Data'!$D$4,0,10*ROW('Water Data'!D86))),'Data Summary'!BS92="Yes"),100-OFFSET('Water Data'!$D$4,0,10*ROW('Water Data'!D86)),NA())</f>
        <v>#N/A</v>
      </c>
      <c r="E92" s="508" t="e">
        <f ca="1">+IF(AND(ISNUMBER(OFFSET('Water Data'!$D$6,0,10*ROW('Water Data'!D86))),'Data Summary'!BT92="Yes"),OFFSET('Water Data'!$D$6,0,10*ROW('Water Data'!D86)),NA())</f>
        <v>#N/A</v>
      </c>
      <c r="F92" s="508" t="e">
        <f ca="1">+IF(AND(ISNUMBER(OFFSET('Water Data'!$D$9,0,10*ROW('Water Data'!D86))),'Data Summary'!BU92="Yes"),OFFSET('Water Data'!$D$9,0,10*ROW('Water Data'!D86)),NA())</f>
        <v>#N/A</v>
      </c>
      <c r="G92" s="508" t="e">
        <f ca="1">+IF(AND(ISNUMBER(OFFSET('Water Data'!$E$4,0,10*ROW('Water Data'!E86))),'Data Summary'!BV92="Yes"),100-OFFSET('Water Data'!$E$4,0,10*ROW('Water Data'!E86)),NA())</f>
        <v>#N/A</v>
      </c>
      <c r="H92" s="508" t="e">
        <f ca="1">+IF(AND(ISNUMBER(OFFSET('Water Data'!$E$6,0,10*ROW('Water Data'!E86))),'Data Summary'!BW92="Yes"),OFFSET('Water Data'!$E$6,0,10*ROW('Water Data'!E86)),NA())</f>
        <v>#N/A</v>
      </c>
      <c r="I92" s="508" t="e">
        <f ca="1">+IF(AND(ISNUMBER(OFFSET('Water Data'!$E$9,0,10*ROW('Water Data'!E86))),'Data Summary'!BX92="Yes"),OFFSET('Water Data'!$E$9,0,10*ROW('Water Data'!E86)),NA())</f>
        <v>#N/A</v>
      </c>
      <c r="J92" s="508" t="e">
        <f ca="1">+IF(AND(ISNUMBER(OFFSET('Water Data'!$F$4,0,10*ROW('Water Data'!F86))),'Data Summary'!BY92="Yes"),100-OFFSET('Water Data'!$F$4,0,10*ROW('Water Data'!F86)),NA())</f>
        <v>#N/A</v>
      </c>
      <c r="K92" s="508" t="e">
        <f ca="1">+IF(AND(ISNUMBER(OFFSET('Water Data'!$F$6,0,10*ROW('Water Data'!F86))),'Data Summary'!BZ92="Yes"),OFFSET('Water Data'!$F$6,0,10*ROW('Water Data'!F86)),NA())</f>
        <v>#N/A</v>
      </c>
      <c r="L92" s="508" t="e">
        <f ca="1">+IF(AND(ISNUMBER(OFFSET('Water Data'!$F$9,0,10*ROW('Water Data'!F86))),'Data Summary'!CA92="Yes"),OFFSET('Water Data'!$F$9,0,10*ROW('Water Data'!F86)),NA())</f>
        <v>#N/A</v>
      </c>
      <c r="M92" s="508" t="e">
        <f ca="1">+IF(AND(ISNUMBER(OFFSET('Water Data'!$G$4,0,10*ROW('Water Data'!G86))),'Data Summary'!CB92="Yes"),100-OFFSET('Water Data'!$G$4,0,10*ROW('Water Data'!G86)),NA())</f>
        <v>#N/A</v>
      </c>
      <c r="N92" s="508" t="e">
        <f ca="1">+IF(AND(ISNUMBER(OFFSET('Water Data'!$G$6,0,10*ROW('Water Data'!G86))),'Data Summary'!CC92="Yes"),OFFSET('Water Data'!$G$6,0,10*ROW('Water Data'!G86)),NA())</f>
        <v>#N/A</v>
      </c>
      <c r="O92" s="508" t="e">
        <f ca="1">+IF(AND(ISNUMBER(OFFSET('Water Data'!$G$9,0,10*ROW('Water Data'!G86))),'Data Summary'!CD92="Yes"),OFFSET('Water Data'!$G$9,0,10*ROW('Water Data'!G86)),NA())</f>
        <v>#N/A</v>
      </c>
      <c r="P92" s="508" t="e">
        <f ca="1">+IF(AND(ISNUMBER(OFFSET('Water Data'!$H$4,0,10*ROW('Water Data'!H86))),'Data Summary'!CE92="Yes"),100-OFFSET('Water Data'!$H$4,0,10*ROW('Water Data'!H86)),NA())</f>
        <v>#N/A</v>
      </c>
      <c r="Q92" s="508" t="e">
        <f ca="1">+IF(AND(ISNUMBER(OFFSET('Water Data'!$H$6,0,10*ROW('Water Data'!H86))),'Data Summary'!CF92="Yes"),OFFSET('Water Data'!$H$6,0,10*ROW('Water Data'!H86)),NA())</f>
        <v>#N/A</v>
      </c>
      <c r="R92" s="508" t="e">
        <f ca="1">+IF(AND(ISNUMBER(OFFSET('Water Data'!$H$9,0,10*ROW('Water Data'!H86))),'Data Summary'!CG92="Yes"),OFFSET('Water Data'!$H$9,0,10*ROW('Water Data'!H86)),NA())</f>
        <v>#N/A</v>
      </c>
      <c r="S92" s="508" t="e">
        <f ca="1">+IF(AND(ISNUMBER(OFFSET('Water Data'!$I$4,0,10*ROW('Water Data'!I86))),'Data Summary'!CH92="Yes"),100-OFFSET('Water Data'!$I$4,0,10*ROW('Water Data'!I86)),NA())</f>
        <v>#N/A</v>
      </c>
      <c r="T92" s="508" t="e">
        <f ca="1">+IF(AND(ISNUMBER(OFFSET('Water Data'!$I$6,0,10*ROW('Water Data'!I86))),'Data Summary'!CI92="Yes"),OFFSET('Water Data'!$I$6,0,10*ROW('Water Data'!I86)),NA())</f>
        <v>#N/A</v>
      </c>
      <c r="U92" s="508" t="e">
        <f ca="1">+IF(AND(ISNUMBER(OFFSET('Water Data'!$I$9,0,10*ROW('Water Data'!I86))),'Data Summary'!CJ92="Yes"),OFFSET('Water Data'!$I$9,0,10*ROW('Water Data'!I86)),NA())</f>
        <v>#N/A</v>
      </c>
      <c r="V92" s="509" t="e">
        <f ca="1">+IF(AND(ISNUMBER(OFFSET('Sanitation Data'!$D$4,0,10*ROW('Sanitation Data'!D86))),'Data Summary'!CK92="Yes"),100-OFFSET('Sanitation Data'!$D$4,0,10*ROW('Sanitation Data'!D86)),NA())</f>
        <v>#N/A</v>
      </c>
      <c r="W92" s="509" t="e">
        <f ca="1">+IF(AND(ISNUMBER(OFFSET('Sanitation Data'!$D$6,0,10*ROW('Sanitation Data'!D86))),'Data Summary'!CL92="Yes"),OFFSET('Sanitation Data'!$D$6,0,10*ROW('Sanitation Data'!D86)),NA())</f>
        <v>#N/A</v>
      </c>
      <c r="X92" s="509" t="e">
        <f ca="1">+IF(AND(ISNUMBER(OFFSET('Sanitation Data'!$D$10,0,10*ROW('Sanitation Data'!D86))),'Data Summary'!CM92="Yes"),OFFSET('Sanitation Data'!$D$10,0,10*ROW('Sanitation Data'!D86)),NA())</f>
        <v>#N/A</v>
      </c>
      <c r="Y92" s="509" t="e">
        <f ca="1">+IF(AND(ISNUMBER(OFFSET('Sanitation Data'!$D$11,0,10*ROW('Sanitation Data'!D86))),'Data Summary'!CN92="Yes"),OFFSET('Sanitation Data'!$D$11,0,10*ROW('Sanitation Data'!D86)),NA())</f>
        <v>#N/A</v>
      </c>
      <c r="Z92" s="509" t="e">
        <f ca="1">+IF(AND(ISNUMBER(OFFSET('Sanitation Data'!$D$12,0,10*ROW('Sanitation Data'!D86))),'Data Summary'!CO92="Yes"),OFFSET('Sanitation Data'!$D$12,0,10*ROW('Sanitation Data'!D86)),NA())</f>
        <v>#N/A</v>
      </c>
      <c r="AA92" s="509" t="e">
        <f ca="1">+IF(AND(ISNUMBER(OFFSET('Sanitation Data'!$E$4,0,10*ROW('Sanitation Data'!E86))),'Data Summary'!CP92="Yes"),100-OFFSET('Sanitation Data'!$E$4,0,10*ROW('Sanitation Data'!E86)),NA())</f>
        <v>#N/A</v>
      </c>
      <c r="AB92" s="509" t="e">
        <f ca="1">+IF(AND(ISNUMBER(OFFSET('Sanitation Data'!$E$6,0,10*ROW('Sanitation Data'!E86))),'Data Summary'!CQ92="Yes"),OFFSET('Sanitation Data'!$E$6,0,10*ROW('Sanitation Data'!E86)),NA())</f>
        <v>#N/A</v>
      </c>
      <c r="AC92" s="509" t="e">
        <f ca="1">+IF(AND(ISNUMBER(OFFSET('Sanitation Data'!$E$10,0,10*ROW('Sanitation Data'!E86))),'Data Summary'!CR92="Yes"),OFFSET('Sanitation Data'!$E$10,0,10*ROW('Sanitation Data'!E86)),NA())</f>
        <v>#N/A</v>
      </c>
      <c r="AD92" s="509" t="e">
        <f ca="1">+IF(AND(ISNUMBER(OFFSET('Sanitation Data'!$E$11,0,10*ROW('Sanitation Data'!E86))),'Data Summary'!CS92="Yes"),OFFSET('Sanitation Data'!$E$11,0,10*ROW('Sanitation Data'!E86)),NA())</f>
        <v>#N/A</v>
      </c>
      <c r="AE92" s="509" t="e">
        <f ca="1">+IF(AND(ISNUMBER(OFFSET('Sanitation Data'!$E$12,0,10*ROW('Sanitation Data'!E86))),'Data Summary'!CT92="Yes"),OFFSET('Sanitation Data'!$E$12,0,10*ROW('Sanitation Data'!E86)),NA())</f>
        <v>#N/A</v>
      </c>
      <c r="AF92" s="509" t="e">
        <f ca="1">+IF(AND(ISNUMBER(OFFSET('Sanitation Data'!$F$4,0,10*ROW('Sanitation Data'!F86))),'Data Summary'!CU92="Yes"),100-OFFSET('Sanitation Data'!$F$4,0,10*ROW('Sanitation Data'!F86)),NA())</f>
        <v>#N/A</v>
      </c>
      <c r="AG92" s="509" t="e">
        <f ca="1">+IF(AND(ISNUMBER(OFFSET('Sanitation Data'!$F$6,0,10*ROW('Sanitation Data'!F86))),'Data Summary'!CV92="Yes"),OFFSET('Sanitation Data'!$F$6,0,10*ROW('Sanitation Data'!F86)),NA())</f>
        <v>#N/A</v>
      </c>
      <c r="AH92" s="509" t="e">
        <f ca="1">+IF(AND(ISNUMBER(OFFSET('Sanitation Data'!$F$10,0,10*ROW('Sanitation Data'!F86))),'Data Summary'!CW92="Yes"),OFFSET('Sanitation Data'!$F$10,0,10*ROW('Sanitation Data'!F86)),NA())</f>
        <v>#N/A</v>
      </c>
      <c r="AI92" s="509" t="e">
        <f ca="1">+IF(AND(ISNUMBER(OFFSET('Sanitation Data'!$F$11,0,10*ROW('Sanitation Data'!F86))),'Data Summary'!CX92="Yes"),OFFSET('Sanitation Data'!$F$11,0,10*ROW('Sanitation Data'!F86)),NA())</f>
        <v>#N/A</v>
      </c>
      <c r="AJ92" s="509" t="e">
        <f ca="1">+IF(AND(ISNUMBER(OFFSET('Sanitation Data'!$F$12,0,10*ROW('Sanitation Data'!F86))),'Data Summary'!CY92="Yes"),OFFSET('Sanitation Data'!$F$12,0,10*ROW('Sanitation Data'!F86)),NA())</f>
        <v>#N/A</v>
      </c>
      <c r="AK92" s="509" t="e">
        <f ca="1">+IF(AND(ISNUMBER(OFFSET('Sanitation Data'!$G$4,0,10*ROW('Sanitation Data'!G86))),'Data Summary'!CZ92="Yes"),100-OFFSET('Sanitation Data'!$G$4,0,10*ROW('Sanitation Data'!G86)),NA())</f>
        <v>#N/A</v>
      </c>
      <c r="AL92" s="509" t="e">
        <f ca="1">+IF(AND(ISNUMBER(OFFSET('Sanitation Data'!$G$6,0,10*ROW('Sanitation Data'!G86))),'Data Summary'!DA92="Yes"),OFFSET('Sanitation Data'!$G$6,0,10*ROW('Sanitation Data'!G86)),NA())</f>
        <v>#N/A</v>
      </c>
      <c r="AM92" s="509" t="e">
        <f ca="1">+IF(AND(ISNUMBER(OFFSET('Sanitation Data'!$G$10,0,10*ROW('Sanitation Data'!G86))),'Data Summary'!DB92="Yes"),OFFSET('Sanitation Data'!$G$10,0,10*ROW('Sanitation Data'!G86)),NA())</f>
        <v>#N/A</v>
      </c>
      <c r="AN92" s="509" t="e">
        <f ca="1">+IF(AND(ISNUMBER(OFFSET('Sanitation Data'!$G$11,0,10*ROW('Sanitation Data'!G86))),'Data Summary'!DC92="Yes"),OFFSET('Sanitation Data'!$G$11,0,10*ROW('Sanitation Data'!G86)),NA())</f>
        <v>#N/A</v>
      </c>
      <c r="AO92" s="509" t="e">
        <f ca="1">+IF(AND(ISNUMBER(OFFSET('Sanitation Data'!$G$12,0,10*ROW('Sanitation Data'!G86))),'Data Summary'!DD92="Yes"),OFFSET('Sanitation Data'!$G$12,0,10*ROW('Sanitation Data'!G86)),NA())</f>
        <v>#N/A</v>
      </c>
      <c r="AP92" s="509" t="e">
        <f ca="1">+IF(AND(ISNUMBER(OFFSET('Sanitation Data'!$H$4,0,10*ROW('Sanitation Data'!H86))),'Data Summary'!DE92="Yes"),100-OFFSET('Sanitation Data'!$H$4,0,10*ROW('Sanitation Data'!H86)),NA())</f>
        <v>#N/A</v>
      </c>
      <c r="AQ92" s="509" t="e">
        <f ca="1">+IF(AND(ISNUMBER(OFFSET('Sanitation Data'!$H$6,0,10*ROW('Sanitation Data'!H86))),'Data Summary'!DF92="Yes"),OFFSET('Sanitation Data'!$H$6,0,10*ROW('Sanitation Data'!H86)),NA())</f>
        <v>#N/A</v>
      </c>
      <c r="AR92" s="509" t="e">
        <f ca="1">+IF(AND(ISNUMBER(OFFSET('Sanitation Data'!$H$10,0,10*ROW('Sanitation Data'!H86))),'Data Summary'!DG92="Yes"),OFFSET('Sanitation Data'!$H$10,0,10*ROW('Sanitation Data'!H86)),NA())</f>
        <v>#N/A</v>
      </c>
      <c r="AS92" s="509" t="e">
        <f ca="1">+IF(AND(ISNUMBER(OFFSET('Sanitation Data'!$H$11,0,10*ROW('Sanitation Data'!H86))),'Data Summary'!DH92="Yes"),OFFSET('Sanitation Data'!$H$11,0,10*ROW('Sanitation Data'!H86)),NA())</f>
        <v>#N/A</v>
      </c>
      <c r="AT92" s="509" t="e">
        <f ca="1">+IF(AND(ISNUMBER(OFFSET('Sanitation Data'!$H$12,0,10*ROW('Sanitation Data'!H86))),'Data Summary'!DI92="Yes"),OFFSET('Sanitation Data'!$H$12,0,10*ROW('Sanitation Data'!H86)),NA())</f>
        <v>#N/A</v>
      </c>
      <c r="AU92" s="509" t="e">
        <f ca="1">+IF(AND(ISNUMBER(OFFSET('Sanitation Data'!$I$4,0,10*ROW('Sanitation Data'!I86))),'Data Summary'!DJ92="Yes"),100-OFFSET('Sanitation Data'!$I$4,0,10*ROW('Sanitation Data'!I86)),NA())</f>
        <v>#N/A</v>
      </c>
      <c r="AV92" s="509" t="e">
        <f ca="1">+IF(AND(ISNUMBER(OFFSET('Sanitation Data'!$I$6,0,10*ROW('Sanitation Data'!I86))),'Data Summary'!DK92="Yes"),OFFSET('Sanitation Data'!$I$6,0,10*ROW('Sanitation Data'!I86)),NA())</f>
        <v>#N/A</v>
      </c>
      <c r="AW92" s="509" t="e">
        <f ca="1">+IF(AND(ISNUMBER(OFFSET('Sanitation Data'!$I$10,0,10*ROW('Sanitation Data'!I86))),'Data Summary'!DL92="Yes"),OFFSET('Sanitation Data'!$I$10,0,10*ROW('Sanitation Data'!I86)),NA())</f>
        <v>#N/A</v>
      </c>
      <c r="AX92" s="509" t="e">
        <f ca="1">+IF(AND(ISNUMBER(OFFSET('Sanitation Data'!$I$11,0,10*ROW('Sanitation Data'!I86))),'Data Summary'!DM92="Yes"),OFFSET('Sanitation Data'!$I$11,0,10*ROW('Sanitation Data'!I86)),NA())</f>
        <v>#N/A</v>
      </c>
      <c r="AY92" s="509" t="e">
        <f ca="1">+IF(AND(ISNUMBER(OFFSET('Sanitation Data'!$I$12,0,10*ROW('Sanitation Data'!I86))),'Data Summary'!DN92="Yes"),OFFSET('Sanitation Data'!$I$12,0,10*ROW('Sanitation Data'!I86)),NA())</f>
        <v>#N/A</v>
      </c>
      <c r="AZ92" s="510" t="e">
        <f ca="1">+IF(AND(ISNUMBER(OFFSET('Hygiene Data'!$D$5,0,10*ROW('Hygiene Data'!D86))),'Data Summary'!DO92="Yes"),OFFSET('Hygiene Data'!$D$5,0,10*ROW('Hygiene Data'!D86)),NA())</f>
        <v>#N/A</v>
      </c>
      <c r="BA92" s="510" t="e">
        <f ca="1">+IF(AND(ISNUMBER(OFFSET('Hygiene Data'!$D$7,0,10*ROW('Hygiene Data'!D86))),'Data Summary'!DP92="Yes"),OFFSET('Hygiene Data'!$D$7,0,10*ROW('Hygiene Data'!D86)),NA())</f>
        <v>#N/A</v>
      </c>
      <c r="BB92" s="510" t="e">
        <f ca="1">+IF(AND(ISNUMBER(OFFSET('Hygiene Data'!$D$9,0,10*ROW('Hygiene Data'!D86))),'Data Summary'!DQ92="Yes"),OFFSET('Hygiene Data'!$D$9,0,10*ROW('Hygiene Data'!D86)),NA())</f>
        <v>#N/A</v>
      </c>
      <c r="BC92" s="510" t="e">
        <f ca="1">+IF(AND(ISNUMBER(OFFSET('Hygiene Data'!$E$5,0,10*ROW('Hygiene Data'!E86))),'Data Summary'!DR92="Yes"),OFFSET('Hygiene Data'!$E$5,0,10*ROW('Hygiene Data'!E86)),NA())</f>
        <v>#N/A</v>
      </c>
      <c r="BD92" s="510" t="e">
        <f ca="1">+IF(AND(ISNUMBER(OFFSET('Hygiene Data'!$E$7,0,10*ROW('Hygiene Data'!E86))),'Data Summary'!DS92="Yes"),OFFSET('Hygiene Data'!$E$7,0,10*ROW('Hygiene Data'!E86)),NA())</f>
        <v>#N/A</v>
      </c>
      <c r="BE92" s="510" t="e">
        <f ca="1">+IF(AND(ISNUMBER(OFFSET('Hygiene Data'!$E$9,0,10*ROW('Hygiene Data'!E86))),'Data Summary'!DT92="Yes"),OFFSET('Hygiene Data'!$E$9,0,10*ROW('Hygiene Data'!E86)),NA())</f>
        <v>#N/A</v>
      </c>
      <c r="BF92" s="510" t="e">
        <f ca="1">+IF(AND(ISNUMBER(OFFSET('Hygiene Data'!$F$5,0,10*ROW('Hygiene Data'!F86))),'Data Summary'!DU92="Yes"),OFFSET('Hygiene Data'!$F$5,0,10*ROW('Hygiene Data'!F86)),NA())</f>
        <v>#N/A</v>
      </c>
      <c r="BG92" s="510" t="e">
        <f ca="1">+IF(AND(ISNUMBER(OFFSET('Hygiene Data'!$F$7,0,10*ROW('Hygiene Data'!F86))),'Data Summary'!DV92="Yes"),OFFSET('Hygiene Data'!$F$7,0,10*ROW('Hygiene Data'!F86)),NA())</f>
        <v>#N/A</v>
      </c>
      <c r="BH92" s="510" t="e">
        <f ca="1">+IF(AND(ISNUMBER(OFFSET('Hygiene Data'!$F$9,0,10*ROW('Hygiene Data'!F86))),'Data Summary'!DW92="Yes"),OFFSET('Hygiene Data'!$F$9,0,10*ROW('Hygiene Data'!F86)),NA())</f>
        <v>#N/A</v>
      </c>
      <c r="BI92" s="510" t="e">
        <f ca="1">+IF(AND(ISNUMBER(OFFSET('Hygiene Data'!$G$5,0,10*ROW('Hygiene Data'!G86))),'Data Summary'!DX92="Yes"),OFFSET('Hygiene Data'!$G$5,0,10*ROW('Hygiene Data'!G86)),NA())</f>
        <v>#N/A</v>
      </c>
      <c r="BJ92" s="510" t="e">
        <f ca="1">+IF(AND(ISNUMBER(OFFSET('Hygiene Data'!$G$7,0,10*ROW('Hygiene Data'!G86))),'Data Summary'!DY92="Yes"),OFFSET('Hygiene Data'!$G$7,0,10*ROW('Hygiene Data'!G86)),NA())</f>
        <v>#N/A</v>
      </c>
      <c r="BK92" s="510" t="e">
        <f ca="1">+IF(AND(ISNUMBER(OFFSET('Hygiene Data'!$G$9,0,10*ROW('Hygiene Data'!G86))),'Data Summary'!DZ92="Yes"),OFFSET('Hygiene Data'!$G$9,0,10*ROW('Hygiene Data'!G86)),NA())</f>
        <v>#N/A</v>
      </c>
      <c r="BL92" s="510" t="e">
        <f ca="1">+IF(AND(ISNUMBER(OFFSET('Hygiene Data'!$H$5,0,10*ROW('Hygiene Data'!H86))),'Data Summary'!EA92="Yes"),OFFSET('Hygiene Data'!$H$5,0,10*ROW('Hygiene Data'!H86)),NA())</f>
        <v>#N/A</v>
      </c>
      <c r="BM92" s="510" t="e">
        <f ca="1">+IF(AND(ISNUMBER(OFFSET('Hygiene Data'!$H$7,0,10*ROW('Hygiene Data'!H86))),'Data Summary'!EB92="Yes"),OFFSET('Hygiene Data'!$H$7,0,10*ROW('Hygiene Data'!H86)),NA())</f>
        <v>#N/A</v>
      </c>
      <c r="BN92" s="510" t="e">
        <f ca="1">+IF(AND(ISNUMBER(OFFSET('Hygiene Data'!$H$9,0,10*ROW('Hygiene Data'!H86))),'Data Summary'!EC92="Yes"),OFFSET('Hygiene Data'!$H$9,0,10*ROW('Hygiene Data'!H86)),NA())</f>
        <v>#N/A</v>
      </c>
      <c r="BO92" s="510" t="e">
        <f ca="1">+IF(AND(ISNUMBER(OFFSET('Hygiene Data'!$I$5,0,10*ROW('Hygiene Data'!I86))),'Data Summary'!ED92="Yes"),OFFSET('Hygiene Data'!$I$5,0,10*ROW('Hygiene Data'!I86)),NA())</f>
        <v>#N/A</v>
      </c>
      <c r="BP92" s="510" t="e">
        <f ca="1">+IF(AND(ISNUMBER(OFFSET('Hygiene Data'!$I$7,0,10*ROW('Hygiene Data'!I86))),'Data Summary'!EE92="Yes"),OFFSET('Hygiene Data'!$I$7,0,10*ROW('Hygiene Data'!I86)),NA())</f>
        <v>#N/A</v>
      </c>
      <c r="BQ92" s="510" t="e">
        <f ca="1">+IF(AND(ISNUMBER(OFFSET('Hygiene Data'!$I$9,0,10*ROW('Hygiene Data'!I86))),'Data Summary'!EF92="Yes"),OFFSET('Hygiene Data'!$I$9,0,10*ROW('Hygiene Data'!I86)),NA())</f>
        <v>#N/A</v>
      </c>
    </row>
    <row r="93" spans="1:69" x14ac:dyDescent="0.25">
      <c r="A93" s="506" t="e">
        <f ca="1">+RIGHT('Data Summary'!A93,LEN('Data Summary'!A93)-9)</f>
        <v>#VALUE!</v>
      </c>
      <c r="B93" s="480" t="str">
        <f ca="1">+IF(ISTEXT('Data Summary'!B93),'Data Summary'!B93,"")</f>
        <v/>
      </c>
      <c r="C93" s="507" t="e">
        <f ca="1">+VALUE('Data Summary'!C93)</f>
        <v>#VALUE!</v>
      </c>
      <c r="D93" s="508" t="e">
        <f ca="1">+IF(AND(ISNUMBER(OFFSET('Water Data'!$D$4,0,10*ROW('Water Data'!D87))),'Data Summary'!BS93="Yes"),100-OFFSET('Water Data'!$D$4,0,10*ROW('Water Data'!D87)),NA())</f>
        <v>#N/A</v>
      </c>
      <c r="E93" s="508" t="e">
        <f ca="1">+IF(AND(ISNUMBER(OFFSET('Water Data'!$D$6,0,10*ROW('Water Data'!D87))),'Data Summary'!BT93="Yes"),OFFSET('Water Data'!$D$6,0,10*ROW('Water Data'!D87)),NA())</f>
        <v>#N/A</v>
      </c>
      <c r="F93" s="508" t="e">
        <f ca="1">+IF(AND(ISNUMBER(OFFSET('Water Data'!$D$9,0,10*ROW('Water Data'!D87))),'Data Summary'!BU93="Yes"),OFFSET('Water Data'!$D$9,0,10*ROW('Water Data'!D87)),NA())</f>
        <v>#N/A</v>
      </c>
      <c r="G93" s="508" t="e">
        <f ca="1">+IF(AND(ISNUMBER(OFFSET('Water Data'!$E$4,0,10*ROW('Water Data'!E87))),'Data Summary'!BV93="Yes"),100-OFFSET('Water Data'!$E$4,0,10*ROW('Water Data'!E87)),NA())</f>
        <v>#N/A</v>
      </c>
      <c r="H93" s="508" t="e">
        <f ca="1">+IF(AND(ISNUMBER(OFFSET('Water Data'!$E$6,0,10*ROW('Water Data'!E87))),'Data Summary'!BW93="Yes"),OFFSET('Water Data'!$E$6,0,10*ROW('Water Data'!E87)),NA())</f>
        <v>#N/A</v>
      </c>
      <c r="I93" s="508" t="e">
        <f ca="1">+IF(AND(ISNUMBER(OFFSET('Water Data'!$E$9,0,10*ROW('Water Data'!E87))),'Data Summary'!BX93="Yes"),OFFSET('Water Data'!$E$9,0,10*ROW('Water Data'!E87)),NA())</f>
        <v>#N/A</v>
      </c>
      <c r="J93" s="508" t="e">
        <f ca="1">+IF(AND(ISNUMBER(OFFSET('Water Data'!$F$4,0,10*ROW('Water Data'!F87))),'Data Summary'!BY93="Yes"),100-OFFSET('Water Data'!$F$4,0,10*ROW('Water Data'!F87)),NA())</f>
        <v>#N/A</v>
      </c>
      <c r="K93" s="508" t="e">
        <f ca="1">+IF(AND(ISNUMBER(OFFSET('Water Data'!$F$6,0,10*ROW('Water Data'!F87))),'Data Summary'!BZ93="Yes"),OFFSET('Water Data'!$F$6,0,10*ROW('Water Data'!F87)),NA())</f>
        <v>#N/A</v>
      </c>
      <c r="L93" s="508" t="e">
        <f ca="1">+IF(AND(ISNUMBER(OFFSET('Water Data'!$F$9,0,10*ROW('Water Data'!F87))),'Data Summary'!CA93="Yes"),OFFSET('Water Data'!$F$9,0,10*ROW('Water Data'!F87)),NA())</f>
        <v>#N/A</v>
      </c>
      <c r="M93" s="508" t="e">
        <f ca="1">+IF(AND(ISNUMBER(OFFSET('Water Data'!$G$4,0,10*ROW('Water Data'!G87))),'Data Summary'!CB93="Yes"),100-OFFSET('Water Data'!$G$4,0,10*ROW('Water Data'!G87)),NA())</f>
        <v>#N/A</v>
      </c>
      <c r="N93" s="508" t="e">
        <f ca="1">+IF(AND(ISNUMBER(OFFSET('Water Data'!$G$6,0,10*ROW('Water Data'!G87))),'Data Summary'!CC93="Yes"),OFFSET('Water Data'!$G$6,0,10*ROW('Water Data'!G87)),NA())</f>
        <v>#N/A</v>
      </c>
      <c r="O93" s="508" t="e">
        <f ca="1">+IF(AND(ISNUMBER(OFFSET('Water Data'!$G$9,0,10*ROW('Water Data'!G87))),'Data Summary'!CD93="Yes"),OFFSET('Water Data'!$G$9,0,10*ROW('Water Data'!G87)),NA())</f>
        <v>#N/A</v>
      </c>
      <c r="P93" s="508" t="e">
        <f ca="1">+IF(AND(ISNUMBER(OFFSET('Water Data'!$H$4,0,10*ROW('Water Data'!H87))),'Data Summary'!CE93="Yes"),100-OFFSET('Water Data'!$H$4,0,10*ROW('Water Data'!H87)),NA())</f>
        <v>#N/A</v>
      </c>
      <c r="Q93" s="508" t="e">
        <f ca="1">+IF(AND(ISNUMBER(OFFSET('Water Data'!$H$6,0,10*ROW('Water Data'!H87))),'Data Summary'!CF93="Yes"),OFFSET('Water Data'!$H$6,0,10*ROW('Water Data'!H87)),NA())</f>
        <v>#N/A</v>
      </c>
      <c r="R93" s="508" t="e">
        <f ca="1">+IF(AND(ISNUMBER(OFFSET('Water Data'!$H$9,0,10*ROW('Water Data'!H87))),'Data Summary'!CG93="Yes"),OFFSET('Water Data'!$H$9,0,10*ROW('Water Data'!H87)),NA())</f>
        <v>#N/A</v>
      </c>
      <c r="S93" s="508" t="e">
        <f ca="1">+IF(AND(ISNUMBER(OFFSET('Water Data'!$I$4,0,10*ROW('Water Data'!I87))),'Data Summary'!CH93="Yes"),100-OFFSET('Water Data'!$I$4,0,10*ROW('Water Data'!I87)),NA())</f>
        <v>#N/A</v>
      </c>
      <c r="T93" s="508" t="e">
        <f ca="1">+IF(AND(ISNUMBER(OFFSET('Water Data'!$I$6,0,10*ROW('Water Data'!I87))),'Data Summary'!CI93="Yes"),OFFSET('Water Data'!$I$6,0,10*ROW('Water Data'!I87)),NA())</f>
        <v>#N/A</v>
      </c>
      <c r="U93" s="508" t="e">
        <f ca="1">+IF(AND(ISNUMBER(OFFSET('Water Data'!$I$9,0,10*ROW('Water Data'!I87))),'Data Summary'!CJ93="Yes"),OFFSET('Water Data'!$I$9,0,10*ROW('Water Data'!I87)),NA())</f>
        <v>#N/A</v>
      </c>
      <c r="V93" s="509" t="e">
        <f ca="1">+IF(AND(ISNUMBER(OFFSET('Sanitation Data'!$D$4,0,10*ROW('Sanitation Data'!D87))),'Data Summary'!CK93="Yes"),100-OFFSET('Sanitation Data'!$D$4,0,10*ROW('Sanitation Data'!D87)),NA())</f>
        <v>#N/A</v>
      </c>
      <c r="W93" s="509" t="e">
        <f ca="1">+IF(AND(ISNUMBER(OFFSET('Sanitation Data'!$D$6,0,10*ROW('Sanitation Data'!D87))),'Data Summary'!CL93="Yes"),OFFSET('Sanitation Data'!$D$6,0,10*ROW('Sanitation Data'!D87)),NA())</f>
        <v>#N/A</v>
      </c>
      <c r="X93" s="509" t="e">
        <f ca="1">+IF(AND(ISNUMBER(OFFSET('Sanitation Data'!$D$10,0,10*ROW('Sanitation Data'!D87))),'Data Summary'!CM93="Yes"),OFFSET('Sanitation Data'!$D$10,0,10*ROW('Sanitation Data'!D87)),NA())</f>
        <v>#N/A</v>
      </c>
      <c r="Y93" s="509" t="e">
        <f ca="1">+IF(AND(ISNUMBER(OFFSET('Sanitation Data'!$D$11,0,10*ROW('Sanitation Data'!D87))),'Data Summary'!CN93="Yes"),OFFSET('Sanitation Data'!$D$11,0,10*ROW('Sanitation Data'!D87)),NA())</f>
        <v>#N/A</v>
      </c>
      <c r="Z93" s="509" t="e">
        <f ca="1">+IF(AND(ISNUMBER(OFFSET('Sanitation Data'!$D$12,0,10*ROW('Sanitation Data'!D87))),'Data Summary'!CO93="Yes"),OFFSET('Sanitation Data'!$D$12,0,10*ROW('Sanitation Data'!D87)),NA())</f>
        <v>#N/A</v>
      </c>
      <c r="AA93" s="509" t="e">
        <f ca="1">+IF(AND(ISNUMBER(OFFSET('Sanitation Data'!$E$4,0,10*ROW('Sanitation Data'!E87))),'Data Summary'!CP93="Yes"),100-OFFSET('Sanitation Data'!$E$4,0,10*ROW('Sanitation Data'!E87)),NA())</f>
        <v>#N/A</v>
      </c>
      <c r="AB93" s="509" t="e">
        <f ca="1">+IF(AND(ISNUMBER(OFFSET('Sanitation Data'!$E$6,0,10*ROW('Sanitation Data'!E87))),'Data Summary'!CQ93="Yes"),OFFSET('Sanitation Data'!$E$6,0,10*ROW('Sanitation Data'!E87)),NA())</f>
        <v>#N/A</v>
      </c>
      <c r="AC93" s="509" t="e">
        <f ca="1">+IF(AND(ISNUMBER(OFFSET('Sanitation Data'!$E$10,0,10*ROW('Sanitation Data'!E87))),'Data Summary'!CR93="Yes"),OFFSET('Sanitation Data'!$E$10,0,10*ROW('Sanitation Data'!E87)),NA())</f>
        <v>#N/A</v>
      </c>
      <c r="AD93" s="509" t="e">
        <f ca="1">+IF(AND(ISNUMBER(OFFSET('Sanitation Data'!$E$11,0,10*ROW('Sanitation Data'!E87))),'Data Summary'!CS93="Yes"),OFFSET('Sanitation Data'!$E$11,0,10*ROW('Sanitation Data'!E87)),NA())</f>
        <v>#N/A</v>
      </c>
      <c r="AE93" s="509" t="e">
        <f ca="1">+IF(AND(ISNUMBER(OFFSET('Sanitation Data'!$E$12,0,10*ROW('Sanitation Data'!E87))),'Data Summary'!CT93="Yes"),OFFSET('Sanitation Data'!$E$12,0,10*ROW('Sanitation Data'!E87)),NA())</f>
        <v>#N/A</v>
      </c>
      <c r="AF93" s="509" t="e">
        <f ca="1">+IF(AND(ISNUMBER(OFFSET('Sanitation Data'!$F$4,0,10*ROW('Sanitation Data'!F87))),'Data Summary'!CU93="Yes"),100-OFFSET('Sanitation Data'!$F$4,0,10*ROW('Sanitation Data'!F87)),NA())</f>
        <v>#N/A</v>
      </c>
      <c r="AG93" s="509" t="e">
        <f ca="1">+IF(AND(ISNUMBER(OFFSET('Sanitation Data'!$F$6,0,10*ROW('Sanitation Data'!F87))),'Data Summary'!CV93="Yes"),OFFSET('Sanitation Data'!$F$6,0,10*ROW('Sanitation Data'!F87)),NA())</f>
        <v>#N/A</v>
      </c>
      <c r="AH93" s="509" t="e">
        <f ca="1">+IF(AND(ISNUMBER(OFFSET('Sanitation Data'!$F$10,0,10*ROW('Sanitation Data'!F87))),'Data Summary'!CW93="Yes"),OFFSET('Sanitation Data'!$F$10,0,10*ROW('Sanitation Data'!F87)),NA())</f>
        <v>#N/A</v>
      </c>
      <c r="AI93" s="509" t="e">
        <f ca="1">+IF(AND(ISNUMBER(OFFSET('Sanitation Data'!$F$11,0,10*ROW('Sanitation Data'!F87))),'Data Summary'!CX93="Yes"),OFFSET('Sanitation Data'!$F$11,0,10*ROW('Sanitation Data'!F87)),NA())</f>
        <v>#N/A</v>
      </c>
      <c r="AJ93" s="509" t="e">
        <f ca="1">+IF(AND(ISNUMBER(OFFSET('Sanitation Data'!$F$12,0,10*ROW('Sanitation Data'!F87))),'Data Summary'!CY93="Yes"),OFFSET('Sanitation Data'!$F$12,0,10*ROW('Sanitation Data'!F87)),NA())</f>
        <v>#N/A</v>
      </c>
      <c r="AK93" s="509" t="e">
        <f ca="1">+IF(AND(ISNUMBER(OFFSET('Sanitation Data'!$G$4,0,10*ROW('Sanitation Data'!G87))),'Data Summary'!CZ93="Yes"),100-OFFSET('Sanitation Data'!$G$4,0,10*ROW('Sanitation Data'!G87)),NA())</f>
        <v>#N/A</v>
      </c>
      <c r="AL93" s="509" t="e">
        <f ca="1">+IF(AND(ISNUMBER(OFFSET('Sanitation Data'!$G$6,0,10*ROW('Sanitation Data'!G87))),'Data Summary'!DA93="Yes"),OFFSET('Sanitation Data'!$G$6,0,10*ROW('Sanitation Data'!G87)),NA())</f>
        <v>#N/A</v>
      </c>
      <c r="AM93" s="509" t="e">
        <f ca="1">+IF(AND(ISNUMBER(OFFSET('Sanitation Data'!$G$10,0,10*ROW('Sanitation Data'!G87))),'Data Summary'!DB93="Yes"),OFFSET('Sanitation Data'!$G$10,0,10*ROW('Sanitation Data'!G87)),NA())</f>
        <v>#N/A</v>
      </c>
      <c r="AN93" s="509" t="e">
        <f ca="1">+IF(AND(ISNUMBER(OFFSET('Sanitation Data'!$G$11,0,10*ROW('Sanitation Data'!G87))),'Data Summary'!DC93="Yes"),OFFSET('Sanitation Data'!$G$11,0,10*ROW('Sanitation Data'!G87)),NA())</f>
        <v>#N/A</v>
      </c>
      <c r="AO93" s="509" t="e">
        <f ca="1">+IF(AND(ISNUMBER(OFFSET('Sanitation Data'!$G$12,0,10*ROW('Sanitation Data'!G87))),'Data Summary'!DD93="Yes"),OFFSET('Sanitation Data'!$G$12,0,10*ROW('Sanitation Data'!G87)),NA())</f>
        <v>#N/A</v>
      </c>
      <c r="AP93" s="509" t="e">
        <f ca="1">+IF(AND(ISNUMBER(OFFSET('Sanitation Data'!$H$4,0,10*ROW('Sanitation Data'!H87))),'Data Summary'!DE93="Yes"),100-OFFSET('Sanitation Data'!$H$4,0,10*ROW('Sanitation Data'!H87)),NA())</f>
        <v>#N/A</v>
      </c>
      <c r="AQ93" s="509" t="e">
        <f ca="1">+IF(AND(ISNUMBER(OFFSET('Sanitation Data'!$H$6,0,10*ROW('Sanitation Data'!H87))),'Data Summary'!DF93="Yes"),OFFSET('Sanitation Data'!$H$6,0,10*ROW('Sanitation Data'!H87)),NA())</f>
        <v>#N/A</v>
      </c>
      <c r="AR93" s="509" t="e">
        <f ca="1">+IF(AND(ISNUMBER(OFFSET('Sanitation Data'!$H$10,0,10*ROW('Sanitation Data'!H87))),'Data Summary'!DG93="Yes"),OFFSET('Sanitation Data'!$H$10,0,10*ROW('Sanitation Data'!H87)),NA())</f>
        <v>#N/A</v>
      </c>
      <c r="AS93" s="509" t="e">
        <f ca="1">+IF(AND(ISNUMBER(OFFSET('Sanitation Data'!$H$11,0,10*ROW('Sanitation Data'!H87))),'Data Summary'!DH93="Yes"),OFFSET('Sanitation Data'!$H$11,0,10*ROW('Sanitation Data'!H87)),NA())</f>
        <v>#N/A</v>
      </c>
      <c r="AT93" s="509" t="e">
        <f ca="1">+IF(AND(ISNUMBER(OFFSET('Sanitation Data'!$H$12,0,10*ROW('Sanitation Data'!H87))),'Data Summary'!DI93="Yes"),OFFSET('Sanitation Data'!$H$12,0,10*ROW('Sanitation Data'!H87)),NA())</f>
        <v>#N/A</v>
      </c>
      <c r="AU93" s="509" t="e">
        <f ca="1">+IF(AND(ISNUMBER(OFFSET('Sanitation Data'!$I$4,0,10*ROW('Sanitation Data'!I87))),'Data Summary'!DJ93="Yes"),100-OFFSET('Sanitation Data'!$I$4,0,10*ROW('Sanitation Data'!I87)),NA())</f>
        <v>#N/A</v>
      </c>
      <c r="AV93" s="509" t="e">
        <f ca="1">+IF(AND(ISNUMBER(OFFSET('Sanitation Data'!$I$6,0,10*ROW('Sanitation Data'!I87))),'Data Summary'!DK93="Yes"),OFFSET('Sanitation Data'!$I$6,0,10*ROW('Sanitation Data'!I87)),NA())</f>
        <v>#N/A</v>
      </c>
      <c r="AW93" s="509" t="e">
        <f ca="1">+IF(AND(ISNUMBER(OFFSET('Sanitation Data'!$I$10,0,10*ROW('Sanitation Data'!I87))),'Data Summary'!DL93="Yes"),OFFSET('Sanitation Data'!$I$10,0,10*ROW('Sanitation Data'!I87)),NA())</f>
        <v>#N/A</v>
      </c>
      <c r="AX93" s="509" t="e">
        <f ca="1">+IF(AND(ISNUMBER(OFFSET('Sanitation Data'!$I$11,0,10*ROW('Sanitation Data'!I87))),'Data Summary'!DM93="Yes"),OFFSET('Sanitation Data'!$I$11,0,10*ROW('Sanitation Data'!I87)),NA())</f>
        <v>#N/A</v>
      </c>
      <c r="AY93" s="509" t="e">
        <f ca="1">+IF(AND(ISNUMBER(OFFSET('Sanitation Data'!$I$12,0,10*ROW('Sanitation Data'!I87))),'Data Summary'!DN93="Yes"),OFFSET('Sanitation Data'!$I$12,0,10*ROW('Sanitation Data'!I87)),NA())</f>
        <v>#N/A</v>
      </c>
      <c r="AZ93" s="510" t="e">
        <f ca="1">+IF(AND(ISNUMBER(OFFSET('Hygiene Data'!$D$5,0,10*ROW('Hygiene Data'!D87))),'Data Summary'!DO93="Yes"),OFFSET('Hygiene Data'!$D$5,0,10*ROW('Hygiene Data'!D87)),NA())</f>
        <v>#N/A</v>
      </c>
      <c r="BA93" s="510" t="e">
        <f ca="1">+IF(AND(ISNUMBER(OFFSET('Hygiene Data'!$D$7,0,10*ROW('Hygiene Data'!D87))),'Data Summary'!DP93="Yes"),OFFSET('Hygiene Data'!$D$7,0,10*ROW('Hygiene Data'!D87)),NA())</f>
        <v>#N/A</v>
      </c>
      <c r="BB93" s="510" t="e">
        <f ca="1">+IF(AND(ISNUMBER(OFFSET('Hygiene Data'!$D$9,0,10*ROW('Hygiene Data'!D87))),'Data Summary'!DQ93="Yes"),OFFSET('Hygiene Data'!$D$9,0,10*ROW('Hygiene Data'!D87)),NA())</f>
        <v>#N/A</v>
      </c>
      <c r="BC93" s="510" t="e">
        <f ca="1">+IF(AND(ISNUMBER(OFFSET('Hygiene Data'!$E$5,0,10*ROW('Hygiene Data'!E87))),'Data Summary'!DR93="Yes"),OFFSET('Hygiene Data'!$E$5,0,10*ROW('Hygiene Data'!E87)),NA())</f>
        <v>#N/A</v>
      </c>
      <c r="BD93" s="510" t="e">
        <f ca="1">+IF(AND(ISNUMBER(OFFSET('Hygiene Data'!$E$7,0,10*ROW('Hygiene Data'!E87))),'Data Summary'!DS93="Yes"),OFFSET('Hygiene Data'!$E$7,0,10*ROW('Hygiene Data'!E87)),NA())</f>
        <v>#N/A</v>
      </c>
      <c r="BE93" s="510" t="e">
        <f ca="1">+IF(AND(ISNUMBER(OFFSET('Hygiene Data'!$E$9,0,10*ROW('Hygiene Data'!E87))),'Data Summary'!DT93="Yes"),OFFSET('Hygiene Data'!$E$9,0,10*ROW('Hygiene Data'!E87)),NA())</f>
        <v>#N/A</v>
      </c>
      <c r="BF93" s="510" t="e">
        <f ca="1">+IF(AND(ISNUMBER(OFFSET('Hygiene Data'!$F$5,0,10*ROW('Hygiene Data'!F87))),'Data Summary'!DU93="Yes"),OFFSET('Hygiene Data'!$F$5,0,10*ROW('Hygiene Data'!F87)),NA())</f>
        <v>#N/A</v>
      </c>
      <c r="BG93" s="510" t="e">
        <f ca="1">+IF(AND(ISNUMBER(OFFSET('Hygiene Data'!$F$7,0,10*ROW('Hygiene Data'!F87))),'Data Summary'!DV93="Yes"),OFFSET('Hygiene Data'!$F$7,0,10*ROW('Hygiene Data'!F87)),NA())</f>
        <v>#N/A</v>
      </c>
      <c r="BH93" s="510" t="e">
        <f ca="1">+IF(AND(ISNUMBER(OFFSET('Hygiene Data'!$F$9,0,10*ROW('Hygiene Data'!F87))),'Data Summary'!DW93="Yes"),OFFSET('Hygiene Data'!$F$9,0,10*ROW('Hygiene Data'!F87)),NA())</f>
        <v>#N/A</v>
      </c>
      <c r="BI93" s="510" t="e">
        <f ca="1">+IF(AND(ISNUMBER(OFFSET('Hygiene Data'!$G$5,0,10*ROW('Hygiene Data'!G87))),'Data Summary'!DX93="Yes"),OFFSET('Hygiene Data'!$G$5,0,10*ROW('Hygiene Data'!G87)),NA())</f>
        <v>#N/A</v>
      </c>
      <c r="BJ93" s="510" t="e">
        <f ca="1">+IF(AND(ISNUMBER(OFFSET('Hygiene Data'!$G$7,0,10*ROW('Hygiene Data'!G87))),'Data Summary'!DY93="Yes"),OFFSET('Hygiene Data'!$G$7,0,10*ROW('Hygiene Data'!G87)),NA())</f>
        <v>#N/A</v>
      </c>
      <c r="BK93" s="510" t="e">
        <f ca="1">+IF(AND(ISNUMBER(OFFSET('Hygiene Data'!$G$9,0,10*ROW('Hygiene Data'!G87))),'Data Summary'!DZ93="Yes"),OFFSET('Hygiene Data'!$G$9,0,10*ROW('Hygiene Data'!G87)),NA())</f>
        <v>#N/A</v>
      </c>
      <c r="BL93" s="510" t="e">
        <f ca="1">+IF(AND(ISNUMBER(OFFSET('Hygiene Data'!$H$5,0,10*ROW('Hygiene Data'!H87))),'Data Summary'!EA93="Yes"),OFFSET('Hygiene Data'!$H$5,0,10*ROW('Hygiene Data'!H87)),NA())</f>
        <v>#N/A</v>
      </c>
      <c r="BM93" s="510" t="e">
        <f ca="1">+IF(AND(ISNUMBER(OFFSET('Hygiene Data'!$H$7,0,10*ROW('Hygiene Data'!H87))),'Data Summary'!EB93="Yes"),OFFSET('Hygiene Data'!$H$7,0,10*ROW('Hygiene Data'!H87)),NA())</f>
        <v>#N/A</v>
      </c>
      <c r="BN93" s="510" t="e">
        <f ca="1">+IF(AND(ISNUMBER(OFFSET('Hygiene Data'!$H$9,0,10*ROW('Hygiene Data'!H87))),'Data Summary'!EC93="Yes"),OFFSET('Hygiene Data'!$H$9,0,10*ROW('Hygiene Data'!H87)),NA())</f>
        <v>#N/A</v>
      </c>
      <c r="BO93" s="510" t="e">
        <f ca="1">+IF(AND(ISNUMBER(OFFSET('Hygiene Data'!$I$5,0,10*ROW('Hygiene Data'!I87))),'Data Summary'!ED93="Yes"),OFFSET('Hygiene Data'!$I$5,0,10*ROW('Hygiene Data'!I87)),NA())</f>
        <v>#N/A</v>
      </c>
      <c r="BP93" s="510" t="e">
        <f ca="1">+IF(AND(ISNUMBER(OFFSET('Hygiene Data'!$I$7,0,10*ROW('Hygiene Data'!I87))),'Data Summary'!EE93="Yes"),OFFSET('Hygiene Data'!$I$7,0,10*ROW('Hygiene Data'!I87)),NA())</f>
        <v>#N/A</v>
      </c>
      <c r="BQ93" s="510" t="e">
        <f ca="1">+IF(AND(ISNUMBER(OFFSET('Hygiene Data'!$I$9,0,10*ROW('Hygiene Data'!I87))),'Data Summary'!EF93="Yes"),OFFSET('Hygiene Data'!$I$9,0,10*ROW('Hygiene Data'!I87)),NA())</f>
        <v>#N/A</v>
      </c>
    </row>
    <row r="94" spans="1:69" x14ac:dyDescent="0.25">
      <c r="A94" s="506" t="e">
        <f ca="1">+RIGHT('Data Summary'!A94,LEN('Data Summary'!A94)-9)</f>
        <v>#VALUE!</v>
      </c>
      <c r="B94" s="480" t="str">
        <f ca="1">+IF(ISTEXT('Data Summary'!B94),'Data Summary'!B94,"")</f>
        <v/>
      </c>
      <c r="C94" s="507" t="e">
        <f ca="1">+VALUE('Data Summary'!C94)</f>
        <v>#VALUE!</v>
      </c>
      <c r="D94" s="508" t="e">
        <f ca="1">+IF(AND(ISNUMBER(OFFSET('Water Data'!$D$4,0,10*ROW('Water Data'!D88))),'Data Summary'!BS94="Yes"),100-OFFSET('Water Data'!$D$4,0,10*ROW('Water Data'!D88)),NA())</f>
        <v>#N/A</v>
      </c>
      <c r="E94" s="508" t="e">
        <f ca="1">+IF(AND(ISNUMBER(OFFSET('Water Data'!$D$6,0,10*ROW('Water Data'!D88))),'Data Summary'!BT94="Yes"),OFFSET('Water Data'!$D$6,0,10*ROW('Water Data'!D88)),NA())</f>
        <v>#N/A</v>
      </c>
      <c r="F94" s="508" t="e">
        <f ca="1">+IF(AND(ISNUMBER(OFFSET('Water Data'!$D$9,0,10*ROW('Water Data'!D88))),'Data Summary'!BU94="Yes"),OFFSET('Water Data'!$D$9,0,10*ROW('Water Data'!D88)),NA())</f>
        <v>#N/A</v>
      </c>
      <c r="G94" s="508" t="e">
        <f ca="1">+IF(AND(ISNUMBER(OFFSET('Water Data'!$E$4,0,10*ROW('Water Data'!E88))),'Data Summary'!BV94="Yes"),100-OFFSET('Water Data'!$E$4,0,10*ROW('Water Data'!E88)),NA())</f>
        <v>#N/A</v>
      </c>
      <c r="H94" s="508" t="e">
        <f ca="1">+IF(AND(ISNUMBER(OFFSET('Water Data'!$E$6,0,10*ROW('Water Data'!E88))),'Data Summary'!BW94="Yes"),OFFSET('Water Data'!$E$6,0,10*ROW('Water Data'!E88)),NA())</f>
        <v>#N/A</v>
      </c>
      <c r="I94" s="508" t="e">
        <f ca="1">+IF(AND(ISNUMBER(OFFSET('Water Data'!$E$9,0,10*ROW('Water Data'!E88))),'Data Summary'!BX94="Yes"),OFFSET('Water Data'!$E$9,0,10*ROW('Water Data'!E88)),NA())</f>
        <v>#N/A</v>
      </c>
      <c r="J94" s="508" t="e">
        <f ca="1">+IF(AND(ISNUMBER(OFFSET('Water Data'!$F$4,0,10*ROW('Water Data'!F88))),'Data Summary'!BY94="Yes"),100-OFFSET('Water Data'!$F$4,0,10*ROW('Water Data'!F88)),NA())</f>
        <v>#N/A</v>
      </c>
      <c r="K94" s="508" t="e">
        <f ca="1">+IF(AND(ISNUMBER(OFFSET('Water Data'!$F$6,0,10*ROW('Water Data'!F88))),'Data Summary'!BZ94="Yes"),OFFSET('Water Data'!$F$6,0,10*ROW('Water Data'!F88)),NA())</f>
        <v>#N/A</v>
      </c>
      <c r="L94" s="508" t="e">
        <f ca="1">+IF(AND(ISNUMBER(OFFSET('Water Data'!$F$9,0,10*ROW('Water Data'!F88))),'Data Summary'!CA94="Yes"),OFFSET('Water Data'!$F$9,0,10*ROW('Water Data'!F88)),NA())</f>
        <v>#N/A</v>
      </c>
      <c r="M94" s="508" t="e">
        <f ca="1">+IF(AND(ISNUMBER(OFFSET('Water Data'!$G$4,0,10*ROW('Water Data'!G88))),'Data Summary'!CB94="Yes"),100-OFFSET('Water Data'!$G$4,0,10*ROW('Water Data'!G88)),NA())</f>
        <v>#N/A</v>
      </c>
      <c r="N94" s="508" t="e">
        <f ca="1">+IF(AND(ISNUMBER(OFFSET('Water Data'!$G$6,0,10*ROW('Water Data'!G88))),'Data Summary'!CC94="Yes"),OFFSET('Water Data'!$G$6,0,10*ROW('Water Data'!G88)),NA())</f>
        <v>#N/A</v>
      </c>
      <c r="O94" s="508" t="e">
        <f ca="1">+IF(AND(ISNUMBER(OFFSET('Water Data'!$G$9,0,10*ROW('Water Data'!G88))),'Data Summary'!CD94="Yes"),OFFSET('Water Data'!$G$9,0,10*ROW('Water Data'!G88)),NA())</f>
        <v>#N/A</v>
      </c>
      <c r="P94" s="508" t="e">
        <f ca="1">+IF(AND(ISNUMBER(OFFSET('Water Data'!$H$4,0,10*ROW('Water Data'!H88))),'Data Summary'!CE94="Yes"),100-OFFSET('Water Data'!$H$4,0,10*ROW('Water Data'!H88)),NA())</f>
        <v>#N/A</v>
      </c>
      <c r="Q94" s="508" t="e">
        <f ca="1">+IF(AND(ISNUMBER(OFFSET('Water Data'!$H$6,0,10*ROW('Water Data'!H88))),'Data Summary'!CF94="Yes"),OFFSET('Water Data'!$H$6,0,10*ROW('Water Data'!H88)),NA())</f>
        <v>#N/A</v>
      </c>
      <c r="R94" s="508" t="e">
        <f ca="1">+IF(AND(ISNUMBER(OFFSET('Water Data'!$H$9,0,10*ROW('Water Data'!H88))),'Data Summary'!CG94="Yes"),OFFSET('Water Data'!$H$9,0,10*ROW('Water Data'!H88)),NA())</f>
        <v>#N/A</v>
      </c>
      <c r="S94" s="508" t="e">
        <f ca="1">+IF(AND(ISNUMBER(OFFSET('Water Data'!$I$4,0,10*ROW('Water Data'!I88))),'Data Summary'!CH94="Yes"),100-OFFSET('Water Data'!$I$4,0,10*ROW('Water Data'!I88)),NA())</f>
        <v>#N/A</v>
      </c>
      <c r="T94" s="508" t="e">
        <f ca="1">+IF(AND(ISNUMBER(OFFSET('Water Data'!$I$6,0,10*ROW('Water Data'!I88))),'Data Summary'!CI94="Yes"),OFFSET('Water Data'!$I$6,0,10*ROW('Water Data'!I88)),NA())</f>
        <v>#N/A</v>
      </c>
      <c r="U94" s="508" t="e">
        <f ca="1">+IF(AND(ISNUMBER(OFFSET('Water Data'!$I$9,0,10*ROW('Water Data'!I88))),'Data Summary'!CJ94="Yes"),OFFSET('Water Data'!$I$9,0,10*ROW('Water Data'!I88)),NA())</f>
        <v>#N/A</v>
      </c>
      <c r="V94" s="509" t="e">
        <f ca="1">+IF(AND(ISNUMBER(OFFSET('Sanitation Data'!$D$4,0,10*ROW('Sanitation Data'!D88))),'Data Summary'!CK94="Yes"),100-OFFSET('Sanitation Data'!$D$4,0,10*ROW('Sanitation Data'!D88)),NA())</f>
        <v>#N/A</v>
      </c>
      <c r="W94" s="509" t="e">
        <f ca="1">+IF(AND(ISNUMBER(OFFSET('Sanitation Data'!$D$6,0,10*ROW('Sanitation Data'!D88))),'Data Summary'!CL94="Yes"),OFFSET('Sanitation Data'!$D$6,0,10*ROW('Sanitation Data'!D88)),NA())</f>
        <v>#N/A</v>
      </c>
      <c r="X94" s="509" t="e">
        <f ca="1">+IF(AND(ISNUMBER(OFFSET('Sanitation Data'!$D$10,0,10*ROW('Sanitation Data'!D88))),'Data Summary'!CM94="Yes"),OFFSET('Sanitation Data'!$D$10,0,10*ROW('Sanitation Data'!D88)),NA())</f>
        <v>#N/A</v>
      </c>
      <c r="Y94" s="509" t="e">
        <f ca="1">+IF(AND(ISNUMBER(OFFSET('Sanitation Data'!$D$11,0,10*ROW('Sanitation Data'!D88))),'Data Summary'!CN94="Yes"),OFFSET('Sanitation Data'!$D$11,0,10*ROW('Sanitation Data'!D88)),NA())</f>
        <v>#N/A</v>
      </c>
      <c r="Z94" s="509" t="e">
        <f ca="1">+IF(AND(ISNUMBER(OFFSET('Sanitation Data'!$D$12,0,10*ROW('Sanitation Data'!D88))),'Data Summary'!CO94="Yes"),OFFSET('Sanitation Data'!$D$12,0,10*ROW('Sanitation Data'!D88)),NA())</f>
        <v>#N/A</v>
      </c>
      <c r="AA94" s="509" t="e">
        <f ca="1">+IF(AND(ISNUMBER(OFFSET('Sanitation Data'!$E$4,0,10*ROW('Sanitation Data'!E88))),'Data Summary'!CP94="Yes"),100-OFFSET('Sanitation Data'!$E$4,0,10*ROW('Sanitation Data'!E88)),NA())</f>
        <v>#N/A</v>
      </c>
      <c r="AB94" s="509" t="e">
        <f ca="1">+IF(AND(ISNUMBER(OFFSET('Sanitation Data'!$E$6,0,10*ROW('Sanitation Data'!E88))),'Data Summary'!CQ94="Yes"),OFFSET('Sanitation Data'!$E$6,0,10*ROW('Sanitation Data'!E88)),NA())</f>
        <v>#N/A</v>
      </c>
      <c r="AC94" s="509" t="e">
        <f ca="1">+IF(AND(ISNUMBER(OFFSET('Sanitation Data'!$E$10,0,10*ROW('Sanitation Data'!E88))),'Data Summary'!CR94="Yes"),OFFSET('Sanitation Data'!$E$10,0,10*ROW('Sanitation Data'!E88)),NA())</f>
        <v>#N/A</v>
      </c>
      <c r="AD94" s="509" t="e">
        <f ca="1">+IF(AND(ISNUMBER(OFFSET('Sanitation Data'!$E$11,0,10*ROW('Sanitation Data'!E88))),'Data Summary'!CS94="Yes"),OFFSET('Sanitation Data'!$E$11,0,10*ROW('Sanitation Data'!E88)),NA())</f>
        <v>#N/A</v>
      </c>
      <c r="AE94" s="509" t="e">
        <f ca="1">+IF(AND(ISNUMBER(OFFSET('Sanitation Data'!$E$12,0,10*ROW('Sanitation Data'!E88))),'Data Summary'!CT94="Yes"),OFFSET('Sanitation Data'!$E$12,0,10*ROW('Sanitation Data'!E88)),NA())</f>
        <v>#N/A</v>
      </c>
      <c r="AF94" s="509" t="e">
        <f ca="1">+IF(AND(ISNUMBER(OFFSET('Sanitation Data'!$F$4,0,10*ROW('Sanitation Data'!F88))),'Data Summary'!CU94="Yes"),100-OFFSET('Sanitation Data'!$F$4,0,10*ROW('Sanitation Data'!F88)),NA())</f>
        <v>#N/A</v>
      </c>
      <c r="AG94" s="509" t="e">
        <f ca="1">+IF(AND(ISNUMBER(OFFSET('Sanitation Data'!$F$6,0,10*ROW('Sanitation Data'!F88))),'Data Summary'!CV94="Yes"),OFFSET('Sanitation Data'!$F$6,0,10*ROW('Sanitation Data'!F88)),NA())</f>
        <v>#N/A</v>
      </c>
      <c r="AH94" s="509" t="e">
        <f ca="1">+IF(AND(ISNUMBER(OFFSET('Sanitation Data'!$F$10,0,10*ROW('Sanitation Data'!F88))),'Data Summary'!CW94="Yes"),OFFSET('Sanitation Data'!$F$10,0,10*ROW('Sanitation Data'!F88)),NA())</f>
        <v>#N/A</v>
      </c>
      <c r="AI94" s="509" t="e">
        <f ca="1">+IF(AND(ISNUMBER(OFFSET('Sanitation Data'!$F$11,0,10*ROW('Sanitation Data'!F88))),'Data Summary'!CX94="Yes"),OFFSET('Sanitation Data'!$F$11,0,10*ROW('Sanitation Data'!F88)),NA())</f>
        <v>#N/A</v>
      </c>
      <c r="AJ94" s="509" t="e">
        <f ca="1">+IF(AND(ISNUMBER(OFFSET('Sanitation Data'!$F$12,0,10*ROW('Sanitation Data'!F88))),'Data Summary'!CY94="Yes"),OFFSET('Sanitation Data'!$F$12,0,10*ROW('Sanitation Data'!F88)),NA())</f>
        <v>#N/A</v>
      </c>
      <c r="AK94" s="509" t="e">
        <f ca="1">+IF(AND(ISNUMBER(OFFSET('Sanitation Data'!$G$4,0,10*ROW('Sanitation Data'!G88))),'Data Summary'!CZ94="Yes"),100-OFFSET('Sanitation Data'!$G$4,0,10*ROW('Sanitation Data'!G88)),NA())</f>
        <v>#N/A</v>
      </c>
      <c r="AL94" s="509" t="e">
        <f ca="1">+IF(AND(ISNUMBER(OFFSET('Sanitation Data'!$G$6,0,10*ROW('Sanitation Data'!G88))),'Data Summary'!DA94="Yes"),OFFSET('Sanitation Data'!$G$6,0,10*ROW('Sanitation Data'!G88)),NA())</f>
        <v>#N/A</v>
      </c>
      <c r="AM94" s="509" t="e">
        <f ca="1">+IF(AND(ISNUMBER(OFFSET('Sanitation Data'!$G$10,0,10*ROW('Sanitation Data'!G88))),'Data Summary'!DB94="Yes"),OFFSET('Sanitation Data'!$G$10,0,10*ROW('Sanitation Data'!G88)),NA())</f>
        <v>#N/A</v>
      </c>
      <c r="AN94" s="509" t="e">
        <f ca="1">+IF(AND(ISNUMBER(OFFSET('Sanitation Data'!$G$11,0,10*ROW('Sanitation Data'!G88))),'Data Summary'!DC94="Yes"),OFFSET('Sanitation Data'!$G$11,0,10*ROW('Sanitation Data'!G88)),NA())</f>
        <v>#N/A</v>
      </c>
      <c r="AO94" s="509" t="e">
        <f ca="1">+IF(AND(ISNUMBER(OFFSET('Sanitation Data'!$G$12,0,10*ROW('Sanitation Data'!G88))),'Data Summary'!DD94="Yes"),OFFSET('Sanitation Data'!$G$12,0,10*ROW('Sanitation Data'!G88)),NA())</f>
        <v>#N/A</v>
      </c>
      <c r="AP94" s="509" t="e">
        <f ca="1">+IF(AND(ISNUMBER(OFFSET('Sanitation Data'!$H$4,0,10*ROW('Sanitation Data'!H88))),'Data Summary'!DE94="Yes"),100-OFFSET('Sanitation Data'!$H$4,0,10*ROW('Sanitation Data'!H88)),NA())</f>
        <v>#N/A</v>
      </c>
      <c r="AQ94" s="509" t="e">
        <f ca="1">+IF(AND(ISNUMBER(OFFSET('Sanitation Data'!$H$6,0,10*ROW('Sanitation Data'!H88))),'Data Summary'!DF94="Yes"),OFFSET('Sanitation Data'!$H$6,0,10*ROW('Sanitation Data'!H88)),NA())</f>
        <v>#N/A</v>
      </c>
      <c r="AR94" s="509" t="e">
        <f ca="1">+IF(AND(ISNUMBER(OFFSET('Sanitation Data'!$H$10,0,10*ROW('Sanitation Data'!H88))),'Data Summary'!DG94="Yes"),OFFSET('Sanitation Data'!$H$10,0,10*ROW('Sanitation Data'!H88)),NA())</f>
        <v>#N/A</v>
      </c>
      <c r="AS94" s="509" t="e">
        <f ca="1">+IF(AND(ISNUMBER(OFFSET('Sanitation Data'!$H$11,0,10*ROW('Sanitation Data'!H88))),'Data Summary'!DH94="Yes"),OFFSET('Sanitation Data'!$H$11,0,10*ROW('Sanitation Data'!H88)),NA())</f>
        <v>#N/A</v>
      </c>
      <c r="AT94" s="509" t="e">
        <f ca="1">+IF(AND(ISNUMBER(OFFSET('Sanitation Data'!$H$12,0,10*ROW('Sanitation Data'!H88))),'Data Summary'!DI94="Yes"),OFFSET('Sanitation Data'!$H$12,0,10*ROW('Sanitation Data'!H88)),NA())</f>
        <v>#N/A</v>
      </c>
      <c r="AU94" s="509" t="e">
        <f ca="1">+IF(AND(ISNUMBER(OFFSET('Sanitation Data'!$I$4,0,10*ROW('Sanitation Data'!I88))),'Data Summary'!DJ94="Yes"),100-OFFSET('Sanitation Data'!$I$4,0,10*ROW('Sanitation Data'!I88)),NA())</f>
        <v>#N/A</v>
      </c>
      <c r="AV94" s="509" t="e">
        <f ca="1">+IF(AND(ISNUMBER(OFFSET('Sanitation Data'!$I$6,0,10*ROW('Sanitation Data'!I88))),'Data Summary'!DK94="Yes"),OFFSET('Sanitation Data'!$I$6,0,10*ROW('Sanitation Data'!I88)),NA())</f>
        <v>#N/A</v>
      </c>
      <c r="AW94" s="509" t="e">
        <f ca="1">+IF(AND(ISNUMBER(OFFSET('Sanitation Data'!$I$10,0,10*ROW('Sanitation Data'!I88))),'Data Summary'!DL94="Yes"),OFFSET('Sanitation Data'!$I$10,0,10*ROW('Sanitation Data'!I88)),NA())</f>
        <v>#N/A</v>
      </c>
      <c r="AX94" s="509" t="e">
        <f ca="1">+IF(AND(ISNUMBER(OFFSET('Sanitation Data'!$I$11,0,10*ROW('Sanitation Data'!I88))),'Data Summary'!DM94="Yes"),OFFSET('Sanitation Data'!$I$11,0,10*ROW('Sanitation Data'!I88)),NA())</f>
        <v>#N/A</v>
      </c>
      <c r="AY94" s="509" t="e">
        <f ca="1">+IF(AND(ISNUMBER(OFFSET('Sanitation Data'!$I$12,0,10*ROW('Sanitation Data'!I88))),'Data Summary'!DN94="Yes"),OFFSET('Sanitation Data'!$I$12,0,10*ROW('Sanitation Data'!I88)),NA())</f>
        <v>#N/A</v>
      </c>
      <c r="AZ94" s="510" t="e">
        <f ca="1">+IF(AND(ISNUMBER(OFFSET('Hygiene Data'!$D$5,0,10*ROW('Hygiene Data'!D88))),'Data Summary'!DO94="Yes"),OFFSET('Hygiene Data'!$D$5,0,10*ROW('Hygiene Data'!D88)),NA())</f>
        <v>#N/A</v>
      </c>
      <c r="BA94" s="510" t="e">
        <f ca="1">+IF(AND(ISNUMBER(OFFSET('Hygiene Data'!$D$7,0,10*ROW('Hygiene Data'!D88))),'Data Summary'!DP94="Yes"),OFFSET('Hygiene Data'!$D$7,0,10*ROW('Hygiene Data'!D88)),NA())</f>
        <v>#N/A</v>
      </c>
      <c r="BB94" s="510" t="e">
        <f ca="1">+IF(AND(ISNUMBER(OFFSET('Hygiene Data'!$D$9,0,10*ROW('Hygiene Data'!D88))),'Data Summary'!DQ94="Yes"),OFFSET('Hygiene Data'!$D$9,0,10*ROW('Hygiene Data'!D88)),NA())</f>
        <v>#N/A</v>
      </c>
      <c r="BC94" s="510" t="e">
        <f ca="1">+IF(AND(ISNUMBER(OFFSET('Hygiene Data'!$E$5,0,10*ROW('Hygiene Data'!E88))),'Data Summary'!DR94="Yes"),OFFSET('Hygiene Data'!$E$5,0,10*ROW('Hygiene Data'!E88)),NA())</f>
        <v>#N/A</v>
      </c>
      <c r="BD94" s="510" t="e">
        <f ca="1">+IF(AND(ISNUMBER(OFFSET('Hygiene Data'!$E$7,0,10*ROW('Hygiene Data'!E88))),'Data Summary'!DS94="Yes"),OFFSET('Hygiene Data'!$E$7,0,10*ROW('Hygiene Data'!E88)),NA())</f>
        <v>#N/A</v>
      </c>
      <c r="BE94" s="510" t="e">
        <f ca="1">+IF(AND(ISNUMBER(OFFSET('Hygiene Data'!$E$9,0,10*ROW('Hygiene Data'!E88))),'Data Summary'!DT94="Yes"),OFFSET('Hygiene Data'!$E$9,0,10*ROW('Hygiene Data'!E88)),NA())</f>
        <v>#N/A</v>
      </c>
      <c r="BF94" s="510" t="e">
        <f ca="1">+IF(AND(ISNUMBER(OFFSET('Hygiene Data'!$F$5,0,10*ROW('Hygiene Data'!F88))),'Data Summary'!DU94="Yes"),OFFSET('Hygiene Data'!$F$5,0,10*ROW('Hygiene Data'!F88)),NA())</f>
        <v>#N/A</v>
      </c>
      <c r="BG94" s="510" t="e">
        <f ca="1">+IF(AND(ISNUMBER(OFFSET('Hygiene Data'!$F$7,0,10*ROW('Hygiene Data'!F88))),'Data Summary'!DV94="Yes"),OFFSET('Hygiene Data'!$F$7,0,10*ROW('Hygiene Data'!F88)),NA())</f>
        <v>#N/A</v>
      </c>
      <c r="BH94" s="510" t="e">
        <f ca="1">+IF(AND(ISNUMBER(OFFSET('Hygiene Data'!$F$9,0,10*ROW('Hygiene Data'!F88))),'Data Summary'!DW94="Yes"),OFFSET('Hygiene Data'!$F$9,0,10*ROW('Hygiene Data'!F88)),NA())</f>
        <v>#N/A</v>
      </c>
      <c r="BI94" s="510" t="e">
        <f ca="1">+IF(AND(ISNUMBER(OFFSET('Hygiene Data'!$G$5,0,10*ROW('Hygiene Data'!G88))),'Data Summary'!DX94="Yes"),OFFSET('Hygiene Data'!$G$5,0,10*ROW('Hygiene Data'!G88)),NA())</f>
        <v>#N/A</v>
      </c>
      <c r="BJ94" s="510" t="e">
        <f ca="1">+IF(AND(ISNUMBER(OFFSET('Hygiene Data'!$G$7,0,10*ROW('Hygiene Data'!G88))),'Data Summary'!DY94="Yes"),OFFSET('Hygiene Data'!$G$7,0,10*ROW('Hygiene Data'!G88)),NA())</f>
        <v>#N/A</v>
      </c>
      <c r="BK94" s="510" t="e">
        <f ca="1">+IF(AND(ISNUMBER(OFFSET('Hygiene Data'!$G$9,0,10*ROW('Hygiene Data'!G88))),'Data Summary'!DZ94="Yes"),OFFSET('Hygiene Data'!$G$9,0,10*ROW('Hygiene Data'!G88)),NA())</f>
        <v>#N/A</v>
      </c>
      <c r="BL94" s="510" t="e">
        <f ca="1">+IF(AND(ISNUMBER(OFFSET('Hygiene Data'!$H$5,0,10*ROW('Hygiene Data'!H88))),'Data Summary'!EA94="Yes"),OFFSET('Hygiene Data'!$H$5,0,10*ROW('Hygiene Data'!H88)),NA())</f>
        <v>#N/A</v>
      </c>
      <c r="BM94" s="510" t="e">
        <f ca="1">+IF(AND(ISNUMBER(OFFSET('Hygiene Data'!$H$7,0,10*ROW('Hygiene Data'!H88))),'Data Summary'!EB94="Yes"),OFFSET('Hygiene Data'!$H$7,0,10*ROW('Hygiene Data'!H88)),NA())</f>
        <v>#N/A</v>
      </c>
      <c r="BN94" s="510" t="e">
        <f ca="1">+IF(AND(ISNUMBER(OFFSET('Hygiene Data'!$H$9,0,10*ROW('Hygiene Data'!H88))),'Data Summary'!EC94="Yes"),OFFSET('Hygiene Data'!$H$9,0,10*ROW('Hygiene Data'!H88)),NA())</f>
        <v>#N/A</v>
      </c>
      <c r="BO94" s="510" t="e">
        <f ca="1">+IF(AND(ISNUMBER(OFFSET('Hygiene Data'!$I$5,0,10*ROW('Hygiene Data'!I88))),'Data Summary'!ED94="Yes"),OFFSET('Hygiene Data'!$I$5,0,10*ROW('Hygiene Data'!I88)),NA())</f>
        <v>#N/A</v>
      </c>
      <c r="BP94" s="510" t="e">
        <f ca="1">+IF(AND(ISNUMBER(OFFSET('Hygiene Data'!$I$7,0,10*ROW('Hygiene Data'!I88))),'Data Summary'!EE94="Yes"),OFFSET('Hygiene Data'!$I$7,0,10*ROW('Hygiene Data'!I88)),NA())</f>
        <v>#N/A</v>
      </c>
      <c r="BQ94" s="510" t="e">
        <f ca="1">+IF(AND(ISNUMBER(OFFSET('Hygiene Data'!$I$9,0,10*ROW('Hygiene Data'!I88))),'Data Summary'!EF94="Yes"),OFFSET('Hygiene Data'!$I$9,0,10*ROW('Hygiene Data'!I88)),NA())</f>
        <v>#N/A</v>
      </c>
    </row>
    <row r="95" spans="1:69" x14ac:dyDescent="0.25">
      <c r="A95" s="506" t="e">
        <f ca="1">+RIGHT('Data Summary'!A95,LEN('Data Summary'!A95)-9)</f>
        <v>#VALUE!</v>
      </c>
      <c r="B95" s="480" t="str">
        <f ca="1">+IF(ISTEXT('Data Summary'!B95),'Data Summary'!B95,"")</f>
        <v/>
      </c>
      <c r="C95" s="507" t="e">
        <f ca="1">+VALUE('Data Summary'!C95)</f>
        <v>#VALUE!</v>
      </c>
      <c r="D95" s="508" t="e">
        <f ca="1">+IF(AND(ISNUMBER(OFFSET('Water Data'!$D$4,0,10*ROW('Water Data'!D89))),'Data Summary'!BS95="Yes"),100-OFFSET('Water Data'!$D$4,0,10*ROW('Water Data'!D89)),NA())</f>
        <v>#N/A</v>
      </c>
      <c r="E95" s="508" t="e">
        <f ca="1">+IF(AND(ISNUMBER(OFFSET('Water Data'!$D$6,0,10*ROW('Water Data'!D89))),'Data Summary'!BT95="Yes"),OFFSET('Water Data'!$D$6,0,10*ROW('Water Data'!D89)),NA())</f>
        <v>#N/A</v>
      </c>
      <c r="F95" s="508" t="e">
        <f ca="1">+IF(AND(ISNUMBER(OFFSET('Water Data'!$D$9,0,10*ROW('Water Data'!D89))),'Data Summary'!BU95="Yes"),OFFSET('Water Data'!$D$9,0,10*ROW('Water Data'!D89)),NA())</f>
        <v>#N/A</v>
      </c>
      <c r="G95" s="508" t="e">
        <f ca="1">+IF(AND(ISNUMBER(OFFSET('Water Data'!$E$4,0,10*ROW('Water Data'!E89))),'Data Summary'!BV95="Yes"),100-OFFSET('Water Data'!$E$4,0,10*ROW('Water Data'!E89)),NA())</f>
        <v>#N/A</v>
      </c>
      <c r="H95" s="508" t="e">
        <f ca="1">+IF(AND(ISNUMBER(OFFSET('Water Data'!$E$6,0,10*ROW('Water Data'!E89))),'Data Summary'!BW95="Yes"),OFFSET('Water Data'!$E$6,0,10*ROW('Water Data'!E89)),NA())</f>
        <v>#N/A</v>
      </c>
      <c r="I95" s="508" t="e">
        <f ca="1">+IF(AND(ISNUMBER(OFFSET('Water Data'!$E$9,0,10*ROW('Water Data'!E89))),'Data Summary'!BX95="Yes"),OFFSET('Water Data'!$E$9,0,10*ROW('Water Data'!E89)),NA())</f>
        <v>#N/A</v>
      </c>
      <c r="J95" s="508" t="e">
        <f ca="1">+IF(AND(ISNUMBER(OFFSET('Water Data'!$F$4,0,10*ROW('Water Data'!F89))),'Data Summary'!BY95="Yes"),100-OFFSET('Water Data'!$F$4,0,10*ROW('Water Data'!F89)),NA())</f>
        <v>#N/A</v>
      </c>
      <c r="K95" s="508" t="e">
        <f ca="1">+IF(AND(ISNUMBER(OFFSET('Water Data'!$F$6,0,10*ROW('Water Data'!F89))),'Data Summary'!BZ95="Yes"),OFFSET('Water Data'!$F$6,0,10*ROW('Water Data'!F89)),NA())</f>
        <v>#N/A</v>
      </c>
      <c r="L95" s="508" t="e">
        <f ca="1">+IF(AND(ISNUMBER(OFFSET('Water Data'!$F$9,0,10*ROW('Water Data'!F89))),'Data Summary'!CA95="Yes"),OFFSET('Water Data'!$F$9,0,10*ROW('Water Data'!F89)),NA())</f>
        <v>#N/A</v>
      </c>
      <c r="M95" s="508" t="e">
        <f ca="1">+IF(AND(ISNUMBER(OFFSET('Water Data'!$G$4,0,10*ROW('Water Data'!G89))),'Data Summary'!CB95="Yes"),100-OFFSET('Water Data'!$G$4,0,10*ROW('Water Data'!G89)),NA())</f>
        <v>#N/A</v>
      </c>
      <c r="N95" s="508" t="e">
        <f ca="1">+IF(AND(ISNUMBER(OFFSET('Water Data'!$G$6,0,10*ROW('Water Data'!G89))),'Data Summary'!CC95="Yes"),OFFSET('Water Data'!$G$6,0,10*ROW('Water Data'!G89)),NA())</f>
        <v>#N/A</v>
      </c>
      <c r="O95" s="508" t="e">
        <f ca="1">+IF(AND(ISNUMBER(OFFSET('Water Data'!$G$9,0,10*ROW('Water Data'!G89))),'Data Summary'!CD95="Yes"),OFFSET('Water Data'!$G$9,0,10*ROW('Water Data'!G89)),NA())</f>
        <v>#N/A</v>
      </c>
      <c r="P95" s="508" t="e">
        <f ca="1">+IF(AND(ISNUMBER(OFFSET('Water Data'!$H$4,0,10*ROW('Water Data'!H89))),'Data Summary'!CE95="Yes"),100-OFFSET('Water Data'!$H$4,0,10*ROW('Water Data'!H89)),NA())</f>
        <v>#N/A</v>
      </c>
      <c r="Q95" s="508" t="e">
        <f ca="1">+IF(AND(ISNUMBER(OFFSET('Water Data'!$H$6,0,10*ROW('Water Data'!H89))),'Data Summary'!CF95="Yes"),OFFSET('Water Data'!$H$6,0,10*ROW('Water Data'!H89)),NA())</f>
        <v>#N/A</v>
      </c>
      <c r="R95" s="508" t="e">
        <f ca="1">+IF(AND(ISNUMBER(OFFSET('Water Data'!$H$9,0,10*ROW('Water Data'!H89))),'Data Summary'!CG95="Yes"),OFFSET('Water Data'!$H$9,0,10*ROW('Water Data'!H89)),NA())</f>
        <v>#N/A</v>
      </c>
      <c r="S95" s="508" t="e">
        <f ca="1">+IF(AND(ISNUMBER(OFFSET('Water Data'!$I$4,0,10*ROW('Water Data'!I89))),'Data Summary'!CH95="Yes"),100-OFFSET('Water Data'!$I$4,0,10*ROW('Water Data'!I89)),NA())</f>
        <v>#N/A</v>
      </c>
      <c r="T95" s="508" t="e">
        <f ca="1">+IF(AND(ISNUMBER(OFFSET('Water Data'!$I$6,0,10*ROW('Water Data'!I89))),'Data Summary'!CI95="Yes"),OFFSET('Water Data'!$I$6,0,10*ROW('Water Data'!I89)),NA())</f>
        <v>#N/A</v>
      </c>
      <c r="U95" s="508" t="e">
        <f ca="1">+IF(AND(ISNUMBER(OFFSET('Water Data'!$I$9,0,10*ROW('Water Data'!I89))),'Data Summary'!CJ95="Yes"),OFFSET('Water Data'!$I$9,0,10*ROW('Water Data'!I89)),NA())</f>
        <v>#N/A</v>
      </c>
      <c r="V95" s="509" t="e">
        <f ca="1">+IF(AND(ISNUMBER(OFFSET('Sanitation Data'!$D$4,0,10*ROW('Sanitation Data'!D89))),'Data Summary'!CK95="Yes"),100-OFFSET('Sanitation Data'!$D$4,0,10*ROW('Sanitation Data'!D89)),NA())</f>
        <v>#N/A</v>
      </c>
      <c r="W95" s="509" t="e">
        <f ca="1">+IF(AND(ISNUMBER(OFFSET('Sanitation Data'!$D$6,0,10*ROW('Sanitation Data'!D89))),'Data Summary'!CL95="Yes"),OFFSET('Sanitation Data'!$D$6,0,10*ROW('Sanitation Data'!D89)),NA())</f>
        <v>#N/A</v>
      </c>
      <c r="X95" s="509" t="e">
        <f ca="1">+IF(AND(ISNUMBER(OFFSET('Sanitation Data'!$D$10,0,10*ROW('Sanitation Data'!D89))),'Data Summary'!CM95="Yes"),OFFSET('Sanitation Data'!$D$10,0,10*ROW('Sanitation Data'!D89)),NA())</f>
        <v>#N/A</v>
      </c>
      <c r="Y95" s="509" t="e">
        <f ca="1">+IF(AND(ISNUMBER(OFFSET('Sanitation Data'!$D$11,0,10*ROW('Sanitation Data'!D89))),'Data Summary'!CN95="Yes"),OFFSET('Sanitation Data'!$D$11,0,10*ROW('Sanitation Data'!D89)),NA())</f>
        <v>#N/A</v>
      </c>
      <c r="Z95" s="509" t="e">
        <f ca="1">+IF(AND(ISNUMBER(OFFSET('Sanitation Data'!$D$12,0,10*ROW('Sanitation Data'!D89))),'Data Summary'!CO95="Yes"),OFFSET('Sanitation Data'!$D$12,0,10*ROW('Sanitation Data'!D89)),NA())</f>
        <v>#N/A</v>
      </c>
      <c r="AA95" s="509" t="e">
        <f ca="1">+IF(AND(ISNUMBER(OFFSET('Sanitation Data'!$E$4,0,10*ROW('Sanitation Data'!E89))),'Data Summary'!CP95="Yes"),100-OFFSET('Sanitation Data'!$E$4,0,10*ROW('Sanitation Data'!E89)),NA())</f>
        <v>#N/A</v>
      </c>
      <c r="AB95" s="509" t="e">
        <f ca="1">+IF(AND(ISNUMBER(OFFSET('Sanitation Data'!$E$6,0,10*ROW('Sanitation Data'!E89))),'Data Summary'!CQ95="Yes"),OFFSET('Sanitation Data'!$E$6,0,10*ROW('Sanitation Data'!E89)),NA())</f>
        <v>#N/A</v>
      </c>
      <c r="AC95" s="509" t="e">
        <f ca="1">+IF(AND(ISNUMBER(OFFSET('Sanitation Data'!$E$10,0,10*ROW('Sanitation Data'!E89))),'Data Summary'!CR95="Yes"),OFFSET('Sanitation Data'!$E$10,0,10*ROW('Sanitation Data'!E89)),NA())</f>
        <v>#N/A</v>
      </c>
      <c r="AD95" s="509" t="e">
        <f ca="1">+IF(AND(ISNUMBER(OFFSET('Sanitation Data'!$E$11,0,10*ROW('Sanitation Data'!E89))),'Data Summary'!CS95="Yes"),OFFSET('Sanitation Data'!$E$11,0,10*ROW('Sanitation Data'!E89)),NA())</f>
        <v>#N/A</v>
      </c>
      <c r="AE95" s="509" t="e">
        <f ca="1">+IF(AND(ISNUMBER(OFFSET('Sanitation Data'!$E$12,0,10*ROW('Sanitation Data'!E89))),'Data Summary'!CT95="Yes"),OFFSET('Sanitation Data'!$E$12,0,10*ROW('Sanitation Data'!E89)),NA())</f>
        <v>#N/A</v>
      </c>
      <c r="AF95" s="509" t="e">
        <f ca="1">+IF(AND(ISNUMBER(OFFSET('Sanitation Data'!$F$4,0,10*ROW('Sanitation Data'!F89))),'Data Summary'!CU95="Yes"),100-OFFSET('Sanitation Data'!$F$4,0,10*ROW('Sanitation Data'!F89)),NA())</f>
        <v>#N/A</v>
      </c>
      <c r="AG95" s="509" t="e">
        <f ca="1">+IF(AND(ISNUMBER(OFFSET('Sanitation Data'!$F$6,0,10*ROW('Sanitation Data'!F89))),'Data Summary'!CV95="Yes"),OFFSET('Sanitation Data'!$F$6,0,10*ROW('Sanitation Data'!F89)),NA())</f>
        <v>#N/A</v>
      </c>
      <c r="AH95" s="509" t="e">
        <f ca="1">+IF(AND(ISNUMBER(OFFSET('Sanitation Data'!$F$10,0,10*ROW('Sanitation Data'!F89))),'Data Summary'!CW95="Yes"),OFFSET('Sanitation Data'!$F$10,0,10*ROW('Sanitation Data'!F89)),NA())</f>
        <v>#N/A</v>
      </c>
      <c r="AI95" s="509" t="e">
        <f ca="1">+IF(AND(ISNUMBER(OFFSET('Sanitation Data'!$F$11,0,10*ROW('Sanitation Data'!F89))),'Data Summary'!CX95="Yes"),OFFSET('Sanitation Data'!$F$11,0,10*ROW('Sanitation Data'!F89)),NA())</f>
        <v>#N/A</v>
      </c>
      <c r="AJ95" s="509" t="e">
        <f ca="1">+IF(AND(ISNUMBER(OFFSET('Sanitation Data'!$F$12,0,10*ROW('Sanitation Data'!F89))),'Data Summary'!CY95="Yes"),OFFSET('Sanitation Data'!$F$12,0,10*ROW('Sanitation Data'!F89)),NA())</f>
        <v>#N/A</v>
      </c>
      <c r="AK95" s="509" t="e">
        <f ca="1">+IF(AND(ISNUMBER(OFFSET('Sanitation Data'!$G$4,0,10*ROW('Sanitation Data'!G89))),'Data Summary'!CZ95="Yes"),100-OFFSET('Sanitation Data'!$G$4,0,10*ROW('Sanitation Data'!G89)),NA())</f>
        <v>#N/A</v>
      </c>
      <c r="AL95" s="509" t="e">
        <f ca="1">+IF(AND(ISNUMBER(OFFSET('Sanitation Data'!$G$6,0,10*ROW('Sanitation Data'!G89))),'Data Summary'!DA95="Yes"),OFFSET('Sanitation Data'!$G$6,0,10*ROW('Sanitation Data'!G89)),NA())</f>
        <v>#N/A</v>
      </c>
      <c r="AM95" s="509" t="e">
        <f ca="1">+IF(AND(ISNUMBER(OFFSET('Sanitation Data'!$G$10,0,10*ROW('Sanitation Data'!G89))),'Data Summary'!DB95="Yes"),OFFSET('Sanitation Data'!$G$10,0,10*ROW('Sanitation Data'!G89)),NA())</f>
        <v>#N/A</v>
      </c>
      <c r="AN95" s="509" t="e">
        <f ca="1">+IF(AND(ISNUMBER(OFFSET('Sanitation Data'!$G$11,0,10*ROW('Sanitation Data'!G89))),'Data Summary'!DC95="Yes"),OFFSET('Sanitation Data'!$G$11,0,10*ROW('Sanitation Data'!G89)),NA())</f>
        <v>#N/A</v>
      </c>
      <c r="AO95" s="509" t="e">
        <f ca="1">+IF(AND(ISNUMBER(OFFSET('Sanitation Data'!$G$12,0,10*ROW('Sanitation Data'!G89))),'Data Summary'!DD95="Yes"),OFFSET('Sanitation Data'!$G$12,0,10*ROW('Sanitation Data'!G89)),NA())</f>
        <v>#N/A</v>
      </c>
      <c r="AP95" s="509" t="e">
        <f ca="1">+IF(AND(ISNUMBER(OFFSET('Sanitation Data'!$H$4,0,10*ROW('Sanitation Data'!H89))),'Data Summary'!DE95="Yes"),100-OFFSET('Sanitation Data'!$H$4,0,10*ROW('Sanitation Data'!H89)),NA())</f>
        <v>#N/A</v>
      </c>
      <c r="AQ95" s="509" t="e">
        <f ca="1">+IF(AND(ISNUMBER(OFFSET('Sanitation Data'!$H$6,0,10*ROW('Sanitation Data'!H89))),'Data Summary'!DF95="Yes"),OFFSET('Sanitation Data'!$H$6,0,10*ROW('Sanitation Data'!H89)),NA())</f>
        <v>#N/A</v>
      </c>
      <c r="AR95" s="509" t="e">
        <f ca="1">+IF(AND(ISNUMBER(OFFSET('Sanitation Data'!$H$10,0,10*ROW('Sanitation Data'!H89))),'Data Summary'!DG95="Yes"),OFFSET('Sanitation Data'!$H$10,0,10*ROW('Sanitation Data'!H89)),NA())</f>
        <v>#N/A</v>
      </c>
      <c r="AS95" s="509" t="e">
        <f ca="1">+IF(AND(ISNUMBER(OFFSET('Sanitation Data'!$H$11,0,10*ROW('Sanitation Data'!H89))),'Data Summary'!DH95="Yes"),OFFSET('Sanitation Data'!$H$11,0,10*ROW('Sanitation Data'!H89)),NA())</f>
        <v>#N/A</v>
      </c>
      <c r="AT95" s="509" t="e">
        <f ca="1">+IF(AND(ISNUMBER(OFFSET('Sanitation Data'!$H$12,0,10*ROW('Sanitation Data'!H89))),'Data Summary'!DI95="Yes"),OFFSET('Sanitation Data'!$H$12,0,10*ROW('Sanitation Data'!H89)),NA())</f>
        <v>#N/A</v>
      </c>
      <c r="AU95" s="509" t="e">
        <f ca="1">+IF(AND(ISNUMBER(OFFSET('Sanitation Data'!$I$4,0,10*ROW('Sanitation Data'!I89))),'Data Summary'!DJ95="Yes"),100-OFFSET('Sanitation Data'!$I$4,0,10*ROW('Sanitation Data'!I89)),NA())</f>
        <v>#N/A</v>
      </c>
      <c r="AV95" s="509" t="e">
        <f ca="1">+IF(AND(ISNUMBER(OFFSET('Sanitation Data'!$I$6,0,10*ROW('Sanitation Data'!I89))),'Data Summary'!DK95="Yes"),OFFSET('Sanitation Data'!$I$6,0,10*ROW('Sanitation Data'!I89)),NA())</f>
        <v>#N/A</v>
      </c>
      <c r="AW95" s="509" t="e">
        <f ca="1">+IF(AND(ISNUMBER(OFFSET('Sanitation Data'!$I$10,0,10*ROW('Sanitation Data'!I89))),'Data Summary'!DL95="Yes"),OFFSET('Sanitation Data'!$I$10,0,10*ROW('Sanitation Data'!I89)),NA())</f>
        <v>#N/A</v>
      </c>
      <c r="AX95" s="509" t="e">
        <f ca="1">+IF(AND(ISNUMBER(OFFSET('Sanitation Data'!$I$11,0,10*ROW('Sanitation Data'!I89))),'Data Summary'!DM95="Yes"),OFFSET('Sanitation Data'!$I$11,0,10*ROW('Sanitation Data'!I89)),NA())</f>
        <v>#N/A</v>
      </c>
      <c r="AY95" s="509" t="e">
        <f ca="1">+IF(AND(ISNUMBER(OFFSET('Sanitation Data'!$I$12,0,10*ROW('Sanitation Data'!I89))),'Data Summary'!DN95="Yes"),OFFSET('Sanitation Data'!$I$12,0,10*ROW('Sanitation Data'!I89)),NA())</f>
        <v>#N/A</v>
      </c>
      <c r="AZ95" s="510" t="e">
        <f ca="1">+IF(AND(ISNUMBER(OFFSET('Hygiene Data'!$D$5,0,10*ROW('Hygiene Data'!D89))),'Data Summary'!DO95="Yes"),OFFSET('Hygiene Data'!$D$5,0,10*ROW('Hygiene Data'!D89)),NA())</f>
        <v>#N/A</v>
      </c>
      <c r="BA95" s="510" t="e">
        <f ca="1">+IF(AND(ISNUMBER(OFFSET('Hygiene Data'!$D$7,0,10*ROW('Hygiene Data'!D89))),'Data Summary'!DP95="Yes"),OFFSET('Hygiene Data'!$D$7,0,10*ROW('Hygiene Data'!D89)),NA())</f>
        <v>#N/A</v>
      </c>
      <c r="BB95" s="510" t="e">
        <f ca="1">+IF(AND(ISNUMBER(OFFSET('Hygiene Data'!$D$9,0,10*ROW('Hygiene Data'!D89))),'Data Summary'!DQ95="Yes"),OFFSET('Hygiene Data'!$D$9,0,10*ROW('Hygiene Data'!D89)),NA())</f>
        <v>#N/A</v>
      </c>
      <c r="BC95" s="510" t="e">
        <f ca="1">+IF(AND(ISNUMBER(OFFSET('Hygiene Data'!$E$5,0,10*ROW('Hygiene Data'!E89))),'Data Summary'!DR95="Yes"),OFFSET('Hygiene Data'!$E$5,0,10*ROW('Hygiene Data'!E89)),NA())</f>
        <v>#N/A</v>
      </c>
      <c r="BD95" s="510" t="e">
        <f ca="1">+IF(AND(ISNUMBER(OFFSET('Hygiene Data'!$E$7,0,10*ROW('Hygiene Data'!E89))),'Data Summary'!DS95="Yes"),OFFSET('Hygiene Data'!$E$7,0,10*ROW('Hygiene Data'!E89)),NA())</f>
        <v>#N/A</v>
      </c>
      <c r="BE95" s="510" t="e">
        <f ca="1">+IF(AND(ISNUMBER(OFFSET('Hygiene Data'!$E$9,0,10*ROW('Hygiene Data'!E89))),'Data Summary'!DT95="Yes"),OFFSET('Hygiene Data'!$E$9,0,10*ROW('Hygiene Data'!E89)),NA())</f>
        <v>#N/A</v>
      </c>
      <c r="BF95" s="510" t="e">
        <f ca="1">+IF(AND(ISNUMBER(OFFSET('Hygiene Data'!$F$5,0,10*ROW('Hygiene Data'!F89))),'Data Summary'!DU95="Yes"),OFFSET('Hygiene Data'!$F$5,0,10*ROW('Hygiene Data'!F89)),NA())</f>
        <v>#N/A</v>
      </c>
      <c r="BG95" s="510" t="e">
        <f ca="1">+IF(AND(ISNUMBER(OFFSET('Hygiene Data'!$F$7,0,10*ROW('Hygiene Data'!F89))),'Data Summary'!DV95="Yes"),OFFSET('Hygiene Data'!$F$7,0,10*ROW('Hygiene Data'!F89)),NA())</f>
        <v>#N/A</v>
      </c>
      <c r="BH95" s="510" t="e">
        <f ca="1">+IF(AND(ISNUMBER(OFFSET('Hygiene Data'!$F$9,0,10*ROW('Hygiene Data'!F89))),'Data Summary'!DW95="Yes"),OFFSET('Hygiene Data'!$F$9,0,10*ROW('Hygiene Data'!F89)),NA())</f>
        <v>#N/A</v>
      </c>
      <c r="BI95" s="510" t="e">
        <f ca="1">+IF(AND(ISNUMBER(OFFSET('Hygiene Data'!$G$5,0,10*ROW('Hygiene Data'!G89))),'Data Summary'!DX95="Yes"),OFFSET('Hygiene Data'!$G$5,0,10*ROW('Hygiene Data'!G89)),NA())</f>
        <v>#N/A</v>
      </c>
      <c r="BJ95" s="510" t="e">
        <f ca="1">+IF(AND(ISNUMBER(OFFSET('Hygiene Data'!$G$7,0,10*ROW('Hygiene Data'!G89))),'Data Summary'!DY95="Yes"),OFFSET('Hygiene Data'!$G$7,0,10*ROW('Hygiene Data'!G89)),NA())</f>
        <v>#N/A</v>
      </c>
      <c r="BK95" s="510" t="e">
        <f ca="1">+IF(AND(ISNUMBER(OFFSET('Hygiene Data'!$G$9,0,10*ROW('Hygiene Data'!G89))),'Data Summary'!DZ95="Yes"),OFFSET('Hygiene Data'!$G$9,0,10*ROW('Hygiene Data'!G89)),NA())</f>
        <v>#N/A</v>
      </c>
      <c r="BL95" s="510" t="e">
        <f ca="1">+IF(AND(ISNUMBER(OFFSET('Hygiene Data'!$H$5,0,10*ROW('Hygiene Data'!H89))),'Data Summary'!EA95="Yes"),OFFSET('Hygiene Data'!$H$5,0,10*ROW('Hygiene Data'!H89)),NA())</f>
        <v>#N/A</v>
      </c>
      <c r="BM95" s="510" t="e">
        <f ca="1">+IF(AND(ISNUMBER(OFFSET('Hygiene Data'!$H$7,0,10*ROW('Hygiene Data'!H89))),'Data Summary'!EB95="Yes"),OFFSET('Hygiene Data'!$H$7,0,10*ROW('Hygiene Data'!H89)),NA())</f>
        <v>#N/A</v>
      </c>
      <c r="BN95" s="510" t="e">
        <f ca="1">+IF(AND(ISNUMBER(OFFSET('Hygiene Data'!$H$9,0,10*ROW('Hygiene Data'!H89))),'Data Summary'!EC95="Yes"),OFFSET('Hygiene Data'!$H$9,0,10*ROW('Hygiene Data'!H89)),NA())</f>
        <v>#N/A</v>
      </c>
      <c r="BO95" s="510" t="e">
        <f ca="1">+IF(AND(ISNUMBER(OFFSET('Hygiene Data'!$I$5,0,10*ROW('Hygiene Data'!I89))),'Data Summary'!ED95="Yes"),OFFSET('Hygiene Data'!$I$5,0,10*ROW('Hygiene Data'!I89)),NA())</f>
        <v>#N/A</v>
      </c>
      <c r="BP95" s="510" t="e">
        <f ca="1">+IF(AND(ISNUMBER(OFFSET('Hygiene Data'!$I$7,0,10*ROW('Hygiene Data'!I89))),'Data Summary'!EE95="Yes"),OFFSET('Hygiene Data'!$I$7,0,10*ROW('Hygiene Data'!I89)),NA())</f>
        <v>#N/A</v>
      </c>
      <c r="BQ95" s="510" t="e">
        <f ca="1">+IF(AND(ISNUMBER(OFFSET('Hygiene Data'!$I$9,0,10*ROW('Hygiene Data'!I89))),'Data Summary'!EF95="Yes"),OFFSET('Hygiene Data'!$I$9,0,10*ROW('Hygiene Data'!I89)),NA())</f>
        <v>#N/A</v>
      </c>
    </row>
    <row r="96" spans="1:69" x14ac:dyDescent="0.25">
      <c r="A96" s="506" t="e">
        <f ca="1">+RIGHT('Data Summary'!A96,LEN('Data Summary'!A96)-9)</f>
        <v>#VALUE!</v>
      </c>
      <c r="B96" s="480" t="str">
        <f ca="1">+IF(ISTEXT('Data Summary'!B96),'Data Summary'!B96,"")</f>
        <v/>
      </c>
      <c r="C96" s="507" t="e">
        <f ca="1">+VALUE('Data Summary'!C96)</f>
        <v>#VALUE!</v>
      </c>
      <c r="D96" s="508" t="e">
        <f ca="1">+IF(AND(ISNUMBER(OFFSET('Water Data'!$D$4,0,10*ROW('Water Data'!D90))),'Data Summary'!BS96="Yes"),100-OFFSET('Water Data'!$D$4,0,10*ROW('Water Data'!D90)),NA())</f>
        <v>#N/A</v>
      </c>
      <c r="E96" s="508" t="e">
        <f ca="1">+IF(AND(ISNUMBER(OFFSET('Water Data'!$D$6,0,10*ROW('Water Data'!D90))),'Data Summary'!BT96="Yes"),OFFSET('Water Data'!$D$6,0,10*ROW('Water Data'!D90)),NA())</f>
        <v>#N/A</v>
      </c>
      <c r="F96" s="508" t="e">
        <f ca="1">+IF(AND(ISNUMBER(OFFSET('Water Data'!$D$9,0,10*ROW('Water Data'!D90))),'Data Summary'!BU96="Yes"),OFFSET('Water Data'!$D$9,0,10*ROW('Water Data'!D90)),NA())</f>
        <v>#N/A</v>
      </c>
      <c r="G96" s="508" t="e">
        <f ca="1">+IF(AND(ISNUMBER(OFFSET('Water Data'!$E$4,0,10*ROW('Water Data'!E90))),'Data Summary'!BV96="Yes"),100-OFFSET('Water Data'!$E$4,0,10*ROW('Water Data'!E90)),NA())</f>
        <v>#N/A</v>
      </c>
      <c r="H96" s="508" t="e">
        <f ca="1">+IF(AND(ISNUMBER(OFFSET('Water Data'!$E$6,0,10*ROW('Water Data'!E90))),'Data Summary'!BW96="Yes"),OFFSET('Water Data'!$E$6,0,10*ROW('Water Data'!E90)),NA())</f>
        <v>#N/A</v>
      </c>
      <c r="I96" s="508" t="e">
        <f ca="1">+IF(AND(ISNUMBER(OFFSET('Water Data'!$E$9,0,10*ROW('Water Data'!E90))),'Data Summary'!BX96="Yes"),OFFSET('Water Data'!$E$9,0,10*ROW('Water Data'!E90)),NA())</f>
        <v>#N/A</v>
      </c>
      <c r="J96" s="508" t="e">
        <f ca="1">+IF(AND(ISNUMBER(OFFSET('Water Data'!$F$4,0,10*ROW('Water Data'!F90))),'Data Summary'!BY96="Yes"),100-OFFSET('Water Data'!$F$4,0,10*ROW('Water Data'!F90)),NA())</f>
        <v>#N/A</v>
      </c>
      <c r="K96" s="508" t="e">
        <f ca="1">+IF(AND(ISNUMBER(OFFSET('Water Data'!$F$6,0,10*ROW('Water Data'!F90))),'Data Summary'!BZ96="Yes"),OFFSET('Water Data'!$F$6,0,10*ROW('Water Data'!F90)),NA())</f>
        <v>#N/A</v>
      </c>
      <c r="L96" s="508" t="e">
        <f ca="1">+IF(AND(ISNUMBER(OFFSET('Water Data'!$F$9,0,10*ROW('Water Data'!F90))),'Data Summary'!CA96="Yes"),OFFSET('Water Data'!$F$9,0,10*ROW('Water Data'!F90)),NA())</f>
        <v>#N/A</v>
      </c>
      <c r="M96" s="508" t="e">
        <f ca="1">+IF(AND(ISNUMBER(OFFSET('Water Data'!$G$4,0,10*ROW('Water Data'!G90))),'Data Summary'!CB96="Yes"),100-OFFSET('Water Data'!$G$4,0,10*ROW('Water Data'!G90)),NA())</f>
        <v>#N/A</v>
      </c>
      <c r="N96" s="508" t="e">
        <f ca="1">+IF(AND(ISNUMBER(OFFSET('Water Data'!$G$6,0,10*ROW('Water Data'!G90))),'Data Summary'!CC96="Yes"),OFFSET('Water Data'!$G$6,0,10*ROW('Water Data'!G90)),NA())</f>
        <v>#N/A</v>
      </c>
      <c r="O96" s="508" t="e">
        <f ca="1">+IF(AND(ISNUMBER(OFFSET('Water Data'!$G$9,0,10*ROW('Water Data'!G90))),'Data Summary'!CD96="Yes"),OFFSET('Water Data'!$G$9,0,10*ROW('Water Data'!G90)),NA())</f>
        <v>#N/A</v>
      </c>
      <c r="P96" s="508" t="e">
        <f ca="1">+IF(AND(ISNUMBER(OFFSET('Water Data'!$H$4,0,10*ROW('Water Data'!H90))),'Data Summary'!CE96="Yes"),100-OFFSET('Water Data'!$H$4,0,10*ROW('Water Data'!H90)),NA())</f>
        <v>#N/A</v>
      </c>
      <c r="Q96" s="508" t="e">
        <f ca="1">+IF(AND(ISNUMBER(OFFSET('Water Data'!$H$6,0,10*ROW('Water Data'!H90))),'Data Summary'!CF96="Yes"),OFFSET('Water Data'!$H$6,0,10*ROW('Water Data'!H90)),NA())</f>
        <v>#N/A</v>
      </c>
      <c r="R96" s="508" t="e">
        <f ca="1">+IF(AND(ISNUMBER(OFFSET('Water Data'!$H$9,0,10*ROW('Water Data'!H90))),'Data Summary'!CG96="Yes"),OFFSET('Water Data'!$H$9,0,10*ROW('Water Data'!H90)),NA())</f>
        <v>#N/A</v>
      </c>
      <c r="S96" s="508" t="e">
        <f ca="1">+IF(AND(ISNUMBER(OFFSET('Water Data'!$I$4,0,10*ROW('Water Data'!I90))),'Data Summary'!CH96="Yes"),100-OFFSET('Water Data'!$I$4,0,10*ROW('Water Data'!I90)),NA())</f>
        <v>#N/A</v>
      </c>
      <c r="T96" s="508" t="e">
        <f ca="1">+IF(AND(ISNUMBER(OFFSET('Water Data'!$I$6,0,10*ROW('Water Data'!I90))),'Data Summary'!CI96="Yes"),OFFSET('Water Data'!$I$6,0,10*ROW('Water Data'!I90)),NA())</f>
        <v>#N/A</v>
      </c>
      <c r="U96" s="508" t="e">
        <f ca="1">+IF(AND(ISNUMBER(OFFSET('Water Data'!$I$9,0,10*ROW('Water Data'!I90))),'Data Summary'!CJ96="Yes"),OFFSET('Water Data'!$I$9,0,10*ROW('Water Data'!I90)),NA())</f>
        <v>#N/A</v>
      </c>
      <c r="V96" s="509" t="e">
        <f ca="1">+IF(AND(ISNUMBER(OFFSET('Sanitation Data'!$D$4,0,10*ROW('Sanitation Data'!D90))),'Data Summary'!CK96="Yes"),100-OFFSET('Sanitation Data'!$D$4,0,10*ROW('Sanitation Data'!D90)),NA())</f>
        <v>#N/A</v>
      </c>
      <c r="W96" s="509" t="e">
        <f ca="1">+IF(AND(ISNUMBER(OFFSET('Sanitation Data'!$D$6,0,10*ROW('Sanitation Data'!D90))),'Data Summary'!CL96="Yes"),OFFSET('Sanitation Data'!$D$6,0,10*ROW('Sanitation Data'!D90)),NA())</f>
        <v>#N/A</v>
      </c>
      <c r="X96" s="509" t="e">
        <f ca="1">+IF(AND(ISNUMBER(OFFSET('Sanitation Data'!$D$10,0,10*ROW('Sanitation Data'!D90))),'Data Summary'!CM96="Yes"),OFFSET('Sanitation Data'!$D$10,0,10*ROW('Sanitation Data'!D90)),NA())</f>
        <v>#N/A</v>
      </c>
      <c r="Y96" s="509" t="e">
        <f ca="1">+IF(AND(ISNUMBER(OFFSET('Sanitation Data'!$D$11,0,10*ROW('Sanitation Data'!D90))),'Data Summary'!CN96="Yes"),OFFSET('Sanitation Data'!$D$11,0,10*ROW('Sanitation Data'!D90)),NA())</f>
        <v>#N/A</v>
      </c>
      <c r="Z96" s="509" t="e">
        <f ca="1">+IF(AND(ISNUMBER(OFFSET('Sanitation Data'!$D$12,0,10*ROW('Sanitation Data'!D90))),'Data Summary'!CO96="Yes"),OFFSET('Sanitation Data'!$D$12,0,10*ROW('Sanitation Data'!D90)),NA())</f>
        <v>#N/A</v>
      </c>
      <c r="AA96" s="509" t="e">
        <f ca="1">+IF(AND(ISNUMBER(OFFSET('Sanitation Data'!$E$4,0,10*ROW('Sanitation Data'!E90))),'Data Summary'!CP96="Yes"),100-OFFSET('Sanitation Data'!$E$4,0,10*ROW('Sanitation Data'!E90)),NA())</f>
        <v>#N/A</v>
      </c>
      <c r="AB96" s="509" t="e">
        <f ca="1">+IF(AND(ISNUMBER(OFFSET('Sanitation Data'!$E$6,0,10*ROW('Sanitation Data'!E90))),'Data Summary'!CQ96="Yes"),OFFSET('Sanitation Data'!$E$6,0,10*ROW('Sanitation Data'!E90)),NA())</f>
        <v>#N/A</v>
      </c>
      <c r="AC96" s="509" t="e">
        <f ca="1">+IF(AND(ISNUMBER(OFFSET('Sanitation Data'!$E$10,0,10*ROW('Sanitation Data'!E90))),'Data Summary'!CR96="Yes"),OFFSET('Sanitation Data'!$E$10,0,10*ROW('Sanitation Data'!E90)),NA())</f>
        <v>#N/A</v>
      </c>
      <c r="AD96" s="509" t="e">
        <f ca="1">+IF(AND(ISNUMBER(OFFSET('Sanitation Data'!$E$11,0,10*ROW('Sanitation Data'!E90))),'Data Summary'!CS96="Yes"),OFFSET('Sanitation Data'!$E$11,0,10*ROW('Sanitation Data'!E90)),NA())</f>
        <v>#N/A</v>
      </c>
      <c r="AE96" s="509" t="e">
        <f ca="1">+IF(AND(ISNUMBER(OFFSET('Sanitation Data'!$E$12,0,10*ROW('Sanitation Data'!E90))),'Data Summary'!CT96="Yes"),OFFSET('Sanitation Data'!$E$12,0,10*ROW('Sanitation Data'!E90)),NA())</f>
        <v>#N/A</v>
      </c>
      <c r="AF96" s="509" t="e">
        <f ca="1">+IF(AND(ISNUMBER(OFFSET('Sanitation Data'!$F$4,0,10*ROW('Sanitation Data'!F90))),'Data Summary'!CU96="Yes"),100-OFFSET('Sanitation Data'!$F$4,0,10*ROW('Sanitation Data'!F90)),NA())</f>
        <v>#N/A</v>
      </c>
      <c r="AG96" s="509" t="e">
        <f ca="1">+IF(AND(ISNUMBER(OFFSET('Sanitation Data'!$F$6,0,10*ROW('Sanitation Data'!F90))),'Data Summary'!CV96="Yes"),OFFSET('Sanitation Data'!$F$6,0,10*ROW('Sanitation Data'!F90)),NA())</f>
        <v>#N/A</v>
      </c>
      <c r="AH96" s="509" t="e">
        <f ca="1">+IF(AND(ISNUMBER(OFFSET('Sanitation Data'!$F$10,0,10*ROW('Sanitation Data'!F90))),'Data Summary'!CW96="Yes"),OFFSET('Sanitation Data'!$F$10,0,10*ROW('Sanitation Data'!F90)),NA())</f>
        <v>#N/A</v>
      </c>
      <c r="AI96" s="509" t="e">
        <f ca="1">+IF(AND(ISNUMBER(OFFSET('Sanitation Data'!$F$11,0,10*ROW('Sanitation Data'!F90))),'Data Summary'!CX96="Yes"),OFFSET('Sanitation Data'!$F$11,0,10*ROW('Sanitation Data'!F90)),NA())</f>
        <v>#N/A</v>
      </c>
      <c r="AJ96" s="509" t="e">
        <f ca="1">+IF(AND(ISNUMBER(OFFSET('Sanitation Data'!$F$12,0,10*ROW('Sanitation Data'!F90))),'Data Summary'!CY96="Yes"),OFFSET('Sanitation Data'!$F$12,0,10*ROW('Sanitation Data'!F90)),NA())</f>
        <v>#N/A</v>
      </c>
      <c r="AK96" s="509" t="e">
        <f ca="1">+IF(AND(ISNUMBER(OFFSET('Sanitation Data'!$G$4,0,10*ROW('Sanitation Data'!G90))),'Data Summary'!CZ96="Yes"),100-OFFSET('Sanitation Data'!$G$4,0,10*ROW('Sanitation Data'!G90)),NA())</f>
        <v>#N/A</v>
      </c>
      <c r="AL96" s="509" t="e">
        <f ca="1">+IF(AND(ISNUMBER(OFFSET('Sanitation Data'!$G$6,0,10*ROW('Sanitation Data'!G90))),'Data Summary'!DA96="Yes"),OFFSET('Sanitation Data'!$G$6,0,10*ROW('Sanitation Data'!G90)),NA())</f>
        <v>#N/A</v>
      </c>
      <c r="AM96" s="509" t="e">
        <f ca="1">+IF(AND(ISNUMBER(OFFSET('Sanitation Data'!$G$10,0,10*ROW('Sanitation Data'!G90))),'Data Summary'!DB96="Yes"),OFFSET('Sanitation Data'!$G$10,0,10*ROW('Sanitation Data'!G90)),NA())</f>
        <v>#N/A</v>
      </c>
      <c r="AN96" s="509" t="e">
        <f ca="1">+IF(AND(ISNUMBER(OFFSET('Sanitation Data'!$G$11,0,10*ROW('Sanitation Data'!G90))),'Data Summary'!DC96="Yes"),OFFSET('Sanitation Data'!$G$11,0,10*ROW('Sanitation Data'!G90)),NA())</f>
        <v>#N/A</v>
      </c>
      <c r="AO96" s="509" t="e">
        <f ca="1">+IF(AND(ISNUMBER(OFFSET('Sanitation Data'!$G$12,0,10*ROW('Sanitation Data'!G90))),'Data Summary'!DD96="Yes"),OFFSET('Sanitation Data'!$G$12,0,10*ROW('Sanitation Data'!G90)),NA())</f>
        <v>#N/A</v>
      </c>
      <c r="AP96" s="509" t="e">
        <f ca="1">+IF(AND(ISNUMBER(OFFSET('Sanitation Data'!$H$4,0,10*ROW('Sanitation Data'!H90))),'Data Summary'!DE96="Yes"),100-OFFSET('Sanitation Data'!$H$4,0,10*ROW('Sanitation Data'!H90)),NA())</f>
        <v>#N/A</v>
      </c>
      <c r="AQ96" s="509" t="e">
        <f ca="1">+IF(AND(ISNUMBER(OFFSET('Sanitation Data'!$H$6,0,10*ROW('Sanitation Data'!H90))),'Data Summary'!DF96="Yes"),OFFSET('Sanitation Data'!$H$6,0,10*ROW('Sanitation Data'!H90)),NA())</f>
        <v>#N/A</v>
      </c>
      <c r="AR96" s="509" t="e">
        <f ca="1">+IF(AND(ISNUMBER(OFFSET('Sanitation Data'!$H$10,0,10*ROW('Sanitation Data'!H90))),'Data Summary'!DG96="Yes"),OFFSET('Sanitation Data'!$H$10,0,10*ROW('Sanitation Data'!H90)),NA())</f>
        <v>#N/A</v>
      </c>
      <c r="AS96" s="509" t="e">
        <f ca="1">+IF(AND(ISNUMBER(OFFSET('Sanitation Data'!$H$11,0,10*ROW('Sanitation Data'!H90))),'Data Summary'!DH96="Yes"),OFFSET('Sanitation Data'!$H$11,0,10*ROW('Sanitation Data'!H90)),NA())</f>
        <v>#N/A</v>
      </c>
      <c r="AT96" s="509" t="e">
        <f ca="1">+IF(AND(ISNUMBER(OFFSET('Sanitation Data'!$H$12,0,10*ROW('Sanitation Data'!H90))),'Data Summary'!DI96="Yes"),OFFSET('Sanitation Data'!$H$12,0,10*ROW('Sanitation Data'!H90)),NA())</f>
        <v>#N/A</v>
      </c>
      <c r="AU96" s="509" t="e">
        <f ca="1">+IF(AND(ISNUMBER(OFFSET('Sanitation Data'!$I$4,0,10*ROW('Sanitation Data'!I90))),'Data Summary'!DJ96="Yes"),100-OFFSET('Sanitation Data'!$I$4,0,10*ROW('Sanitation Data'!I90)),NA())</f>
        <v>#N/A</v>
      </c>
      <c r="AV96" s="509" t="e">
        <f ca="1">+IF(AND(ISNUMBER(OFFSET('Sanitation Data'!$I$6,0,10*ROW('Sanitation Data'!I90))),'Data Summary'!DK96="Yes"),OFFSET('Sanitation Data'!$I$6,0,10*ROW('Sanitation Data'!I90)),NA())</f>
        <v>#N/A</v>
      </c>
      <c r="AW96" s="509" t="e">
        <f ca="1">+IF(AND(ISNUMBER(OFFSET('Sanitation Data'!$I$10,0,10*ROW('Sanitation Data'!I90))),'Data Summary'!DL96="Yes"),OFFSET('Sanitation Data'!$I$10,0,10*ROW('Sanitation Data'!I90)),NA())</f>
        <v>#N/A</v>
      </c>
      <c r="AX96" s="509" t="e">
        <f ca="1">+IF(AND(ISNUMBER(OFFSET('Sanitation Data'!$I$11,0,10*ROW('Sanitation Data'!I90))),'Data Summary'!DM96="Yes"),OFFSET('Sanitation Data'!$I$11,0,10*ROW('Sanitation Data'!I90)),NA())</f>
        <v>#N/A</v>
      </c>
      <c r="AY96" s="509" t="e">
        <f ca="1">+IF(AND(ISNUMBER(OFFSET('Sanitation Data'!$I$12,0,10*ROW('Sanitation Data'!I90))),'Data Summary'!DN96="Yes"),OFFSET('Sanitation Data'!$I$12,0,10*ROW('Sanitation Data'!I90)),NA())</f>
        <v>#N/A</v>
      </c>
      <c r="AZ96" s="510" t="e">
        <f ca="1">+IF(AND(ISNUMBER(OFFSET('Hygiene Data'!$D$5,0,10*ROW('Hygiene Data'!D90))),'Data Summary'!DO96="Yes"),OFFSET('Hygiene Data'!$D$5,0,10*ROW('Hygiene Data'!D90)),NA())</f>
        <v>#N/A</v>
      </c>
      <c r="BA96" s="510" t="e">
        <f ca="1">+IF(AND(ISNUMBER(OFFSET('Hygiene Data'!$D$7,0,10*ROW('Hygiene Data'!D90))),'Data Summary'!DP96="Yes"),OFFSET('Hygiene Data'!$D$7,0,10*ROW('Hygiene Data'!D90)),NA())</f>
        <v>#N/A</v>
      </c>
      <c r="BB96" s="510" t="e">
        <f ca="1">+IF(AND(ISNUMBER(OFFSET('Hygiene Data'!$D$9,0,10*ROW('Hygiene Data'!D90))),'Data Summary'!DQ96="Yes"),OFFSET('Hygiene Data'!$D$9,0,10*ROW('Hygiene Data'!D90)),NA())</f>
        <v>#N/A</v>
      </c>
      <c r="BC96" s="510" t="e">
        <f ca="1">+IF(AND(ISNUMBER(OFFSET('Hygiene Data'!$E$5,0,10*ROW('Hygiene Data'!E90))),'Data Summary'!DR96="Yes"),OFFSET('Hygiene Data'!$E$5,0,10*ROW('Hygiene Data'!E90)),NA())</f>
        <v>#N/A</v>
      </c>
      <c r="BD96" s="510" t="e">
        <f ca="1">+IF(AND(ISNUMBER(OFFSET('Hygiene Data'!$E$7,0,10*ROW('Hygiene Data'!E90))),'Data Summary'!DS96="Yes"),OFFSET('Hygiene Data'!$E$7,0,10*ROW('Hygiene Data'!E90)),NA())</f>
        <v>#N/A</v>
      </c>
      <c r="BE96" s="510" t="e">
        <f ca="1">+IF(AND(ISNUMBER(OFFSET('Hygiene Data'!$E$9,0,10*ROW('Hygiene Data'!E90))),'Data Summary'!DT96="Yes"),OFFSET('Hygiene Data'!$E$9,0,10*ROW('Hygiene Data'!E90)),NA())</f>
        <v>#N/A</v>
      </c>
      <c r="BF96" s="510" t="e">
        <f ca="1">+IF(AND(ISNUMBER(OFFSET('Hygiene Data'!$F$5,0,10*ROW('Hygiene Data'!F90))),'Data Summary'!DU96="Yes"),OFFSET('Hygiene Data'!$F$5,0,10*ROW('Hygiene Data'!F90)),NA())</f>
        <v>#N/A</v>
      </c>
      <c r="BG96" s="510" t="e">
        <f ca="1">+IF(AND(ISNUMBER(OFFSET('Hygiene Data'!$F$7,0,10*ROW('Hygiene Data'!F90))),'Data Summary'!DV96="Yes"),OFFSET('Hygiene Data'!$F$7,0,10*ROW('Hygiene Data'!F90)),NA())</f>
        <v>#N/A</v>
      </c>
      <c r="BH96" s="510" t="e">
        <f ca="1">+IF(AND(ISNUMBER(OFFSET('Hygiene Data'!$F$9,0,10*ROW('Hygiene Data'!F90))),'Data Summary'!DW96="Yes"),OFFSET('Hygiene Data'!$F$9,0,10*ROW('Hygiene Data'!F90)),NA())</f>
        <v>#N/A</v>
      </c>
      <c r="BI96" s="510" t="e">
        <f ca="1">+IF(AND(ISNUMBER(OFFSET('Hygiene Data'!$G$5,0,10*ROW('Hygiene Data'!G90))),'Data Summary'!DX96="Yes"),OFFSET('Hygiene Data'!$G$5,0,10*ROW('Hygiene Data'!G90)),NA())</f>
        <v>#N/A</v>
      </c>
      <c r="BJ96" s="510" t="e">
        <f ca="1">+IF(AND(ISNUMBER(OFFSET('Hygiene Data'!$G$7,0,10*ROW('Hygiene Data'!G90))),'Data Summary'!DY96="Yes"),OFFSET('Hygiene Data'!$G$7,0,10*ROW('Hygiene Data'!G90)),NA())</f>
        <v>#N/A</v>
      </c>
      <c r="BK96" s="510" t="e">
        <f ca="1">+IF(AND(ISNUMBER(OFFSET('Hygiene Data'!$G$9,0,10*ROW('Hygiene Data'!G90))),'Data Summary'!DZ96="Yes"),OFFSET('Hygiene Data'!$G$9,0,10*ROW('Hygiene Data'!G90)),NA())</f>
        <v>#N/A</v>
      </c>
      <c r="BL96" s="510" t="e">
        <f ca="1">+IF(AND(ISNUMBER(OFFSET('Hygiene Data'!$H$5,0,10*ROW('Hygiene Data'!H90))),'Data Summary'!EA96="Yes"),OFFSET('Hygiene Data'!$H$5,0,10*ROW('Hygiene Data'!H90)),NA())</f>
        <v>#N/A</v>
      </c>
      <c r="BM96" s="510" t="e">
        <f ca="1">+IF(AND(ISNUMBER(OFFSET('Hygiene Data'!$H$7,0,10*ROW('Hygiene Data'!H90))),'Data Summary'!EB96="Yes"),OFFSET('Hygiene Data'!$H$7,0,10*ROW('Hygiene Data'!H90)),NA())</f>
        <v>#N/A</v>
      </c>
      <c r="BN96" s="510" t="e">
        <f ca="1">+IF(AND(ISNUMBER(OFFSET('Hygiene Data'!$H$9,0,10*ROW('Hygiene Data'!H90))),'Data Summary'!EC96="Yes"),OFFSET('Hygiene Data'!$H$9,0,10*ROW('Hygiene Data'!H90)),NA())</f>
        <v>#N/A</v>
      </c>
      <c r="BO96" s="510" t="e">
        <f ca="1">+IF(AND(ISNUMBER(OFFSET('Hygiene Data'!$I$5,0,10*ROW('Hygiene Data'!I90))),'Data Summary'!ED96="Yes"),OFFSET('Hygiene Data'!$I$5,0,10*ROW('Hygiene Data'!I90)),NA())</f>
        <v>#N/A</v>
      </c>
      <c r="BP96" s="510" t="e">
        <f ca="1">+IF(AND(ISNUMBER(OFFSET('Hygiene Data'!$I$7,0,10*ROW('Hygiene Data'!I90))),'Data Summary'!EE96="Yes"),OFFSET('Hygiene Data'!$I$7,0,10*ROW('Hygiene Data'!I90)),NA())</f>
        <v>#N/A</v>
      </c>
      <c r="BQ96" s="510" t="e">
        <f ca="1">+IF(AND(ISNUMBER(OFFSET('Hygiene Data'!$I$9,0,10*ROW('Hygiene Data'!I90))),'Data Summary'!EF96="Yes"),OFFSET('Hygiene Data'!$I$9,0,10*ROW('Hygiene Data'!I90)),NA())</f>
        <v>#N/A</v>
      </c>
    </row>
    <row r="97" spans="1:69" x14ac:dyDescent="0.25">
      <c r="A97" s="506" t="e">
        <f ca="1">+RIGHT('Data Summary'!A97,LEN('Data Summary'!A97)-9)</f>
        <v>#VALUE!</v>
      </c>
      <c r="B97" s="480" t="str">
        <f ca="1">+IF(ISTEXT('Data Summary'!B97),'Data Summary'!B97,"")</f>
        <v/>
      </c>
      <c r="C97" s="507" t="e">
        <f ca="1">+VALUE('Data Summary'!C97)</f>
        <v>#VALUE!</v>
      </c>
      <c r="D97" s="508" t="e">
        <f ca="1">+IF(AND(ISNUMBER(OFFSET('Water Data'!$D$4,0,10*ROW('Water Data'!D91))),'Data Summary'!BS97="Yes"),100-OFFSET('Water Data'!$D$4,0,10*ROW('Water Data'!D91)),NA())</f>
        <v>#N/A</v>
      </c>
      <c r="E97" s="508" t="e">
        <f ca="1">+IF(AND(ISNUMBER(OFFSET('Water Data'!$D$6,0,10*ROW('Water Data'!D91))),'Data Summary'!BT97="Yes"),OFFSET('Water Data'!$D$6,0,10*ROW('Water Data'!D91)),NA())</f>
        <v>#N/A</v>
      </c>
      <c r="F97" s="508" t="e">
        <f ca="1">+IF(AND(ISNUMBER(OFFSET('Water Data'!$D$9,0,10*ROW('Water Data'!D91))),'Data Summary'!BU97="Yes"),OFFSET('Water Data'!$D$9,0,10*ROW('Water Data'!D91)),NA())</f>
        <v>#N/A</v>
      </c>
      <c r="G97" s="508" t="e">
        <f ca="1">+IF(AND(ISNUMBER(OFFSET('Water Data'!$E$4,0,10*ROW('Water Data'!E91))),'Data Summary'!BV97="Yes"),100-OFFSET('Water Data'!$E$4,0,10*ROW('Water Data'!E91)),NA())</f>
        <v>#N/A</v>
      </c>
      <c r="H97" s="508" t="e">
        <f ca="1">+IF(AND(ISNUMBER(OFFSET('Water Data'!$E$6,0,10*ROW('Water Data'!E91))),'Data Summary'!BW97="Yes"),OFFSET('Water Data'!$E$6,0,10*ROW('Water Data'!E91)),NA())</f>
        <v>#N/A</v>
      </c>
      <c r="I97" s="508" t="e">
        <f ca="1">+IF(AND(ISNUMBER(OFFSET('Water Data'!$E$9,0,10*ROW('Water Data'!E91))),'Data Summary'!BX97="Yes"),OFFSET('Water Data'!$E$9,0,10*ROW('Water Data'!E91)),NA())</f>
        <v>#N/A</v>
      </c>
      <c r="J97" s="508" t="e">
        <f ca="1">+IF(AND(ISNUMBER(OFFSET('Water Data'!$F$4,0,10*ROW('Water Data'!F91))),'Data Summary'!BY97="Yes"),100-OFFSET('Water Data'!$F$4,0,10*ROW('Water Data'!F91)),NA())</f>
        <v>#N/A</v>
      </c>
      <c r="K97" s="508" t="e">
        <f ca="1">+IF(AND(ISNUMBER(OFFSET('Water Data'!$F$6,0,10*ROW('Water Data'!F91))),'Data Summary'!BZ97="Yes"),OFFSET('Water Data'!$F$6,0,10*ROW('Water Data'!F91)),NA())</f>
        <v>#N/A</v>
      </c>
      <c r="L97" s="508" t="e">
        <f ca="1">+IF(AND(ISNUMBER(OFFSET('Water Data'!$F$9,0,10*ROW('Water Data'!F91))),'Data Summary'!CA97="Yes"),OFFSET('Water Data'!$F$9,0,10*ROW('Water Data'!F91)),NA())</f>
        <v>#N/A</v>
      </c>
      <c r="M97" s="508" t="e">
        <f ca="1">+IF(AND(ISNUMBER(OFFSET('Water Data'!$G$4,0,10*ROW('Water Data'!G91))),'Data Summary'!CB97="Yes"),100-OFFSET('Water Data'!$G$4,0,10*ROW('Water Data'!G91)),NA())</f>
        <v>#N/A</v>
      </c>
      <c r="N97" s="508" t="e">
        <f ca="1">+IF(AND(ISNUMBER(OFFSET('Water Data'!$G$6,0,10*ROW('Water Data'!G91))),'Data Summary'!CC97="Yes"),OFFSET('Water Data'!$G$6,0,10*ROW('Water Data'!G91)),NA())</f>
        <v>#N/A</v>
      </c>
      <c r="O97" s="508" t="e">
        <f ca="1">+IF(AND(ISNUMBER(OFFSET('Water Data'!$G$9,0,10*ROW('Water Data'!G91))),'Data Summary'!CD97="Yes"),OFFSET('Water Data'!$G$9,0,10*ROW('Water Data'!G91)),NA())</f>
        <v>#N/A</v>
      </c>
      <c r="P97" s="508" t="e">
        <f ca="1">+IF(AND(ISNUMBER(OFFSET('Water Data'!$H$4,0,10*ROW('Water Data'!H91))),'Data Summary'!CE97="Yes"),100-OFFSET('Water Data'!$H$4,0,10*ROW('Water Data'!H91)),NA())</f>
        <v>#N/A</v>
      </c>
      <c r="Q97" s="508" t="e">
        <f ca="1">+IF(AND(ISNUMBER(OFFSET('Water Data'!$H$6,0,10*ROW('Water Data'!H91))),'Data Summary'!CF97="Yes"),OFFSET('Water Data'!$H$6,0,10*ROW('Water Data'!H91)),NA())</f>
        <v>#N/A</v>
      </c>
      <c r="R97" s="508" t="e">
        <f ca="1">+IF(AND(ISNUMBER(OFFSET('Water Data'!$H$9,0,10*ROW('Water Data'!H91))),'Data Summary'!CG97="Yes"),OFFSET('Water Data'!$H$9,0,10*ROW('Water Data'!H91)),NA())</f>
        <v>#N/A</v>
      </c>
      <c r="S97" s="508" t="e">
        <f ca="1">+IF(AND(ISNUMBER(OFFSET('Water Data'!$I$4,0,10*ROW('Water Data'!I91))),'Data Summary'!CH97="Yes"),100-OFFSET('Water Data'!$I$4,0,10*ROW('Water Data'!I91)),NA())</f>
        <v>#N/A</v>
      </c>
      <c r="T97" s="508" t="e">
        <f ca="1">+IF(AND(ISNUMBER(OFFSET('Water Data'!$I$6,0,10*ROW('Water Data'!I91))),'Data Summary'!CI97="Yes"),OFFSET('Water Data'!$I$6,0,10*ROW('Water Data'!I91)),NA())</f>
        <v>#N/A</v>
      </c>
      <c r="U97" s="508" t="e">
        <f ca="1">+IF(AND(ISNUMBER(OFFSET('Water Data'!$I$9,0,10*ROW('Water Data'!I91))),'Data Summary'!CJ97="Yes"),OFFSET('Water Data'!$I$9,0,10*ROW('Water Data'!I91)),NA())</f>
        <v>#N/A</v>
      </c>
      <c r="V97" s="509" t="e">
        <f ca="1">+IF(AND(ISNUMBER(OFFSET('Sanitation Data'!$D$4,0,10*ROW('Sanitation Data'!D91))),'Data Summary'!CK97="Yes"),100-OFFSET('Sanitation Data'!$D$4,0,10*ROW('Sanitation Data'!D91)),NA())</f>
        <v>#N/A</v>
      </c>
      <c r="W97" s="509" t="e">
        <f ca="1">+IF(AND(ISNUMBER(OFFSET('Sanitation Data'!$D$6,0,10*ROW('Sanitation Data'!D91))),'Data Summary'!CL97="Yes"),OFFSET('Sanitation Data'!$D$6,0,10*ROW('Sanitation Data'!D91)),NA())</f>
        <v>#N/A</v>
      </c>
      <c r="X97" s="509" t="e">
        <f ca="1">+IF(AND(ISNUMBER(OFFSET('Sanitation Data'!$D$10,0,10*ROW('Sanitation Data'!D91))),'Data Summary'!CM97="Yes"),OFFSET('Sanitation Data'!$D$10,0,10*ROW('Sanitation Data'!D91)),NA())</f>
        <v>#N/A</v>
      </c>
      <c r="Y97" s="509" t="e">
        <f ca="1">+IF(AND(ISNUMBER(OFFSET('Sanitation Data'!$D$11,0,10*ROW('Sanitation Data'!D91))),'Data Summary'!CN97="Yes"),OFFSET('Sanitation Data'!$D$11,0,10*ROW('Sanitation Data'!D91)),NA())</f>
        <v>#N/A</v>
      </c>
      <c r="Z97" s="509" t="e">
        <f ca="1">+IF(AND(ISNUMBER(OFFSET('Sanitation Data'!$D$12,0,10*ROW('Sanitation Data'!D91))),'Data Summary'!CO97="Yes"),OFFSET('Sanitation Data'!$D$12,0,10*ROW('Sanitation Data'!D91)),NA())</f>
        <v>#N/A</v>
      </c>
      <c r="AA97" s="509" t="e">
        <f ca="1">+IF(AND(ISNUMBER(OFFSET('Sanitation Data'!$E$4,0,10*ROW('Sanitation Data'!E91))),'Data Summary'!CP97="Yes"),100-OFFSET('Sanitation Data'!$E$4,0,10*ROW('Sanitation Data'!E91)),NA())</f>
        <v>#N/A</v>
      </c>
      <c r="AB97" s="509" t="e">
        <f ca="1">+IF(AND(ISNUMBER(OFFSET('Sanitation Data'!$E$6,0,10*ROW('Sanitation Data'!E91))),'Data Summary'!CQ97="Yes"),OFFSET('Sanitation Data'!$E$6,0,10*ROW('Sanitation Data'!E91)),NA())</f>
        <v>#N/A</v>
      </c>
      <c r="AC97" s="509" t="e">
        <f ca="1">+IF(AND(ISNUMBER(OFFSET('Sanitation Data'!$E$10,0,10*ROW('Sanitation Data'!E91))),'Data Summary'!CR97="Yes"),OFFSET('Sanitation Data'!$E$10,0,10*ROW('Sanitation Data'!E91)),NA())</f>
        <v>#N/A</v>
      </c>
      <c r="AD97" s="509" t="e">
        <f ca="1">+IF(AND(ISNUMBER(OFFSET('Sanitation Data'!$E$11,0,10*ROW('Sanitation Data'!E91))),'Data Summary'!CS97="Yes"),OFFSET('Sanitation Data'!$E$11,0,10*ROW('Sanitation Data'!E91)),NA())</f>
        <v>#N/A</v>
      </c>
      <c r="AE97" s="509" t="e">
        <f ca="1">+IF(AND(ISNUMBER(OFFSET('Sanitation Data'!$E$12,0,10*ROW('Sanitation Data'!E91))),'Data Summary'!CT97="Yes"),OFFSET('Sanitation Data'!$E$12,0,10*ROW('Sanitation Data'!E91)),NA())</f>
        <v>#N/A</v>
      </c>
      <c r="AF97" s="509" t="e">
        <f ca="1">+IF(AND(ISNUMBER(OFFSET('Sanitation Data'!$F$4,0,10*ROW('Sanitation Data'!F91))),'Data Summary'!CU97="Yes"),100-OFFSET('Sanitation Data'!$F$4,0,10*ROW('Sanitation Data'!F91)),NA())</f>
        <v>#N/A</v>
      </c>
      <c r="AG97" s="509" t="e">
        <f ca="1">+IF(AND(ISNUMBER(OFFSET('Sanitation Data'!$F$6,0,10*ROW('Sanitation Data'!F91))),'Data Summary'!CV97="Yes"),OFFSET('Sanitation Data'!$F$6,0,10*ROW('Sanitation Data'!F91)),NA())</f>
        <v>#N/A</v>
      </c>
      <c r="AH97" s="509" t="e">
        <f ca="1">+IF(AND(ISNUMBER(OFFSET('Sanitation Data'!$F$10,0,10*ROW('Sanitation Data'!F91))),'Data Summary'!CW97="Yes"),OFFSET('Sanitation Data'!$F$10,0,10*ROW('Sanitation Data'!F91)),NA())</f>
        <v>#N/A</v>
      </c>
      <c r="AI97" s="509" t="e">
        <f ca="1">+IF(AND(ISNUMBER(OFFSET('Sanitation Data'!$F$11,0,10*ROW('Sanitation Data'!F91))),'Data Summary'!CX97="Yes"),OFFSET('Sanitation Data'!$F$11,0,10*ROW('Sanitation Data'!F91)),NA())</f>
        <v>#N/A</v>
      </c>
      <c r="AJ97" s="509" t="e">
        <f ca="1">+IF(AND(ISNUMBER(OFFSET('Sanitation Data'!$F$12,0,10*ROW('Sanitation Data'!F91))),'Data Summary'!CY97="Yes"),OFFSET('Sanitation Data'!$F$12,0,10*ROW('Sanitation Data'!F91)),NA())</f>
        <v>#N/A</v>
      </c>
      <c r="AK97" s="509" t="e">
        <f ca="1">+IF(AND(ISNUMBER(OFFSET('Sanitation Data'!$G$4,0,10*ROW('Sanitation Data'!G91))),'Data Summary'!CZ97="Yes"),100-OFFSET('Sanitation Data'!$G$4,0,10*ROW('Sanitation Data'!G91)),NA())</f>
        <v>#N/A</v>
      </c>
      <c r="AL97" s="509" t="e">
        <f ca="1">+IF(AND(ISNUMBER(OFFSET('Sanitation Data'!$G$6,0,10*ROW('Sanitation Data'!G91))),'Data Summary'!DA97="Yes"),OFFSET('Sanitation Data'!$G$6,0,10*ROW('Sanitation Data'!G91)),NA())</f>
        <v>#N/A</v>
      </c>
      <c r="AM97" s="509" t="e">
        <f ca="1">+IF(AND(ISNUMBER(OFFSET('Sanitation Data'!$G$10,0,10*ROW('Sanitation Data'!G91))),'Data Summary'!DB97="Yes"),OFFSET('Sanitation Data'!$G$10,0,10*ROW('Sanitation Data'!G91)),NA())</f>
        <v>#N/A</v>
      </c>
      <c r="AN97" s="509" t="e">
        <f ca="1">+IF(AND(ISNUMBER(OFFSET('Sanitation Data'!$G$11,0,10*ROW('Sanitation Data'!G91))),'Data Summary'!DC97="Yes"),OFFSET('Sanitation Data'!$G$11,0,10*ROW('Sanitation Data'!G91)),NA())</f>
        <v>#N/A</v>
      </c>
      <c r="AO97" s="509" t="e">
        <f ca="1">+IF(AND(ISNUMBER(OFFSET('Sanitation Data'!$G$12,0,10*ROW('Sanitation Data'!G91))),'Data Summary'!DD97="Yes"),OFFSET('Sanitation Data'!$G$12,0,10*ROW('Sanitation Data'!G91)),NA())</f>
        <v>#N/A</v>
      </c>
      <c r="AP97" s="509" t="e">
        <f ca="1">+IF(AND(ISNUMBER(OFFSET('Sanitation Data'!$H$4,0,10*ROW('Sanitation Data'!H91))),'Data Summary'!DE97="Yes"),100-OFFSET('Sanitation Data'!$H$4,0,10*ROW('Sanitation Data'!H91)),NA())</f>
        <v>#N/A</v>
      </c>
      <c r="AQ97" s="509" t="e">
        <f ca="1">+IF(AND(ISNUMBER(OFFSET('Sanitation Data'!$H$6,0,10*ROW('Sanitation Data'!H91))),'Data Summary'!DF97="Yes"),OFFSET('Sanitation Data'!$H$6,0,10*ROW('Sanitation Data'!H91)),NA())</f>
        <v>#N/A</v>
      </c>
      <c r="AR97" s="509" t="e">
        <f ca="1">+IF(AND(ISNUMBER(OFFSET('Sanitation Data'!$H$10,0,10*ROW('Sanitation Data'!H91))),'Data Summary'!DG97="Yes"),OFFSET('Sanitation Data'!$H$10,0,10*ROW('Sanitation Data'!H91)),NA())</f>
        <v>#N/A</v>
      </c>
      <c r="AS97" s="509" t="e">
        <f ca="1">+IF(AND(ISNUMBER(OFFSET('Sanitation Data'!$H$11,0,10*ROW('Sanitation Data'!H91))),'Data Summary'!DH97="Yes"),OFFSET('Sanitation Data'!$H$11,0,10*ROW('Sanitation Data'!H91)),NA())</f>
        <v>#N/A</v>
      </c>
      <c r="AT97" s="509" t="e">
        <f ca="1">+IF(AND(ISNUMBER(OFFSET('Sanitation Data'!$H$12,0,10*ROW('Sanitation Data'!H91))),'Data Summary'!DI97="Yes"),OFFSET('Sanitation Data'!$H$12,0,10*ROW('Sanitation Data'!H91)),NA())</f>
        <v>#N/A</v>
      </c>
      <c r="AU97" s="509" t="e">
        <f ca="1">+IF(AND(ISNUMBER(OFFSET('Sanitation Data'!$I$4,0,10*ROW('Sanitation Data'!I91))),'Data Summary'!DJ97="Yes"),100-OFFSET('Sanitation Data'!$I$4,0,10*ROW('Sanitation Data'!I91)),NA())</f>
        <v>#N/A</v>
      </c>
      <c r="AV97" s="509" t="e">
        <f ca="1">+IF(AND(ISNUMBER(OFFSET('Sanitation Data'!$I$6,0,10*ROW('Sanitation Data'!I91))),'Data Summary'!DK97="Yes"),OFFSET('Sanitation Data'!$I$6,0,10*ROW('Sanitation Data'!I91)),NA())</f>
        <v>#N/A</v>
      </c>
      <c r="AW97" s="509" t="e">
        <f ca="1">+IF(AND(ISNUMBER(OFFSET('Sanitation Data'!$I$10,0,10*ROW('Sanitation Data'!I91))),'Data Summary'!DL97="Yes"),OFFSET('Sanitation Data'!$I$10,0,10*ROW('Sanitation Data'!I91)),NA())</f>
        <v>#N/A</v>
      </c>
      <c r="AX97" s="509" t="e">
        <f ca="1">+IF(AND(ISNUMBER(OFFSET('Sanitation Data'!$I$11,0,10*ROW('Sanitation Data'!I91))),'Data Summary'!DM97="Yes"),OFFSET('Sanitation Data'!$I$11,0,10*ROW('Sanitation Data'!I91)),NA())</f>
        <v>#N/A</v>
      </c>
      <c r="AY97" s="509" t="e">
        <f ca="1">+IF(AND(ISNUMBER(OFFSET('Sanitation Data'!$I$12,0,10*ROW('Sanitation Data'!I91))),'Data Summary'!DN97="Yes"),OFFSET('Sanitation Data'!$I$12,0,10*ROW('Sanitation Data'!I91)),NA())</f>
        <v>#N/A</v>
      </c>
      <c r="AZ97" s="510" t="e">
        <f ca="1">+IF(AND(ISNUMBER(OFFSET('Hygiene Data'!$D$5,0,10*ROW('Hygiene Data'!D91))),'Data Summary'!DO97="Yes"),OFFSET('Hygiene Data'!$D$5,0,10*ROW('Hygiene Data'!D91)),NA())</f>
        <v>#N/A</v>
      </c>
      <c r="BA97" s="510" t="e">
        <f ca="1">+IF(AND(ISNUMBER(OFFSET('Hygiene Data'!$D$7,0,10*ROW('Hygiene Data'!D91))),'Data Summary'!DP97="Yes"),OFFSET('Hygiene Data'!$D$7,0,10*ROW('Hygiene Data'!D91)),NA())</f>
        <v>#N/A</v>
      </c>
      <c r="BB97" s="510" t="e">
        <f ca="1">+IF(AND(ISNUMBER(OFFSET('Hygiene Data'!$D$9,0,10*ROW('Hygiene Data'!D91))),'Data Summary'!DQ97="Yes"),OFFSET('Hygiene Data'!$D$9,0,10*ROW('Hygiene Data'!D91)),NA())</f>
        <v>#N/A</v>
      </c>
      <c r="BC97" s="510" t="e">
        <f ca="1">+IF(AND(ISNUMBER(OFFSET('Hygiene Data'!$E$5,0,10*ROW('Hygiene Data'!E91))),'Data Summary'!DR97="Yes"),OFFSET('Hygiene Data'!$E$5,0,10*ROW('Hygiene Data'!E91)),NA())</f>
        <v>#N/A</v>
      </c>
      <c r="BD97" s="510" t="e">
        <f ca="1">+IF(AND(ISNUMBER(OFFSET('Hygiene Data'!$E$7,0,10*ROW('Hygiene Data'!E91))),'Data Summary'!DS97="Yes"),OFFSET('Hygiene Data'!$E$7,0,10*ROW('Hygiene Data'!E91)),NA())</f>
        <v>#N/A</v>
      </c>
      <c r="BE97" s="510" t="e">
        <f ca="1">+IF(AND(ISNUMBER(OFFSET('Hygiene Data'!$E$9,0,10*ROW('Hygiene Data'!E91))),'Data Summary'!DT97="Yes"),OFFSET('Hygiene Data'!$E$9,0,10*ROW('Hygiene Data'!E91)),NA())</f>
        <v>#N/A</v>
      </c>
      <c r="BF97" s="510" t="e">
        <f ca="1">+IF(AND(ISNUMBER(OFFSET('Hygiene Data'!$F$5,0,10*ROW('Hygiene Data'!F91))),'Data Summary'!DU97="Yes"),OFFSET('Hygiene Data'!$F$5,0,10*ROW('Hygiene Data'!F91)),NA())</f>
        <v>#N/A</v>
      </c>
      <c r="BG97" s="510" t="e">
        <f ca="1">+IF(AND(ISNUMBER(OFFSET('Hygiene Data'!$F$7,0,10*ROW('Hygiene Data'!F91))),'Data Summary'!DV97="Yes"),OFFSET('Hygiene Data'!$F$7,0,10*ROW('Hygiene Data'!F91)),NA())</f>
        <v>#N/A</v>
      </c>
      <c r="BH97" s="510" t="e">
        <f ca="1">+IF(AND(ISNUMBER(OFFSET('Hygiene Data'!$F$9,0,10*ROW('Hygiene Data'!F91))),'Data Summary'!DW97="Yes"),OFFSET('Hygiene Data'!$F$9,0,10*ROW('Hygiene Data'!F91)),NA())</f>
        <v>#N/A</v>
      </c>
      <c r="BI97" s="510" t="e">
        <f ca="1">+IF(AND(ISNUMBER(OFFSET('Hygiene Data'!$G$5,0,10*ROW('Hygiene Data'!G91))),'Data Summary'!DX97="Yes"),OFFSET('Hygiene Data'!$G$5,0,10*ROW('Hygiene Data'!G91)),NA())</f>
        <v>#N/A</v>
      </c>
      <c r="BJ97" s="510" t="e">
        <f ca="1">+IF(AND(ISNUMBER(OFFSET('Hygiene Data'!$G$7,0,10*ROW('Hygiene Data'!G91))),'Data Summary'!DY97="Yes"),OFFSET('Hygiene Data'!$G$7,0,10*ROW('Hygiene Data'!G91)),NA())</f>
        <v>#N/A</v>
      </c>
      <c r="BK97" s="510" t="e">
        <f ca="1">+IF(AND(ISNUMBER(OFFSET('Hygiene Data'!$G$9,0,10*ROW('Hygiene Data'!G91))),'Data Summary'!DZ97="Yes"),OFFSET('Hygiene Data'!$G$9,0,10*ROW('Hygiene Data'!G91)),NA())</f>
        <v>#N/A</v>
      </c>
      <c r="BL97" s="510" t="e">
        <f ca="1">+IF(AND(ISNUMBER(OFFSET('Hygiene Data'!$H$5,0,10*ROW('Hygiene Data'!H91))),'Data Summary'!EA97="Yes"),OFFSET('Hygiene Data'!$H$5,0,10*ROW('Hygiene Data'!H91)),NA())</f>
        <v>#N/A</v>
      </c>
      <c r="BM97" s="510" t="e">
        <f ca="1">+IF(AND(ISNUMBER(OFFSET('Hygiene Data'!$H$7,0,10*ROW('Hygiene Data'!H91))),'Data Summary'!EB97="Yes"),OFFSET('Hygiene Data'!$H$7,0,10*ROW('Hygiene Data'!H91)),NA())</f>
        <v>#N/A</v>
      </c>
      <c r="BN97" s="510" t="e">
        <f ca="1">+IF(AND(ISNUMBER(OFFSET('Hygiene Data'!$H$9,0,10*ROW('Hygiene Data'!H91))),'Data Summary'!EC97="Yes"),OFFSET('Hygiene Data'!$H$9,0,10*ROW('Hygiene Data'!H91)),NA())</f>
        <v>#N/A</v>
      </c>
      <c r="BO97" s="510" t="e">
        <f ca="1">+IF(AND(ISNUMBER(OFFSET('Hygiene Data'!$I$5,0,10*ROW('Hygiene Data'!I91))),'Data Summary'!ED97="Yes"),OFFSET('Hygiene Data'!$I$5,0,10*ROW('Hygiene Data'!I91)),NA())</f>
        <v>#N/A</v>
      </c>
      <c r="BP97" s="510" t="e">
        <f ca="1">+IF(AND(ISNUMBER(OFFSET('Hygiene Data'!$I$7,0,10*ROW('Hygiene Data'!I91))),'Data Summary'!EE97="Yes"),OFFSET('Hygiene Data'!$I$7,0,10*ROW('Hygiene Data'!I91)),NA())</f>
        <v>#N/A</v>
      </c>
      <c r="BQ97" s="510" t="e">
        <f ca="1">+IF(AND(ISNUMBER(OFFSET('Hygiene Data'!$I$9,0,10*ROW('Hygiene Data'!I91))),'Data Summary'!EF97="Yes"),OFFSET('Hygiene Data'!$I$9,0,10*ROW('Hygiene Data'!I91)),NA())</f>
        <v>#N/A</v>
      </c>
    </row>
    <row r="98" spans="1:69" x14ac:dyDescent="0.25">
      <c r="A98" s="506" t="e">
        <f ca="1">+RIGHT('Data Summary'!A98,LEN('Data Summary'!A98)-9)</f>
        <v>#VALUE!</v>
      </c>
      <c r="B98" s="480" t="str">
        <f ca="1">+IF(ISTEXT('Data Summary'!B98),'Data Summary'!B98,"")</f>
        <v/>
      </c>
      <c r="C98" s="507" t="e">
        <f ca="1">+VALUE('Data Summary'!C98)</f>
        <v>#VALUE!</v>
      </c>
      <c r="D98" s="508" t="e">
        <f ca="1">+IF(AND(ISNUMBER(OFFSET('Water Data'!$D$4,0,10*ROW('Water Data'!D92))),'Data Summary'!BS98="Yes"),100-OFFSET('Water Data'!$D$4,0,10*ROW('Water Data'!D92)),NA())</f>
        <v>#N/A</v>
      </c>
      <c r="E98" s="508" t="e">
        <f ca="1">+IF(AND(ISNUMBER(OFFSET('Water Data'!$D$6,0,10*ROW('Water Data'!D92))),'Data Summary'!BT98="Yes"),OFFSET('Water Data'!$D$6,0,10*ROW('Water Data'!D92)),NA())</f>
        <v>#N/A</v>
      </c>
      <c r="F98" s="508" t="e">
        <f ca="1">+IF(AND(ISNUMBER(OFFSET('Water Data'!$D$9,0,10*ROW('Water Data'!D92))),'Data Summary'!BU98="Yes"),OFFSET('Water Data'!$D$9,0,10*ROW('Water Data'!D92)),NA())</f>
        <v>#N/A</v>
      </c>
      <c r="G98" s="508" t="e">
        <f ca="1">+IF(AND(ISNUMBER(OFFSET('Water Data'!$E$4,0,10*ROW('Water Data'!E92))),'Data Summary'!BV98="Yes"),100-OFFSET('Water Data'!$E$4,0,10*ROW('Water Data'!E92)),NA())</f>
        <v>#N/A</v>
      </c>
      <c r="H98" s="508" t="e">
        <f ca="1">+IF(AND(ISNUMBER(OFFSET('Water Data'!$E$6,0,10*ROW('Water Data'!E92))),'Data Summary'!BW98="Yes"),OFFSET('Water Data'!$E$6,0,10*ROW('Water Data'!E92)),NA())</f>
        <v>#N/A</v>
      </c>
      <c r="I98" s="508" t="e">
        <f ca="1">+IF(AND(ISNUMBER(OFFSET('Water Data'!$E$9,0,10*ROW('Water Data'!E92))),'Data Summary'!BX98="Yes"),OFFSET('Water Data'!$E$9,0,10*ROW('Water Data'!E92)),NA())</f>
        <v>#N/A</v>
      </c>
      <c r="J98" s="508" t="e">
        <f ca="1">+IF(AND(ISNUMBER(OFFSET('Water Data'!$F$4,0,10*ROW('Water Data'!F92))),'Data Summary'!BY98="Yes"),100-OFFSET('Water Data'!$F$4,0,10*ROW('Water Data'!F92)),NA())</f>
        <v>#N/A</v>
      </c>
      <c r="K98" s="508" t="e">
        <f ca="1">+IF(AND(ISNUMBER(OFFSET('Water Data'!$F$6,0,10*ROW('Water Data'!F92))),'Data Summary'!BZ98="Yes"),OFFSET('Water Data'!$F$6,0,10*ROW('Water Data'!F92)),NA())</f>
        <v>#N/A</v>
      </c>
      <c r="L98" s="508" t="e">
        <f ca="1">+IF(AND(ISNUMBER(OFFSET('Water Data'!$F$9,0,10*ROW('Water Data'!F92))),'Data Summary'!CA98="Yes"),OFFSET('Water Data'!$F$9,0,10*ROW('Water Data'!F92)),NA())</f>
        <v>#N/A</v>
      </c>
      <c r="M98" s="508" t="e">
        <f ca="1">+IF(AND(ISNUMBER(OFFSET('Water Data'!$G$4,0,10*ROW('Water Data'!G92))),'Data Summary'!CB98="Yes"),100-OFFSET('Water Data'!$G$4,0,10*ROW('Water Data'!G92)),NA())</f>
        <v>#N/A</v>
      </c>
      <c r="N98" s="508" t="e">
        <f ca="1">+IF(AND(ISNUMBER(OFFSET('Water Data'!$G$6,0,10*ROW('Water Data'!G92))),'Data Summary'!CC98="Yes"),OFFSET('Water Data'!$G$6,0,10*ROW('Water Data'!G92)),NA())</f>
        <v>#N/A</v>
      </c>
      <c r="O98" s="508" t="e">
        <f ca="1">+IF(AND(ISNUMBER(OFFSET('Water Data'!$G$9,0,10*ROW('Water Data'!G92))),'Data Summary'!CD98="Yes"),OFFSET('Water Data'!$G$9,0,10*ROW('Water Data'!G92)),NA())</f>
        <v>#N/A</v>
      </c>
      <c r="P98" s="508" t="e">
        <f ca="1">+IF(AND(ISNUMBER(OFFSET('Water Data'!$H$4,0,10*ROW('Water Data'!H92))),'Data Summary'!CE98="Yes"),100-OFFSET('Water Data'!$H$4,0,10*ROW('Water Data'!H92)),NA())</f>
        <v>#N/A</v>
      </c>
      <c r="Q98" s="508" t="e">
        <f ca="1">+IF(AND(ISNUMBER(OFFSET('Water Data'!$H$6,0,10*ROW('Water Data'!H92))),'Data Summary'!CF98="Yes"),OFFSET('Water Data'!$H$6,0,10*ROW('Water Data'!H92)),NA())</f>
        <v>#N/A</v>
      </c>
      <c r="R98" s="508" t="e">
        <f ca="1">+IF(AND(ISNUMBER(OFFSET('Water Data'!$H$9,0,10*ROW('Water Data'!H92))),'Data Summary'!CG98="Yes"),OFFSET('Water Data'!$H$9,0,10*ROW('Water Data'!H92)),NA())</f>
        <v>#N/A</v>
      </c>
      <c r="S98" s="508" t="e">
        <f ca="1">+IF(AND(ISNUMBER(OFFSET('Water Data'!$I$4,0,10*ROW('Water Data'!I92))),'Data Summary'!CH98="Yes"),100-OFFSET('Water Data'!$I$4,0,10*ROW('Water Data'!I92)),NA())</f>
        <v>#N/A</v>
      </c>
      <c r="T98" s="508" t="e">
        <f ca="1">+IF(AND(ISNUMBER(OFFSET('Water Data'!$I$6,0,10*ROW('Water Data'!I92))),'Data Summary'!CI98="Yes"),OFFSET('Water Data'!$I$6,0,10*ROW('Water Data'!I92)),NA())</f>
        <v>#N/A</v>
      </c>
      <c r="U98" s="508" t="e">
        <f ca="1">+IF(AND(ISNUMBER(OFFSET('Water Data'!$I$9,0,10*ROW('Water Data'!I92))),'Data Summary'!CJ98="Yes"),OFFSET('Water Data'!$I$9,0,10*ROW('Water Data'!I92)),NA())</f>
        <v>#N/A</v>
      </c>
      <c r="V98" s="509" t="e">
        <f ca="1">+IF(AND(ISNUMBER(OFFSET('Sanitation Data'!$D$4,0,10*ROW('Sanitation Data'!D92))),'Data Summary'!CK98="Yes"),100-OFFSET('Sanitation Data'!$D$4,0,10*ROW('Sanitation Data'!D92)),NA())</f>
        <v>#N/A</v>
      </c>
      <c r="W98" s="509" t="e">
        <f ca="1">+IF(AND(ISNUMBER(OFFSET('Sanitation Data'!$D$6,0,10*ROW('Sanitation Data'!D92))),'Data Summary'!CL98="Yes"),OFFSET('Sanitation Data'!$D$6,0,10*ROW('Sanitation Data'!D92)),NA())</f>
        <v>#N/A</v>
      </c>
      <c r="X98" s="509" t="e">
        <f ca="1">+IF(AND(ISNUMBER(OFFSET('Sanitation Data'!$D$10,0,10*ROW('Sanitation Data'!D92))),'Data Summary'!CM98="Yes"),OFFSET('Sanitation Data'!$D$10,0,10*ROW('Sanitation Data'!D92)),NA())</f>
        <v>#N/A</v>
      </c>
      <c r="Y98" s="509" t="e">
        <f ca="1">+IF(AND(ISNUMBER(OFFSET('Sanitation Data'!$D$11,0,10*ROW('Sanitation Data'!D92))),'Data Summary'!CN98="Yes"),OFFSET('Sanitation Data'!$D$11,0,10*ROW('Sanitation Data'!D92)),NA())</f>
        <v>#N/A</v>
      </c>
      <c r="Z98" s="509" t="e">
        <f ca="1">+IF(AND(ISNUMBER(OFFSET('Sanitation Data'!$D$12,0,10*ROW('Sanitation Data'!D92))),'Data Summary'!CO98="Yes"),OFFSET('Sanitation Data'!$D$12,0,10*ROW('Sanitation Data'!D92)),NA())</f>
        <v>#N/A</v>
      </c>
      <c r="AA98" s="509" t="e">
        <f ca="1">+IF(AND(ISNUMBER(OFFSET('Sanitation Data'!$E$4,0,10*ROW('Sanitation Data'!E92))),'Data Summary'!CP98="Yes"),100-OFFSET('Sanitation Data'!$E$4,0,10*ROW('Sanitation Data'!E92)),NA())</f>
        <v>#N/A</v>
      </c>
      <c r="AB98" s="509" t="e">
        <f ca="1">+IF(AND(ISNUMBER(OFFSET('Sanitation Data'!$E$6,0,10*ROW('Sanitation Data'!E92))),'Data Summary'!CQ98="Yes"),OFFSET('Sanitation Data'!$E$6,0,10*ROW('Sanitation Data'!E92)),NA())</f>
        <v>#N/A</v>
      </c>
      <c r="AC98" s="509" t="e">
        <f ca="1">+IF(AND(ISNUMBER(OFFSET('Sanitation Data'!$E$10,0,10*ROW('Sanitation Data'!E92))),'Data Summary'!CR98="Yes"),OFFSET('Sanitation Data'!$E$10,0,10*ROW('Sanitation Data'!E92)),NA())</f>
        <v>#N/A</v>
      </c>
      <c r="AD98" s="509" t="e">
        <f ca="1">+IF(AND(ISNUMBER(OFFSET('Sanitation Data'!$E$11,0,10*ROW('Sanitation Data'!E92))),'Data Summary'!CS98="Yes"),OFFSET('Sanitation Data'!$E$11,0,10*ROW('Sanitation Data'!E92)),NA())</f>
        <v>#N/A</v>
      </c>
      <c r="AE98" s="509" t="e">
        <f ca="1">+IF(AND(ISNUMBER(OFFSET('Sanitation Data'!$E$12,0,10*ROW('Sanitation Data'!E92))),'Data Summary'!CT98="Yes"),OFFSET('Sanitation Data'!$E$12,0,10*ROW('Sanitation Data'!E92)),NA())</f>
        <v>#N/A</v>
      </c>
      <c r="AF98" s="509" t="e">
        <f ca="1">+IF(AND(ISNUMBER(OFFSET('Sanitation Data'!$F$4,0,10*ROW('Sanitation Data'!F92))),'Data Summary'!CU98="Yes"),100-OFFSET('Sanitation Data'!$F$4,0,10*ROW('Sanitation Data'!F92)),NA())</f>
        <v>#N/A</v>
      </c>
      <c r="AG98" s="509" t="e">
        <f ca="1">+IF(AND(ISNUMBER(OFFSET('Sanitation Data'!$F$6,0,10*ROW('Sanitation Data'!F92))),'Data Summary'!CV98="Yes"),OFFSET('Sanitation Data'!$F$6,0,10*ROW('Sanitation Data'!F92)),NA())</f>
        <v>#N/A</v>
      </c>
      <c r="AH98" s="509" t="e">
        <f ca="1">+IF(AND(ISNUMBER(OFFSET('Sanitation Data'!$F$10,0,10*ROW('Sanitation Data'!F92))),'Data Summary'!CW98="Yes"),OFFSET('Sanitation Data'!$F$10,0,10*ROW('Sanitation Data'!F92)),NA())</f>
        <v>#N/A</v>
      </c>
      <c r="AI98" s="509" t="e">
        <f ca="1">+IF(AND(ISNUMBER(OFFSET('Sanitation Data'!$F$11,0,10*ROW('Sanitation Data'!F92))),'Data Summary'!CX98="Yes"),OFFSET('Sanitation Data'!$F$11,0,10*ROW('Sanitation Data'!F92)),NA())</f>
        <v>#N/A</v>
      </c>
      <c r="AJ98" s="509" t="e">
        <f ca="1">+IF(AND(ISNUMBER(OFFSET('Sanitation Data'!$F$12,0,10*ROW('Sanitation Data'!F92))),'Data Summary'!CY98="Yes"),OFFSET('Sanitation Data'!$F$12,0,10*ROW('Sanitation Data'!F92)),NA())</f>
        <v>#N/A</v>
      </c>
      <c r="AK98" s="509" t="e">
        <f ca="1">+IF(AND(ISNUMBER(OFFSET('Sanitation Data'!$G$4,0,10*ROW('Sanitation Data'!G92))),'Data Summary'!CZ98="Yes"),100-OFFSET('Sanitation Data'!$G$4,0,10*ROW('Sanitation Data'!G92)),NA())</f>
        <v>#N/A</v>
      </c>
      <c r="AL98" s="509" t="e">
        <f ca="1">+IF(AND(ISNUMBER(OFFSET('Sanitation Data'!$G$6,0,10*ROW('Sanitation Data'!G92))),'Data Summary'!DA98="Yes"),OFFSET('Sanitation Data'!$G$6,0,10*ROW('Sanitation Data'!G92)),NA())</f>
        <v>#N/A</v>
      </c>
      <c r="AM98" s="509" t="e">
        <f ca="1">+IF(AND(ISNUMBER(OFFSET('Sanitation Data'!$G$10,0,10*ROW('Sanitation Data'!G92))),'Data Summary'!DB98="Yes"),OFFSET('Sanitation Data'!$G$10,0,10*ROW('Sanitation Data'!G92)),NA())</f>
        <v>#N/A</v>
      </c>
      <c r="AN98" s="509" t="e">
        <f ca="1">+IF(AND(ISNUMBER(OFFSET('Sanitation Data'!$G$11,0,10*ROW('Sanitation Data'!G92))),'Data Summary'!DC98="Yes"),OFFSET('Sanitation Data'!$G$11,0,10*ROW('Sanitation Data'!G92)),NA())</f>
        <v>#N/A</v>
      </c>
      <c r="AO98" s="509" t="e">
        <f ca="1">+IF(AND(ISNUMBER(OFFSET('Sanitation Data'!$G$12,0,10*ROW('Sanitation Data'!G92))),'Data Summary'!DD98="Yes"),OFFSET('Sanitation Data'!$G$12,0,10*ROW('Sanitation Data'!G92)),NA())</f>
        <v>#N/A</v>
      </c>
      <c r="AP98" s="509" t="e">
        <f ca="1">+IF(AND(ISNUMBER(OFFSET('Sanitation Data'!$H$4,0,10*ROW('Sanitation Data'!H92))),'Data Summary'!DE98="Yes"),100-OFFSET('Sanitation Data'!$H$4,0,10*ROW('Sanitation Data'!H92)),NA())</f>
        <v>#N/A</v>
      </c>
      <c r="AQ98" s="509" t="e">
        <f ca="1">+IF(AND(ISNUMBER(OFFSET('Sanitation Data'!$H$6,0,10*ROW('Sanitation Data'!H92))),'Data Summary'!DF98="Yes"),OFFSET('Sanitation Data'!$H$6,0,10*ROW('Sanitation Data'!H92)),NA())</f>
        <v>#N/A</v>
      </c>
      <c r="AR98" s="509" t="e">
        <f ca="1">+IF(AND(ISNUMBER(OFFSET('Sanitation Data'!$H$10,0,10*ROW('Sanitation Data'!H92))),'Data Summary'!DG98="Yes"),OFFSET('Sanitation Data'!$H$10,0,10*ROW('Sanitation Data'!H92)),NA())</f>
        <v>#N/A</v>
      </c>
      <c r="AS98" s="509" t="e">
        <f ca="1">+IF(AND(ISNUMBER(OFFSET('Sanitation Data'!$H$11,0,10*ROW('Sanitation Data'!H92))),'Data Summary'!DH98="Yes"),OFFSET('Sanitation Data'!$H$11,0,10*ROW('Sanitation Data'!H92)),NA())</f>
        <v>#N/A</v>
      </c>
      <c r="AT98" s="509" t="e">
        <f ca="1">+IF(AND(ISNUMBER(OFFSET('Sanitation Data'!$H$12,0,10*ROW('Sanitation Data'!H92))),'Data Summary'!DI98="Yes"),OFFSET('Sanitation Data'!$H$12,0,10*ROW('Sanitation Data'!H92)),NA())</f>
        <v>#N/A</v>
      </c>
      <c r="AU98" s="509" t="e">
        <f ca="1">+IF(AND(ISNUMBER(OFFSET('Sanitation Data'!$I$4,0,10*ROW('Sanitation Data'!I92))),'Data Summary'!DJ98="Yes"),100-OFFSET('Sanitation Data'!$I$4,0,10*ROW('Sanitation Data'!I92)),NA())</f>
        <v>#N/A</v>
      </c>
      <c r="AV98" s="509" t="e">
        <f ca="1">+IF(AND(ISNUMBER(OFFSET('Sanitation Data'!$I$6,0,10*ROW('Sanitation Data'!I92))),'Data Summary'!DK98="Yes"),OFFSET('Sanitation Data'!$I$6,0,10*ROW('Sanitation Data'!I92)),NA())</f>
        <v>#N/A</v>
      </c>
      <c r="AW98" s="509" t="e">
        <f ca="1">+IF(AND(ISNUMBER(OFFSET('Sanitation Data'!$I$10,0,10*ROW('Sanitation Data'!I92))),'Data Summary'!DL98="Yes"),OFFSET('Sanitation Data'!$I$10,0,10*ROW('Sanitation Data'!I92)),NA())</f>
        <v>#N/A</v>
      </c>
      <c r="AX98" s="509" t="e">
        <f ca="1">+IF(AND(ISNUMBER(OFFSET('Sanitation Data'!$I$11,0,10*ROW('Sanitation Data'!I92))),'Data Summary'!DM98="Yes"),OFFSET('Sanitation Data'!$I$11,0,10*ROW('Sanitation Data'!I92)),NA())</f>
        <v>#N/A</v>
      </c>
      <c r="AY98" s="509" t="e">
        <f ca="1">+IF(AND(ISNUMBER(OFFSET('Sanitation Data'!$I$12,0,10*ROW('Sanitation Data'!I92))),'Data Summary'!DN98="Yes"),OFFSET('Sanitation Data'!$I$12,0,10*ROW('Sanitation Data'!I92)),NA())</f>
        <v>#N/A</v>
      </c>
      <c r="AZ98" s="510" t="e">
        <f ca="1">+IF(AND(ISNUMBER(OFFSET('Hygiene Data'!$D$5,0,10*ROW('Hygiene Data'!D92))),'Data Summary'!DO98="Yes"),OFFSET('Hygiene Data'!$D$5,0,10*ROW('Hygiene Data'!D92)),NA())</f>
        <v>#N/A</v>
      </c>
      <c r="BA98" s="510" t="e">
        <f ca="1">+IF(AND(ISNUMBER(OFFSET('Hygiene Data'!$D$7,0,10*ROW('Hygiene Data'!D92))),'Data Summary'!DP98="Yes"),OFFSET('Hygiene Data'!$D$7,0,10*ROW('Hygiene Data'!D92)),NA())</f>
        <v>#N/A</v>
      </c>
      <c r="BB98" s="510" t="e">
        <f ca="1">+IF(AND(ISNUMBER(OFFSET('Hygiene Data'!$D$9,0,10*ROW('Hygiene Data'!D92))),'Data Summary'!DQ98="Yes"),OFFSET('Hygiene Data'!$D$9,0,10*ROW('Hygiene Data'!D92)),NA())</f>
        <v>#N/A</v>
      </c>
      <c r="BC98" s="510" t="e">
        <f ca="1">+IF(AND(ISNUMBER(OFFSET('Hygiene Data'!$E$5,0,10*ROW('Hygiene Data'!E92))),'Data Summary'!DR98="Yes"),OFFSET('Hygiene Data'!$E$5,0,10*ROW('Hygiene Data'!E92)),NA())</f>
        <v>#N/A</v>
      </c>
      <c r="BD98" s="510" t="e">
        <f ca="1">+IF(AND(ISNUMBER(OFFSET('Hygiene Data'!$E$7,0,10*ROW('Hygiene Data'!E92))),'Data Summary'!DS98="Yes"),OFFSET('Hygiene Data'!$E$7,0,10*ROW('Hygiene Data'!E92)),NA())</f>
        <v>#N/A</v>
      </c>
      <c r="BE98" s="510" t="e">
        <f ca="1">+IF(AND(ISNUMBER(OFFSET('Hygiene Data'!$E$9,0,10*ROW('Hygiene Data'!E92))),'Data Summary'!DT98="Yes"),OFFSET('Hygiene Data'!$E$9,0,10*ROW('Hygiene Data'!E92)),NA())</f>
        <v>#N/A</v>
      </c>
      <c r="BF98" s="510" t="e">
        <f ca="1">+IF(AND(ISNUMBER(OFFSET('Hygiene Data'!$F$5,0,10*ROW('Hygiene Data'!F92))),'Data Summary'!DU98="Yes"),OFFSET('Hygiene Data'!$F$5,0,10*ROW('Hygiene Data'!F92)),NA())</f>
        <v>#N/A</v>
      </c>
      <c r="BG98" s="510" t="e">
        <f ca="1">+IF(AND(ISNUMBER(OFFSET('Hygiene Data'!$F$7,0,10*ROW('Hygiene Data'!F92))),'Data Summary'!DV98="Yes"),OFFSET('Hygiene Data'!$F$7,0,10*ROW('Hygiene Data'!F92)),NA())</f>
        <v>#N/A</v>
      </c>
      <c r="BH98" s="510" t="e">
        <f ca="1">+IF(AND(ISNUMBER(OFFSET('Hygiene Data'!$F$9,0,10*ROW('Hygiene Data'!F92))),'Data Summary'!DW98="Yes"),OFFSET('Hygiene Data'!$F$9,0,10*ROW('Hygiene Data'!F92)),NA())</f>
        <v>#N/A</v>
      </c>
      <c r="BI98" s="510" t="e">
        <f ca="1">+IF(AND(ISNUMBER(OFFSET('Hygiene Data'!$G$5,0,10*ROW('Hygiene Data'!G92))),'Data Summary'!DX98="Yes"),OFFSET('Hygiene Data'!$G$5,0,10*ROW('Hygiene Data'!G92)),NA())</f>
        <v>#N/A</v>
      </c>
      <c r="BJ98" s="510" t="e">
        <f ca="1">+IF(AND(ISNUMBER(OFFSET('Hygiene Data'!$G$7,0,10*ROW('Hygiene Data'!G92))),'Data Summary'!DY98="Yes"),OFFSET('Hygiene Data'!$G$7,0,10*ROW('Hygiene Data'!G92)),NA())</f>
        <v>#N/A</v>
      </c>
      <c r="BK98" s="510" t="e">
        <f ca="1">+IF(AND(ISNUMBER(OFFSET('Hygiene Data'!$G$9,0,10*ROW('Hygiene Data'!G92))),'Data Summary'!DZ98="Yes"),OFFSET('Hygiene Data'!$G$9,0,10*ROW('Hygiene Data'!G92)),NA())</f>
        <v>#N/A</v>
      </c>
      <c r="BL98" s="510" t="e">
        <f ca="1">+IF(AND(ISNUMBER(OFFSET('Hygiene Data'!$H$5,0,10*ROW('Hygiene Data'!H92))),'Data Summary'!EA98="Yes"),OFFSET('Hygiene Data'!$H$5,0,10*ROW('Hygiene Data'!H92)),NA())</f>
        <v>#N/A</v>
      </c>
      <c r="BM98" s="510" t="e">
        <f ca="1">+IF(AND(ISNUMBER(OFFSET('Hygiene Data'!$H$7,0,10*ROW('Hygiene Data'!H92))),'Data Summary'!EB98="Yes"),OFFSET('Hygiene Data'!$H$7,0,10*ROW('Hygiene Data'!H92)),NA())</f>
        <v>#N/A</v>
      </c>
      <c r="BN98" s="510" t="e">
        <f ca="1">+IF(AND(ISNUMBER(OFFSET('Hygiene Data'!$H$9,0,10*ROW('Hygiene Data'!H92))),'Data Summary'!EC98="Yes"),OFFSET('Hygiene Data'!$H$9,0,10*ROW('Hygiene Data'!H92)),NA())</f>
        <v>#N/A</v>
      </c>
      <c r="BO98" s="510" t="e">
        <f ca="1">+IF(AND(ISNUMBER(OFFSET('Hygiene Data'!$I$5,0,10*ROW('Hygiene Data'!I92))),'Data Summary'!ED98="Yes"),OFFSET('Hygiene Data'!$I$5,0,10*ROW('Hygiene Data'!I92)),NA())</f>
        <v>#N/A</v>
      </c>
      <c r="BP98" s="510" t="e">
        <f ca="1">+IF(AND(ISNUMBER(OFFSET('Hygiene Data'!$I$7,0,10*ROW('Hygiene Data'!I92))),'Data Summary'!EE98="Yes"),OFFSET('Hygiene Data'!$I$7,0,10*ROW('Hygiene Data'!I92)),NA())</f>
        <v>#N/A</v>
      </c>
      <c r="BQ98" s="510" t="e">
        <f ca="1">+IF(AND(ISNUMBER(OFFSET('Hygiene Data'!$I$9,0,10*ROW('Hygiene Data'!I92))),'Data Summary'!EF98="Yes"),OFFSET('Hygiene Data'!$I$9,0,10*ROW('Hygiene Data'!I92)),NA())</f>
        <v>#N/A</v>
      </c>
    </row>
    <row r="99" spans="1:69" x14ac:dyDescent="0.25">
      <c r="A99" s="506" t="e">
        <f ca="1">+RIGHT('Data Summary'!A99,LEN('Data Summary'!A99)-9)</f>
        <v>#VALUE!</v>
      </c>
      <c r="B99" s="480" t="str">
        <f ca="1">+IF(ISTEXT('Data Summary'!B99),'Data Summary'!B99,"")</f>
        <v/>
      </c>
      <c r="C99" s="507" t="e">
        <f ca="1">+VALUE('Data Summary'!C99)</f>
        <v>#VALUE!</v>
      </c>
      <c r="D99" s="508" t="e">
        <f ca="1">+IF(AND(ISNUMBER(OFFSET('Water Data'!$D$4,0,10*ROW('Water Data'!D93))),'Data Summary'!BS99="Yes"),100-OFFSET('Water Data'!$D$4,0,10*ROW('Water Data'!D93)),NA())</f>
        <v>#N/A</v>
      </c>
      <c r="E99" s="508" t="e">
        <f ca="1">+IF(AND(ISNUMBER(OFFSET('Water Data'!$D$6,0,10*ROW('Water Data'!D93))),'Data Summary'!BT99="Yes"),OFFSET('Water Data'!$D$6,0,10*ROW('Water Data'!D93)),NA())</f>
        <v>#N/A</v>
      </c>
      <c r="F99" s="508" t="e">
        <f ca="1">+IF(AND(ISNUMBER(OFFSET('Water Data'!$D$9,0,10*ROW('Water Data'!D93))),'Data Summary'!BU99="Yes"),OFFSET('Water Data'!$D$9,0,10*ROW('Water Data'!D93)),NA())</f>
        <v>#N/A</v>
      </c>
      <c r="G99" s="508" t="e">
        <f ca="1">+IF(AND(ISNUMBER(OFFSET('Water Data'!$E$4,0,10*ROW('Water Data'!E93))),'Data Summary'!BV99="Yes"),100-OFFSET('Water Data'!$E$4,0,10*ROW('Water Data'!E93)),NA())</f>
        <v>#N/A</v>
      </c>
      <c r="H99" s="508" t="e">
        <f ca="1">+IF(AND(ISNUMBER(OFFSET('Water Data'!$E$6,0,10*ROW('Water Data'!E93))),'Data Summary'!BW99="Yes"),OFFSET('Water Data'!$E$6,0,10*ROW('Water Data'!E93)),NA())</f>
        <v>#N/A</v>
      </c>
      <c r="I99" s="508" t="e">
        <f ca="1">+IF(AND(ISNUMBER(OFFSET('Water Data'!$E$9,0,10*ROW('Water Data'!E93))),'Data Summary'!BX99="Yes"),OFFSET('Water Data'!$E$9,0,10*ROW('Water Data'!E93)),NA())</f>
        <v>#N/A</v>
      </c>
      <c r="J99" s="508" t="e">
        <f ca="1">+IF(AND(ISNUMBER(OFFSET('Water Data'!$F$4,0,10*ROW('Water Data'!F93))),'Data Summary'!BY99="Yes"),100-OFFSET('Water Data'!$F$4,0,10*ROW('Water Data'!F93)),NA())</f>
        <v>#N/A</v>
      </c>
      <c r="K99" s="508" t="e">
        <f ca="1">+IF(AND(ISNUMBER(OFFSET('Water Data'!$F$6,0,10*ROW('Water Data'!F93))),'Data Summary'!BZ99="Yes"),OFFSET('Water Data'!$F$6,0,10*ROW('Water Data'!F93)),NA())</f>
        <v>#N/A</v>
      </c>
      <c r="L99" s="508" t="e">
        <f ca="1">+IF(AND(ISNUMBER(OFFSET('Water Data'!$F$9,0,10*ROW('Water Data'!F93))),'Data Summary'!CA99="Yes"),OFFSET('Water Data'!$F$9,0,10*ROW('Water Data'!F93)),NA())</f>
        <v>#N/A</v>
      </c>
      <c r="M99" s="508" t="e">
        <f ca="1">+IF(AND(ISNUMBER(OFFSET('Water Data'!$G$4,0,10*ROW('Water Data'!G93))),'Data Summary'!CB99="Yes"),100-OFFSET('Water Data'!$G$4,0,10*ROW('Water Data'!G93)),NA())</f>
        <v>#N/A</v>
      </c>
      <c r="N99" s="508" t="e">
        <f ca="1">+IF(AND(ISNUMBER(OFFSET('Water Data'!$G$6,0,10*ROW('Water Data'!G93))),'Data Summary'!CC99="Yes"),OFFSET('Water Data'!$G$6,0,10*ROW('Water Data'!G93)),NA())</f>
        <v>#N/A</v>
      </c>
      <c r="O99" s="508" t="e">
        <f ca="1">+IF(AND(ISNUMBER(OFFSET('Water Data'!$G$9,0,10*ROW('Water Data'!G93))),'Data Summary'!CD99="Yes"),OFFSET('Water Data'!$G$9,0,10*ROW('Water Data'!G93)),NA())</f>
        <v>#N/A</v>
      </c>
      <c r="P99" s="508" t="e">
        <f ca="1">+IF(AND(ISNUMBER(OFFSET('Water Data'!$H$4,0,10*ROW('Water Data'!H93))),'Data Summary'!CE99="Yes"),100-OFFSET('Water Data'!$H$4,0,10*ROW('Water Data'!H93)),NA())</f>
        <v>#N/A</v>
      </c>
      <c r="Q99" s="508" t="e">
        <f ca="1">+IF(AND(ISNUMBER(OFFSET('Water Data'!$H$6,0,10*ROW('Water Data'!H93))),'Data Summary'!CF99="Yes"),OFFSET('Water Data'!$H$6,0,10*ROW('Water Data'!H93)),NA())</f>
        <v>#N/A</v>
      </c>
      <c r="R99" s="508" t="e">
        <f ca="1">+IF(AND(ISNUMBER(OFFSET('Water Data'!$H$9,0,10*ROW('Water Data'!H93))),'Data Summary'!CG99="Yes"),OFFSET('Water Data'!$H$9,0,10*ROW('Water Data'!H93)),NA())</f>
        <v>#N/A</v>
      </c>
      <c r="S99" s="508" t="e">
        <f ca="1">+IF(AND(ISNUMBER(OFFSET('Water Data'!$I$4,0,10*ROW('Water Data'!I93))),'Data Summary'!CH99="Yes"),100-OFFSET('Water Data'!$I$4,0,10*ROW('Water Data'!I93)),NA())</f>
        <v>#N/A</v>
      </c>
      <c r="T99" s="508" t="e">
        <f ca="1">+IF(AND(ISNUMBER(OFFSET('Water Data'!$I$6,0,10*ROW('Water Data'!I93))),'Data Summary'!CI99="Yes"),OFFSET('Water Data'!$I$6,0,10*ROW('Water Data'!I93)),NA())</f>
        <v>#N/A</v>
      </c>
      <c r="U99" s="508" t="e">
        <f ca="1">+IF(AND(ISNUMBER(OFFSET('Water Data'!$I$9,0,10*ROW('Water Data'!I93))),'Data Summary'!CJ99="Yes"),OFFSET('Water Data'!$I$9,0,10*ROW('Water Data'!I93)),NA())</f>
        <v>#N/A</v>
      </c>
      <c r="V99" s="509" t="e">
        <f ca="1">+IF(AND(ISNUMBER(OFFSET('Sanitation Data'!$D$4,0,10*ROW('Sanitation Data'!D93))),'Data Summary'!CK99="Yes"),100-OFFSET('Sanitation Data'!$D$4,0,10*ROW('Sanitation Data'!D93)),NA())</f>
        <v>#N/A</v>
      </c>
      <c r="W99" s="509" t="e">
        <f ca="1">+IF(AND(ISNUMBER(OFFSET('Sanitation Data'!$D$6,0,10*ROW('Sanitation Data'!D93))),'Data Summary'!CL99="Yes"),OFFSET('Sanitation Data'!$D$6,0,10*ROW('Sanitation Data'!D93)),NA())</f>
        <v>#N/A</v>
      </c>
      <c r="X99" s="509" t="e">
        <f ca="1">+IF(AND(ISNUMBER(OFFSET('Sanitation Data'!$D$10,0,10*ROW('Sanitation Data'!D93))),'Data Summary'!CM99="Yes"),OFFSET('Sanitation Data'!$D$10,0,10*ROW('Sanitation Data'!D93)),NA())</f>
        <v>#N/A</v>
      </c>
      <c r="Y99" s="509" t="e">
        <f ca="1">+IF(AND(ISNUMBER(OFFSET('Sanitation Data'!$D$11,0,10*ROW('Sanitation Data'!D93))),'Data Summary'!CN99="Yes"),OFFSET('Sanitation Data'!$D$11,0,10*ROW('Sanitation Data'!D93)),NA())</f>
        <v>#N/A</v>
      </c>
      <c r="Z99" s="509" t="e">
        <f ca="1">+IF(AND(ISNUMBER(OFFSET('Sanitation Data'!$D$12,0,10*ROW('Sanitation Data'!D93))),'Data Summary'!CO99="Yes"),OFFSET('Sanitation Data'!$D$12,0,10*ROW('Sanitation Data'!D93)),NA())</f>
        <v>#N/A</v>
      </c>
      <c r="AA99" s="509" t="e">
        <f ca="1">+IF(AND(ISNUMBER(OFFSET('Sanitation Data'!$E$4,0,10*ROW('Sanitation Data'!E93))),'Data Summary'!CP99="Yes"),100-OFFSET('Sanitation Data'!$E$4,0,10*ROW('Sanitation Data'!E93)),NA())</f>
        <v>#N/A</v>
      </c>
      <c r="AB99" s="509" t="e">
        <f ca="1">+IF(AND(ISNUMBER(OFFSET('Sanitation Data'!$E$6,0,10*ROW('Sanitation Data'!E93))),'Data Summary'!CQ99="Yes"),OFFSET('Sanitation Data'!$E$6,0,10*ROW('Sanitation Data'!E93)),NA())</f>
        <v>#N/A</v>
      </c>
      <c r="AC99" s="509" t="e">
        <f ca="1">+IF(AND(ISNUMBER(OFFSET('Sanitation Data'!$E$10,0,10*ROW('Sanitation Data'!E93))),'Data Summary'!CR99="Yes"),OFFSET('Sanitation Data'!$E$10,0,10*ROW('Sanitation Data'!E93)),NA())</f>
        <v>#N/A</v>
      </c>
      <c r="AD99" s="509" t="e">
        <f ca="1">+IF(AND(ISNUMBER(OFFSET('Sanitation Data'!$E$11,0,10*ROW('Sanitation Data'!E93))),'Data Summary'!CS99="Yes"),OFFSET('Sanitation Data'!$E$11,0,10*ROW('Sanitation Data'!E93)),NA())</f>
        <v>#N/A</v>
      </c>
      <c r="AE99" s="509" t="e">
        <f ca="1">+IF(AND(ISNUMBER(OFFSET('Sanitation Data'!$E$12,0,10*ROW('Sanitation Data'!E93))),'Data Summary'!CT99="Yes"),OFFSET('Sanitation Data'!$E$12,0,10*ROW('Sanitation Data'!E93)),NA())</f>
        <v>#N/A</v>
      </c>
      <c r="AF99" s="509" t="e">
        <f ca="1">+IF(AND(ISNUMBER(OFFSET('Sanitation Data'!$F$4,0,10*ROW('Sanitation Data'!F93))),'Data Summary'!CU99="Yes"),100-OFFSET('Sanitation Data'!$F$4,0,10*ROW('Sanitation Data'!F93)),NA())</f>
        <v>#N/A</v>
      </c>
      <c r="AG99" s="509" t="e">
        <f ca="1">+IF(AND(ISNUMBER(OFFSET('Sanitation Data'!$F$6,0,10*ROW('Sanitation Data'!F93))),'Data Summary'!CV99="Yes"),OFFSET('Sanitation Data'!$F$6,0,10*ROW('Sanitation Data'!F93)),NA())</f>
        <v>#N/A</v>
      </c>
      <c r="AH99" s="509" t="e">
        <f ca="1">+IF(AND(ISNUMBER(OFFSET('Sanitation Data'!$F$10,0,10*ROW('Sanitation Data'!F93))),'Data Summary'!CW99="Yes"),OFFSET('Sanitation Data'!$F$10,0,10*ROW('Sanitation Data'!F93)),NA())</f>
        <v>#N/A</v>
      </c>
      <c r="AI99" s="509" t="e">
        <f ca="1">+IF(AND(ISNUMBER(OFFSET('Sanitation Data'!$F$11,0,10*ROW('Sanitation Data'!F93))),'Data Summary'!CX99="Yes"),OFFSET('Sanitation Data'!$F$11,0,10*ROW('Sanitation Data'!F93)),NA())</f>
        <v>#N/A</v>
      </c>
      <c r="AJ99" s="509" t="e">
        <f ca="1">+IF(AND(ISNUMBER(OFFSET('Sanitation Data'!$F$12,0,10*ROW('Sanitation Data'!F93))),'Data Summary'!CY99="Yes"),OFFSET('Sanitation Data'!$F$12,0,10*ROW('Sanitation Data'!F93)),NA())</f>
        <v>#N/A</v>
      </c>
      <c r="AK99" s="509" t="e">
        <f ca="1">+IF(AND(ISNUMBER(OFFSET('Sanitation Data'!$G$4,0,10*ROW('Sanitation Data'!G93))),'Data Summary'!CZ99="Yes"),100-OFFSET('Sanitation Data'!$G$4,0,10*ROW('Sanitation Data'!G93)),NA())</f>
        <v>#N/A</v>
      </c>
      <c r="AL99" s="509" t="e">
        <f ca="1">+IF(AND(ISNUMBER(OFFSET('Sanitation Data'!$G$6,0,10*ROW('Sanitation Data'!G93))),'Data Summary'!DA99="Yes"),OFFSET('Sanitation Data'!$G$6,0,10*ROW('Sanitation Data'!G93)),NA())</f>
        <v>#N/A</v>
      </c>
      <c r="AM99" s="509" t="e">
        <f ca="1">+IF(AND(ISNUMBER(OFFSET('Sanitation Data'!$G$10,0,10*ROW('Sanitation Data'!G93))),'Data Summary'!DB99="Yes"),OFFSET('Sanitation Data'!$G$10,0,10*ROW('Sanitation Data'!G93)),NA())</f>
        <v>#N/A</v>
      </c>
      <c r="AN99" s="509" t="e">
        <f ca="1">+IF(AND(ISNUMBER(OFFSET('Sanitation Data'!$G$11,0,10*ROW('Sanitation Data'!G93))),'Data Summary'!DC99="Yes"),OFFSET('Sanitation Data'!$G$11,0,10*ROW('Sanitation Data'!G93)),NA())</f>
        <v>#N/A</v>
      </c>
      <c r="AO99" s="509" t="e">
        <f ca="1">+IF(AND(ISNUMBER(OFFSET('Sanitation Data'!$G$12,0,10*ROW('Sanitation Data'!G93))),'Data Summary'!DD99="Yes"),OFFSET('Sanitation Data'!$G$12,0,10*ROW('Sanitation Data'!G93)),NA())</f>
        <v>#N/A</v>
      </c>
      <c r="AP99" s="509" t="e">
        <f ca="1">+IF(AND(ISNUMBER(OFFSET('Sanitation Data'!$H$4,0,10*ROW('Sanitation Data'!H93))),'Data Summary'!DE99="Yes"),100-OFFSET('Sanitation Data'!$H$4,0,10*ROW('Sanitation Data'!H93)),NA())</f>
        <v>#N/A</v>
      </c>
      <c r="AQ99" s="509" t="e">
        <f ca="1">+IF(AND(ISNUMBER(OFFSET('Sanitation Data'!$H$6,0,10*ROW('Sanitation Data'!H93))),'Data Summary'!DF99="Yes"),OFFSET('Sanitation Data'!$H$6,0,10*ROW('Sanitation Data'!H93)),NA())</f>
        <v>#N/A</v>
      </c>
      <c r="AR99" s="509" t="e">
        <f ca="1">+IF(AND(ISNUMBER(OFFSET('Sanitation Data'!$H$10,0,10*ROW('Sanitation Data'!H93))),'Data Summary'!DG99="Yes"),OFFSET('Sanitation Data'!$H$10,0,10*ROW('Sanitation Data'!H93)),NA())</f>
        <v>#N/A</v>
      </c>
      <c r="AS99" s="509" t="e">
        <f ca="1">+IF(AND(ISNUMBER(OFFSET('Sanitation Data'!$H$11,0,10*ROW('Sanitation Data'!H93))),'Data Summary'!DH99="Yes"),OFFSET('Sanitation Data'!$H$11,0,10*ROW('Sanitation Data'!H93)),NA())</f>
        <v>#N/A</v>
      </c>
      <c r="AT99" s="509" t="e">
        <f ca="1">+IF(AND(ISNUMBER(OFFSET('Sanitation Data'!$H$12,0,10*ROW('Sanitation Data'!H93))),'Data Summary'!DI99="Yes"),OFFSET('Sanitation Data'!$H$12,0,10*ROW('Sanitation Data'!H93)),NA())</f>
        <v>#N/A</v>
      </c>
      <c r="AU99" s="509" t="e">
        <f ca="1">+IF(AND(ISNUMBER(OFFSET('Sanitation Data'!$I$4,0,10*ROW('Sanitation Data'!I93))),'Data Summary'!DJ99="Yes"),100-OFFSET('Sanitation Data'!$I$4,0,10*ROW('Sanitation Data'!I93)),NA())</f>
        <v>#N/A</v>
      </c>
      <c r="AV99" s="509" t="e">
        <f ca="1">+IF(AND(ISNUMBER(OFFSET('Sanitation Data'!$I$6,0,10*ROW('Sanitation Data'!I93))),'Data Summary'!DK99="Yes"),OFFSET('Sanitation Data'!$I$6,0,10*ROW('Sanitation Data'!I93)),NA())</f>
        <v>#N/A</v>
      </c>
      <c r="AW99" s="509" t="e">
        <f ca="1">+IF(AND(ISNUMBER(OFFSET('Sanitation Data'!$I$10,0,10*ROW('Sanitation Data'!I93))),'Data Summary'!DL99="Yes"),OFFSET('Sanitation Data'!$I$10,0,10*ROW('Sanitation Data'!I93)),NA())</f>
        <v>#N/A</v>
      </c>
      <c r="AX99" s="509" t="e">
        <f ca="1">+IF(AND(ISNUMBER(OFFSET('Sanitation Data'!$I$11,0,10*ROW('Sanitation Data'!I93))),'Data Summary'!DM99="Yes"),OFFSET('Sanitation Data'!$I$11,0,10*ROW('Sanitation Data'!I93)),NA())</f>
        <v>#N/A</v>
      </c>
      <c r="AY99" s="509" t="e">
        <f ca="1">+IF(AND(ISNUMBER(OFFSET('Sanitation Data'!$I$12,0,10*ROW('Sanitation Data'!I93))),'Data Summary'!DN99="Yes"),OFFSET('Sanitation Data'!$I$12,0,10*ROW('Sanitation Data'!I93)),NA())</f>
        <v>#N/A</v>
      </c>
      <c r="AZ99" s="510" t="e">
        <f ca="1">+IF(AND(ISNUMBER(OFFSET('Hygiene Data'!$D$5,0,10*ROW('Hygiene Data'!D93))),'Data Summary'!DO99="Yes"),OFFSET('Hygiene Data'!$D$5,0,10*ROW('Hygiene Data'!D93)),NA())</f>
        <v>#N/A</v>
      </c>
      <c r="BA99" s="510" t="e">
        <f ca="1">+IF(AND(ISNUMBER(OFFSET('Hygiene Data'!$D$7,0,10*ROW('Hygiene Data'!D93))),'Data Summary'!DP99="Yes"),OFFSET('Hygiene Data'!$D$7,0,10*ROW('Hygiene Data'!D93)),NA())</f>
        <v>#N/A</v>
      </c>
      <c r="BB99" s="510" t="e">
        <f ca="1">+IF(AND(ISNUMBER(OFFSET('Hygiene Data'!$D$9,0,10*ROW('Hygiene Data'!D93))),'Data Summary'!DQ99="Yes"),OFFSET('Hygiene Data'!$D$9,0,10*ROW('Hygiene Data'!D93)),NA())</f>
        <v>#N/A</v>
      </c>
      <c r="BC99" s="510" t="e">
        <f ca="1">+IF(AND(ISNUMBER(OFFSET('Hygiene Data'!$E$5,0,10*ROW('Hygiene Data'!E93))),'Data Summary'!DR99="Yes"),OFFSET('Hygiene Data'!$E$5,0,10*ROW('Hygiene Data'!E93)),NA())</f>
        <v>#N/A</v>
      </c>
      <c r="BD99" s="510" t="e">
        <f ca="1">+IF(AND(ISNUMBER(OFFSET('Hygiene Data'!$E$7,0,10*ROW('Hygiene Data'!E93))),'Data Summary'!DS99="Yes"),OFFSET('Hygiene Data'!$E$7,0,10*ROW('Hygiene Data'!E93)),NA())</f>
        <v>#N/A</v>
      </c>
      <c r="BE99" s="510" t="e">
        <f ca="1">+IF(AND(ISNUMBER(OFFSET('Hygiene Data'!$E$9,0,10*ROW('Hygiene Data'!E93))),'Data Summary'!DT99="Yes"),OFFSET('Hygiene Data'!$E$9,0,10*ROW('Hygiene Data'!E93)),NA())</f>
        <v>#N/A</v>
      </c>
      <c r="BF99" s="510" t="e">
        <f ca="1">+IF(AND(ISNUMBER(OFFSET('Hygiene Data'!$F$5,0,10*ROW('Hygiene Data'!F93))),'Data Summary'!DU99="Yes"),OFFSET('Hygiene Data'!$F$5,0,10*ROW('Hygiene Data'!F93)),NA())</f>
        <v>#N/A</v>
      </c>
      <c r="BG99" s="510" t="e">
        <f ca="1">+IF(AND(ISNUMBER(OFFSET('Hygiene Data'!$F$7,0,10*ROW('Hygiene Data'!F93))),'Data Summary'!DV99="Yes"),OFFSET('Hygiene Data'!$F$7,0,10*ROW('Hygiene Data'!F93)),NA())</f>
        <v>#N/A</v>
      </c>
      <c r="BH99" s="510" t="e">
        <f ca="1">+IF(AND(ISNUMBER(OFFSET('Hygiene Data'!$F$9,0,10*ROW('Hygiene Data'!F93))),'Data Summary'!DW99="Yes"),OFFSET('Hygiene Data'!$F$9,0,10*ROW('Hygiene Data'!F93)),NA())</f>
        <v>#N/A</v>
      </c>
      <c r="BI99" s="510" t="e">
        <f ca="1">+IF(AND(ISNUMBER(OFFSET('Hygiene Data'!$G$5,0,10*ROW('Hygiene Data'!G93))),'Data Summary'!DX99="Yes"),OFFSET('Hygiene Data'!$G$5,0,10*ROW('Hygiene Data'!G93)),NA())</f>
        <v>#N/A</v>
      </c>
      <c r="BJ99" s="510" t="e">
        <f ca="1">+IF(AND(ISNUMBER(OFFSET('Hygiene Data'!$G$7,0,10*ROW('Hygiene Data'!G93))),'Data Summary'!DY99="Yes"),OFFSET('Hygiene Data'!$G$7,0,10*ROW('Hygiene Data'!G93)),NA())</f>
        <v>#N/A</v>
      </c>
      <c r="BK99" s="510" t="e">
        <f ca="1">+IF(AND(ISNUMBER(OFFSET('Hygiene Data'!$G$9,0,10*ROW('Hygiene Data'!G93))),'Data Summary'!DZ99="Yes"),OFFSET('Hygiene Data'!$G$9,0,10*ROW('Hygiene Data'!G93)),NA())</f>
        <v>#N/A</v>
      </c>
      <c r="BL99" s="510" t="e">
        <f ca="1">+IF(AND(ISNUMBER(OFFSET('Hygiene Data'!$H$5,0,10*ROW('Hygiene Data'!H93))),'Data Summary'!EA99="Yes"),OFFSET('Hygiene Data'!$H$5,0,10*ROW('Hygiene Data'!H93)),NA())</f>
        <v>#N/A</v>
      </c>
      <c r="BM99" s="510" t="e">
        <f ca="1">+IF(AND(ISNUMBER(OFFSET('Hygiene Data'!$H$7,0,10*ROW('Hygiene Data'!H93))),'Data Summary'!EB99="Yes"),OFFSET('Hygiene Data'!$H$7,0,10*ROW('Hygiene Data'!H93)),NA())</f>
        <v>#N/A</v>
      </c>
      <c r="BN99" s="510" t="e">
        <f ca="1">+IF(AND(ISNUMBER(OFFSET('Hygiene Data'!$H$9,0,10*ROW('Hygiene Data'!H93))),'Data Summary'!EC99="Yes"),OFFSET('Hygiene Data'!$H$9,0,10*ROW('Hygiene Data'!H93)),NA())</f>
        <v>#N/A</v>
      </c>
      <c r="BO99" s="510" t="e">
        <f ca="1">+IF(AND(ISNUMBER(OFFSET('Hygiene Data'!$I$5,0,10*ROW('Hygiene Data'!I93))),'Data Summary'!ED99="Yes"),OFFSET('Hygiene Data'!$I$5,0,10*ROW('Hygiene Data'!I93)),NA())</f>
        <v>#N/A</v>
      </c>
      <c r="BP99" s="510" t="e">
        <f ca="1">+IF(AND(ISNUMBER(OFFSET('Hygiene Data'!$I$7,0,10*ROW('Hygiene Data'!I93))),'Data Summary'!EE99="Yes"),OFFSET('Hygiene Data'!$I$7,0,10*ROW('Hygiene Data'!I93)),NA())</f>
        <v>#N/A</v>
      </c>
      <c r="BQ99" s="510" t="e">
        <f ca="1">+IF(AND(ISNUMBER(OFFSET('Hygiene Data'!$I$9,0,10*ROW('Hygiene Data'!I93))),'Data Summary'!EF99="Yes"),OFFSET('Hygiene Data'!$I$9,0,10*ROW('Hygiene Data'!I93)),NA())</f>
        <v>#N/A</v>
      </c>
    </row>
    <row r="100" spans="1:69" x14ac:dyDescent="0.25">
      <c r="A100" s="506" t="e">
        <f ca="1">+RIGHT('Data Summary'!A100,LEN('Data Summary'!A100)-9)</f>
        <v>#VALUE!</v>
      </c>
      <c r="B100" s="480" t="str">
        <f ca="1">+IF(ISTEXT('Data Summary'!B100),'Data Summary'!B100,"")</f>
        <v/>
      </c>
      <c r="C100" s="507" t="e">
        <f ca="1">+VALUE('Data Summary'!C100)</f>
        <v>#VALUE!</v>
      </c>
      <c r="D100" s="508" t="e">
        <f ca="1">+IF(AND(ISNUMBER(OFFSET('Water Data'!$D$4,0,10*ROW('Water Data'!D94))),'Data Summary'!BS100="Yes"),100-OFFSET('Water Data'!$D$4,0,10*ROW('Water Data'!D94)),NA())</f>
        <v>#N/A</v>
      </c>
      <c r="E100" s="508" t="e">
        <f ca="1">+IF(AND(ISNUMBER(OFFSET('Water Data'!$D$6,0,10*ROW('Water Data'!D94))),'Data Summary'!BT100="Yes"),OFFSET('Water Data'!$D$6,0,10*ROW('Water Data'!D94)),NA())</f>
        <v>#N/A</v>
      </c>
      <c r="F100" s="508" t="e">
        <f ca="1">+IF(AND(ISNUMBER(OFFSET('Water Data'!$D$9,0,10*ROW('Water Data'!D94))),'Data Summary'!BU100="Yes"),OFFSET('Water Data'!$D$9,0,10*ROW('Water Data'!D94)),NA())</f>
        <v>#N/A</v>
      </c>
      <c r="G100" s="508" t="e">
        <f ca="1">+IF(AND(ISNUMBER(OFFSET('Water Data'!$E$4,0,10*ROW('Water Data'!E94))),'Data Summary'!BV100="Yes"),100-OFFSET('Water Data'!$E$4,0,10*ROW('Water Data'!E94)),NA())</f>
        <v>#N/A</v>
      </c>
      <c r="H100" s="508" t="e">
        <f ca="1">+IF(AND(ISNUMBER(OFFSET('Water Data'!$E$6,0,10*ROW('Water Data'!E94))),'Data Summary'!BW100="Yes"),OFFSET('Water Data'!$E$6,0,10*ROW('Water Data'!E94)),NA())</f>
        <v>#N/A</v>
      </c>
      <c r="I100" s="508" t="e">
        <f ca="1">+IF(AND(ISNUMBER(OFFSET('Water Data'!$E$9,0,10*ROW('Water Data'!E94))),'Data Summary'!BX100="Yes"),OFFSET('Water Data'!$E$9,0,10*ROW('Water Data'!E94)),NA())</f>
        <v>#N/A</v>
      </c>
      <c r="J100" s="508" t="e">
        <f ca="1">+IF(AND(ISNUMBER(OFFSET('Water Data'!$F$4,0,10*ROW('Water Data'!F94))),'Data Summary'!BY100="Yes"),100-OFFSET('Water Data'!$F$4,0,10*ROW('Water Data'!F94)),NA())</f>
        <v>#N/A</v>
      </c>
      <c r="K100" s="508" t="e">
        <f ca="1">+IF(AND(ISNUMBER(OFFSET('Water Data'!$F$6,0,10*ROW('Water Data'!F94))),'Data Summary'!BZ100="Yes"),OFFSET('Water Data'!$F$6,0,10*ROW('Water Data'!F94)),NA())</f>
        <v>#N/A</v>
      </c>
      <c r="L100" s="508" t="e">
        <f ca="1">+IF(AND(ISNUMBER(OFFSET('Water Data'!$F$9,0,10*ROW('Water Data'!F94))),'Data Summary'!CA100="Yes"),OFFSET('Water Data'!$F$9,0,10*ROW('Water Data'!F94)),NA())</f>
        <v>#N/A</v>
      </c>
      <c r="M100" s="508" t="e">
        <f ca="1">+IF(AND(ISNUMBER(OFFSET('Water Data'!$G$4,0,10*ROW('Water Data'!G94))),'Data Summary'!CB100="Yes"),100-OFFSET('Water Data'!$G$4,0,10*ROW('Water Data'!G94)),NA())</f>
        <v>#N/A</v>
      </c>
      <c r="N100" s="508" t="e">
        <f ca="1">+IF(AND(ISNUMBER(OFFSET('Water Data'!$G$6,0,10*ROW('Water Data'!G94))),'Data Summary'!CC100="Yes"),OFFSET('Water Data'!$G$6,0,10*ROW('Water Data'!G94)),NA())</f>
        <v>#N/A</v>
      </c>
      <c r="O100" s="508" t="e">
        <f ca="1">+IF(AND(ISNUMBER(OFFSET('Water Data'!$G$9,0,10*ROW('Water Data'!G94))),'Data Summary'!CD100="Yes"),OFFSET('Water Data'!$G$9,0,10*ROW('Water Data'!G94)),NA())</f>
        <v>#N/A</v>
      </c>
      <c r="P100" s="508" t="e">
        <f ca="1">+IF(AND(ISNUMBER(OFFSET('Water Data'!$H$4,0,10*ROW('Water Data'!H94))),'Data Summary'!CE100="Yes"),100-OFFSET('Water Data'!$H$4,0,10*ROW('Water Data'!H94)),NA())</f>
        <v>#N/A</v>
      </c>
      <c r="Q100" s="508" t="e">
        <f ca="1">+IF(AND(ISNUMBER(OFFSET('Water Data'!$H$6,0,10*ROW('Water Data'!H94))),'Data Summary'!CF100="Yes"),OFFSET('Water Data'!$H$6,0,10*ROW('Water Data'!H94)),NA())</f>
        <v>#N/A</v>
      </c>
      <c r="R100" s="508" t="e">
        <f ca="1">+IF(AND(ISNUMBER(OFFSET('Water Data'!$H$9,0,10*ROW('Water Data'!H94))),'Data Summary'!CG100="Yes"),OFFSET('Water Data'!$H$9,0,10*ROW('Water Data'!H94)),NA())</f>
        <v>#N/A</v>
      </c>
      <c r="S100" s="508" t="e">
        <f ca="1">+IF(AND(ISNUMBER(OFFSET('Water Data'!$I$4,0,10*ROW('Water Data'!I94))),'Data Summary'!CH100="Yes"),100-OFFSET('Water Data'!$I$4,0,10*ROW('Water Data'!I94)),NA())</f>
        <v>#N/A</v>
      </c>
      <c r="T100" s="508" t="e">
        <f ca="1">+IF(AND(ISNUMBER(OFFSET('Water Data'!$I$6,0,10*ROW('Water Data'!I94))),'Data Summary'!CI100="Yes"),OFFSET('Water Data'!$I$6,0,10*ROW('Water Data'!I94)),NA())</f>
        <v>#N/A</v>
      </c>
      <c r="U100" s="508" t="e">
        <f ca="1">+IF(AND(ISNUMBER(OFFSET('Water Data'!$I$9,0,10*ROW('Water Data'!I94))),'Data Summary'!CJ100="Yes"),OFFSET('Water Data'!$I$9,0,10*ROW('Water Data'!I94)),NA())</f>
        <v>#N/A</v>
      </c>
      <c r="V100" s="509" t="e">
        <f ca="1">+IF(AND(ISNUMBER(OFFSET('Sanitation Data'!$D$4,0,10*ROW('Sanitation Data'!D94))),'Data Summary'!CK100="Yes"),100-OFFSET('Sanitation Data'!$D$4,0,10*ROW('Sanitation Data'!D94)),NA())</f>
        <v>#N/A</v>
      </c>
      <c r="W100" s="509" t="e">
        <f ca="1">+IF(AND(ISNUMBER(OFFSET('Sanitation Data'!$D$6,0,10*ROW('Sanitation Data'!D94))),'Data Summary'!CL100="Yes"),OFFSET('Sanitation Data'!$D$6,0,10*ROW('Sanitation Data'!D94)),NA())</f>
        <v>#N/A</v>
      </c>
      <c r="X100" s="509" t="e">
        <f ca="1">+IF(AND(ISNUMBER(OFFSET('Sanitation Data'!$D$10,0,10*ROW('Sanitation Data'!D94))),'Data Summary'!CM100="Yes"),OFFSET('Sanitation Data'!$D$10,0,10*ROW('Sanitation Data'!D94)),NA())</f>
        <v>#N/A</v>
      </c>
      <c r="Y100" s="509" t="e">
        <f ca="1">+IF(AND(ISNUMBER(OFFSET('Sanitation Data'!$D$11,0,10*ROW('Sanitation Data'!D94))),'Data Summary'!CN100="Yes"),OFFSET('Sanitation Data'!$D$11,0,10*ROW('Sanitation Data'!D94)),NA())</f>
        <v>#N/A</v>
      </c>
      <c r="Z100" s="509" t="e">
        <f ca="1">+IF(AND(ISNUMBER(OFFSET('Sanitation Data'!$D$12,0,10*ROW('Sanitation Data'!D94))),'Data Summary'!CO100="Yes"),OFFSET('Sanitation Data'!$D$12,0,10*ROW('Sanitation Data'!D94)),NA())</f>
        <v>#N/A</v>
      </c>
      <c r="AA100" s="509" t="e">
        <f ca="1">+IF(AND(ISNUMBER(OFFSET('Sanitation Data'!$E$4,0,10*ROW('Sanitation Data'!E94))),'Data Summary'!CP100="Yes"),100-OFFSET('Sanitation Data'!$E$4,0,10*ROW('Sanitation Data'!E94)),NA())</f>
        <v>#N/A</v>
      </c>
      <c r="AB100" s="509" t="e">
        <f ca="1">+IF(AND(ISNUMBER(OFFSET('Sanitation Data'!$E$6,0,10*ROW('Sanitation Data'!E94))),'Data Summary'!CQ100="Yes"),OFFSET('Sanitation Data'!$E$6,0,10*ROW('Sanitation Data'!E94)),NA())</f>
        <v>#N/A</v>
      </c>
      <c r="AC100" s="509" t="e">
        <f ca="1">+IF(AND(ISNUMBER(OFFSET('Sanitation Data'!$E$10,0,10*ROW('Sanitation Data'!E94))),'Data Summary'!CR100="Yes"),OFFSET('Sanitation Data'!$E$10,0,10*ROW('Sanitation Data'!E94)),NA())</f>
        <v>#N/A</v>
      </c>
      <c r="AD100" s="509" t="e">
        <f ca="1">+IF(AND(ISNUMBER(OFFSET('Sanitation Data'!$E$11,0,10*ROW('Sanitation Data'!E94))),'Data Summary'!CS100="Yes"),OFFSET('Sanitation Data'!$E$11,0,10*ROW('Sanitation Data'!E94)),NA())</f>
        <v>#N/A</v>
      </c>
      <c r="AE100" s="509" t="e">
        <f ca="1">+IF(AND(ISNUMBER(OFFSET('Sanitation Data'!$E$12,0,10*ROW('Sanitation Data'!E94))),'Data Summary'!CT100="Yes"),OFFSET('Sanitation Data'!$E$12,0,10*ROW('Sanitation Data'!E94)),NA())</f>
        <v>#N/A</v>
      </c>
      <c r="AF100" s="509" t="e">
        <f ca="1">+IF(AND(ISNUMBER(OFFSET('Sanitation Data'!$F$4,0,10*ROW('Sanitation Data'!F94))),'Data Summary'!CU100="Yes"),100-OFFSET('Sanitation Data'!$F$4,0,10*ROW('Sanitation Data'!F94)),NA())</f>
        <v>#N/A</v>
      </c>
      <c r="AG100" s="509" t="e">
        <f ca="1">+IF(AND(ISNUMBER(OFFSET('Sanitation Data'!$F$6,0,10*ROW('Sanitation Data'!F94))),'Data Summary'!CV100="Yes"),OFFSET('Sanitation Data'!$F$6,0,10*ROW('Sanitation Data'!F94)),NA())</f>
        <v>#N/A</v>
      </c>
      <c r="AH100" s="509" t="e">
        <f ca="1">+IF(AND(ISNUMBER(OFFSET('Sanitation Data'!$F$10,0,10*ROW('Sanitation Data'!F94))),'Data Summary'!CW100="Yes"),OFFSET('Sanitation Data'!$F$10,0,10*ROW('Sanitation Data'!F94)),NA())</f>
        <v>#N/A</v>
      </c>
      <c r="AI100" s="509" t="e">
        <f ca="1">+IF(AND(ISNUMBER(OFFSET('Sanitation Data'!$F$11,0,10*ROW('Sanitation Data'!F94))),'Data Summary'!CX100="Yes"),OFFSET('Sanitation Data'!$F$11,0,10*ROW('Sanitation Data'!F94)),NA())</f>
        <v>#N/A</v>
      </c>
      <c r="AJ100" s="509" t="e">
        <f ca="1">+IF(AND(ISNUMBER(OFFSET('Sanitation Data'!$F$12,0,10*ROW('Sanitation Data'!F94))),'Data Summary'!CY100="Yes"),OFFSET('Sanitation Data'!$F$12,0,10*ROW('Sanitation Data'!F94)),NA())</f>
        <v>#N/A</v>
      </c>
      <c r="AK100" s="509" t="e">
        <f ca="1">+IF(AND(ISNUMBER(OFFSET('Sanitation Data'!$G$4,0,10*ROW('Sanitation Data'!G94))),'Data Summary'!CZ100="Yes"),100-OFFSET('Sanitation Data'!$G$4,0,10*ROW('Sanitation Data'!G94)),NA())</f>
        <v>#N/A</v>
      </c>
      <c r="AL100" s="509" t="e">
        <f ca="1">+IF(AND(ISNUMBER(OFFSET('Sanitation Data'!$G$6,0,10*ROW('Sanitation Data'!G94))),'Data Summary'!DA100="Yes"),OFFSET('Sanitation Data'!$G$6,0,10*ROW('Sanitation Data'!G94)),NA())</f>
        <v>#N/A</v>
      </c>
      <c r="AM100" s="509" t="e">
        <f ca="1">+IF(AND(ISNUMBER(OFFSET('Sanitation Data'!$G$10,0,10*ROW('Sanitation Data'!G94))),'Data Summary'!DB100="Yes"),OFFSET('Sanitation Data'!$G$10,0,10*ROW('Sanitation Data'!G94)),NA())</f>
        <v>#N/A</v>
      </c>
      <c r="AN100" s="509" t="e">
        <f ca="1">+IF(AND(ISNUMBER(OFFSET('Sanitation Data'!$G$11,0,10*ROW('Sanitation Data'!G94))),'Data Summary'!DC100="Yes"),OFFSET('Sanitation Data'!$G$11,0,10*ROW('Sanitation Data'!G94)),NA())</f>
        <v>#N/A</v>
      </c>
      <c r="AO100" s="509" t="e">
        <f ca="1">+IF(AND(ISNUMBER(OFFSET('Sanitation Data'!$G$12,0,10*ROW('Sanitation Data'!G94))),'Data Summary'!DD100="Yes"),OFFSET('Sanitation Data'!$G$12,0,10*ROW('Sanitation Data'!G94)),NA())</f>
        <v>#N/A</v>
      </c>
      <c r="AP100" s="509" t="e">
        <f ca="1">+IF(AND(ISNUMBER(OFFSET('Sanitation Data'!$H$4,0,10*ROW('Sanitation Data'!H94))),'Data Summary'!DE100="Yes"),100-OFFSET('Sanitation Data'!$H$4,0,10*ROW('Sanitation Data'!H94)),NA())</f>
        <v>#N/A</v>
      </c>
      <c r="AQ100" s="509" t="e">
        <f ca="1">+IF(AND(ISNUMBER(OFFSET('Sanitation Data'!$H$6,0,10*ROW('Sanitation Data'!H94))),'Data Summary'!DF100="Yes"),OFFSET('Sanitation Data'!$H$6,0,10*ROW('Sanitation Data'!H94)),NA())</f>
        <v>#N/A</v>
      </c>
      <c r="AR100" s="509" t="e">
        <f ca="1">+IF(AND(ISNUMBER(OFFSET('Sanitation Data'!$H$10,0,10*ROW('Sanitation Data'!H94))),'Data Summary'!DG100="Yes"),OFFSET('Sanitation Data'!$H$10,0,10*ROW('Sanitation Data'!H94)),NA())</f>
        <v>#N/A</v>
      </c>
      <c r="AS100" s="509" t="e">
        <f ca="1">+IF(AND(ISNUMBER(OFFSET('Sanitation Data'!$H$11,0,10*ROW('Sanitation Data'!H94))),'Data Summary'!DH100="Yes"),OFFSET('Sanitation Data'!$H$11,0,10*ROW('Sanitation Data'!H94)),NA())</f>
        <v>#N/A</v>
      </c>
      <c r="AT100" s="509" t="e">
        <f ca="1">+IF(AND(ISNUMBER(OFFSET('Sanitation Data'!$H$12,0,10*ROW('Sanitation Data'!H94))),'Data Summary'!DI100="Yes"),OFFSET('Sanitation Data'!$H$12,0,10*ROW('Sanitation Data'!H94)),NA())</f>
        <v>#N/A</v>
      </c>
      <c r="AU100" s="509" t="e">
        <f ca="1">+IF(AND(ISNUMBER(OFFSET('Sanitation Data'!$I$4,0,10*ROW('Sanitation Data'!I94))),'Data Summary'!DJ100="Yes"),100-OFFSET('Sanitation Data'!$I$4,0,10*ROW('Sanitation Data'!I94)),NA())</f>
        <v>#N/A</v>
      </c>
      <c r="AV100" s="509" t="e">
        <f ca="1">+IF(AND(ISNUMBER(OFFSET('Sanitation Data'!$I$6,0,10*ROW('Sanitation Data'!I94))),'Data Summary'!DK100="Yes"),OFFSET('Sanitation Data'!$I$6,0,10*ROW('Sanitation Data'!I94)),NA())</f>
        <v>#N/A</v>
      </c>
      <c r="AW100" s="509" t="e">
        <f ca="1">+IF(AND(ISNUMBER(OFFSET('Sanitation Data'!$I$10,0,10*ROW('Sanitation Data'!I94))),'Data Summary'!DL100="Yes"),OFFSET('Sanitation Data'!$I$10,0,10*ROW('Sanitation Data'!I94)),NA())</f>
        <v>#N/A</v>
      </c>
      <c r="AX100" s="509" t="e">
        <f ca="1">+IF(AND(ISNUMBER(OFFSET('Sanitation Data'!$I$11,0,10*ROW('Sanitation Data'!I94))),'Data Summary'!DM100="Yes"),OFFSET('Sanitation Data'!$I$11,0,10*ROW('Sanitation Data'!I94)),NA())</f>
        <v>#N/A</v>
      </c>
      <c r="AY100" s="509" t="e">
        <f ca="1">+IF(AND(ISNUMBER(OFFSET('Sanitation Data'!$I$12,0,10*ROW('Sanitation Data'!I94))),'Data Summary'!DN100="Yes"),OFFSET('Sanitation Data'!$I$12,0,10*ROW('Sanitation Data'!I94)),NA())</f>
        <v>#N/A</v>
      </c>
      <c r="AZ100" s="510" t="e">
        <f ca="1">+IF(AND(ISNUMBER(OFFSET('Hygiene Data'!$D$5,0,10*ROW('Hygiene Data'!D94))),'Data Summary'!DO100="Yes"),OFFSET('Hygiene Data'!$D$5,0,10*ROW('Hygiene Data'!D94)),NA())</f>
        <v>#N/A</v>
      </c>
      <c r="BA100" s="510" t="e">
        <f ca="1">+IF(AND(ISNUMBER(OFFSET('Hygiene Data'!$D$7,0,10*ROW('Hygiene Data'!D94))),'Data Summary'!DP100="Yes"),OFFSET('Hygiene Data'!$D$7,0,10*ROW('Hygiene Data'!D94)),NA())</f>
        <v>#N/A</v>
      </c>
      <c r="BB100" s="510" t="e">
        <f ca="1">+IF(AND(ISNUMBER(OFFSET('Hygiene Data'!$D$9,0,10*ROW('Hygiene Data'!D94))),'Data Summary'!DQ100="Yes"),OFFSET('Hygiene Data'!$D$9,0,10*ROW('Hygiene Data'!D94)),NA())</f>
        <v>#N/A</v>
      </c>
      <c r="BC100" s="510" t="e">
        <f ca="1">+IF(AND(ISNUMBER(OFFSET('Hygiene Data'!$E$5,0,10*ROW('Hygiene Data'!E94))),'Data Summary'!DR100="Yes"),OFFSET('Hygiene Data'!$E$5,0,10*ROW('Hygiene Data'!E94)),NA())</f>
        <v>#N/A</v>
      </c>
      <c r="BD100" s="510" t="e">
        <f ca="1">+IF(AND(ISNUMBER(OFFSET('Hygiene Data'!$E$7,0,10*ROW('Hygiene Data'!E94))),'Data Summary'!DS100="Yes"),OFFSET('Hygiene Data'!$E$7,0,10*ROW('Hygiene Data'!E94)),NA())</f>
        <v>#N/A</v>
      </c>
      <c r="BE100" s="510" t="e">
        <f ca="1">+IF(AND(ISNUMBER(OFFSET('Hygiene Data'!$E$9,0,10*ROW('Hygiene Data'!E94))),'Data Summary'!DT100="Yes"),OFFSET('Hygiene Data'!$E$9,0,10*ROW('Hygiene Data'!E94)),NA())</f>
        <v>#N/A</v>
      </c>
      <c r="BF100" s="510" t="e">
        <f ca="1">+IF(AND(ISNUMBER(OFFSET('Hygiene Data'!$F$5,0,10*ROW('Hygiene Data'!F94))),'Data Summary'!DU100="Yes"),OFFSET('Hygiene Data'!$F$5,0,10*ROW('Hygiene Data'!F94)),NA())</f>
        <v>#N/A</v>
      </c>
      <c r="BG100" s="510" t="e">
        <f ca="1">+IF(AND(ISNUMBER(OFFSET('Hygiene Data'!$F$7,0,10*ROW('Hygiene Data'!F94))),'Data Summary'!DV100="Yes"),OFFSET('Hygiene Data'!$F$7,0,10*ROW('Hygiene Data'!F94)),NA())</f>
        <v>#N/A</v>
      </c>
      <c r="BH100" s="510" t="e">
        <f ca="1">+IF(AND(ISNUMBER(OFFSET('Hygiene Data'!$F$9,0,10*ROW('Hygiene Data'!F94))),'Data Summary'!DW100="Yes"),OFFSET('Hygiene Data'!$F$9,0,10*ROW('Hygiene Data'!F94)),NA())</f>
        <v>#N/A</v>
      </c>
      <c r="BI100" s="510" t="e">
        <f ca="1">+IF(AND(ISNUMBER(OFFSET('Hygiene Data'!$G$5,0,10*ROW('Hygiene Data'!G94))),'Data Summary'!DX100="Yes"),OFFSET('Hygiene Data'!$G$5,0,10*ROW('Hygiene Data'!G94)),NA())</f>
        <v>#N/A</v>
      </c>
      <c r="BJ100" s="510" t="e">
        <f ca="1">+IF(AND(ISNUMBER(OFFSET('Hygiene Data'!$G$7,0,10*ROW('Hygiene Data'!G94))),'Data Summary'!DY100="Yes"),OFFSET('Hygiene Data'!$G$7,0,10*ROW('Hygiene Data'!G94)),NA())</f>
        <v>#N/A</v>
      </c>
      <c r="BK100" s="510" t="e">
        <f ca="1">+IF(AND(ISNUMBER(OFFSET('Hygiene Data'!$G$9,0,10*ROW('Hygiene Data'!G94))),'Data Summary'!DZ100="Yes"),OFFSET('Hygiene Data'!$G$9,0,10*ROW('Hygiene Data'!G94)),NA())</f>
        <v>#N/A</v>
      </c>
      <c r="BL100" s="510" t="e">
        <f ca="1">+IF(AND(ISNUMBER(OFFSET('Hygiene Data'!$H$5,0,10*ROW('Hygiene Data'!H94))),'Data Summary'!EA100="Yes"),OFFSET('Hygiene Data'!$H$5,0,10*ROW('Hygiene Data'!H94)),NA())</f>
        <v>#N/A</v>
      </c>
      <c r="BM100" s="510" t="e">
        <f ca="1">+IF(AND(ISNUMBER(OFFSET('Hygiene Data'!$H$7,0,10*ROW('Hygiene Data'!H94))),'Data Summary'!EB100="Yes"),OFFSET('Hygiene Data'!$H$7,0,10*ROW('Hygiene Data'!H94)),NA())</f>
        <v>#N/A</v>
      </c>
      <c r="BN100" s="510" t="e">
        <f ca="1">+IF(AND(ISNUMBER(OFFSET('Hygiene Data'!$H$9,0,10*ROW('Hygiene Data'!H94))),'Data Summary'!EC100="Yes"),OFFSET('Hygiene Data'!$H$9,0,10*ROW('Hygiene Data'!H94)),NA())</f>
        <v>#N/A</v>
      </c>
      <c r="BO100" s="510" t="e">
        <f ca="1">+IF(AND(ISNUMBER(OFFSET('Hygiene Data'!$I$5,0,10*ROW('Hygiene Data'!I94))),'Data Summary'!ED100="Yes"),OFFSET('Hygiene Data'!$I$5,0,10*ROW('Hygiene Data'!I94)),NA())</f>
        <v>#N/A</v>
      </c>
      <c r="BP100" s="510" t="e">
        <f ca="1">+IF(AND(ISNUMBER(OFFSET('Hygiene Data'!$I$7,0,10*ROW('Hygiene Data'!I94))),'Data Summary'!EE100="Yes"),OFFSET('Hygiene Data'!$I$7,0,10*ROW('Hygiene Data'!I94)),NA())</f>
        <v>#N/A</v>
      </c>
      <c r="BQ100" s="510" t="e">
        <f ca="1">+IF(AND(ISNUMBER(OFFSET('Hygiene Data'!$I$9,0,10*ROW('Hygiene Data'!I94))),'Data Summary'!EF100="Yes"),OFFSET('Hygiene Data'!$I$9,0,10*ROW('Hygiene Data'!I94)),NA())</f>
        <v>#N/A</v>
      </c>
    </row>
    <row r="101" spans="1:69" x14ac:dyDescent="0.25">
      <c r="A101" s="506" t="e">
        <f ca="1">+RIGHT('Data Summary'!A101,LEN('Data Summary'!A101)-9)</f>
        <v>#VALUE!</v>
      </c>
      <c r="B101" s="480" t="str">
        <f ca="1">+IF(ISTEXT('Data Summary'!B101),'Data Summary'!B101,"")</f>
        <v/>
      </c>
      <c r="C101" s="507" t="e">
        <f ca="1">+VALUE('Data Summary'!C101)</f>
        <v>#VALUE!</v>
      </c>
      <c r="D101" s="508" t="e">
        <f ca="1">+IF(AND(ISNUMBER(OFFSET('Water Data'!$D$4,0,10*ROW('Water Data'!D95))),'Data Summary'!BS101="Yes"),100-OFFSET('Water Data'!$D$4,0,10*ROW('Water Data'!D95)),NA())</f>
        <v>#N/A</v>
      </c>
      <c r="E101" s="508" t="e">
        <f ca="1">+IF(AND(ISNUMBER(OFFSET('Water Data'!$D$6,0,10*ROW('Water Data'!D95))),'Data Summary'!BT101="Yes"),OFFSET('Water Data'!$D$6,0,10*ROW('Water Data'!D95)),NA())</f>
        <v>#N/A</v>
      </c>
      <c r="F101" s="508" t="e">
        <f ca="1">+IF(AND(ISNUMBER(OFFSET('Water Data'!$D$9,0,10*ROW('Water Data'!D95))),'Data Summary'!BU101="Yes"),OFFSET('Water Data'!$D$9,0,10*ROW('Water Data'!D95)),NA())</f>
        <v>#N/A</v>
      </c>
      <c r="G101" s="508" t="e">
        <f ca="1">+IF(AND(ISNUMBER(OFFSET('Water Data'!$E$4,0,10*ROW('Water Data'!E95))),'Data Summary'!BV101="Yes"),100-OFFSET('Water Data'!$E$4,0,10*ROW('Water Data'!E95)),NA())</f>
        <v>#N/A</v>
      </c>
      <c r="H101" s="508" t="e">
        <f ca="1">+IF(AND(ISNUMBER(OFFSET('Water Data'!$E$6,0,10*ROW('Water Data'!E95))),'Data Summary'!BW101="Yes"),OFFSET('Water Data'!$E$6,0,10*ROW('Water Data'!E95)),NA())</f>
        <v>#N/A</v>
      </c>
      <c r="I101" s="508" t="e">
        <f ca="1">+IF(AND(ISNUMBER(OFFSET('Water Data'!$E$9,0,10*ROW('Water Data'!E95))),'Data Summary'!BX101="Yes"),OFFSET('Water Data'!$E$9,0,10*ROW('Water Data'!E95)),NA())</f>
        <v>#N/A</v>
      </c>
      <c r="J101" s="508" t="e">
        <f ca="1">+IF(AND(ISNUMBER(OFFSET('Water Data'!$F$4,0,10*ROW('Water Data'!F95))),'Data Summary'!BY101="Yes"),100-OFFSET('Water Data'!$F$4,0,10*ROW('Water Data'!F95)),NA())</f>
        <v>#N/A</v>
      </c>
      <c r="K101" s="508" t="e">
        <f ca="1">+IF(AND(ISNUMBER(OFFSET('Water Data'!$F$6,0,10*ROW('Water Data'!F95))),'Data Summary'!BZ101="Yes"),OFFSET('Water Data'!$F$6,0,10*ROW('Water Data'!F95)),NA())</f>
        <v>#N/A</v>
      </c>
      <c r="L101" s="508" t="e">
        <f ca="1">+IF(AND(ISNUMBER(OFFSET('Water Data'!$F$9,0,10*ROW('Water Data'!F95))),'Data Summary'!CA101="Yes"),OFFSET('Water Data'!$F$9,0,10*ROW('Water Data'!F95)),NA())</f>
        <v>#N/A</v>
      </c>
      <c r="M101" s="508" t="e">
        <f ca="1">+IF(AND(ISNUMBER(OFFSET('Water Data'!$G$4,0,10*ROW('Water Data'!G95))),'Data Summary'!CB101="Yes"),100-OFFSET('Water Data'!$G$4,0,10*ROW('Water Data'!G95)),NA())</f>
        <v>#N/A</v>
      </c>
      <c r="N101" s="508" t="e">
        <f ca="1">+IF(AND(ISNUMBER(OFFSET('Water Data'!$G$6,0,10*ROW('Water Data'!G95))),'Data Summary'!CC101="Yes"),OFFSET('Water Data'!$G$6,0,10*ROW('Water Data'!G95)),NA())</f>
        <v>#N/A</v>
      </c>
      <c r="O101" s="508" t="e">
        <f ca="1">+IF(AND(ISNUMBER(OFFSET('Water Data'!$G$9,0,10*ROW('Water Data'!G95))),'Data Summary'!CD101="Yes"),OFFSET('Water Data'!$G$9,0,10*ROW('Water Data'!G95)),NA())</f>
        <v>#N/A</v>
      </c>
      <c r="P101" s="508" t="e">
        <f ca="1">+IF(AND(ISNUMBER(OFFSET('Water Data'!$H$4,0,10*ROW('Water Data'!H95))),'Data Summary'!CE101="Yes"),100-OFFSET('Water Data'!$H$4,0,10*ROW('Water Data'!H95)),NA())</f>
        <v>#N/A</v>
      </c>
      <c r="Q101" s="508" t="e">
        <f ca="1">+IF(AND(ISNUMBER(OFFSET('Water Data'!$H$6,0,10*ROW('Water Data'!H95))),'Data Summary'!CF101="Yes"),OFFSET('Water Data'!$H$6,0,10*ROW('Water Data'!H95)),NA())</f>
        <v>#N/A</v>
      </c>
      <c r="R101" s="508" t="e">
        <f ca="1">+IF(AND(ISNUMBER(OFFSET('Water Data'!$H$9,0,10*ROW('Water Data'!H95))),'Data Summary'!CG101="Yes"),OFFSET('Water Data'!$H$9,0,10*ROW('Water Data'!H95)),NA())</f>
        <v>#N/A</v>
      </c>
      <c r="S101" s="508" t="e">
        <f ca="1">+IF(AND(ISNUMBER(OFFSET('Water Data'!$I$4,0,10*ROW('Water Data'!I95))),'Data Summary'!CH101="Yes"),100-OFFSET('Water Data'!$I$4,0,10*ROW('Water Data'!I95)),NA())</f>
        <v>#N/A</v>
      </c>
      <c r="T101" s="508" t="e">
        <f ca="1">+IF(AND(ISNUMBER(OFFSET('Water Data'!$I$6,0,10*ROW('Water Data'!I95))),'Data Summary'!CI101="Yes"),OFFSET('Water Data'!$I$6,0,10*ROW('Water Data'!I95)),NA())</f>
        <v>#N/A</v>
      </c>
      <c r="U101" s="508" t="e">
        <f ca="1">+IF(AND(ISNUMBER(OFFSET('Water Data'!$I$9,0,10*ROW('Water Data'!I95))),'Data Summary'!CJ101="Yes"),OFFSET('Water Data'!$I$9,0,10*ROW('Water Data'!I95)),NA())</f>
        <v>#N/A</v>
      </c>
      <c r="V101" s="509" t="e">
        <f ca="1">+IF(AND(ISNUMBER(OFFSET('Sanitation Data'!$D$4,0,10*ROW('Sanitation Data'!D95))),'Data Summary'!CK101="Yes"),100-OFFSET('Sanitation Data'!$D$4,0,10*ROW('Sanitation Data'!D95)),NA())</f>
        <v>#N/A</v>
      </c>
      <c r="W101" s="509" t="e">
        <f ca="1">+IF(AND(ISNUMBER(OFFSET('Sanitation Data'!$D$6,0,10*ROW('Sanitation Data'!D95))),'Data Summary'!CL101="Yes"),OFFSET('Sanitation Data'!$D$6,0,10*ROW('Sanitation Data'!D95)),NA())</f>
        <v>#N/A</v>
      </c>
      <c r="X101" s="509" t="e">
        <f ca="1">+IF(AND(ISNUMBER(OFFSET('Sanitation Data'!$D$10,0,10*ROW('Sanitation Data'!D95))),'Data Summary'!CM101="Yes"),OFFSET('Sanitation Data'!$D$10,0,10*ROW('Sanitation Data'!D95)),NA())</f>
        <v>#N/A</v>
      </c>
      <c r="Y101" s="509" t="e">
        <f ca="1">+IF(AND(ISNUMBER(OFFSET('Sanitation Data'!$D$11,0,10*ROW('Sanitation Data'!D95))),'Data Summary'!CN101="Yes"),OFFSET('Sanitation Data'!$D$11,0,10*ROW('Sanitation Data'!D95)),NA())</f>
        <v>#N/A</v>
      </c>
      <c r="Z101" s="509" t="e">
        <f ca="1">+IF(AND(ISNUMBER(OFFSET('Sanitation Data'!$D$12,0,10*ROW('Sanitation Data'!D95))),'Data Summary'!CO101="Yes"),OFFSET('Sanitation Data'!$D$12,0,10*ROW('Sanitation Data'!D95)),NA())</f>
        <v>#N/A</v>
      </c>
      <c r="AA101" s="509" t="e">
        <f ca="1">+IF(AND(ISNUMBER(OFFSET('Sanitation Data'!$E$4,0,10*ROW('Sanitation Data'!E95))),'Data Summary'!CP101="Yes"),100-OFFSET('Sanitation Data'!$E$4,0,10*ROW('Sanitation Data'!E95)),NA())</f>
        <v>#N/A</v>
      </c>
      <c r="AB101" s="509" t="e">
        <f ca="1">+IF(AND(ISNUMBER(OFFSET('Sanitation Data'!$E$6,0,10*ROW('Sanitation Data'!E95))),'Data Summary'!CQ101="Yes"),OFFSET('Sanitation Data'!$E$6,0,10*ROW('Sanitation Data'!E95)),NA())</f>
        <v>#N/A</v>
      </c>
      <c r="AC101" s="509" t="e">
        <f ca="1">+IF(AND(ISNUMBER(OFFSET('Sanitation Data'!$E$10,0,10*ROW('Sanitation Data'!E95))),'Data Summary'!CR101="Yes"),OFFSET('Sanitation Data'!$E$10,0,10*ROW('Sanitation Data'!E95)),NA())</f>
        <v>#N/A</v>
      </c>
      <c r="AD101" s="509" t="e">
        <f ca="1">+IF(AND(ISNUMBER(OFFSET('Sanitation Data'!$E$11,0,10*ROW('Sanitation Data'!E95))),'Data Summary'!CS101="Yes"),OFFSET('Sanitation Data'!$E$11,0,10*ROW('Sanitation Data'!E95)),NA())</f>
        <v>#N/A</v>
      </c>
      <c r="AE101" s="509" t="e">
        <f ca="1">+IF(AND(ISNUMBER(OFFSET('Sanitation Data'!$E$12,0,10*ROW('Sanitation Data'!E95))),'Data Summary'!CT101="Yes"),OFFSET('Sanitation Data'!$E$12,0,10*ROW('Sanitation Data'!E95)),NA())</f>
        <v>#N/A</v>
      </c>
      <c r="AF101" s="509" t="e">
        <f ca="1">+IF(AND(ISNUMBER(OFFSET('Sanitation Data'!$F$4,0,10*ROW('Sanitation Data'!F95))),'Data Summary'!CU101="Yes"),100-OFFSET('Sanitation Data'!$F$4,0,10*ROW('Sanitation Data'!F95)),NA())</f>
        <v>#N/A</v>
      </c>
      <c r="AG101" s="509" t="e">
        <f ca="1">+IF(AND(ISNUMBER(OFFSET('Sanitation Data'!$F$6,0,10*ROW('Sanitation Data'!F95))),'Data Summary'!CV101="Yes"),OFFSET('Sanitation Data'!$F$6,0,10*ROW('Sanitation Data'!F95)),NA())</f>
        <v>#N/A</v>
      </c>
      <c r="AH101" s="509" t="e">
        <f ca="1">+IF(AND(ISNUMBER(OFFSET('Sanitation Data'!$F$10,0,10*ROW('Sanitation Data'!F95))),'Data Summary'!CW101="Yes"),OFFSET('Sanitation Data'!$F$10,0,10*ROW('Sanitation Data'!F95)),NA())</f>
        <v>#N/A</v>
      </c>
      <c r="AI101" s="509" t="e">
        <f ca="1">+IF(AND(ISNUMBER(OFFSET('Sanitation Data'!$F$11,0,10*ROW('Sanitation Data'!F95))),'Data Summary'!CX101="Yes"),OFFSET('Sanitation Data'!$F$11,0,10*ROW('Sanitation Data'!F95)),NA())</f>
        <v>#N/A</v>
      </c>
      <c r="AJ101" s="509" t="e">
        <f ca="1">+IF(AND(ISNUMBER(OFFSET('Sanitation Data'!$F$12,0,10*ROW('Sanitation Data'!F95))),'Data Summary'!CY101="Yes"),OFFSET('Sanitation Data'!$F$12,0,10*ROW('Sanitation Data'!F95)),NA())</f>
        <v>#N/A</v>
      </c>
      <c r="AK101" s="509" t="e">
        <f ca="1">+IF(AND(ISNUMBER(OFFSET('Sanitation Data'!$G$4,0,10*ROW('Sanitation Data'!G95))),'Data Summary'!CZ101="Yes"),100-OFFSET('Sanitation Data'!$G$4,0,10*ROW('Sanitation Data'!G95)),NA())</f>
        <v>#N/A</v>
      </c>
      <c r="AL101" s="509" t="e">
        <f ca="1">+IF(AND(ISNUMBER(OFFSET('Sanitation Data'!$G$6,0,10*ROW('Sanitation Data'!G95))),'Data Summary'!DA101="Yes"),OFFSET('Sanitation Data'!$G$6,0,10*ROW('Sanitation Data'!G95)),NA())</f>
        <v>#N/A</v>
      </c>
      <c r="AM101" s="509" t="e">
        <f ca="1">+IF(AND(ISNUMBER(OFFSET('Sanitation Data'!$G$10,0,10*ROW('Sanitation Data'!G95))),'Data Summary'!DB101="Yes"),OFFSET('Sanitation Data'!$G$10,0,10*ROW('Sanitation Data'!G95)),NA())</f>
        <v>#N/A</v>
      </c>
      <c r="AN101" s="509" t="e">
        <f ca="1">+IF(AND(ISNUMBER(OFFSET('Sanitation Data'!$G$11,0,10*ROW('Sanitation Data'!G95))),'Data Summary'!DC101="Yes"),OFFSET('Sanitation Data'!$G$11,0,10*ROW('Sanitation Data'!G95)),NA())</f>
        <v>#N/A</v>
      </c>
      <c r="AO101" s="509" t="e">
        <f ca="1">+IF(AND(ISNUMBER(OFFSET('Sanitation Data'!$G$12,0,10*ROW('Sanitation Data'!G95))),'Data Summary'!DD101="Yes"),OFFSET('Sanitation Data'!$G$12,0,10*ROW('Sanitation Data'!G95)),NA())</f>
        <v>#N/A</v>
      </c>
      <c r="AP101" s="509" t="e">
        <f ca="1">+IF(AND(ISNUMBER(OFFSET('Sanitation Data'!$H$4,0,10*ROW('Sanitation Data'!H95))),'Data Summary'!DE101="Yes"),100-OFFSET('Sanitation Data'!$H$4,0,10*ROW('Sanitation Data'!H95)),NA())</f>
        <v>#N/A</v>
      </c>
      <c r="AQ101" s="509" t="e">
        <f ca="1">+IF(AND(ISNUMBER(OFFSET('Sanitation Data'!$H$6,0,10*ROW('Sanitation Data'!H95))),'Data Summary'!DF101="Yes"),OFFSET('Sanitation Data'!$H$6,0,10*ROW('Sanitation Data'!H95)),NA())</f>
        <v>#N/A</v>
      </c>
      <c r="AR101" s="509" t="e">
        <f ca="1">+IF(AND(ISNUMBER(OFFSET('Sanitation Data'!$H$10,0,10*ROW('Sanitation Data'!H95))),'Data Summary'!DG101="Yes"),OFFSET('Sanitation Data'!$H$10,0,10*ROW('Sanitation Data'!H95)),NA())</f>
        <v>#N/A</v>
      </c>
      <c r="AS101" s="509" t="e">
        <f ca="1">+IF(AND(ISNUMBER(OFFSET('Sanitation Data'!$H$11,0,10*ROW('Sanitation Data'!H95))),'Data Summary'!DH101="Yes"),OFFSET('Sanitation Data'!$H$11,0,10*ROW('Sanitation Data'!H95)),NA())</f>
        <v>#N/A</v>
      </c>
      <c r="AT101" s="509" t="e">
        <f ca="1">+IF(AND(ISNUMBER(OFFSET('Sanitation Data'!$H$12,0,10*ROW('Sanitation Data'!H95))),'Data Summary'!DI101="Yes"),OFFSET('Sanitation Data'!$H$12,0,10*ROW('Sanitation Data'!H95)),NA())</f>
        <v>#N/A</v>
      </c>
      <c r="AU101" s="509" t="e">
        <f ca="1">+IF(AND(ISNUMBER(OFFSET('Sanitation Data'!$I$4,0,10*ROW('Sanitation Data'!I95))),'Data Summary'!DJ101="Yes"),100-OFFSET('Sanitation Data'!$I$4,0,10*ROW('Sanitation Data'!I95)),NA())</f>
        <v>#N/A</v>
      </c>
      <c r="AV101" s="509" t="e">
        <f ca="1">+IF(AND(ISNUMBER(OFFSET('Sanitation Data'!$I$6,0,10*ROW('Sanitation Data'!I95))),'Data Summary'!DK101="Yes"),OFFSET('Sanitation Data'!$I$6,0,10*ROW('Sanitation Data'!I95)),NA())</f>
        <v>#N/A</v>
      </c>
      <c r="AW101" s="509" t="e">
        <f ca="1">+IF(AND(ISNUMBER(OFFSET('Sanitation Data'!$I$10,0,10*ROW('Sanitation Data'!I95))),'Data Summary'!DL101="Yes"),OFFSET('Sanitation Data'!$I$10,0,10*ROW('Sanitation Data'!I95)),NA())</f>
        <v>#N/A</v>
      </c>
      <c r="AX101" s="509" t="e">
        <f ca="1">+IF(AND(ISNUMBER(OFFSET('Sanitation Data'!$I$11,0,10*ROW('Sanitation Data'!I95))),'Data Summary'!DM101="Yes"),OFFSET('Sanitation Data'!$I$11,0,10*ROW('Sanitation Data'!I95)),NA())</f>
        <v>#N/A</v>
      </c>
      <c r="AY101" s="509" t="e">
        <f ca="1">+IF(AND(ISNUMBER(OFFSET('Sanitation Data'!$I$12,0,10*ROW('Sanitation Data'!I95))),'Data Summary'!DN101="Yes"),OFFSET('Sanitation Data'!$I$12,0,10*ROW('Sanitation Data'!I95)),NA())</f>
        <v>#N/A</v>
      </c>
      <c r="AZ101" s="510" t="e">
        <f ca="1">+IF(AND(ISNUMBER(OFFSET('Hygiene Data'!$D$5,0,10*ROW('Hygiene Data'!D95))),'Data Summary'!DO101="Yes"),OFFSET('Hygiene Data'!$D$5,0,10*ROW('Hygiene Data'!D95)),NA())</f>
        <v>#N/A</v>
      </c>
      <c r="BA101" s="510" t="e">
        <f ca="1">+IF(AND(ISNUMBER(OFFSET('Hygiene Data'!$D$7,0,10*ROW('Hygiene Data'!D95))),'Data Summary'!DP101="Yes"),OFFSET('Hygiene Data'!$D$7,0,10*ROW('Hygiene Data'!D95)),NA())</f>
        <v>#N/A</v>
      </c>
      <c r="BB101" s="510" t="e">
        <f ca="1">+IF(AND(ISNUMBER(OFFSET('Hygiene Data'!$D$9,0,10*ROW('Hygiene Data'!D95))),'Data Summary'!DQ101="Yes"),OFFSET('Hygiene Data'!$D$9,0,10*ROW('Hygiene Data'!D95)),NA())</f>
        <v>#N/A</v>
      </c>
      <c r="BC101" s="510" t="e">
        <f ca="1">+IF(AND(ISNUMBER(OFFSET('Hygiene Data'!$E$5,0,10*ROW('Hygiene Data'!E95))),'Data Summary'!DR101="Yes"),OFFSET('Hygiene Data'!$E$5,0,10*ROW('Hygiene Data'!E95)),NA())</f>
        <v>#N/A</v>
      </c>
      <c r="BD101" s="510" t="e">
        <f ca="1">+IF(AND(ISNUMBER(OFFSET('Hygiene Data'!$E$7,0,10*ROW('Hygiene Data'!E95))),'Data Summary'!DS101="Yes"),OFFSET('Hygiene Data'!$E$7,0,10*ROW('Hygiene Data'!E95)),NA())</f>
        <v>#N/A</v>
      </c>
      <c r="BE101" s="510" t="e">
        <f ca="1">+IF(AND(ISNUMBER(OFFSET('Hygiene Data'!$E$9,0,10*ROW('Hygiene Data'!E95))),'Data Summary'!DT101="Yes"),OFFSET('Hygiene Data'!$E$9,0,10*ROW('Hygiene Data'!E95)),NA())</f>
        <v>#N/A</v>
      </c>
      <c r="BF101" s="510" t="e">
        <f ca="1">+IF(AND(ISNUMBER(OFFSET('Hygiene Data'!$F$5,0,10*ROW('Hygiene Data'!F95))),'Data Summary'!DU101="Yes"),OFFSET('Hygiene Data'!$F$5,0,10*ROW('Hygiene Data'!F95)),NA())</f>
        <v>#N/A</v>
      </c>
      <c r="BG101" s="510" t="e">
        <f ca="1">+IF(AND(ISNUMBER(OFFSET('Hygiene Data'!$F$7,0,10*ROW('Hygiene Data'!F95))),'Data Summary'!DV101="Yes"),OFFSET('Hygiene Data'!$F$7,0,10*ROW('Hygiene Data'!F95)),NA())</f>
        <v>#N/A</v>
      </c>
      <c r="BH101" s="510" t="e">
        <f ca="1">+IF(AND(ISNUMBER(OFFSET('Hygiene Data'!$F$9,0,10*ROW('Hygiene Data'!F95))),'Data Summary'!DW101="Yes"),OFFSET('Hygiene Data'!$F$9,0,10*ROW('Hygiene Data'!F95)),NA())</f>
        <v>#N/A</v>
      </c>
      <c r="BI101" s="510" t="e">
        <f ca="1">+IF(AND(ISNUMBER(OFFSET('Hygiene Data'!$G$5,0,10*ROW('Hygiene Data'!G95))),'Data Summary'!DX101="Yes"),OFFSET('Hygiene Data'!$G$5,0,10*ROW('Hygiene Data'!G95)),NA())</f>
        <v>#N/A</v>
      </c>
      <c r="BJ101" s="510" t="e">
        <f ca="1">+IF(AND(ISNUMBER(OFFSET('Hygiene Data'!$G$7,0,10*ROW('Hygiene Data'!G95))),'Data Summary'!DY101="Yes"),OFFSET('Hygiene Data'!$G$7,0,10*ROW('Hygiene Data'!G95)),NA())</f>
        <v>#N/A</v>
      </c>
      <c r="BK101" s="510" t="e">
        <f ca="1">+IF(AND(ISNUMBER(OFFSET('Hygiene Data'!$G$9,0,10*ROW('Hygiene Data'!G95))),'Data Summary'!DZ101="Yes"),OFFSET('Hygiene Data'!$G$9,0,10*ROW('Hygiene Data'!G95)),NA())</f>
        <v>#N/A</v>
      </c>
      <c r="BL101" s="510" t="e">
        <f ca="1">+IF(AND(ISNUMBER(OFFSET('Hygiene Data'!$H$5,0,10*ROW('Hygiene Data'!H95))),'Data Summary'!EA101="Yes"),OFFSET('Hygiene Data'!$H$5,0,10*ROW('Hygiene Data'!H95)),NA())</f>
        <v>#N/A</v>
      </c>
      <c r="BM101" s="510" t="e">
        <f ca="1">+IF(AND(ISNUMBER(OFFSET('Hygiene Data'!$H$7,0,10*ROW('Hygiene Data'!H95))),'Data Summary'!EB101="Yes"),OFFSET('Hygiene Data'!$H$7,0,10*ROW('Hygiene Data'!H95)),NA())</f>
        <v>#N/A</v>
      </c>
      <c r="BN101" s="510" t="e">
        <f ca="1">+IF(AND(ISNUMBER(OFFSET('Hygiene Data'!$H$9,0,10*ROW('Hygiene Data'!H95))),'Data Summary'!EC101="Yes"),OFFSET('Hygiene Data'!$H$9,0,10*ROW('Hygiene Data'!H95)),NA())</f>
        <v>#N/A</v>
      </c>
      <c r="BO101" s="510" t="e">
        <f ca="1">+IF(AND(ISNUMBER(OFFSET('Hygiene Data'!$I$5,0,10*ROW('Hygiene Data'!I95))),'Data Summary'!ED101="Yes"),OFFSET('Hygiene Data'!$I$5,0,10*ROW('Hygiene Data'!I95)),NA())</f>
        <v>#N/A</v>
      </c>
      <c r="BP101" s="510" t="e">
        <f ca="1">+IF(AND(ISNUMBER(OFFSET('Hygiene Data'!$I$7,0,10*ROW('Hygiene Data'!I95))),'Data Summary'!EE101="Yes"),OFFSET('Hygiene Data'!$I$7,0,10*ROW('Hygiene Data'!I95)),NA())</f>
        <v>#N/A</v>
      </c>
      <c r="BQ101" s="510" t="e">
        <f ca="1">+IF(AND(ISNUMBER(OFFSET('Hygiene Data'!$I$9,0,10*ROW('Hygiene Data'!I95))),'Data Summary'!EF101="Yes"),OFFSET('Hygiene Data'!$I$9,0,10*ROW('Hygiene Data'!I95)),NA())</f>
        <v>#N/A</v>
      </c>
    </row>
    <row r="102" spans="1:69" x14ac:dyDescent="0.25">
      <c r="A102" s="506" t="e">
        <f ca="1">+RIGHT('Data Summary'!A102,LEN('Data Summary'!A102)-9)</f>
        <v>#VALUE!</v>
      </c>
      <c r="B102" s="480" t="str">
        <f ca="1">+IF(ISTEXT('Data Summary'!B102),'Data Summary'!B102,"")</f>
        <v/>
      </c>
      <c r="C102" s="507" t="e">
        <f ca="1">+VALUE('Data Summary'!C102)</f>
        <v>#VALUE!</v>
      </c>
      <c r="D102" s="508" t="e">
        <f ca="1">+IF(AND(ISNUMBER(OFFSET('Water Data'!$D$4,0,10*ROW('Water Data'!D96))),'Data Summary'!BS102="Yes"),100-OFFSET('Water Data'!$D$4,0,10*ROW('Water Data'!D96)),NA())</f>
        <v>#N/A</v>
      </c>
      <c r="E102" s="508" t="e">
        <f ca="1">+IF(AND(ISNUMBER(OFFSET('Water Data'!$D$6,0,10*ROW('Water Data'!D96))),'Data Summary'!BT102="Yes"),OFFSET('Water Data'!$D$6,0,10*ROW('Water Data'!D96)),NA())</f>
        <v>#N/A</v>
      </c>
      <c r="F102" s="508" t="e">
        <f ca="1">+IF(AND(ISNUMBER(OFFSET('Water Data'!$D$9,0,10*ROW('Water Data'!D96))),'Data Summary'!BU102="Yes"),OFFSET('Water Data'!$D$9,0,10*ROW('Water Data'!D96)),NA())</f>
        <v>#N/A</v>
      </c>
      <c r="G102" s="508" t="e">
        <f ca="1">+IF(AND(ISNUMBER(OFFSET('Water Data'!$E$4,0,10*ROW('Water Data'!E96))),'Data Summary'!BV102="Yes"),100-OFFSET('Water Data'!$E$4,0,10*ROW('Water Data'!E96)),NA())</f>
        <v>#N/A</v>
      </c>
      <c r="H102" s="508" t="e">
        <f ca="1">+IF(AND(ISNUMBER(OFFSET('Water Data'!$E$6,0,10*ROW('Water Data'!E96))),'Data Summary'!BW102="Yes"),OFFSET('Water Data'!$E$6,0,10*ROW('Water Data'!E96)),NA())</f>
        <v>#N/A</v>
      </c>
      <c r="I102" s="508" t="e">
        <f ca="1">+IF(AND(ISNUMBER(OFFSET('Water Data'!$E$9,0,10*ROW('Water Data'!E96))),'Data Summary'!BX102="Yes"),OFFSET('Water Data'!$E$9,0,10*ROW('Water Data'!E96)),NA())</f>
        <v>#N/A</v>
      </c>
      <c r="J102" s="508" t="e">
        <f ca="1">+IF(AND(ISNUMBER(OFFSET('Water Data'!$F$4,0,10*ROW('Water Data'!F96))),'Data Summary'!BY102="Yes"),100-OFFSET('Water Data'!$F$4,0,10*ROW('Water Data'!F96)),NA())</f>
        <v>#N/A</v>
      </c>
      <c r="K102" s="508" t="e">
        <f ca="1">+IF(AND(ISNUMBER(OFFSET('Water Data'!$F$6,0,10*ROW('Water Data'!F96))),'Data Summary'!BZ102="Yes"),OFFSET('Water Data'!$F$6,0,10*ROW('Water Data'!F96)),NA())</f>
        <v>#N/A</v>
      </c>
      <c r="L102" s="508" t="e">
        <f ca="1">+IF(AND(ISNUMBER(OFFSET('Water Data'!$F$9,0,10*ROW('Water Data'!F96))),'Data Summary'!CA102="Yes"),OFFSET('Water Data'!$F$9,0,10*ROW('Water Data'!F96)),NA())</f>
        <v>#N/A</v>
      </c>
      <c r="M102" s="508" t="e">
        <f ca="1">+IF(AND(ISNUMBER(OFFSET('Water Data'!$G$4,0,10*ROW('Water Data'!G96))),'Data Summary'!CB102="Yes"),100-OFFSET('Water Data'!$G$4,0,10*ROW('Water Data'!G96)),NA())</f>
        <v>#N/A</v>
      </c>
      <c r="N102" s="508" t="e">
        <f ca="1">+IF(AND(ISNUMBER(OFFSET('Water Data'!$G$6,0,10*ROW('Water Data'!G96))),'Data Summary'!CC102="Yes"),OFFSET('Water Data'!$G$6,0,10*ROW('Water Data'!G96)),NA())</f>
        <v>#N/A</v>
      </c>
      <c r="O102" s="508" t="e">
        <f ca="1">+IF(AND(ISNUMBER(OFFSET('Water Data'!$G$9,0,10*ROW('Water Data'!G96))),'Data Summary'!CD102="Yes"),OFFSET('Water Data'!$G$9,0,10*ROW('Water Data'!G96)),NA())</f>
        <v>#N/A</v>
      </c>
      <c r="P102" s="508" t="e">
        <f ca="1">+IF(AND(ISNUMBER(OFFSET('Water Data'!$H$4,0,10*ROW('Water Data'!H96))),'Data Summary'!CE102="Yes"),100-OFFSET('Water Data'!$H$4,0,10*ROW('Water Data'!H96)),NA())</f>
        <v>#N/A</v>
      </c>
      <c r="Q102" s="508" t="e">
        <f ca="1">+IF(AND(ISNUMBER(OFFSET('Water Data'!$H$6,0,10*ROW('Water Data'!H96))),'Data Summary'!CF102="Yes"),OFFSET('Water Data'!$H$6,0,10*ROW('Water Data'!H96)),NA())</f>
        <v>#N/A</v>
      </c>
      <c r="R102" s="508" t="e">
        <f ca="1">+IF(AND(ISNUMBER(OFFSET('Water Data'!$H$9,0,10*ROW('Water Data'!H96))),'Data Summary'!CG102="Yes"),OFFSET('Water Data'!$H$9,0,10*ROW('Water Data'!H96)),NA())</f>
        <v>#N/A</v>
      </c>
      <c r="S102" s="508" t="e">
        <f ca="1">+IF(AND(ISNUMBER(OFFSET('Water Data'!$I$4,0,10*ROW('Water Data'!I96))),'Data Summary'!CH102="Yes"),100-OFFSET('Water Data'!$I$4,0,10*ROW('Water Data'!I96)),NA())</f>
        <v>#N/A</v>
      </c>
      <c r="T102" s="508" t="e">
        <f ca="1">+IF(AND(ISNUMBER(OFFSET('Water Data'!$I$6,0,10*ROW('Water Data'!I96))),'Data Summary'!CI102="Yes"),OFFSET('Water Data'!$I$6,0,10*ROW('Water Data'!I96)),NA())</f>
        <v>#N/A</v>
      </c>
      <c r="U102" s="508" t="e">
        <f ca="1">+IF(AND(ISNUMBER(OFFSET('Water Data'!$I$9,0,10*ROW('Water Data'!I96))),'Data Summary'!CJ102="Yes"),OFFSET('Water Data'!$I$9,0,10*ROW('Water Data'!I96)),NA())</f>
        <v>#N/A</v>
      </c>
      <c r="V102" s="509" t="e">
        <f ca="1">+IF(AND(ISNUMBER(OFFSET('Sanitation Data'!$D$4,0,10*ROW('Sanitation Data'!D96))),'Data Summary'!CK102="Yes"),100-OFFSET('Sanitation Data'!$D$4,0,10*ROW('Sanitation Data'!D96)),NA())</f>
        <v>#N/A</v>
      </c>
      <c r="W102" s="509" t="e">
        <f ca="1">+IF(AND(ISNUMBER(OFFSET('Sanitation Data'!$D$6,0,10*ROW('Sanitation Data'!D96))),'Data Summary'!CL102="Yes"),OFFSET('Sanitation Data'!$D$6,0,10*ROW('Sanitation Data'!D96)),NA())</f>
        <v>#N/A</v>
      </c>
      <c r="X102" s="509" t="e">
        <f ca="1">+IF(AND(ISNUMBER(OFFSET('Sanitation Data'!$D$10,0,10*ROW('Sanitation Data'!D96))),'Data Summary'!CM102="Yes"),OFFSET('Sanitation Data'!$D$10,0,10*ROW('Sanitation Data'!D96)),NA())</f>
        <v>#N/A</v>
      </c>
      <c r="Y102" s="509" t="e">
        <f ca="1">+IF(AND(ISNUMBER(OFFSET('Sanitation Data'!$D$11,0,10*ROW('Sanitation Data'!D96))),'Data Summary'!CN102="Yes"),OFFSET('Sanitation Data'!$D$11,0,10*ROW('Sanitation Data'!D96)),NA())</f>
        <v>#N/A</v>
      </c>
      <c r="Z102" s="509" t="e">
        <f ca="1">+IF(AND(ISNUMBER(OFFSET('Sanitation Data'!$D$12,0,10*ROW('Sanitation Data'!D96))),'Data Summary'!CO102="Yes"),OFFSET('Sanitation Data'!$D$12,0,10*ROW('Sanitation Data'!D96)),NA())</f>
        <v>#N/A</v>
      </c>
      <c r="AA102" s="509" t="e">
        <f ca="1">+IF(AND(ISNUMBER(OFFSET('Sanitation Data'!$E$4,0,10*ROW('Sanitation Data'!E96))),'Data Summary'!CP102="Yes"),100-OFFSET('Sanitation Data'!$E$4,0,10*ROW('Sanitation Data'!E96)),NA())</f>
        <v>#N/A</v>
      </c>
      <c r="AB102" s="509" t="e">
        <f ca="1">+IF(AND(ISNUMBER(OFFSET('Sanitation Data'!$E$6,0,10*ROW('Sanitation Data'!E96))),'Data Summary'!CQ102="Yes"),OFFSET('Sanitation Data'!$E$6,0,10*ROW('Sanitation Data'!E96)),NA())</f>
        <v>#N/A</v>
      </c>
      <c r="AC102" s="509" t="e">
        <f ca="1">+IF(AND(ISNUMBER(OFFSET('Sanitation Data'!$E$10,0,10*ROW('Sanitation Data'!E96))),'Data Summary'!CR102="Yes"),OFFSET('Sanitation Data'!$E$10,0,10*ROW('Sanitation Data'!E96)),NA())</f>
        <v>#N/A</v>
      </c>
      <c r="AD102" s="509" t="e">
        <f ca="1">+IF(AND(ISNUMBER(OFFSET('Sanitation Data'!$E$11,0,10*ROW('Sanitation Data'!E96))),'Data Summary'!CS102="Yes"),OFFSET('Sanitation Data'!$E$11,0,10*ROW('Sanitation Data'!E96)),NA())</f>
        <v>#N/A</v>
      </c>
      <c r="AE102" s="509" t="e">
        <f ca="1">+IF(AND(ISNUMBER(OFFSET('Sanitation Data'!$E$12,0,10*ROW('Sanitation Data'!E96))),'Data Summary'!CT102="Yes"),OFFSET('Sanitation Data'!$E$12,0,10*ROW('Sanitation Data'!E96)),NA())</f>
        <v>#N/A</v>
      </c>
      <c r="AF102" s="509" t="e">
        <f ca="1">+IF(AND(ISNUMBER(OFFSET('Sanitation Data'!$F$4,0,10*ROW('Sanitation Data'!F96))),'Data Summary'!CU102="Yes"),100-OFFSET('Sanitation Data'!$F$4,0,10*ROW('Sanitation Data'!F96)),NA())</f>
        <v>#N/A</v>
      </c>
      <c r="AG102" s="509" t="e">
        <f ca="1">+IF(AND(ISNUMBER(OFFSET('Sanitation Data'!$F$6,0,10*ROW('Sanitation Data'!F96))),'Data Summary'!CV102="Yes"),OFFSET('Sanitation Data'!$F$6,0,10*ROW('Sanitation Data'!F96)),NA())</f>
        <v>#N/A</v>
      </c>
      <c r="AH102" s="509" t="e">
        <f ca="1">+IF(AND(ISNUMBER(OFFSET('Sanitation Data'!$F$10,0,10*ROW('Sanitation Data'!F96))),'Data Summary'!CW102="Yes"),OFFSET('Sanitation Data'!$F$10,0,10*ROW('Sanitation Data'!F96)),NA())</f>
        <v>#N/A</v>
      </c>
      <c r="AI102" s="509" t="e">
        <f ca="1">+IF(AND(ISNUMBER(OFFSET('Sanitation Data'!$F$11,0,10*ROW('Sanitation Data'!F96))),'Data Summary'!CX102="Yes"),OFFSET('Sanitation Data'!$F$11,0,10*ROW('Sanitation Data'!F96)),NA())</f>
        <v>#N/A</v>
      </c>
      <c r="AJ102" s="509" t="e">
        <f ca="1">+IF(AND(ISNUMBER(OFFSET('Sanitation Data'!$F$12,0,10*ROW('Sanitation Data'!F96))),'Data Summary'!CY102="Yes"),OFFSET('Sanitation Data'!$F$12,0,10*ROW('Sanitation Data'!F96)),NA())</f>
        <v>#N/A</v>
      </c>
      <c r="AK102" s="509" t="e">
        <f ca="1">+IF(AND(ISNUMBER(OFFSET('Sanitation Data'!$G$4,0,10*ROW('Sanitation Data'!G96))),'Data Summary'!CZ102="Yes"),100-OFFSET('Sanitation Data'!$G$4,0,10*ROW('Sanitation Data'!G96)),NA())</f>
        <v>#N/A</v>
      </c>
      <c r="AL102" s="509" t="e">
        <f ca="1">+IF(AND(ISNUMBER(OFFSET('Sanitation Data'!$G$6,0,10*ROW('Sanitation Data'!G96))),'Data Summary'!DA102="Yes"),OFFSET('Sanitation Data'!$G$6,0,10*ROW('Sanitation Data'!G96)),NA())</f>
        <v>#N/A</v>
      </c>
      <c r="AM102" s="509" t="e">
        <f ca="1">+IF(AND(ISNUMBER(OFFSET('Sanitation Data'!$G$10,0,10*ROW('Sanitation Data'!G96))),'Data Summary'!DB102="Yes"),OFFSET('Sanitation Data'!$G$10,0,10*ROW('Sanitation Data'!G96)),NA())</f>
        <v>#N/A</v>
      </c>
      <c r="AN102" s="509" t="e">
        <f ca="1">+IF(AND(ISNUMBER(OFFSET('Sanitation Data'!$G$11,0,10*ROW('Sanitation Data'!G96))),'Data Summary'!DC102="Yes"),OFFSET('Sanitation Data'!$G$11,0,10*ROW('Sanitation Data'!G96)),NA())</f>
        <v>#N/A</v>
      </c>
      <c r="AO102" s="509" t="e">
        <f ca="1">+IF(AND(ISNUMBER(OFFSET('Sanitation Data'!$G$12,0,10*ROW('Sanitation Data'!G96))),'Data Summary'!DD102="Yes"),OFFSET('Sanitation Data'!$G$12,0,10*ROW('Sanitation Data'!G96)),NA())</f>
        <v>#N/A</v>
      </c>
      <c r="AP102" s="509" t="e">
        <f ca="1">+IF(AND(ISNUMBER(OFFSET('Sanitation Data'!$H$4,0,10*ROW('Sanitation Data'!H96))),'Data Summary'!DE102="Yes"),100-OFFSET('Sanitation Data'!$H$4,0,10*ROW('Sanitation Data'!H96)),NA())</f>
        <v>#N/A</v>
      </c>
      <c r="AQ102" s="509" t="e">
        <f ca="1">+IF(AND(ISNUMBER(OFFSET('Sanitation Data'!$H$6,0,10*ROW('Sanitation Data'!H96))),'Data Summary'!DF102="Yes"),OFFSET('Sanitation Data'!$H$6,0,10*ROW('Sanitation Data'!H96)),NA())</f>
        <v>#N/A</v>
      </c>
      <c r="AR102" s="509" t="e">
        <f ca="1">+IF(AND(ISNUMBER(OFFSET('Sanitation Data'!$H$10,0,10*ROW('Sanitation Data'!H96))),'Data Summary'!DG102="Yes"),OFFSET('Sanitation Data'!$H$10,0,10*ROW('Sanitation Data'!H96)),NA())</f>
        <v>#N/A</v>
      </c>
      <c r="AS102" s="509" t="e">
        <f ca="1">+IF(AND(ISNUMBER(OFFSET('Sanitation Data'!$H$11,0,10*ROW('Sanitation Data'!H96))),'Data Summary'!DH102="Yes"),OFFSET('Sanitation Data'!$H$11,0,10*ROW('Sanitation Data'!H96)),NA())</f>
        <v>#N/A</v>
      </c>
      <c r="AT102" s="509" t="e">
        <f ca="1">+IF(AND(ISNUMBER(OFFSET('Sanitation Data'!$H$12,0,10*ROW('Sanitation Data'!H96))),'Data Summary'!DI102="Yes"),OFFSET('Sanitation Data'!$H$12,0,10*ROW('Sanitation Data'!H96)),NA())</f>
        <v>#N/A</v>
      </c>
      <c r="AU102" s="509" t="e">
        <f ca="1">+IF(AND(ISNUMBER(OFFSET('Sanitation Data'!$I$4,0,10*ROW('Sanitation Data'!I96))),'Data Summary'!DJ102="Yes"),100-OFFSET('Sanitation Data'!$I$4,0,10*ROW('Sanitation Data'!I96)),NA())</f>
        <v>#N/A</v>
      </c>
      <c r="AV102" s="509" t="e">
        <f ca="1">+IF(AND(ISNUMBER(OFFSET('Sanitation Data'!$I$6,0,10*ROW('Sanitation Data'!I96))),'Data Summary'!DK102="Yes"),OFFSET('Sanitation Data'!$I$6,0,10*ROW('Sanitation Data'!I96)),NA())</f>
        <v>#N/A</v>
      </c>
      <c r="AW102" s="509" t="e">
        <f ca="1">+IF(AND(ISNUMBER(OFFSET('Sanitation Data'!$I$10,0,10*ROW('Sanitation Data'!I96))),'Data Summary'!DL102="Yes"),OFFSET('Sanitation Data'!$I$10,0,10*ROW('Sanitation Data'!I96)),NA())</f>
        <v>#N/A</v>
      </c>
      <c r="AX102" s="509" t="e">
        <f ca="1">+IF(AND(ISNUMBER(OFFSET('Sanitation Data'!$I$11,0,10*ROW('Sanitation Data'!I96))),'Data Summary'!DM102="Yes"),OFFSET('Sanitation Data'!$I$11,0,10*ROW('Sanitation Data'!I96)),NA())</f>
        <v>#N/A</v>
      </c>
      <c r="AY102" s="509" t="e">
        <f ca="1">+IF(AND(ISNUMBER(OFFSET('Sanitation Data'!$I$12,0,10*ROW('Sanitation Data'!I96))),'Data Summary'!DN102="Yes"),OFFSET('Sanitation Data'!$I$12,0,10*ROW('Sanitation Data'!I96)),NA())</f>
        <v>#N/A</v>
      </c>
      <c r="AZ102" s="510" t="e">
        <f ca="1">+IF(AND(ISNUMBER(OFFSET('Hygiene Data'!$D$5,0,10*ROW('Hygiene Data'!D96))),'Data Summary'!DO102="Yes"),OFFSET('Hygiene Data'!$D$5,0,10*ROW('Hygiene Data'!D96)),NA())</f>
        <v>#N/A</v>
      </c>
      <c r="BA102" s="510" t="e">
        <f ca="1">+IF(AND(ISNUMBER(OFFSET('Hygiene Data'!$D$7,0,10*ROW('Hygiene Data'!D96))),'Data Summary'!DP102="Yes"),OFFSET('Hygiene Data'!$D$7,0,10*ROW('Hygiene Data'!D96)),NA())</f>
        <v>#N/A</v>
      </c>
      <c r="BB102" s="510" t="e">
        <f ca="1">+IF(AND(ISNUMBER(OFFSET('Hygiene Data'!$D$9,0,10*ROW('Hygiene Data'!D96))),'Data Summary'!DQ102="Yes"),OFFSET('Hygiene Data'!$D$9,0,10*ROW('Hygiene Data'!D96)),NA())</f>
        <v>#N/A</v>
      </c>
      <c r="BC102" s="510" t="e">
        <f ca="1">+IF(AND(ISNUMBER(OFFSET('Hygiene Data'!$E$5,0,10*ROW('Hygiene Data'!E96))),'Data Summary'!DR102="Yes"),OFFSET('Hygiene Data'!$E$5,0,10*ROW('Hygiene Data'!E96)),NA())</f>
        <v>#N/A</v>
      </c>
      <c r="BD102" s="510" t="e">
        <f ca="1">+IF(AND(ISNUMBER(OFFSET('Hygiene Data'!$E$7,0,10*ROW('Hygiene Data'!E96))),'Data Summary'!DS102="Yes"),OFFSET('Hygiene Data'!$E$7,0,10*ROW('Hygiene Data'!E96)),NA())</f>
        <v>#N/A</v>
      </c>
      <c r="BE102" s="510" t="e">
        <f ca="1">+IF(AND(ISNUMBER(OFFSET('Hygiene Data'!$E$9,0,10*ROW('Hygiene Data'!E96))),'Data Summary'!DT102="Yes"),OFFSET('Hygiene Data'!$E$9,0,10*ROW('Hygiene Data'!E96)),NA())</f>
        <v>#N/A</v>
      </c>
      <c r="BF102" s="510" t="e">
        <f ca="1">+IF(AND(ISNUMBER(OFFSET('Hygiene Data'!$F$5,0,10*ROW('Hygiene Data'!F96))),'Data Summary'!DU102="Yes"),OFFSET('Hygiene Data'!$F$5,0,10*ROW('Hygiene Data'!F96)),NA())</f>
        <v>#N/A</v>
      </c>
      <c r="BG102" s="510" t="e">
        <f ca="1">+IF(AND(ISNUMBER(OFFSET('Hygiene Data'!$F$7,0,10*ROW('Hygiene Data'!F96))),'Data Summary'!DV102="Yes"),OFFSET('Hygiene Data'!$F$7,0,10*ROW('Hygiene Data'!F96)),NA())</f>
        <v>#N/A</v>
      </c>
      <c r="BH102" s="510" t="e">
        <f ca="1">+IF(AND(ISNUMBER(OFFSET('Hygiene Data'!$F$9,0,10*ROW('Hygiene Data'!F96))),'Data Summary'!DW102="Yes"),OFFSET('Hygiene Data'!$F$9,0,10*ROW('Hygiene Data'!F96)),NA())</f>
        <v>#N/A</v>
      </c>
      <c r="BI102" s="510" t="e">
        <f ca="1">+IF(AND(ISNUMBER(OFFSET('Hygiene Data'!$G$5,0,10*ROW('Hygiene Data'!G96))),'Data Summary'!DX102="Yes"),OFFSET('Hygiene Data'!$G$5,0,10*ROW('Hygiene Data'!G96)),NA())</f>
        <v>#N/A</v>
      </c>
      <c r="BJ102" s="510" t="e">
        <f ca="1">+IF(AND(ISNUMBER(OFFSET('Hygiene Data'!$G$7,0,10*ROW('Hygiene Data'!G96))),'Data Summary'!DY102="Yes"),OFFSET('Hygiene Data'!$G$7,0,10*ROW('Hygiene Data'!G96)),NA())</f>
        <v>#N/A</v>
      </c>
      <c r="BK102" s="510" t="e">
        <f ca="1">+IF(AND(ISNUMBER(OFFSET('Hygiene Data'!$G$9,0,10*ROW('Hygiene Data'!G96))),'Data Summary'!DZ102="Yes"),OFFSET('Hygiene Data'!$G$9,0,10*ROW('Hygiene Data'!G96)),NA())</f>
        <v>#N/A</v>
      </c>
      <c r="BL102" s="510" t="e">
        <f ca="1">+IF(AND(ISNUMBER(OFFSET('Hygiene Data'!$H$5,0,10*ROW('Hygiene Data'!H96))),'Data Summary'!EA102="Yes"),OFFSET('Hygiene Data'!$H$5,0,10*ROW('Hygiene Data'!H96)),NA())</f>
        <v>#N/A</v>
      </c>
      <c r="BM102" s="510" t="e">
        <f ca="1">+IF(AND(ISNUMBER(OFFSET('Hygiene Data'!$H$7,0,10*ROW('Hygiene Data'!H96))),'Data Summary'!EB102="Yes"),OFFSET('Hygiene Data'!$H$7,0,10*ROW('Hygiene Data'!H96)),NA())</f>
        <v>#N/A</v>
      </c>
      <c r="BN102" s="510" t="e">
        <f ca="1">+IF(AND(ISNUMBER(OFFSET('Hygiene Data'!$H$9,0,10*ROW('Hygiene Data'!H96))),'Data Summary'!EC102="Yes"),OFFSET('Hygiene Data'!$H$9,0,10*ROW('Hygiene Data'!H96)),NA())</f>
        <v>#N/A</v>
      </c>
      <c r="BO102" s="510" t="e">
        <f ca="1">+IF(AND(ISNUMBER(OFFSET('Hygiene Data'!$I$5,0,10*ROW('Hygiene Data'!I96))),'Data Summary'!ED102="Yes"),OFFSET('Hygiene Data'!$I$5,0,10*ROW('Hygiene Data'!I96)),NA())</f>
        <v>#N/A</v>
      </c>
      <c r="BP102" s="510" t="e">
        <f ca="1">+IF(AND(ISNUMBER(OFFSET('Hygiene Data'!$I$7,0,10*ROW('Hygiene Data'!I96))),'Data Summary'!EE102="Yes"),OFFSET('Hygiene Data'!$I$7,0,10*ROW('Hygiene Data'!I96)),NA())</f>
        <v>#N/A</v>
      </c>
      <c r="BQ102" s="510" t="e">
        <f ca="1">+IF(AND(ISNUMBER(OFFSET('Hygiene Data'!$I$9,0,10*ROW('Hygiene Data'!I96))),'Data Summary'!EF102="Yes"),OFFSET('Hygiene Data'!$I$9,0,10*ROW('Hygiene Data'!I96)),NA())</f>
        <v>#N/A</v>
      </c>
    </row>
    <row r="103" spans="1:69" x14ac:dyDescent="0.25">
      <c r="A103" s="506" t="e">
        <f ca="1">+RIGHT('Data Summary'!A103,LEN('Data Summary'!A103)-9)</f>
        <v>#VALUE!</v>
      </c>
      <c r="B103" s="480" t="str">
        <f ca="1">+IF(ISTEXT('Data Summary'!B103),'Data Summary'!B103,"")</f>
        <v/>
      </c>
      <c r="C103" s="507" t="e">
        <f ca="1">+VALUE('Data Summary'!C103)</f>
        <v>#VALUE!</v>
      </c>
      <c r="D103" s="508" t="e">
        <f ca="1">+IF(AND(ISNUMBER(OFFSET('Water Data'!$D$4,0,10*ROW('Water Data'!D97))),'Data Summary'!BS103="Yes"),100-OFFSET('Water Data'!$D$4,0,10*ROW('Water Data'!D97)),NA())</f>
        <v>#N/A</v>
      </c>
      <c r="E103" s="508" t="e">
        <f ca="1">+IF(AND(ISNUMBER(OFFSET('Water Data'!$D$6,0,10*ROW('Water Data'!D97))),'Data Summary'!BT103="Yes"),OFFSET('Water Data'!$D$6,0,10*ROW('Water Data'!D97)),NA())</f>
        <v>#N/A</v>
      </c>
      <c r="F103" s="508" t="e">
        <f ca="1">+IF(AND(ISNUMBER(OFFSET('Water Data'!$D$9,0,10*ROW('Water Data'!D97))),'Data Summary'!BU103="Yes"),OFFSET('Water Data'!$D$9,0,10*ROW('Water Data'!D97)),NA())</f>
        <v>#N/A</v>
      </c>
      <c r="G103" s="508" t="e">
        <f ca="1">+IF(AND(ISNUMBER(OFFSET('Water Data'!$E$4,0,10*ROW('Water Data'!E97))),'Data Summary'!BV103="Yes"),100-OFFSET('Water Data'!$E$4,0,10*ROW('Water Data'!E97)),NA())</f>
        <v>#N/A</v>
      </c>
      <c r="H103" s="508" t="e">
        <f ca="1">+IF(AND(ISNUMBER(OFFSET('Water Data'!$E$6,0,10*ROW('Water Data'!E97))),'Data Summary'!BW103="Yes"),OFFSET('Water Data'!$E$6,0,10*ROW('Water Data'!E97)),NA())</f>
        <v>#N/A</v>
      </c>
      <c r="I103" s="508" t="e">
        <f ca="1">+IF(AND(ISNUMBER(OFFSET('Water Data'!$E$9,0,10*ROW('Water Data'!E97))),'Data Summary'!BX103="Yes"),OFFSET('Water Data'!$E$9,0,10*ROW('Water Data'!E97)),NA())</f>
        <v>#N/A</v>
      </c>
      <c r="J103" s="508" t="e">
        <f ca="1">+IF(AND(ISNUMBER(OFFSET('Water Data'!$F$4,0,10*ROW('Water Data'!F97))),'Data Summary'!BY103="Yes"),100-OFFSET('Water Data'!$F$4,0,10*ROW('Water Data'!F97)),NA())</f>
        <v>#N/A</v>
      </c>
      <c r="K103" s="508" t="e">
        <f ca="1">+IF(AND(ISNUMBER(OFFSET('Water Data'!$F$6,0,10*ROW('Water Data'!F97))),'Data Summary'!BZ103="Yes"),OFFSET('Water Data'!$F$6,0,10*ROW('Water Data'!F97)),NA())</f>
        <v>#N/A</v>
      </c>
      <c r="L103" s="508" t="e">
        <f ca="1">+IF(AND(ISNUMBER(OFFSET('Water Data'!$F$9,0,10*ROW('Water Data'!F97))),'Data Summary'!CA103="Yes"),OFFSET('Water Data'!$F$9,0,10*ROW('Water Data'!F97)),NA())</f>
        <v>#N/A</v>
      </c>
      <c r="M103" s="508" t="e">
        <f ca="1">+IF(AND(ISNUMBER(OFFSET('Water Data'!$G$4,0,10*ROW('Water Data'!G97))),'Data Summary'!CB103="Yes"),100-OFFSET('Water Data'!$G$4,0,10*ROW('Water Data'!G97)),NA())</f>
        <v>#N/A</v>
      </c>
      <c r="N103" s="508" t="e">
        <f ca="1">+IF(AND(ISNUMBER(OFFSET('Water Data'!$G$6,0,10*ROW('Water Data'!G97))),'Data Summary'!CC103="Yes"),OFFSET('Water Data'!$G$6,0,10*ROW('Water Data'!G97)),NA())</f>
        <v>#N/A</v>
      </c>
      <c r="O103" s="508" t="e">
        <f ca="1">+IF(AND(ISNUMBER(OFFSET('Water Data'!$G$9,0,10*ROW('Water Data'!G97))),'Data Summary'!CD103="Yes"),OFFSET('Water Data'!$G$9,0,10*ROW('Water Data'!G97)),NA())</f>
        <v>#N/A</v>
      </c>
      <c r="P103" s="508" t="e">
        <f ca="1">+IF(AND(ISNUMBER(OFFSET('Water Data'!$H$4,0,10*ROW('Water Data'!H97))),'Data Summary'!CE103="Yes"),100-OFFSET('Water Data'!$H$4,0,10*ROW('Water Data'!H97)),NA())</f>
        <v>#N/A</v>
      </c>
      <c r="Q103" s="508" t="e">
        <f ca="1">+IF(AND(ISNUMBER(OFFSET('Water Data'!$H$6,0,10*ROW('Water Data'!H97))),'Data Summary'!CF103="Yes"),OFFSET('Water Data'!$H$6,0,10*ROW('Water Data'!H97)),NA())</f>
        <v>#N/A</v>
      </c>
      <c r="R103" s="508" t="e">
        <f ca="1">+IF(AND(ISNUMBER(OFFSET('Water Data'!$H$9,0,10*ROW('Water Data'!H97))),'Data Summary'!CG103="Yes"),OFFSET('Water Data'!$H$9,0,10*ROW('Water Data'!H97)),NA())</f>
        <v>#N/A</v>
      </c>
      <c r="S103" s="508" t="e">
        <f ca="1">+IF(AND(ISNUMBER(OFFSET('Water Data'!$I$4,0,10*ROW('Water Data'!I97))),'Data Summary'!CH103="Yes"),100-OFFSET('Water Data'!$I$4,0,10*ROW('Water Data'!I97)),NA())</f>
        <v>#N/A</v>
      </c>
      <c r="T103" s="508" t="e">
        <f ca="1">+IF(AND(ISNUMBER(OFFSET('Water Data'!$I$6,0,10*ROW('Water Data'!I97))),'Data Summary'!CI103="Yes"),OFFSET('Water Data'!$I$6,0,10*ROW('Water Data'!I97)),NA())</f>
        <v>#N/A</v>
      </c>
      <c r="U103" s="508" t="e">
        <f ca="1">+IF(AND(ISNUMBER(OFFSET('Water Data'!$I$9,0,10*ROW('Water Data'!I97))),'Data Summary'!CJ103="Yes"),OFFSET('Water Data'!$I$9,0,10*ROW('Water Data'!I97)),NA())</f>
        <v>#N/A</v>
      </c>
      <c r="V103" s="509" t="e">
        <f ca="1">+IF(AND(ISNUMBER(OFFSET('Sanitation Data'!$D$4,0,10*ROW('Sanitation Data'!D97))),'Data Summary'!CK103="Yes"),100-OFFSET('Sanitation Data'!$D$4,0,10*ROW('Sanitation Data'!D97)),NA())</f>
        <v>#N/A</v>
      </c>
      <c r="W103" s="509" t="e">
        <f ca="1">+IF(AND(ISNUMBER(OFFSET('Sanitation Data'!$D$6,0,10*ROW('Sanitation Data'!D97))),'Data Summary'!CL103="Yes"),OFFSET('Sanitation Data'!$D$6,0,10*ROW('Sanitation Data'!D97)),NA())</f>
        <v>#N/A</v>
      </c>
      <c r="X103" s="509" t="e">
        <f ca="1">+IF(AND(ISNUMBER(OFFSET('Sanitation Data'!$D$10,0,10*ROW('Sanitation Data'!D97))),'Data Summary'!CM103="Yes"),OFFSET('Sanitation Data'!$D$10,0,10*ROW('Sanitation Data'!D97)),NA())</f>
        <v>#N/A</v>
      </c>
      <c r="Y103" s="509" t="e">
        <f ca="1">+IF(AND(ISNUMBER(OFFSET('Sanitation Data'!$D$11,0,10*ROW('Sanitation Data'!D97))),'Data Summary'!CN103="Yes"),OFFSET('Sanitation Data'!$D$11,0,10*ROW('Sanitation Data'!D97)),NA())</f>
        <v>#N/A</v>
      </c>
      <c r="Z103" s="509" t="e">
        <f ca="1">+IF(AND(ISNUMBER(OFFSET('Sanitation Data'!$D$12,0,10*ROW('Sanitation Data'!D97))),'Data Summary'!CO103="Yes"),OFFSET('Sanitation Data'!$D$12,0,10*ROW('Sanitation Data'!D97)),NA())</f>
        <v>#N/A</v>
      </c>
      <c r="AA103" s="509" t="e">
        <f ca="1">+IF(AND(ISNUMBER(OFFSET('Sanitation Data'!$E$4,0,10*ROW('Sanitation Data'!E97))),'Data Summary'!CP103="Yes"),100-OFFSET('Sanitation Data'!$E$4,0,10*ROW('Sanitation Data'!E97)),NA())</f>
        <v>#N/A</v>
      </c>
      <c r="AB103" s="509" t="e">
        <f ca="1">+IF(AND(ISNUMBER(OFFSET('Sanitation Data'!$E$6,0,10*ROW('Sanitation Data'!E97))),'Data Summary'!CQ103="Yes"),OFFSET('Sanitation Data'!$E$6,0,10*ROW('Sanitation Data'!E97)),NA())</f>
        <v>#N/A</v>
      </c>
      <c r="AC103" s="509" t="e">
        <f ca="1">+IF(AND(ISNUMBER(OFFSET('Sanitation Data'!$E$10,0,10*ROW('Sanitation Data'!E97))),'Data Summary'!CR103="Yes"),OFFSET('Sanitation Data'!$E$10,0,10*ROW('Sanitation Data'!E97)),NA())</f>
        <v>#N/A</v>
      </c>
      <c r="AD103" s="509" t="e">
        <f ca="1">+IF(AND(ISNUMBER(OFFSET('Sanitation Data'!$E$11,0,10*ROW('Sanitation Data'!E97))),'Data Summary'!CS103="Yes"),OFFSET('Sanitation Data'!$E$11,0,10*ROW('Sanitation Data'!E97)),NA())</f>
        <v>#N/A</v>
      </c>
      <c r="AE103" s="509" t="e">
        <f ca="1">+IF(AND(ISNUMBER(OFFSET('Sanitation Data'!$E$12,0,10*ROW('Sanitation Data'!E97))),'Data Summary'!CT103="Yes"),OFFSET('Sanitation Data'!$E$12,0,10*ROW('Sanitation Data'!E97)),NA())</f>
        <v>#N/A</v>
      </c>
      <c r="AF103" s="509" t="e">
        <f ca="1">+IF(AND(ISNUMBER(OFFSET('Sanitation Data'!$F$4,0,10*ROW('Sanitation Data'!F97))),'Data Summary'!CU103="Yes"),100-OFFSET('Sanitation Data'!$F$4,0,10*ROW('Sanitation Data'!F97)),NA())</f>
        <v>#N/A</v>
      </c>
      <c r="AG103" s="509" t="e">
        <f ca="1">+IF(AND(ISNUMBER(OFFSET('Sanitation Data'!$F$6,0,10*ROW('Sanitation Data'!F97))),'Data Summary'!CV103="Yes"),OFFSET('Sanitation Data'!$F$6,0,10*ROW('Sanitation Data'!F97)),NA())</f>
        <v>#N/A</v>
      </c>
      <c r="AH103" s="509" t="e">
        <f ca="1">+IF(AND(ISNUMBER(OFFSET('Sanitation Data'!$F$10,0,10*ROW('Sanitation Data'!F97))),'Data Summary'!CW103="Yes"),OFFSET('Sanitation Data'!$F$10,0,10*ROW('Sanitation Data'!F97)),NA())</f>
        <v>#N/A</v>
      </c>
      <c r="AI103" s="509" t="e">
        <f ca="1">+IF(AND(ISNUMBER(OFFSET('Sanitation Data'!$F$11,0,10*ROW('Sanitation Data'!F97))),'Data Summary'!CX103="Yes"),OFFSET('Sanitation Data'!$F$11,0,10*ROW('Sanitation Data'!F97)),NA())</f>
        <v>#N/A</v>
      </c>
      <c r="AJ103" s="509" t="e">
        <f ca="1">+IF(AND(ISNUMBER(OFFSET('Sanitation Data'!$F$12,0,10*ROW('Sanitation Data'!F97))),'Data Summary'!CY103="Yes"),OFFSET('Sanitation Data'!$F$12,0,10*ROW('Sanitation Data'!F97)),NA())</f>
        <v>#N/A</v>
      </c>
      <c r="AK103" s="509" t="e">
        <f ca="1">+IF(AND(ISNUMBER(OFFSET('Sanitation Data'!$G$4,0,10*ROW('Sanitation Data'!G97))),'Data Summary'!CZ103="Yes"),100-OFFSET('Sanitation Data'!$G$4,0,10*ROW('Sanitation Data'!G97)),NA())</f>
        <v>#N/A</v>
      </c>
      <c r="AL103" s="509" t="e">
        <f ca="1">+IF(AND(ISNUMBER(OFFSET('Sanitation Data'!$G$6,0,10*ROW('Sanitation Data'!G97))),'Data Summary'!DA103="Yes"),OFFSET('Sanitation Data'!$G$6,0,10*ROW('Sanitation Data'!G97)),NA())</f>
        <v>#N/A</v>
      </c>
      <c r="AM103" s="509" t="e">
        <f ca="1">+IF(AND(ISNUMBER(OFFSET('Sanitation Data'!$G$10,0,10*ROW('Sanitation Data'!G97))),'Data Summary'!DB103="Yes"),OFFSET('Sanitation Data'!$G$10,0,10*ROW('Sanitation Data'!G97)),NA())</f>
        <v>#N/A</v>
      </c>
      <c r="AN103" s="509" t="e">
        <f ca="1">+IF(AND(ISNUMBER(OFFSET('Sanitation Data'!$G$11,0,10*ROW('Sanitation Data'!G97))),'Data Summary'!DC103="Yes"),OFFSET('Sanitation Data'!$G$11,0,10*ROW('Sanitation Data'!G97)),NA())</f>
        <v>#N/A</v>
      </c>
      <c r="AO103" s="509" t="e">
        <f ca="1">+IF(AND(ISNUMBER(OFFSET('Sanitation Data'!$G$12,0,10*ROW('Sanitation Data'!G97))),'Data Summary'!DD103="Yes"),OFFSET('Sanitation Data'!$G$12,0,10*ROW('Sanitation Data'!G97)),NA())</f>
        <v>#N/A</v>
      </c>
      <c r="AP103" s="509" t="e">
        <f ca="1">+IF(AND(ISNUMBER(OFFSET('Sanitation Data'!$H$4,0,10*ROW('Sanitation Data'!H97))),'Data Summary'!DE103="Yes"),100-OFFSET('Sanitation Data'!$H$4,0,10*ROW('Sanitation Data'!H97)),NA())</f>
        <v>#N/A</v>
      </c>
      <c r="AQ103" s="509" t="e">
        <f ca="1">+IF(AND(ISNUMBER(OFFSET('Sanitation Data'!$H$6,0,10*ROW('Sanitation Data'!H97))),'Data Summary'!DF103="Yes"),OFFSET('Sanitation Data'!$H$6,0,10*ROW('Sanitation Data'!H97)),NA())</f>
        <v>#N/A</v>
      </c>
      <c r="AR103" s="509" t="e">
        <f ca="1">+IF(AND(ISNUMBER(OFFSET('Sanitation Data'!$H$10,0,10*ROW('Sanitation Data'!H97))),'Data Summary'!DG103="Yes"),OFFSET('Sanitation Data'!$H$10,0,10*ROW('Sanitation Data'!H97)),NA())</f>
        <v>#N/A</v>
      </c>
      <c r="AS103" s="509" t="e">
        <f ca="1">+IF(AND(ISNUMBER(OFFSET('Sanitation Data'!$H$11,0,10*ROW('Sanitation Data'!H97))),'Data Summary'!DH103="Yes"),OFFSET('Sanitation Data'!$H$11,0,10*ROW('Sanitation Data'!H97)),NA())</f>
        <v>#N/A</v>
      </c>
      <c r="AT103" s="509" t="e">
        <f ca="1">+IF(AND(ISNUMBER(OFFSET('Sanitation Data'!$H$12,0,10*ROW('Sanitation Data'!H97))),'Data Summary'!DI103="Yes"),OFFSET('Sanitation Data'!$H$12,0,10*ROW('Sanitation Data'!H97)),NA())</f>
        <v>#N/A</v>
      </c>
      <c r="AU103" s="509" t="e">
        <f ca="1">+IF(AND(ISNUMBER(OFFSET('Sanitation Data'!$I$4,0,10*ROW('Sanitation Data'!I97))),'Data Summary'!DJ103="Yes"),100-OFFSET('Sanitation Data'!$I$4,0,10*ROW('Sanitation Data'!I97)),NA())</f>
        <v>#N/A</v>
      </c>
      <c r="AV103" s="509" t="e">
        <f ca="1">+IF(AND(ISNUMBER(OFFSET('Sanitation Data'!$I$6,0,10*ROW('Sanitation Data'!I97))),'Data Summary'!DK103="Yes"),OFFSET('Sanitation Data'!$I$6,0,10*ROW('Sanitation Data'!I97)),NA())</f>
        <v>#N/A</v>
      </c>
      <c r="AW103" s="509" t="e">
        <f ca="1">+IF(AND(ISNUMBER(OFFSET('Sanitation Data'!$I$10,0,10*ROW('Sanitation Data'!I97))),'Data Summary'!DL103="Yes"),OFFSET('Sanitation Data'!$I$10,0,10*ROW('Sanitation Data'!I97)),NA())</f>
        <v>#N/A</v>
      </c>
      <c r="AX103" s="509" t="e">
        <f ca="1">+IF(AND(ISNUMBER(OFFSET('Sanitation Data'!$I$11,0,10*ROW('Sanitation Data'!I97))),'Data Summary'!DM103="Yes"),OFFSET('Sanitation Data'!$I$11,0,10*ROW('Sanitation Data'!I97)),NA())</f>
        <v>#N/A</v>
      </c>
      <c r="AY103" s="509" t="e">
        <f ca="1">+IF(AND(ISNUMBER(OFFSET('Sanitation Data'!$I$12,0,10*ROW('Sanitation Data'!I97))),'Data Summary'!DN103="Yes"),OFFSET('Sanitation Data'!$I$12,0,10*ROW('Sanitation Data'!I97)),NA())</f>
        <v>#N/A</v>
      </c>
      <c r="AZ103" s="510" t="e">
        <f ca="1">+IF(AND(ISNUMBER(OFFSET('Hygiene Data'!$D$5,0,10*ROW('Hygiene Data'!D97))),'Data Summary'!DO103="Yes"),OFFSET('Hygiene Data'!$D$5,0,10*ROW('Hygiene Data'!D97)),NA())</f>
        <v>#N/A</v>
      </c>
      <c r="BA103" s="510" t="e">
        <f ca="1">+IF(AND(ISNUMBER(OFFSET('Hygiene Data'!$D$7,0,10*ROW('Hygiene Data'!D97))),'Data Summary'!DP103="Yes"),OFFSET('Hygiene Data'!$D$7,0,10*ROW('Hygiene Data'!D97)),NA())</f>
        <v>#N/A</v>
      </c>
      <c r="BB103" s="510" t="e">
        <f ca="1">+IF(AND(ISNUMBER(OFFSET('Hygiene Data'!$D$9,0,10*ROW('Hygiene Data'!D97))),'Data Summary'!DQ103="Yes"),OFFSET('Hygiene Data'!$D$9,0,10*ROW('Hygiene Data'!D97)),NA())</f>
        <v>#N/A</v>
      </c>
      <c r="BC103" s="510" t="e">
        <f ca="1">+IF(AND(ISNUMBER(OFFSET('Hygiene Data'!$E$5,0,10*ROW('Hygiene Data'!E97))),'Data Summary'!DR103="Yes"),OFFSET('Hygiene Data'!$E$5,0,10*ROW('Hygiene Data'!E97)),NA())</f>
        <v>#N/A</v>
      </c>
      <c r="BD103" s="510" t="e">
        <f ca="1">+IF(AND(ISNUMBER(OFFSET('Hygiene Data'!$E$7,0,10*ROW('Hygiene Data'!E97))),'Data Summary'!DS103="Yes"),OFFSET('Hygiene Data'!$E$7,0,10*ROW('Hygiene Data'!E97)),NA())</f>
        <v>#N/A</v>
      </c>
      <c r="BE103" s="510" t="e">
        <f ca="1">+IF(AND(ISNUMBER(OFFSET('Hygiene Data'!$E$9,0,10*ROW('Hygiene Data'!E97))),'Data Summary'!DT103="Yes"),OFFSET('Hygiene Data'!$E$9,0,10*ROW('Hygiene Data'!E97)),NA())</f>
        <v>#N/A</v>
      </c>
      <c r="BF103" s="510" t="e">
        <f ca="1">+IF(AND(ISNUMBER(OFFSET('Hygiene Data'!$F$5,0,10*ROW('Hygiene Data'!F97))),'Data Summary'!DU103="Yes"),OFFSET('Hygiene Data'!$F$5,0,10*ROW('Hygiene Data'!F97)),NA())</f>
        <v>#N/A</v>
      </c>
      <c r="BG103" s="510" t="e">
        <f ca="1">+IF(AND(ISNUMBER(OFFSET('Hygiene Data'!$F$7,0,10*ROW('Hygiene Data'!F97))),'Data Summary'!DV103="Yes"),OFFSET('Hygiene Data'!$F$7,0,10*ROW('Hygiene Data'!F97)),NA())</f>
        <v>#N/A</v>
      </c>
      <c r="BH103" s="510" t="e">
        <f ca="1">+IF(AND(ISNUMBER(OFFSET('Hygiene Data'!$F$9,0,10*ROW('Hygiene Data'!F97))),'Data Summary'!DW103="Yes"),OFFSET('Hygiene Data'!$F$9,0,10*ROW('Hygiene Data'!F97)),NA())</f>
        <v>#N/A</v>
      </c>
      <c r="BI103" s="510" t="e">
        <f ca="1">+IF(AND(ISNUMBER(OFFSET('Hygiene Data'!$G$5,0,10*ROW('Hygiene Data'!G97))),'Data Summary'!DX103="Yes"),OFFSET('Hygiene Data'!$G$5,0,10*ROW('Hygiene Data'!G97)),NA())</f>
        <v>#N/A</v>
      </c>
      <c r="BJ103" s="510" t="e">
        <f ca="1">+IF(AND(ISNUMBER(OFFSET('Hygiene Data'!$G$7,0,10*ROW('Hygiene Data'!G97))),'Data Summary'!DY103="Yes"),OFFSET('Hygiene Data'!$G$7,0,10*ROW('Hygiene Data'!G97)),NA())</f>
        <v>#N/A</v>
      </c>
      <c r="BK103" s="510" t="e">
        <f ca="1">+IF(AND(ISNUMBER(OFFSET('Hygiene Data'!$G$9,0,10*ROW('Hygiene Data'!G97))),'Data Summary'!DZ103="Yes"),OFFSET('Hygiene Data'!$G$9,0,10*ROW('Hygiene Data'!G97)),NA())</f>
        <v>#N/A</v>
      </c>
      <c r="BL103" s="510" t="e">
        <f ca="1">+IF(AND(ISNUMBER(OFFSET('Hygiene Data'!$H$5,0,10*ROW('Hygiene Data'!H97))),'Data Summary'!EA103="Yes"),OFFSET('Hygiene Data'!$H$5,0,10*ROW('Hygiene Data'!H97)),NA())</f>
        <v>#N/A</v>
      </c>
      <c r="BM103" s="510" t="e">
        <f ca="1">+IF(AND(ISNUMBER(OFFSET('Hygiene Data'!$H$7,0,10*ROW('Hygiene Data'!H97))),'Data Summary'!EB103="Yes"),OFFSET('Hygiene Data'!$H$7,0,10*ROW('Hygiene Data'!H97)),NA())</f>
        <v>#N/A</v>
      </c>
      <c r="BN103" s="510" t="e">
        <f ca="1">+IF(AND(ISNUMBER(OFFSET('Hygiene Data'!$H$9,0,10*ROW('Hygiene Data'!H97))),'Data Summary'!EC103="Yes"),OFFSET('Hygiene Data'!$H$9,0,10*ROW('Hygiene Data'!H97)),NA())</f>
        <v>#N/A</v>
      </c>
      <c r="BO103" s="510" t="e">
        <f ca="1">+IF(AND(ISNUMBER(OFFSET('Hygiene Data'!$I$5,0,10*ROW('Hygiene Data'!I97))),'Data Summary'!ED103="Yes"),OFFSET('Hygiene Data'!$I$5,0,10*ROW('Hygiene Data'!I97)),NA())</f>
        <v>#N/A</v>
      </c>
      <c r="BP103" s="510" t="e">
        <f ca="1">+IF(AND(ISNUMBER(OFFSET('Hygiene Data'!$I$7,0,10*ROW('Hygiene Data'!I97))),'Data Summary'!EE103="Yes"),OFFSET('Hygiene Data'!$I$7,0,10*ROW('Hygiene Data'!I97)),NA())</f>
        <v>#N/A</v>
      </c>
      <c r="BQ103" s="510" t="e">
        <f ca="1">+IF(AND(ISNUMBER(OFFSET('Hygiene Data'!$I$9,0,10*ROW('Hygiene Data'!I97))),'Data Summary'!EF103="Yes"),OFFSET('Hygiene Data'!$I$9,0,10*ROW('Hygiene Data'!I97)),NA())</f>
        <v>#N/A</v>
      </c>
    </row>
    <row r="104" spans="1:69" x14ac:dyDescent="0.25">
      <c r="A104" s="506" t="e">
        <f ca="1">+RIGHT('Data Summary'!A104,LEN('Data Summary'!A104)-9)</f>
        <v>#VALUE!</v>
      </c>
      <c r="B104" s="480" t="str">
        <f ca="1">+IF(ISTEXT('Data Summary'!B104),'Data Summary'!B104,"")</f>
        <v/>
      </c>
      <c r="C104" s="507" t="e">
        <f ca="1">+VALUE('Data Summary'!C104)</f>
        <v>#VALUE!</v>
      </c>
      <c r="D104" s="508" t="e">
        <f ca="1">+IF(AND(ISNUMBER(OFFSET('Water Data'!$D$4,0,10*ROW('Water Data'!D98))),'Data Summary'!BS104="Yes"),100-OFFSET('Water Data'!$D$4,0,10*ROW('Water Data'!D98)),NA())</f>
        <v>#N/A</v>
      </c>
      <c r="E104" s="508" t="e">
        <f ca="1">+IF(AND(ISNUMBER(OFFSET('Water Data'!$D$6,0,10*ROW('Water Data'!D98))),'Data Summary'!BT104="Yes"),OFFSET('Water Data'!$D$6,0,10*ROW('Water Data'!D98)),NA())</f>
        <v>#N/A</v>
      </c>
      <c r="F104" s="508" t="e">
        <f ca="1">+IF(AND(ISNUMBER(OFFSET('Water Data'!$D$9,0,10*ROW('Water Data'!D98))),'Data Summary'!BU104="Yes"),OFFSET('Water Data'!$D$9,0,10*ROW('Water Data'!D98)),NA())</f>
        <v>#N/A</v>
      </c>
      <c r="G104" s="508" t="e">
        <f ca="1">+IF(AND(ISNUMBER(OFFSET('Water Data'!$E$4,0,10*ROW('Water Data'!E98))),'Data Summary'!BV104="Yes"),100-OFFSET('Water Data'!$E$4,0,10*ROW('Water Data'!E98)),NA())</f>
        <v>#N/A</v>
      </c>
      <c r="H104" s="508" t="e">
        <f ca="1">+IF(AND(ISNUMBER(OFFSET('Water Data'!$E$6,0,10*ROW('Water Data'!E98))),'Data Summary'!BW104="Yes"),OFFSET('Water Data'!$E$6,0,10*ROW('Water Data'!E98)),NA())</f>
        <v>#N/A</v>
      </c>
      <c r="I104" s="508" t="e">
        <f ca="1">+IF(AND(ISNUMBER(OFFSET('Water Data'!$E$9,0,10*ROW('Water Data'!E98))),'Data Summary'!BX104="Yes"),OFFSET('Water Data'!$E$9,0,10*ROW('Water Data'!E98)),NA())</f>
        <v>#N/A</v>
      </c>
      <c r="J104" s="508" t="e">
        <f ca="1">+IF(AND(ISNUMBER(OFFSET('Water Data'!$F$4,0,10*ROW('Water Data'!F98))),'Data Summary'!BY104="Yes"),100-OFFSET('Water Data'!$F$4,0,10*ROW('Water Data'!F98)),NA())</f>
        <v>#N/A</v>
      </c>
      <c r="K104" s="508" t="e">
        <f ca="1">+IF(AND(ISNUMBER(OFFSET('Water Data'!$F$6,0,10*ROW('Water Data'!F98))),'Data Summary'!BZ104="Yes"),OFFSET('Water Data'!$F$6,0,10*ROW('Water Data'!F98)),NA())</f>
        <v>#N/A</v>
      </c>
      <c r="L104" s="508" t="e">
        <f ca="1">+IF(AND(ISNUMBER(OFFSET('Water Data'!$F$9,0,10*ROW('Water Data'!F98))),'Data Summary'!CA104="Yes"),OFFSET('Water Data'!$F$9,0,10*ROW('Water Data'!F98)),NA())</f>
        <v>#N/A</v>
      </c>
      <c r="M104" s="508" t="e">
        <f ca="1">+IF(AND(ISNUMBER(OFFSET('Water Data'!$G$4,0,10*ROW('Water Data'!G98))),'Data Summary'!CB104="Yes"),100-OFFSET('Water Data'!$G$4,0,10*ROW('Water Data'!G98)),NA())</f>
        <v>#N/A</v>
      </c>
      <c r="N104" s="508" t="e">
        <f ca="1">+IF(AND(ISNUMBER(OFFSET('Water Data'!$G$6,0,10*ROW('Water Data'!G98))),'Data Summary'!CC104="Yes"),OFFSET('Water Data'!$G$6,0,10*ROW('Water Data'!G98)),NA())</f>
        <v>#N/A</v>
      </c>
      <c r="O104" s="508" t="e">
        <f ca="1">+IF(AND(ISNUMBER(OFFSET('Water Data'!$G$9,0,10*ROW('Water Data'!G98))),'Data Summary'!CD104="Yes"),OFFSET('Water Data'!$G$9,0,10*ROW('Water Data'!G98)),NA())</f>
        <v>#N/A</v>
      </c>
      <c r="P104" s="508" t="e">
        <f ca="1">+IF(AND(ISNUMBER(OFFSET('Water Data'!$H$4,0,10*ROW('Water Data'!H98))),'Data Summary'!CE104="Yes"),100-OFFSET('Water Data'!$H$4,0,10*ROW('Water Data'!H98)),NA())</f>
        <v>#N/A</v>
      </c>
      <c r="Q104" s="508" t="e">
        <f ca="1">+IF(AND(ISNUMBER(OFFSET('Water Data'!$H$6,0,10*ROW('Water Data'!H98))),'Data Summary'!CF104="Yes"),OFFSET('Water Data'!$H$6,0,10*ROW('Water Data'!H98)),NA())</f>
        <v>#N/A</v>
      </c>
      <c r="R104" s="508" t="e">
        <f ca="1">+IF(AND(ISNUMBER(OFFSET('Water Data'!$H$9,0,10*ROW('Water Data'!H98))),'Data Summary'!CG104="Yes"),OFFSET('Water Data'!$H$9,0,10*ROW('Water Data'!H98)),NA())</f>
        <v>#N/A</v>
      </c>
      <c r="S104" s="508" t="e">
        <f ca="1">+IF(AND(ISNUMBER(OFFSET('Water Data'!$I$4,0,10*ROW('Water Data'!I98))),'Data Summary'!CH104="Yes"),100-OFFSET('Water Data'!$I$4,0,10*ROW('Water Data'!I98)),NA())</f>
        <v>#N/A</v>
      </c>
      <c r="T104" s="508" t="e">
        <f ca="1">+IF(AND(ISNUMBER(OFFSET('Water Data'!$I$6,0,10*ROW('Water Data'!I98))),'Data Summary'!CI104="Yes"),OFFSET('Water Data'!$I$6,0,10*ROW('Water Data'!I98)),NA())</f>
        <v>#N/A</v>
      </c>
      <c r="U104" s="508" t="e">
        <f ca="1">+IF(AND(ISNUMBER(OFFSET('Water Data'!$I$9,0,10*ROW('Water Data'!I98))),'Data Summary'!CJ104="Yes"),OFFSET('Water Data'!$I$9,0,10*ROW('Water Data'!I98)),NA())</f>
        <v>#N/A</v>
      </c>
      <c r="V104" s="509" t="e">
        <f ca="1">+IF(AND(ISNUMBER(OFFSET('Sanitation Data'!$D$4,0,10*ROW('Sanitation Data'!D98))),'Data Summary'!CK104="Yes"),100-OFFSET('Sanitation Data'!$D$4,0,10*ROW('Sanitation Data'!D98)),NA())</f>
        <v>#N/A</v>
      </c>
      <c r="W104" s="509" t="e">
        <f ca="1">+IF(AND(ISNUMBER(OFFSET('Sanitation Data'!$D$6,0,10*ROW('Sanitation Data'!D98))),'Data Summary'!CL104="Yes"),OFFSET('Sanitation Data'!$D$6,0,10*ROW('Sanitation Data'!D98)),NA())</f>
        <v>#N/A</v>
      </c>
      <c r="X104" s="509" t="e">
        <f ca="1">+IF(AND(ISNUMBER(OFFSET('Sanitation Data'!$D$10,0,10*ROW('Sanitation Data'!D98))),'Data Summary'!CM104="Yes"),OFFSET('Sanitation Data'!$D$10,0,10*ROW('Sanitation Data'!D98)),NA())</f>
        <v>#N/A</v>
      </c>
      <c r="Y104" s="509" t="e">
        <f ca="1">+IF(AND(ISNUMBER(OFFSET('Sanitation Data'!$D$11,0,10*ROW('Sanitation Data'!D98))),'Data Summary'!CN104="Yes"),OFFSET('Sanitation Data'!$D$11,0,10*ROW('Sanitation Data'!D98)),NA())</f>
        <v>#N/A</v>
      </c>
      <c r="Z104" s="509" t="e">
        <f ca="1">+IF(AND(ISNUMBER(OFFSET('Sanitation Data'!$D$12,0,10*ROW('Sanitation Data'!D98))),'Data Summary'!CO104="Yes"),OFFSET('Sanitation Data'!$D$12,0,10*ROW('Sanitation Data'!D98)),NA())</f>
        <v>#N/A</v>
      </c>
      <c r="AA104" s="509" t="e">
        <f ca="1">+IF(AND(ISNUMBER(OFFSET('Sanitation Data'!$E$4,0,10*ROW('Sanitation Data'!E98))),'Data Summary'!CP104="Yes"),100-OFFSET('Sanitation Data'!$E$4,0,10*ROW('Sanitation Data'!E98)),NA())</f>
        <v>#N/A</v>
      </c>
      <c r="AB104" s="509" t="e">
        <f ca="1">+IF(AND(ISNUMBER(OFFSET('Sanitation Data'!$E$6,0,10*ROW('Sanitation Data'!E98))),'Data Summary'!CQ104="Yes"),OFFSET('Sanitation Data'!$E$6,0,10*ROW('Sanitation Data'!E98)),NA())</f>
        <v>#N/A</v>
      </c>
      <c r="AC104" s="509" t="e">
        <f ca="1">+IF(AND(ISNUMBER(OFFSET('Sanitation Data'!$E$10,0,10*ROW('Sanitation Data'!E98))),'Data Summary'!CR104="Yes"),OFFSET('Sanitation Data'!$E$10,0,10*ROW('Sanitation Data'!E98)),NA())</f>
        <v>#N/A</v>
      </c>
      <c r="AD104" s="509" t="e">
        <f ca="1">+IF(AND(ISNUMBER(OFFSET('Sanitation Data'!$E$11,0,10*ROW('Sanitation Data'!E98))),'Data Summary'!CS104="Yes"),OFFSET('Sanitation Data'!$E$11,0,10*ROW('Sanitation Data'!E98)),NA())</f>
        <v>#N/A</v>
      </c>
      <c r="AE104" s="509" t="e">
        <f ca="1">+IF(AND(ISNUMBER(OFFSET('Sanitation Data'!$E$12,0,10*ROW('Sanitation Data'!E98))),'Data Summary'!CT104="Yes"),OFFSET('Sanitation Data'!$E$12,0,10*ROW('Sanitation Data'!E98)),NA())</f>
        <v>#N/A</v>
      </c>
      <c r="AF104" s="509" t="e">
        <f ca="1">+IF(AND(ISNUMBER(OFFSET('Sanitation Data'!$F$4,0,10*ROW('Sanitation Data'!F98))),'Data Summary'!CU104="Yes"),100-OFFSET('Sanitation Data'!$F$4,0,10*ROW('Sanitation Data'!F98)),NA())</f>
        <v>#N/A</v>
      </c>
      <c r="AG104" s="509" t="e">
        <f ca="1">+IF(AND(ISNUMBER(OFFSET('Sanitation Data'!$F$6,0,10*ROW('Sanitation Data'!F98))),'Data Summary'!CV104="Yes"),OFFSET('Sanitation Data'!$F$6,0,10*ROW('Sanitation Data'!F98)),NA())</f>
        <v>#N/A</v>
      </c>
      <c r="AH104" s="509" t="e">
        <f ca="1">+IF(AND(ISNUMBER(OFFSET('Sanitation Data'!$F$10,0,10*ROW('Sanitation Data'!F98))),'Data Summary'!CW104="Yes"),OFFSET('Sanitation Data'!$F$10,0,10*ROW('Sanitation Data'!F98)),NA())</f>
        <v>#N/A</v>
      </c>
      <c r="AI104" s="509" t="e">
        <f ca="1">+IF(AND(ISNUMBER(OFFSET('Sanitation Data'!$F$11,0,10*ROW('Sanitation Data'!F98))),'Data Summary'!CX104="Yes"),OFFSET('Sanitation Data'!$F$11,0,10*ROW('Sanitation Data'!F98)),NA())</f>
        <v>#N/A</v>
      </c>
      <c r="AJ104" s="509" t="e">
        <f ca="1">+IF(AND(ISNUMBER(OFFSET('Sanitation Data'!$F$12,0,10*ROW('Sanitation Data'!F98))),'Data Summary'!CY104="Yes"),OFFSET('Sanitation Data'!$F$12,0,10*ROW('Sanitation Data'!F98)),NA())</f>
        <v>#N/A</v>
      </c>
      <c r="AK104" s="509" t="e">
        <f ca="1">+IF(AND(ISNUMBER(OFFSET('Sanitation Data'!$G$4,0,10*ROW('Sanitation Data'!G98))),'Data Summary'!CZ104="Yes"),100-OFFSET('Sanitation Data'!$G$4,0,10*ROW('Sanitation Data'!G98)),NA())</f>
        <v>#N/A</v>
      </c>
      <c r="AL104" s="509" t="e">
        <f ca="1">+IF(AND(ISNUMBER(OFFSET('Sanitation Data'!$G$6,0,10*ROW('Sanitation Data'!G98))),'Data Summary'!DA104="Yes"),OFFSET('Sanitation Data'!$G$6,0,10*ROW('Sanitation Data'!G98)),NA())</f>
        <v>#N/A</v>
      </c>
      <c r="AM104" s="509" t="e">
        <f ca="1">+IF(AND(ISNUMBER(OFFSET('Sanitation Data'!$G$10,0,10*ROW('Sanitation Data'!G98))),'Data Summary'!DB104="Yes"),OFFSET('Sanitation Data'!$G$10,0,10*ROW('Sanitation Data'!G98)),NA())</f>
        <v>#N/A</v>
      </c>
      <c r="AN104" s="509" t="e">
        <f ca="1">+IF(AND(ISNUMBER(OFFSET('Sanitation Data'!$G$11,0,10*ROW('Sanitation Data'!G98))),'Data Summary'!DC104="Yes"),OFFSET('Sanitation Data'!$G$11,0,10*ROW('Sanitation Data'!G98)),NA())</f>
        <v>#N/A</v>
      </c>
      <c r="AO104" s="509" t="e">
        <f ca="1">+IF(AND(ISNUMBER(OFFSET('Sanitation Data'!$G$12,0,10*ROW('Sanitation Data'!G98))),'Data Summary'!DD104="Yes"),OFFSET('Sanitation Data'!$G$12,0,10*ROW('Sanitation Data'!G98)),NA())</f>
        <v>#N/A</v>
      </c>
      <c r="AP104" s="509" t="e">
        <f ca="1">+IF(AND(ISNUMBER(OFFSET('Sanitation Data'!$H$4,0,10*ROW('Sanitation Data'!H98))),'Data Summary'!DE104="Yes"),100-OFFSET('Sanitation Data'!$H$4,0,10*ROW('Sanitation Data'!H98)),NA())</f>
        <v>#N/A</v>
      </c>
      <c r="AQ104" s="509" t="e">
        <f ca="1">+IF(AND(ISNUMBER(OFFSET('Sanitation Data'!$H$6,0,10*ROW('Sanitation Data'!H98))),'Data Summary'!DF104="Yes"),OFFSET('Sanitation Data'!$H$6,0,10*ROW('Sanitation Data'!H98)),NA())</f>
        <v>#N/A</v>
      </c>
      <c r="AR104" s="509" t="e">
        <f ca="1">+IF(AND(ISNUMBER(OFFSET('Sanitation Data'!$H$10,0,10*ROW('Sanitation Data'!H98))),'Data Summary'!DG104="Yes"),OFFSET('Sanitation Data'!$H$10,0,10*ROW('Sanitation Data'!H98)),NA())</f>
        <v>#N/A</v>
      </c>
      <c r="AS104" s="509" t="e">
        <f ca="1">+IF(AND(ISNUMBER(OFFSET('Sanitation Data'!$H$11,0,10*ROW('Sanitation Data'!H98))),'Data Summary'!DH104="Yes"),OFFSET('Sanitation Data'!$H$11,0,10*ROW('Sanitation Data'!H98)),NA())</f>
        <v>#N/A</v>
      </c>
      <c r="AT104" s="509" t="e">
        <f ca="1">+IF(AND(ISNUMBER(OFFSET('Sanitation Data'!$H$12,0,10*ROW('Sanitation Data'!H98))),'Data Summary'!DI104="Yes"),OFFSET('Sanitation Data'!$H$12,0,10*ROW('Sanitation Data'!H98)),NA())</f>
        <v>#N/A</v>
      </c>
      <c r="AU104" s="509" t="e">
        <f ca="1">+IF(AND(ISNUMBER(OFFSET('Sanitation Data'!$I$4,0,10*ROW('Sanitation Data'!I98))),'Data Summary'!DJ104="Yes"),100-OFFSET('Sanitation Data'!$I$4,0,10*ROW('Sanitation Data'!I98)),NA())</f>
        <v>#N/A</v>
      </c>
      <c r="AV104" s="509" t="e">
        <f ca="1">+IF(AND(ISNUMBER(OFFSET('Sanitation Data'!$I$6,0,10*ROW('Sanitation Data'!I98))),'Data Summary'!DK104="Yes"),OFFSET('Sanitation Data'!$I$6,0,10*ROW('Sanitation Data'!I98)),NA())</f>
        <v>#N/A</v>
      </c>
      <c r="AW104" s="509" t="e">
        <f ca="1">+IF(AND(ISNUMBER(OFFSET('Sanitation Data'!$I$10,0,10*ROW('Sanitation Data'!I98))),'Data Summary'!DL104="Yes"),OFFSET('Sanitation Data'!$I$10,0,10*ROW('Sanitation Data'!I98)),NA())</f>
        <v>#N/A</v>
      </c>
      <c r="AX104" s="509" t="e">
        <f ca="1">+IF(AND(ISNUMBER(OFFSET('Sanitation Data'!$I$11,0,10*ROW('Sanitation Data'!I98))),'Data Summary'!DM104="Yes"),OFFSET('Sanitation Data'!$I$11,0,10*ROW('Sanitation Data'!I98)),NA())</f>
        <v>#N/A</v>
      </c>
      <c r="AY104" s="509" t="e">
        <f ca="1">+IF(AND(ISNUMBER(OFFSET('Sanitation Data'!$I$12,0,10*ROW('Sanitation Data'!I98))),'Data Summary'!DN104="Yes"),OFFSET('Sanitation Data'!$I$12,0,10*ROW('Sanitation Data'!I98)),NA())</f>
        <v>#N/A</v>
      </c>
      <c r="AZ104" s="510" t="e">
        <f ca="1">+IF(AND(ISNUMBER(OFFSET('Hygiene Data'!$D$5,0,10*ROW('Hygiene Data'!D98))),'Data Summary'!DO104="Yes"),OFFSET('Hygiene Data'!$D$5,0,10*ROW('Hygiene Data'!D98)),NA())</f>
        <v>#N/A</v>
      </c>
      <c r="BA104" s="510" t="e">
        <f ca="1">+IF(AND(ISNUMBER(OFFSET('Hygiene Data'!$D$7,0,10*ROW('Hygiene Data'!D98))),'Data Summary'!DP104="Yes"),OFFSET('Hygiene Data'!$D$7,0,10*ROW('Hygiene Data'!D98)),NA())</f>
        <v>#N/A</v>
      </c>
      <c r="BB104" s="510" t="e">
        <f ca="1">+IF(AND(ISNUMBER(OFFSET('Hygiene Data'!$D$9,0,10*ROW('Hygiene Data'!D98))),'Data Summary'!DQ104="Yes"),OFFSET('Hygiene Data'!$D$9,0,10*ROW('Hygiene Data'!D98)),NA())</f>
        <v>#N/A</v>
      </c>
      <c r="BC104" s="510" t="e">
        <f ca="1">+IF(AND(ISNUMBER(OFFSET('Hygiene Data'!$E$5,0,10*ROW('Hygiene Data'!E98))),'Data Summary'!DR104="Yes"),OFFSET('Hygiene Data'!$E$5,0,10*ROW('Hygiene Data'!E98)),NA())</f>
        <v>#N/A</v>
      </c>
      <c r="BD104" s="510" t="e">
        <f ca="1">+IF(AND(ISNUMBER(OFFSET('Hygiene Data'!$E$7,0,10*ROW('Hygiene Data'!E98))),'Data Summary'!DS104="Yes"),OFFSET('Hygiene Data'!$E$7,0,10*ROW('Hygiene Data'!E98)),NA())</f>
        <v>#N/A</v>
      </c>
      <c r="BE104" s="510" t="e">
        <f ca="1">+IF(AND(ISNUMBER(OFFSET('Hygiene Data'!$E$9,0,10*ROW('Hygiene Data'!E98))),'Data Summary'!DT104="Yes"),OFFSET('Hygiene Data'!$E$9,0,10*ROW('Hygiene Data'!E98)),NA())</f>
        <v>#N/A</v>
      </c>
      <c r="BF104" s="510" t="e">
        <f ca="1">+IF(AND(ISNUMBER(OFFSET('Hygiene Data'!$F$5,0,10*ROW('Hygiene Data'!F98))),'Data Summary'!DU104="Yes"),OFFSET('Hygiene Data'!$F$5,0,10*ROW('Hygiene Data'!F98)),NA())</f>
        <v>#N/A</v>
      </c>
      <c r="BG104" s="510" t="e">
        <f ca="1">+IF(AND(ISNUMBER(OFFSET('Hygiene Data'!$F$7,0,10*ROW('Hygiene Data'!F98))),'Data Summary'!DV104="Yes"),OFFSET('Hygiene Data'!$F$7,0,10*ROW('Hygiene Data'!F98)),NA())</f>
        <v>#N/A</v>
      </c>
      <c r="BH104" s="510" t="e">
        <f ca="1">+IF(AND(ISNUMBER(OFFSET('Hygiene Data'!$F$9,0,10*ROW('Hygiene Data'!F98))),'Data Summary'!DW104="Yes"),OFFSET('Hygiene Data'!$F$9,0,10*ROW('Hygiene Data'!F98)),NA())</f>
        <v>#N/A</v>
      </c>
      <c r="BI104" s="510" t="e">
        <f ca="1">+IF(AND(ISNUMBER(OFFSET('Hygiene Data'!$G$5,0,10*ROW('Hygiene Data'!G98))),'Data Summary'!DX104="Yes"),OFFSET('Hygiene Data'!$G$5,0,10*ROW('Hygiene Data'!G98)),NA())</f>
        <v>#N/A</v>
      </c>
      <c r="BJ104" s="510" t="e">
        <f ca="1">+IF(AND(ISNUMBER(OFFSET('Hygiene Data'!$G$7,0,10*ROW('Hygiene Data'!G98))),'Data Summary'!DY104="Yes"),OFFSET('Hygiene Data'!$G$7,0,10*ROW('Hygiene Data'!G98)),NA())</f>
        <v>#N/A</v>
      </c>
      <c r="BK104" s="510" t="e">
        <f ca="1">+IF(AND(ISNUMBER(OFFSET('Hygiene Data'!$G$9,0,10*ROW('Hygiene Data'!G98))),'Data Summary'!DZ104="Yes"),OFFSET('Hygiene Data'!$G$9,0,10*ROW('Hygiene Data'!G98)),NA())</f>
        <v>#N/A</v>
      </c>
      <c r="BL104" s="510" t="e">
        <f ca="1">+IF(AND(ISNUMBER(OFFSET('Hygiene Data'!$H$5,0,10*ROW('Hygiene Data'!H98))),'Data Summary'!EA104="Yes"),OFFSET('Hygiene Data'!$H$5,0,10*ROW('Hygiene Data'!H98)),NA())</f>
        <v>#N/A</v>
      </c>
      <c r="BM104" s="510" t="e">
        <f ca="1">+IF(AND(ISNUMBER(OFFSET('Hygiene Data'!$H$7,0,10*ROW('Hygiene Data'!H98))),'Data Summary'!EB104="Yes"),OFFSET('Hygiene Data'!$H$7,0,10*ROW('Hygiene Data'!H98)),NA())</f>
        <v>#N/A</v>
      </c>
      <c r="BN104" s="510" t="e">
        <f ca="1">+IF(AND(ISNUMBER(OFFSET('Hygiene Data'!$H$9,0,10*ROW('Hygiene Data'!H98))),'Data Summary'!EC104="Yes"),OFFSET('Hygiene Data'!$H$9,0,10*ROW('Hygiene Data'!H98)),NA())</f>
        <v>#N/A</v>
      </c>
      <c r="BO104" s="510" t="e">
        <f ca="1">+IF(AND(ISNUMBER(OFFSET('Hygiene Data'!$I$5,0,10*ROW('Hygiene Data'!I98))),'Data Summary'!ED104="Yes"),OFFSET('Hygiene Data'!$I$5,0,10*ROW('Hygiene Data'!I98)),NA())</f>
        <v>#N/A</v>
      </c>
      <c r="BP104" s="510" t="e">
        <f ca="1">+IF(AND(ISNUMBER(OFFSET('Hygiene Data'!$I$7,0,10*ROW('Hygiene Data'!I98))),'Data Summary'!EE104="Yes"),OFFSET('Hygiene Data'!$I$7,0,10*ROW('Hygiene Data'!I98)),NA())</f>
        <v>#N/A</v>
      </c>
      <c r="BQ104" s="510" t="e">
        <f ca="1">+IF(AND(ISNUMBER(OFFSET('Hygiene Data'!$I$9,0,10*ROW('Hygiene Data'!I98))),'Data Summary'!EF104="Yes"),OFFSET('Hygiene Data'!$I$9,0,10*ROW('Hygiene Data'!I98)),NA())</f>
        <v>#N/A</v>
      </c>
    </row>
    <row r="105" spans="1:69" x14ac:dyDescent="0.25">
      <c r="A105" s="506" t="e">
        <f ca="1">+RIGHT('Data Summary'!A105,LEN('Data Summary'!A105)-9)</f>
        <v>#VALUE!</v>
      </c>
      <c r="B105" s="480" t="str">
        <f ca="1">+IF(ISTEXT('Data Summary'!B105),'Data Summary'!B105,"")</f>
        <v/>
      </c>
      <c r="C105" s="507" t="e">
        <f ca="1">+VALUE('Data Summary'!C105)</f>
        <v>#VALUE!</v>
      </c>
      <c r="D105" s="508" t="e">
        <f ca="1">+IF(AND(ISNUMBER(OFFSET('Water Data'!$D$4,0,10*ROW('Water Data'!D99))),'Data Summary'!BS105="Yes"),100-OFFSET('Water Data'!$D$4,0,10*ROW('Water Data'!D99)),NA())</f>
        <v>#N/A</v>
      </c>
      <c r="E105" s="508" t="e">
        <f ca="1">+IF(AND(ISNUMBER(OFFSET('Water Data'!$D$6,0,10*ROW('Water Data'!D99))),'Data Summary'!BT105="Yes"),OFFSET('Water Data'!$D$6,0,10*ROW('Water Data'!D99)),NA())</f>
        <v>#N/A</v>
      </c>
      <c r="F105" s="508" t="e">
        <f ca="1">+IF(AND(ISNUMBER(OFFSET('Water Data'!$D$9,0,10*ROW('Water Data'!D99))),'Data Summary'!BU105="Yes"),OFFSET('Water Data'!$D$9,0,10*ROW('Water Data'!D99)),NA())</f>
        <v>#N/A</v>
      </c>
      <c r="G105" s="508" t="e">
        <f ca="1">+IF(AND(ISNUMBER(OFFSET('Water Data'!$E$4,0,10*ROW('Water Data'!E99))),'Data Summary'!BV105="Yes"),100-OFFSET('Water Data'!$E$4,0,10*ROW('Water Data'!E99)),NA())</f>
        <v>#N/A</v>
      </c>
      <c r="H105" s="508" t="e">
        <f ca="1">+IF(AND(ISNUMBER(OFFSET('Water Data'!$E$6,0,10*ROW('Water Data'!E99))),'Data Summary'!BW105="Yes"),OFFSET('Water Data'!$E$6,0,10*ROW('Water Data'!E99)),NA())</f>
        <v>#N/A</v>
      </c>
      <c r="I105" s="508" t="e">
        <f ca="1">+IF(AND(ISNUMBER(OFFSET('Water Data'!$E$9,0,10*ROW('Water Data'!E99))),'Data Summary'!BX105="Yes"),OFFSET('Water Data'!$E$9,0,10*ROW('Water Data'!E99)),NA())</f>
        <v>#N/A</v>
      </c>
      <c r="J105" s="508" t="e">
        <f ca="1">+IF(AND(ISNUMBER(OFFSET('Water Data'!$F$4,0,10*ROW('Water Data'!F99))),'Data Summary'!BY105="Yes"),100-OFFSET('Water Data'!$F$4,0,10*ROW('Water Data'!F99)),NA())</f>
        <v>#N/A</v>
      </c>
      <c r="K105" s="508" t="e">
        <f ca="1">+IF(AND(ISNUMBER(OFFSET('Water Data'!$F$6,0,10*ROW('Water Data'!F99))),'Data Summary'!BZ105="Yes"),OFFSET('Water Data'!$F$6,0,10*ROW('Water Data'!F99)),NA())</f>
        <v>#N/A</v>
      </c>
      <c r="L105" s="508" t="e">
        <f ca="1">+IF(AND(ISNUMBER(OFFSET('Water Data'!$F$9,0,10*ROW('Water Data'!F99))),'Data Summary'!CA105="Yes"),OFFSET('Water Data'!$F$9,0,10*ROW('Water Data'!F99)),NA())</f>
        <v>#N/A</v>
      </c>
      <c r="M105" s="508" t="e">
        <f ca="1">+IF(AND(ISNUMBER(OFFSET('Water Data'!$G$4,0,10*ROW('Water Data'!G99))),'Data Summary'!CB105="Yes"),100-OFFSET('Water Data'!$G$4,0,10*ROW('Water Data'!G99)),NA())</f>
        <v>#N/A</v>
      </c>
      <c r="N105" s="508" t="e">
        <f ca="1">+IF(AND(ISNUMBER(OFFSET('Water Data'!$G$6,0,10*ROW('Water Data'!G99))),'Data Summary'!CC105="Yes"),OFFSET('Water Data'!$G$6,0,10*ROW('Water Data'!G99)),NA())</f>
        <v>#N/A</v>
      </c>
      <c r="O105" s="508" t="e">
        <f ca="1">+IF(AND(ISNUMBER(OFFSET('Water Data'!$G$9,0,10*ROW('Water Data'!G99))),'Data Summary'!CD105="Yes"),OFFSET('Water Data'!$G$9,0,10*ROW('Water Data'!G99)),NA())</f>
        <v>#N/A</v>
      </c>
      <c r="P105" s="508" t="e">
        <f ca="1">+IF(AND(ISNUMBER(OFFSET('Water Data'!$H$4,0,10*ROW('Water Data'!H99))),'Data Summary'!CE105="Yes"),100-OFFSET('Water Data'!$H$4,0,10*ROW('Water Data'!H99)),NA())</f>
        <v>#N/A</v>
      </c>
      <c r="Q105" s="508" t="e">
        <f ca="1">+IF(AND(ISNUMBER(OFFSET('Water Data'!$H$6,0,10*ROW('Water Data'!H99))),'Data Summary'!CF105="Yes"),OFFSET('Water Data'!$H$6,0,10*ROW('Water Data'!H99)),NA())</f>
        <v>#N/A</v>
      </c>
      <c r="R105" s="508" t="e">
        <f ca="1">+IF(AND(ISNUMBER(OFFSET('Water Data'!$H$9,0,10*ROW('Water Data'!H99))),'Data Summary'!CG105="Yes"),OFFSET('Water Data'!$H$9,0,10*ROW('Water Data'!H99)),NA())</f>
        <v>#N/A</v>
      </c>
      <c r="S105" s="508" t="e">
        <f ca="1">+IF(AND(ISNUMBER(OFFSET('Water Data'!$I$4,0,10*ROW('Water Data'!I99))),'Data Summary'!CH105="Yes"),100-OFFSET('Water Data'!$I$4,0,10*ROW('Water Data'!I99)),NA())</f>
        <v>#N/A</v>
      </c>
      <c r="T105" s="508" t="e">
        <f ca="1">+IF(AND(ISNUMBER(OFFSET('Water Data'!$I$6,0,10*ROW('Water Data'!I99))),'Data Summary'!CI105="Yes"),OFFSET('Water Data'!$I$6,0,10*ROW('Water Data'!I99)),NA())</f>
        <v>#N/A</v>
      </c>
      <c r="U105" s="508" t="e">
        <f ca="1">+IF(AND(ISNUMBER(OFFSET('Water Data'!$I$9,0,10*ROW('Water Data'!I99))),'Data Summary'!CJ105="Yes"),OFFSET('Water Data'!$I$9,0,10*ROW('Water Data'!I99)),NA())</f>
        <v>#N/A</v>
      </c>
      <c r="V105" s="509" t="e">
        <f ca="1">+IF(AND(ISNUMBER(OFFSET('Sanitation Data'!$D$4,0,10*ROW('Sanitation Data'!D99))),'Data Summary'!CK105="Yes"),100-OFFSET('Sanitation Data'!$D$4,0,10*ROW('Sanitation Data'!D99)),NA())</f>
        <v>#N/A</v>
      </c>
      <c r="W105" s="509" t="e">
        <f ca="1">+IF(AND(ISNUMBER(OFFSET('Sanitation Data'!$D$6,0,10*ROW('Sanitation Data'!D99))),'Data Summary'!CL105="Yes"),OFFSET('Sanitation Data'!$D$6,0,10*ROW('Sanitation Data'!D99)),NA())</f>
        <v>#N/A</v>
      </c>
      <c r="X105" s="509" t="e">
        <f ca="1">+IF(AND(ISNUMBER(OFFSET('Sanitation Data'!$D$10,0,10*ROW('Sanitation Data'!D99))),'Data Summary'!CM105="Yes"),OFFSET('Sanitation Data'!$D$10,0,10*ROW('Sanitation Data'!D99)),NA())</f>
        <v>#N/A</v>
      </c>
      <c r="Y105" s="509" t="e">
        <f ca="1">+IF(AND(ISNUMBER(OFFSET('Sanitation Data'!$D$11,0,10*ROW('Sanitation Data'!D99))),'Data Summary'!CN105="Yes"),OFFSET('Sanitation Data'!$D$11,0,10*ROW('Sanitation Data'!D99)),NA())</f>
        <v>#N/A</v>
      </c>
      <c r="Z105" s="509" t="e">
        <f ca="1">+IF(AND(ISNUMBER(OFFSET('Sanitation Data'!$D$12,0,10*ROW('Sanitation Data'!D99))),'Data Summary'!CO105="Yes"),OFFSET('Sanitation Data'!$D$12,0,10*ROW('Sanitation Data'!D99)),NA())</f>
        <v>#N/A</v>
      </c>
      <c r="AA105" s="509" t="e">
        <f ca="1">+IF(AND(ISNUMBER(OFFSET('Sanitation Data'!$E$4,0,10*ROW('Sanitation Data'!E99))),'Data Summary'!CP105="Yes"),100-OFFSET('Sanitation Data'!$E$4,0,10*ROW('Sanitation Data'!E99)),NA())</f>
        <v>#N/A</v>
      </c>
      <c r="AB105" s="509" t="e">
        <f ca="1">+IF(AND(ISNUMBER(OFFSET('Sanitation Data'!$E$6,0,10*ROW('Sanitation Data'!E99))),'Data Summary'!CQ105="Yes"),OFFSET('Sanitation Data'!$E$6,0,10*ROW('Sanitation Data'!E99)),NA())</f>
        <v>#N/A</v>
      </c>
      <c r="AC105" s="509" t="e">
        <f ca="1">+IF(AND(ISNUMBER(OFFSET('Sanitation Data'!$E$10,0,10*ROW('Sanitation Data'!E99))),'Data Summary'!CR105="Yes"),OFFSET('Sanitation Data'!$E$10,0,10*ROW('Sanitation Data'!E99)),NA())</f>
        <v>#N/A</v>
      </c>
      <c r="AD105" s="509" t="e">
        <f ca="1">+IF(AND(ISNUMBER(OFFSET('Sanitation Data'!$E$11,0,10*ROW('Sanitation Data'!E99))),'Data Summary'!CS105="Yes"),OFFSET('Sanitation Data'!$E$11,0,10*ROW('Sanitation Data'!E99)),NA())</f>
        <v>#N/A</v>
      </c>
      <c r="AE105" s="509" t="e">
        <f ca="1">+IF(AND(ISNUMBER(OFFSET('Sanitation Data'!$E$12,0,10*ROW('Sanitation Data'!E99))),'Data Summary'!CT105="Yes"),OFFSET('Sanitation Data'!$E$12,0,10*ROW('Sanitation Data'!E99)),NA())</f>
        <v>#N/A</v>
      </c>
      <c r="AF105" s="509" t="e">
        <f ca="1">+IF(AND(ISNUMBER(OFFSET('Sanitation Data'!$F$4,0,10*ROW('Sanitation Data'!F99))),'Data Summary'!CU105="Yes"),100-OFFSET('Sanitation Data'!$F$4,0,10*ROW('Sanitation Data'!F99)),NA())</f>
        <v>#N/A</v>
      </c>
      <c r="AG105" s="509" t="e">
        <f ca="1">+IF(AND(ISNUMBER(OFFSET('Sanitation Data'!$F$6,0,10*ROW('Sanitation Data'!F99))),'Data Summary'!CV105="Yes"),OFFSET('Sanitation Data'!$F$6,0,10*ROW('Sanitation Data'!F99)),NA())</f>
        <v>#N/A</v>
      </c>
      <c r="AH105" s="509" t="e">
        <f ca="1">+IF(AND(ISNUMBER(OFFSET('Sanitation Data'!$F$10,0,10*ROW('Sanitation Data'!F99))),'Data Summary'!CW105="Yes"),OFFSET('Sanitation Data'!$F$10,0,10*ROW('Sanitation Data'!F99)),NA())</f>
        <v>#N/A</v>
      </c>
      <c r="AI105" s="509" t="e">
        <f ca="1">+IF(AND(ISNUMBER(OFFSET('Sanitation Data'!$F$11,0,10*ROW('Sanitation Data'!F99))),'Data Summary'!CX105="Yes"),OFFSET('Sanitation Data'!$F$11,0,10*ROW('Sanitation Data'!F99)),NA())</f>
        <v>#N/A</v>
      </c>
      <c r="AJ105" s="509" t="e">
        <f ca="1">+IF(AND(ISNUMBER(OFFSET('Sanitation Data'!$F$12,0,10*ROW('Sanitation Data'!F99))),'Data Summary'!CY105="Yes"),OFFSET('Sanitation Data'!$F$12,0,10*ROW('Sanitation Data'!F99)),NA())</f>
        <v>#N/A</v>
      </c>
      <c r="AK105" s="509" t="e">
        <f ca="1">+IF(AND(ISNUMBER(OFFSET('Sanitation Data'!$G$4,0,10*ROW('Sanitation Data'!G99))),'Data Summary'!CZ105="Yes"),100-OFFSET('Sanitation Data'!$G$4,0,10*ROW('Sanitation Data'!G99)),NA())</f>
        <v>#N/A</v>
      </c>
      <c r="AL105" s="509" t="e">
        <f ca="1">+IF(AND(ISNUMBER(OFFSET('Sanitation Data'!$G$6,0,10*ROW('Sanitation Data'!G99))),'Data Summary'!DA105="Yes"),OFFSET('Sanitation Data'!$G$6,0,10*ROW('Sanitation Data'!G99)),NA())</f>
        <v>#N/A</v>
      </c>
      <c r="AM105" s="509" t="e">
        <f ca="1">+IF(AND(ISNUMBER(OFFSET('Sanitation Data'!$G$10,0,10*ROW('Sanitation Data'!G99))),'Data Summary'!DB105="Yes"),OFFSET('Sanitation Data'!$G$10,0,10*ROW('Sanitation Data'!G99)),NA())</f>
        <v>#N/A</v>
      </c>
      <c r="AN105" s="509" t="e">
        <f ca="1">+IF(AND(ISNUMBER(OFFSET('Sanitation Data'!$G$11,0,10*ROW('Sanitation Data'!G99))),'Data Summary'!DC105="Yes"),OFFSET('Sanitation Data'!$G$11,0,10*ROW('Sanitation Data'!G99)),NA())</f>
        <v>#N/A</v>
      </c>
      <c r="AO105" s="509" t="e">
        <f ca="1">+IF(AND(ISNUMBER(OFFSET('Sanitation Data'!$G$12,0,10*ROW('Sanitation Data'!G99))),'Data Summary'!DD105="Yes"),OFFSET('Sanitation Data'!$G$12,0,10*ROW('Sanitation Data'!G99)),NA())</f>
        <v>#N/A</v>
      </c>
      <c r="AP105" s="509" t="e">
        <f ca="1">+IF(AND(ISNUMBER(OFFSET('Sanitation Data'!$H$4,0,10*ROW('Sanitation Data'!H99))),'Data Summary'!DE105="Yes"),100-OFFSET('Sanitation Data'!$H$4,0,10*ROW('Sanitation Data'!H99)),NA())</f>
        <v>#N/A</v>
      </c>
      <c r="AQ105" s="509" t="e">
        <f ca="1">+IF(AND(ISNUMBER(OFFSET('Sanitation Data'!$H$6,0,10*ROW('Sanitation Data'!H99))),'Data Summary'!DF105="Yes"),OFFSET('Sanitation Data'!$H$6,0,10*ROW('Sanitation Data'!H99)),NA())</f>
        <v>#N/A</v>
      </c>
      <c r="AR105" s="509" t="e">
        <f ca="1">+IF(AND(ISNUMBER(OFFSET('Sanitation Data'!$H$10,0,10*ROW('Sanitation Data'!H99))),'Data Summary'!DG105="Yes"),OFFSET('Sanitation Data'!$H$10,0,10*ROW('Sanitation Data'!H99)),NA())</f>
        <v>#N/A</v>
      </c>
      <c r="AS105" s="509" t="e">
        <f ca="1">+IF(AND(ISNUMBER(OFFSET('Sanitation Data'!$H$11,0,10*ROW('Sanitation Data'!H99))),'Data Summary'!DH105="Yes"),OFFSET('Sanitation Data'!$H$11,0,10*ROW('Sanitation Data'!H99)),NA())</f>
        <v>#N/A</v>
      </c>
      <c r="AT105" s="509" t="e">
        <f ca="1">+IF(AND(ISNUMBER(OFFSET('Sanitation Data'!$H$12,0,10*ROW('Sanitation Data'!H99))),'Data Summary'!DI105="Yes"),OFFSET('Sanitation Data'!$H$12,0,10*ROW('Sanitation Data'!H99)),NA())</f>
        <v>#N/A</v>
      </c>
      <c r="AU105" s="509" t="e">
        <f ca="1">+IF(AND(ISNUMBER(OFFSET('Sanitation Data'!$I$4,0,10*ROW('Sanitation Data'!I99))),'Data Summary'!DJ105="Yes"),100-OFFSET('Sanitation Data'!$I$4,0,10*ROW('Sanitation Data'!I99)),NA())</f>
        <v>#N/A</v>
      </c>
      <c r="AV105" s="509" t="e">
        <f ca="1">+IF(AND(ISNUMBER(OFFSET('Sanitation Data'!$I$6,0,10*ROW('Sanitation Data'!I99))),'Data Summary'!DK105="Yes"),OFFSET('Sanitation Data'!$I$6,0,10*ROW('Sanitation Data'!I99)),NA())</f>
        <v>#N/A</v>
      </c>
      <c r="AW105" s="509" t="e">
        <f ca="1">+IF(AND(ISNUMBER(OFFSET('Sanitation Data'!$I$10,0,10*ROW('Sanitation Data'!I99))),'Data Summary'!DL105="Yes"),OFFSET('Sanitation Data'!$I$10,0,10*ROW('Sanitation Data'!I99)),NA())</f>
        <v>#N/A</v>
      </c>
      <c r="AX105" s="509" t="e">
        <f ca="1">+IF(AND(ISNUMBER(OFFSET('Sanitation Data'!$I$11,0,10*ROW('Sanitation Data'!I99))),'Data Summary'!DM105="Yes"),OFFSET('Sanitation Data'!$I$11,0,10*ROW('Sanitation Data'!I99)),NA())</f>
        <v>#N/A</v>
      </c>
      <c r="AY105" s="509" t="e">
        <f ca="1">+IF(AND(ISNUMBER(OFFSET('Sanitation Data'!$I$12,0,10*ROW('Sanitation Data'!I99))),'Data Summary'!DN105="Yes"),OFFSET('Sanitation Data'!$I$12,0,10*ROW('Sanitation Data'!I99)),NA())</f>
        <v>#N/A</v>
      </c>
      <c r="AZ105" s="510" t="e">
        <f ca="1">+IF(AND(ISNUMBER(OFFSET('Hygiene Data'!$D$5,0,10*ROW('Hygiene Data'!D99))),'Data Summary'!DO105="Yes"),OFFSET('Hygiene Data'!$D$5,0,10*ROW('Hygiene Data'!D99)),NA())</f>
        <v>#N/A</v>
      </c>
      <c r="BA105" s="510" t="e">
        <f ca="1">+IF(AND(ISNUMBER(OFFSET('Hygiene Data'!$D$7,0,10*ROW('Hygiene Data'!D99))),'Data Summary'!DP105="Yes"),OFFSET('Hygiene Data'!$D$7,0,10*ROW('Hygiene Data'!D99)),NA())</f>
        <v>#N/A</v>
      </c>
      <c r="BB105" s="510" t="e">
        <f ca="1">+IF(AND(ISNUMBER(OFFSET('Hygiene Data'!$D$9,0,10*ROW('Hygiene Data'!D99))),'Data Summary'!DQ105="Yes"),OFFSET('Hygiene Data'!$D$9,0,10*ROW('Hygiene Data'!D99)),NA())</f>
        <v>#N/A</v>
      </c>
      <c r="BC105" s="510" t="e">
        <f ca="1">+IF(AND(ISNUMBER(OFFSET('Hygiene Data'!$E$5,0,10*ROW('Hygiene Data'!E99))),'Data Summary'!DR105="Yes"),OFFSET('Hygiene Data'!$E$5,0,10*ROW('Hygiene Data'!E99)),NA())</f>
        <v>#N/A</v>
      </c>
      <c r="BD105" s="510" t="e">
        <f ca="1">+IF(AND(ISNUMBER(OFFSET('Hygiene Data'!$E$7,0,10*ROW('Hygiene Data'!E99))),'Data Summary'!DS105="Yes"),OFFSET('Hygiene Data'!$E$7,0,10*ROW('Hygiene Data'!E99)),NA())</f>
        <v>#N/A</v>
      </c>
      <c r="BE105" s="510" t="e">
        <f ca="1">+IF(AND(ISNUMBER(OFFSET('Hygiene Data'!$E$9,0,10*ROW('Hygiene Data'!E99))),'Data Summary'!DT105="Yes"),OFFSET('Hygiene Data'!$E$9,0,10*ROW('Hygiene Data'!E99)),NA())</f>
        <v>#N/A</v>
      </c>
      <c r="BF105" s="510" t="e">
        <f ca="1">+IF(AND(ISNUMBER(OFFSET('Hygiene Data'!$F$5,0,10*ROW('Hygiene Data'!F99))),'Data Summary'!DU105="Yes"),OFFSET('Hygiene Data'!$F$5,0,10*ROW('Hygiene Data'!F99)),NA())</f>
        <v>#N/A</v>
      </c>
      <c r="BG105" s="510" t="e">
        <f ca="1">+IF(AND(ISNUMBER(OFFSET('Hygiene Data'!$F$7,0,10*ROW('Hygiene Data'!F99))),'Data Summary'!DV105="Yes"),OFFSET('Hygiene Data'!$F$7,0,10*ROW('Hygiene Data'!F99)),NA())</f>
        <v>#N/A</v>
      </c>
      <c r="BH105" s="510" t="e">
        <f ca="1">+IF(AND(ISNUMBER(OFFSET('Hygiene Data'!$F$9,0,10*ROW('Hygiene Data'!F99))),'Data Summary'!DW105="Yes"),OFFSET('Hygiene Data'!$F$9,0,10*ROW('Hygiene Data'!F99)),NA())</f>
        <v>#N/A</v>
      </c>
      <c r="BI105" s="510" t="e">
        <f ca="1">+IF(AND(ISNUMBER(OFFSET('Hygiene Data'!$G$5,0,10*ROW('Hygiene Data'!G99))),'Data Summary'!DX105="Yes"),OFFSET('Hygiene Data'!$G$5,0,10*ROW('Hygiene Data'!G99)),NA())</f>
        <v>#N/A</v>
      </c>
      <c r="BJ105" s="510" t="e">
        <f ca="1">+IF(AND(ISNUMBER(OFFSET('Hygiene Data'!$G$7,0,10*ROW('Hygiene Data'!G99))),'Data Summary'!DY105="Yes"),OFFSET('Hygiene Data'!$G$7,0,10*ROW('Hygiene Data'!G99)),NA())</f>
        <v>#N/A</v>
      </c>
      <c r="BK105" s="510" t="e">
        <f ca="1">+IF(AND(ISNUMBER(OFFSET('Hygiene Data'!$G$9,0,10*ROW('Hygiene Data'!G99))),'Data Summary'!DZ105="Yes"),OFFSET('Hygiene Data'!$G$9,0,10*ROW('Hygiene Data'!G99)),NA())</f>
        <v>#N/A</v>
      </c>
      <c r="BL105" s="510" t="e">
        <f ca="1">+IF(AND(ISNUMBER(OFFSET('Hygiene Data'!$H$5,0,10*ROW('Hygiene Data'!H99))),'Data Summary'!EA105="Yes"),OFFSET('Hygiene Data'!$H$5,0,10*ROW('Hygiene Data'!H99)),NA())</f>
        <v>#N/A</v>
      </c>
      <c r="BM105" s="510" t="e">
        <f ca="1">+IF(AND(ISNUMBER(OFFSET('Hygiene Data'!$H$7,0,10*ROW('Hygiene Data'!H99))),'Data Summary'!EB105="Yes"),OFFSET('Hygiene Data'!$H$7,0,10*ROW('Hygiene Data'!H99)),NA())</f>
        <v>#N/A</v>
      </c>
      <c r="BN105" s="510" t="e">
        <f ca="1">+IF(AND(ISNUMBER(OFFSET('Hygiene Data'!$H$9,0,10*ROW('Hygiene Data'!H99))),'Data Summary'!EC105="Yes"),OFFSET('Hygiene Data'!$H$9,0,10*ROW('Hygiene Data'!H99)),NA())</f>
        <v>#N/A</v>
      </c>
      <c r="BO105" s="510" t="e">
        <f ca="1">+IF(AND(ISNUMBER(OFFSET('Hygiene Data'!$I$5,0,10*ROW('Hygiene Data'!I99))),'Data Summary'!ED105="Yes"),OFFSET('Hygiene Data'!$I$5,0,10*ROW('Hygiene Data'!I99)),NA())</f>
        <v>#N/A</v>
      </c>
      <c r="BP105" s="510" t="e">
        <f ca="1">+IF(AND(ISNUMBER(OFFSET('Hygiene Data'!$I$7,0,10*ROW('Hygiene Data'!I99))),'Data Summary'!EE105="Yes"),OFFSET('Hygiene Data'!$I$7,0,10*ROW('Hygiene Data'!I99)),NA())</f>
        <v>#N/A</v>
      </c>
      <c r="BQ105" s="510" t="e">
        <f ca="1">+IF(AND(ISNUMBER(OFFSET('Hygiene Data'!$I$9,0,10*ROW('Hygiene Data'!I99))),'Data Summary'!EF105="Yes"),OFFSET('Hygiene Data'!$I$9,0,10*ROW('Hygiene Data'!I99)),NA())</f>
        <v>#N/A</v>
      </c>
    </row>
    <row r="106" spans="1:69" x14ac:dyDescent="0.25">
      <c r="A106" s="506" t="e">
        <f ca="1">+RIGHT('Data Summary'!A106,LEN('Data Summary'!A106)-9)</f>
        <v>#VALUE!</v>
      </c>
      <c r="B106" s="480" t="str">
        <f ca="1">+IF(ISTEXT('Data Summary'!B106),'Data Summary'!B106,"")</f>
        <v/>
      </c>
      <c r="C106" s="507" t="e">
        <f ca="1">+VALUE('Data Summary'!C106)</f>
        <v>#VALUE!</v>
      </c>
      <c r="D106" s="508" t="e">
        <f ca="1">+IF(AND(ISNUMBER(OFFSET('Water Data'!$D$4,0,10*ROW('Water Data'!D100))),'Data Summary'!BS106="Yes"),100-OFFSET('Water Data'!$D$4,0,10*ROW('Water Data'!D100)),NA())</f>
        <v>#N/A</v>
      </c>
      <c r="E106" s="508" t="e">
        <f ca="1">+IF(AND(ISNUMBER(OFFSET('Water Data'!$D$6,0,10*ROW('Water Data'!D100))),'Data Summary'!BT106="Yes"),OFFSET('Water Data'!$D$6,0,10*ROW('Water Data'!D100)),NA())</f>
        <v>#N/A</v>
      </c>
      <c r="F106" s="508" t="e">
        <f ca="1">+IF(AND(ISNUMBER(OFFSET('Water Data'!$D$9,0,10*ROW('Water Data'!D100))),'Data Summary'!BU106="Yes"),OFFSET('Water Data'!$D$9,0,10*ROW('Water Data'!D100)),NA())</f>
        <v>#N/A</v>
      </c>
      <c r="G106" s="508" t="e">
        <f ca="1">+IF(AND(ISNUMBER(OFFSET('Water Data'!$E$4,0,10*ROW('Water Data'!E100))),'Data Summary'!BV106="Yes"),100-OFFSET('Water Data'!$E$4,0,10*ROW('Water Data'!E100)),NA())</f>
        <v>#N/A</v>
      </c>
      <c r="H106" s="508" t="e">
        <f ca="1">+IF(AND(ISNUMBER(OFFSET('Water Data'!$E$6,0,10*ROW('Water Data'!E100))),'Data Summary'!BW106="Yes"),OFFSET('Water Data'!$E$6,0,10*ROW('Water Data'!E100)),NA())</f>
        <v>#N/A</v>
      </c>
      <c r="I106" s="508" t="e">
        <f ca="1">+IF(AND(ISNUMBER(OFFSET('Water Data'!$E$9,0,10*ROW('Water Data'!E100))),'Data Summary'!BX106="Yes"),OFFSET('Water Data'!$E$9,0,10*ROW('Water Data'!E100)),NA())</f>
        <v>#N/A</v>
      </c>
      <c r="J106" s="508" t="e">
        <f ca="1">+IF(AND(ISNUMBER(OFFSET('Water Data'!$F$4,0,10*ROW('Water Data'!F100))),'Data Summary'!BY106="Yes"),100-OFFSET('Water Data'!$F$4,0,10*ROW('Water Data'!F100)),NA())</f>
        <v>#N/A</v>
      </c>
      <c r="K106" s="508" t="e">
        <f ca="1">+IF(AND(ISNUMBER(OFFSET('Water Data'!$F$6,0,10*ROW('Water Data'!F100))),'Data Summary'!BZ106="Yes"),OFFSET('Water Data'!$F$6,0,10*ROW('Water Data'!F100)),NA())</f>
        <v>#N/A</v>
      </c>
      <c r="L106" s="508" t="e">
        <f ca="1">+IF(AND(ISNUMBER(OFFSET('Water Data'!$F$9,0,10*ROW('Water Data'!F100))),'Data Summary'!CA106="Yes"),OFFSET('Water Data'!$F$9,0,10*ROW('Water Data'!F100)),NA())</f>
        <v>#N/A</v>
      </c>
      <c r="M106" s="508" t="e">
        <f ca="1">+IF(AND(ISNUMBER(OFFSET('Water Data'!$G$4,0,10*ROW('Water Data'!G100))),'Data Summary'!CB106="Yes"),100-OFFSET('Water Data'!$G$4,0,10*ROW('Water Data'!G100)),NA())</f>
        <v>#N/A</v>
      </c>
      <c r="N106" s="508" t="e">
        <f ca="1">+IF(AND(ISNUMBER(OFFSET('Water Data'!$G$6,0,10*ROW('Water Data'!G100))),'Data Summary'!CC106="Yes"),OFFSET('Water Data'!$G$6,0,10*ROW('Water Data'!G100)),NA())</f>
        <v>#N/A</v>
      </c>
      <c r="O106" s="508" t="e">
        <f ca="1">+IF(AND(ISNUMBER(OFFSET('Water Data'!$G$9,0,10*ROW('Water Data'!G100))),'Data Summary'!CD106="Yes"),OFFSET('Water Data'!$G$9,0,10*ROW('Water Data'!G100)),NA())</f>
        <v>#N/A</v>
      </c>
      <c r="P106" s="508" t="e">
        <f ca="1">+IF(AND(ISNUMBER(OFFSET('Water Data'!$H$4,0,10*ROW('Water Data'!H100))),'Data Summary'!CE106="Yes"),100-OFFSET('Water Data'!$H$4,0,10*ROW('Water Data'!H100)),NA())</f>
        <v>#N/A</v>
      </c>
      <c r="Q106" s="508" t="e">
        <f ca="1">+IF(AND(ISNUMBER(OFFSET('Water Data'!$H$6,0,10*ROW('Water Data'!H100))),'Data Summary'!CF106="Yes"),OFFSET('Water Data'!$H$6,0,10*ROW('Water Data'!H100)),NA())</f>
        <v>#N/A</v>
      </c>
      <c r="R106" s="508" t="e">
        <f ca="1">+IF(AND(ISNUMBER(OFFSET('Water Data'!$H$9,0,10*ROW('Water Data'!H100))),'Data Summary'!CG106="Yes"),OFFSET('Water Data'!$H$9,0,10*ROW('Water Data'!H100)),NA())</f>
        <v>#N/A</v>
      </c>
      <c r="S106" s="508" t="e">
        <f ca="1">+IF(AND(ISNUMBER(OFFSET('Water Data'!$I$4,0,10*ROW('Water Data'!I100))),'Data Summary'!CH106="Yes"),100-OFFSET('Water Data'!$I$4,0,10*ROW('Water Data'!I100)),NA())</f>
        <v>#N/A</v>
      </c>
      <c r="T106" s="508" t="e">
        <f ca="1">+IF(AND(ISNUMBER(OFFSET('Water Data'!$I$6,0,10*ROW('Water Data'!I100))),'Data Summary'!CI106="Yes"),OFFSET('Water Data'!$I$6,0,10*ROW('Water Data'!I100)),NA())</f>
        <v>#N/A</v>
      </c>
      <c r="U106" s="508" t="e">
        <f ca="1">+IF(AND(ISNUMBER(OFFSET('Water Data'!$I$9,0,10*ROW('Water Data'!I100))),'Data Summary'!CJ106="Yes"),OFFSET('Water Data'!$I$9,0,10*ROW('Water Data'!I100)),NA())</f>
        <v>#N/A</v>
      </c>
      <c r="V106" s="509" t="e">
        <f ca="1">+IF(AND(ISNUMBER(OFFSET('Sanitation Data'!$D$4,0,10*ROW('Sanitation Data'!D100))),'Data Summary'!CK106="Yes"),100-OFFSET('Sanitation Data'!$D$4,0,10*ROW('Sanitation Data'!D100)),NA())</f>
        <v>#N/A</v>
      </c>
      <c r="W106" s="509" t="e">
        <f ca="1">+IF(AND(ISNUMBER(OFFSET('Sanitation Data'!$D$6,0,10*ROW('Sanitation Data'!D100))),'Data Summary'!CL106="Yes"),OFFSET('Sanitation Data'!$D$6,0,10*ROW('Sanitation Data'!D100)),NA())</f>
        <v>#N/A</v>
      </c>
      <c r="X106" s="509" t="e">
        <f ca="1">+IF(AND(ISNUMBER(OFFSET('Sanitation Data'!$D$10,0,10*ROW('Sanitation Data'!D100))),'Data Summary'!CM106="Yes"),OFFSET('Sanitation Data'!$D$10,0,10*ROW('Sanitation Data'!D100)),NA())</f>
        <v>#N/A</v>
      </c>
      <c r="Y106" s="509" t="e">
        <f ca="1">+IF(AND(ISNUMBER(OFFSET('Sanitation Data'!$D$11,0,10*ROW('Sanitation Data'!D100))),'Data Summary'!CN106="Yes"),OFFSET('Sanitation Data'!$D$11,0,10*ROW('Sanitation Data'!D100)),NA())</f>
        <v>#N/A</v>
      </c>
      <c r="Z106" s="509" t="e">
        <f ca="1">+IF(AND(ISNUMBER(OFFSET('Sanitation Data'!$D$12,0,10*ROW('Sanitation Data'!D100))),'Data Summary'!CO106="Yes"),OFFSET('Sanitation Data'!$D$12,0,10*ROW('Sanitation Data'!D100)),NA())</f>
        <v>#N/A</v>
      </c>
      <c r="AA106" s="509" t="e">
        <f ca="1">+IF(AND(ISNUMBER(OFFSET('Sanitation Data'!$E$4,0,10*ROW('Sanitation Data'!E100))),'Data Summary'!CP106="Yes"),100-OFFSET('Sanitation Data'!$E$4,0,10*ROW('Sanitation Data'!E100)),NA())</f>
        <v>#N/A</v>
      </c>
      <c r="AB106" s="509" t="e">
        <f ca="1">+IF(AND(ISNUMBER(OFFSET('Sanitation Data'!$E$6,0,10*ROW('Sanitation Data'!E100))),'Data Summary'!CQ106="Yes"),OFFSET('Sanitation Data'!$E$6,0,10*ROW('Sanitation Data'!E100)),NA())</f>
        <v>#N/A</v>
      </c>
      <c r="AC106" s="509" t="e">
        <f ca="1">+IF(AND(ISNUMBER(OFFSET('Sanitation Data'!$E$10,0,10*ROW('Sanitation Data'!E100))),'Data Summary'!CR106="Yes"),OFFSET('Sanitation Data'!$E$10,0,10*ROW('Sanitation Data'!E100)),NA())</f>
        <v>#N/A</v>
      </c>
      <c r="AD106" s="509" t="e">
        <f ca="1">+IF(AND(ISNUMBER(OFFSET('Sanitation Data'!$E$11,0,10*ROW('Sanitation Data'!E100))),'Data Summary'!CS106="Yes"),OFFSET('Sanitation Data'!$E$11,0,10*ROW('Sanitation Data'!E100)),NA())</f>
        <v>#N/A</v>
      </c>
      <c r="AE106" s="509" t="e">
        <f ca="1">+IF(AND(ISNUMBER(OFFSET('Sanitation Data'!$E$12,0,10*ROW('Sanitation Data'!E100))),'Data Summary'!CT106="Yes"),OFFSET('Sanitation Data'!$E$12,0,10*ROW('Sanitation Data'!E100)),NA())</f>
        <v>#N/A</v>
      </c>
      <c r="AF106" s="509" t="e">
        <f ca="1">+IF(AND(ISNUMBER(OFFSET('Sanitation Data'!$F$4,0,10*ROW('Sanitation Data'!F100))),'Data Summary'!CU106="Yes"),100-OFFSET('Sanitation Data'!$F$4,0,10*ROW('Sanitation Data'!F100)),NA())</f>
        <v>#N/A</v>
      </c>
      <c r="AG106" s="509" t="e">
        <f ca="1">+IF(AND(ISNUMBER(OFFSET('Sanitation Data'!$F$6,0,10*ROW('Sanitation Data'!F100))),'Data Summary'!CV106="Yes"),OFFSET('Sanitation Data'!$F$6,0,10*ROW('Sanitation Data'!F100)),NA())</f>
        <v>#N/A</v>
      </c>
      <c r="AH106" s="509" t="e">
        <f ca="1">+IF(AND(ISNUMBER(OFFSET('Sanitation Data'!$F$10,0,10*ROW('Sanitation Data'!F100))),'Data Summary'!CW106="Yes"),OFFSET('Sanitation Data'!$F$10,0,10*ROW('Sanitation Data'!F100)),NA())</f>
        <v>#N/A</v>
      </c>
      <c r="AI106" s="509" t="e">
        <f ca="1">+IF(AND(ISNUMBER(OFFSET('Sanitation Data'!$F$11,0,10*ROW('Sanitation Data'!F100))),'Data Summary'!CX106="Yes"),OFFSET('Sanitation Data'!$F$11,0,10*ROW('Sanitation Data'!F100)),NA())</f>
        <v>#N/A</v>
      </c>
      <c r="AJ106" s="509" t="e">
        <f ca="1">+IF(AND(ISNUMBER(OFFSET('Sanitation Data'!$F$12,0,10*ROW('Sanitation Data'!F100))),'Data Summary'!CY106="Yes"),OFFSET('Sanitation Data'!$F$12,0,10*ROW('Sanitation Data'!F100)),NA())</f>
        <v>#N/A</v>
      </c>
      <c r="AK106" s="509" t="e">
        <f ca="1">+IF(AND(ISNUMBER(OFFSET('Sanitation Data'!$G$4,0,10*ROW('Sanitation Data'!G100))),'Data Summary'!CZ106="Yes"),100-OFFSET('Sanitation Data'!$G$4,0,10*ROW('Sanitation Data'!G100)),NA())</f>
        <v>#N/A</v>
      </c>
      <c r="AL106" s="509" t="e">
        <f ca="1">+IF(AND(ISNUMBER(OFFSET('Sanitation Data'!$G$6,0,10*ROW('Sanitation Data'!G100))),'Data Summary'!DA106="Yes"),OFFSET('Sanitation Data'!$G$6,0,10*ROW('Sanitation Data'!G100)),NA())</f>
        <v>#N/A</v>
      </c>
      <c r="AM106" s="509" t="e">
        <f ca="1">+IF(AND(ISNUMBER(OFFSET('Sanitation Data'!$G$10,0,10*ROW('Sanitation Data'!G100))),'Data Summary'!DB106="Yes"),OFFSET('Sanitation Data'!$G$10,0,10*ROW('Sanitation Data'!G100)),NA())</f>
        <v>#N/A</v>
      </c>
      <c r="AN106" s="509" t="e">
        <f ca="1">+IF(AND(ISNUMBER(OFFSET('Sanitation Data'!$G$11,0,10*ROW('Sanitation Data'!G100))),'Data Summary'!DC106="Yes"),OFFSET('Sanitation Data'!$G$11,0,10*ROW('Sanitation Data'!G100)),NA())</f>
        <v>#N/A</v>
      </c>
      <c r="AO106" s="509" t="e">
        <f ca="1">+IF(AND(ISNUMBER(OFFSET('Sanitation Data'!$G$12,0,10*ROW('Sanitation Data'!G100))),'Data Summary'!DD106="Yes"),OFFSET('Sanitation Data'!$G$12,0,10*ROW('Sanitation Data'!G100)),NA())</f>
        <v>#N/A</v>
      </c>
      <c r="AP106" s="509" t="e">
        <f ca="1">+IF(AND(ISNUMBER(OFFSET('Sanitation Data'!$H$4,0,10*ROW('Sanitation Data'!H100))),'Data Summary'!DE106="Yes"),100-OFFSET('Sanitation Data'!$H$4,0,10*ROW('Sanitation Data'!H100)),NA())</f>
        <v>#N/A</v>
      </c>
      <c r="AQ106" s="509" t="e">
        <f ca="1">+IF(AND(ISNUMBER(OFFSET('Sanitation Data'!$H$6,0,10*ROW('Sanitation Data'!H100))),'Data Summary'!DF106="Yes"),OFFSET('Sanitation Data'!$H$6,0,10*ROW('Sanitation Data'!H100)),NA())</f>
        <v>#N/A</v>
      </c>
      <c r="AR106" s="509" t="e">
        <f ca="1">+IF(AND(ISNUMBER(OFFSET('Sanitation Data'!$H$10,0,10*ROW('Sanitation Data'!H100))),'Data Summary'!DG106="Yes"),OFFSET('Sanitation Data'!$H$10,0,10*ROW('Sanitation Data'!H100)),NA())</f>
        <v>#N/A</v>
      </c>
      <c r="AS106" s="509" t="e">
        <f ca="1">+IF(AND(ISNUMBER(OFFSET('Sanitation Data'!$H$11,0,10*ROW('Sanitation Data'!H100))),'Data Summary'!DH106="Yes"),OFFSET('Sanitation Data'!$H$11,0,10*ROW('Sanitation Data'!H100)),NA())</f>
        <v>#N/A</v>
      </c>
      <c r="AT106" s="509" t="e">
        <f ca="1">+IF(AND(ISNUMBER(OFFSET('Sanitation Data'!$H$12,0,10*ROW('Sanitation Data'!H100))),'Data Summary'!DI106="Yes"),OFFSET('Sanitation Data'!$H$12,0,10*ROW('Sanitation Data'!H100)),NA())</f>
        <v>#N/A</v>
      </c>
      <c r="AU106" s="509" t="e">
        <f ca="1">+IF(AND(ISNUMBER(OFFSET('Sanitation Data'!$I$4,0,10*ROW('Sanitation Data'!I100))),'Data Summary'!DJ106="Yes"),100-OFFSET('Sanitation Data'!$I$4,0,10*ROW('Sanitation Data'!I100)),NA())</f>
        <v>#N/A</v>
      </c>
      <c r="AV106" s="509" t="e">
        <f ca="1">+IF(AND(ISNUMBER(OFFSET('Sanitation Data'!$I$6,0,10*ROW('Sanitation Data'!I100))),'Data Summary'!DK106="Yes"),OFFSET('Sanitation Data'!$I$6,0,10*ROW('Sanitation Data'!I100)),NA())</f>
        <v>#N/A</v>
      </c>
      <c r="AW106" s="509" t="e">
        <f ca="1">+IF(AND(ISNUMBER(OFFSET('Sanitation Data'!$I$10,0,10*ROW('Sanitation Data'!I100))),'Data Summary'!DL106="Yes"),OFFSET('Sanitation Data'!$I$10,0,10*ROW('Sanitation Data'!I100)),NA())</f>
        <v>#N/A</v>
      </c>
      <c r="AX106" s="509" t="e">
        <f ca="1">+IF(AND(ISNUMBER(OFFSET('Sanitation Data'!$I$11,0,10*ROW('Sanitation Data'!I100))),'Data Summary'!DM106="Yes"),OFFSET('Sanitation Data'!$I$11,0,10*ROW('Sanitation Data'!I100)),NA())</f>
        <v>#N/A</v>
      </c>
      <c r="AY106" s="509" t="e">
        <f ca="1">+IF(AND(ISNUMBER(OFFSET('Sanitation Data'!$I$12,0,10*ROW('Sanitation Data'!I100))),'Data Summary'!DN106="Yes"),OFFSET('Sanitation Data'!$I$12,0,10*ROW('Sanitation Data'!I100)),NA())</f>
        <v>#N/A</v>
      </c>
      <c r="AZ106" s="510" t="e">
        <f ca="1">+IF(AND(ISNUMBER(OFFSET('Hygiene Data'!$D$5,0,10*ROW('Hygiene Data'!D100))),'Data Summary'!DO106="Yes"),OFFSET('Hygiene Data'!$D$5,0,10*ROW('Hygiene Data'!D100)),NA())</f>
        <v>#N/A</v>
      </c>
      <c r="BA106" s="510" t="e">
        <f ca="1">+IF(AND(ISNUMBER(OFFSET('Hygiene Data'!$D$7,0,10*ROW('Hygiene Data'!D100))),'Data Summary'!DP106="Yes"),OFFSET('Hygiene Data'!$D$7,0,10*ROW('Hygiene Data'!D100)),NA())</f>
        <v>#N/A</v>
      </c>
      <c r="BB106" s="510" t="e">
        <f ca="1">+IF(AND(ISNUMBER(OFFSET('Hygiene Data'!$D$9,0,10*ROW('Hygiene Data'!D100))),'Data Summary'!DQ106="Yes"),OFFSET('Hygiene Data'!$D$9,0,10*ROW('Hygiene Data'!D100)),NA())</f>
        <v>#N/A</v>
      </c>
      <c r="BC106" s="510" t="e">
        <f ca="1">+IF(AND(ISNUMBER(OFFSET('Hygiene Data'!$E$5,0,10*ROW('Hygiene Data'!E100))),'Data Summary'!DR106="Yes"),OFFSET('Hygiene Data'!$E$5,0,10*ROW('Hygiene Data'!E100)),NA())</f>
        <v>#N/A</v>
      </c>
      <c r="BD106" s="510" t="e">
        <f ca="1">+IF(AND(ISNUMBER(OFFSET('Hygiene Data'!$E$7,0,10*ROW('Hygiene Data'!E100))),'Data Summary'!DS106="Yes"),OFFSET('Hygiene Data'!$E$7,0,10*ROW('Hygiene Data'!E100)),NA())</f>
        <v>#N/A</v>
      </c>
      <c r="BE106" s="510" t="e">
        <f ca="1">+IF(AND(ISNUMBER(OFFSET('Hygiene Data'!$E$9,0,10*ROW('Hygiene Data'!E100))),'Data Summary'!DT106="Yes"),OFFSET('Hygiene Data'!$E$9,0,10*ROW('Hygiene Data'!E100)),NA())</f>
        <v>#N/A</v>
      </c>
      <c r="BF106" s="510" t="e">
        <f ca="1">+IF(AND(ISNUMBER(OFFSET('Hygiene Data'!$F$5,0,10*ROW('Hygiene Data'!F100))),'Data Summary'!DU106="Yes"),OFFSET('Hygiene Data'!$F$5,0,10*ROW('Hygiene Data'!F100)),NA())</f>
        <v>#N/A</v>
      </c>
      <c r="BG106" s="510" t="e">
        <f ca="1">+IF(AND(ISNUMBER(OFFSET('Hygiene Data'!$F$7,0,10*ROW('Hygiene Data'!F100))),'Data Summary'!DV106="Yes"),OFFSET('Hygiene Data'!$F$7,0,10*ROW('Hygiene Data'!F100)),NA())</f>
        <v>#N/A</v>
      </c>
      <c r="BH106" s="510" t="e">
        <f ca="1">+IF(AND(ISNUMBER(OFFSET('Hygiene Data'!$F$9,0,10*ROW('Hygiene Data'!F100))),'Data Summary'!DW106="Yes"),OFFSET('Hygiene Data'!$F$9,0,10*ROW('Hygiene Data'!F100)),NA())</f>
        <v>#N/A</v>
      </c>
      <c r="BI106" s="510" t="e">
        <f ca="1">+IF(AND(ISNUMBER(OFFSET('Hygiene Data'!$G$5,0,10*ROW('Hygiene Data'!G100))),'Data Summary'!DX106="Yes"),OFFSET('Hygiene Data'!$G$5,0,10*ROW('Hygiene Data'!G100)),NA())</f>
        <v>#N/A</v>
      </c>
      <c r="BJ106" s="510" t="e">
        <f ca="1">+IF(AND(ISNUMBER(OFFSET('Hygiene Data'!$G$7,0,10*ROW('Hygiene Data'!G100))),'Data Summary'!DY106="Yes"),OFFSET('Hygiene Data'!$G$7,0,10*ROW('Hygiene Data'!G100)),NA())</f>
        <v>#N/A</v>
      </c>
      <c r="BK106" s="510" t="e">
        <f ca="1">+IF(AND(ISNUMBER(OFFSET('Hygiene Data'!$G$9,0,10*ROW('Hygiene Data'!G100))),'Data Summary'!DZ106="Yes"),OFFSET('Hygiene Data'!$G$9,0,10*ROW('Hygiene Data'!G100)),NA())</f>
        <v>#N/A</v>
      </c>
      <c r="BL106" s="510" t="e">
        <f ca="1">+IF(AND(ISNUMBER(OFFSET('Hygiene Data'!$H$5,0,10*ROW('Hygiene Data'!H100))),'Data Summary'!EA106="Yes"),OFFSET('Hygiene Data'!$H$5,0,10*ROW('Hygiene Data'!H100)),NA())</f>
        <v>#N/A</v>
      </c>
      <c r="BM106" s="510" t="e">
        <f ca="1">+IF(AND(ISNUMBER(OFFSET('Hygiene Data'!$H$7,0,10*ROW('Hygiene Data'!H100))),'Data Summary'!EB106="Yes"),OFFSET('Hygiene Data'!$H$7,0,10*ROW('Hygiene Data'!H100)),NA())</f>
        <v>#N/A</v>
      </c>
      <c r="BN106" s="510" t="e">
        <f ca="1">+IF(AND(ISNUMBER(OFFSET('Hygiene Data'!$H$9,0,10*ROW('Hygiene Data'!H100))),'Data Summary'!EC106="Yes"),OFFSET('Hygiene Data'!$H$9,0,10*ROW('Hygiene Data'!H100)),NA())</f>
        <v>#N/A</v>
      </c>
      <c r="BO106" s="510" t="e">
        <f ca="1">+IF(AND(ISNUMBER(OFFSET('Hygiene Data'!$I$5,0,10*ROW('Hygiene Data'!I100))),'Data Summary'!ED106="Yes"),OFFSET('Hygiene Data'!$I$5,0,10*ROW('Hygiene Data'!I100)),NA())</f>
        <v>#N/A</v>
      </c>
      <c r="BP106" s="510" t="e">
        <f ca="1">+IF(AND(ISNUMBER(OFFSET('Hygiene Data'!$I$7,0,10*ROW('Hygiene Data'!I100))),'Data Summary'!EE106="Yes"),OFFSET('Hygiene Data'!$I$7,0,10*ROW('Hygiene Data'!I100)),NA())</f>
        <v>#N/A</v>
      </c>
      <c r="BQ106" s="510" t="e">
        <f ca="1">+IF(AND(ISNUMBER(OFFSET('Hygiene Data'!$I$9,0,10*ROW('Hygiene Data'!I100))),'Data Summary'!EF106="Yes"),OFFSET('Hygiene Data'!$I$9,0,10*ROW('Hygiene Data'!I100)),NA())</f>
        <v>#N/A</v>
      </c>
    </row>
    <row r="107" spans="1:69" x14ac:dyDescent="0.25">
      <c r="A107" s="506" t="e">
        <f ca="1">+RIGHT('Data Summary'!A107,LEN('Data Summary'!A107)-9)</f>
        <v>#VALUE!</v>
      </c>
      <c r="B107" s="480" t="str">
        <f ca="1">+IF(ISTEXT('Data Summary'!B107),'Data Summary'!B107,"")</f>
        <v/>
      </c>
      <c r="C107" s="507" t="e">
        <f ca="1">+VALUE('Data Summary'!C107)</f>
        <v>#VALUE!</v>
      </c>
      <c r="D107" s="508" t="e">
        <f ca="1">+IF(AND(ISNUMBER(OFFSET('Water Data'!$D$4,0,10*ROW('Water Data'!D101))),'Data Summary'!BS107="Yes"),100-OFFSET('Water Data'!$D$4,0,10*ROW('Water Data'!D101)),NA())</f>
        <v>#N/A</v>
      </c>
      <c r="E107" s="508" t="e">
        <f ca="1">+IF(AND(ISNUMBER(OFFSET('Water Data'!$D$6,0,10*ROW('Water Data'!D101))),'Data Summary'!BT107="Yes"),OFFSET('Water Data'!$D$6,0,10*ROW('Water Data'!D101)),NA())</f>
        <v>#N/A</v>
      </c>
      <c r="F107" s="508" t="e">
        <f ca="1">+IF(AND(ISNUMBER(OFFSET('Water Data'!$D$9,0,10*ROW('Water Data'!D101))),'Data Summary'!BU107="Yes"),OFFSET('Water Data'!$D$9,0,10*ROW('Water Data'!D101)),NA())</f>
        <v>#N/A</v>
      </c>
      <c r="G107" s="508" t="e">
        <f ca="1">+IF(AND(ISNUMBER(OFFSET('Water Data'!$E$4,0,10*ROW('Water Data'!E101))),'Data Summary'!BV107="Yes"),100-OFFSET('Water Data'!$E$4,0,10*ROW('Water Data'!E101)),NA())</f>
        <v>#N/A</v>
      </c>
      <c r="H107" s="508" t="e">
        <f ca="1">+IF(AND(ISNUMBER(OFFSET('Water Data'!$E$6,0,10*ROW('Water Data'!E101))),'Data Summary'!BW107="Yes"),OFFSET('Water Data'!$E$6,0,10*ROW('Water Data'!E101)),NA())</f>
        <v>#N/A</v>
      </c>
      <c r="I107" s="508" t="e">
        <f ca="1">+IF(AND(ISNUMBER(OFFSET('Water Data'!$E$9,0,10*ROW('Water Data'!E101))),'Data Summary'!BX107="Yes"),OFFSET('Water Data'!$E$9,0,10*ROW('Water Data'!E101)),NA())</f>
        <v>#N/A</v>
      </c>
      <c r="J107" s="508" t="e">
        <f ca="1">+IF(AND(ISNUMBER(OFFSET('Water Data'!$F$4,0,10*ROW('Water Data'!F101))),'Data Summary'!BY107="Yes"),100-OFFSET('Water Data'!$F$4,0,10*ROW('Water Data'!F101)),NA())</f>
        <v>#N/A</v>
      </c>
      <c r="K107" s="508" t="e">
        <f ca="1">+IF(AND(ISNUMBER(OFFSET('Water Data'!$F$6,0,10*ROW('Water Data'!F101))),'Data Summary'!BZ107="Yes"),OFFSET('Water Data'!$F$6,0,10*ROW('Water Data'!F101)),NA())</f>
        <v>#N/A</v>
      </c>
      <c r="L107" s="508" t="e">
        <f ca="1">+IF(AND(ISNUMBER(OFFSET('Water Data'!$F$9,0,10*ROW('Water Data'!F101))),'Data Summary'!CA107="Yes"),OFFSET('Water Data'!$F$9,0,10*ROW('Water Data'!F101)),NA())</f>
        <v>#N/A</v>
      </c>
      <c r="M107" s="508" t="e">
        <f ca="1">+IF(AND(ISNUMBER(OFFSET('Water Data'!$G$4,0,10*ROW('Water Data'!G101))),'Data Summary'!CB107="Yes"),100-OFFSET('Water Data'!$G$4,0,10*ROW('Water Data'!G101)),NA())</f>
        <v>#N/A</v>
      </c>
      <c r="N107" s="508" t="e">
        <f ca="1">+IF(AND(ISNUMBER(OFFSET('Water Data'!$G$6,0,10*ROW('Water Data'!G101))),'Data Summary'!CC107="Yes"),OFFSET('Water Data'!$G$6,0,10*ROW('Water Data'!G101)),NA())</f>
        <v>#N/A</v>
      </c>
      <c r="O107" s="508" t="e">
        <f ca="1">+IF(AND(ISNUMBER(OFFSET('Water Data'!$G$9,0,10*ROW('Water Data'!G101))),'Data Summary'!CD107="Yes"),OFFSET('Water Data'!$G$9,0,10*ROW('Water Data'!G101)),NA())</f>
        <v>#N/A</v>
      </c>
      <c r="P107" s="508" t="e">
        <f ca="1">+IF(AND(ISNUMBER(OFFSET('Water Data'!$H$4,0,10*ROW('Water Data'!H101))),'Data Summary'!CE107="Yes"),100-OFFSET('Water Data'!$H$4,0,10*ROW('Water Data'!H101)),NA())</f>
        <v>#N/A</v>
      </c>
      <c r="Q107" s="508" t="e">
        <f ca="1">+IF(AND(ISNUMBER(OFFSET('Water Data'!$H$6,0,10*ROW('Water Data'!H101))),'Data Summary'!CF107="Yes"),OFFSET('Water Data'!$H$6,0,10*ROW('Water Data'!H101)),NA())</f>
        <v>#N/A</v>
      </c>
      <c r="R107" s="508" t="e">
        <f ca="1">+IF(AND(ISNUMBER(OFFSET('Water Data'!$H$9,0,10*ROW('Water Data'!H101))),'Data Summary'!CG107="Yes"),OFFSET('Water Data'!$H$9,0,10*ROW('Water Data'!H101)),NA())</f>
        <v>#N/A</v>
      </c>
      <c r="S107" s="508" t="e">
        <f ca="1">+IF(AND(ISNUMBER(OFFSET('Water Data'!$I$4,0,10*ROW('Water Data'!I101))),'Data Summary'!CH107="Yes"),100-OFFSET('Water Data'!$I$4,0,10*ROW('Water Data'!I101)),NA())</f>
        <v>#N/A</v>
      </c>
      <c r="T107" s="508" t="e">
        <f ca="1">+IF(AND(ISNUMBER(OFFSET('Water Data'!$I$6,0,10*ROW('Water Data'!I101))),'Data Summary'!CI107="Yes"),OFFSET('Water Data'!$I$6,0,10*ROW('Water Data'!I101)),NA())</f>
        <v>#N/A</v>
      </c>
      <c r="U107" s="508" t="e">
        <f ca="1">+IF(AND(ISNUMBER(OFFSET('Water Data'!$I$9,0,10*ROW('Water Data'!I101))),'Data Summary'!CJ107="Yes"),OFFSET('Water Data'!$I$9,0,10*ROW('Water Data'!I101)),NA())</f>
        <v>#N/A</v>
      </c>
      <c r="V107" s="509" t="e">
        <f ca="1">+IF(AND(ISNUMBER(OFFSET('Sanitation Data'!$D$4,0,10*ROW('Sanitation Data'!D101))),'Data Summary'!CK107="Yes"),100-OFFSET('Sanitation Data'!$D$4,0,10*ROW('Sanitation Data'!D101)),NA())</f>
        <v>#N/A</v>
      </c>
      <c r="W107" s="509" t="e">
        <f ca="1">+IF(AND(ISNUMBER(OFFSET('Sanitation Data'!$D$6,0,10*ROW('Sanitation Data'!D101))),'Data Summary'!CL107="Yes"),OFFSET('Sanitation Data'!$D$6,0,10*ROW('Sanitation Data'!D101)),NA())</f>
        <v>#N/A</v>
      </c>
      <c r="X107" s="509" t="e">
        <f ca="1">+IF(AND(ISNUMBER(OFFSET('Sanitation Data'!$D$10,0,10*ROW('Sanitation Data'!D101))),'Data Summary'!CM107="Yes"),OFFSET('Sanitation Data'!$D$10,0,10*ROW('Sanitation Data'!D101)),NA())</f>
        <v>#N/A</v>
      </c>
      <c r="Y107" s="509" t="e">
        <f ca="1">+IF(AND(ISNUMBER(OFFSET('Sanitation Data'!$D$11,0,10*ROW('Sanitation Data'!D101))),'Data Summary'!CN107="Yes"),OFFSET('Sanitation Data'!$D$11,0,10*ROW('Sanitation Data'!D101)),NA())</f>
        <v>#N/A</v>
      </c>
      <c r="Z107" s="509" t="e">
        <f ca="1">+IF(AND(ISNUMBER(OFFSET('Sanitation Data'!$D$12,0,10*ROW('Sanitation Data'!D101))),'Data Summary'!CO107="Yes"),OFFSET('Sanitation Data'!$D$12,0,10*ROW('Sanitation Data'!D101)),NA())</f>
        <v>#N/A</v>
      </c>
      <c r="AA107" s="509" t="e">
        <f ca="1">+IF(AND(ISNUMBER(OFFSET('Sanitation Data'!$E$4,0,10*ROW('Sanitation Data'!E101))),'Data Summary'!CP107="Yes"),100-OFFSET('Sanitation Data'!$E$4,0,10*ROW('Sanitation Data'!E101)),NA())</f>
        <v>#N/A</v>
      </c>
      <c r="AB107" s="509" t="e">
        <f ca="1">+IF(AND(ISNUMBER(OFFSET('Sanitation Data'!$E$6,0,10*ROW('Sanitation Data'!E101))),'Data Summary'!CQ107="Yes"),OFFSET('Sanitation Data'!$E$6,0,10*ROW('Sanitation Data'!E101)),NA())</f>
        <v>#N/A</v>
      </c>
      <c r="AC107" s="509" t="e">
        <f ca="1">+IF(AND(ISNUMBER(OFFSET('Sanitation Data'!$E$10,0,10*ROW('Sanitation Data'!E101))),'Data Summary'!CR107="Yes"),OFFSET('Sanitation Data'!$E$10,0,10*ROW('Sanitation Data'!E101)),NA())</f>
        <v>#N/A</v>
      </c>
      <c r="AD107" s="509" t="e">
        <f ca="1">+IF(AND(ISNUMBER(OFFSET('Sanitation Data'!$E$11,0,10*ROW('Sanitation Data'!E101))),'Data Summary'!CS107="Yes"),OFFSET('Sanitation Data'!$E$11,0,10*ROW('Sanitation Data'!E101)),NA())</f>
        <v>#N/A</v>
      </c>
      <c r="AE107" s="509" t="e">
        <f ca="1">+IF(AND(ISNUMBER(OFFSET('Sanitation Data'!$E$12,0,10*ROW('Sanitation Data'!E101))),'Data Summary'!CT107="Yes"),OFFSET('Sanitation Data'!$E$12,0,10*ROW('Sanitation Data'!E101)),NA())</f>
        <v>#N/A</v>
      </c>
      <c r="AF107" s="509" t="e">
        <f ca="1">+IF(AND(ISNUMBER(OFFSET('Sanitation Data'!$F$4,0,10*ROW('Sanitation Data'!F101))),'Data Summary'!CU107="Yes"),100-OFFSET('Sanitation Data'!$F$4,0,10*ROW('Sanitation Data'!F101)),NA())</f>
        <v>#N/A</v>
      </c>
      <c r="AG107" s="509" t="e">
        <f ca="1">+IF(AND(ISNUMBER(OFFSET('Sanitation Data'!$F$6,0,10*ROW('Sanitation Data'!F101))),'Data Summary'!CV107="Yes"),OFFSET('Sanitation Data'!$F$6,0,10*ROW('Sanitation Data'!F101)),NA())</f>
        <v>#N/A</v>
      </c>
      <c r="AH107" s="509" t="e">
        <f ca="1">+IF(AND(ISNUMBER(OFFSET('Sanitation Data'!$F$10,0,10*ROW('Sanitation Data'!F101))),'Data Summary'!CW107="Yes"),OFFSET('Sanitation Data'!$F$10,0,10*ROW('Sanitation Data'!F101)),NA())</f>
        <v>#N/A</v>
      </c>
      <c r="AI107" s="509" t="e">
        <f ca="1">+IF(AND(ISNUMBER(OFFSET('Sanitation Data'!$F$11,0,10*ROW('Sanitation Data'!F101))),'Data Summary'!CX107="Yes"),OFFSET('Sanitation Data'!$F$11,0,10*ROW('Sanitation Data'!F101)),NA())</f>
        <v>#N/A</v>
      </c>
      <c r="AJ107" s="509" t="e">
        <f ca="1">+IF(AND(ISNUMBER(OFFSET('Sanitation Data'!$F$12,0,10*ROW('Sanitation Data'!F101))),'Data Summary'!CY107="Yes"),OFFSET('Sanitation Data'!$F$12,0,10*ROW('Sanitation Data'!F101)),NA())</f>
        <v>#N/A</v>
      </c>
      <c r="AK107" s="509" t="e">
        <f ca="1">+IF(AND(ISNUMBER(OFFSET('Sanitation Data'!$G$4,0,10*ROW('Sanitation Data'!G101))),'Data Summary'!CZ107="Yes"),100-OFFSET('Sanitation Data'!$G$4,0,10*ROW('Sanitation Data'!G101)),NA())</f>
        <v>#N/A</v>
      </c>
      <c r="AL107" s="509" t="e">
        <f ca="1">+IF(AND(ISNUMBER(OFFSET('Sanitation Data'!$G$6,0,10*ROW('Sanitation Data'!G101))),'Data Summary'!DA107="Yes"),OFFSET('Sanitation Data'!$G$6,0,10*ROW('Sanitation Data'!G101)),NA())</f>
        <v>#N/A</v>
      </c>
      <c r="AM107" s="509" t="e">
        <f ca="1">+IF(AND(ISNUMBER(OFFSET('Sanitation Data'!$G$10,0,10*ROW('Sanitation Data'!G101))),'Data Summary'!DB107="Yes"),OFFSET('Sanitation Data'!$G$10,0,10*ROW('Sanitation Data'!G101)),NA())</f>
        <v>#N/A</v>
      </c>
      <c r="AN107" s="509" t="e">
        <f ca="1">+IF(AND(ISNUMBER(OFFSET('Sanitation Data'!$G$11,0,10*ROW('Sanitation Data'!G101))),'Data Summary'!DC107="Yes"),OFFSET('Sanitation Data'!$G$11,0,10*ROW('Sanitation Data'!G101)),NA())</f>
        <v>#N/A</v>
      </c>
      <c r="AO107" s="509" t="e">
        <f ca="1">+IF(AND(ISNUMBER(OFFSET('Sanitation Data'!$G$12,0,10*ROW('Sanitation Data'!G101))),'Data Summary'!DD107="Yes"),OFFSET('Sanitation Data'!$G$12,0,10*ROW('Sanitation Data'!G101)),NA())</f>
        <v>#N/A</v>
      </c>
      <c r="AP107" s="509" t="e">
        <f ca="1">+IF(AND(ISNUMBER(OFFSET('Sanitation Data'!$H$4,0,10*ROW('Sanitation Data'!H101))),'Data Summary'!DE107="Yes"),100-OFFSET('Sanitation Data'!$H$4,0,10*ROW('Sanitation Data'!H101)),NA())</f>
        <v>#N/A</v>
      </c>
      <c r="AQ107" s="509" t="e">
        <f ca="1">+IF(AND(ISNUMBER(OFFSET('Sanitation Data'!$H$6,0,10*ROW('Sanitation Data'!H101))),'Data Summary'!DF107="Yes"),OFFSET('Sanitation Data'!$H$6,0,10*ROW('Sanitation Data'!H101)),NA())</f>
        <v>#N/A</v>
      </c>
      <c r="AR107" s="509" t="e">
        <f ca="1">+IF(AND(ISNUMBER(OFFSET('Sanitation Data'!$H$10,0,10*ROW('Sanitation Data'!H101))),'Data Summary'!DG107="Yes"),OFFSET('Sanitation Data'!$H$10,0,10*ROW('Sanitation Data'!H101)),NA())</f>
        <v>#N/A</v>
      </c>
      <c r="AS107" s="509" t="e">
        <f ca="1">+IF(AND(ISNUMBER(OFFSET('Sanitation Data'!$H$11,0,10*ROW('Sanitation Data'!H101))),'Data Summary'!DH107="Yes"),OFFSET('Sanitation Data'!$H$11,0,10*ROW('Sanitation Data'!H101)),NA())</f>
        <v>#N/A</v>
      </c>
      <c r="AT107" s="509" t="e">
        <f ca="1">+IF(AND(ISNUMBER(OFFSET('Sanitation Data'!$H$12,0,10*ROW('Sanitation Data'!H101))),'Data Summary'!DI107="Yes"),OFFSET('Sanitation Data'!$H$12,0,10*ROW('Sanitation Data'!H101)),NA())</f>
        <v>#N/A</v>
      </c>
      <c r="AU107" s="509" t="e">
        <f ca="1">+IF(AND(ISNUMBER(OFFSET('Sanitation Data'!$I$4,0,10*ROW('Sanitation Data'!I101))),'Data Summary'!DJ107="Yes"),100-OFFSET('Sanitation Data'!$I$4,0,10*ROW('Sanitation Data'!I101)),NA())</f>
        <v>#N/A</v>
      </c>
      <c r="AV107" s="509" t="e">
        <f ca="1">+IF(AND(ISNUMBER(OFFSET('Sanitation Data'!$I$6,0,10*ROW('Sanitation Data'!I101))),'Data Summary'!DK107="Yes"),OFFSET('Sanitation Data'!$I$6,0,10*ROW('Sanitation Data'!I101)),NA())</f>
        <v>#N/A</v>
      </c>
      <c r="AW107" s="509" t="e">
        <f ca="1">+IF(AND(ISNUMBER(OFFSET('Sanitation Data'!$I$10,0,10*ROW('Sanitation Data'!I101))),'Data Summary'!DL107="Yes"),OFFSET('Sanitation Data'!$I$10,0,10*ROW('Sanitation Data'!I101)),NA())</f>
        <v>#N/A</v>
      </c>
      <c r="AX107" s="509" t="e">
        <f ca="1">+IF(AND(ISNUMBER(OFFSET('Sanitation Data'!$I$11,0,10*ROW('Sanitation Data'!I101))),'Data Summary'!DM107="Yes"),OFFSET('Sanitation Data'!$I$11,0,10*ROW('Sanitation Data'!I101)),NA())</f>
        <v>#N/A</v>
      </c>
      <c r="AY107" s="509" t="e">
        <f ca="1">+IF(AND(ISNUMBER(OFFSET('Sanitation Data'!$I$12,0,10*ROW('Sanitation Data'!I101))),'Data Summary'!DN107="Yes"),OFFSET('Sanitation Data'!$I$12,0,10*ROW('Sanitation Data'!I101)),NA())</f>
        <v>#N/A</v>
      </c>
      <c r="AZ107" s="510" t="e">
        <f ca="1">+IF(AND(ISNUMBER(OFFSET('Hygiene Data'!$D$5,0,10*ROW('Hygiene Data'!D101))),'Data Summary'!DO107="Yes"),OFFSET('Hygiene Data'!$D$5,0,10*ROW('Hygiene Data'!D101)),NA())</f>
        <v>#N/A</v>
      </c>
      <c r="BA107" s="510" t="e">
        <f ca="1">+IF(AND(ISNUMBER(OFFSET('Hygiene Data'!$D$7,0,10*ROW('Hygiene Data'!D101))),'Data Summary'!DP107="Yes"),OFFSET('Hygiene Data'!$D$7,0,10*ROW('Hygiene Data'!D101)),NA())</f>
        <v>#N/A</v>
      </c>
      <c r="BB107" s="510" t="e">
        <f ca="1">+IF(AND(ISNUMBER(OFFSET('Hygiene Data'!$D$9,0,10*ROW('Hygiene Data'!D101))),'Data Summary'!DQ107="Yes"),OFFSET('Hygiene Data'!$D$9,0,10*ROW('Hygiene Data'!D101)),NA())</f>
        <v>#N/A</v>
      </c>
      <c r="BC107" s="510" t="e">
        <f ca="1">+IF(AND(ISNUMBER(OFFSET('Hygiene Data'!$E$5,0,10*ROW('Hygiene Data'!E101))),'Data Summary'!DR107="Yes"),OFFSET('Hygiene Data'!$E$5,0,10*ROW('Hygiene Data'!E101)),NA())</f>
        <v>#N/A</v>
      </c>
      <c r="BD107" s="510" t="e">
        <f ca="1">+IF(AND(ISNUMBER(OFFSET('Hygiene Data'!$E$7,0,10*ROW('Hygiene Data'!E101))),'Data Summary'!DS107="Yes"),OFFSET('Hygiene Data'!$E$7,0,10*ROW('Hygiene Data'!E101)),NA())</f>
        <v>#N/A</v>
      </c>
      <c r="BE107" s="510" t="e">
        <f ca="1">+IF(AND(ISNUMBER(OFFSET('Hygiene Data'!$E$9,0,10*ROW('Hygiene Data'!E101))),'Data Summary'!DT107="Yes"),OFFSET('Hygiene Data'!$E$9,0,10*ROW('Hygiene Data'!E101)),NA())</f>
        <v>#N/A</v>
      </c>
      <c r="BF107" s="510" t="e">
        <f ca="1">+IF(AND(ISNUMBER(OFFSET('Hygiene Data'!$F$5,0,10*ROW('Hygiene Data'!F101))),'Data Summary'!DU107="Yes"),OFFSET('Hygiene Data'!$F$5,0,10*ROW('Hygiene Data'!F101)),NA())</f>
        <v>#N/A</v>
      </c>
      <c r="BG107" s="510" t="e">
        <f ca="1">+IF(AND(ISNUMBER(OFFSET('Hygiene Data'!$F$7,0,10*ROW('Hygiene Data'!F101))),'Data Summary'!DV107="Yes"),OFFSET('Hygiene Data'!$F$7,0,10*ROW('Hygiene Data'!F101)),NA())</f>
        <v>#N/A</v>
      </c>
      <c r="BH107" s="510" t="e">
        <f ca="1">+IF(AND(ISNUMBER(OFFSET('Hygiene Data'!$F$9,0,10*ROW('Hygiene Data'!F101))),'Data Summary'!DW107="Yes"),OFFSET('Hygiene Data'!$F$9,0,10*ROW('Hygiene Data'!F101)),NA())</f>
        <v>#N/A</v>
      </c>
      <c r="BI107" s="510" t="e">
        <f ca="1">+IF(AND(ISNUMBER(OFFSET('Hygiene Data'!$G$5,0,10*ROW('Hygiene Data'!G101))),'Data Summary'!DX107="Yes"),OFFSET('Hygiene Data'!$G$5,0,10*ROW('Hygiene Data'!G101)),NA())</f>
        <v>#N/A</v>
      </c>
      <c r="BJ107" s="510" t="e">
        <f ca="1">+IF(AND(ISNUMBER(OFFSET('Hygiene Data'!$G$7,0,10*ROW('Hygiene Data'!G101))),'Data Summary'!DY107="Yes"),OFFSET('Hygiene Data'!$G$7,0,10*ROW('Hygiene Data'!G101)),NA())</f>
        <v>#N/A</v>
      </c>
      <c r="BK107" s="510" t="e">
        <f ca="1">+IF(AND(ISNUMBER(OFFSET('Hygiene Data'!$G$9,0,10*ROW('Hygiene Data'!G101))),'Data Summary'!DZ107="Yes"),OFFSET('Hygiene Data'!$G$9,0,10*ROW('Hygiene Data'!G101)),NA())</f>
        <v>#N/A</v>
      </c>
      <c r="BL107" s="510" t="e">
        <f ca="1">+IF(AND(ISNUMBER(OFFSET('Hygiene Data'!$H$5,0,10*ROW('Hygiene Data'!H101))),'Data Summary'!EA107="Yes"),OFFSET('Hygiene Data'!$H$5,0,10*ROW('Hygiene Data'!H101)),NA())</f>
        <v>#N/A</v>
      </c>
      <c r="BM107" s="510" t="e">
        <f ca="1">+IF(AND(ISNUMBER(OFFSET('Hygiene Data'!$H$7,0,10*ROW('Hygiene Data'!H101))),'Data Summary'!EB107="Yes"),OFFSET('Hygiene Data'!$H$7,0,10*ROW('Hygiene Data'!H101)),NA())</f>
        <v>#N/A</v>
      </c>
      <c r="BN107" s="510" t="e">
        <f ca="1">+IF(AND(ISNUMBER(OFFSET('Hygiene Data'!$H$9,0,10*ROW('Hygiene Data'!H101))),'Data Summary'!EC107="Yes"),OFFSET('Hygiene Data'!$H$9,0,10*ROW('Hygiene Data'!H101)),NA())</f>
        <v>#N/A</v>
      </c>
      <c r="BO107" s="510" t="e">
        <f ca="1">+IF(AND(ISNUMBER(OFFSET('Hygiene Data'!$I$5,0,10*ROW('Hygiene Data'!I101))),'Data Summary'!ED107="Yes"),OFFSET('Hygiene Data'!$I$5,0,10*ROW('Hygiene Data'!I101)),NA())</f>
        <v>#N/A</v>
      </c>
      <c r="BP107" s="510" t="e">
        <f ca="1">+IF(AND(ISNUMBER(OFFSET('Hygiene Data'!$I$7,0,10*ROW('Hygiene Data'!I101))),'Data Summary'!EE107="Yes"),OFFSET('Hygiene Data'!$I$7,0,10*ROW('Hygiene Data'!I101)),NA())</f>
        <v>#N/A</v>
      </c>
      <c r="BQ107" s="510" t="e">
        <f ca="1">+IF(AND(ISNUMBER(OFFSET('Hygiene Data'!$I$9,0,10*ROW('Hygiene Data'!I101))),'Data Summary'!EF107="Yes"),OFFSET('Hygiene Data'!$I$9,0,10*ROW('Hygiene Data'!I101)),NA())</f>
        <v>#N/A</v>
      </c>
    </row>
    <row r="108" spans="1:69" x14ac:dyDescent="0.25">
      <c r="A108" s="506" t="e">
        <f ca="1">+RIGHT('Data Summary'!A108,LEN('Data Summary'!A108)-9)</f>
        <v>#VALUE!</v>
      </c>
      <c r="B108" s="480" t="str">
        <f ca="1">+IF(ISTEXT('Data Summary'!B108),'Data Summary'!B108,"")</f>
        <v/>
      </c>
      <c r="C108" s="507" t="e">
        <f ca="1">+VALUE('Data Summary'!C108)</f>
        <v>#VALUE!</v>
      </c>
      <c r="D108" s="508" t="e">
        <f ca="1">+IF(AND(ISNUMBER(OFFSET('Water Data'!$D$4,0,10*ROW('Water Data'!D102))),'Data Summary'!BS108="Yes"),100-OFFSET('Water Data'!$D$4,0,10*ROW('Water Data'!D102)),NA())</f>
        <v>#N/A</v>
      </c>
      <c r="E108" s="508" t="e">
        <f ca="1">+IF(AND(ISNUMBER(OFFSET('Water Data'!$D$6,0,10*ROW('Water Data'!D102))),'Data Summary'!BT108="Yes"),OFFSET('Water Data'!$D$6,0,10*ROW('Water Data'!D102)),NA())</f>
        <v>#N/A</v>
      </c>
      <c r="F108" s="508" t="e">
        <f ca="1">+IF(AND(ISNUMBER(OFFSET('Water Data'!$D$9,0,10*ROW('Water Data'!D102))),'Data Summary'!BU108="Yes"),OFFSET('Water Data'!$D$9,0,10*ROW('Water Data'!D102)),NA())</f>
        <v>#N/A</v>
      </c>
      <c r="G108" s="508" t="e">
        <f ca="1">+IF(AND(ISNUMBER(OFFSET('Water Data'!$E$4,0,10*ROW('Water Data'!E102))),'Data Summary'!BV108="Yes"),100-OFFSET('Water Data'!$E$4,0,10*ROW('Water Data'!E102)),NA())</f>
        <v>#N/A</v>
      </c>
      <c r="H108" s="508" t="e">
        <f ca="1">+IF(AND(ISNUMBER(OFFSET('Water Data'!$E$6,0,10*ROW('Water Data'!E102))),'Data Summary'!BW108="Yes"),OFFSET('Water Data'!$E$6,0,10*ROW('Water Data'!E102)),NA())</f>
        <v>#N/A</v>
      </c>
      <c r="I108" s="508" t="e">
        <f ca="1">+IF(AND(ISNUMBER(OFFSET('Water Data'!$E$9,0,10*ROW('Water Data'!E102))),'Data Summary'!BX108="Yes"),OFFSET('Water Data'!$E$9,0,10*ROW('Water Data'!E102)),NA())</f>
        <v>#N/A</v>
      </c>
      <c r="J108" s="508" t="e">
        <f ca="1">+IF(AND(ISNUMBER(OFFSET('Water Data'!$F$4,0,10*ROW('Water Data'!F102))),'Data Summary'!BY108="Yes"),100-OFFSET('Water Data'!$F$4,0,10*ROW('Water Data'!F102)),NA())</f>
        <v>#N/A</v>
      </c>
      <c r="K108" s="508" t="e">
        <f ca="1">+IF(AND(ISNUMBER(OFFSET('Water Data'!$F$6,0,10*ROW('Water Data'!F102))),'Data Summary'!BZ108="Yes"),OFFSET('Water Data'!$F$6,0,10*ROW('Water Data'!F102)),NA())</f>
        <v>#N/A</v>
      </c>
      <c r="L108" s="508" t="e">
        <f ca="1">+IF(AND(ISNUMBER(OFFSET('Water Data'!$F$9,0,10*ROW('Water Data'!F102))),'Data Summary'!CA108="Yes"),OFFSET('Water Data'!$F$9,0,10*ROW('Water Data'!F102)),NA())</f>
        <v>#N/A</v>
      </c>
      <c r="M108" s="508" t="e">
        <f ca="1">+IF(AND(ISNUMBER(OFFSET('Water Data'!$G$4,0,10*ROW('Water Data'!G102))),'Data Summary'!CB108="Yes"),100-OFFSET('Water Data'!$G$4,0,10*ROW('Water Data'!G102)),NA())</f>
        <v>#N/A</v>
      </c>
      <c r="N108" s="508" t="e">
        <f ca="1">+IF(AND(ISNUMBER(OFFSET('Water Data'!$G$6,0,10*ROW('Water Data'!G102))),'Data Summary'!CC108="Yes"),OFFSET('Water Data'!$G$6,0,10*ROW('Water Data'!G102)),NA())</f>
        <v>#N/A</v>
      </c>
      <c r="O108" s="508" t="e">
        <f ca="1">+IF(AND(ISNUMBER(OFFSET('Water Data'!$G$9,0,10*ROW('Water Data'!G102))),'Data Summary'!CD108="Yes"),OFFSET('Water Data'!$G$9,0,10*ROW('Water Data'!G102)),NA())</f>
        <v>#N/A</v>
      </c>
      <c r="P108" s="508" t="e">
        <f ca="1">+IF(AND(ISNUMBER(OFFSET('Water Data'!$H$4,0,10*ROW('Water Data'!H102))),'Data Summary'!CE108="Yes"),100-OFFSET('Water Data'!$H$4,0,10*ROW('Water Data'!H102)),NA())</f>
        <v>#N/A</v>
      </c>
      <c r="Q108" s="508" t="e">
        <f ca="1">+IF(AND(ISNUMBER(OFFSET('Water Data'!$H$6,0,10*ROW('Water Data'!H102))),'Data Summary'!CF108="Yes"),OFFSET('Water Data'!$H$6,0,10*ROW('Water Data'!H102)),NA())</f>
        <v>#N/A</v>
      </c>
      <c r="R108" s="508" t="e">
        <f ca="1">+IF(AND(ISNUMBER(OFFSET('Water Data'!$H$9,0,10*ROW('Water Data'!H102))),'Data Summary'!CG108="Yes"),OFFSET('Water Data'!$H$9,0,10*ROW('Water Data'!H102)),NA())</f>
        <v>#N/A</v>
      </c>
      <c r="S108" s="508" t="e">
        <f ca="1">+IF(AND(ISNUMBER(OFFSET('Water Data'!$I$4,0,10*ROW('Water Data'!I102))),'Data Summary'!CH108="Yes"),100-OFFSET('Water Data'!$I$4,0,10*ROW('Water Data'!I102)),NA())</f>
        <v>#N/A</v>
      </c>
      <c r="T108" s="508" t="e">
        <f ca="1">+IF(AND(ISNUMBER(OFFSET('Water Data'!$I$6,0,10*ROW('Water Data'!I102))),'Data Summary'!CI108="Yes"),OFFSET('Water Data'!$I$6,0,10*ROW('Water Data'!I102)),NA())</f>
        <v>#N/A</v>
      </c>
      <c r="U108" s="508" t="e">
        <f ca="1">+IF(AND(ISNUMBER(OFFSET('Water Data'!$I$9,0,10*ROW('Water Data'!I102))),'Data Summary'!CJ108="Yes"),OFFSET('Water Data'!$I$9,0,10*ROW('Water Data'!I102)),NA())</f>
        <v>#N/A</v>
      </c>
      <c r="V108" s="509" t="e">
        <f ca="1">+IF(AND(ISNUMBER(OFFSET('Sanitation Data'!$D$4,0,10*ROW('Sanitation Data'!D102))),'Data Summary'!CK108="Yes"),100-OFFSET('Sanitation Data'!$D$4,0,10*ROW('Sanitation Data'!D102)),NA())</f>
        <v>#N/A</v>
      </c>
      <c r="W108" s="509" t="e">
        <f ca="1">+IF(AND(ISNUMBER(OFFSET('Sanitation Data'!$D$6,0,10*ROW('Sanitation Data'!D102))),'Data Summary'!CL108="Yes"),OFFSET('Sanitation Data'!$D$6,0,10*ROW('Sanitation Data'!D102)),NA())</f>
        <v>#N/A</v>
      </c>
      <c r="X108" s="509" t="e">
        <f ca="1">+IF(AND(ISNUMBER(OFFSET('Sanitation Data'!$D$10,0,10*ROW('Sanitation Data'!D102))),'Data Summary'!CM108="Yes"),OFFSET('Sanitation Data'!$D$10,0,10*ROW('Sanitation Data'!D102)),NA())</f>
        <v>#N/A</v>
      </c>
      <c r="Y108" s="509" t="e">
        <f ca="1">+IF(AND(ISNUMBER(OFFSET('Sanitation Data'!$D$11,0,10*ROW('Sanitation Data'!D102))),'Data Summary'!CN108="Yes"),OFFSET('Sanitation Data'!$D$11,0,10*ROW('Sanitation Data'!D102)),NA())</f>
        <v>#N/A</v>
      </c>
      <c r="Z108" s="509" t="e">
        <f ca="1">+IF(AND(ISNUMBER(OFFSET('Sanitation Data'!$D$12,0,10*ROW('Sanitation Data'!D102))),'Data Summary'!CO108="Yes"),OFFSET('Sanitation Data'!$D$12,0,10*ROW('Sanitation Data'!D102)),NA())</f>
        <v>#N/A</v>
      </c>
      <c r="AA108" s="509" t="e">
        <f ca="1">+IF(AND(ISNUMBER(OFFSET('Sanitation Data'!$E$4,0,10*ROW('Sanitation Data'!E102))),'Data Summary'!CP108="Yes"),100-OFFSET('Sanitation Data'!$E$4,0,10*ROW('Sanitation Data'!E102)),NA())</f>
        <v>#N/A</v>
      </c>
      <c r="AB108" s="509" t="e">
        <f ca="1">+IF(AND(ISNUMBER(OFFSET('Sanitation Data'!$E$6,0,10*ROW('Sanitation Data'!E102))),'Data Summary'!CQ108="Yes"),OFFSET('Sanitation Data'!$E$6,0,10*ROW('Sanitation Data'!E102)),NA())</f>
        <v>#N/A</v>
      </c>
      <c r="AC108" s="509" t="e">
        <f ca="1">+IF(AND(ISNUMBER(OFFSET('Sanitation Data'!$E$10,0,10*ROW('Sanitation Data'!E102))),'Data Summary'!CR108="Yes"),OFFSET('Sanitation Data'!$E$10,0,10*ROW('Sanitation Data'!E102)),NA())</f>
        <v>#N/A</v>
      </c>
      <c r="AD108" s="509" t="e">
        <f ca="1">+IF(AND(ISNUMBER(OFFSET('Sanitation Data'!$E$11,0,10*ROW('Sanitation Data'!E102))),'Data Summary'!CS108="Yes"),OFFSET('Sanitation Data'!$E$11,0,10*ROW('Sanitation Data'!E102)),NA())</f>
        <v>#N/A</v>
      </c>
      <c r="AE108" s="509" t="e">
        <f ca="1">+IF(AND(ISNUMBER(OFFSET('Sanitation Data'!$E$12,0,10*ROW('Sanitation Data'!E102))),'Data Summary'!CT108="Yes"),OFFSET('Sanitation Data'!$E$12,0,10*ROW('Sanitation Data'!E102)),NA())</f>
        <v>#N/A</v>
      </c>
      <c r="AF108" s="509" t="e">
        <f ca="1">+IF(AND(ISNUMBER(OFFSET('Sanitation Data'!$F$4,0,10*ROW('Sanitation Data'!F102))),'Data Summary'!CU108="Yes"),100-OFFSET('Sanitation Data'!$F$4,0,10*ROW('Sanitation Data'!F102)),NA())</f>
        <v>#N/A</v>
      </c>
      <c r="AG108" s="509" t="e">
        <f ca="1">+IF(AND(ISNUMBER(OFFSET('Sanitation Data'!$F$6,0,10*ROW('Sanitation Data'!F102))),'Data Summary'!CV108="Yes"),OFFSET('Sanitation Data'!$F$6,0,10*ROW('Sanitation Data'!F102)),NA())</f>
        <v>#N/A</v>
      </c>
      <c r="AH108" s="509" t="e">
        <f ca="1">+IF(AND(ISNUMBER(OFFSET('Sanitation Data'!$F$10,0,10*ROW('Sanitation Data'!F102))),'Data Summary'!CW108="Yes"),OFFSET('Sanitation Data'!$F$10,0,10*ROW('Sanitation Data'!F102)),NA())</f>
        <v>#N/A</v>
      </c>
      <c r="AI108" s="509" t="e">
        <f ca="1">+IF(AND(ISNUMBER(OFFSET('Sanitation Data'!$F$11,0,10*ROW('Sanitation Data'!F102))),'Data Summary'!CX108="Yes"),OFFSET('Sanitation Data'!$F$11,0,10*ROW('Sanitation Data'!F102)),NA())</f>
        <v>#N/A</v>
      </c>
      <c r="AJ108" s="509" t="e">
        <f ca="1">+IF(AND(ISNUMBER(OFFSET('Sanitation Data'!$F$12,0,10*ROW('Sanitation Data'!F102))),'Data Summary'!CY108="Yes"),OFFSET('Sanitation Data'!$F$12,0,10*ROW('Sanitation Data'!F102)),NA())</f>
        <v>#N/A</v>
      </c>
      <c r="AK108" s="509" t="e">
        <f ca="1">+IF(AND(ISNUMBER(OFFSET('Sanitation Data'!$G$4,0,10*ROW('Sanitation Data'!G102))),'Data Summary'!CZ108="Yes"),100-OFFSET('Sanitation Data'!$G$4,0,10*ROW('Sanitation Data'!G102)),NA())</f>
        <v>#N/A</v>
      </c>
      <c r="AL108" s="509" t="e">
        <f ca="1">+IF(AND(ISNUMBER(OFFSET('Sanitation Data'!$G$6,0,10*ROW('Sanitation Data'!G102))),'Data Summary'!DA108="Yes"),OFFSET('Sanitation Data'!$G$6,0,10*ROW('Sanitation Data'!G102)),NA())</f>
        <v>#N/A</v>
      </c>
      <c r="AM108" s="509" t="e">
        <f ca="1">+IF(AND(ISNUMBER(OFFSET('Sanitation Data'!$G$10,0,10*ROW('Sanitation Data'!G102))),'Data Summary'!DB108="Yes"),OFFSET('Sanitation Data'!$G$10,0,10*ROW('Sanitation Data'!G102)),NA())</f>
        <v>#N/A</v>
      </c>
      <c r="AN108" s="509" t="e">
        <f ca="1">+IF(AND(ISNUMBER(OFFSET('Sanitation Data'!$G$11,0,10*ROW('Sanitation Data'!G102))),'Data Summary'!DC108="Yes"),OFFSET('Sanitation Data'!$G$11,0,10*ROW('Sanitation Data'!G102)),NA())</f>
        <v>#N/A</v>
      </c>
      <c r="AO108" s="509" t="e">
        <f ca="1">+IF(AND(ISNUMBER(OFFSET('Sanitation Data'!$G$12,0,10*ROW('Sanitation Data'!G102))),'Data Summary'!DD108="Yes"),OFFSET('Sanitation Data'!$G$12,0,10*ROW('Sanitation Data'!G102)),NA())</f>
        <v>#N/A</v>
      </c>
      <c r="AP108" s="509" t="e">
        <f ca="1">+IF(AND(ISNUMBER(OFFSET('Sanitation Data'!$H$4,0,10*ROW('Sanitation Data'!H102))),'Data Summary'!DE108="Yes"),100-OFFSET('Sanitation Data'!$H$4,0,10*ROW('Sanitation Data'!H102)),NA())</f>
        <v>#N/A</v>
      </c>
      <c r="AQ108" s="509" t="e">
        <f ca="1">+IF(AND(ISNUMBER(OFFSET('Sanitation Data'!$H$6,0,10*ROW('Sanitation Data'!H102))),'Data Summary'!DF108="Yes"),OFFSET('Sanitation Data'!$H$6,0,10*ROW('Sanitation Data'!H102)),NA())</f>
        <v>#N/A</v>
      </c>
      <c r="AR108" s="509" t="e">
        <f ca="1">+IF(AND(ISNUMBER(OFFSET('Sanitation Data'!$H$10,0,10*ROW('Sanitation Data'!H102))),'Data Summary'!DG108="Yes"),OFFSET('Sanitation Data'!$H$10,0,10*ROW('Sanitation Data'!H102)),NA())</f>
        <v>#N/A</v>
      </c>
      <c r="AS108" s="509" t="e">
        <f ca="1">+IF(AND(ISNUMBER(OFFSET('Sanitation Data'!$H$11,0,10*ROW('Sanitation Data'!H102))),'Data Summary'!DH108="Yes"),OFFSET('Sanitation Data'!$H$11,0,10*ROW('Sanitation Data'!H102)),NA())</f>
        <v>#N/A</v>
      </c>
      <c r="AT108" s="509" t="e">
        <f ca="1">+IF(AND(ISNUMBER(OFFSET('Sanitation Data'!$H$12,0,10*ROW('Sanitation Data'!H102))),'Data Summary'!DI108="Yes"),OFFSET('Sanitation Data'!$H$12,0,10*ROW('Sanitation Data'!H102)),NA())</f>
        <v>#N/A</v>
      </c>
      <c r="AU108" s="509" t="e">
        <f ca="1">+IF(AND(ISNUMBER(OFFSET('Sanitation Data'!$I$4,0,10*ROW('Sanitation Data'!I102))),'Data Summary'!DJ108="Yes"),100-OFFSET('Sanitation Data'!$I$4,0,10*ROW('Sanitation Data'!I102)),NA())</f>
        <v>#N/A</v>
      </c>
      <c r="AV108" s="509" t="e">
        <f ca="1">+IF(AND(ISNUMBER(OFFSET('Sanitation Data'!$I$6,0,10*ROW('Sanitation Data'!I102))),'Data Summary'!DK108="Yes"),OFFSET('Sanitation Data'!$I$6,0,10*ROW('Sanitation Data'!I102)),NA())</f>
        <v>#N/A</v>
      </c>
      <c r="AW108" s="509" t="e">
        <f ca="1">+IF(AND(ISNUMBER(OFFSET('Sanitation Data'!$I$10,0,10*ROW('Sanitation Data'!I102))),'Data Summary'!DL108="Yes"),OFFSET('Sanitation Data'!$I$10,0,10*ROW('Sanitation Data'!I102)),NA())</f>
        <v>#N/A</v>
      </c>
      <c r="AX108" s="509" t="e">
        <f ca="1">+IF(AND(ISNUMBER(OFFSET('Sanitation Data'!$I$11,0,10*ROW('Sanitation Data'!I102))),'Data Summary'!DM108="Yes"),OFFSET('Sanitation Data'!$I$11,0,10*ROW('Sanitation Data'!I102)),NA())</f>
        <v>#N/A</v>
      </c>
      <c r="AY108" s="509" t="e">
        <f ca="1">+IF(AND(ISNUMBER(OFFSET('Sanitation Data'!$I$12,0,10*ROW('Sanitation Data'!I102))),'Data Summary'!DN108="Yes"),OFFSET('Sanitation Data'!$I$12,0,10*ROW('Sanitation Data'!I102)),NA())</f>
        <v>#N/A</v>
      </c>
      <c r="AZ108" s="510" t="e">
        <f ca="1">+IF(AND(ISNUMBER(OFFSET('Hygiene Data'!$D$5,0,10*ROW('Hygiene Data'!D102))),'Data Summary'!DO108="Yes"),OFFSET('Hygiene Data'!$D$5,0,10*ROW('Hygiene Data'!D102)),NA())</f>
        <v>#N/A</v>
      </c>
      <c r="BA108" s="510" t="e">
        <f ca="1">+IF(AND(ISNUMBER(OFFSET('Hygiene Data'!$D$7,0,10*ROW('Hygiene Data'!D102))),'Data Summary'!DP108="Yes"),OFFSET('Hygiene Data'!$D$7,0,10*ROW('Hygiene Data'!D102)),NA())</f>
        <v>#N/A</v>
      </c>
      <c r="BB108" s="510" t="e">
        <f ca="1">+IF(AND(ISNUMBER(OFFSET('Hygiene Data'!$D$9,0,10*ROW('Hygiene Data'!D102))),'Data Summary'!DQ108="Yes"),OFFSET('Hygiene Data'!$D$9,0,10*ROW('Hygiene Data'!D102)),NA())</f>
        <v>#N/A</v>
      </c>
      <c r="BC108" s="510" t="e">
        <f ca="1">+IF(AND(ISNUMBER(OFFSET('Hygiene Data'!$E$5,0,10*ROW('Hygiene Data'!E102))),'Data Summary'!DR108="Yes"),OFFSET('Hygiene Data'!$E$5,0,10*ROW('Hygiene Data'!E102)),NA())</f>
        <v>#N/A</v>
      </c>
      <c r="BD108" s="510" t="e">
        <f ca="1">+IF(AND(ISNUMBER(OFFSET('Hygiene Data'!$E$7,0,10*ROW('Hygiene Data'!E102))),'Data Summary'!DS108="Yes"),OFFSET('Hygiene Data'!$E$7,0,10*ROW('Hygiene Data'!E102)),NA())</f>
        <v>#N/A</v>
      </c>
      <c r="BE108" s="510" t="e">
        <f ca="1">+IF(AND(ISNUMBER(OFFSET('Hygiene Data'!$E$9,0,10*ROW('Hygiene Data'!E102))),'Data Summary'!DT108="Yes"),OFFSET('Hygiene Data'!$E$9,0,10*ROW('Hygiene Data'!E102)),NA())</f>
        <v>#N/A</v>
      </c>
      <c r="BF108" s="510" t="e">
        <f ca="1">+IF(AND(ISNUMBER(OFFSET('Hygiene Data'!$F$5,0,10*ROW('Hygiene Data'!F102))),'Data Summary'!DU108="Yes"),OFFSET('Hygiene Data'!$F$5,0,10*ROW('Hygiene Data'!F102)),NA())</f>
        <v>#N/A</v>
      </c>
      <c r="BG108" s="510" t="e">
        <f ca="1">+IF(AND(ISNUMBER(OFFSET('Hygiene Data'!$F$7,0,10*ROW('Hygiene Data'!F102))),'Data Summary'!DV108="Yes"),OFFSET('Hygiene Data'!$F$7,0,10*ROW('Hygiene Data'!F102)),NA())</f>
        <v>#N/A</v>
      </c>
      <c r="BH108" s="510" t="e">
        <f ca="1">+IF(AND(ISNUMBER(OFFSET('Hygiene Data'!$F$9,0,10*ROW('Hygiene Data'!F102))),'Data Summary'!DW108="Yes"),OFFSET('Hygiene Data'!$F$9,0,10*ROW('Hygiene Data'!F102)),NA())</f>
        <v>#N/A</v>
      </c>
      <c r="BI108" s="510" t="e">
        <f ca="1">+IF(AND(ISNUMBER(OFFSET('Hygiene Data'!$G$5,0,10*ROW('Hygiene Data'!G102))),'Data Summary'!DX108="Yes"),OFFSET('Hygiene Data'!$G$5,0,10*ROW('Hygiene Data'!G102)),NA())</f>
        <v>#N/A</v>
      </c>
      <c r="BJ108" s="510" t="e">
        <f ca="1">+IF(AND(ISNUMBER(OFFSET('Hygiene Data'!$G$7,0,10*ROW('Hygiene Data'!G102))),'Data Summary'!DY108="Yes"),OFFSET('Hygiene Data'!$G$7,0,10*ROW('Hygiene Data'!G102)),NA())</f>
        <v>#N/A</v>
      </c>
      <c r="BK108" s="510" t="e">
        <f ca="1">+IF(AND(ISNUMBER(OFFSET('Hygiene Data'!$G$9,0,10*ROW('Hygiene Data'!G102))),'Data Summary'!DZ108="Yes"),OFFSET('Hygiene Data'!$G$9,0,10*ROW('Hygiene Data'!G102)),NA())</f>
        <v>#N/A</v>
      </c>
      <c r="BL108" s="510" t="e">
        <f ca="1">+IF(AND(ISNUMBER(OFFSET('Hygiene Data'!$H$5,0,10*ROW('Hygiene Data'!H102))),'Data Summary'!EA108="Yes"),OFFSET('Hygiene Data'!$H$5,0,10*ROW('Hygiene Data'!H102)),NA())</f>
        <v>#N/A</v>
      </c>
      <c r="BM108" s="510" t="e">
        <f ca="1">+IF(AND(ISNUMBER(OFFSET('Hygiene Data'!$H$7,0,10*ROW('Hygiene Data'!H102))),'Data Summary'!EB108="Yes"),OFFSET('Hygiene Data'!$H$7,0,10*ROW('Hygiene Data'!H102)),NA())</f>
        <v>#N/A</v>
      </c>
      <c r="BN108" s="510" t="e">
        <f ca="1">+IF(AND(ISNUMBER(OFFSET('Hygiene Data'!$H$9,0,10*ROW('Hygiene Data'!H102))),'Data Summary'!EC108="Yes"),OFFSET('Hygiene Data'!$H$9,0,10*ROW('Hygiene Data'!H102)),NA())</f>
        <v>#N/A</v>
      </c>
      <c r="BO108" s="510" t="e">
        <f ca="1">+IF(AND(ISNUMBER(OFFSET('Hygiene Data'!$I$5,0,10*ROW('Hygiene Data'!I102))),'Data Summary'!ED108="Yes"),OFFSET('Hygiene Data'!$I$5,0,10*ROW('Hygiene Data'!I102)),NA())</f>
        <v>#N/A</v>
      </c>
      <c r="BP108" s="510" t="e">
        <f ca="1">+IF(AND(ISNUMBER(OFFSET('Hygiene Data'!$I$7,0,10*ROW('Hygiene Data'!I102))),'Data Summary'!EE108="Yes"),OFFSET('Hygiene Data'!$I$7,0,10*ROW('Hygiene Data'!I102)),NA())</f>
        <v>#N/A</v>
      </c>
      <c r="BQ108" s="510" t="e">
        <f ca="1">+IF(AND(ISNUMBER(OFFSET('Hygiene Data'!$I$9,0,10*ROW('Hygiene Data'!I102))),'Data Summary'!EF108="Yes"),OFFSET('Hygiene Data'!$I$9,0,10*ROW('Hygiene Data'!I102)),NA())</f>
        <v>#N/A</v>
      </c>
    </row>
    <row r="109" spans="1:69" x14ac:dyDescent="0.25">
      <c r="A109" s="506" t="e">
        <f ca="1">+RIGHT('Data Summary'!A109,LEN('Data Summary'!A109)-9)</f>
        <v>#VALUE!</v>
      </c>
      <c r="B109" s="480" t="str">
        <f ca="1">+IF(ISTEXT('Data Summary'!B109),'Data Summary'!B109,"")</f>
        <v/>
      </c>
      <c r="C109" s="507" t="e">
        <f ca="1">+VALUE('Data Summary'!C109)</f>
        <v>#VALUE!</v>
      </c>
      <c r="D109" s="508" t="e">
        <f ca="1">+IF(AND(ISNUMBER(OFFSET('Water Data'!$D$4,0,10*ROW('Water Data'!D103))),'Data Summary'!BS109="Yes"),100-OFFSET('Water Data'!$D$4,0,10*ROW('Water Data'!D103)),NA())</f>
        <v>#N/A</v>
      </c>
      <c r="E109" s="508" t="e">
        <f ca="1">+IF(AND(ISNUMBER(OFFSET('Water Data'!$D$6,0,10*ROW('Water Data'!D103))),'Data Summary'!BT109="Yes"),OFFSET('Water Data'!$D$6,0,10*ROW('Water Data'!D103)),NA())</f>
        <v>#N/A</v>
      </c>
      <c r="F109" s="508" t="e">
        <f ca="1">+IF(AND(ISNUMBER(OFFSET('Water Data'!$D$9,0,10*ROW('Water Data'!D103))),'Data Summary'!BU109="Yes"),OFFSET('Water Data'!$D$9,0,10*ROW('Water Data'!D103)),NA())</f>
        <v>#N/A</v>
      </c>
      <c r="G109" s="508" t="e">
        <f ca="1">+IF(AND(ISNUMBER(OFFSET('Water Data'!$E$4,0,10*ROW('Water Data'!E103))),'Data Summary'!BV109="Yes"),100-OFFSET('Water Data'!$E$4,0,10*ROW('Water Data'!E103)),NA())</f>
        <v>#N/A</v>
      </c>
      <c r="H109" s="508" t="e">
        <f ca="1">+IF(AND(ISNUMBER(OFFSET('Water Data'!$E$6,0,10*ROW('Water Data'!E103))),'Data Summary'!BW109="Yes"),OFFSET('Water Data'!$E$6,0,10*ROW('Water Data'!E103)),NA())</f>
        <v>#N/A</v>
      </c>
      <c r="I109" s="508" t="e">
        <f ca="1">+IF(AND(ISNUMBER(OFFSET('Water Data'!$E$9,0,10*ROW('Water Data'!E103))),'Data Summary'!BX109="Yes"),OFFSET('Water Data'!$E$9,0,10*ROW('Water Data'!E103)),NA())</f>
        <v>#N/A</v>
      </c>
      <c r="J109" s="508" t="e">
        <f ca="1">+IF(AND(ISNUMBER(OFFSET('Water Data'!$F$4,0,10*ROW('Water Data'!F103))),'Data Summary'!BY109="Yes"),100-OFFSET('Water Data'!$F$4,0,10*ROW('Water Data'!F103)),NA())</f>
        <v>#N/A</v>
      </c>
      <c r="K109" s="508" t="e">
        <f ca="1">+IF(AND(ISNUMBER(OFFSET('Water Data'!$F$6,0,10*ROW('Water Data'!F103))),'Data Summary'!BZ109="Yes"),OFFSET('Water Data'!$F$6,0,10*ROW('Water Data'!F103)),NA())</f>
        <v>#N/A</v>
      </c>
      <c r="L109" s="508" t="e">
        <f ca="1">+IF(AND(ISNUMBER(OFFSET('Water Data'!$F$9,0,10*ROW('Water Data'!F103))),'Data Summary'!CA109="Yes"),OFFSET('Water Data'!$F$9,0,10*ROW('Water Data'!F103)),NA())</f>
        <v>#N/A</v>
      </c>
      <c r="M109" s="508" t="e">
        <f ca="1">+IF(AND(ISNUMBER(OFFSET('Water Data'!$G$4,0,10*ROW('Water Data'!G103))),'Data Summary'!CB109="Yes"),100-OFFSET('Water Data'!$G$4,0,10*ROW('Water Data'!G103)),NA())</f>
        <v>#N/A</v>
      </c>
      <c r="N109" s="508" t="e">
        <f ca="1">+IF(AND(ISNUMBER(OFFSET('Water Data'!$G$6,0,10*ROW('Water Data'!G103))),'Data Summary'!CC109="Yes"),OFFSET('Water Data'!$G$6,0,10*ROW('Water Data'!G103)),NA())</f>
        <v>#N/A</v>
      </c>
      <c r="O109" s="508" t="e">
        <f ca="1">+IF(AND(ISNUMBER(OFFSET('Water Data'!$G$9,0,10*ROW('Water Data'!G103))),'Data Summary'!CD109="Yes"),OFFSET('Water Data'!$G$9,0,10*ROW('Water Data'!G103)),NA())</f>
        <v>#N/A</v>
      </c>
      <c r="P109" s="508" t="e">
        <f ca="1">+IF(AND(ISNUMBER(OFFSET('Water Data'!$H$4,0,10*ROW('Water Data'!H103))),'Data Summary'!CE109="Yes"),100-OFFSET('Water Data'!$H$4,0,10*ROW('Water Data'!H103)),NA())</f>
        <v>#N/A</v>
      </c>
      <c r="Q109" s="508" t="e">
        <f ca="1">+IF(AND(ISNUMBER(OFFSET('Water Data'!$H$6,0,10*ROW('Water Data'!H103))),'Data Summary'!CF109="Yes"),OFFSET('Water Data'!$H$6,0,10*ROW('Water Data'!H103)),NA())</f>
        <v>#N/A</v>
      </c>
      <c r="R109" s="508" t="e">
        <f ca="1">+IF(AND(ISNUMBER(OFFSET('Water Data'!$H$9,0,10*ROW('Water Data'!H103))),'Data Summary'!CG109="Yes"),OFFSET('Water Data'!$H$9,0,10*ROW('Water Data'!H103)),NA())</f>
        <v>#N/A</v>
      </c>
      <c r="S109" s="508" t="e">
        <f ca="1">+IF(AND(ISNUMBER(OFFSET('Water Data'!$I$4,0,10*ROW('Water Data'!I103))),'Data Summary'!CH109="Yes"),100-OFFSET('Water Data'!$I$4,0,10*ROW('Water Data'!I103)),NA())</f>
        <v>#N/A</v>
      </c>
      <c r="T109" s="508" t="e">
        <f ca="1">+IF(AND(ISNUMBER(OFFSET('Water Data'!$I$6,0,10*ROW('Water Data'!I103))),'Data Summary'!CI109="Yes"),OFFSET('Water Data'!$I$6,0,10*ROW('Water Data'!I103)),NA())</f>
        <v>#N/A</v>
      </c>
      <c r="U109" s="508" t="e">
        <f ca="1">+IF(AND(ISNUMBER(OFFSET('Water Data'!$I$9,0,10*ROW('Water Data'!I103))),'Data Summary'!CJ109="Yes"),OFFSET('Water Data'!$I$9,0,10*ROW('Water Data'!I103)),NA())</f>
        <v>#N/A</v>
      </c>
      <c r="V109" s="509" t="e">
        <f ca="1">+IF(AND(ISNUMBER(OFFSET('Sanitation Data'!$D$4,0,10*ROW('Sanitation Data'!D103))),'Data Summary'!CK109="Yes"),100-OFFSET('Sanitation Data'!$D$4,0,10*ROW('Sanitation Data'!D103)),NA())</f>
        <v>#N/A</v>
      </c>
      <c r="W109" s="509" t="e">
        <f ca="1">+IF(AND(ISNUMBER(OFFSET('Sanitation Data'!$D$6,0,10*ROW('Sanitation Data'!D103))),'Data Summary'!CL109="Yes"),OFFSET('Sanitation Data'!$D$6,0,10*ROW('Sanitation Data'!D103)),NA())</f>
        <v>#N/A</v>
      </c>
      <c r="X109" s="509" t="e">
        <f ca="1">+IF(AND(ISNUMBER(OFFSET('Sanitation Data'!$D$10,0,10*ROW('Sanitation Data'!D103))),'Data Summary'!CM109="Yes"),OFFSET('Sanitation Data'!$D$10,0,10*ROW('Sanitation Data'!D103)),NA())</f>
        <v>#N/A</v>
      </c>
      <c r="Y109" s="509" t="e">
        <f ca="1">+IF(AND(ISNUMBER(OFFSET('Sanitation Data'!$D$11,0,10*ROW('Sanitation Data'!D103))),'Data Summary'!CN109="Yes"),OFFSET('Sanitation Data'!$D$11,0,10*ROW('Sanitation Data'!D103)),NA())</f>
        <v>#N/A</v>
      </c>
      <c r="Z109" s="509" t="e">
        <f ca="1">+IF(AND(ISNUMBER(OFFSET('Sanitation Data'!$D$12,0,10*ROW('Sanitation Data'!D103))),'Data Summary'!CO109="Yes"),OFFSET('Sanitation Data'!$D$12,0,10*ROW('Sanitation Data'!D103)),NA())</f>
        <v>#N/A</v>
      </c>
      <c r="AA109" s="509" t="e">
        <f ca="1">+IF(AND(ISNUMBER(OFFSET('Sanitation Data'!$E$4,0,10*ROW('Sanitation Data'!E103))),'Data Summary'!CP109="Yes"),100-OFFSET('Sanitation Data'!$E$4,0,10*ROW('Sanitation Data'!E103)),NA())</f>
        <v>#N/A</v>
      </c>
      <c r="AB109" s="509" t="e">
        <f ca="1">+IF(AND(ISNUMBER(OFFSET('Sanitation Data'!$E$6,0,10*ROW('Sanitation Data'!E103))),'Data Summary'!CQ109="Yes"),OFFSET('Sanitation Data'!$E$6,0,10*ROW('Sanitation Data'!E103)),NA())</f>
        <v>#N/A</v>
      </c>
      <c r="AC109" s="509" t="e">
        <f ca="1">+IF(AND(ISNUMBER(OFFSET('Sanitation Data'!$E$10,0,10*ROW('Sanitation Data'!E103))),'Data Summary'!CR109="Yes"),OFFSET('Sanitation Data'!$E$10,0,10*ROW('Sanitation Data'!E103)),NA())</f>
        <v>#N/A</v>
      </c>
      <c r="AD109" s="509" t="e">
        <f ca="1">+IF(AND(ISNUMBER(OFFSET('Sanitation Data'!$E$11,0,10*ROW('Sanitation Data'!E103))),'Data Summary'!CS109="Yes"),OFFSET('Sanitation Data'!$E$11,0,10*ROW('Sanitation Data'!E103)),NA())</f>
        <v>#N/A</v>
      </c>
      <c r="AE109" s="509" t="e">
        <f ca="1">+IF(AND(ISNUMBER(OFFSET('Sanitation Data'!$E$12,0,10*ROW('Sanitation Data'!E103))),'Data Summary'!CT109="Yes"),OFFSET('Sanitation Data'!$E$12,0,10*ROW('Sanitation Data'!E103)),NA())</f>
        <v>#N/A</v>
      </c>
      <c r="AF109" s="509" t="e">
        <f ca="1">+IF(AND(ISNUMBER(OFFSET('Sanitation Data'!$F$4,0,10*ROW('Sanitation Data'!F103))),'Data Summary'!CU109="Yes"),100-OFFSET('Sanitation Data'!$F$4,0,10*ROW('Sanitation Data'!F103)),NA())</f>
        <v>#N/A</v>
      </c>
      <c r="AG109" s="509" t="e">
        <f ca="1">+IF(AND(ISNUMBER(OFFSET('Sanitation Data'!$F$6,0,10*ROW('Sanitation Data'!F103))),'Data Summary'!CV109="Yes"),OFFSET('Sanitation Data'!$F$6,0,10*ROW('Sanitation Data'!F103)),NA())</f>
        <v>#N/A</v>
      </c>
      <c r="AH109" s="509" t="e">
        <f ca="1">+IF(AND(ISNUMBER(OFFSET('Sanitation Data'!$F$10,0,10*ROW('Sanitation Data'!F103))),'Data Summary'!CW109="Yes"),OFFSET('Sanitation Data'!$F$10,0,10*ROW('Sanitation Data'!F103)),NA())</f>
        <v>#N/A</v>
      </c>
      <c r="AI109" s="509" t="e">
        <f ca="1">+IF(AND(ISNUMBER(OFFSET('Sanitation Data'!$F$11,0,10*ROW('Sanitation Data'!F103))),'Data Summary'!CX109="Yes"),OFFSET('Sanitation Data'!$F$11,0,10*ROW('Sanitation Data'!F103)),NA())</f>
        <v>#N/A</v>
      </c>
      <c r="AJ109" s="509" t="e">
        <f ca="1">+IF(AND(ISNUMBER(OFFSET('Sanitation Data'!$F$12,0,10*ROW('Sanitation Data'!F103))),'Data Summary'!CY109="Yes"),OFFSET('Sanitation Data'!$F$12,0,10*ROW('Sanitation Data'!F103)),NA())</f>
        <v>#N/A</v>
      </c>
      <c r="AK109" s="509" t="e">
        <f ca="1">+IF(AND(ISNUMBER(OFFSET('Sanitation Data'!$G$4,0,10*ROW('Sanitation Data'!G103))),'Data Summary'!CZ109="Yes"),100-OFFSET('Sanitation Data'!$G$4,0,10*ROW('Sanitation Data'!G103)),NA())</f>
        <v>#N/A</v>
      </c>
      <c r="AL109" s="509" t="e">
        <f ca="1">+IF(AND(ISNUMBER(OFFSET('Sanitation Data'!$G$6,0,10*ROW('Sanitation Data'!G103))),'Data Summary'!DA109="Yes"),OFFSET('Sanitation Data'!$G$6,0,10*ROW('Sanitation Data'!G103)),NA())</f>
        <v>#N/A</v>
      </c>
      <c r="AM109" s="509" t="e">
        <f ca="1">+IF(AND(ISNUMBER(OFFSET('Sanitation Data'!$G$10,0,10*ROW('Sanitation Data'!G103))),'Data Summary'!DB109="Yes"),OFFSET('Sanitation Data'!$G$10,0,10*ROW('Sanitation Data'!G103)),NA())</f>
        <v>#N/A</v>
      </c>
      <c r="AN109" s="509" t="e">
        <f ca="1">+IF(AND(ISNUMBER(OFFSET('Sanitation Data'!$G$11,0,10*ROW('Sanitation Data'!G103))),'Data Summary'!DC109="Yes"),OFFSET('Sanitation Data'!$G$11,0,10*ROW('Sanitation Data'!G103)),NA())</f>
        <v>#N/A</v>
      </c>
      <c r="AO109" s="509" t="e">
        <f ca="1">+IF(AND(ISNUMBER(OFFSET('Sanitation Data'!$G$12,0,10*ROW('Sanitation Data'!G103))),'Data Summary'!DD109="Yes"),OFFSET('Sanitation Data'!$G$12,0,10*ROW('Sanitation Data'!G103)),NA())</f>
        <v>#N/A</v>
      </c>
      <c r="AP109" s="509" t="e">
        <f ca="1">+IF(AND(ISNUMBER(OFFSET('Sanitation Data'!$H$4,0,10*ROW('Sanitation Data'!H103))),'Data Summary'!DE109="Yes"),100-OFFSET('Sanitation Data'!$H$4,0,10*ROW('Sanitation Data'!H103)),NA())</f>
        <v>#N/A</v>
      </c>
      <c r="AQ109" s="509" t="e">
        <f ca="1">+IF(AND(ISNUMBER(OFFSET('Sanitation Data'!$H$6,0,10*ROW('Sanitation Data'!H103))),'Data Summary'!DF109="Yes"),OFFSET('Sanitation Data'!$H$6,0,10*ROW('Sanitation Data'!H103)),NA())</f>
        <v>#N/A</v>
      </c>
      <c r="AR109" s="509" t="e">
        <f ca="1">+IF(AND(ISNUMBER(OFFSET('Sanitation Data'!$H$10,0,10*ROW('Sanitation Data'!H103))),'Data Summary'!DG109="Yes"),OFFSET('Sanitation Data'!$H$10,0,10*ROW('Sanitation Data'!H103)),NA())</f>
        <v>#N/A</v>
      </c>
      <c r="AS109" s="509" t="e">
        <f ca="1">+IF(AND(ISNUMBER(OFFSET('Sanitation Data'!$H$11,0,10*ROW('Sanitation Data'!H103))),'Data Summary'!DH109="Yes"),OFFSET('Sanitation Data'!$H$11,0,10*ROW('Sanitation Data'!H103)),NA())</f>
        <v>#N/A</v>
      </c>
      <c r="AT109" s="509" t="e">
        <f ca="1">+IF(AND(ISNUMBER(OFFSET('Sanitation Data'!$H$12,0,10*ROW('Sanitation Data'!H103))),'Data Summary'!DI109="Yes"),OFFSET('Sanitation Data'!$H$12,0,10*ROW('Sanitation Data'!H103)),NA())</f>
        <v>#N/A</v>
      </c>
      <c r="AU109" s="509" t="e">
        <f ca="1">+IF(AND(ISNUMBER(OFFSET('Sanitation Data'!$I$4,0,10*ROW('Sanitation Data'!I103))),'Data Summary'!DJ109="Yes"),100-OFFSET('Sanitation Data'!$I$4,0,10*ROW('Sanitation Data'!I103)),NA())</f>
        <v>#N/A</v>
      </c>
      <c r="AV109" s="509" t="e">
        <f ca="1">+IF(AND(ISNUMBER(OFFSET('Sanitation Data'!$I$6,0,10*ROW('Sanitation Data'!I103))),'Data Summary'!DK109="Yes"),OFFSET('Sanitation Data'!$I$6,0,10*ROW('Sanitation Data'!I103)),NA())</f>
        <v>#N/A</v>
      </c>
      <c r="AW109" s="509" t="e">
        <f ca="1">+IF(AND(ISNUMBER(OFFSET('Sanitation Data'!$I$10,0,10*ROW('Sanitation Data'!I103))),'Data Summary'!DL109="Yes"),OFFSET('Sanitation Data'!$I$10,0,10*ROW('Sanitation Data'!I103)),NA())</f>
        <v>#N/A</v>
      </c>
      <c r="AX109" s="509" t="e">
        <f ca="1">+IF(AND(ISNUMBER(OFFSET('Sanitation Data'!$I$11,0,10*ROW('Sanitation Data'!I103))),'Data Summary'!DM109="Yes"),OFFSET('Sanitation Data'!$I$11,0,10*ROW('Sanitation Data'!I103)),NA())</f>
        <v>#N/A</v>
      </c>
      <c r="AY109" s="509" t="e">
        <f ca="1">+IF(AND(ISNUMBER(OFFSET('Sanitation Data'!$I$12,0,10*ROW('Sanitation Data'!I103))),'Data Summary'!DN109="Yes"),OFFSET('Sanitation Data'!$I$12,0,10*ROW('Sanitation Data'!I103)),NA())</f>
        <v>#N/A</v>
      </c>
      <c r="AZ109" s="510" t="e">
        <f ca="1">+IF(AND(ISNUMBER(OFFSET('Hygiene Data'!$D$5,0,10*ROW('Hygiene Data'!D103))),'Data Summary'!DO109="Yes"),OFFSET('Hygiene Data'!$D$5,0,10*ROW('Hygiene Data'!D103)),NA())</f>
        <v>#N/A</v>
      </c>
      <c r="BA109" s="510" t="e">
        <f ca="1">+IF(AND(ISNUMBER(OFFSET('Hygiene Data'!$D$7,0,10*ROW('Hygiene Data'!D103))),'Data Summary'!DP109="Yes"),OFFSET('Hygiene Data'!$D$7,0,10*ROW('Hygiene Data'!D103)),NA())</f>
        <v>#N/A</v>
      </c>
      <c r="BB109" s="510" t="e">
        <f ca="1">+IF(AND(ISNUMBER(OFFSET('Hygiene Data'!$D$9,0,10*ROW('Hygiene Data'!D103))),'Data Summary'!DQ109="Yes"),OFFSET('Hygiene Data'!$D$9,0,10*ROW('Hygiene Data'!D103)),NA())</f>
        <v>#N/A</v>
      </c>
      <c r="BC109" s="510" t="e">
        <f ca="1">+IF(AND(ISNUMBER(OFFSET('Hygiene Data'!$E$5,0,10*ROW('Hygiene Data'!E103))),'Data Summary'!DR109="Yes"),OFFSET('Hygiene Data'!$E$5,0,10*ROW('Hygiene Data'!E103)),NA())</f>
        <v>#N/A</v>
      </c>
      <c r="BD109" s="510" t="e">
        <f ca="1">+IF(AND(ISNUMBER(OFFSET('Hygiene Data'!$E$7,0,10*ROW('Hygiene Data'!E103))),'Data Summary'!DS109="Yes"),OFFSET('Hygiene Data'!$E$7,0,10*ROW('Hygiene Data'!E103)),NA())</f>
        <v>#N/A</v>
      </c>
      <c r="BE109" s="510" t="e">
        <f ca="1">+IF(AND(ISNUMBER(OFFSET('Hygiene Data'!$E$9,0,10*ROW('Hygiene Data'!E103))),'Data Summary'!DT109="Yes"),OFFSET('Hygiene Data'!$E$9,0,10*ROW('Hygiene Data'!E103)),NA())</f>
        <v>#N/A</v>
      </c>
      <c r="BF109" s="510" t="e">
        <f ca="1">+IF(AND(ISNUMBER(OFFSET('Hygiene Data'!$F$5,0,10*ROW('Hygiene Data'!F103))),'Data Summary'!DU109="Yes"),OFFSET('Hygiene Data'!$F$5,0,10*ROW('Hygiene Data'!F103)),NA())</f>
        <v>#N/A</v>
      </c>
      <c r="BG109" s="510" t="e">
        <f ca="1">+IF(AND(ISNUMBER(OFFSET('Hygiene Data'!$F$7,0,10*ROW('Hygiene Data'!F103))),'Data Summary'!DV109="Yes"),OFFSET('Hygiene Data'!$F$7,0,10*ROW('Hygiene Data'!F103)),NA())</f>
        <v>#N/A</v>
      </c>
      <c r="BH109" s="510" t="e">
        <f ca="1">+IF(AND(ISNUMBER(OFFSET('Hygiene Data'!$F$9,0,10*ROW('Hygiene Data'!F103))),'Data Summary'!DW109="Yes"),OFFSET('Hygiene Data'!$F$9,0,10*ROW('Hygiene Data'!F103)),NA())</f>
        <v>#N/A</v>
      </c>
      <c r="BI109" s="510" t="e">
        <f ca="1">+IF(AND(ISNUMBER(OFFSET('Hygiene Data'!$G$5,0,10*ROW('Hygiene Data'!G103))),'Data Summary'!DX109="Yes"),OFFSET('Hygiene Data'!$G$5,0,10*ROW('Hygiene Data'!G103)),NA())</f>
        <v>#N/A</v>
      </c>
      <c r="BJ109" s="510" t="e">
        <f ca="1">+IF(AND(ISNUMBER(OFFSET('Hygiene Data'!$G$7,0,10*ROW('Hygiene Data'!G103))),'Data Summary'!DY109="Yes"),OFFSET('Hygiene Data'!$G$7,0,10*ROW('Hygiene Data'!G103)),NA())</f>
        <v>#N/A</v>
      </c>
      <c r="BK109" s="510" t="e">
        <f ca="1">+IF(AND(ISNUMBER(OFFSET('Hygiene Data'!$G$9,0,10*ROW('Hygiene Data'!G103))),'Data Summary'!DZ109="Yes"),OFFSET('Hygiene Data'!$G$9,0,10*ROW('Hygiene Data'!G103)),NA())</f>
        <v>#N/A</v>
      </c>
      <c r="BL109" s="510" t="e">
        <f ca="1">+IF(AND(ISNUMBER(OFFSET('Hygiene Data'!$H$5,0,10*ROW('Hygiene Data'!H103))),'Data Summary'!EA109="Yes"),OFFSET('Hygiene Data'!$H$5,0,10*ROW('Hygiene Data'!H103)),NA())</f>
        <v>#N/A</v>
      </c>
      <c r="BM109" s="510" t="e">
        <f ca="1">+IF(AND(ISNUMBER(OFFSET('Hygiene Data'!$H$7,0,10*ROW('Hygiene Data'!H103))),'Data Summary'!EB109="Yes"),OFFSET('Hygiene Data'!$H$7,0,10*ROW('Hygiene Data'!H103)),NA())</f>
        <v>#N/A</v>
      </c>
      <c r="BN109" s="510" t="e">
        <f ca="1">+IF(AND(ISNUMBER(OFFSET('Hygiene Data'!$H$9,0,10*ROW('Hygiene Data'!H103))),'Data Summary'!EC109="Yes"),OFFSET('Hygiene Data'!$H$9,0,10*ROW('Hygiene Data'!H103)),NA())</f>
        <v>#N/A</v>
      </c>
      <c r="BO109" s="510" t="e">
        <f ca="1">+IF(AND(ISNUMBER(OFFSET('Hygiene Data'!$I$5,0,10*ROW('Hygiene Data'!I103))),'Data Summary'!ED109="Yes"),OFFSET('Hygiene Data'!$I$5,0,10*ROW('Hygiene Data'!I103)),NA())</f>
        <v>#N/A</v>
      </c>
      <c r="BP109" s="510" t="e">
        <f ca="1">+IF(AND(ISNUMBER(OFFSET('Hygiene Data'!$I$7,0,10*ROW('Hygiene Data'!I103))),'Data Summary'!EE109="Yes"),OFFSET('Hygiene Data'!$I$7,0,10*ROW('Hygiene Data'!I103)),NA())</f>
        <v>#N/A</v>
      </c>
      <c r="BQ109" s="510" t="e">
        <f ca="1">+IF(AND(ISNUMBER(OFFSET('Hygiene Data'!$I$9,0,10*ROW('Hygiene Data'!I103))),'Data Summary'!EF109="Yes"),OFFSET('Hygiene Data'!$I$9,0,10*ROW('Hygiene Data'!I103)),NA())</f>
        <v>#N/A</v>
      </c>
    </row>
    <row r="110" spans="1:69" x14ac:dyDescent="0.25">
      <c r="A110" s="506" t="e">
        <f ca="1">+RIGHT('Data Summary'!A110,LEN('Data Summary'!A110)-9)</f>
        <v>#VALUE!</v>
      </c>
      <c r="B110" s="480" t="str">
        <f ca="1">+IF(ISTEXT('Data Summary'!B110),'Data Summary'!B110,"")</f>
        <v/>
      </c>
      <c r="C110" s="507" t="e">
        <f ca="1">+VALUE('Data Summary'!C110)</f>
        <v>#VALUE!</v>
      </c>
      <c r="D110" s="508" t="e">
        <f ca="1">+IF(AND(ISNUMBER(OFFSET('Water Data'!$D$4,0,10*ROW('Water Data'!D104))),'Data Summary'!BS110="Yes"),100-OFFSET('Water Data'!$D$4,0,10*ROW('Water Data'!D104)),NA())</f>
        <v>#N/A</v>
      </c>
      <c r="E110" s="508" t="e">
        <f ca="1">+IF(AND(ISNUMBER(OFFSET('Water Data'!$D$6,0,10*ROW('Water Data'!D104))),'Data Summary'!BT110="Yes"),OFFSET('Water Data'!$D$6,0,10*ROW('Water Data'!D104)),NA())</f>
        <v>#N/A</v>
      </c>
      <c r="F110" s="508" t="e">
        <f ca="1">+IF(AND(ISNUMBER(OFFSET('Water Data'!$D$9,0,10*ROW('Water Data'!D104))),'Data Summary'!BU110="Yes"),OFFSET('Water Data'!$D$9,0,10*ROW('Water Data'!D104)),NA())</f>
        <v>#N/A</v>
      </c>
      <c r="G110" s="508" t="e">
        <f ca="1">+IF(AND(ISNUMBER(OFFSET('Water Data'!$E$4,0,10*ROW('Water Data'!E104))),'Data Summary'!BV110="Yes"),100-OFFSET('Water Data'!$E$4,0,10*ROW('Water Data'!E104)),NA())</f>
        <v>#N/A</v>
      </c>
      <c r="H110" s="508" t="e">
        <f ca="1">+IF(AND(ISNUMBER(OFFSET('Water Data'!$E$6,0,10*ROW('Water Data'!E104))),'Data Summary'!BW110="Yes"),OFFSET('Water Data'!$E$6,0,10*ROW('Water Data'!E104)),NA())</f>
        <v>#N/A</v>
      </c>
      <c r="I110" s="508" t="e">
        <f ca="1">+IF(AND(ISNUMBER(OFFSET('Water Data'!$E$9,0,10*ROW('Water Data'!E104))),'Data Summary'!BX110="Yes"),OFFSET('Water Data'!$E$9,0,10*ROW('Water Data'!E104)),NA())</f>
        <v>#N/A</v>
      </c>
      <c r="J110" s="508" t="e">
        <f ca="1">+IF(AND(ISNUMBER(OFFSET('Water Data'!$F$4,0,10*ROW('Water Data'!F104))),'Data Summary'!BY110="Yes"),100-OFFSET('Water Data'!$F$4,0,10*ROW('Water Data'!F104)),NA())</f>
        <v>#N/A</v>
      </c>
      <c r="K110" s="508" t="e">
        <f ca="1">+IF(AND(ISNUMBER(OFFSET('Water Data'!$F$6,0,10*ROW('Water Data'!F104))),'Data Summary'!BZ110="Yes"),OFFSET('Water Data'!$F$6,0,10*ROW('Water Data'!F104)),NA())</f>
        <v>#N/A</v>
      </c>
      <c r="L110" s="508" t="e">
        <f ca="1">+IF(AND(ISNUMBER(OFFSET('Water Data'!$F$9,0,10*ROW('Water Data'!F104))),'Data Summary'!CA110="Yes"),OFFSET('Water Data'!$F$9,0,10*ROW('Water Data'!F104)),NA())</f>
        <v>#N/A</v>
      </c>
      <c r="M110" s="508" t="e">
        <f ca="1">+IF(AND(ISNUMBER(OFFSET('Water Data'!$G$4,0,10*ROW('Water Data'!G104))),'Data Summary'!CB110="Yes"),100-OFFSET('Water Data'!$G$4,0,10*ROW('Water Data'!G104)),NA())</f>
        <v>#N/A</v>
      </c>
      <c r="N110" s="508" t="e">
        <f ca="1">+IF(AND(ISNUMBER(OFFSET('Water Data'!$G$6,0,10*ROW('Water Data'!G104))),'Data Summary'!CC110="Yes"),OFFSET('Water Data'!$G$6,0,10*ROW('Water Data'!G104)),NA())</f>
        <v>#N/A</v>
      </c>
      <c r="O110" s="508" t="e">
        <f ca="1">+IF(AND(ISNUMBER(OFFSET('Water Data'!$G$9,0,10*ROW('Water Data'!G104))),'Data Summary'!CD110="Yes"),OFFSET('Water Data'!$G$9,0,10*ROW('Water Data'!G104)),NA())</f>
        <v>#N/A</v>
      </c>
      <c r="P110" s="508" t="e">
        <f ca="1">+IF(AND(ISNUMBER(OFFSET('Water Data'!$H$4,0,10*ROW('Water Data'!H104))),'Data Summary'!CE110="Yes"),100-OFFSET('Water Data'!$H$4,0,10*ROW('Water Data'!H104)),NA())</f>
        <v>#N/A</v>
      </c>
      <c r="Q110" s="508" t="e">
        <f ca="1">+IF(AND(ISNUMBER(OFFSET('Water Data'!$H$6,0,10*ROW('Water Data'!H104))),'Data Summary'!CF110="Yes"),OFFSET('Water Data'!$H$6,0,10*ROW('Water Data'!H104)),NA())</f>
        <v>#N/A</v>
      </c>
      <c r="R110" s="508" t="e">
        <f ca="1">+IF(AND(ISNUMBER(OFFSET('Water Data'!$H$9,0,10*ROW('Water Data'!H104))),'Data Summary'!CG110="Yes"),OFFSET('Water Data'!$H$9,0,10*ROW('Water Data'!H104)),NA())</f>
        <v>#N/A</v>
      </c>
      <c r="S110" s="508" t="e">
        <f ca="1">+IF(AND(ISNUMBER(OFFSET('Water Data'!$I$4,0,10*ROW('Water Data'!I104))),'Data Summary'!CH110="Yes"),100-OFFSET('Water Data'!$I$4,0,10*ROW('Water Data'!I104)),NA())</f>
        <v>#N/A</v>
      </c>
      <c r="T110" s="508" t="e">
        <f ca="1">+IF(AND(ISNUMBER(OFFSET('Water Data'!$I$6,0,10*ROW('Water Data'!I104))),'Data Summary'!CI110="Yes"),OFFSET('Water Data'!$I$6,0,10*ROW('Water Data'!I104)),NA())</f>
        <v>#N/A</v>
      </c>
      <c r="U110" s="508" t="e">
        <f ca="1">+IF(AND(ISNUMBER(OFFSET('Water Data'!$I$9,0,10*ROW('Water Data'!I104))),'Data Summary'!CJ110="Yes"),OFFSET('Water Data'!$I$9,0,10*ROW('Water Data'!I104)),NA())</f>
        <v>#N/A</v>
      </c>
      <c r="V110" s="509" t="e">
        <f ca="1">+IF(AND(ISNUMBER(OFFSET('Sanitation Data'!$D$4,0,10*ROW('Sanitation Data'!D104))),'Data Summary'!CK110="Yes"),100-OFFSET('Sanitation Data'!$D$4,0,10*ROW('Sanitation Data'!D104)),NA())</f>
        <v>#N/A</v>
      </c>
      <c r="W110" s="509" t="e">
        <f ca="1">+IF(AND(ISNUMBER(OFFSET('Sanitation Data'!$D$6,0,10*ROW('Sanitation Data'!D104))),'Data Summary'!CL110="Yes"),OFFSET('Sanitation Data'!$D$6,0,10*ROW('Sanitation Data'!D104)),NA())</f>
        <v>#N/A</v>
      </c>
      <c r="X110" s="509" t="e">
        <f ca="1">+IF(AND(ISNUMBER(OFFSET('Sanitation Data'!$D$10,0,10*ROW('Sanitation Data'!D104))),'Data Summary'!CM110="Yes"),OFFSET('Sanitation Data'!$D$10,0,10*ROW('Sanitation Data'!D104)),NA())</f>
        <v>#N/A</v>
      </c>
      <c r="Y110" s="509" t="e">
        <f ca="1">+IF(AND(ISNUMBER(OFFSET('Sanitation Data'!$D$11,0,10*ROW('Sanitation Data'!D104))),'Data Summary'!CN110="Yes"),OFFSET('Sanitation Data'!$D$11,0,10*ROW('Sanitation Data'!D104)),NA())</f>
        <v>#N/A</v>
      </c>
      <c r="Z110" s="509" t="e">
        <f ca="1">+IF(AND(ISNUMBER(OFFSET('Sanitation Data'!$D$12,0,10*ROW('Sanitation Data'!D104))),'Data Summary'!CO110="Yes"),OFFSET('Sanitation Data'!$D$12,0,10*ROW('Sanitation Data'!D104)),NA())</f>
        <v>#N/A</v>
      </c>
      <c r="AA110" s="509" t="e">
        <f ca="1">+IF(AND(ISNUMBER(OFFSET('Sanitation Data'!$E$4,0,10*ROW('Sanitation Data'!E104))),'Data Summary'!CP110="Yes"),100-OFFSET('Sanitation Data'!$E$4,0,10*ROW('Sanitation Data'!E104)),NA())</f>
        <v>#N/A</v>
      </c>
      <c r="AB110" s="509" t="e">
        <f ca="1">+IF(AND(ISNUMBER(OFFSET('Sanitation Data'!$E$6,0,10*ROW('Sanitation Data'!E104))),'Data Summary'!CQ110="Yes"),OFFSET('Sanitation Data'!$E$6,0,10*ROW('Sanitation Data'!E104)),NA())</f>
        <v>#N/A</v>
      </c>
      <c r="AC110" s="509" t="e">
        <f ca="1">+IF(AND(ISNUMBER(OFFSET('Sanitation Data'!$E$10,0,10*ROW('Sanitation Data'!E104))),'Data Summary'!CR110="Yes"),OFFSET('Sanitation Data'!$E$10,0,10*ROW('Sanitation Data'!E104)),NA())</f>
        <v>#N/A</v>
      </c>
      <c r="AD110" s="509" t="e">
        <f ca="1">+IF(AND(ISNUMBER(OFFSET('Sanitation Data'!$E$11,0,10*ROW('Sanitation Data'!E104))),'Data Summary'!CS110="Yes"),OFFSET('Sanitation Data'!$E$11,0,10*ROW('Sanitation Data'!E104)),NA())</f>
        <v>#N/A</v>
      </c>
      <c r="AE110" s="509" t="e">
        <f ca="1">+IF(AND(ISNUMBER(OFFSET('Sanitation Data'!$E$12,0,10*ROW('Sanitation Data'!E104))),'Data Summary'!CT110="Yes"),OFFSET('Sanitation Data'!$E$12,0,10*ROW('Sanitation Data'!E104)),NA())</f>
        <v>#N/A</v>
      </c>
      <c r="AF110" s="509" t="e">
        <f ca="1">+IF(AND(ISNUMBER(OFFSET('Sanitation Data'!$F$4,0,10*ROW('Sanitation Data'!F104))),'Data Summary'!CU110="Yes"),100-OFFSET('Sanitation Data'!$F$4,0,10*ROW('Sanitation Data'!F104)),NA())</f>
        <v>#N/A</v>
      </c>
      <c r="AG110" s="509" t="e">
        <f ca="1">+IF(AND(ISNUMBER(OFFSET('Sanitation Data'!$F$6,0,10*ROW('Sanitation Data'!F104))),'Data Summary'!CV110="Yes"),OFFSET('Sanitation Data'!$F$6,0,10*ROW('Sanitation Data'!F104)),NA())</f>
        <v>#N/A</v>
      </c>
      <c r="AH110" s="509" t="e">
        <f ca="1">+IF(AND(ISNUMBER(OFFSET('Sanitation Data'!$F$10,0,10*ROW('Sanitation Data'!F104))),'Data Summary'!CW110="Yes"),OFFSET('Sanitation Data'!$F$10,0,10*ROW('Sanitation Data'!F104)),NA())</f>
        <v>#N/A</v>
      </c>
      <c r="AI110" s="509" t="e">
        <f ca="1">+IF(AND(ISNUMBER(OFFSET('Sanitation Data'!$F$11,0,10*ROW('Sanitation Data'!F104))),'Data Summary'!CX110="Yes"),OFFSET('Sanitation Data'!$F$11,0,10*ROW('Sanitation Data'!F104)),NA())</f>
        <v>#N/A</v>
      </c>
      <c r="AJ110" s="509" t="e">
        <f ca="1">+IF(AND(ISNUMBER(OFFSET('Sanitation Data'!$F$12,0,10*ROW('Sanitation Data'!F104))),'Data Summary'!CY110="Yes"),OFFSET('Sanitation Data'!$F$12,0,10*ROW('Sanitation Data'!F104)),NA())</f>
        <v>#N/A</v>
      </c>
      <c r="AK110" s="509" t="e">
        <f ca="1">+IF(AND(ISNUMBER(OFFSET('Sanitation Data'!$G$4,0,10*ROW('Sanitation Data'!G104))),'Data Summary'!CZ110="Yes"),100-OFFSET('Sanitation Data'!$G$4,0,10*ROW('Sanitation Data'!G104)),NA())</f>
        <v>#N/A</v>
      </c>
      <c r="AL110" s="509" t="e">
        <f ca="1">+IF(AND(ISNUMBER(OFFSET('Sanitation Data'!$G$6,0,10*ROW('Sanitation Data'!G104))),'Data Summary'!DA110="Yes"),OFFSET('Sanitation Data'!$G$6,0,10*ROW('Sanitation Data'!G104)),NA())</f>
        <v>#N/A</v>
      </c>
      <c r="AM110" s="509" t="e">
        <f ca="1">+IF(AND(ISNUMBER(OFFSET('Sanitation Data'!$G$10,0,10*ROW('Sanitation Data'!G104))),'Data Summary'!DB110="Yes"),OFFSET('Sanitation Data'!$G$10,0,10*ROW('Sanitation Data'!G104)),NA())</f>
        <v>#N/A</v>
      </c>
      <c r="AN110" s="509" t="e">
        <f ca="1">+IF(AND(ISNUMBER(OFFSET('Sanitation Data'!$G$11,0,10*ROW('Sanitation Data'!G104))),'Data Summary'!DC110="Yes"),OFFSET('Sanitation Data'!$G$11,0,10*ROW('Sanitation Data'!G104)),NA())</f>
        <v>#N/A</v>
      </c>
      <c r="AO110" s="509" t="e">
        <f ca="1">+IF(AND(ISNUMBER(OFFSET('Sanitation Data'!$G$12,0,10*ROW('Sanitation Data'!G104))),'Data Summary'!DD110="Yes"),OFFSET('Sanitation Data'!$G$12,0,10*ROW('Sanitation Data'!G104)),NA())</f>
        <v>#N/A</v>
      </c>
      <c r="AP110" s="509" t="e">
        <f ca="1">+IF(AND(ISNUMBER(OFFSET('Sanitation Data'!$H$4,0,10*ROW('Sanitation Data'!H104))),'Data Summary'!DE110="Yes"),100-OFFSET('Sanitation Data'!$H$4,0,10*ROW('Sanitation Data'!H104)),NA())</f>
        <v>#N/A</v>
      </c>
      <c r="AQ110" s="509" t="e">
        <f ca="1">+IF(AND(ISNUMBER(OFFSET('Sanitation Data'!$H$6,0,10*ROW('Sanitation Data'!H104))),'Data Summary'!DF110="Yes"),OFFSET('Sanitation Data'!$H$6,0,10*ROW('Sanitation Data'!H104)),NA())</f>
        <v>#N/A</v>
      </c>
      <c r="AR110" s="509" t="e">
        <f ca="1">+IF(AND(ISNUMBER(OFFSET('Sanitation Data'!$H$10,0,10*ROW('Sanitation Data'!H104))),'Data Summary'!DG110="Yes"),OFFSET('Sanitation Data'!$H$10,0,10*ROW('Sanitation Data'!H104)),NA())</f>
        <v>#N/A</v>
      </c>
      <c r="AS110" s="509" t="e">
        <f ca="1">+IF(AND(ISNUMBER(OFFSET('Sanitation Data'!$H$11,0,10*ROW('Sanitation Data'!H104))),'Data Summary'!DH110="Yes"),OFFSET('Sanitation Data'!$H$11,0,10*ROW('Sanitation Data'!H104)),NA())</f>
        <v>#N/A</v>
      </c>
      <c r="AT110" s="509" t="e">
        <f ca="1">+IF(AND(ISNUMBER(OFFSET('Sanitation Data'!$H$12,0,10*ROW('Sanitation Data'!H104))),'Data Summary'!DI110="Yes"),OFFSET('Sanitation Data'!$H$12,0,10*ROW('Sanitation Data'!H104)),NA())</f>
        <v>#N/A</v>
      </c>
      <c r="AU110" s="509" t="e">
        <f ca="1">+IF(AND(ISNUMBER(OFFSET('Sanitation Data'!$I$4,0,10*ROW('Sanitation Data'!I104))),'Data Summary'!DJ110="Yes"),100-OFFSET('Sanitation Data'!$I$4,0,10*ROW('Sanitation Data'!I104)),NA())</f>
        <v>#N/A</v>
      </c>
      <c r="AV110" s="509" t="e">
        <f ca="1">+IF(AND(ISNUMBER(OFFSET('Sanitation Data'!$I$6,0,10*ROW('Sanitation Data'!I104))),'Data Summary'!DK110="Yes"),OFFSET('Sanitation Data'!$I$6,0,10*ROW('Sanitation Data'!I104)),NA())</f>
        <v>#N/A</v>
      </c>
      <c r="AW110" s="509" t="e">
        <f ca="1">+IF(AND(ISNUMBER(OFFSET('Sanitation Data'!$I$10,0,10*ROW('Sanitation Data'!I104))),'Data Summary'!DL110="Yes"),OFFSET('Sanitation Data'!$I$10,0,10*ROW('Sanitation Data'!I104)),NA())</f>
        <v>#N/A</v>
      </c>
      <c r="AX110" s="509" t="e">
        <f ca="1">+IF(AND(ISNUMBER(OFFSET('Sanitation Data'!$I$11,0,10*ROW('Sanitation Data'!I104))),'Data Summary'!DM110="Yes"),OFFSET('Sanitation Data'!$I$11,0,10*ROW('Sanitation Data'!I104)),NA())</f>
        <v>#N/A</v>
      </c>
      <c r="AY110" s="509" t="e">
        <f ca="1">+IF(AND(ISNUMBER(OFFSET('Sanitation Data'!$I$12,0,10*ROW('Sanitation Data'!I104))),'Data Summary'!DN110="Yes"),OFFSET('Sanitation Data'!$I$12,0,10*ROW('Sanitation Data'!I104)),NA())</f>
        <v>#N/A</v>
      </c>
      <c r="AZ110" s="510" t="e">
        <f ca="1">+IF(AND(ISNUMBER(OFFSET('Hygiene Data'!$D$5,0,10*ROW('Hygiene Data'!D104))),'Data Summary'!DO110="Yes"),OFFSET('Hygiene Data'!$D$5,0,10*ROW('Hygiene Data'!D104)),NA())</f>
        <v>#N/A</v>
      </c>
      <c r="BA110" s="510" t="e">
        <f ca="1">+IF(AND(ISNUMBER(OFFSET('Hygiene Data'!$D$7,0,10*ROW('Hygiene Data'!D104))),'Data Summary'!DP110="Yes"),OFFSET('Hygiene Data'!$D$7,0,10*ROW('Hygiene Data'!D104)),NA())</f>
        <v>#N/A</v>
      </c>
      <c r="BB110" s="510" t="e">
        <f ca="1">+IF(AND(ISNUMBER(OFFSET('Hygiene Data'!$D$9,0,10*ROW('Hygiene Data'!D104))),'Data Summary'!DQ110="Yes"),OFFSET('Hygiene Data'!$D$9,0,10*ROW('Hygiene Data'!D104)),NA())</f>
        <v>#N/A</v>
      </c>
      <c r="BC110" s="510" t="e">
        <f ca="1">+IF(AND(ISNUMBER(OFFSET('Hygiene Data'!$E$5,0,10*ROW('Hygiene Data'!E104))),'Data Summary'!DR110="Yes"),OFFSET('Hygiene Data'!$E$5,0,10*ROW('Hygiene Data'!E104)),NA())</f>
        <v>#N/A</v>
      </c>
      <c r="BD110" s="510" t="e">
        <f ca="1">+IF(AND(ISNUMBER(OFFSET('Hygiene Data'!$E$7,0,10*ROW('Hygiene Data'!E104))),'Data Summary'!DS110="Yes"),OFFSET('Hygiene Data'!$E$7,0,10*ROW('Hygiene Data'!E104)),NA())</f>
        <v>#N/A</v>
      </c>
      <c r="BE110" s="510" t="e">
        <f ca="1">+IF(AND(ISNUMBER(OFFSET('Hygiene Data'!$E$9,0,10*ROW('Hygiene Data'!E104))),'Data Summary'!DT110="Yes"),OFFSET('Hygiene Data'!$E$9,0,10*ROW('Hygiene Data'!E104)),NA())</f>
        <v>#N/A</v>
      </c>
      <c r="BF110" s="510" t="e">
        <f ca="1">+IF(AND(ISNUMBER(OFFSET('Hygiene Data'!$F$5,0,10*ROW('Hygiene Data'!F104))),'Data Summary'!DU110="Yes"),OFFSET('Hygiene Data'!$F$5,0,10*ROW('Hygiene Data'!F104)),NA())</f>
        <v>#N/A</v>
      </c>
      <c r="BG110" s="510" t="e">
        <f ca="1">+IF(AND(ISNUMBER(OFFSET('Hygiene Data'!$F$7,0,10*ROW('Hygiene Data'!F104))),'Data Summary'!DV110="Yes"),OFFSET('Hygiene Data'!$F$7,0,10*ROW('Hygiene Data'!F104)),NA())</f>
        <v>#N/A</v>
      </c>
      <c r="BH110" s="510" t="e">
        <f ca="1">+IF(AND(ISNUMBER(OFFSET('Hygiene Data'!$F$9,0,10*ROW('Hygiene Data'!F104))),'Data Summary'!DW110="Yes"),OFFSET('Hygiene Data'!$F$9,0,10*ROW('Hygiene Data'!F104)),NA())</f>
        <v>#N/A</v>
      </c>
      <c r="BI110" s="510" t="e">
        <f ca="1">+IF(AND(ISNUMBER(OFFSET('Hygiene Data'!$G$5,0,10*ROW('Hygiene Data'!G104))),'Data Summary'!DX110="Yes"),OFFSET('Hygiene Data'!$G$5,0,10*ROW('Hygiene Data'!G104)),NA())</f>
        <v>#N/A</v>
      </c>
      <c r="BJ110" s="510" t="e">
        <f ca="1">+IF(AND(ISNUMBER(OFFSET('Hygiene Data'!$G$7,0,10*ROW('Hygiene Data'!G104))),'Data Summary'!DY110="Yes"),OFFSET('Hygiene Data'!$G$7,0,10*ROW('Hygiene Data'!G104)),NA())</f>
        <v>#N/A</v>
      </c>
      <c r="BK110" s="510" t="e">
        <f ca="1">+IF(AND(ISNUMBER(OFFSET('Hygiene Data'!$G$9,0,10*ROW('Hygiene Data'!G104))),'Data Summary'!DZ110="Yes"),OFFSET('Hygiene Data'!$G$9,0,10*ROW('Hygiene Data'!G104)),NA())</f>
        <v>#N/A</v>
      </c>
      <c r="BL110" s="510" t="e">
        <f ca="1">+IF(AND(ISNUMBER(OFFSET('Hygiene Data'!$H$5,0,10*ROW('Hygiene Data'!H104))),'Data Summary'!EA110="Yes"),OFFSET('Hygiene Data'!$H$5,0,10*ROW('Hygiene Data'!H104)),NA())</f>
        <v>#N/A</v>
      </c>
      <c r="BM110" s="510" t="e">
        <f ca="1">+IF(AND(ISNUMBER(OFFSET('Hygiene Data'!$H$7,0,10*ROW('Hygiene Data'!H104))),'Data Summary'!EB110="Yes"),OFFSET('Hygiene Data'!$H$7,0,10*ROW('Hygiene Data'!H104)),NA())</f>
        <v>#N/A</v>
      </c>
      <c r="BN110" s="510" t="e">
        <f ca="1">+IF(AND(ISNUMBER(OFFSET('Hygiene Data'!$H$9,0,10*ROW('Hygiene Data'!H104))),'Data Summary'!EC110="Yes"),OFFSET('Hygiene Data'!$H$9,0,10*ROW('Hygiene Data'!H104)),NA())</f>
        <v>#N/A</v>
      </c>
      <c r="BO110" s="510" t="e">
        <f ca="1">+IF(AND(ISNUMBER(OFFSET('Hygiene Data'!$I$5,0,10*ROW('Hygiene Data'!I104))),'Data Summary'!ED110="Yes"),OFFSET('Hygiene Data'!$I$5,0,10*ROW('Hygiene Data'!I104)),NA())</f>
        <v>#N/A</v>
      </c>
      <c r="BP110" s="510" t="e">
        <f ca="1">+IF(AND(ISNUMBER(OFFSET('Hygiene Data'!$I$7,0,10*ROW('Hygiene Data'!I104))),'Data Summary'!EE110="Yes"),OFFSET('Hygiene Data'!$I$7,0,10*ROW('Hygiene Data'!I104)),NA())</f>
        <v>#N/A</v>
      </c>
      <c r="BQ110" s="510" t="e">
        <f ca="1">+IF(AND(ISNUMBER(OFFSET('Hygiene Data'!$I$9,0,10*ROW('Hygiene Data'!I104))),'Data Summary'!EF110="Yes"),OFFSET('Hygiene Data'!$I$9,0,10*ROW('Hygiene Data'!I104)),NA())</f>
        <v>#N/A</v>
      </c>
    </row>
    <row r="111" spans="1:69" x14ac:dyDescent="0.25">
      <c r="A111" s="506" t="e">
        <f ca="1">+RIGHT('Data Summary'!A111,LEN('Data Summary'!A111)-9)</f>
        <v>#VALUE!</v>
      </c>
      <c r="B111" s="480" t="str">
        <f ca="1">+IF(ISTEXT('Data Summary'!B111),'Data Summary'!B111,"")</f>
        <v/>
      </c>
      <c r="C111" s="507" t="e">
        <f ca="1">+VALUE('Data Summary'!C111)</f>
        <v>#VALUE!</v>
      </c>
      <c r="D111" s="508" t="e">
        <f ca="1">+IF(AND(ISNUMBER(OFFSET('Water Data'!$D$4,0,10*ROW('Water Data'!D105))),'Data Summary'!BS111="Yes"),100-OFFSET('Water Data'!$D$4,0,10*ROW('Water Data'!D105)),NA())</f>
        <v>#N/A</v>
      </c>
      <c r="E111" s="508" t="e">
        <f ca="1">+IF(AND(ISNUMBER(OFFSET('Water Data'!$D$6,0,10*ROW('Water Data'!D105))),'Data Summary'!BT111="Yes"),OFFSET('Water Data'!$D$6,0,10*ROW('Water Data'!D105)),NA())</f>
        <v>#N/A</v>
      </c>
      <c r="F111" s="508" t="e">
        <f ca="1">+IF(AND(ISNUMBER(OFFSET('Water Data'!$D$9,0,10*ROW('Water Data'!D105))),'Data Summary'!BU111="Yes"),OFFSET('Water Data'!$D$9,0,10*ROW('Water Data'!D105)),NA())</f>
        <v>#N/A</v>
      </c>
      <c r="G111" s="508" t="e">
        <f ca="1">+IF(AND(ISNUMBER(OFFSET('Water Data'!$E$4,0,10*ROW('Water Data'!E105))),'Data Summary'!BV111="Yes"),100-OFFSET('Water Data'!$E$4,0,10*ROW('Water Data'!E105)),NA())</f>
        <v>#N/A</v>
      </c>
      <c r="H111" s="508" t="e">
        <f ca="1">+IF(AND(ISNUMBER(OFFSET('Water Data'!$E$6,0,10*ROW('Water Data'!E105))),'Data Summary'!BW111="Yes"),OFFSET('Water Data'!$E$6,0,10*ROW('Water Data'!E105)),NA())</f>
        <v>#N/A</v>
      </c>
      <c r="I111" s="508" t="e">
        <f ca="1">+IF(AND(ISNUMBER(OFFSET('Water Data'!$E$9,0,10*ROW('Water Data'!E105))),'Data Summary'!BX111="Yes"),OFFSET('Water Data'!$E$9,0,10*ROW('Water Data'!E105)),NA())</f>
        <v>#N/A</v>
      </c>
      <c r="J111" s="508" t="e">
        <f ca="1">+IF(AND(ISNUMBER(OFFSET('Water Data'!$F$4,0,10*ROW('Water Data'!F105))),'Data Summary'!BY111="Yes"),100-OFFSET('Water Data'!$F$4,0,10*ROW('Water Data'!F105)),NA())</f>
        <v>#N/A</v>
      </c>
      <c r="K111" s="508" t="e">
        <f ca="1">+IF(AND(ISNUMBER(OFFSET('Water Data'!$F$6,0,10*ROW('Water Data'!F105))),'Data Summary'!BZ111="Yes"),OFFSET('Water Data'!$F$6,0,10*ROW('Water Data'!F105)),NA())</f>
        <v>#N/A</v>
      </c>
      <c r="L111" s="508" t="e">
        <f ca="1">+IF(AND(ISNUMBER(OFFSET('Water Data'!$F$9,0,10*ROW('Water Data'!F105))),'Data Summary'!CA111="Yes"),OFFSET('Water Data'!$F$9,0,10*ROW('Water Data'!F105)),NA())</f>
        <v>#N/A</v>
      </c>
      <c r="M111" s="508" t="e">
        <f ca="1">+IF(AND(ISNUMBER(OFFSET('Water Data'!$G$4,0,10*ROW('Water Data'!G105))),'Data Summary'!CB111="Yes"),100-OFFSET('Water Data'!$G$4,0,10*ROW('Water Data'!G105)),NA())</f>
        <v>#N/A</v>
      </c>
      <c r="N111" s="508" t="e">
        <f ca="1">+IF(AND(ISNUMBER(OFFSET('Water Data'!$G$6,0,10*ROW('Water Data'!G105))),'Data Summary'!CC111="Yes"),OFFSET('Water Data'!$G$6,0,10*ROW('Water Data'!G105)),NA())</f>
        <v>#N/A</v>
      </c>
      <c r="O111" s="508" t="e">
        <f ca="1">+IF(AND(ISNUMBER(OFFSET('Water Data'!$G$9,0,10*ROW('Water Data'!G105))),'Data Summary'!CD111="Yes"),OFFSET('Water Data'!$G$9,0,10*ROW('Water Data'!G105)),NA())</f>
        <v>#N/A</v>
      </c>
      <c r="P111" s="508" t="e">
        <f ca="1">+IF(AND(ISNUMBER(OFFSET('Water Data'!$H$4,0,10*ROW('Water Data'!H105))),'Data Summary'!CE111="Yes"),100-OFFSET('Water Data'!$H$4,0,10*ROW('Water Data'!H105)),NA())</f>
        <v>#N/A</v>
      </c>
      <c r="Q111" s="508" t="e">
        <f ca="1">+IF(AND(ISNUMBER(OFFSET('Water Data'!$H$6,0,10*ROW('Water Data'!H105))),'Data Summary'!CF111="Yes"),OFFSET('Water Data'!$H$6,0,10*ROW('Water Data'!H105)),NA())</f>
        <v>#N/A</v>
      </c>
      <c r="R111" s="508" t="e">
        <f ca="1">+IF(AND(ISNUMBER(OFFSET('Water Data'!$H$9,0,10*ROW('Water Data'!H105))),'Data Summary'!CG111="Yes"),OFFSET('Water Data'!$H$9,0,10*ROW('Water Data'!H105)),NA())</f>
        <v>#N/A</v>
      </c>
      <c r="S111" s="508" t="e">
        <f ca="1">+IF(AND(ISNUMBER(OFFSET('Water Data'!$I$4,0,10*ROW('Water Data'!I105))),'Data Summary'!CH111="Yes"),100-OFFSET('Water Data'!$I$4,0,10*ROW('Water Data'!I105)),NA())</f>
        <v>#N/A</v>
      </c>
      <c r="T111" s="508" t="e">
        <f ca="1">+IF(AND(ISNUMBER(OFFSET('Water Data'!$I$6,0,10*ROW('Water Data'!I105))),'Data Summary'!CI111="Yes"),OFFSET('Water Data'!$I$6,0,10*ROW('Water Data'!I105)),NA())</f>
        <v>#N/A</v>
      </c>
      <c r="U111" s="508" t="e">
        <f ca="1">+IF(AND(ISNUMBER(OFFSET('Water Data'!$I$9,0,10*ROW('Water Data'!I105))),'Data Summary'!CJ111="Yes"),OFFSET('Water Data'!$I$9,0,10*ROW('Water Data'!I105)),NA())</f>
        <v>#N/A</v>
      </c>
      <c r="V111" s="509" t="e">
        <f ca="1">+IF(AND(ISNUMBER(OFFSET('Sanitation Data'!$D$4,0,10*ROW('Sanitation Data'!D105))),'Data Summary'!CK111="Yes"),100-OFFSET('Sanitation Data'!$D$4,0,10*ROW('Sanitation Data'!D105)),NA())</f>
        <v>#N/A</v>
      </c>
      <c r="W111" s="509" t="e">
        <f ca="1">+IF(AND(ISNUMBER(OFFSET('Sanitation Data'!$D$6,0,10*ROW('Sanitation Data'!D105))),'Data Summary'!CL111="Yes"),OFFSET('Sanitation Data'!$D$6,0,10*ROW('Sanitation Data'!D105)),NA())</f>
        <v>#N/A</v>
      </c>
      <c r="X111" s="509" t="e">
        <f ca="1">+IF(AND(ISNUMBER(OFFSET('Sanitation Data'!$D$10,0,10*ROW('Sanitation Data'!D105))),'Data Summary'!CM111="Yes"),OFFSET('Sanitation Data'!$D$10,0,10*ROW('Sanitation Data'!D105)),NA())</f>
        <v>#N/A</v>
      </c>
      <c r="Y111" s="509" t="e">
        <f ca="1">+IF(AND(ISNUMBER(OFFSET('Sanitation Data'!$D$11,0,10*ROW('Sanitation Data'!D105))),'Data Summary'!CN111="Yes"),OFFSET('Sanitation Data'!$D$11,0,10*ROW('Sanitation Data'!D105)),NA())</f>
        <v>#N/A</v>
      </c>
      <c r="Z111" s="509" t="e">
        <f ca="1">+IF(AND(ISNUMBER(OFFSET('Sanitation Data'!$D$12,0,10*ROW('Sanitation Data'!D105))),'Data Summary'!CO111="Yes"),OFFSET('Sanitation Data'!$D$12,0,10*ROW('Sanitation Data'!D105)),NA())</f>
        <v>#N/A</v>
      </c>
      <c r="AA111" s="509" t="e">
        <f ca="1">+IF(AND(ISNUMBER(OFFSET('Sanitation Data'!$E$4,0,10*ROW('Sanitation Data'!E105))),'Data Summary'!CP111="Yes"),100-OFFSET('Sanitation Data'!$E$4,0,10*ROW('Sanitation Data'!E105)),NA())</f>
        <v>#N/A</v>
      </c>
      <c r="AB111" s="509" t="e">
        <f ca="1">+IF(AND(ISNUMBER(OFFSET('Sanitation Data'!$E$6,0,10*ROW('Sanitation Data'!E105))),'Data Summary'!CQ111="Yes"),OFFSET('Sanitation Data'!$E$6,0,10*ROW('Sanitation Data'!E105)),NA())</f>
        <v>#N/A</v>
      </c>
      <c r="AC111" s="509" t="e">
        <f ca="1">+IF(AND(ISNUMBER(OFFSET('Sanitation Data'!$E$10,0,10*ROW('Sanitation Data'!E105))),'Data Summary'!CR111="Yes"),OFFSET('Sanitation Data'!$E$10,0,10*ROW('Sanitation Data'!E105)),NA())</f>
        <v>#N/A</v>
      </c>
      <c r="AD111" s="509" t="e">
        <f ca="1">+IF(AND(ISNUMBER(OFFSET('Sanitation Data'!$E$11,0,10*ROW('Sanitation Data'!E105))),'Data Summary'!CS111="Yes"),OFFSET('Sanitation Data'!$E$11,0,10*ROW('Sanitation Data'!E105)),NA())</f>
        <v>#N/A</v>
      </c>
      <c r="AE111" s="509" t="e">
        <f ca="1">+IF(AND(ISNUMBER(OFFSET('Sanitation Data'!$E$12,0,10*ROW('Sanitation Data'!E105))),'Data Summary'!CT111="Yes"),OFFSET('Sanitation Data'!$E$12,0,10*ROW('Sanitation Data'!E105)),NA())</f>
        <v>#N/A</v>
      </c>
      <c r="AF111" s="509" t="e">
        <f ca="1">+IF(AND(ISNUMBER(OFFSET('Sanitation Data'!$F$4,0,10*ROW('Sanitation Data'!F105))),'Data Summary'!CU111="Yes"),100-OFFSET('Sanitation Data'!$F$4,0,10*ROW('Sanitation Data'!F105)),NA())</f>
        <v>#N/A</v>
      </c>
      <c r="AG111" s="509" t="e">
        <f ca="1">+IF(AND(ISNUMBER(OFFSET('Sanitation Data'!$F$6,0,10*ROW('Sanitation Data'!F105))),'Data Summary'!CV111="Yes"),OFFSET('Sanitation Data'!$F$6,0,10*ROW('Sanitation Data'!F105)),NA())</f>
        <v>#N/A</v>
      </c>
      <c r="AH111" s="509" t="e">
        <f ca="1">+IF(AND(ISNUMBER(OFFSET('Sanitation Data'!$F$10,0,10*ROW('Sanitation Data'!F105))),'Data Summary'!CW111="Yes"),OFFSET('Sanitation Data'!$F$10,0,10*ROW('Sanitation Data'!F105)),NA())</f>
        <v>#N/A</v>
      </c>
      <c r="AI111" s="509" t="e">
        <f ca="1">+IF(AND(ISNUMBER(OFFSET('Sanitation Data'!$F$11,0,10*ROW('Sanitation Data'!F105))),'Data Summary'!CX111="Yes"),OFFSET('Sanitation Data'!$F$11,0,10*ROW('Sanitation Data'!F105)),NA())</f>
        <v>#N/A</v>
      </c>
      <c r="AJ111" s="509" t="e">
        <f ca="1">+IF(AND(ISNUMBER(OFFSET('Sanitation Data'!$F$12,0,10*ROW('Sanitation Data'!F105))),'Data Summary'!CY111="Yes"),OFFSET('Sanitation Data'!$F$12,0,10*ROW('Sanitation Data'!F105)),NA())</f>
        <v>#N/A</v>
      </c>
      <c r="AK111" s="509" t="e">
        <f ca="1">+IF(AND(ISNUMBER(OFFSET('Sanitation Data'!$G$4,0,10*ROW('Sanitation Data'!G105))),'Data Summary'!CZ111="Yes"),100-OFFSET('Sanitation Data'!$G$4,0,10*ROW('Sanitation Data'!G105)),NA())</f>
        <v>#N/A</v>
      </c>
      <c r="AL111" s="509" t="e">
        <f ca="1">+IF(AND(ISNUMBER(OFFSET('Sanitation Data'!$G$6,0,10*ROW('Sanitation Data'!G105))),'Data Summary'!DA111="Yes"),OFFSET('Sanitation Data'!$G$6,0,10*ROW('Sanitation Data'!G105)),NA())</f>
        <v>#N/A</v>
      </c>
      <c r="AM111" s="509" t="e">
        <f ca="1">+IF(AND(ISNUMBER(OFFSET('Sanitation Data'!$G$10,0,10*ROW('Sanitation Data'!G105))),'Data Summary'!DB111="Yes"),OFFSET('Sanitation Data'!$G$10,0,10*ROW('Sanitation Data'!G105)),NA())</f>
        <v>#N/A</v>
      </c>
      <c r="AN111" s="509" t="e">
        <f ca="1">+IF(AND(ISNUMBER(OFFSET('Sanitation Data'!$G$11,0,10*ROW('Sanitation Data'!G105))),'Data Summary'!DC111="Yes"),OFFSET('Sanitation Data'!$G$11,0,10*ROW('Sanitation Data'!G105)),NA())</f>
        <v>#N/A</v>
      </c>
      <c r="AO111" s="509" t="e">
        <f ca="1">+IF(AND(ISNUMBER(OFFSET('Sanitation Data'!$G$12,0,10*ROW('Sanitation Data'!G105))),'Data Summary'!DD111="Yes"),OFFSET('Sanitation Data'!$G$12,0,10*ROW('Sanitation Data'!G105)),NA())</f>
        <v>#N/A</v>
      </c>
      <c r="AP111" s="509" t="e">
        <f ca="1">+IF(AND(ISNUMBER(OFFSET('Sanitation Data'!$H$4,0,10*ROW('Sanitation Data'!H105))),'Data Summary'!DE111="Yes"),100-OFFSET('Sanitation Data'!$H$4,0,10*ROW('Sanitation Data'!H105)),NA())</f>
        <v>#N/A</v>
      </c>
      <c r="AQ111" s="509" t="e">
        <f ca="1">+IF(AND(ISNUMBER(OFFSET('Sanitation Data'!$H$6,0,10*ROW('Sanitation Data'!H105))),'Data Summary'!DF111="Yes"),OFFSET('Sanitation Data'!$H$6,0,10*ROW('Sanitation Data'!H105)),NA())</f>
        <v>#N/A</v>
      </c>
      <c r="AR111" s="509" t="e">
        <f ca="1">+IF(AND(ISNUMBER(OFFSET('Sanitation Data'!$H$10,0,10*ROW('Sanitation Data'!H105))),'Data Summary'!DG111="Yes"),OFFSET('Sanitation Data'!$H$10,0,10*ROW('Sanitation Data'!H105)),NA())</f>
        <v>#N/A</v>
      </c>
      <c r="AS111" s="509" t="e">
        <f ca="1">+IF(AND(ISNUMBER(OFFSET('Sanitation Data'!$H$11,0,10*ROW('Sanitation Data'!H105))),'Data Summary'!DH111="Yes"),OFFSET('Sanitation Data'!$H$11,0,10*ROW('Sanitation Data'!H105)),NA())</f>
        <v>#N/A</v>
      </c>
      <c r="AT111" s="509" t="e">
        <f ca="1">+IF(AND(ISNUMBER(OFFSET('Sanitation Data'!$H$12,0,10*ROW('Sanitation Data'!H105))),'Data Summary'!DI111="Yes"),OFFSET('Sanitation Data'!$H$12,0,10*ROW('Sanitation Data'!H105)),NA())</f>
        <v>#N/A</v>
      </c>
      <c r="AU111" s="509" t="e">
        <f ca="1">+IF(AND(ISNUMBER(OFFSET('Sanitation Data'!$I$4,0,10*ROW('Sanitation Data'!I105))),'Data Summary'!DJ111="Yes"),100-OFFSET('Sanitation Data'!$I$4,0,10*ROW('Sanitation Data'!I105)),NA())</f>
        <v>#N/A</v>
      </c>
      <c r="AV111" s="509" t="e">
        <f ca="1">+IF(AND(ISNUMBER(OFFSET('Sanitation Data'!$I$6,0,10*ROW('Sanitation Data'!I105))),'Data Summary'!DK111="Yes"),OFFSET('Sanitation Data'!$I$6,0,10*ROW('Sanitation Data'!I105)),NA())</f>
        <v>#N/A</v>
      </c>
      <c r="AW111" s="509" t="e">
        <f ca="1">+IF(AND(ISNUMBER(OFFSET('Sanitation Data'!$I$10,0,10*ROW('Sanitation Data'!I105))),'Data Summary'!DL111="Yes"),OFFSET('Sanitation Data'!$I$10,0,10*ROW('Sanitation Data'!I105)),NA())</f>
        <v>#N/A</v>
      </c>
      <c r="AX111" s="509" t="e">
        <f ca="1">+IF(AND(ISNUMBER(OFFSET('Sanitation Data'!$I$11,0,10*ROW('Sanitation Data'!I105))),'Data Summary'!DM111="Yes"),OFFSET('Sanitation Data'!$I$11,0,10*ROW('Sanitation Data'!I105)),NA())</f>
        <v>#N/A</v>
      </c>
      <c r="AY111" s="509" t="e">
        <f ca="1">+IF(AND(ISNUMBER(OFFSET('Sanitation Data'!$I$12,0,10*ROW('Sanitation Data'!I105))),'Data Summary'!DN111="Yes"),OFFSET('Sanitation Data'!$I$12,0,10*ROW('Sanitation Data'!I105)),NA())</f>
        <v>#N/A</v>
      </c>
      <c r="AZ111" s="510" t="e">
        <f ca="1">+IF(AND(ISNUMBER(OFFSET('Hygiene Data'!$D$5,0,10*ROW('Hygiene Data'!D105))),'Data Summary'!DO111="Yes"),OFFSET('Hygiene Data'!$D$5,0,10*ROW('Hygiene Data'!D105)),NA())</f>
        <v>#N/A</v>
      </c>
      <c r="BA111" s="510" t="e">
        <f ca="1">+IF(AND(ISNUMBER(OFFSET('Hygiene Data'!$D$7,0,10*ROW('Hygiene Data'!D105))),'Data Summary'!DP111="Yes"),OFFSET('Hygiene Data'!$D$7,0,10*ROW('Hygiene Data'!D105)),NA())</f>
        <v>#N/A</v>
      </c>
      <c r="BB111" s="510" t="e">
        <f ca="1">+IF(AND(ISNUMBER(OFFSET('Hygiene Data'!$D$9,0,10*ROW('Hygiene Data'!D105))),'Data Summary'!DQ111="Yes"),OFFSET('Hygiene Data'!$D$9,0,10*ROW('Hygiene Data'!D105)),NA())</f>
        <v>#N/A</v>
      </c>
      <c r="BC111" s="510" t="e">
        <f ca="1">+IF(AND(ISNUMBER(OFFSET('Hygiene Data'!$E$5,0,10*ROW('Hygiene Data'!E105))),'Data Summary'!DR111="Yes"),OFFSET('Hygiene Data'!$E$5,0,10*ROW('Hygiene Data'!E105)),NA())</f>
        <v>#N/A</v>
      </c>
      <c r="BD111" s="510" t="e">
        <f ca="1">+IF(AND(ISNUMBER(OFFSET('Hygiene Data'!$E$7,0,10*ROW('Hygiene Data'!E105))),'Data Summary'!DS111="Yes"),OFFSET('Hygiene Data'!$E$7,0,10*ROW('Hygiene Data'!E105)),NA())</f>
        <v>#N/A</v>
      </c>
      <c r="BE111" s="510" t="e">
        <f ca="1">+IF(AND(ISNUMBER(OFFSET('Hygiene Data'!$E$9,0,10*ROW('Hygiene Data'!E105))),'Data Summary'!DT111="Yes"),OFFSET('Hygiene Data'!$E$9,0,10*ROW('Hygiene Data'!E105)),NA())</f>
        <v>#N/A</v>
      </c>
      <c r="BF111" s="510" t="e">
        <f ca="1">+IF(AND(ISNUMBER(OFFSET('Hygiene Data'!$F$5,0,10*ROW('Hygiene Data'!F105))),'Data Summary'!DU111="Yes"),OFFSET('Hygiene Data'!$F$5,0,10*ROW('Hygiene Data'!F105)),NA())</f>
        <v>#N/A</v>
      </c>
      <c r="BG111" s="510" t="e">
        <f ca="1">+IF(AND(ISNUMBER(OFFSET('Hygiene Data'!$F$7,0,10*ROW('Hygiene Data'!F105))),'Data Summary'!DV111="Yes"),OFFSET('Hygiene Data'!$F$7,0,10*ROW('Hygiene Data'!F105)),NA())</f>
        <v>#N/A</v>
      </c>
      <c r="BH111" s="510" t="e">
        <f ca="1">+IF(AND(ISNUMBER(OFFSET('Hygiene Data'!$F$9,0,10*ROW('Hygiene Data'!F105))),'Data Summary'!DW111="Yes"),OFFSET('Hygiene Data'!$F$9,0,10*ROW('Hygiene Data'!F105)),NA())</f>
        <v>#N/A</v>
      </c>
      <c r="BI111" s="510" t="e">
        <f ca="1">+IF(AND(ISNUMBER(OFFSET('Hygiene Data'!$G$5,0,10*ROW('Hygiene Data'!G105))),'Data Summary'!DX111="Yes"),OFFSET('Hygiene Data'!$G$5,0,10*ROW('Hygiene Data'!G105)),NA())</f>
        <v>#N/A</v>
      </c>
      <c r="BJ111" s="510" t="e">
        <f ca="1">+IF(AND(ISNUMBER(OFFSET('Hygiene Data'!$G$7,0,10*ROW('Hygiene Data'!G105))),'Data Summary'!DY111="Yes"),OFFSET('Hygiene Data'!$G$7,0,10*ROW('Hygiene Data'!G105)),NA())</f>
        <v>#N/A</v>
      </c>
      <c r="BK111" s="510" t="e">
        <f ca="1">+IF(AND(ISNUMBER(OFFSET('Hygiene Data'!$G$9,0,10*ROW('Hygiene Data'!G105))),'Data Summary'!DZ111="Yes"),OFFSET('Hygiene Data'!$G$9,0,10*ROW('Hygiene Data'!G105)),NA())</f>
        <v>#N/A</v>
      </c>
      <c r="BL111" s="510" t="e">
        <f ca="1">+IF(AND(ISNUMBER(OFFSET('Hygiene Data'!$H$5,0,10*ROW('Hygiene Data'!H105))),'Data Summary'!EA111="Yes"),OFFSET('Hygiene Data'!$H$5,0,10*ROW('Hygiene Data'!H105)),NA())</f>
        <v>#N/A</v>
      </c>
      <c r="BM111" s="510" t="e">
        <f ca="1">+IF(AND(ISNUMBER(OFFSET('Hygiene Data'!$H$7,0,10*ROW('Hygiene Data'!H105))),'Data Summary'!EB111="Yes"),OFFSET('Hygiene Data'!$H$7,0,10*ROW('Hygiene Data'!H105)),NA())</f>
        <v>#N/A</v>
      </c>
      <c r="BN111" s="510" t="e">
        <f ca="1">+IF(AND(ISNUMBER(OFFSET('Hygiene Data'!$H$9,0,10*ROW('Hygiene Data'!H105))),'Data Summary'!EC111="Yes"),OFFSET('Hygiene Data'!$H$9,0,10*ROW('Hygiene Data'!H105)),NA())</f>
        <v>#N/A</v>
      </c>
      <c r="BO111" s="510" t="e">
        <f ca="1">+IF(AND(ISNUMBER(OFFSET('Hygiene Data'!$I$5,0,10*ROW('Hygiene Data'!I105))),'Data Summary'!ED111="Yes"),OFFSET('Hygiene Data'!$I$5,0,10*ROW('Hygiene Data'!I105)),NA())</f>
        <v>#N/A</v>
      </c>
      <c r="BP111" s="510" t="e">
        <f ca="1">+IF(AND(ISNUMBER(OFFSET('Hygiene Data'!$I$7,0,10*ROW('Hygiene Data'!I105))),'Data Summary'!EE111="Yes"),OFFSET('Hygiene Data'!$I$7,0,10*ROW('Hygiene Data'!I105)),NA())</f>
        <v>#N/A</v>
      </c>
      <c r="BQ111" s="510" t="e">
        <f ca="1">+IF(AND(ISNUMBER(OFFSET('Hygiene Data'!$I$9,0,10*ROW('Hygiene Data'!I105))),'Data Summary'!EF111="Yes"),OFFSET('Hygiene Data'!$I$9,0,10*ROW('Hygiene Data'!I105)),NA())</f>
        <v>#N/A</v>
      </c>
    </row>
    <row r="112" spans="1:69" x14ac:dyDescent="0.25">
      <c r="A112" s="506" t="e">
        <f ca="1">+RIGHT('Data Summary'!A112,LEN('Data Summary'!A112)-9)</f>
        <v>#VALUE!</v>
      </c>
      <c r="B112" s="480" t="str">
        <f ca="1">+IF(ISTEXT('Data Summary'!B112),'Data Summary'!B112,"")</f>
        <v/>
      </c>
      <c r="C112" s="507" t="e">
        <f ca="1">+VALUE('Data Summary'!C112)</f>
        <v>#VALUE!</v>
      </c>
      <c r="D112" s="508" t="e">
        <f ca="1">+IF(AND(ISNUMBER(OFFSET('Water Data'!$D$4,0,10*ROW('Water Data'!D106))),'Data Summary'!BS112="Yes"),100-OFFSET('Water Data'!$D$4,0,10*ROW('Water Data'!D106)),NA())</f>
        <v>#N/A</v>
      </c>
      <c r="E112" s="508" t="e">
        <f ca="1">+IF(AND(ISNUMBER(OFFSET('Water Data'!$D$6,0,10*ROW('Water Data'!D106))),'Data Summary'!BT112="Yes"),OFFSET('Water Data'!$D$6,0,10*ROW('Water Data'!D106)),NA())</f>
        <v>#N/A</v>
      </c>
      <c r="F112" s="508" t="e">
        <f ca="1">+IF(AND(ISNUMBER(OFFSET('Water Data'!$D$9,0,10*ROW('Water Data'!D106))),'Data Summary'!BU112="Yes"),OFFSET('Water Data'!$D$9,0,10*ROW('Water Data'!D106)),NA())</f>
        <v>#N/A</v>
      </c>
      <c r="G112" s="508" t="e">
        <f ca="1">+IF(AND(ISNUMBER(OFFSET('Water Data'!$E$4,0,10*ROW('Water Data'!E106))),'Data Summary'!BV112="Yes"),100-OFFSET('Water Data'!$E$4,0,10*ROW('Water Data'!E106)),NA())</f>
        <v>#N/A</v>
      </c>
      <c r="H112" s="508" t="e">
        <f ca="1">+IF(AND(ISNUMBER(OFFSET('Water Data'!$E$6,0,10*ROW('Water Data'!E106))),'Data Summary'!BW112="Yes"),OFFSET('Water Data'!$E$6,0,10*ROW('Water Data'!E106)),NA())</f>
        <v>#N/A</v>
      </c>
      <c r="I112" s="508" t="e">
        <f ca="1">+IF(AND(ISNUMBER(OFFSET('Water Data'!$E$9,0,10*ROW('Water Data'!E106))),'Data Summary'!BX112="Yes"),OFFSET('Water Data'!$E$9,0,10*ROW('Water Data'!E106)),NA())</f>
        <v>#N/A</v>
      </c>
      <c r="J112" s="508" t="e">
        <f ca="1">+IF(AND(ISNUMBER(OFFSET('Water Data'!$F$4,0,10*ROW('Water Data'!F106))),'Data Summary'!BY112="Yes"),100-OFFSET('Water Data'!$F$4,0,10*ROW('Water Data'!F106)),NA())</f>
        <v>#N/A</v>
      </c>
      <c r="K112" s="508" t="e">
        <f ca="1">+IF(AND(ISNUMBER(OFFSET('Water Data'!$F$6,0,10*ROW('Water Data'!F106))),'Data Summary'!BZ112="Yes"),OFFSET('Water Data'!$F$6,0,10*ROW('Water Data'!F106)),NA())</f>
        <v>#N/A</v>
      </c>
      <c r="L112" s="508" t="e">
        <f ca="1">+IF(AND(ISNUMBER(OFFSET('Water Data'!$F$9,0,10*ROW('Water Data'!F106))),'Data Summary'!CA112="Yes"),OFFSET('Water Data'!$F$9,0,10*ROW('Water Data'!F106)),NA())</f>
        <v>#N/A</v>
      </c>
      <c r="M112" s="508" t="e">
        <f ca="1">+IF(AND(ISNUMBER(OFFSET('Water Data'!$G$4,0,10*ROW('Water Data'!G106))),'Data Summary'!CB112="Yes"),100-OFFSET('Water Data'!$G$4,0,10*ROW('Water Data'!G106)),NA())</f>
        <v>#N/A</v>
      </c>
      <c r="N112" s="508" t="e">
        <f ca="1">+IF(AND(ISNUMBER(OFFSET('Water Data'!$G$6,0,10*ROW('Water Data'!G106))),'Data Summary'!CC112="Yes"),OFFSET('Water Data'!$G$6,0,10*ROW('Water Data'!G106)),NA())</f>
        <v>#N/A</v>
      </c>
      <c r="O112" s="508" t="e">
        <f ca="1">+IF(AND(ISNUMBER(OFFSET('Water Data'!$G$9,0,10*ROW('Water Data'!G106))),'Data Summary'!CD112="Yes"),OFFSET('Water Data'!$G$9,0,10*ROW('Water Data'!G106)),NA())</f>
        <v>#N/A</v>
      </c>
      <c r="P112" s="508" t="e">
        <f ca="1">+IF(AND(ISNUMBER(OFFSET('Water Data'!$H$4,0,10*ROW('Water Data'!H106))),'Data Summary'!CE112="Yes"),100-OFFSET('Water Data'!$H$4,0,10*ROW('Water Data'!H106)),NA())</f>
        <v>#N/A</v>
      </c>
      <c r="Q112" s="508" t="e">
        <f ca="1">+IF(AND(ISNUMBER(OFFSET('Water Data'!$H$6,0,10*ROW('Water Data'!H106))),'Data Summary'!CF112="Yes"),OFFSET('Water Data'!$H$6,0,10*ROW('Water Data'!H106)),NA())</f>
        <v>#N/A</v>
      </c>
      <c r="R112" s="508" t="e">
        <f ca="1">+IF(AND(ISNUMBER(OFFSET('Water Data'!$H$9,0,10*ROW('Water Data'!H106))),'Data Summary'!CG112="Yes"),OFFSET('Water Data'!$H$9,0,10*ROW('Water Data'!H106)),NA())</f>
        <v>#N/A</v>
      </c>
      <c r="S112" s="508" t="e">
        <f ca="1">+IF(AND(ISNUMBER(OFFSET('Water Data'!$I$4,0,10*ROW('Water Data'!I106))),'Data Summary'!CH112="Yes"),100-OFFSET('Water Data'!$I$4,0,10*ROW('Water Data'!I106)),NA())</f>
        <v>#N/A</v>
      </c>
      <c r="T112" s="508" t="e">
        <f ca="1">+IF(AND(ISNUMBER(OFFSET('Water Data'!$I$6,0,10*ROW('Water Data'!I106))),'Data Summary'!CI112="Yes"),OFFSET('Water Data'!$I$6,0,10*ROW('Water Data'!I106)),NA())</f>
        <v>#N/A</v>
      </c>
      <c r="U112" s="508" t="e">
        <f ca="1">+IF(AND(ISNUMBER(OFFSET('Water Data'!$I$9,0,10*ROW('Water Data'!I106))),'Data Summary'!CJ112="Yes"),OFFSET('Water Data'!$I$9,0,10*ROW('Water Data'!I106)),NA())</f>
        <v>#N/A</v>
      </c>
      <c r="V112" s="509" t="e">
        <f ca="1">+IF(AND(ISNUMBER(OFFSET('Sanitation Data'!$D$4,0,10*ROW('Sanitation Data'!D106))),'Data Summary'!CK112="Yes"),100-OFFSET('Sanitation Data'!$D$4,0,10*ROW('Sanitation Data'!D106)),NA())</f>
        <v>#N/A</v>
      </c>
      <c r="W112" s="509" t="e">
        <f ca="1">+IF(AND(ISNUMBER(OFFSET('Sanitation Data'!$D$6,0,10*ROW('Sanitation Data'!D106))),'Data Summary'!CL112="Yes"),OFFSET('Sanitation Data'!$D$6,0,10*ROW('Sanitation Data'!D106)),NA())</f>
        <v>#N/A</v>
      </c>
      <c r="X112" s="509" t="e">
        <f ca="1">+IF(AND(ISNUMBER(OFFSET('Sanitation Data'!$D$10,0,10*ROW('Sanitation Data'!D106))),'Data Summary'!CM112="Yes"),OFFSET('Sanitation Data'!$D$10,0,10*ROW('Sanitation Data'!D106)),NA())</f>
        <v>#N/A</v>
      </c>
      <c r="Y112" s="509" t="e">
        <f ca="1">+IF(AND(ISNUMBER(OFFSET('Sanitation Data'!$D$11,0,10*ROW('Sanitation Data'!D106))),'Data Summary'!CN112="Yes"),OFFSET('Sanitation Data'!$D$11,0,10*ROW('Sanitation Data'!D106)),NA())</f>
        <v>#N/A</v>
      </c>
      <c r="Z112" s="509" t="e">
        <f ca="1">+IF(AND(ISNUMBER(OFFSET('Sanitation Data'!$D$12,0,10*ROW('Sanitation Data'!D106))),'Data Summary'!CO112="Yes"),OFFSET('Sanitation Data'!$D$12,0,10*ROW('Sanitation Data'!D106)),NA())</f>
        <v>#N/A</v>
      </c>
      <c r="AA112" s="509" t="e">
        <f ca="1">+IF(AND(ISNUMBER(OFFSET('Sanitation Data'!$E$4,0,10*ROW('Sanitation Data'!E106))),'Data Summary'!CP112="Yes"),100-OFFSET('Sanitation Data'!$E$4,0,10*ROW('Sanitation Data'!E106)),NA())</f>
        <v>#N/A</v>
      </c>
      <c r="AB112" s="509" t="e">
        <f ca="1">+IF(AND(ISNUMBER(OFFSET('Sanitation Data'!$E$6,0,10*ROW('Sanitation Data'!E106))),'Data Summary'!CQ112="Yes"),OFFSET('Sanitation Data'!$E$6,0,10*ROW('Sanitation Data'!E106)),NA())</f>
        <v>#N/A</v>
      </c>
      <c r="AC112" s="509" t="e">
        <f ca="1">+IF(AND(ISNUMBER(OFFSET('Sanitation Data'!$E$10,0,10*ROW('Sanitation Data'!E106))),'Data Summary'!CR112="Yes"),OFFSET('Sanitation Data'!$E$10,0,10*ROW('Sanitation Data'!E106)),NA())</f>
        <v>#N/A</v>
      </c>
      <c r="AD112" s="509" t="e">
        <f ca="1">+IF(AND(ISNUMBER(OFFSET('Sanitation Data'!$E$11,0,10*ROW('Sanitation Data'!E106))),'Data Summary'!CS112="Yes"),OFFSET('Sanitation Data'!$E$11,0,10*ROW('Sanitation Data'!E106)),NA())</f>
        <v>#N/A</v>
      </c>
      <c r="AE112" s="509" t="e">
        <f ca="1">+IF(AND(ISNUMBER(OFFSET('Sanitation Data'!$E$12,0,10*ROW('Sanitation Data'!E106))),'Data Summary'!CT112="Yes"),OFFSET('Sanitation Data'!$E$12,0,10*ROW('Sanitation Data'!E106)),NA())</f>
        <v>#N/A</v>
      </c>
      <c r="AF112" s="509" t="e">
        <f ca="1">+IF(AND(ISNUMBER(OFFSET('Sanitation Data'!$F$4,0,10*ROW('Sanitation Data'!F106))),'Data Summary'!CU112="Yes"),100-OFFSET('Sanitation Data'!$F$4,0,10*ROW('Sanitation Data'!F106)),NA())</f>
        <v>#N/A</v>
      </c>
      <c r="AG112" s="509" t="e">
        <f ca="1">+IF(AND(ISNUMBER(OFFSET('Sanitation Data'!$F$6,0,10*ROW('Sanitation Data'!F106))),'Data Summary'!CV112="Yes"),OFFSET('Sanitation Data'!$F$6,0,10*ROW('Sanitation Data'!F106)),NA())</f>
        <v>#N/A</v>
      </c>
      <c r="AH112" s="509" t="e">
        <f ca="1">+IF(AND(ISNUMBER(OFFSET('Sanitation Data'!$F$10,0,10*ROW('Sanitation Data'!F106))),'Data Summary'!CW112="Yes"),OFFSET('Sanitation Data'!$F$10,0,10*ROW('Sanitation Data'!F106)),NA())</f>
        <v>#N/A</v>
      </c>
      <c r="AI112" s="509" t="e">
        <f ca="1">+IF(AND(ISNUMBER(OFFSET('Sanitation Data'!$F$11,0,10*ROW('Sanitation Data'!F106))),'Data Summary'!CX112="Yes"),OFFSET('Sanitation Data'!$F$11,0,10*ROW('Sanitation Data'!F106)),NA())</f>
        <v>#N/A</v>
      </c>
      <c r="AJ112" s="509" t="e">
        <f ca="1">+IF(AND(ISNUMBER(OFFSET('Sanitation Data'!$F$12,0,10*ROW('Sanitation Data'!F106))),'Data Summary'!CY112="Yes"),OFFSET('Sanitation Data'!$F$12,0,10*ROW('Sanitation Data'!F106)),NA())</f>
        <v>#N/A</v>
      </c>
      <c r="AK112" s="509" t="e">
        <f ca="1">+IF(AND(ISNUMBER(OFFSET('Sanitation Data'!$G$4,0,10*ROW('Sanitation Data'!G106))),'Data Summary'!CZ112="Yes"),100-OFFSET('Sanitation Data'!$G$4,0,10*ROW('Sanitation Data'!G106)),NA())</f>
        <v>#N/A</v>
      </c>
      <c r="AL112" s="509" t="e">
        <f ca="1">+IF(AND(ISNUMBER(OFFSET('Sanitation Data'!$G$6,0,10*ROW('Sanitation Data'!G106))),'Data Summary'!DA112="Yes"),OFFSET('Sanitation Data'!$G$6,0,10*ROW('Sanitation Data'!G106)),NA())</f>
        <v>#N/A</v>
      </c>
      <c r="AM112" s="509" t="e">
        <f ca="1">+IF(AND(ISNUMBER(OFFSET('Sanitation Data'!$G$10,0,10*ROW('Sanitation Data'!G106))),'Data Summary'!DB112="Yes"),OFFSET('Sanitation Data'!$G$10,0,10*ROW('Sanitation Data'!G106)),NA())</f>
        <v>#N/A</v>
      </c>
      <c r="AN112" s="509" t="e">
        <f ca="1">+IF(AND(ISNUMBER(OFFSET('Sanitation Data'!$G$11,0,10*ROW('Sanitation Data'!G106))),'Data Summary'!DC112="Yes"),OFFSET('Sanitation Data'!$G$11,0,10*ROW('Sanitation Data'!G106)),NA())</f>
        <v>#N/A</v>
      </c>
      <c r="AO112" s="509" t="e">
        <f ca="1">+IF(AND(ISNUMBER(OFFSET('Sanitation Data'!$G$12,0,10*ROW('Sanitation Data'!G106))),'Data Summary'!DD112="Yes"),OFFSET('Sanitation Data'!$G$12,0,10*ROW('Sanitation Data'!G106)),NA())</f>
        <v>#N/A</v>
      </c>
      <c r="AP112" s="509" t="e">
        <f ca="1">+IF(AND(ISNUMBER(OFFSET('Sanitation Data'!$H$4,0,10*ROW('Sanitation Data'!H106))),'Data Summary'!DE112="Yes"),100-OFFSET('Sanitation Data'!$H$4,0,10*ROW('Sanitation Data'!H106)),NA())</f>
        <v>#N/A</v>
      </c>
      <c r="AQ112" s="509" t="e">
        <f ca="1">+IF(AND(ISNUMBER(OFFSET('Sanitation Data'!$H$6,0,10*ROW('Sanitation Data'!H106))),'Data Summary'!DF112="Yes"),OFFSET('Sanitation Data'!$H$6,0,10*ROW('Sanitation Data'!H106)),NA())</f>
        <v>#N/A</v>
      </c>
      <c r="AR112" s="509" t="e">
        <f ca="1">+IF(AND(ISNUMBER(OFFSET('Sanitation Data'!$H$10,0,10*ROW('Sanitation Data'!H106))),'Data Summary'!DG112="Yes"),OFFSET('Sanitation Data'!$H$10,0,10*ROW('Sanitation Data'!H106)),NA())</f>
        <v>#N/A</v>
      </c>
      <c r="AS112" s="509" t="e">
        <f ca="1">+IF(AND(ISNUMBER(OFFSET('Sanitation Data'!$H$11,0,10*ROW('Sanitation Data'!H106))),'Data Summary'!DH112="Yes"),OFFSET('Sanitation Data'!$H$11,0,10*ROW('Sanitation Data'!H106)),NA())</f>
        <v>#N/A</v>
      </c>
      <c r="AT112" s="509" t="e">
        <f ca="1">+IF(AND(ISNUMBER(OFFSET('Sanitation Data'!$H$12,0,10*ROW('Sanitation Data'!H106))),'Data Summary'!DI112="Yes"),OFFSET('Sanitation Data'!$H$12,0,10*ROW('Sanitation Data'!H106)),NA())</f>
        <v>#N/A</v>
      </c>
      <c r="AU112" s="509" t="e">
        <f ca="1">+IF(AND(ISNUMBER(OFFSET('Sanitation Data'!$I$4,0,10*ROW('Sanitation Data'!I106))),'Data Summary'!DJ112="Yes"),100-OFFSET('Sanitation Data'!$I$4,0,10*ROW('Sanitation Data'!I106)),NA())</f>
        <v>#N/A</v>
      </c>
      <c r="AV112" s="509" t="e">
        <f ca="1">+IF(AND(ISNUMBER(OFFSET('Sanitation Data'!$I$6,0,10*ROW('Sanitation Data'!I106))),'Data Summary'!DK112="Yes"),OFFSET('Sanitation Data'!$I$6,0,10*ROW('Sanitation Data'!I106)),NA())</f>
        <v>#N/A</v>
      </c>
      <c r="AW112" s="509" t="e">
        <f ca="1">+IF(AND(ISNUMBER(OFFSET('Sanitation Data'!$I$10,0,10*ROW('Sanitation Data'!I106))),'Data Summary'!DL112="Yes"),OFFSET('Sanitation Data'!$I$10,0,10*ROW('Sanitation Data'!I106)),NA())</f>
        <v>#N/A</v>
      </c>
      <c r="AX112" s="509" t="e">
        <f ca="1">+IF(AND(ISNUMBER(OFFSET('Sanitation Data'!$I$11,0,10*ROW('Sanitation Data'!I106))),'Data Summary'!DM112="Yes"),OFFSET('Sanitation Data'!$I$11,0,10*ROW('Sanitation Data'!I106)),NA())</f>
        <v>#N/A</v>
      </c>
      <c r="AY112" s="509" t="e">
        <f ca="1">+IF(AND(ISNUMBER(OFFSET('Sanitation Data'!$I$12,0,10*ROW('Sanitation Data'!I106))),'Data Summary'!DN112="Yes"),OFFSET('Sanitation Data'!$I$12,0,10*ROW('Sanitation Data'!I106)),NA())</f>
        <v>#N/A</v>
      </c>
      <c r="AZ112" s="510" t="e">
        <f ca="1">+IF(AND(ISNUMBER(OFFSET('Hygiene Data'!$D$5,0,10*ROW('Hygiene Data'!D106))),'Data Summary'!DO112="Yes"),OFFSET('Hygiene Data'!$D$5,0,10*ROW('Hygiene Data'!D106)),NA())</f>
        <v>#N/A</v>
      </c>
      <c r="BA112" s="510" t="e">
        <f ca="1">+IF(AND(ISNUMBER(OFFSET('Hygiene Data'!$D$7,0,10*ROW('Hygiene Data'!D106))),'Data Summary'!DP112="Yes"),OFFSET('Hygiene Data'!$D$7,0,10*ROW('Hygiene Data'!D106)),NA())</f>
        <v>#N/A</v>
      </c>
      <c r="BB112" s="510" t="e">
        <f ca="1">+IF(AND(ISNUMBER(OFFSET('Hygiene Data'!$D$9,0,10*ROW('Hygiene Data'!D106))),'Data Summary'!DQ112="Yes"),OFFSET('Hygiene Data'!$D$9,0,10*ROW('Hygiene Data'!D106)),NA())</f>
        <v>#N/A</v>
      </c>
      <c r="BC112" s="510" t="e">
        <f ca="1">+IF(AND(ISNUMBER(OFFSET('Hygiene Data'!$E$5,0,10*ROW('Hygiene Data'!E106))),'Data Summary'!DR112="Yes"),OFFSET('Hygiene Data'!$E$5,0,10*ROW('Hygiene Data'!E106)),NA())</f>
        <v>#N/A</v>
      </c>
      <c r="BD112" s="510" t="e">
        <f ca="1">+IF(AND(ISNUMBER(OFFSET('Hygiene Data'!$E$7,0,10*ROW('Hygiene Data'!E106))),'Data Summary'!DS112="Yes"),OFFSET('Hygiene Data'!$E$7,0,10*ROW('Hygiene Data'!E106)),NA())</f>
        <v>#N/A</v>
      </c>
      <c r="BE112" s="510" t="e">
        <f ca="1">+IF(AND(ISNUMBER(OFFSET('Hygiene Data'!$E$9,0,10*ROW('Hygiene Data'!E106))),'Data Summary'!DT112="Yes"),OFFSET('Hygiene Data'!$E$9,0,10*ROW('Hygiene Data'!E106)),NA())</f>
        <v>#N/A</v>
      </c>
      <c r="BF112" s="510" t="e">
        <f ca="1">+IF(AND(ISNUMBER(OFFSET('Hygiene Data'!$F$5,0,10*ROW('Hygiene Data'!F106))),'Data Summary'!DU112="Yes"),OFFSET('Hygiene Data'!$F$5,0,10*ROW('Hygiene Data'!F106)),NA())</f>
        <v>#N/A</v>
      </c>
      <c r="BG112" s="510" t="e">
        <f ca="1">+IF(AND(ISNUMBER(OFFSET('Hygiene Data'!$F$7,0,10*ROW('Hygiene Data'!F106))),'Data Summary'!DV112="Yes"),OFFSET('Hygiene Data'!$F$7,0,10*ROW('Hygiene Data'!F106)),NA())</f>
        <v>#N/A</v>
      </c>
      <c r="BH112" s="510" t="e">
        <f ca="1">+IF(AND(ISNUMBER(OFFSET('Hygiene Data'!$F$9,0,10*ROW('Hygiene Data'!F106))),'Data Summary'!DW112="Yes"),OFFSET('Hygiene Data'!$F$9,0,10*ROW('Hygiene Data'!F106)),NA())</f>
        <v>#N/A</v>
      </c>
      <c r="BI112" s="510" t="e">
        <f ca="1">+IF(AND(ISNUMBER(OFFSET('Hygiene Data'!$G$5,0,10*ROW('Hygiene Data'!G106))),'Data Summary'!DX112="Yes"),OFFSET('Hygiene Data'!$G$5,0,10*ROW('Hygiene Data'!G106)),NA())</f>
        <v>#N/A</v>
      </c>
      <c r="BJ112" s="510" t="e">
        <f ca="1">+IF(AND(ISNUMBER(OFFSET('Hygiene Data'!$G$7,0,10*ROW('Hygiene Data'!G106))),'Data Summary'!DY112="Yes"),OFFSET('Hygiene Data'!$G$7,0,10*ROW('Hygiene Data'!G106)),NA())</f>
        <v>#N/A</v>
      </c>
      <c r="BK112" s="510" t="e">
        <f ca="1">+IF(AND(ISNUMBER(OFFSET('Hygiene Data'!$G$9,0,10*ROW('Hygiene Data'!G106))),'Data Summary'!DZ112="Yes"),OFFSET('Hygiene Data'!$G$9,0,10*ROW('Hygiene Data'!G106)),NA())</f>
        <v>#N/A</v>
      </c>
      <c r="BL112" s="510" t="e">
        <f ca="1">+IF(AND(ISNUMBER(OFFSET('Hygiene Data'!$H$5,0,10*ROW('Hygiene Data'!H106))),'Data Summary'!EA112="Yes"),OFFSET('Hygiene Data'!$H$5,0,10*ROW('Hygiene Data'!H106)),NA())</f>
        <v>#N/A</v>
      </c>
      <c r="BM112" s="510" t="e">
        <f ca="1">+IF(AND(ISNUMBER(OFFSET('Hygiene Data'!$H$7,0,10*ROW('Hygiene Data'!H106))),'Data Summary'!EB112="Yes"),OFFSET('Hygiene Data'!$H$7,0,10*ROW('Hygiene Data'!H106)),NA())</f>
        <v>#N/A</v>
      </c>
      <c r="BN112" s="510" t="e">
        <f ca="1">+IF(AND(ISNUMBER(OFFSET('Hygiene Data'!$H$9,0,10*ROW('Hygiene Data'!H106))),'Data Summary'!EC112="Yes"),OFFSET('Hygiene Data'!$H$9,0,10*ROW('Hygiene Data'!H106)),NA())</f>
        <v>#N/A</v>
      </c>
      <c r="BO112" s="510" t="e">
        <f ca="1">+IF(AND(ISNUMBER(OFFSET('Hygiene Data'!$I$5,0,10*ROW('Hygiene Data'!I106))),'Data Summary'!ED112="Yes"),OFFSET('Hygiene Data'!$I$5,0,10*ROW('Hygiene Data'!I106)),NA())</f>
        <v>#N/A</v>
      </c>
      <c r="BP112" s="510" t="e">
        <f ca="1">+IF(AND(ISNUMBER(OFFSET('Hygiene Data'!$I$7,0,10*ROW('Hygiene Data'!I106))),'Data Summary'!EE112="Yes"),OFFSET('Hygiene Data'!$I$7,0,10*ROW('Hygiene Data'!I106)),NA())</f>
        <v>#N/A</v>
      </c>
      <c r="BQ112" s="510" t="e">
        <f ca="1">+IF(AND(ISNUMBER(OFFSET('Hygiene Data'!$I$9,0,10*ROW('Hygiene Data'!I106))),'Data Summary'!EF112="Yes"),OFFSET('Hygiene Data'!$I$9,0,10*ROW('Hygiene Data'!I106)),NA())</f>
        <v>#N/A</v>
      </c>
    </row>
    <row r="113" spans="1:69" x14ac:dyDescent="0.25">
      <c r="A113" s="506" t="e">
        <f ca="1">+RIGHT('Data Summary'!A113,LEN('Data Summary'!A113)-9)</f>
        <v>#VALUE!</v>
      </c>
      <c r="B113" s="480" t="str">
        <f ca="1">+IF(ISTEXT('Data Summary'!B113),'Data Summary'!B113,"")</f>
        <v/>
      </c>
      <c r="C113" s="507" t="e">
        <f ca="1">+VALUE('Data Summary'!C113)</f>
        <v>#VALUE!</v>
      </c>
      <c r="D113" s="508" t="e">
        <f ca="1">+IF(AND(ISNUMBER(OFFSET('Water Data'!$D$4,0,10*ROW('Water Data'!D107))),'Data Summary'!BS113="Yes"),100-OFFSET('Water Data'!$D$4,0,10*ROW('Water Data'!D107)),NA())</f>
        <v>#N/A</v>
      </c>
      <c r="E113" s="508" t="e">
        <f ca="1">+IF(AND(ISNUMBER(OFFSET('Water Data'!$D$6,0,10*ROW('Water Data'!D107))),'Data Summary'!BT113="Yes"),OFFSET('Water Data'!$D$6,0,10*ROW('Water Data'!D107)),NA())</f>
        <v>#N/A</v>
      </c>
      <c r="F113" s="508" t="e">
        <f ca="1">+IF(AND(ISNUMBER(OFFSET('Water Data'!$D$9,0,10*ROW('Water Data'!D107))),'Data Summary'!BU113="Yes"),OFFSET('Water Data'!$D$9,0,10*ROW('Water Data'!D107)),NA())</f>
        <v>#N/A</v>
      </c>
      <c r="G113" s="508" t="e">
        <f ca="1">+IF(AND(ISNUMBER(OFFSET('Water Data'!$E$4,0,10*ROW('Water Data'!E107))),'Data Summary'!BV113="Yes"),100-OFFSET('Water Data'!$E$4,0,10*ROW('Water Data'!E107)),NA())</f>
        <v>#N/A</v>
      </c>
      <c r="H113" s="508" t="e">
        <f ca="1">+IF(AND(ISNUMBER(OFFSET('Water Data'!$E$6,0,10*ROW('Water Data'!E107))),'Data Summary'!BW113="Yes"),OFFSET('Water Data'!$E$6,0,10*ROW('Water Data'!E107)),NA())</f>
        <v>#N/A</v>
      </c>
      <c r="I113" s="508" t="e">
        <f ca="1">+IF(AND(ISNUMBER(OFFSET('Water Data'!$E$9,0,10*ROW('Water Data'!E107))),'Data Summary'!BX113="Yes"),OFFSET('Water Data'!$E$9,0,10*ROW('Water Data'!E107)),NA())</f>
        <v>#N/A</v>
      </c>
      <c r="J113" s="508" t="e">
        <f ca="1">+IF(AND(ISNUMBER(OFFSET('Water Data'!$F$4,0,10*ROW('Water Data'!F107))),'Data Summary'!BY113="Yes"),100-OFFSET('Water Data'!$F$4,0,10*ROW('Water Data'!F107)),NA())</f>
        <v>#N/A</v>
      </c>
      <c r="K113" s="508" t="e">
        <f ca="1">+IF(AND(ISNUMBER(OFFSET('Water Data'!$F$6,0,10*ROW('Water Data'!F107))),'Data Summary'!BZ113="Yes"),OFFSET('Water Data'!$F$6,0,10*ROW('Water Data'!F107)),NA())</f>
        <v>#N/A</v>
      </c>
      <c r="L113" s="508" t="e">
        <f ca="1">+IF(AND(ISNUMBER(OFFSET('Water Data'!$F$9,0,10*ROW('Water Data'!F107))),'Data Summary'!CA113="Yes"),OFFSET('Water Data'!$F$9,0,10*ROW('Water Data'!F107)),NA())</f>
        <v>#N/A</v>
      </c>
      <c r="M113" s="508" t="e">
        <f ca="1">+IF(AND(ISNUMBER(OFFSET('Water Data'!$G$4,0,10*ROW('Water Data'!G107))),'Data Summary'!CB113="Yes"),100-OFFSET('Water Data'!$G$4,0,10*ROW('Water Data'!G107)),NA())</f>
        <v>#N/A</v>
      </c>
      <c r="N113" s="508" t="e">
        <f ca="1">+IF(AND(ISNUMBER(OFFSET('Water Data'!$G$6,0,10*ROW('Water Data'!G107))),'Data Summary'!CC113="Yes"),OFFSET('Water Data'!$G$6,0,10*ROW('Water Data'!G107)),NA())</f>
        <v>#N/A</v>
      </c>
      <c r="O113" s="508" t="e">
        <f ca="1">+IF(AND(ISNUMBER(OFFSET('Water Data'!$G$9,0,10*ROW('Water Data'!G107))),'Data Summary'!CD113="Yes"),OFFSET('Water Data'!$G$9,0,10*ROW('Water Data'!G107)),NA())</f>
        <v>#N/A</v>
      </c>
      <c r="P113" s="508" t="e">
        <f ca="1">+IF(AND(ISNUMBER(OFFSET('Water Data'!$H$4,0,10*ROW('Water Data'!H107))),'Data Summary'!CE113="Yes"),100-OFFSET('Water Data'!$H$4,0,10*ROW('Water Data'!H107)),NA())</f>
        <v>#N/A</v>
      </c>
      <c r="Q113" s="508" t="e">
        <f ca="1">+IF(AND(ISNUMBER(OFFSET('Water Data'!$H$6,0,10*ROW('Water Data'!H107))),'Data Summary'!CF113="Yes"),OFFSET('Water Data'!$H$6,0,10*ROW('Water Data'!H107)),NA())</f>
        <v>#N/A</v>
      </c>
      <c r="R113" s="508" t="e">
        <f ca="1">+IF(AND(ISNUMBER(OFFSET('Water Data'!$H$9,0,10*ROW('Water Data'!H107))),'Data Summary'!CG113="Yes"),OFFSET('Water Data'!$H$9,0,10*ROW('Water Data'!H107)),NA())</f>
        <v>#N/A</v>
      </c>
      <c r="S113" s="508" t="e">
        <f ca="1">+IF(AND(ISNUMBER(OFFSET('Water Data'!$I$4,0,10*ROW('Water Data'!I107))),'Data Summary'!CH113="Yes"),100-OFFSET('Water Data'!$I$4,0,10*ROW('Water Data'!I107)),NA())</f>
        <v>#N/A</v>
      </c>
      <c r="T113" s="508" t="e">
        <f ca="1">+IF(AND(ISNUMBER(OFFSET('Water Data'!$I$6,0,10*ROW('Water Data'!I107))),'Data Summary'!CI113="Yes"),OFFSET('Water Data'!$I$6,0,10*ROW('Water Data'!I107)),NA())</f>
        <v>#N/A</v>
      </c>
      <c r="U113" s="508" t="e">
        <f ca="1">+IF(AND(ISNUMBER(OFFSET('Water Data'!$I$9,0,10*ROW('Water Data'!I107))),'Data Summary'!CJ113="Yes"),OFFSET('Water Data'!$I$9,0,10*ROW('Water Data'!I107)),NA())</f>
        <v>#N/A</v>
      </c>
      <c r="V113" s="509" t="e">
        <f ca="1">+IF(AND(ISNUMBER(OFFSET('Sanitation Data'!$D$4,0,10*ROW('Sanitation Data'!D107))),'Data Summary'!CK113="Yes"),100-OFFSET('Sanitation Data'!$D$4,0,10*ROW('Sanitation Data'!D107)),NA())</f>
        <v>#N/A</v>
      </c>
      <c r="W113" s="509" t="e">
        <f ca="1">+IF(AND(ISNUMBER(OFFSET('Sanitation Data'!$D$6,0,10*ROW('Sanitation Data'!D107))),'Data Summary'!CL113="Yes"),OFFSET('Sanitation Data'!$D$6,0,10*ROW('Sanitation Data'!D107)),NA())</f>
        <v>#N/A</v>
      </c>
      <c r="X113" s="509" t="e">
        <f ca="1">+IF(AND(ISNUMBER(OFFSET('Sanitation Data'!$D$10,0,10*ROW('Sanitation Data'!D107))),'Data Summary'!CM113="Yes"),OFFSET('Sanitation Data'!$D$10,0,10*ROW('Sanitation Data'!D107)),NA())</f>
        <v>#N/A</v>
      </c>
      <c r="Y113" s="509" t="e">
        <f ca="1">+IF(AND(ISNUMBER(OFFSET('Sanitation Data'!$D$11,0,10*ROW('Sanitation Data'!D107))),'Data Summary'!CN113="Yes"),OFFSET('Sanitation Data'!$D$11,0,10*ROW('Sanitation Data'!D107)),NA())</f>
        <v>#N/A</v>
      </c>
      <c r="Z113" s="509" t="e">
        <f ca="1">+IF(AND(ISNUMBER(OFFSET('Sanitation Data'!$D$12,0,10*ROW('Sanitation Data'!D107))),'Data Summary'!CO113="Yes"),OFFSET('Sanitation Data'!$D$12,0,10*ROW('Sanitation Data'!D107)),NA())</f>
        <v>#N/A</v>
      </c>
      <c r="AA113" s="509" t="e">
        <f ca="1">+IF(AND(ISNUMBER(OFFSET('Sanitation Data'!$E$4,0,10*ROW('Sanitation Data'!E107))),'Data Summary'!CP113="Yes"),100-OFFSET('Sanitation Data'!$E$4,0,10*ROW('Sanitation Data'!E107)),NA())</f>
        <v>#N/A</v>
      </c>
      <c r="AB113" s="509" t="e">
        <f ca="1">+IF(AND(ISNUMBER(OFFSET('Sanitation Data'!$E$6,0,10*ROW('Sanitation Data'!E107))),'Data Summary'!CQ113="Yes"),OFFSET('Sanitation Data'!$E$6,0,10*ROW('Sanitation Data'!E107)),NA())</f>
        <v>#N/A</v>
      </c>
      <c r="AC113" s="509" t="e">
        <f ca="1">+IF(AND(ISNUMBER(OFFSET('Sanitation Data'!$E$10,0,10*ROW('Sanitation Data'!E107))),'Data Summary'!CR113="Yes"),OFFSET('Sanitation Data'!$E$10,0,10*ROW('Sanitation Data'!E107)),NA())</f>
        <v>#N/A</v>
      </c>
      <c r="AD113" s="509" t="e">
        <f ca="1">+IF(AND(ISNUMBER(OFFSET('Sanitation Data'!$E$11,0,10*ROW('Sanitation Data'!E107))),'Data Summary'!CS113="Yes"),OFFSET('Sanitation Data'!$E$11,0,10*ROW('Sanitation Data'!E107)),NA())</f>
        <v>#N/A</v>
      </c>
      <c r="AE113" s="509" t="e">
        <f ca="1">+IF(AND(ISNUMBER(OFFSET('Sanitation Data'!$E$12,0,10*ROW('Sanitation Data'!E107))),'Data Summary'!CT113="Yes"),OFFSET('Sanitation Data'!$E$12,0,10*ROW('Sanitation Data'!E107)),NA())</f>
        <v>#N/A</v>
      </c>
      <c r="AF113" s="509" t="e">
        <f ca="1">+IF(AND(ISNUMBER(OFFSET('Sanitation Data'!$F$4,0,10*ROW('Sanitation Data'!F107))),'Data Summary'!CU113="Yes"),100-OFFSET('Sanitation Data'!$F$4,0,10*ROW('Sanitation Data'!F107)),NA())</f>
        <v>#N/A</v>
      </c>
      <c r="AG113" s="509" t="e">
        <f ca="1">+IF(AND(ISNUMBER(OFFSET('Sanitation Data'!$F$6,0,10*ROW('Sanitation Data'!F107))),'Data Summary'!CV113="Yes"),OFFSET('Sanitation Data'!$F$6,0,10*ROW('Sanitation Data'!F107)),NA())</f>
        <v>#N/A</v>
      </c>
      <c r="AH113" s="509" t="e">
        <f ca="1">+IF(AND(ISNUMBER(OFFSET('Sanitation Data'!$F$10,0,10*ROW('Sanitation Data'!F107))),'Data Summary'!CW113="Yes"),OFFSET('Sanitation Data'!$F$10,0,10*ROW('Sanitation Data'!F107)),NA())</f>
        <v>#N/A</v>
      </c>
      <c r="AI113" s="509" t="e">
        <f ca="1">+IF(AND(ISNUMBER(OFFSET('Sanitation Data'!$F$11,0,10*ROW('Sanitation Data'!F107))),'Data Summary'!CX113="Yes"),OFFSET('Sanitation Data'!$F$11,0,10*ROW('Sanitation Data'!F107)),NA())</f>
        <v>#N/A</v>
      </c>
      <c r="AJ113" s="509" t="e">
        <f ca="1">+IF(AND(ISNUMBER(OFFSET('Sanitation Data'!$F$12,0,10*ROW('Sanitation Data'!F107))),'Data Summary'!CY113="Yes"),OFFSET('Sanitation Data'!$F$12,0,10*ROW('Sanitation Data'!F107)),NA())</f>
        <v>#N/A</v>
      </c>
      <c r="AK113" s="509" t="e">
        <f ca="1">+IF(AND(ISNUMBER(OFFSET('Sanitation Data'!$G$4,0,10*ROW('Sanitation Data'!G107))),'Data Summary'!CZ113="Yes"),100-OFFSET('Sanitation Data'!$G$4,0,10*ROW('Sanitation Data'!G107)),NA())</f>
        <v>#N/A</v>
      </c>
      <c r="AL113" s="509" t="e">
        <f ca="1">+IF(AND(ISNUMBER(OFFSET('Sanitation Data'!$G$6,0,10*ROW('Sanitation Data'!G107))),'Data Summary'!DA113="Yes"),OFFSET('Sanitation Data'!$G$6,0,10*ROW('Sanitation Data'!G107)),NA())</f>
        <v>#N/A</v>
      </c>
      <c r="AM113" s="509" t="e">
        <f ca="1">+IF(AND(ISNUMBER(OFFSET('Sanitation Data'!$G$10,0,10*ROW('Sanitation Data'!G107))),'Data Summary'!DB113="Yes"),OFFSET('Sanitation Data'!$G$10,0,10*ROW('Sanitation Data'!G107)),NA())</f>
        <v>#N/A</v>
      </c>
      <c r="AN113" s="509" t="e">
        <f ca="1">+IF(AND(ISNUMBER(OFFSET('Sanitation Data'!$G$11,0,10*ROW('Sanitation Data'!G107))),'Data Summary'!DC113="Yes"),OFFSET('Sanitation Data'!$G$11,0,10*ROW('Sanitation Data'!G107)),NA())</f>
        <v>#N/A</v>
      </c>
      <c r="AO113" s="509" t="e">
        <f ca="1">+IF(AND(ISNUMBER(OFFSET('Sanitation Data'!$G$12,0,10*ROW('Sanitation Data'!G107))),'Data Summary'!DD113="Yes"),OFFSET('Sanitation Data'!$G$12,0,10*ROW('Sanitation Data'!G107)),NA())</f>
        <v>#N/A</v>
      </c>
      <c r="AP113" s="509" t="e">
        <f ca="1">+IF(AND(ISNUMBER(OFFSET('Sanitation Data'!$H$4,0,10*ROW('Sanitation Data'!H107))),'Data Summary'!DE113="Yes"),100-OFFSET('Sanitation Data'!$H$4,0,10*ROW('Sanitation Data'!H107)),NA())</f>
        <v>#N/A</v>
      </c>
      <c r="AQ113" s="509" t="e">
        <f ca="1">+IF(AND(ISNUMBER(OFFSET('Sanitation Data'!$H$6,0,10*ROW('Sanitation Data'!H107))),'Data Summary'!DF113="Yes"),OFFSET('Sanitation Data'!$H$6,0,10*ROW('Sanitation Data'!H107)),NA())</f>
        <v>#N/A</v>
      </c>
      <c r="AR113" s="509" t="e">
        <f ca="1">+IF(AND(ISNUMBER(OFFSET('Sanitation Data'!$H$10,0,10*ROW('Sanitation Data'!H107))),'Data Summary'!DG113="Yes"),OFFSET('Sanitation Data'!$H$10,0,10*ROW('Sanitation Data'!H107)),NA())</f>
        <v>#N/A</v>
      </c>
      <c r="AS113" s="509" t="e">
        <f ca="1">+IF(AND(ISNUMBER(OFFSET('Sanitation Data'!$H$11,0,10*ROW('Sanitation Data'!H107))),'Data Summary'!DH113="Yes"),OFFSET('Sanitation Data'!$H$11,0,10*ROW('Sanitation Data'!H107)),NA())</f>
        <v>#N/A</v>
      </c>
      <c r="AT113" s="509" t="e">
        <f ca="1">+IF(AND(ISNUMBER(OFFSET('Sanitation Data'!$H$12,0,10*ROW('Sanitation Data'!H107))),'Data Summary'!DI113="Yes"),OFFSET('Sanitation Data'!$H$12,0,10*ROW('Sanitation Data'!H107)),NA())</f>
        <v>#N/A</v>
      </c>
      <c r="AU113" s="509" t="e">
        <f ca="1">+IF(AND(ISNUMBER(OFFSET('Sanitation Data'!$I$4,0,10*ROW('Sanitation Data'!I107))),'Data Summary'!DJ113="Yes"),100-OFFSET('Sanitation Data'!$I$4,0,10*ROW('Sanitation Data'!I107)),NA())</f>
        <v>#N/A</v>
      </c>
      <c r="AV113" s="509" t="e">
        <f ca="1">+IF(AND(ISNUMBER(OFFSET('Sanitation Data'!$I$6,0,10*ROW('Sanitation Data'!I107))),'Data Summary'!DK113="Yes"),OFFSET('Sanitation Data'!$I$6,0,10*ROW('Sanitation Data'!I107)),NA())</f>
        <v>#N/A</v>
      </c>
      <c r="AW113" s="509" t="e">
        <f ca="1">+IF(AND(ISNUMBER(OFFSET('Sanitation Data'!$I$10,0,10*ROW('Sanitation Data'!I107))),'Data Summary'!DL113="Yes"),OFFSET('Sanitation Data'!$I$10,0,10*ROW('Sanitation Data'!I107)),NA())</f>
        <v>#N/A</v>
      </c>
      <c r="AX113" s="509" t="e">
        <f ca="1">+IF(AND(ISNUMBER(OFFSET('Sanitation Data'!$I$11,0,10*ROW('Sanitation Data'!I107))),'Data Summary'!DM113="Yes"),OFFSET('Sanitation Data'!$I$11,0,10*ROW('Sanitation Data'!I107)),NA())</f>
        <v>#N/A</v>
      </c>
      <c r="AY113" s="509" t="e">
        <f ca="1">+IF(AND(ISNUMBER(OFFSET('Sanitation Data'!$I$12,0,10*ROW('Sanitation Data'!I107))),'Data Summary'!DN113="Yes"),OFFSET('Sanitation Data'!$I$12,0,10*ROW('Sanitation Data'!I107)),NA())</f>
        <v>#N/A</v>
      </c>
      <c r="AZ113" s="510" t="e">
        <f ca="1">+IF(AND(ISNUMBER(OFFSET('Hygiene Data'!$D$5,0,10*ROW('Hygiene Data'!D107))),'Data Summary'!DO113="Yes"),OFFSET('Hygiene Data'!$D$5,0,10*ROW('Hygiene Data'!D107)),NA())</f>
        <v>#N/A</v>
      </c>
      <c r="BA113" s="510" t="e">
        <f ca="1">+IF(AND(ISNUMBER(OFFSET('Hygiene Data'!$D$7,0,10*ROW('Hygiene Data'!D107))),'Data Summary'!DP113="Yes"),OFFSET('Hygiene Data'!$D$7,0,10*ROW('Hygiene Data'!D107)),NA())</f>
        <v>#N/A</v>
      </c>
      <c r="BB113" s="510" t="e">
        <f ca="1">+IF(AND(ISNUMBER(OFFSET('Hygiene Data'!$D$9,0,10*ROW('Hygiene Data'!D107))),'Data Summary'!DQ113="Yes"),OFFSET('Hygiene Data'!$D$9,0,10*ROW('Hygiene Data'!D107)),NA())</f>
        <v>#N/A</v>
      </c>
      <c r="BC113" s="510" t="e">
        <f ca="1">+IF(AND(ISNUMBER(OFFSET('Hygiene Data'!$E$5,0,10*ROW('Hygiene Data'!E107))),'Data Summary'!DR113="Yes"),OFFSET('Hygiene Data'!$E$5,0,10*ROW('Hygiene Data'!E107)),NA())</f>
        <v>#N/A</v>
      </c>
      <c r="BD113" s="510" t="e">
        <f ca="1">+IF(AND(ISNUMBER(OFFSET('Hygiene Data'!$E$7,0,10*ROW('Hygiene Data'!E107))),'Data Summary'!DS113="Yes"),OFFSET('Hygiene Data'!$E$7,0,10*ROW('Hygiene Data'!E107)),NA())</f>
        <v>#N/A</v>
      </c>
      <c r="BE113" s="510" t="e">
        <f ca="1">+IF(AND(ISNUMBER(OFFSET('Hygiene Data'!$E$9,0,10*ROW('Hygiene Data'!E107))),'Data Summary'!DT113="Yes"),OFFSET('Hygiene Data'!$E$9,0,10*ROW('Hygiene Data'!E107)),NA())</f>
        <v>#N/A</v>
      </c>
      <c r="BF113" s="510" t="e">
        <f ca="1">+IF(AND(ISNUMBER(OFFSET('Hygiene Data'!$F$5,0,10*ROW('Hygiene Data'!F107))),'Data Summary'!DU113="Yes"),OFFSET('Hygiene Data'!$F$5,0,10*ROW('Hygiene Data'!F107)),NA())</f>
        <v>#N/A</v>
      </c>
      <c r="BG113" s="510" t="e">
        <f ca="1">+IF(AND(ISNUMBER(OFFSET('Hygiene Data'!$F$7,0,10*ROW('Hygiene Data'!F107))),'Data Summary'!DV113="Yes"),OFFSET('Hygiene Data'!$F$7,0,10*ROW('Hygiene Data'!F107)),NA())</f>
        <v>#N/A</v>
      </c>
      <c r="BH113" s="510" t="e">
        <f ca="1">+IF(AND(ISNUMBER(OFFSET('Hygiene Data'!$F$9,0,10*ROW('Hygiene Data'!F107))),'Data Summary'!DW113="Yes"),OFFSET('Hygiene Data'!$F$9,0,10*ROW('Hygiene Data'!F107)),NA())</f>
        <v>#N/A</v>
      </c>
      <c r="BI113" s="510" t="e">
        <f ca="1">+IF(AND(ISNUMBER(OFFSET('Hygiene Data'!$G$5,0,10*ROW('Hygiene Data'!G107))),'Data Summary'!DX113="Yes"),OFFSET('Hygiene Data'!$G$5,0,10*ROW('Hygiene Data'!G107)),NA())</f>
        <v>#N/A</v>
      </c>
      <c r="BJ113" s="510" t="e">
        <f ca="1">+IF(AND(ISNUMBER(OFFSET('Hygiene Data'!$G$7,0,10*ROW('Hygiene Data'!G107))),'Data Summary'!DY113="Yes"),OFFSET('Hygiene Data'!$G$7,0,10*ROW('Hygiene Data'!G107)),NA())</f>
        <v>#N/A</v>
      </c>
      <c r="BK113" s="510" t="e">
        <f ca="1">+IF(AND(ISNUMBER(OFFSET('Hygiene Data'!$G$9,0,10*ROW('Hygiene Data'!G107))),'Data Summary'!DZ113="Yes"),OFFSET('Hygiene Data'!$G$9,0,10*ROW('Hygiene Data'!G107)),NA())</f>
        <v>#N/A</v>
      </c>
      <c r="BL113" s="510" t="e">
        <f ca="1">+IF(AND(ISNUMBER(OFFSET('Hygiene Data'!$H$5,0,10*ROW('Hygiene Data'!H107))),'Data Summary'!EA113="Yes"),OFFSET('Hygiene Data'!$H$5,0,10*ROW('Hygiene Data'!H107)),NA())</f>
        <v>#N/A</v>
      </c>
      <c r="BM113" s="510" t="e">
        <f ca="1">+IF(AND(ISNUMBER(OFFSET('Hygiene Data'!$H$7,0,10*ROW('Hygiene Data'!H107))),'Data Summary'!EB113="Yes"),OFFSET('Hygiene Data'!$H$7,0,10*ROW('Hygiene Data'!H107)),NA())</f>
        <v>#N/A</v>
      </c>
      <c r="BN113" s="510" t="e">
        <f ca="1">+IF(AND(ISNUMBER(OFFSET('Hygiene Data'!$H$9,0,10*ROW('Hygiene Data'!H107))),'Data Summary'!EC113="Yes"),OFFSET('Hygiene Data'!$H$9,0,10*ROW('Hygiene Data'!H107)),NA())</f>
        <v>#N/A</v>
      </c>
      <c r="BO113" s="510" t="e">
        <f ca="1">+IF(AND(ISNUMBER(OFFSET('Hygiene Data'!$I$5,0,10*ROW('Hygiene Data'!I107))),'Data Summary'!ED113="Yes"),OFFSET('Hygiene Data'!$I$5,0,10*ROW('Hygiene Data'!I107)),NA())</f>
        <v>#N/A</v>
      </c>
      <c r="BP113" s="510" t="e">
        <f ca="1">+IF(AND(ISNUMBER(OFFSET('Hygiene Data'!$I$7,0,10*ROW('Hygiene Data'!I107))),'Data Summary'!EE113="Yes"),OFFSET('Hygiene Data'!$I$7,0,10*ROW('Hygiene Data'!I107)),NA())</f>
        <v>#N/A</v>
      </c>
      <c r="BQ113" s="510" t="e">
        <f ca="1">+IF(AND(ISNUMBER(OFFSET('Hygiene Data'!$I$9,0,10*ROW('Hygiene Data'!I107))),'Data Summary'!EF113="Yes"),OFFSET('Hygiene Data'!$I$9,0,10*ROW('Hygiene Data'!I107)),NA())</f>
        <v>#N/A</v>
      </c>
    </row>
    <row r="114" spans="1:69" x14ac:dyDescent="0.25">
      <c r="A114" s="506" t="e">
        <f ca="1">+RIGHT('Data Summary'!A114,LEN('Data Summary'!A114)-9)</f>
        <v>#VALUE!</v>
      </c>
      <c r="B114" s="480" t="str">
        <f ca="1">+IF(ISTEXT('Data Summary'!B114),'Data Summary'!B114,"")</f>
        <v/>
      </c>
      <c r="C114" s="507" t="e">
        <f ca="1">+VALUE('Data Summary'!C114)</f>
        <v>#VALUE!</v>
      </c>
      <c r="D114" s="508" t="e">
        <f ca="1">+IF(AND(ISNUMBER(OFFSET('Water Data'!$D$4,0,10*ROW('Water Data'!D108))),'Data Summary'!BS114="Yes"),100-OFFSET('Water Data'!$D$4,0,10*ROW('Water Data'!D108)),NA())</f>
        <v>#N/A</v>
      </c>
      <c r="E114" s="508" t="e">
        <f ca="1">+IF(AND(ISNUMBER(OFFSET('Water Data'!$D$6,0,10*ROW('Water Data'!D108))),'Data Summary'!BT114="Yes"),OFFSET('Water Data'!$D$6,0,10*ROW('Water Data'!D108)),NA())</f>
        <v>#N/A</v>
      </c>
      <c r="F114" s="508" t="e">
        <f ca="1">+IF(AND(ISNUMBER(OFFSET('Water Data'!$D$9,0,10*ROW('Water Data'!D108))),'Data Summary'!BU114="Yes"),OFFSET('Water Data'!$D$9,0,10*ROW('Water Data'!D108)),NA())</f>
        <v>#N/A</v>
      </c>
      <c r="G114" s="508" t="e">
        <f ca="1">+IF(AND(ISNUMBER(OFFSET('Water Data'!$E$4,0,10*ROW('Water Data'!E108))),'Data Summary'!BV114="Yes"),100-OFFSET('Water Data'!$E$4,0,10*ROW('Water Data'!E108)),NA())</f>
        <v>#N/A</v>
      </c>
      <c r="H114" s="508" t="e">
        <f ca="1">+IF(AND(ISNUMBER(OFFSET('Water Data'!$E$6,0,10*ROW('Water Data'!E108))),'Data Summary'!BW114="Yes"),OFFSET('Water Data'!$E$6,0,10*ROW('Water Data'!E108)),NA())</f>
        <v>#N/A</v>
      </c>
      <c r="I114" s="508" t="e">
        <f ca="1">+IF(AND(ISNUMBER(OFFSET('Water Data'!$E$9,0,10*ROW('Water Data'!E108))),'Data Summary'!BX114="Yes"),OFFSET('Water Data'!$E$9,0,10*ROW('Water Data'!E108)),NA())</f>
        <v>#N/A</v>
      </c>
      <c r="J114" s="508" t="e">
        <f ca="1">+IF(AND(ISNUMBER(OFFSET('Water Data'!$F$4,0,10*ROW('Water Data'!F108))),'Data Summary'!BY114="Yes"),100-OFFSET('Water Data'!$F$4,0,10*ROW('Water Data'!F108)),NA())</f>
        <v>#N/A</v>
      </c>
      <c r="K114" s="508" t="e">
        <f ca="1">+IF(AND(ISNUMBER(OFFSET('Water Data'!$F$6,0,10*ROW('Water Data'!F108))),'Data Summary'!BZ114="Yes"),OFFSET('Water Data'!$F$6,0,10*ROW('Water Data'!F108)),NA())</f>
        <v>#N/A</v>
      </c>
      <c r="L114" s="508" t="e">
        <f ca="1">+IF(AND(ISNUMBER(OFFSET('Water Data'!$F$9,0,10*ROW('Water Data'!F108))),'Data Summary'!CA114="Yes"),OFFSET('Water Data'!$F$9,0,10*ROW('Water Data'!F108)),NA())</f>
        <v>#N/A</v>
      </c>
      <c r="M114" s="508" t="e">
        <f ca="1">+IF(AND(ISNUMBER(OFFSET('Water Data'!$G$4,0,10*ROW('Water Data'!G108))),'Data Summary'!CB114="Yes"),100-OFFSET('Water Data'!$G$4,0,10*ROW('Water Data'!G108)),NA())</f>
        <v>#N/A</v>
      </c>
      <c r="N114" s="508" t="e">
        <f ca="1">+IF(AND(ISNUMBER(OFFSET('Water Data'!$G$6,0,10*ROW('Water Data'!G108))),'Data Summary'!CC114="Yes"),OFFSET('Water Data'!$G$6,0,10*ROW('Water Data'!G108)),NA())</f>
        <v>#N/A</v>
      </c>
      <c r="O114" s="508" t="e">
        <f ca="1">+IF(AND(ISNUMBER(OFFSET('Water Data'!$G$9,0,10*ROW('Water Data'!G108))),'Data Summary'!CD114="Yes"),OFFSET('Water Data'!$G$9,0,10*ROW('Water Data'!G108)),NA())</f>
        <v>#N/A</v>
      </c>
      <c r="P114" s="508" t="e">
        <f ca="1">+IF(AND(ISNUMBER(OFFSET('Water Data'!$H$4,0,10*ROW('Water Data'!H108))),'Data Summary'!CE114="Yes"),100-OFFSET('Water Data'!$H$4,0,10*ROW('Water Data'!H108)),NA())</f>
        <v>#N/A</v>
      </c>
      <c r="Q114" s="508" t="e">
        <f ca="1">+IF(AND(ISNUMBER(OFFSET('Water Data'!$H$6,0,10*ROW('Water Data'!H108))),'Data Summary'!CF114="Yes"),OFFSET('Water Data'!$H$6,0,10*ROW('Water Data'!H108)),NA())</f>
        <v>#N/A</v>
      </c>
      <c r="R114" s="508" t="e">
        <f ca="1">+IF(AND(ISNUMBER(OFFSET('Water Data'!$H$9,0,10*ROW('Water Data'!H108))),'Data Summary'!CG114="Yes"),OFFSET('Water Data'!$H$9,0,10*ROW('Water Data'!H108)),NA())</f>
        <v>#N/A</v>
      </c>
      <c r="S114" s="508" t="e">
        <f ca="1">+IF(AND(ISNUMBER(OFFSET('Water Data'!$I$4,0,10*ROW('Water Data'!I108))),'Data Summary'!CH114="Yes"),100-OFFSET('Water Data'!$I$4,0,10*ROW('Water Data'!I108)),NA())</f>
        <v>#N/A</v>
      </c>
      <c r="T114" s="508" t="e">
        <f ca="1">+IF(AND(ISNUMBER(OFFSET('Water Data'!$I$6,0,10*ROW('Water Data'!I108))),'Data Summary'!CI114="Yes"),OFFSET('Water Data'!$I$6,0,10*ROW('Water Data'!I108)),NA())</f>
        <v>#N/A</v>
      </c>
      <c r="U114" s="508" t="e">
        <f ca="1">+IF(AND(ISNUMBER(OFFSET('Water Data'!$I$9,0,10*ROW('Water Data'!I108))),'Data Summary'!CJ114="Yes"),OFFSET('Water Data'!$I$9,0,10*ROW('Water Data'!I108)),NA())</f>
        <v>#N/A</v>
      </c>
      <c r="V114" s="509" t="e">
        <f ca="1">+IF(AND(ISNUMBER(OFFSET('Sanitation Data'!$D$4,0,10*ROW('Sanitation Data'!D108))),'Data Summary'!CK114="Yes"),100-OFFSET('Sanitation Data'!$D$4,0,10*ROW('Sanitation Data'!D108)),NA())</f>
        <v>#N/A</v>
      </c>
      <c r="W114" s="509" t="e">
        <f ca="1">+IF(AND(ISNUMBER(OFFSET('Sanitation Data'!$D$6,0,10*ROW('Sanitation Data'!D108))),'Data Summary'!CL114="Yes"),OFFSET('Sanitation Data'!$D$6,0,10*ROW('Sanitation Data'!D108)),NA())</f>
        <v>#N/A</v>
      </c>
      <c r="X114" s="509" t="e">
        <f ca="1">+IF(AND(ISNUMBER(OFFSET('Sanitation Data'!$D$10,0,10*ROW('Sanitation Data'!D108))),'Data Summary'!CM114="Yes"),OFFSET('Sanitation Data'!$D$10,0,10*ROW('Sanitation Data'!D108)),NA())</f>
        <v>#N/A</v>
      </c>
      <c r="Y114" s="509" t="e">
        <f ca="1">+IF(AND(ISNUMBER(OFFSET('Sanitation Data'!$D$11,0,10*ROW('Sanitation Data'!D108))),'Data Summary'!CN114="Yes"),OFFSET('Sanitation Data'!$D$11,0,10*ROW('Sanitation Data'!D108)),NA())</f>
        <v>#N/A</v>
      </c>
      <c r="Z114" s="509" t="e">
        <f ca="1">+IF(AND(ISNUMBER(OFFSET('Sanitation Data'!$D$12,0,10*ROW('Sanitation Data'!D108))),'Data Summary'!CO114="Yes"),OFFSET('Sanitation Data'!$D$12,0,10*ROW('Sanitation Data'!D108)),NA())</f>
        <v>#N/A</v>
      </c>
      <c r="AA114" s="509" t="e">
        <f ca="1">+IF(AND(ISNUMBER(OFFSET('Sanitation Data'!$E$4,0,10*ROW('Sanitation Data'!E108))),'Data Summary'!CP114="Yes"),100-OFFSET('Sanitation Data'!$E$4,0,10*ROW('Sanitation Data'!E108)),NA())</f>
        <v>#N/A</v>
      </c>
      <c r="AB114" s="509" t="e">
        <f ca="1">+IF(AND(ISNUMBER(OFFSET('Sanitation Data'!$E$6,0,10*ROW('Sanitation Data'!E108))),'Data Summary'!CQ114="Yes"),OFFSET('Sanitation Data'!$E$6,0,10*ROW('Sanitation Data'!E108)),NA())</f>
        <v>#N/A</v>
      </c>
      <c r="AC114" s="509" t="e">
        <f ca="1">+IF(AND(ISNUMBER(OFFSET('Sanitation Data'!$E$10,0,10*ROW('Sanitation Data'!E108))),'Data Summary'!CR114="Yes"),OFFSET('Sanitation Data'!$E$10,0,10*ROW('Sanitation Data'!E108)),NA())</f>
        <v>#N/A</v>
      </c>
      <c r="AD114" s="509" t="e">
        <f ca="1">+IF(AND(ISNUMBER(OFFSET('Sanitation Data'!$E$11,0,10*ROW('Sanitation Data'!E108))),'Data Summary'!CS114="Yes"),OFFSET('Sanitation Data'!$E$11,0,10*ROW('Sanitation Data'!E108)),NA())</f>
        <v>#N/A</v>
      </c>
      <c r="AE114" s="509" t="e">
        <f ca="1">+IF(AND(ISNUMBER(OFFSET('Sanitation Data'!$E$12,0,10*ROW('Sanitation Data'!E108))),'Data Summary'!CT114="Yes"),OFFSET('Sanitation Data'!$E$12,0,10*ROW('Sanitation Data'!E108)),NA())</f>
        <v>#N/A</v>
      </c>
      <c r="AF114" s="509" t="e">
        <f ca="1">+IF(AND(ISNUMBER(OFFSET('Sanitation Data'!$F$4,0,10*ROW('Sanitation Data'!F108))),'Data Summary'!CU114="Yes"),100-OFFSET('Sanitation Data'!$F$4,0,10*ROW('Sanitation Data'!F108)),NA())</f>
        <v>#N/A</v>
      </c>
      <c r="AG114" s="509" t="e">
        <f ca="1">+IF(AND(ISNUMBER(OFFSET('Sanitation Data'!$F$6,0,10*ROW('Sanitation Data'!F108))),'Data Summary'!CV114="Yes"),OFFSET('Sanitation Data'!$F$6,0,10*ROW('Sanitation Data'!F108)),NA())</f>
        <v>#N/A</v>
      </c>
      <c r="AH114" s="509" t="e">
        <f ca="1">+IF(AND(ISNUMBER(OFFSET('Sanitation Data'!$F$10,0,10*ROW('Sanitation Data'!F108))),'Data Summary'!CW114="Yes"),OFFSET('Sanitation Data'!$F$10,0,10*ROW('Sanitation Data'!F108)),NA())</f>
        <v>#N/A</v>
      </c>
      <c r="AI114" s="509" t="e">
        <f ca="1">+IF(AND(ISNUMBER(OFFSET('Sanitation Data'!$F$11,0,10*ROW('Sanitation Data'!F108))),'Data Summary'!CX114="Yes"),OFFSET('Sanitation Data'!$F$11,0,10*ROW('Sanitation Data'!F108)),NA())</f>
        <v>#N/A</v>
      </c>
      <c r="AJ114" s="509" t="e">
        <f ca="1">+IF(AND(ISNUMBER(OFFSET('Sanitation Data'!$F$12,0,10*ROW('Sanitation Data'!F108))),'Data Summary'!CY114="Yes"),OFFSET('Sanitation Data'!$F$12,0,10*ROW('Sanitation Data'!F108)),NA())</f>
        <v>#N/A</v>
      </c>
      <c r="AK114" s="509" t="e">
        <f ca="1">+IF(AND(ISNUMBER(OFFSET('Sanitation Data'!$G$4,0,10*ROW('Sanitation Data'!G108))),'Data Summary'!CZ114="Yes"),100-OFFSET('Sanitation Data'!$G$4,0,10*ROW('Sanitation Data'!G108)),NA())</f>
        <v>#N/A</v>
      </c>
      <c r="AL114" s="509" t="e">
        <f ca="1">+IF(AND(ISNUMBER(OFFSET('Sanitation Data'!$G$6,0,10*ROW('Sanitation Data'!G108))),'Data Summary'!DA114="Yes"),OFFSET('Sanitation Data'!$G$6,0,10*ROW('Sanitation Data'!G108)),NA())</f>
        <v>#N/A</v>
      </c>
      <c r="AM114" s="509" t="e">
        <f ca="1">+IF(AND(ISNUMBER(OFFSET('Sanitation Data'!$G$10,0,10*ROW('Sanitation Data'!G108))),'Data Summary'!DB114="Yes"),OFFSET('Sanitation Data'!$G$10,0,10*ROW('Sanitation Data'!G108)),NA())</f>
        <v>#N/A</v>
      </c>
      <c r="AN114" s="509" t="e">
        <f ca="1">+IF(AND(ISNUMBER(OFFSET('Sanitation Data'!$G$11,0,10*ROW('Sanitation Data'!G108))),'Data Summary'!DC114="Yes"),OFFSET('Sanitation Data'!$G$11,0,10*ROW('Sanitation Data'!G108)),NA())</f>
        <v>#N/A</v>
      </c>
      <c r="AO114" s="509" t="e">
        <f ca="1">+IF(AND(ISNUMBER(OFFSET('Sanitation Data'!$G$12,0,10*ROW('Sanitation Data'!G108))),'Data Summary'!DD114="Yes"),OFFSET('Sanitation Data'!$G$12,0,10*ROW('Sanitation Data'!G108)),NA())</f>
        <v>#N/A</v>
      </c>
      <c r="AP114" s="509" t="e">
        <f ca="1">+IF(AND(ISNUMBER(OFFSET('Sanitation Data'!$H$4,0,10*ROW('Sanitation Data'!H108))),'Data Summary'!DE114="Yes"),100-OFFSET('Sanitation Data'!$H$4,0,10*ROW('Sanitation Data'!H108)),NA())</f>
        <v>#N/A</v>
      </c>
      <c r="AQ114" s="509" t="e">
        <f ca="1">+IF(AND(ISNUMBER(OFFSET('Sanitation Data'!$H$6,0,10*ROW('Sanitation Data'!H108))),'Data Summary'!DF114="Yes"),OFFSET('Sanitation Data'!$H$6,0,10*ROW('Sanitation Data'!H108)),NA())</f>
        <v>#N/A</v>
      </c>
      <c r="AR114" s="509" t="e">
        <f ca="1">+IF(AND(ISNUMBER(OFFSET('Sanitation Data'!$H$10,0,10*ROW('Sanitation Data'!H108))),'Data Summary'!DG114="Yes"),OFFSET('Sanitation Data'!$H$10,0,10*ROW('Sanitation Data'!H108)),NA())</f>
        <v>#N/A</v>
      </c>
      <c r="AS114" s="509" t="e">
        <f ca="1">+IF(AND(ISNUMBER(OFFSET('Sanitation Data'!$H$11,0,10*ROW('Sanitation Data'!H108))),'Data Summary'!DH114="Yes"),OFFSET('Sanitation Data'!$H$11,0,10*ROW('Sanitation Data'!H108)),NA())</f>
        <v>#N/A</v>
      </c>
      <c r="AT114" s="509" t="e">
        <f ca="1">+IF(AND(ISNUMBER(OFFSET('Sanitation Data'!$H$12,0,10*ROW('Sanitation Data'!H108))),'Data Summary'!DI114="Yes"),OFFSET('Sanitation Data'!$H$12,0,10*ROW('Sanitation Data'!H108)),NA())</f>
        <v>#N/A</v>
      </c>
      <c r="AU114" s="509" t="e">
        <f ca="1">+IF(AND(ISNUMBER(OFFSET('Sanitation Data'!$I$4,0,10*ROW('Sanitation Data'!I108))),'Data Summary'!DJ114="Yes"),100-OFFSET('Sanitation Data'!$I$4,0,10*ROW('Sanitation Data'!I108)),NA())</f>
        <v>#N/A</v>
      </c>
      <c r="AV114" s="509" t="e">
        <f ca="1">+IF(AND(ISNUMBER(OFFSET('Sanitation Data'!$I$6,0,10*ROW('Sanitation Data'!I108))),'Data Summary'!DK114="Yes"),OFFSET('Sanitation Data'!$I$6,0,10*ROW('Sanitation Data'!I108)),NA())</f>
        <v>#N/A</v>
      </c>
      <c r="AW114" s="509" t="e">
        <f ca="1">+IF(AND(ISNUMBER(OFFSET('Sanitation Data'!$I$10,0,10*ROW('Sanitation Data'!I108))),'Data Summary'!DL114="Yes"),OFFSET('Sanitation Data'!$I$10,0,10*ROW('Sanitation Data'!I108)),NA())</f>
        <v>#N/A</v>
      </c>
      <c r="AX114" s="509" t="e">
        <f ca="1">+IF(AND(ISNUMBER(OFFSET('Sanitation Data'!$I$11,0,10*ROW('Sanitation Data'!I108))),'Data Summary'!DM114="Yes"),OFFSET('Sanitation Data'!$I$11,0,10*ROW('Sanitation Data'!I108)),NA())</f>
        <v>#N/A</v>
      </c>
      <c r="AY114" s="509" t="e">
        <f ca="1">+IF(AND(ISNUMBER(OFFSET('Sanitation Data'!$I$12,0,10*ROW('Sanitation Data'!I108))),'Data Summary'!DN114="Yes"),OFFSET('Sanitation Data'!$I$12,0,10*ROW('Sanitation Data'!I108)),NA())</f>
        <v>#N/A</v>
      </c>
      <c r="AZ114" s="510" t="e">
        <f ca="1">+IF(AND(ISNUMBER(OFFSET('Hygiene Data'!$D$5,0,10*ROW('Hygiene Data'!D108))),'Data Summary'!DO114="Yes"),OFFSET('Hygiene Data'!$D$5,0,10*ROW('Hygiene Data'!D108)),NA())</f>
        <v>#N/A</v>
      </c>
      <c r="BA114" s="510" t="e">
        <f ca="1">+IF(AND(ISNUMBER(OFFSET('Hygiene Data'!$D$7,0,10*ROW('Hygiene Data'!D108))),'Data Summary'!DP114="Yes"),OFFSET('Hygiene Data'!$D$7,0,10*ROW('Hygiene Data'!D108)),NA())</f>
        <v>#N/A</v>
      </c>
      <c r="BB114" s="510" t="e">
        <f ca="1">+IF(AND(ISNUMBER(OFFSET('Hygiene Data'!$D$9,0,10*ROW('Hygiene Data'!D108))),'Data Summary'!DQ114="Yes"),OFFSET('Hygiene Data'!$D$9,0,10*ROW('Hygiene Data'!D108)),NA())</f>
        <v>#N/A</v>
      </c>
      <c r="BC114" s="510" t="e">
        <f ca="1">+IF(AND(ISNUMBER(OFFSET('Hygiene Data'!$E$5,0,10*ROW('Hygiene Data'!E108))),'Data Summary'!DR114="Yes"),OFFSET('Hygiene Data'!$E$5,0,10*ROW('Hygiene Data'!E108)),NA())</f>
        <v>#N/A</v>
      </c>
      <c r="BD114" s="510" t="e">
        <f ca="1">+IF(AND(ISNUMBER(OFFSET('Hygiene Data'!$E$7,0,10*ROW('Hygiene Data'!E108))),'Data Summary'!DS114="Yes"),OFFSET('Hygiene Data'!$E$7,0,10*ROW('Hygiene Data'!E108)),NA())</f>
        <v>#N/A</v>
      </c>
      <c r="BE114" s="510" t="e">
        <f ca="1">+IF(AND(ISNUMBER(OFFSET('Hygiene Data'!$E$9,0,10*ROW('Hygiene Data'!E108))),'Data Summary'!DT114="Yes"),OFFSET('Hygiene Data'!$E$9,0,10*ROW('Hygiene Data'!E108)),NA())</f>
        <v>#N/A</v>
      </c>
      <c r="BF114" s="510" t="e">
        <f ca="1">+IF(AND(ISNUMBER(OFFSET('Hygiene Data'!$F$5,0,10*ROW('Hygiene Data'!F108))),'Data Summary'!DU114="Yes"),OFFSET('Hygiene Data'!$F$5,0,10*ROW('Hygiene Data'!F108)),NA())</f>
        <v>#N/A</v>
      </c>
      <c r="BG114" s="510" t="e">
        <f ca="1">+IF(AND(ISNUMBER(OFFSET('Hygiene Data'!$F$7,0,10*ROW('Hygiene Data'!F108))),'Data Summary'!DV114="Yes"),OFFSET('Hygiene Data'!$F$7,0,10*ROW('Hygiene Data'!F108)),NA())</f>
        <v>#N/A</v>
      </c>
      <c r="BH114" s="510" t="e">
        <f ca="1">+IF(AND(ISNUMBER(OFFSET('Hygiene Data'!$F$9,0,10*ROW('Hygiene Data'!F108))),'Data Summary'!DW114="Yes"),OFFSET('Hygiene Data'!$F$9,0,10*ROW('Hygiene Data'!F108)),NA())</f>
        <v>#N/A</v>
      </c>
      <c r="BI114" s="510" t="e">
        <f ca="1">+IF(AND(ISNUMBER(OFFSET('Hygiene Data'!$G$5,0,10*ROW('Hygiene Data'!G108))),'Data Summary'!DX114="Yes"),OFFSET('Hygiene Data'!$G$5,0,10*ROW('Hygiene Data'!G108)),NA())</f>
        <v>#N/A</v>
      </c>
      <c r="BJ114" s="510" t="e">
        <f ca="1">+IF(AND(ISNUMBER(OFFSET('Hygiene Data'!$G$7,0,10*ROW('Hygiene Data'!G108))),'Data Summary'!DY114="Yes"),OFFSET('Hygiene Data'!$G$7,0,10*ROW('Hygiene Data'!G108)),NA())</f>
        <v>#N/A</v>
      </c>
      <c r="BK114" s="510" t="e">
        <f ca="1">+IF(AND(ISNUMBER(OFFSET('Hygiene Data'!$G$9,0,10*ROW('Hygiene Data'!G108))),'Data Summary'!DZ114="Yes"),OFFSET('Hygiene Data'!$G$9,0,10*ROW('Hygiene Data'!G108)),NA())</f>
        <v>#N/A</v>
      </c>
      <c r="BL114" s="510" t="e">
        <f ca="1">+IF(AND(ISNUMBER(OFFSET('Hygiene Data'!$H$5,0,10*ROW('Hygiene Data'!H108))),'Data Summary'!EA114="Yes"),OFFSET('Hygiene Data'!$H$5,0,10*ROW('Hygiene Data'!H108)),NA())</f>
        <v>#N/A</v>
      </c>
      <c r="BM114" s="510" t="e">
        <f ca="1">+IF(AND(ISNUMBER(OFFSET('Hygiene Data'!$H$7,0,10*ROW('Hygiene Data'!H108))),'Data Summary'!EB114="Yes"),OFFSET('Hygiene Data'!$H$7,0,10*ROW('Hygiene Data'!H108)),NA())</f>
        <v>#N/A</v>
      </c>
      <c r="BN114" s="510" t="e">
        <f ca="1">+IF(AND(ISNUMBER(OFFSET('Hygiene Data'!$H$9,0,10*ROW('Hygiene Data'!H108))),'Data Summary'!EC114="Yes"),OFFSET('Hygiene Data'!$H$9,0,10*ROW('Hygiene Data'!H108)),NA())</f>
        <v>#N/A</v>
      </c>
      <c r="BO114" s="510" t="e">
        <f ca="1">+IF(AND(ISNUMBER(OFFSET('Hygiene Data'!$I$5,0,10*ROW('Hygiene Data'!I108))),'Data Summary'!ED114="Yes"),OFFSET('Hygiene Data'!$I$5,0,10*ROW('Hygiene Data'!I108)),NA())</f>
        <v>#N/A</v>
      </c>
      <c r="BP114" s="510" t="e">
        <f ca="1">+IF(AND(ISNUMBER(OFFSET('Hygiene Data'!$I$7,0,10*ROW('Hygiene Data'!I108))),'Data Summary'!EE114="Yes"),OFFSET('Hygiene Data'!$I$7,0,10*ROW('Hygiene Data'!I108)),NA())</f>
        <v>#N/A</v>
      </c>
      <c r="BQ114" s="510" t="e">
        <f ca="1">+IF(AND(ISNUMBER(OFFSET('Hygiene Data'!$I$9,0,10*ROW('Hygiene Data'!I108))),'Data Summary'!EF114="Yes"),OFFSET('Hygiene Data'!$I$9,0,10*ROW('Hygiene Data'!I108)),NA())</f>
        <v>#N/A</v>
      </c>
    </row>
    <row r="115" spans="1:69" x14ac:dyDescent="0.25">
      <c r="A115" s="506" t="e">
        <f ca="1">+RIGHT('Data Summary'!A115,LEN('Data Summary'!A115)-9)</f>
        <v>#VALUE!</v>
      </c>
      <c r="B115" s="480" t="str">
        <f ca="1">+IF(ISTEXT('Data Summary'!B115),'Data Summary'!B115,"")</f>
        <v/>
      </c>
      <c r="C115" s="507" t="e">
        <f ca="1">+VALUE('Data Summary'!C115)</f>
        <v>#VALUE!</v>
      </c>
      <c r="D115" s="508" t="e">
        <f ca="1">+IF(AND(ISNUMBER(OFFSET('Water Data'!$D$4,0,10*ROW('Water Data'!D109))),'Data Summary'!BS115="Yes"),100-OFFSET('Water Data'!$D$4,0,10*ROW('Water Data'!D109)),NA())</f>
        <v>#N/A</v>
      </c>
      <c r="E115" s="508" t="e">
        <f ca="1">+IF(AND(ISNUMBER(OFFSET('Water Data'!$D$6,0,10*ROW('Water Data'!D109))),'Data Summary'!BT115="Yes"),OFFSET('Water Data'!$D$6,0,10*ROW('Water Data'!D109)),NA())</f>
        <v>#N/A</v>
      </c>
      <c r="F115" s="508" t="e">
        <f ca="1">+IF(AND(ISNUMBER(OFFSET('Water Data'!$D$9,0,10*ROW('Water Data'!D109))),'Data Summary'!BU115="Yes"),OFFSET('Water Data'!$D$9,0,10*ROW('Water Data'!D109)),NA())</f>
        <v>#N/A</v>
      </c>
      <c r="G115" s="508" t="e">
        <f ca="1">+IF(AND(ISNUMBER(OFFSET('Water Data'!$E$4,0,10*ROW('Water Data'!E109))),'Data Summary'!BV115="Yes"),100-OFFSET('Water Data'!$E$4,0,10*ROW('Water Data'!E109)),NA())</f>
        <v>#N/A</v>
      </c>
      <c r="H115" s="508" t="e">
        <f ca="1">+IF(AND(ISNUMBER(OFFSET('Water Data'!$E$6,0,10*ROW('Water Data'!E109))),'Data Summary'!BW115="Yes"),OFFSET('Water Data'!$E$6,0,10*ROW('Water Data'!E109)),NA())</f>
        <v>#N/A</v>
      </c>
      <c r="I115" s="508" t="e">
        <f ca="1">+IF(AND(ISNUMBER(OFFSET('Water Data'!$E$9,0,10*ROW('Water Data'!E109))),'Data Summary'!BX115="Yes"),OFFSET('Water Data'!$E$9,0,10*ROW('Water Data'!E109)),NA())</f>
        <v>#N/A</v>
      </c>
      <c r="J115" s="508" t="e">
        <f ca="1">+IF(AND(ISNUMBER(OFFSET('Water Data'!$F$4,0,10*ROW('Water Data'!F109))),'Data Summary'!BY115="Yes"),100-OFFSET('Water Data'!$F$4,0,10*ROW('Water Data'!F109)),NA())</f>
        <v>#N/A</v>
      </c>
      <c r="K115" s="508" t="e">
        <f ca="1">+IF(AND(ISNUMBER(OFFSET('Water Data'!$F$6,0,10*ROW('Water Data'!F109))),'Data Summary'!BZ115="Yes"),OFFSET('Water Data'!$F$6,0,10*ROW('Water Data'!F109)),NA())</f>
        <v>#N/A</v>
      </c>
      <c r="L115" s="508" t="e">
        <f ca="1">+IF(AND(ISNUMBER(OFFSET('Water Data'!$F$9,0,10*ROW('Water Data'!F109))),'Data Summary'!CA115="Yes"),OFFSET('Water Data'!$F$9,0,10*ROW('Water Data'!F109)),NA())</f>
        <v>#N/A</v>
      </c>
      <c r="M115" s="508" t="e">
        <f ca="1">+IF(AND(ISNUMBER(OFFSET('Water Data'!$G$4,0,10*ROW('Water Data'!G109))),'Data Summary'!CB115="Yes"),100-OFFSET('Water Data'!$G$4,0,10*ROW('Water Data'!G109)),NA())</f>
        <v>#N/A</v>
      </c>
      <c r="N115" s="508" t="e">
        <f ca="1">+IF(AND(ISNUMBER(OFFSET('Water Data'!$G$6,0,10*ROW('Water Data'!G109))),'Data Summary'!CC115="Yes"),OFFSET('Water Data'!$G$6,0,10*ROW('Water Data'!G109)),NA())</f>
        <v>#N/A</v>
      </c>
      <c r="O115" s="508" t="e">
        <f ca="1">+IF(AND(ISNUMBER(OFFSET('Water Data'!$G$9,0,10*ROW('Water Data'!G109))),'Data Summary'!CD115="Yes"),OFFSET('Water Data'!$G$9,0,10*ROW('Water Data'!G109)),NA())</f>
        <v>#N/A</v>
      </c>
      <c r="P115" s="508" t="e">
        <f ca="1">+IF(AND(ISNUMBER(OFFSET('Water Data'!$H$4,0,10*ROW('Water Data'!H109))),'Data Summary'!CE115="Yes"),100-OFFSET('Water Data'!$H$4,0,10*ROW('Water Data'!H109)),NA())</f>
        <v>#N/A</v>
      </c>
      <c r="Q115" s="508" t="e">
        <f ca="1">+IF(AND(ISNUMBER(OFFSET('Water Data'!$H$6,0,10*ROW('Water Data'!H109))),'Data Summary'!CF115="Yes"),OFFSET('Water Data'!$H$6,0,10*ROW('Water Data'!H109)),NA())</f>
        <v>#N/A</v>
      </c>
      <c r="R115" s="508" t="e">
        <f ca="1">+IF(AND(ISNUMBER(OFFSET('Water Data'!$H$9,0,10*ROW('Water Data'!H109))),'Data Summary'!CG115="Yes"),OFFSET('Water Data'!$H$9,0,10*ROW('Water Data'!H109)),NA())</f>
        <v>#N/A</v>
      </c>
      <c r="S115" s="508" t="e">
        <f ca="1">+IF(AND(ISNUMBER(OFFSET('Water Data'!$I$4,0,10*ROW('Water Data'!I109))),'Data Summary'!CH115="Yes"),100-OFFSET('Water Data'!$I$4,0,10*ROW('Water Data'!I109)),NA())</f>
        <v>#N/A</v>
      </c>
      <c r="T115" s="508" t="e">
        <f ca="1">+IF(AND(ISNUMBER(OFFSET('Water Data'!$I$6,0,10*ROW('Water Data'!I109))),'Data Summary'!CI115="Yes"),OFFSET('Water Data'!$I$6,0,10*ROW('Water Data'!I109)),NA())</f>
        <v>#N/A</v>
      </c>
      <c r="U115" s="508" t="e">
        <f ca="1">+IF(AND(ISNUMBER(OFFSET('Water Data'!$I$9,0,10*ROW('Water Data'!I109))),'Data Summary'!CJ115="Yes"),OFFSET('Water Data'!$I$9,0,10*ROW('Water Data'!I109)),NA())</f>
        <v>#N/A</v>
      </c>
      <c r="V115" s="509" t="e">
        <f ca="1">+IF(AND(ISNUMBER(OFFSET('Sanitation Data'!$D$4,0,10*ROW('Sanitation Data'!D109))),'Data Summary'!CK115="Yes"),100-OFFSET('Sanitation Data'!$D$4,0,10*ROW('Sanitation Data'!D109)),NA())</f>
        <v>#N/A</v>
      </c>
      <c r="W115" s="509" t="e">
        <f ca="1">+IF(AND(ISNUMBER(OFFSET('Sanitation Data'!$D$6,0,10*ROW('Sanitation Data'!D109))),'Data Summary'!CL115="Yes"),OFFSET('Sanitation Data'!$D$6,0,10*ROW('Sanitation Data'!D109)),NA())</f>
        <v>#N/A</v>
      </c>
      <c r="X115" s="509" t="e">
        <f ca="1">+IF(AND(ISNUMBER(OFFSET('Sanitation Data'!$D$10,0,10*ROW('Sanitation Data'!D109))),'Data Summary'!CM115="Yes"),OFFSET('Sanitation Data'!$D$10,0,10*ROW('Sanitation Data'!D109)),NA())</f>
        <v>#N/A</v>
      </c>
      <c r="Y115" s="509" t="e">
        <f ca="1">+IF(AND(ISNUMBER(OFFSET('Sanitation Data'!$D$11,0,10*ROW('Sanitation Data'!D109))),'Data Summary'!CN115="Yes"),OFFSET('Sanitation Data'!$D$11,0,10*ROW('Sanitation Data'!D109)),NA())</f>
        <v>#N/A</v>
      </c>
      <c r="Z115" s="509" t="e">
        <f ca="1">+IF(AND(ISNUMBER(OFFSET('Sanitation Data'!$D$12,0,10*ROW('Sanitation Data'!D109))),'Data Summary'!CO115="Yes"),OFFSET('Sanitation Data'!$D$12,0,10*ROW('Sanitation Data'!D109)),NA())</f>
        <v>#N/A</v>
      </c>
      <c r="AA115" s="509" t="e">
        <f ca="1">+IF(AND(ISNUMBER(OFFSET('Sanitation Data'!$E$4,0,10*ROW('Sanitation Data'!E109))),'Data Summary'!CP115="Yes"),100-OFFSET('Sanitation Data'!$E$4,0,10*ROW('Sanitation Data'!E109)),NA())</f>
        <v>#N/A</v>
      </c>
      <c r="AB115" s="509" t="e">
        <f ca="1">+IF(AND(ISNUMBER(OFFSET('Sanitation Data'!$E$6,0,10*ROW('Sanitation Data'!E109))),'Data Summary'!CQ115="Yes"),OFFSET('Sanitation Data'!$E$6,0,10*ROW('Sanitation Data'!E109)),NA())</f>
        <v>#N/A</v>
      </c>
      <c r="AC115" s="509" t="e">
        <f ca="1">+IF(AND(ISNUMBER(OFFSET('Sanitation Data'!$E$10,0,10*ROW('Sanitation Data'!E109))),'Data Summary'!CR115="Yes"),OFFSET('Sanitation Data'!$E$10,0,10*ROW('Sanitation Data'!E109)),NA())</f>
        <v>#N/A</v>
      </c>
      <c r="AD115" s="509" t="e">
        <f ca="1">+IF(AND(ISNUMBER(OFFSET('Sanitation Data'!$E$11,0,10*ROW('Sanitation Data'!E109))),'Data Summary'!CS115="Yes"),OFFSET('Sanitation Data'!$E$11,0,10*ROW('Sanitation Data'!E109)),NA())</f>
        <v>#N/A</v>
      </c>
      <c r="AE115" s="509" t="e">
        <f ca="1">+IF(AND(ISNUMBER(OFFSET('Sanitation Data'!$E$12,0,10*ROW('Sanitation Data'!E109))),'Data Summary'!CT115="Yes"),OFFSET('Sanitation Data'!$E$12,0,10*ROW('Sanitation Data'!E109)),NA())</f>
        <v>#N/A</v>
      </c>
      <c r="AF115" s="509" t="e">
        <f ca="1">+IF(AND(ISNUMBER(OFFSET('Sanitation Data'!$F$4,0,10*ROW('Sanitation Data'!F109))),'Data Summary'!CU115="Yes"),100-OFFSET('Sanitation Data'!$F$4,0,10*ROW('Sanitation Data'!F109)),NA())</f>
        <v>#N/A</v>
      </c>
      <c r="AG115" s="509" t="e">
        <f ca="1">+IF(AND(ISNUMBER(OFFSET('Sanitation Data'!$F$6,0,10*ROW('Sanitation Data'!F109))),'Data Summary'!CV115="Yes"),OFFSET('Sanitation Data'!$F$6,0,10*ROW('Sanitation Data'!F109)),NA())</f>
        <v>#N/A</v>
      </c>
      <c r="AH115" s="509" t="e">
        <f ca="1">+IF(AND(ISNUMBER(OFFSET('Sanitation Data'!$F$10,0,10*ROW('Sanitation Data'!F109))),'Data Summary'!CW115="Yes"),OFFSET('Sanitation Data'!$F$10,0,10*ROW('Sanitation Data'!F109)),NA())</f>
        <v>#N/A</v>
      </c>
      <c r="AI115" s="509" t="e">
        <f ca="1">+IF(AND(ISNUMBER(OFFSET('Sanitation Data'!$F$11,0,10*ROW('Sanitation Data'!F109))),'Data Summary'!CX115="Yes"),OFFSET('Sanitation Data'!$F$11,0,10*ROW('Sanitation Data'!F109)),NA())</f>
        <v>#N/A</v>
      </c>
      <c r="AJ115" s="509" t="e">
        <f ca="1">+IF(AND(ISNUMBER(OFFSET('Sanitation Data'!$F$12,0,10*ROW('Sanitation Data'!F109))),'Data Summary'!CY115="Yes"),OFFSET('Sanitation Data'!$F$12,0,10*ROW('Sanitation Data'!F109)),NA())</f>
        <v>#N/A</v>
      </c>
      <c r="AK115" s="509" t="e">
        <f ca="1">+IF(AND(ISNUMBER(OFFSET('Sanitation Data'!$G$4,0,10*ROW('Sanitation Data'!G109))),'Data Summary'!CZ115="Yes"),100-OFFSET('Sanitation Data'!$G$4,0,10*ROW('Sanitation Data'!G109)),NA())</f>
        <v>#N/A</v>
      </c>
      <c r="AL115" s="509" t="e">
        <f ca="1">+IF(AND(ISNUMBER(OFFSET('Sanitation Data'!$G$6,0,10*ROW('Sanitation Data'!G109))),'Data Summary'!DA115="Yes"),OFFSET('Sanitation Data'!$G$6,0,10*ROW('Sanitation Data'!G109)),NA())</f>
        <v>#N/A</v>
      </c>
      <c r="AM115" s="509" t="e">
        <f ca="1">+IF(AND(ISNUMBER(OFFSET('Sanitation Data'!$G$10,0,10*ROW('Sanitation Data'!G109))),'Data Summary'!DB115="Yes"),OFFSET('Sanitation Data'!$G$10,0,10*ROW('Sanitation Data'!G109)),NA())</f>
        <v>#N/A</v>
      </c>
      <c r="AN115" s="509" t="e">
        <f ca="1">+IF(AND(ISNUMBER(OFFSET('Sanitation Data'!$G$11,0,10*ROW('Sanitation Data'!G109))),'Data Summary'!DC115="Yes"),OFFSET('Sanitation Data'!$G$11,0,10*ROW('Sanitation Data'!G109)),NA())</f>
        <v>#N/A</v>
      </c>
      <c r="AO115" s="509" t="e">
        <f ca="1">+IF(AND(ISNUMBER(OFFSET('Sanitation Data'!$G$12,0,10*ROW('Sanitation Data'!G109))),'Data Summary'!DD115="Yes"),OFFSET('Sanitation Data'!$G$12,0,10*ROW('Sanitation Data'!G109)),NA())</f>
        <v>#N/A</v>
      </c>
      <c r="AP115" s="509" t="e">
        <f ca="1">+IF(AND(ISNUMBER(OFFSET('Sanitation Data'!$H$4,0,10*ROW('Sanitation Data'!H109))),'Data Summary'!DE115="Yes"),100-OFFSET('Sanitation Data'!$H$4,0,10*ROW('Sanitation Data'!H109)),NA())</f>
        <v>#N/A</v>
      </c>
      <c r="AQ115" s="509" t="e">
        <f ca="1">+IF(AND(ISNUMBER(OFFSET('Sanitation Data'!$H$6,0,10*ROW('Sanitation Data'!H109))),'Data Summary'!DF115="Yes"),OFFSET('Sanitation Data'!$H$6,0,10*ROW('Sanitation Data'!H109)),NA())</f>
        <v>#N/A</v>
      </c>
      <c r="AR115" s="509" t="e">
        <f ca="1">+IF(AND(ISNUMBER(OFFSET('Sanitation Data'!$H$10,0,10*ROW('Sanitation Data'!H109))),'Data Summary'!DG115="Yes"),OFFSET('Sanitation Data'!$H$10,0,10*ROW('Sanitation Data'!H109)),NA())</f>
        <v>#N/A</v>
      </c>
      <c r="AS115" s="509" t="e">
        <f ca="1">+IF(AND(ISNUMBER(OFFSET('Sanitation Data'!$H$11,0,10*ROW('Sanitation Data'!H109))),'Data Summary'!DH115="Yes"),OFFSET('Sanitation Data'!$H$11,0,10*ROW('Sanitation Data'!H109)),NA())</f>
        <v>#N/A</v>
      </c>
      <c r="AT115" s="509" t="e">
        <f ca="1">+IF(AND(ISNUMBER(OFFSET('Sanitation Data'!$H$12,0,10*ROW('Sanitation Data'!H109))),'Data Summary'!DI115="Yes"),OFFSET('Sanitation Data'!$H$12,0,10*ROW('Sanitation Data'!H109)),NA())</f>
        <v>#N/A</v>
      </c>
      <c r="AU115" s="509" t="e">
        <f ca="1">+IF(AND(ISNUMBER(OFFSET('Sanitation Data'!$I$4,0,10*ROW('Sanitation Data'!I109))),'Data Summary'!DJ115="Yes"),100-OFFSET('Sanitation Data'!$I$4,0,10*ROW('Sanitation Data'!I109)),NA())</f>
        <v>#N/A</v>
      </c>
      <c r="AV115" s="509" t="e">
        <f ca="1">+IF(AND(ISNUMBER(OFFSET('Sanitation Data'!$I$6,0,10*ROW('Sanitation Data'!I109))),'Data Summary'!DK115="Yes"),OFFSET('Sanitation Data'!$I$6,0,10*ROW('Sanitation Data'!I109)),NA())</f>
        <v>#N/A</v>
      </c>
      <c r="AW115" s="509" t="e">
        <f ca="1">+IF(AND(ISNUMBER(OFFSET('Sanitation Data'!$I$10,0,10*ROW('Sanitation Data'!I109))),'Data Summary'!DL115="Yes"),OFFSET('Sanitation Data'!$I$10,0,10*ROW('Sanitation Data'!I109)),NA())</f>
        <v>#N/A</v>
      </c>
      <c r="AX115" s="509" t="e">
        <f ca="1">+IF(AND(ISNUMBER(OFFSET('Sanitation Data'!$I$11,0,10*ROW('Sanitation Data'!I109))),'Data Summary'!DM115="Yes"),OFFSET('Sanitation Data'!$I$11,0,10*ROW('Sanitation Data'!I109)),NA())</f>
        <v>#N/A</v>
      </c>
      <c r="AY115" s="509" t="e">
        <f ca="1">+IF(AND(ISNUMBER(OFFSET('Sanitation Data'!$I$12,0,10*ROW('Sanitation Data'!I109))),'Data Summary'!DN115="Yes"),OFFSET('Sanitation Data'!$I$12,0,10*ROW('Sanitation Data'!I109)),NA())</f>
        <v>#N/A</v>
      </c>
      <c r="AZ115" s="510" t="e">
        <f ca="1">+IF(AND(ISNUMBER(OFFSET('Hygiene Data'!$D$5,0,10*ROW('Hygiene Data'!D109))),'Data Summary'!DO115="Yes"),OFFSET('Hygiene Data'!$D$5,0,10*ROW('Hygiene Data'!D109)),NA())</f>
        <v>#N/A</v>
      </c>
      <c r="BA115" s="510" t="e">
        <f ca="1">+IF(AND(ISNUMBER(OFFSET('Hygiene Data'!$D$7,0,10*ROW('Hygiene Data'!D109))),'Data Summary'!DP115="Yes"),OFFSET('Hygiene Data'!$D$7,0,10*ROW('Hygiene Data'!D109)),NA())</f>
        <v>#N/A</v>
      </c>
      <c r="BB115" s="510" t="e">
        <f ca="1">+IF(AND(ISNUMBER(OFFSET('Hygiene Data'!$D$9,0,10*ROW('Hygiene Data'!D109))),'Data Summary'!DQ115="Yes"),OFFSET('Hygiene Data'!$D$9,0,10*ROW('Hygiene Data'!D109)),NA())</f>
        <v>#N/A</v>
      </c>
      <c r="BC115" s="510" t="e">
        <f ca="1">+IF(AND(ISNUMBER(OFFSET('Hygiene Data'!$E$5,0,10*ROW('Hygiene Data'!E109))),'Data Summary'!DR115="Yes"),OFFSET('Hygiene Data'!$E$5,0,10*ROW('Hygiene Data'!E109)),NA())</f>
        <v>#N/A</v>
      </c>
      <c r="BD115" s="510" t="e">
        <f ca="1">+IF(AND(ISNUMBER(OFFSET('Hygiene Data'!$E$7,0,10*ROW('Hygiene Data'!E109))),'Data Summary'!DS115="Yes"),OFFSET('Hygiene Data'!$E$7,0,10*ROW('Hygiene Data'!E109)),NA())</f>
        <v>#N/A</v>
      </c>
      <c r="BE115" s="510" t="e">
        <f ca="1">+IF(AND(ISNUMBER(OFFSET('Hygiene Data'!$E$9,0,10*ROW('Hygiene Data'!E109))),'Data Summary'!DT115="Yes"),OFFSET('Hygiene Data'!$E$9,0,10*ROW('Hygiene Data'!E109)),NA())</f>
        <v>#N/A</v>
      </c>
      <c r="BF115" s="510" t="e">
        <f ca="1">+IF(AND(ISNUMBER(OFFSET('Hygiene Data'!$F$5,0,10*ROW('Hygiene Data'!F109))),'Data Summary'!DU115="Yes"),OFFSET('Hygiene Data'!$F$5,0,10*ROW('Hygiene Data'!F109)),NA())</f>
        <v>#N/A</v>
      </c>
      <c r="BG115" s="510" t="e">
        <f ca="1">+IF(AND(ISNUMBER(OFFSET('Hygiene Data'!$F$7,0,10*ROW('Hygiene Data'!F109))),'Data Summary'!DV115="Yes"),OFFSET('Hygiene Data'!$F$7,0,10*ROW('Hygiene Data'!F109)),NA())</f>
        <v>#N/A</v>
      </c>
      <c r="BH115" s="510" t="e">
        <f ca="1">+IF(AND(ISNUMBER(OFFSET('Hygiene Data'!$F$9,0,10*ROW('Hygiene Data'!F109))),'Data Summary'!DW115="Yes"),OFFSET('Hygiene Data'!$F$9,0,10*ROW('Hygiene Data'!F109)),NA())</f>
        <v>#N/A</v>
      </c>
      <c r="BI115" s="510" t="e">
        <f ca="1">+IF(AND(ISNUMBER(OFFSET('Hygiene Data'!$G$5,0,10*ROW('Hygiene Data'!G109))),'Data Summary'!DX115="Yes"),OFFSET('Hygiene Data'!$G$5,0,10*ROW('Hygiene Data'!G109)),NA())</f>
        <v>#N/A</v>
      </c>
      <c r="BJ115" s="510" t="e">
        <f ca="1">+IF(AND(ISNUMBER(OFFSET('Hygiene Data'!$G$7,0,10*ROW('Hygiene Data'!G109))),'Data Summary'!DY115="Yes"),OFFSET('Hygiene Data'!$G$7,0,10*ROW('Hygiene Data'!G109)),NA())</f>
        <v>#N/A</v>
      </c>
      <c r="BK115" s="510" t="e">
        <f ca="1">+IF(AND(ISNUMBER(OFFSET('Hygiene Data'!$G$9,0,10*ROW('Hygiene Data'!G109))),'Data Summary'!DZ115="Yes"),OFFSET('Hygiene Data'!$G$9,0,10*ROW('Hygiene Data'!G109)),NA())</f>
        <v>#N/A</v>
      </c>
      <c r="BL115" s="510" t="e">
        <f ca="1">+IF(AND(ISNUMBER(OFFSET('Hygiene Data'!$H$5,0,10*ROW('Hygiene Data'!H109))),'Data Summary'!EA115="Yes"),OFFSET('Hygiene Data'!$H$5,0,10*ROW('Hygiene Data'!H109)),NA())</f>
        <v>#N/A</v>
      </c>
      <c r="BM115" s="510" t="e">
        <f ca="1">+IF(AND(ISNUMBER(OFFSET('Hygiene Data'!$H$7,0,10*ROW('Hygiene Data'!H109))),'Data Summary'!EB115="Yes"),OFFSET('Hygiene Data'!$H$7,0,10*ROW('Hygiene Data'!H109)),NA())</f>
        <v>#N/A</v>
      </c>
      <c r="BN115" s="510" t="e">
        <f ca="1">+IF(AND(ISNUMBER(OFFSET('Hygiene Data'!$H$9,0,10*ROW('Hygiene Data'!H109))),'Data Summary'!EC115="Yes"),OFFSET('Hygiene Data'!$H$9,0,10*ROW('Hygiene Data'!H109)),NA())</f>
        <v>#N/A</v>
      </c>
      <c r="BO115" s="510" t="e">
        <f ca="1">+IF(AND(ISNUMBER(OFFSET('Hygiene Data'!$I$5,0,10*ROW('Hygiene Data'!I109))),'Data Summary'!ED115="Yes"),OFFSET('Hygiene Data'!$I$5,0,10*ROW('Hygiene Data'!I109)),NA())</f>
        <v>#N/A</v>
      </c>
      <c r="BP115" s="510" t="e">
        <f ca="1">+IF(AND(ISNUMBER(OFFSET('Hygiene Data'!$I$7,0,10*ROW('Hygiene Data'!I109))),'Data Summary'!EE115="Yes"),OFFSET('Hygiene Data'!$I$7,0,10*ROW('Hygiene Data'!I109)),NA())</f>
        <v>#N/A</v>
      </c>
      <c r="BQ115" s="510" t="e">
        <f ca="1">+IF(AND(ISNUMBER(OFFSET('Hygiene Data'!$I$9,0,10*ROW('Hygiene Data'!I109))),'Data Summary'!EF115="Yes"),OFFSET('Hygiene Data'!$I$9,0,10*ROW('Hygiene Data'!I109)),NA())</f>
        <v>#N/A</v>
      </c>
    </row>
    <row r="116" spans="1:69" x14ac:dyDescent="0.25">
      <c r="A116" s="506" t="e">
        <f ca="1">+RIGHT('Data Summary'!A116,LEN('Data Summary'!A116)-9)</f>
        <v>#VALUE!</v>
      </c>
      <c r="B116" s="480" t="str">
        <f ca="1">+IF(ISTEXT('Data Summary'!B116),'Data Summary'!B116,"")</f>
        <v/>
      </c>
      <c r="C116" s="507" t="e">
        <f ca="1">+VALUE('Data Summary'!C116)</f>
        <v>#VALUE!</v>
      </c>
      <c r="D116" s="508" t="e">
        <f ca="1">+IF(AND(ISNUMBER(OFFSET('Water Data'!$D$4,0,10*ROW('Water Data'!D110))),'Data Summary'!BS116="Yes"),100-OFFSET('Water Data'!$D$4,0,10*ROW('Water Data'!D110)),NA())</f>
        <v>#N/A</v>
      </c>
      <c r="E116" s="508" t="e">
        <f ca="1">+IF(AND(ISNUMBER(OFFSET('Water Data'!$D$6,0,10*ROW('Water Data'!D110))),'Data Summary'!BT116="Yes"),OFFSET('Water Data'!$D$6,0,10*ROW('Water Data'!D110)),NA())</f>
        <v>#N/A</v>
      </c>
      <c r="F116" s="508" t="e">
        <f ca="1">+IF(AND(ISNUMBER(OFFSET('Water Data'!$D$9,0,10*ROW('Water Data'!D110))),'Data Summary'!BU116="Yes"),OFFSET('Water Data'!$D$9,0,10*ROW('Water Data'!D110)),NA())</f>
        <v>#N/A</v>
      </c>
      <c r="G116" s="508" t="e">
        <f ca="1">+IF(AND(ISNUMBER(OFFSET('Water Data'!$E$4,0,10*ROW('Water Data'!E110))),'Data Summary'!BV116="Yes"),100-OFFSET('Water Data'!$E$4,0,10*ROW('Water Data'!E110)),NA())</f>
        <v>#N/A</v>
      </c>
      <c r="H116" s="508" t="e">
        <f ca="1">+IF(AND(ISNUMBER(OFFSET('Water Data'!$E$6,0,10*ROW('Water Data'!E110))),'Data Summary'!BW116="Yes"),OFFSET('Water Data'!$E$6,0,10*ROW('Water Data'!E110)),NA())</f>
        <v>#N/A</v>
      </c>
      <c r="I116" s="508" t="e">
        <f ca="1">+IF(AND(ISNUMBER(OFFSET('Water Data'!$E$9,0,10*ROW('Water Data'!E110))),'Data Summary'!BX116="Yes"),OFFSET('Water Data'!$E$9,0,10*ROW('Water Data'!E110)),NA())</f>
        <v>#N/A</v>
      </c>
      <c r="J116" s="508" t="e">
        <f ca="1">+IF(AND(ISNUMBER(OFFSET('Water Data'!$F$4,0,10*ROW('Water Data'!F110))),'Data Summary'!BY116="Yes"),100-OFFSET('Water Data'!$F$4,0,10*ROW('Water Data'!F110)),NA())</f>
        <v>#N/A</v>
      </c>
      <c r="K116" s="508" t="e">
        <f ca="1">+IF(AND(ISNUMBER(OFFSET('Water Data'!$F$6,0,10*ROW('Water Data'!F110))),'Data Summary'!BZ116="Yes"),OFFSET('Water Data'!$F$6,0,10*ROW('Water Data'!F110)),NA())</f>
        <v>#N/A</v>
      </c>
      <c r="L116" s="508" t="e">
        <f ca="1">+IF(AND(ISNUMBER(OFFSET('Water Data'!$F$9,0,10*ROW('Water Data'!F110))),'Data Summary'!CA116="Yes"),OFFSET('Water Data'!$F$9,0,10*ROW('Water Data'!F110)),NA())</f>
        <v>#N/A</v>
      </c>
      <c r="M116" s="508" t="e">
        <f ca="1">+IF(AND(ISNUMBER(OFFSET('Water Data'!$G$4,0,10*ROW('Water Data'!G110))),'Data Summary'!CB116="Yes"),100-OFFSET('Water Data'!$G$4,0,10*ROW('Water Data'!G110)),NA())</f>
        <v>#N/A</v>
      </c>
      <c r="N116" s="508" t="e">
        <f ca="1">+IF(AND(ISNUMBER(OFFSET('Water Data'!$G$6,0,10*ROW('Water Data'!G110))),'Data Summary'!CC116="Yes"),OFFSET('Water Data'!$G$6,0,10*ROW('Water Data'!G110)),NA())</f>
        <v>#N/A</v>
      </c>
      <c r="O116" s="508" t="e">
        <f ca="1">+IF(AND(ISNUMBER(OFFSET('Water Data'!$G$9,0,10*ROW('Water Data'!G110))),'Data Summary'!CD116="Yes"),OFFSET('Water Data'!$G$9,0,10*ROW('Water Data'!G110)),NA())</f>
        <v>#N/A</v>
      </c>
      <c r="P116" s="508" t="e">
        <f ca="1">+IF(AND(ISNUMBER(OFFSET('Water Data'!$H$4,0,10*ROW('Water Data'!H110))),'Data Summary'!CE116="Yes"),100-OFFSET('Water Data'!$H$4,0,10*ROW('Water Data'!H110)),NA())</f>
        <v>#N/A</v>
      </c>
      <c r="Q116" s="508" t="e">
        <f ca="1">+IF(AND(ISNUMBER(OFFSET('Water Data'!$H$6,0,10*ROW('Water Data'!H110))),'Data Summary'!CF116="Yes"),OFFSET('Water Data'!$H$6,0,10*ROW('Water Data'!H110)),NA())</f>
        <v>#N/A</v>
      </c>
      <c r="R116" s="508" t="e">
        <f ca="1">+IF(AND(ISNUMBER(OFFSET('Water Data'!$H$9,0,10*ROW('Water Data'!H110))),'Data Summary'!CG116="Yes"),OFFSET('Water Data'!$H$9,0,10*ROW('Water Data'!H110)),NA())</f>
        <v>#N/A</v>
      </c>
      <c r="S116" s="508" t="e">
        <f ca="1">+IF(AND(ISNUMBER(OFFSET('Water Data'!$I$4,0,10*ROW('Water Data'!I110))),'Data Summary'!CH116="Yes"),100-OFFSET('Water Data'!$I$4,0,10*ROW('Water Data'!I110)),NA())</f>
        <v>#N/A</v>
      </c>
      <c r="T116" s="508" t="e">
        <f ca="1">+IF(AND(ISNUMBER(OFFSET('Water Data'!$I$6,0,10*ROW('Water Data'!I110))),'Data Summary'!CI116="Yes"),OFFSET('Water Data'!$I$6,0,10*ROW('Water Data'!I110)),NA())</f>
        <v>#N/A</v>
      </c>
      <c r="U116" s="508" t="e">
        <f ca="1">+IF(AND(ISNUMBER(OFFSET('Water Data'!$I$9,0,10*ROW('Water Data'!I110))),'Data Summary'!CJ116="Yes"),OFFSET('Water Data'!$I$9,0,10*ROW('Water Data'!I110)),NA())</f>
        <v>#N/A</v>
      </c>
      <c r="V116" s="509" t="e">
        <f ca="1">+IF(AND(ISNUMBER(OFFSET('Sanitation Data'!$D$4,0,10*ROW('Sanitation Data'!D110))),'Data Summary'!CK116="Yes"),100-OFFSET('Sanitation Data'!$D$4,0,10*ROW('Sanitation Data'!D110)),NA())</f>
        <v>#N/A</v>
      </c>
      <c r="W116" s="509" t="e">
        <f ca="1">+IF(AND(ISNUMBER(OFFSET('Sanitation Data'!$D$6,0,10*ROW('Sanitation Data'!D110))),'Data Summary'!CL116="Yes"),OFFSET('Sanitation Data'!$D$6,0,10*ROW('Sanitation Data'!D110)),NA())</f>
        <v>#N/A</v>
      </c>
      <c r="X116" s="509" t="e">
        <f ca="1">+IF(AND(ISNUMBER(OFFSET('Sanitation Data'!$D$10,0,10*ROW('Sanitation Data'!D110))),'Data Summary'!CM116="Yes"),OFFSET('Sanitation Data'!$D$10,0,10*ROW('Sanitation Data'!D110)),NA())</f>
        <v>#N/A</v>
      </c>
      <c r="Y116" s="509" t="e">
        <f ca="1">+IF(AND(ISNUMBER(OFFSET('Sanitation Data'!$D$11,0,10*ROW('Sanitation Data'!D110))),'Data Summary'!CN116="Yes"),OFFSET('Sanitation Data'!$D$11,0,10*ROW('Sanitation Data'!D110)),NA())</f>
        <v>#N/A</v>
      </c>
      <c r="Z116" s="509" t="e">
        <f ca="1">+IF(AND(ISNUMBER(OFFSET('Sanitation Data'!$D$12,0,10*ROW('Sanitation Data'!D110))),'Data Summary'!CO116="Yes"),OFFSET('Sanitation Data'!$D$12,0,10*ROW('Sanitation Data'!D110)),NA())</f>
        <v>#N/A</v>
      </c>
      <c r="AA116" s="509" t="e">
        <f ca="1">+IF(AND(ISNUMBER(OFFSET('Sanitation Data'!$E$4,0,10*ROW('Sanitation Data'!E110))),'Data Summary'!CP116="Yes"),100-OFFSET('Sanitation Data'!$E$4,0,10*ROW('Sanitation Data'!E110)),NA())</f>
        <v>#N/A</v>
      </c>
      <c r="AB116" s="509" t="e">
        <f ca="1">+IF(AND(ISNUMBER(OFFSET('Sanitation Data'!$E$6,0,10*ROW('Sanitation Data'!E110))),'Data Summary'!CQ116="Yes"),OFFSET('Sanitation Data'!$E$6,0,10*ROW('Sanitation Data'!E110)),NA())</f>
        <v>#N/A</v>
      </c>
      <c r="AC116" s="509" t="e">
        <f ca="1">+IF(AND(ISNUMBER(OFFSET('Sanitation Data'!$E$10,0,10*ROW('Sanitation Data'!E110))),'Data Summary'!CR116="Yes"),OFFSET('Sanitation Data'!$E$10,0,10*ROW('Sanitation Data'!E110)),NA())</f>
        <v>#N/A</v>
      </c>
      <c r="AD116" s="509" t="e">
        <f ca="1">+IF(AND(ISNUMBER(OFFSET('Sanitation Data'!$E$11,0,10*ROW('Sanitation Data'!E110))),'Data Summary'!CS116="Yes"),OFFSET('Sanitation Data'!$E$11,0,10*ROW('Sanitation Data'!E110)),NA())</f>
        <v>#N/A</v>
      </c>
      <c r="AE116" s="509" t="e">
        <f ca="1">+IF(AND(ISNUMBER(OFFSET('Sanitation Data'!$E$12,0,10*ROW('Sanitation Data'!E110))),'Data Summary'!CT116="Yes"),OFFSET('Sanitation Data'!$E$12,0,10*ROW('Sanitation Data'!E110)),NA())</f>
        <v>#N/A</v>
      </c>
      <c r="AF116" s="509" t="e">
        <f ca="1">+IF(AND(ISNUMBER(OFFSET('Sanitation Data'!$F$4,0,10*ROW('Sanitation Data'!F110))),'Data Summary'!CU116="Yes"),100-OFFSET('Sanitation Data'!$F$4,0,10*ROW('Sanitation Data'!F110)),NA())</f>
        <v>#N/A</v>
      </c>
      <c r="AG116" s="509" t="e">
        <f ca="1">+IF(AND(ISNUMBER(OFFSET('Sanitation Data'!$F$6,0,10*ROW('Sanitation Data'!F110))),'Data Summary'!CV116="Yes"),OFFSET('Sanitation Data'!$F$6,0,10*ROW('Sanitation Data'!F110)),NA())</f>
        <v>#N/A</v>
      </c>
      <c r="AH116" s="509" t="e">
        <f ca="1">+IF(AND(ISNUMBER(OFFSET('Sanitation Data'!$F$10,0,10*ROW('Sanitation Data'!F110))),'Data Summary'!CW116="Yes"),OFFSET('Sanitation Data'!$F$10,0,10*ROW('Sanitation Data'!F110)),NA())</f>
        <v>#N/A</v>
      </c>
      <c r="AI116" s="509" t="e">
        <f ca="1">+IF(AND(ISNUMBER(OFFSET('Sanitation Data'!$F$11,0,10*ROW('Sanitation Data'!F110))),'Data Summary'!CX116="Yes"),OFFSET('Sanitation Data'!$F$11,0,10*ROW('Sanitation Data'!F110)),NA())</f>
        <v>#N/A</v>
      </c>
      <c r="AJ116" s="509" t="e">
        <f ca="1">+IF(AND(ISNUMBER(OFFSET('Sanitation Data'!$F$12,0,10*ROW('Sanitation Data'!F110))),'Data Summary'!CY116="Yes"),OFFSET('Sanitation Data'!$F$12,0,10*ROW('Sanitation Data'!F110)),NA())</f>
        <v>#N/A</v>
      </c>
      <c r="AK116" s="509" t="e">
        <f ca="1">+IF(AND(ISNUMBER(OFFSET('Sanitation Data'!$G$4,0,10*ROW('Sanitation Data'!G110))),'Data Summary'!CZ116="Yes"),100-OFFSET('Sanitation Data'!$G$4,0,10*ROW('Sanitation Data'!G110)),NA())</f>
        <v>#N/A</v>
      </c>
      <c r="AL116" s="509" t="e">
        <f ca="1">+IF(AND(ISNUMBER(OFFSET('Sanitation Data'!$G$6,0,10*ROW('Sanitation Data'!G110))),'Data Summary'!DA116="Yes"),OFFSET('Sanitation Data'!$G$6,0,10*ROW('Sanitation Data'!G110)),NA())</f>
        <v>#N/A</v>
      </c>
      <c r="AM116" s="509" t="e">
        <f ca="1">+IF(AND(ISNUMBER(OFFSET('Sanitation Data'!$G$10,0,10*ROW('Sanitation Data'!G110))),'Data Summary'!DB116="Yes"),OFFSET('Sanitation Data'!$G$10,0,10*ROW('Sanitation Data'!G110)),NA())</f>
        <v>#N/A</v>
      </c>
      <c r="AN116" s="509" t="e">
        <f ca="1">+IF(AND(ISNUMBER(OFFSET('Sanitation Data'!$G$11,0,10*ROW('Sanitation Data'!G110))),'Data Summary'!DC116="Yes"),OFFSET('Sanitation Data'!$G$11,0,10*ROW('Sanitation Data'!G110)),NA())</f>
        <v>#N/A</v>
      </c>
      <c r="AO116" s="509" t="e">
        <f ca="1">+IF(AND(ISNUMBER(OFFSET('Sanitation Data'!$G$12,0,10*ROW('Sanitation Data'!G110))),'Data Summary'!DD116="Yes"),OFFSET('Sanitation Data'!$G$12,0,10*ROW('Sanitation Data'!G110)),NA())</f>
        <v>#N/A</v>
      </c>
      <c r="AP116" s="509" t="e">
        <f ca="1">+IF(AND(ISNUMBER(OFFSET('Sanitation Data'!$H$4,0,10*ROW('Sanitation Data'!H110))),'Data Summary'!DE116="Yes"),100-OFFSET('Sanitation Data'!$H$4,0,10*ROW('Sanitation Data'!H110)),NA())</f>
        <v>#N/A</v>
      </c>
      <c r="AQ116" s="509" t="e">
        <f ca="1">+IF(AND(ISNUMBER(OFFSET('Sanitation Data'!$H$6,0,10*ROW('Sanitation Data'!H110))),'Data Summary'!DF116="Yes"),OFFSET('Sanitation Data'!$H$6,0,10*ROW('Sanitation Data'!H110)),NA())</f>
        <v>#N/A</v>
      </c>
      <c r="AR116" s="509" t="e">
        <f ca="1">+IF(AND(ISNUMBER(OFFSET('Sanitation Data'!$H$10,0,10*ROW('Sanitation Data'!H110))),'Data Summary'!DG116="Yes"),OFFSET('Sanitation Data'!$H$10,0,10*ROW('Sanitation Data'!H110)),NA())</f>
        <v>#N/A</v>
      </c>
      <c r="AS116" s="509" t="e">
        <f ca="1">+IF(AND(ISNUMBER(OFFSET('Sanitation Data'!$H$11,0,10*ROW('Sanitation Data'!H110))),'Data Summary'!DH116="Yes"),OFFSET('Sanitation Data'!$H$11,0,10*ROW('Sanitation Data'!H110)),NA())</f>
        <v>#N/A</v>
      </c>
      <c r="AT116" s="509" t="e">
        <f ca="1">+IF(AND(ISNUMBER(OFFSET('Sanitation Data'!$H$12,0,10*ROW('Sanitation Data'!H110))),'Data Summary'!DI116="Yes"),OFFSET('Sanitation Data'!$H$12,0,10*ROW('Sanitation Data'!H110)),NA())</f>
        <v>#N/A</v>
      </c>
      <c r="AU116" s="509" t="e">
        <f ca="1">+IF(AND(ISNUMBER(OFFSET('Sanitation Data'!$I$4,0,10*ROW('Sanitation Data'!I110))),'Data Summary'!DJ116="Yes"),100-OFFSET('Sanitation Data'!$I$4,0,10*ROW('Sanitation Data'!I110)),NA())</f>
        <v>#N/A</v>
      </c>
      <c r="AV116" s="509" t="e">
        <f ca="1">+IF(AND(ISNUMBER(OFFSET('Sanitation Data'!$I$6,0,10*ROW('Sanitation Data'!I110))),'Data Summary'!DK116="Yes"),OFFSET('Sanitation Data'!$I$6,0,10*ROW('Sanitation Data'!I110)),NA())</f>
        <v>#N/A</v>
      </c>
      <c r="AW116" s="509" t="e">
        <f ca="1">+IF(AND(ISNUMBER(OFFSET('Sanitation Data'!$I$10,0,10*ROW('Sanitation Data'!I110))),'Data Summary'!DL116="Yes"),OFFSET('Sanitation Data'!$I$10,0,10*ROW('Sanitation Data'!I110)),NA())</f>
        <v>#N/A</v>
      </c>
      <c r="AX116" s="509" t="e">
        <f ca="1">+IF(AND(ISNUMBER(OFFSET('Sanitation Data'!$I$11,0,10*ROW('Sanitation Data'!I110))),'Data Summary'!DM116="Yes"),OFFSET('Sanitation Data'!$I$11,0,10*ROW('Sanitation Data'!I110)),NA())</f>
        <v>#N/A</v>
      </c>
      <c r="AY116" s="509" t="e">
        <f ca="1">+IF(AND(ISNUMBER(OFFSET('Sanitation Data'!$I$12,0,10*ROW('Sanitation Data'!I110))),'Data Summary'!DN116="Yes"),OFFSET('Sanitation Data'!$I$12,0,10*ROW('Sanitation Data'!I110)),NA())</f>
        <v>#N/A</v>
      </c>
      <c r="AZ116" s="510" t="e">
        <f ca="1">+IF(AND(ISNUMBER(OFFSET('Hygiene Data'!$D$5,0,10*ROW('Hygiene Data'!D110))),'Data Summary'!DO116="Yes"),OFFSET('Hygiene Data'!$D$5,0,10*ROW('Hygiene Data'!D110)),NA())</f>
        <v>#N/A</v>
      </c>
      <c r="BA116" s="510" t="e">
        <f ca="1">+IF(AND(ISNUMBER(OFFSET('Hygiene Data'!$D$7,0,10*ROW('Hygiene Data'!D110))),'Data Summary'!DP116="Yes"),OFFSET('Hygiene Data'!$D$7,0,10*ROW('Hygiene Data'!D110)),NA())</f>
        <v>#N/A</v>
      </c>
      <c r="BB116" s="510" t="e">
        <f ca="1">+IF(AND(ISNUMBER(OFFSET('Hygiene Data'!$D$9,0,10*ROW('Hygiene Data'!D110))),'Data Summary'!DQ116="Yes"),OFFSET('Hygiene Data'!$D$9,0,10*ROW('Hygiene Data'!D110)),NA())</f>
        <v>#N/A</v>
      </c>
      <c r="BC116" s="510" t="e">
        <f ca="1">+IF(AND(ISNUMBER(OFFSET('Hygiene Data'!$E$5,0,10*ROW('Hygiene Data'!E110))),'Data Summary'!DR116="Yes"),OFFSET('Hygiene Data'!$E$5,0,10*ROW('Hygiene Data'!E110)),NA())</f>
        <v>#N/A</v>
      </c>
      <c r="BD116" s="510" t="e">
        <f ca="1">+IF(AND(ISNUMBER(OFFSET('Hygiene Data'!$E$7,0,10*ROW('Hygiene Data'!E110))),'Data Summary'!DS116="Yes"),OFFSET('Hygiene Data'!$E$7,0,10*ROW('Hygiene Data'!E110)),NA())</f>
        <v>#N/A</v>
      </c>
      <c r="BE116" s="510" t="e">
        <f ca="1">+IF(AND(ISNUMBER(OFFSET('Hygiene Data'!$E$9,0,10*ROW('Hygiene Data'!E110))),'Data Summary'!DT116="Yes"),OFFSET('Hygiene Data'!$E$9,0,10*ROW('Hygiene Data'!E110)),NA())</f>
        <v>#N/A</v>
      </c>
      <c r="BF116" s="510" t="e">
        <f ca="1">+IF(AND(ISNUMBER(OFFSET('Hygiene Data'!$F$5,0,10*ROW('Hygiene Data'!F110))),'Data Summary'!DU116="Yes"),OFFSET('Hygiene Data'!$F$5,0,10*ROW('Hygiene Data'!F110)),NA())</f>
        <v>#N/A</v>
      </c>
      <c r="BG116" s="510" t="e">
        <f ca="1">+IF(AND(ISNUMBER(OFFSET('Hygiene Data'!$F$7,0,10*ROW('Hygiene Data'!F110))),'Data Summary'!DV116="Yes"),OFFSET('Hygiene Data'!$F$7,0,10*ROW('Hygiene Data'!F110)),NA())</f>
        <v>#N/A</v>
      </c>
      <c r="BH116" s="510" t="e">
        <f ca="1">+IF(AND(ISNUMBER(OFFSET('Hygiene Data'!$F$9,0,10*ROW('Hygiene Data'!F110))),'Data Summary'!DW116="Yes"),OFFSET('Hygiene Data'!$F$9,0,10*ROW('Hygiene Data'!F110)),NA())</f>
        <v>#N/A</v>
      </c>
      <c r="BI116" s="510" t="e">
        <f ca="1">+IF(AND(ISNUMBER(OFFSET('Hygiene Data'!$G$5,0,10*ROW('Hygiene Data'!G110))),'Data Summary'!DX116="Yes"),OFFSET('Hygiene Data'!$G$5,0,10*ROW('Hygiene Data'!G110)),NA())</f>
        <v>#N/A</v>
      </c>
      <c r="BJ116" s="510" t="e">
        <f ca="1">+IF(AND(ISNUMBER(OFFSET('Hygiene Data'!$G$7,0,10*ROW('Hygiene Data'!G110))),'Data Summary'!DY116="Yes"),OFFSET('Hygiene Data'!$G$7,0,10*ROW('Hygiene Data'!G110)),NA())</f>
        <v>#N/A</v>
      </c>
      <c r="BK116" s="510" t="e">
        <f ca="1">+IF(AND(ISNUMBER(OFFSET('Hygiene Data'!$G$9,0,10*ROW('Hygiene Data'!G110))),'Data Summary'!DZ116="Yes"),OFFSET('Hygiene Data'!$G$9,0,10*ROW('Hygiene Data'!G110)),NA())</f>
        <v>#N/A</v>
      </c>
      <c r="BL116" s="510" t="e">
        <f ca="1">+IF(AND(ISNUMBER(OFFSET('Hygiene Data'!$H$5,0,10*ROW('Hygiene Data'!H110))),'Data Summary'!EA116="Yes"),OFFSET('Hygiene Data'!$H$5,0,10*ROW('Hygiene Data'!H110)),NA())</f>
        <v>#N/A</v>
      </c>
      <c r="BM116" s="510" t="e">
        <f ca="1">+IF(AND(ISNUMBER(OFFSET('Hygiene Data'!$H$7,0,10*ROW('Hygiene Data'!H110))),'Data Summary'!EB116="Yes"),OFFSET('Hygiene Data'!$H$7,0,10*ROW('Hygiene Data'!H110)),NA())</f>
        <v>#N/A</v>
      </c>
      <c r="BN116" s="510" t="e">
        <f ca="1">+IF(AND(ISNUMBER(OFFSET('Hygiene Data'!$H$9,0,10*ROW('Hygiene Data'!H110))),'Data Summary'!EC116="Yes"),OFFSET('Hygiene Data'!$H$9,0,10*ROW('Hygiene Data'!H110)),NA())</f>
        <v>#N/A</v>
      </c>
      <c r="BO116" s="510" t="e">
        <f ca="1">+IF(AND(ISNUMBER(OFFSET('Hygiene Data'!$I$5,0,10*ROW('Hygiene Data'!I110))),'Data Summary'!ED116="Yes"),OFFSET('Hygiene Data'!$I$5,0,10*ROW('Hygiene Data'!I110)),NA())</f>
        <v>#N/A</v>
      </c>
      <c r="BP116" s="510" t="e">
        <f ca="1">+IF(AND(ISNUMBER(OFFSET('Hygiene Data'!$I$7,0,10*ROW('Hygiene Data'!I110))),'Data Summary'!EE116="Yes"),OFFSET('Hygiene Data'!$I$7,0,10*ROW('Hygiene Data'!I110)),NA())</f>
        <v>#N/A</v>
      </c>
      <c r="BQ116" s="510" t="e">
        <f ca="1">+IF(AND(ISNUMBER(OFFSET('Hygiene Data'!$I$9,0,10*ROW('Hygiene Data'!I110))),'Data Summary'!EF116="Yes"),OFFSET('Hygiene Data'!$I$9,0,10*ROW('Hygiene Data'!I110)),NA())</f>
        <v>#N/A</v>
      </c>
    </row>
    <row r="117" spans="1:69" x14ac:dyDescent="0.25">
      <c r="A117" s="506" t="e">
        <f ca="1">+RIGHT('Data Summary'!A117,LEN('Data Summary'!A117)-9)</f>
        <v>#VALUE!</v>
      </c>
      <c r="B117" s="480" t="str">
        <f ca="1">+IF(ISTEXT('Data Summary'!B117),'Data Summary'!B117,"")</f>
        <v/>
      </c>
      <c r="C117" s="507" t="e">
        <f ca="1">+VALUE('Data Summary'!C117)</f>
        <v>#VALUE!</v>
      </c>
      <c r="D117" s="508" t="e">
        <f ca="1">+IF(AND(ISNUMBER(OFFSET('Water Data'!$D$4,0,10*ROW('Water Data'!D111))),'Data Summary'!BS117="Yes"),100-OFFSET('Water Data'!$D$4,0,10*ROW('Water Data'!D111)),NA())</f>
        <v>#N/A</v>
      </c>
      <c r="E117" s="508" t="e">
        <f ca="1">+IF(AND(ISNUMBER(OFFSET('Water Data'!$D$6,0,10*ROW('Water Data'!D111))),'Data Summary'!BT117="Yes"),OFFSET('Water Data'!$D$6,0,10*ROW('Water Data'!D111)),NA())</f>
        <v>#N/A</v>
      </c>
      <c r="F117" s="508" t="e">
        <f ca="1">+IF(AND(ISNUMBER(OFFSET('Water Data'!$D$9,0,10*ROW('Water Data'!D111))),'Data Summary'!BU117="Yes"),OFFSET('Water Data'!$D$9,0,10*ROW('Water Data'!D111)),NA())</f>
        <v>#N/A</v>
      </c>
      <c r="G117" s="508" t="e">
        <f ca="1">+IF(AND(ISNUMBER(OFFSET('Water Data'!$E$4,0,10*ROW('Water Data'!E111))),'Data Summary'!BV117="Yes"),100-OFFSET('Water Data'!$E$4,0,10*ROW('Water Data'!E111)),NA())</f>
        <v>#N/A</v>
      </c>
      <c r="H117" s="508" t="e">
        <f ca="1">+IF(AND(ISNUMBER(OFFSET('Water Data'!$E$6,0,10*ROW('Water Data'!E111))),'Data Summary'!BW117="Yes"),OFFSET('Water Data'!$E$6,0,10*ROW('Water Data'!E111)),NA())</f>
        <v>#N/A</v>
      </c>
      <c r="I117" s="508" t="e">
        <f ca="1">+IF(AND(ISNUMBER(OFFSET('Water Data'!$E$9,0,10*ROW('Water Data'!E111))),'Data Summary'!BX117="Yes"),OFFSET('Water Data'!$E$9,0,10*ROW('Water Data'!E111)),NA())</f>
        <v>#N/A</v>
      </c>
      <c r="J117" s="508" t="e">
        <f ca="1">+IF(AND(ISNUMBER(OFFSET('Water Data'!$F$4,0,10*ROW('Water Data'!F111))),'Data Summary'!BY117="Yes"),100-OFFSET('Water Data'!$F$4,0,10*ROW('Water Data'!F111)),NA())</f>
        <v>#N/A</v>
      </c>
      <c r="K117" s="508" t="e">
        <f ca="1">+IF(AND(ISNUMBER(OFFSET('Water Data'!$F$6,0,10*ROW('Water Data'!F111))),'Data Summary'!BZ117="Yes"),OFFSET('Water Data'!$F$6,0,10*ROW('Water Data'!F111)),NA())</f>
        <v>#N/A</v>
      </c>
      <c r="L117" s="508" t="e">
        <f ca="1">+IF(AND(ISNUMBER(OFFSET('Water Data'!$F$9,0,10*ROW('Water Data'!F111))),'Data Summary'!CA117="Yes"),OFFSET('Water Data'!$F$9,0,10*ROW('Water Data'!F111)),NA())</f>
        <v>#N/A</v>
      </c>
      <c r="M117" s="508" t="e">
        <f ca="1">+IF(AND(ISNUMBER(OFFSET('Water Data'!$G$4,0,10*ROW('Water Data'!G111))),'Data Summary'!CB117="Yes"),100-OFFSET('Water Data'!$G$4,0,10*ROW('Water Data'!G111)),NA())</f>
        <v>#N/A</v>
      </c>
      <c r="N117" s="508" t="e">
        <f ca="1">+IF(AND(ISNUMBER(OFFSET('Water Data'!$G$6,0,10*ROW('Water Data'!G111))),'Data Summary'!CC117="Yes"),OFFSET('Water Data'!$G$6,0,10*ROW('Water Data'!G111)),NA())</f>
        <v>#N/A</v>
      </c>
      <c r="O117" s="508" t="e">
        <f ca="1">+IF(AND(ISNUMBER(OFFSET('Water Data'!$G$9,0,10*ROW('Water Data'!G111))),'Data Summary'!CD117="Yes"),OFFSET('Water Data'!$G$9,0,10*ROW('Water Data'!G111)),NA())</f>
        <v>#N/A</v>
      </c>
      <c r="P117" s="508" t="e">
        <f ca="1">+IF(AND(ISNUMBER(OFFSET('Water Data'!$H$4,0,10*ROW('Water Data'!H111))),'Data Summary'!CE117="Yes"),100-OFFSET('Water Data'!$H$4,0,10*ROW('Water Data'!H111)),NA())</f>
        <v>#N/A</v>
      </c>
      <c r="Q117" s="508" t="e">
        <f ca="1">+IF(AND(ISNUMBER(OFFSET('Water Data'!$H$6,0,10*ROW('Water Data'!H111))),'Data Summary'!CF117="Yes"),OFFSET('Water Data'!$H$6,0,10*ROW('Water Data'!H111)),NA())</f>
        <v>#N/A</v>
      </c>
      <c r="R117" s="508" t="e">
        <f ca="1">+IF(AND(ISNUMBER(OFFSET('Water Data'!$H$9,0,10*ROW('Water Data'!H111))),'Data Summary'!CG117="Yes"),OFFSET('Water Data'!$H$9,0,10*ROW('Water Data'!H111)),NA())</f>
        <v>#N/A</v>
      </c>
      <c r="S117" s="508" t="e">
        <f ca="1">+IF(AND(ISNUMBER(OFFSET('Water Data'!$I$4,0,10*ROW('Water Data'!I111))),'Data Summary'!CH117="Yes"),100-OFFSET('Water Data'!$I$4,0,10*ROW('Water Data'!I111)),NA())</f>
        <v>#N/A</v>
      </c>
      <c r="T117" s="508" t="e">
        <f ca="1">+IF(AND(ISNUMBER(OFFSET('Water Data'!$I$6,0,10*ROW('Water Data'!I111))),'Data Summary'!CI117="Yes"),OFFSET('Water Data'!$I$6,0,10*ROW('Water Data'!I111)),NA())</f>
        <v>#N/A</v>
      </c>
      <c r="U117" s="508" t="e">
        <f ca="1">+IF(AND(ISNUMBER(OFFSET('Water Data'!$I$9,0,10*ROW('Water Data'!I111))),'Data Summary'!CJ117="Yes"),OFFSET('Water Data'!$I$9,0,10*ROW('Water Data'!I111)),NA())</f>
        <v>#N/A</v>
      </c>
      <c r="V117" s="509" t="e">
        <f ca="1">+IF(AND(ISNUMBER(OFFSET('Sanitation Data'!$D$4,0,10*ROW('Sanitation Data'!D111))),'Data Summary'!CK117="Yes"),100-OFFSET('Sanitation Data'!$D$4,0,10*ROW('Sanitation Data'!D111)),NA())</f>
        <v>#N/A</v>
      </c>
      <c r="W117" s="509" t="e">
        <f ca="1">+IF(AND(ISNUMBER(OFFSET('Sanitation Data'!$D$6,0,10*ROW('Sanitation Data'!D111))),'Data Summary'!CL117="Yes"),OFFSET('Sanitation Data'!$D$6,0,10*ROW('Sanitation Data'!D111)),NA())</f>
        <v>#N/A</v>
      </c>
      <c r="X117" s="509" t="e">
        <f ca="1">+IF(AND(ISNUMBER(OFFSET('Sanitation Data'!$D$10,0,10*ROW('Sanitation Data'!D111))),'Data Summary'!CM117="Yes"),OFFSET('Sanitation Data'!$D$10,0,10*ROW('Sanitation Data'!D111)),NA())</f>
        <v>#N/A</v>
      </c>
      <c r="Y117" s="509" t="e">
        <f ca="1">+IF(AND(ISNUMBER(OFFSET('Sanitation Data'!$D$11,0,10*ROW('Sanitation Data'!D111))),'Data Summary'!CN117="Yes"),OFFSET('Sanitation Data'!$D$11,0,10*ROW('Sanitation Data'!D111)),NA())</f>
        <v>#N/A</v>
      </c>
      <c r="Z117" s="509" t="e">
        <f ca="1">+IF(AND(ISNUMBER(OFFSET('Sanitation Data'!$D$12,0,10*ROW('Sanitation Data'!D111))),'Data Summary'!CO117="Yes"),OFFSET('Sanitation Data'!$D$12,0,10*ROW('Sanitation Data'!D111)),NA())</f>
        <v>#N/A</v>
      </c>
      <c r="AA117" s="509" t="e">
        <f ca="1">+IF(AND(ISNUMBER(OFFSET('Sanitation Data'!$E$4,0,10*ROW('Sanitation Data'!E111))),'Data Summary'!CP117="Yes"),100-OFFSET('Sanitation Data'!$E$4,0,10*ROW('Sanitation Data'!E111)),NA())</f>
        <v>#N/A</v>
      </c>
      <c r="AB117" s="509" t="e">
        <f ca="1">+IF(AND(ISNUMBER(OFFSET('Sanitation Data'!$E$6,0,10*ROW('Sanitation Data'!E111))),'Data Summary'!CQ117="Yes"),OFFSET('Sanitation Data'!$E$6,0,10*ROW('Sanitation Data'!E111)),NA())</f>
        <v>#N/A</v>
      </c>
      <c r="AC117" s="509" t="e">
        <f ca="1">+IF(AND(ISNUMBER(OFFSET('Sanitation Data'!$E$10,0,10*ROW('Sanitation Data'!E111))),'Data Summary'!CR117="Yes"),OFFSET('Sanitation Data'!$E$10,0,10*ROW('Sanitation Data'!E111)),NA())</f>
        <v>#N/A</v>
      </c>
      <c r="AD117" s="509" t="e">
        <f ca="1">+IF(AND(ISNUMBER(OFFSET('Sanitation Data'!$E$11,0,10*ROW('Sanitation Data'!E111))),'Data Summary'!CS117="Yes"),OFFSET('Sanitation Data'!$E$11,0,10*ROW('Sanitation Data'!E111)),NA())</f>
        <v>#N/A</v>
      </c>
      <c r="AE117" s="509" t="e">
        <f ca="1">+IF(AND(ISNUMBER(OFFSET('Sanitation Data'!$E$12,0,10*ROW('Sanitation Data'!E111))),'Data Summary'!CT117="Yes"),OFFSET('Sanitation Data'!$E$12,0,10*ROW('Sanitation Data'!E111)),NA())</f>
        <v>#N/A</v>
      </c>
      <c r="AF117" s="509" t="e">
        <f ca="1">+IF(AND(ISNUMBER(OFFSET('Sanitation Data'!$F$4,0,10*ROW('Sanitation Data'!F111))),'Data Summary'!CU117="Yes"),100-OFFSET('Sanitation Data'!$F$4,0,10*ROW('Sanitation Data'!F111)),NA())</f>
        <v>#N/A</v>
      </c>
      <c r="AG117" s="509" t="e">
        <f ca="1">+IF(AND(ISNUMBER(OFFSET('Sanitation Data'!$F$6,0,10*ROW('Sanitation Data'!F111))),'Data Summary'!CV117="Yes"),OFFSET('Sanitation Data'!$F$6,0,10*ROW('Sanitation Data'!F111)),NA())</f>
        <v>#N/A</v>
      </c>
      <c r="AH117" s="509" t="e">
        <f ca="1">+IF(AND(ISNUMBER(OFFSET('Sanitation Data'!$F$10,0,10*ROW('Sanitation Data'!F111))),'Data Summary'!CW117="Yes"),OFFSET('Sanitation Data'!$F$10,0,10*ROW('Sanitation Data'!F111)),NA())</f>
        <v>#N/A</v>
      </c>
      <c r="AI117" s="509" t="e">
        <f ca="1">+IF(AND(ISNUMBER(OFFSET('Sanitation Data'!$F$11,0,10*ROW('Sanitation Data'!F111))),'Data Summary'!CX117="Yes"),OFFSET('Sanitation Data'!$F$11,0,10*ROW('Sanitation Data'!F111)),NA())</f>
        <v>#N/A</v>
      </c>
      <c r="AJ117" s="509" t="e">
        <f ca="1">+IF(AND(ISNUMBER(OFFSET('Sanitation Data'!$F$12,0,10*ROW('Sanitation Data'!F111))),'Data Summary'!CY117="Yes"),OFFSET('Sanitation Data'!$F$12,0,10*ROW('Sanitation Data'!F111)),NA())</f>
        <v>#N/A</v>
      </c>
      <c r="AK117" s="509" t="e">
        <f ca="1">+IF(AND(ISNUMBER(OFFSET('Sanitation Data'!$G$4,0,10*ROW('Sanitation Data'!G111))),'Data Summary'!CZ117="Yes"),100-OFFSET('Sanitation Data'!$G$4,0,10*ROW('Sanitation Data'!G111)),NA())</f>
        <v>#N/A</v>
      </c>
      <c r="AL117" s="509" t="e">
        <f ca="1">+IF(AND(ISNUMBER(OFFSET('Sanitation Data'!$G$6,0,10*ROW('Sanitation Data'!G111))),'Data Summary'!DA117="Yes"),OFFSET('Sanitation Data'!$G$6,0,10*ROW('Sanitation Data'!G111)),NA())</f>
        <v>#N/A</v>
      </c>
      <c r="AM117" s="509" t="e">
        <f ca="1">+IF(AND(ISNUMBER(OFFSET('Sanitation Data'!$G$10,0,10*ROW('Sanitation Data'!G111))),'Data Summary'!DB117="Yes"),OFFSET('Sanitation Data'!$G$10,0,10*ROW('Sanitation Data'!G111)),NA())</f>
        <v>#N/A</v>
      </c>
      <c r="AN117" s="509" t="e">
        <f ca="1">+IF(AND(ISNUMBER(OFFSET('Sanitation Data'!$G$11,0,10*ROW('Sanitation Data'!G111))),'Data Summary'!DC117="Yes"),OFFSET('Sanitation Data'!$G$11,0,10*ROW('Sanitation Data'!G111)),NA())</f>
        <v>#N/A</v>
      </c>
      <c r="AO117" s="509" t="e">
        <f ca="1">+IF(AND(ISNUMBER(OFFSET('Sanitation Data'!$G$12,0,10*ROW('Sanitation Data'!G111))),'Data Summary'!DD117="Yes"),OFFSET('Sanitation Data'!$G$12,0,10*ROW('Sanitation Data'!G111)),NA())</f>
        <v>#N/A</v>
      </c>
      <c r="AP117" s="509" t="e">
        <f ca="1">+IF(AND(ISNUMBER(OFFSET('Sanitation Data'!$H$4,0,10*ROW('Sanitation Data'!H111))),'Data Summary'!DE117="Yes"),100-OFFSET('Sanitation Data'!$H$4,0,10*ROW('Sanitation Data'!H111)),NA())</f>
        <v>#N/A</v>
      </c>
      <c r="AQ117" s="509" t="e">
        <f ca="1">+IF(AND(ISNUMBER(OFFSET('Sanitation Data'!$H$6,0,10*ROW('Sanitation Data'!H111))),'Data Summary'!DF117="Yes"),OFFSET('Sanitation Data'!$H$6,0,10*ROW('Sanitation Data'!H111)),NA())</f>
        <v>#N/A</v>
      </c>
      <c r="AR117" s="509" t="e">
        <f ca="1">+IF(AND(ISNUMBER(OFFSET('Sanitation Data'!$H$10,0,10*ROW('Sanitation Data'!H111))),'Data Summary'!DG117="Yes"),OFFSET('Sanitation Data'!$H$10,0,10*ROW('Sanitation Data'!H111)),NA())</f>
        <v>#N/A</v>
      </c>
      <c r="AS117" s="509" t="e">
        <f ca="1">+IF(AND(ISNUMBER(OFFSET('Sanitation Data'!$H$11,0,10*ROW('Sanitation Data'!H111))),'Data Summary'!DH117="Yes"),OFFSET('Sanitation Data'!$H$11,0,10*ROW('Sanitation Data'!H111)),NA())</f>
        <v>#N/A</v>
      </c>
      <c r="AT117" s="509" t="e">
        <f ca="1">+IF(AND(ISNUMBER(OFFSET('Sanitation Data'!$H$12,0,10*ROW('Sanitation Data'!H111))),'Data Summary'!DI117="Yes"),OFFSET('Sanitation Data'!$H$12,0,10*ROW('Sanitation Data'!H111)),NA())</f>
        <v>#N/A</v>
      </c>
      <c r="AU117" s="509" t="e">
        <f ca="1">+IF(AND(ISNUMBER(OFFSET('Sanitation Data'!$I$4,0,10*ROW('Sanitation Data'!I111))),'Data Summary'!DJ117="Yes"),100-OFFSET('Sanitation Data'!$I$4,0,10*ROW('Sanitation Data'!I111)),NA())</f>
        <v>#N/A</v>
      </c>
      <c r="AV117" s="509" t="e">
        <f ca="1">+IF(AND(ISNUMBER(OFFSET('Sanitation Data'!$I$6,0,10*ROW('Sanitation Data'!I111))),'Data Summary'!DK117="Yes"),OFFSET('Sanitation Data'!$I$6,0,10*ROW('Sanitation Data'!I111)),NA())</f>
        <v>#N/A</v>
      </c>
      <c r="AW117" s="509" t="e">
        <f ca="1">+IF(AND(ISNUMBER(OFFSET('Sanitation Data'!$I$10,0,10*ROW('Sanitation Data'!I111))),'Data Summary'!DL117="Yes"),OFFSET('Sanitation Data'!$I$10,0,10*ROW('Sanitation Data'!I111)),NA())</f>
        <v>#N/A</v>
      </c>
      <c r="AX117" s="509" t="e">
        <f ca="1">+IF(AND(ISNUMBER(OFFSET('Sanitation Data'!$I$11,0,10*ROW('Sanitation Data'!I111))),'Data Summary'!DM117="Yes"),OFFSET('Sanitation Data'!$I$11,0,10*ROW('Sanitation Data'!I111)),NA())</f>
        <v>#N/A</v>
      </c>
      <c r="AY117" s="509" t="e">
        <f ca="1">+IF(AND(ISNUMBER(OFFSET('Sanitation Data'!$I$12,0,10*ROW('Sanitation Data'!I111))),'Data Summary'!DN117="Yes"),OFFSET('Sanitation Data'!$I$12,0,10*ROW('Sanitation Data'!I111)),NA())</f>
        <v>#N/A</v>
      </c>
      <c r="AZ117" s="510" t="e">
        <f ca="1">+IF(AND(ISNUMBER(OFFSET('Hygiene Data'!$D$5,0,10*ROW('Hygiene Data'!D111))),'Data Summary'!DO117="Yes"),OFFSET('Hygiene Data'!$D$5,0,10*ROW('Hygiene Data'!D111)),NA())</f>
        <v>#N/A</v>
      </c>
      <c r="BA117" s="510" t="e">
        <f ca="1">+IF(AND(ISNUMBER(OFFSET('Hygiene Data'!$D$7,0,10*ROW('Hygiene Data'!D111))),'Data Summary'!DP117="Yes"),OFFSET('Hygiene Data'!$D$7,0,10*ROW('Hygiene Data'!D111)),NA())</f>
        <v>#N/A</v>
      </c>
      <c r="BB117" s="510" t="e">
        <f ca="1">+IF(AND(ISNUMBER(OFFSET('Hygiene Data'!$D$9,0,10*ROW('Hygiene Data'!D111))),'Data Summary'!DQ117="Yes"),OFFSET('Hygiene Data'!$D$9,0,10*ROW('Hygiene Data'!D111)),NA())</f>
        <v>#N/A</v>
      </c>
      <c r="BC117" s="510" t="e">
        <f ca="1">+IF(AND(ISNUMBER(OFFSET('Hygiene Data'!$E$5,0,10*ROW('Hygiene Data'!E111))),'Data Summary'!DR117="Yes"),OFFSET('Hygiene Data'!$E$5,0,10*ROW('Hygiene Data'!E111)),NA())</f>
        <v>#N/A</v>
      </c>
      <c r="BD117" s="510" t="e">
        <f ca="1">+IF(AND(ISNUMBER(OFFSET('Hygiene Data'!$E$7,0,10*ROW('Hygiene Data'!E111))),'Data Summary'!DS117="Yes"),OFFSET('Hygiene Data'!$E$7,0,10*ROW('Hygiene Data'!E111)),NA())</f>
        <v>#N/A</v>
      </c>
      <c r="BE117" s="510" t="e">
        <f ca="1">+IF(AND(ISNUMBER(OFFSET('Hygiene Data'!$E$9,0,10*ROW('Hygiene Data'!E111))),'Data Summary'!DT117="Yes"),OFFSET('Hygiene Data'!$E$9,0,10*ROW('Hygiene Data'!E111)),NA())</f>
        <v>#N/A</v>
      </c>
      <c r="BF117" s="510" t="e">
        <f ca="1">+IF(AND(ISNUMBER(OFFSET('Hygiene Data'!$F$5,0,10*ROW('Hygiene Data'!F111))),'Data Summary'!DU117="Yes"),OFFSET('Hygiene Data'!$F$5,0,10*ROW('Hygiene Data'!F111)),NA())</f>
        <v>#N/A</v>
      </c>
      <c r="BG117" s="510" t="e">
        <f ca="1">+IF(AND(ISNUMBER(OFFSET('Hygiene Data'!$F$7,0,10*ROW('Hygiene Data'!F111))),'Data Summary'!DV117="Yes"),OFFSET('Hygiene Data'!$F$7,0,10*ROW('Hygiene Data'!F111)),NA())</f>
        <v>#N/A</v>
      </c>
      <c r="BH117" s="510" t="e">
        <f ca="1">+IF(AND(ISNUMBER(OFFSET('Hygiene Data'!$F$9,0,10*ROW('Hygiene Data'!F111))),'Data Summary'!DW117="Yes"),OFFSET('Hygiene Data'!$F$9,0,10*ROW('Hygiene Data'!F111)),NA())</f>
        <v>#N/A</v>
      </c>
      <c r="BI117" s="510" t="e">
        <f ca="1">+IF(AND(ISNUMBER(OFFSET('Hygiene Data'!$G$5,0,10*ROW('Hygiene Data'!G111))),'Data Summary'!DX117="Yes"),OFFSET('Hygiene Data'!$G$5,0,10*ROW('Hygiene Data'!G111)),NA())</f>
        <v>#N/A</v>
      </c>
      <c r="BJ117" s="510" t="e">
        <f ca="1">+IF(AND(ISNUMBER(OFFSET('Hygiene Data'!$G$7,0,10*ROW('Hygiene Data'!G111))),'Data Summary'!DY117="Yes"),OFFSET('Hygiene Data'!$G$7,0,10*ROW('Hygiene Data'!G111)),NA())</f>
        <v>#N/A</v>
      </c>
      <c r="BK117" s="510" t="e">
        <f ca="1">+IF(AND(ISNUMBER(OFFSET('Hygiene Data'!$G$9,0,10*ROW('Hygiene Data'!G111))),'Data Summary'!DZ117="Yes"),OFFSET('Hygiene Data'!$G$9,0,10*ROW('Hygiene Data'!G111)),NA())</f>
        <v>#N/A</v>
      </c>
      <c r="BL117" s="510" t="e">
        <f ca="1">+IF(AND(ISNUMBER(OFFSET('Hygiene Data'!$H$5,0,10*ROW('Hygiene Data'!H111))),'Data Summary'!EA117="Yes"),OFFSET('Hygiene Data'!$H$5,0,10*ROW('Hygiene Data'!H111)),NA())</f>
        <v>#N/A</v>
      </c>
      <c r="BM117" s="510" t="e">
        <f ca="1">+IF(AND(ISNUMBER(OFFSET('Hygiene Data'!$H$7,0,10*ROW('Hygiene Data'!H111))),'Data Summary'!EB117="Yes"),OFFSET('Hygiene Data'!$H$7,0,10*ROW('Hygiene Data'!H111)),NA())</f>
        <v>#N/A</v>
      </c>
      <c r="BN117" s="510" t="e">
        <f ca="1">+IF(AND(ISNUMBER(OFFSET('Hygiene Data'!$H$9,0,10*ROW('Hygiene Data'!H111))),'Data Summary'!EC117="Yes"),OFFSET('Hygiene Data'!$H$9,0,10*ROW('Hygiene Data'!H111)),NA())</f>
        <v>#N/A</v>
      </c>
      <c r="BO117" s="510" t="e">
        <f ca="1">+IF(AND(ISNUMBER(OFFSET('Hygiene Data'!$I$5,0,10*ROW('Hygiene Data'!I111))),'Data Summary'!ED117="Yes"),OFFSET('Hygiene Data'!$I$5,0,10*ROW('Hygiene Data'!I111)),NA())</f>
        <v>#N/A</v>
      </c>
      <c r="BP117" s="510" t="e">
        <f ca="1">+IF(AND(ISNUMBER(OFFSET('Hygiene Data'!$I$7,0,10*ROW('Hygiene Data'!I111))),'Data Summary'!EE117="Yes"),OFFSET('Hygiene Data'!$I$7,0,10*ROW('Hygiene Data'!I111)),NA())</f>
        <v>#N/A</v>
      </c>
      <c r="BQ117" s="510" t="e">
        <f ca="1">+IF(AND(ISNUMBER(OFFSET('Hygiene Data'!$I$9,0,10*ROW('Hygiene Data'!I111))),'Data Summary'!EF117="Yes"),OFFSET('Hygiene Data'!$I$9,0,10*ROW('Hygiene Data'!I111)),NA())</f>
        <v>#N/A</v>
      </c>
    </row>
    <row r="118" spans="1:69" x14ac:dyDescent="0.25">
      <c r="A118" s="506" t="e">
        <f ca="1">+RIGHT('Data Summary'!A118,LEN('Data Summary'!A118)-9)</f>
        <v>#VALUE!</v>
      </c>
      <c r="B118" s="480" t="str">
        <f ca="1">+IF(ISTEXT('Data Summary'!B118),'Data Summary'!B118,"")</f>
        <v/>
      </c>
      <c r="C118" s="507" t="e">
        <f ca="1">+VALUE('Data Summary'!C118)</f>
        <v>#VALUE!</v>
      </c>
      <c r="D118" s="508" t="e">
        <f ca="1">+IF(AND(ISNUMBER(OFFSET('Water Data'!$D$4,0,10*ROW('Water Data'!D112))),'Data Summary'!BS118="Yes"),100-OFFSET('Water Data'!$D$4,0,10*ROW('Water Data'!D112)),NA())</f>
        <v>#N/A</v>
      </c>
      <c r="E118" s="508" t="e">
        <f ca="1">+IF(AND(ISNUMBER(OFFSET('Water Data'!$D$6,0,10*ROW('Water Data'!D112))),'Data Summary'!BT118="Yes"),OFFSET('Water Data'!$D$6,0,10*ROW('Water Data'!D112)),NA())</f>
        <v>#N/A</v>
      </c>
      <c r="F118" s="508" t="e">
        <f ca="1">+IF(AND(ISNUMBER(OFFSET('Water Data'!$D$9,0,10*ROW('Water Data'!D112))),'Data Summary'!BU118="Yes"),OFFSET('Water Data'!$D$9,0,10*ROW('Water Data'!D112)),NA())</f>
        <v>#N/A</v>
      </c>
      <c r="G118" s="508" t="e">
        <f ca="1">+IF(AND(ISNUMBER(OFFSET('Water Data'!$E$4,0,10*ROW('Water Data'!E112))),'Data Summary'!BV118="Yes"),100-OFFSET('Water Data'!$E$4,0,10*ROW('Water Data'!E112)),NA())</f>
        <v>#N/A</v>
      </c>
      <c r="H118" s="508" t="e">
        <f ca="1">+IF(AND(ISNUMBER(OFFSET('Water Data'!$E$6,0,10*ROW('Water Data'!E112))),'Data Summary'!BW118="Yes"),OFFSET('Water Data'!$E$6,0,10*ROW('Water Data'!E112)),NA())</f>
        <v>#N/A</v>
      </c>
      <c r="I118" s="508" t="e">
        <f ca="1">+IF(AND(ISNUMBER(OFFSET('Water Data'!$E$9,0,10*ROW('Water Data'!E112))),'Data Summary'!BX118="Yes"),OFFSET('Water Data'!$E$9,0,10*ROW('Water Data'!E112)),NA())</f>
        <v>#N/A</v>
      </c>
      <c r="J118" s="508" t="e">
        <f ca="1">+IF(AND(ISNUMBER(OFFSET('Water Data'!$F$4,0,10*ROW('Water Data'!F112))),'Data Summary'!BY118="Yes"),100-OFFSET('Water Data'!$F$4,0,10*ROW('Water Data'!F112)),NA())</f>
        <v>#N/A</v>
      </c>
      <c r="K118" s="508" t="e">
        <f ca="1">+IF(AND(ISNUMBER(OFFSET('Water Data'!$F$6,0,10*ROW('Water Data'!F112))),'Data Summary'!BZ118="Yes"),OFFSET('Water Data'!$F$6,0,10*ROW('Water Data'!F112)),NA())</f>
        <v>#N/A</v>
      </c>
      <c r="L118" s="508" t="e">
        <f ca="1">+IF(AND(ISNUMBER(OFFSET('Water Data'!$F$9,0,10*ROW('Water Data'!F112))),'Data Summary'!CA118="Yes"),OFFSET('Water Data'!$F$9,0,10*ROW('Water Data'!F112)),NA())</f>
        <v>#N/A</v>
      </c>
      <c r="M118" s="508" t="e">
        <f ca="1">+IF(AND(ISNUMBER(OFFSET('Water Data'!$G$4,0,10*ROW('Water Data'!G112))),'Data Summary'!CB118="Yes"),100-OFFSET('Water Data'!$G$4,0,10*ROW('Water Data'!G112)),NA())</f>
        <v>#N/A</v>
      </c>
      <c r="N118" s="508" t="e">
        <f ca="1">+IF(AND(ISNUMBER(OFFSET('Water Data'!$G$6,0,10*ROW('Water Data'!G112))),'Data Summary'!CC118="Yes"),OFFSET('Water Data'!$G$6,0,10*ROW('Water Data'!G112)),NA())</f>
        <v>#N/A</v>
      </c>
      <c r="O118" s="508" t="e">
        <f ca="1">+IF(AND(ISNUMBER(OFFSET('Water Data'!$G$9,0,10*ROW('Water Data'!G112))),'Data Summary'!CD118="Yes"),OFFSET('Water Data'!$G$9,0,10*ROW('Water Data'!G112)),NA())</f>
        <v>#N/A</v>
      </c>
      <c r="P118" s="508" t="e">
        <f ca="1">+IF(AND(ISNUMBER(OFFSET('Water Data'!$H$4,0,10*ROW('Water Data'!H112))),'Data Summary'!CE118="Yes"),100-OFFSET('Water Data'!$H$4,0,10*ROW('Water Data'!H112)),NA())</f>
        <v>#N/A</v>
      </c>
      <c r="Q118" s="508" t="e">
        <f ca="1">+IF(AND(ISNUMBER(OFFSET('Water Data'!$H$6,0,10*ROW('Water Data'!H112))),'Data Summary'!CF118="Yes"),OFFSET('Water Data'!$H$6,0,10*ROW('Water Data'!H112)),NA())</f>
        <v>#N/A</v>
      </c>
      <c r="R118" s="508" t="e">
        <f ca="1">+IF(AND(ISNUMBER(OFFSET('Water Data'!$H$9,0,10*ROW('Water Data'!H112))),'Data Summary'!CG118="Yes"),OFFSET('Water Data'!$H$9,0,10*ROW('Water Data'!H112)),NA())</f>
        <v>#N/A</v>
      </c>
      <c r="S118" s="508" t="e">
        <f ca="1">+IF(AND(ISNUMBER(OFFSET('Water Data'!$I$4,0,10*ROW('Water Data'!I112))),'Data Summary'!CH118="Yes"),100-OFFSET('Water Data'!$I$4,0,10*ROW('Water Data'!I112)),NA())</f>
        <v>#N/A</v>
      </c>
      <c r="T118" s="508" t="e">
        <f ca="1">+IF(AND(ISNUMBER(OFFSET('Water Data'!$I$6,0,10*ROW('Water Data'!I112))),'Data Summary'!CI118="Yes"),OFFSET('Water Data'!$I$6,0,10*ROW('Water Data'!I112)),NA())</f>
        <v>#N/A</v>
      </c>
      <c r="U118" s="508" t="e">
        <f ca="1">+IF(AND(ISNUMBER(OFFSET('Water Data'!$I$9,0,10*ROW('Water Data'!I112))),'Data Summary'!CJ118="Yes"),OFFSET('Water Data'!$I$9,0,10*ROW('Water Data'!I112)),NA())</f>
        <v>#N/A</v>
      </c>
      <c r="V118" s="509" t="e">
        <f ca="1">+IF(AND(ISNUMBER(OFFSET('Sanitation Data'!$D$4,0,10*ROW('Sanitation Data'!D112))),'Data Summary'!CK118="Yes"),100-OFFSET('Sanitation Data'!$D$4,0,10*ROW('Sanitation Data'!D112)),NA())</f>
        <v>#N/A</v>
      </c>
      <c r="W118" s="509" t="e">
        <f ca="1">+IF(AND(ISNUMBER(OFFSET('Sanitation Data'!$D$6,0,10*ROW('Sanitation Data'!D112))),'Data Summary'!CL118="Yes"),OFFSET('Sanitation Data'!$D$6,0,10*ROW('Sanitation Data'!D112)),NA())</f>
        <v>#N/A</v>
      </c>
      <c r="X118" s="509" t="e">
        <f ca="1">+IF(AND(ISNUMBER(OFFSET('Sanitation Data'!$D$10,0,10*ROW('Sanitation Data'!D112))),'Data Summary'!CM118="Yes"),OFFSET('Sanitation Data'!$D$10,0,10*ROW('Sanitation Data'!D112)),NA())</f>
        <v>#N/A</v>
      </c>
      <c r="Y118" s="509" t="e">
        <f ca="1">+IF(AND(ISNUMBER(OFFSET('Sanitation Data'!$D$11,0,10*ROW('Sanitation Data'!D112))),'Data Summary'!CN118="Yes"),OFFSET('Sanitation Data'!$D$11,0,10*ROW('Sanitation Data'!D112)),NA())</f>
        <v>#N/A</v>
      </c>
      <c r="Z118" s="509" t="e">
        <f ca="1">+IF(AND(ISNUMBER(OFFSET('Sanitation Data'!$D$12,0,10*ROW('Sanitation Data'!D112))),'Data Summary'!CO118="Yes"),OFFSET('Sanitation Data'!$D$12,0,10*ROW('Sanitation Data'!D112)),NA())</f>
        <v>#N/A</v>
      </c>
      <c r="AA118" s="509" t="e">
        <f ca="1">+IF(AND(ISNUMBER(OFFSET('Sanitation Data'!$E$4,0,10*ROW('Sanitation Data'!E112))),'Data Summary'!CP118="Yes"),100-OFFSET('Sanitation Data'!$E$4,0,10*ROW('Sanitation Data'!E112)),NA())</f>
        <v>#N/A</v>
      </c>
      <c r="AB118" s="509" t="e">
        <f ca="1">+IF(AND(ISNUMBER(OFFSET('Sanitation Data'!$E$6,0,10*ROW('Sanitation Data'!E112))),'Data Summary'!CQ118="Yes"),OFFSET('Sanitation Data'!$E$6,0,10*ROW('Sanitation Data'!E112)),NA())</f>
        <v>#N/A</v>
      </c>
      <c r="AC118" s="509" t="e">
        <f ca="1">+IF(AND(ISNUMBER(OFFSET('Sanitation Data'!$E$10,0,10*ROW('Sanitation Data'!E112))),'Data Summary'!CR118="Yes"),OFFSET('Sanitation Data'!$E$10,0,10*ROW('Sanitation Data'!E112)),NA())</f>
        <v>#N/A</v>
      </c>
      <c r="AD118" s="509" t="e">
        <f ca="1">+IF(AND(ISNUMBER(OFFSET('Sanitation Data'!$E$11,0,10*ROW('Sanitation Data'!E112))),'Data Summary'!CS118="Yes"),OFFSET('Sanitation Data'!$E$11,0,10*ROW('Sanitation Data'!E112)),NA())</f>
        <v>#N/A</v>
      </c>
      <c r="AE118" s="509" t="e">
        <f ca="1">+IF(AND(ISNUMBER(OFFSET('Sanitation Data'!$E$12,0,10*ROW('Sanitation Data'!E112))),'Data Summary'!CT118="Yes"),OFFSET('Sanitation Data'!$E$12,0,10*ROW('Sanitation Data'!E112)),NA())</f>
        <v>#N/A</v>
      </c>
      <c r="AF118" s="509" t="e">
        <f ca="1">+IF(AND(ISNUMBER(OFFSET('Sanitation Data'!$F$4,0,10*ROW('Sanitation Data'!F112))),'Data Summary'!CU118="Yes"),100-OFFSET('Sanitation Data'!$F$4,0,10*ROW('Sanitation Data'!F112)),NA())</f>
        <v>#N/A</v>
      </c>
      <c r="AG118" s="509" t="e">
        <f ca="1">+IF(AND(ISNUMBER(OFFSET('Sanitation Data'!$F$6,0,10*ROW('Sanitation Data'!F112))),'Data Summary'!CV118="Yes"),OFFSET('Sanitation Data'!$F$6,0,10*ROW('Sanitation Data'!F112)),NA())</f>
        <v>#N/A</v>
      </c>
      <c r="AH118" s="509" t="e">
        <f ca="1">+IF(AND(ISNUMBER(OFFSET('Sanitation Data'!$F$10,0,10*ROW('Sanitation Data'!F112))),'Data Summary'!CW118="Yes"),OFFSET('Sanitation Data'!$F$10,0,10*ROW('Sanitation Data'!F112)),NA())</f>
        <v>#N/A</v>
      </c>
      <c r="AI118" s="509" t="e">
        <f ca="1">+IF(AND(ISNUMBER(OFFSET('Sanitation Data'!$F$11,0,10*ROW('Sanitation Data'!F112))),'Data Summary'!CX118="Yes"),OFFSET('Sanitation Data'!$F$11,0,10*ROW('Sanitation Data'!F112)),NA())</f>
        <v>#N/A</v>
      </c>
      <c r="AJ118" s="509" t="e">
        <f ca="1">+IF(AND(ISNUMBER(OFFSET('Sanitation Data'!$F$12,0,10*ROW('Sanitation Data'!F112))),'Data Summary'!CY118="Yes"),OFFSET('Sanitation Data'!$F$12,0,10*ROW('Sanitation Data'!F112)),NA())</f>
        <v>#N/A</v>
      </c>
      <c r="AK118" s="509" t="e">
        <f ca="1">+IF(AND(ISNUMBER(OFFSET('Sanitation Data'!$G$4,0,10*ROW('Sanitation Data'!G112))),'Data Summary'!CZ118="Yes"),100-OFFSET('Sanitation Data'!$G$4,0,10*ROW('Sanitation Data'!G112)),NA())</f>
        <v>#N/A</v>
      </c>
      <c r="AL118" s="509" t="e">
        <f ca="1">+IF(AND(ISNUMBER(OFFSET('Sanitation Data'!$G$6,0,10*ROW('Sanitation Data'!G112))),'Data Summary'!DA118="Yes"),OFFSET('Sanitation Data'!$G$6,0,10*ROW('Sanitation Data'!G112)),NA())</f>
        <v>#N/A</v>
      </c>
      <c r="AM118" s="509" t="e">
        <f ca="1">+IF(AND(ISNUMBER(OFFSET('Sanitation Data'!$G$10,0,10*ROW('Sanitation Data'!G112))),'Data Summary'!DB118="Yes"),OFFSET('Sanitation Data'!$G$10,0,10*ROW('Sanitation Data'!G112)),NA())</f>
        <v>#N/A</v>
      </c>
      <c r="AN118" s="509" t="e">
        <f ca="1">+IF(AND(ISNUMBER(OFFSET('Sanitation Data'!$G$11,0,10*ROW('Sanitation Data'!G112))),'Data Summary'!DC118="Yes"),OFFSET('Sanitation Data'!$G$11,0,10*ROW('Sanitation Data'!G112)),NA())</f>
        <v>#N/A</v>
      </c>
      <c r="AO118" s="509" t="e">
        <f ca="1">+IF(AND(ISNUMBER(OFFSET('Sanitation Data'!$G$12,0,10*ROW('Sanitation Data'!G112))),'Data Summary'!DD118="Yes"),OFFSET('Sanitation Data'!$G$12,0,10*ROW('Sanitation Data'!G112)),NA())</f>
        <v>#N/A</v>
      </c>
      <c r="AP118" s="509" t="e">
        <f ca="1">+IF(AND(ISNUMBER(OFFSET('Sanitation Data'!$H$4,0,10*ROW('Sanitation Data'!H112))),'Data Summary'!DE118="Yes"),100-OFFSET('Sanitation Data'!$H$4,0,10*ROW('Sanitation Data'!H112)),NA())</f>
        <v>#N/A</v>
      </c>
      <c r="AQ118" s="509" t="e">
        <f ca="1">+IF(AND(ISNUMBER(OFFSET('Sanitation Data'!$H$6,0,10*ROW('Sanitation Data'!H112))),'Data Summary'!DF118="Yes"),OFFSET('Sanitation Data'!$H$6,0,10*ROW('Sanitation Data'!H112)),NA())</f>
        <v>#N/A</v>
      </c>
      <c r="AR118" s="509" t="e">
        <f ca="1">+IF(AND(ISNUMBER(OFFSET('Sanitation Data'!$H$10,0,10*ROW('Sanitation Data'!H112))),'Data Summary'!DG118="Yes"),OFFSET('Sanitation Data'!$H$10,0,10*ROW('Sanitation Data'!H112)),NA())</f>
        <v>#N/A</v>
      </c>
      <c r="AS118" s="509" t="e">
        <f ca="1">+IF(AND(ISNUMBER(OFFSET('Sanitation Data'!$H$11,0,10*ROW('Sanitation Data'!H112))),'Data Summary'!DH118="Yes"),OFFSET('Sanitation Data'!$H$11,0,10*ROW('Sanitation Data'!H112)),NA())</f>
        <v>#N/A</v>
      </c>
      <c r="AT118" s="509" t="e">
        <f ca="1">+IF(AND(ISNUMBER(OFFSET('Sanitation Data'!$H$12,0,10*ROW('Sanitation Data'!H112))),'Data Summary'!DI118="Yes"),OFFSET('Sanitation Data'!$H$12,0,10*ROW('Sanitation Data'!H112)),NA())</f>
        <v>#N/A</v>
      </c>
      <c r="AU118" s="509" t="e">
        <f ca="1">+IF(AND(ISNUMBER(OFFSET('Sanitation Data'!$I$4,0,10*ROW('Sanitation Data'!I112))),'Data Summary'!DJ118="Yes"),100-OFFSET('Sanitation Data'!$I$4,0,10*ROW('Sanitation Data'!I112)),NA())</f>
        <v>#N/A</v>
      </c>
      <c r="AV118" s="509" t="e">
        <f ca="1">+IF(AND(ISNUMBER(OFFSET('Sanitation Data'!$I$6,0,10*ROW('Sanitation Data'!I112))),'Data Summary'!DK118="Yes"),OFFSET('Sanitation Data'!$I$6,0,10*ROW('Sanitation Data'!I112)),NA())</f>
        <v>#N/A</v>
      </c>
      <c r="AW118" s="509" t="e">
        <f ca="1">+IF(AND(ISNUMBER(OFFSET('Sanitation Data'!$I$10,0,10*ROW('Sanitation Data'!I112))),'Data Summary'!DL118="Yes"),OFFSET('Sanitation Data'!$I$10,0,10*ROW('Sanitation Data'!I112)),NA())</f>
        <v>#N/A</v>
      </c>
      <c r="AX118" s="509" t="e">
        <f ca="1">+IF(AND(ISNUMBER(OFFSET('Sanitation Data'!$I$11,0,10*ROW('Sanitation Data'!I112))),'Data Summary'!DM118="Yes"),OFFSET('Sanitation Data'!$I$11,0,10*ROW('Sanitation Data'!I112)),NA())</f>
        <v>#N/A</v>
      </c>
      <c r="AY118" s="509" t="e">
        <f ca="1">+IF(AND(ISNUMBER(OFFSET('Sanitation Data'!$I$12,0,10*ROW('Sanitation Data'!I112))),'Data Summary'!DN118="Yes"),OFFSET('Sanitation Data'!$I$12,0,10*ROW('Sanitation Data'!I112)),NA())</f>
        <v>#N/A</v>
      </c>
      <c r="AZ118" s="510" t="e">
        <f ca="1">+IF(AND(ISNUMBER(OFFSET('Hygiene Data'!$D$5,0,10*ROW('Hygiene Data'!D112))),'Data Summary'!DO118="Yes"),OFFSET('Hygiene Data'!$D$5,0,10*ROW('Hygiene Data'!D112)),NA())</f>
        <v>#N/A</v>
      </c>
      <c r="BA118" s="510" t="e">
        <f ca="1">+IF(AND(ISNUMBER(OFFSET('Hygiene Data'!$D$7,0,10*ROW('Hygiene Data'!D112))),'Data Summary'!DP118="Yes"),OFFSET('Hygiene Data'!$D$7,0,10*ROW('Hygiene Data'!D112)),NA())</f>
        <v>#N/A</v>
      </c>
      <c r="BB118" s="510" t="e">
        <f ca="1">+IF(AND(ISNUMBER(OFFSET('Hygiene Data'!$D$9,0,10*ROW('Hygiene Data'!D112))),'Data Summary'!DQ118="Yes"),OFFSET('Hygiene Data'!$D$9,0,10*ROW('Hygiene Data'!D112)),NA())</f>
        <v>#N/A</v>
      </c>
      <c r="BC118" s="510" t="e">
        <f ca="1">+IF(AND(ISNUMBER(OFFSET('Hygiene Data'!$E$5,0,10*ROW('Hygiene Data'!E112))),'Data Summary'!DR118="Yes"),OFFSET('Hygiene Data'!$E$5,0,10*ROW('Hygiene Data'!E112)),NA())</f>
        <v>#N/A</v>
      </c>
      <c r="BD118" s="510" t="e">
        <f ca="1">+IF(AND(ISNUMBER(OFFSET('Hygiene Data'!$E$7,0,10*ROW('Hygiene Data'!E112))),'Data Summary'!DS118="Yes"),OFFSET('Hygiene Data'!$E$7,0,10*ROW('Hygiene Data'!E112)),NA())</f>
        <v>#N/A</v>
      </c>
      <c r="BE118" s="510" t="e">
        <f ca="1">+IF(AND(ISNUMBER(OFFSET('Hygiene Data'!$E$9,0,10*ROW('Hygiene Data'!E112))),'Data Summary'!DT118="Yes"),OFFSET('Hygiene Data'!$E$9,0,10*ROW('Hygiene Data'!E112)),NA())</f>
        <v>#N/A</v>
      </c>
      <c r="BF118" s="510" t="e">
        <f ca="1">+IF(AND(ISNUMBER(OFFSET('Hygiene Data'!$F$5,0,10*ROW('Hygiene Data'!F112))),'Data Summary'!DU118="Yes"),OFFSET('Hygiene Data'!$F$5,0,10*ROW('Hygiene Data'!F112)),NA())</f>
        <v>#N/A</v>
      </c>
      <c r="BG118" s="510" t="e">
        <f ca="1">+IF(AND(ISNUMBER(OFFSET('Hygiene Data'!$F$7,0,10*ROW('Hygiene Data'!F112))),'Data Summary'!DV118="Yes"),OFFSET('Hygiene Data'!$F$7,0,10*ROW('Hygiene Data'!F112)),NA())</f>
        <v>#N/A</v>
      </c>
      <c r="BH118" s="510" t="e">
        <f ca="1">+IF(AND(ISNUMBER(OFFSET('Hygiene Data'!$F$9,0,10*ROW('Hygiene Data'!F112))),'Data Summary'!DW118="Yes"),OFFSET('Hygiene Data'!$F$9,0,10*ROW('Hygiene Data'!F112)),NA())</f>
        <v>#N/A</v>
      </c>
      <c r="BI118" s="510" t="e">
        <f ca="1">+IF(AND(ISNUMBER(OFFSET('Hygiene Data'!$G$5,0,10*ROW('Hygiene Data'!G112))),'Data Summary'!DX118="Yes"),OFFSET('Hygiene Data'!$G$5,0,10*ROW('Hygiene Data'!G112)),NA())</f>
        <v>#N/A</v>
      </c>
      <c r="BJ118" s="510" t="e">
        <f ca="1">+IF(AND(ISNUMBER(OFFSET('Hygiene Data'!$G$7,0,10*ROW('Hygiene Data'!G112))),'Data Summary'!DY118="Yes"),OFFSET('Hygiene Data'!$G$7,0,10*ROW('Hygiene Data'!G112)),NA())</f>
        <v>#N/A</v>
      </c>
      <c r="BK118" s="510" t="e">
        <f ca="1">+IF(AND(ISNUMBER(OFFSET('Hygiene Data'!$G$9,0,10*ROW('Hygiene Data'!G112))),'Data Summary'!DZ118="Yes"),OFFSET('Hygiene Data'!$G$9,0,10*ROW('Hygiene Data'!G112)),NA())</f>
        <v>#N/A</v>
      </c>
      <c r="BL118" s="510" t="e">
        <f ca="1">+IF(AND(ISNUMBER(OFFSET('Hygiene Data'!$H$5,0,10*ROW('Hygiene Data'!H112))),'Data Summary'!EA118="Yes"),OFFSET('Hygiene Data'!$H$5,0,10*ROW('Hygiene Data'!H112)),NA())</f>
        <v>#N/A</v>
      </c>
      <c r="BM118" s="510" t="e">
        <f ca="1">+IF(AND(ISNUMBER(OFFSET('Hygiene Data'!$H$7,0,10*ROW('Hygiene Data'!H112))),'Data Summary'!EB118="Yes"),OFFSET('Hygiene Data'!$H$7,0,10*ROW('Hygiene Data'!H112)),NA())</f>
        <v>#N/A</v>
      </c>
      <c r="BN118" s="510" t="e">
        <f ca="1">+IF(AND(ISNUMBER(OFFSET('Hygiene Data'!$H$9,0,10*ROW('Hygiene Data'!H112))),'Data Summary'!EC118="Yes"),OFFSET('Hygiene Data'!$H$9,0,10*ROW('Hygiene Data'!H112)),NA())</f>
        <v>#N/A</v>
      </c>
      <c r="BO118" s="510" t="e">
        <f ca="1">+IF(AND(ISNUMBER(OFFSET('Hygiene Data'!$I$5,0,10*ROW('Hygiene Data'!I112))),'Data Summary'!ED118="Yes"),OFFSET('Hygiene Data'!$I$5,0,10*ROW('Hygiene Data'!I112)),NA())</f>
        <v>#N/A</v>
      </c>
      <c r="BP118" s="510" t="e">
        <f ca="1">+IF(AND(ISNUMBER(OFFSET('Hygiene Data'!$I$7,0,10*ROW('Hygiene Data'!I112))),'Data Summary'!EE118="Yes"),OFFSET('Hygiene Data'!$I$7,0,10*ROW('Hygiene Data'!I112)),NA())</f>
        <v>#N/A</v>
      </c>
      <c r="BQ118" s="510" t="e">
        <f ca="1">+IF(AND(ISNUMBER(OFFSET('Hygiene Data'!$I$9,0,10*ROW('Hygiene Data'!I112))),'Data Summary'!EF118="Yes"),OFFSET('Hygiene Data'!$I$9,0,10*ROW('Hygiene Data'!I112)),NA())</f>
        <v>#N/A</v>
      </c>
    </row>
    <row r="119" spans="1:69" x14ac:dyDescent="0.25">
      <c r="A119" s="506" t="e">
        <f ca="1">+RIGHT('Data Summary'!A119,LEN('Data Summary'!A119)-9)</f>
        <v>#VALUE!</v>
      </c>
      <c r="B119" s="480" t="str">
        <f ca="1">+IF(ISTEXT('Data Summary'!B119),'Data Summary'!B119,"")</f>
        <v/>
      </c>
      <c r="C119" s="507" t="e">
        <f ca="1">+VALUE('Data Summary'!C119)</f>
        <v>#VALUE!</v>
      </c>
      <c r="D119" s="508" t="e">
        <f ca="1">+IF(AND(ISNUMBER(OFFSET('Water Data'!$D$4,0,10*ROW('Water Data'!D113))),'Data Summary'!BS119="Yes"),100-OFFSET('Water Data'!$D$4,0,10*ROW('Water Data'!D113)),NA())</f>
        <v>#N/A</v>
      </c>
      <c r="E119" s="508" t="e">
        <f ca="1">+IF(AND(ISNUMBER(OFFSET('Water Data'!$D$6,0,10*ROW('Water Data'!D113))),'Data Summary'!BT119="Yes"),OFFSET('Water Data'!$D$6,0,10*ROW('Water Data'!D113)),NA())</f>
        <v>#N/A</v>
      </c>
      <c r="F119" s="508" t="e">
        <f ca="1">+IF(AND(ISNUMBER(OFFSET('Water Data'!$D$9,0,10*ROW('Water Data'!D113))),'Data Summary'!BU119="Yes"),OFFSET('Water Data'!$D$9,0,10*ROW('Water Data'!D113)),NA())</f>
        <v>#N/A</v>
      </c>
      <c r="G119" s="508" t="e">
        <f ca="1">+IF(AND(ISNUMBER(OFFSET('Water Data'!$E$4,0,10*ROW('Water Data'!E113))),'Data Summary'!BV119="Yes"),100-OFFSET('Water Data'!$E$4,0,10*ROW('Water Data'!E113)),NA())</f>
        <v>#N/A</v>
      </c>
      <c r="H119" s="508" t="e">
        <f ca="1">+IF(AND(ISNUMBER(OFFSET('Water Data'!$E$6,0,10*ROW('Water Data'!E113))),'Data Summary'!BW119="Yes"),OFFSET('Water Data'!$E$6,0,10*ROW('Water Data'!E113)),NA())</f>
        <v>#N/A</v>
      </c>
      <c r="I119" s="508" t="e">
        <f ca="1">+IF(AND(ISNUMBER(OFFSET('Water Data'!$E$9,0,10*ROW('Water Data'!E113))),'Data Summary'!BX119="Yes"),OFFSET('Water Data'!$E$9,0,10*ROW('Water Data'!E113)),NA())</f>
        <v>#N/A</v>
      </c>
      <c r="J119" s="508" t="e">
        <f ca="1">+IF(AND(ISNUMBER(OFFSET('Water Data'!$F$4,0,10*ROW('Water Data'!F113))),'Data Summary'!BY119="Yes"),100-OFFSET('Water Data'!$F$4,0,10*ROW('Water Data'!F113)),NA())</f>
        <v>#N/A</v>
      </c>
      <c r="K119" s="508" t="e">
        <f ca="1">+IF(AND(ISNUMBER(OFFSET('Water Data'!$F$6,0,10*ROW('Water Data'!F113))),'Data Summary'!BZ119="Yes"),OFFSET('Water Data'!$F$6,0,10*ROW('Water Data'!F113)),NA())</f>
        <v>#N/A</v>
      </c>
      <c r="L119" s="508" t="e">
        <f ca="1">+IF(AND(ISNUMBER(OFFSET('Water Data'!$F$9,0,10*ROW('Water Data'!F113))),'Data Summary'!CA119="Yes"),OFFSET('Water Data'!$F$9,0,10*ROW('Water Data'!F113)),NA())</f>
        <v>#N/A</v>
      </c>
      <c r="M119" s="508" t="e">
        <f ca="1">+IF(AND(ISNUMBER(OFFSET('Water Data'!$G$4,0,10*ROW('Water Data'!G113))),'Data Summary'!CB119="Yes"),100-OFFSET('Water Data'!$G$4,0,10*ROW('Water Data'!G113)),NA())</f>
        <v>#N/A</v>
      </c>
      <c r="N119" s="508" t="e">
        <f ca="1">+IF(AND(ISNUMBER(OFFSET('Water Data'!$G$6,0,10*ROW('Water Data'!G113))),'Data Summary'!CC119="Yes"),OFFSET('Water Data'!$G$6,0,10*ROW('Water Data'!G113)),NA())</f>
        <v>#N/A</v>
      </c>
      <c r="O119" s="508" t="e">
        <f ca="1">+IF(AND(ISNUMBER(OFFSET('Water Data'!$G$9,0,10*ROW('Water Data'!G113))),'Data Summary'!CD119="Yes"),OFFSET('Water Data'!$G$9,0,10*ROW('Water Data'!G113)),NA())</f>
        <v>#N/A</v>
      </c>
      <c r="P119" s="508" t="e">
        <f ca="1">+IF(AND(ISNUMBER(OFFSET('Water Data'!$H$4,0,10*ROW('Water Data'!H113))),'Data Summary'!CE119="Yes"),100-OFFSET('Water Data'!$H$4,0,10*ROW('Water Data'!H113)),NA())</f>
        <v>#N/A</v>
      </c>
      <c r="Q119" s="508" t="e">
        <f ca="1">+IF(AND(ISNUMBER(OFFSET('Water Data'!$H$6,0,10*ROW('Water Data'!H113))),'Data Summary'!CF119="Yes"),OFFSET('Water Data'!$H$6,0,10*ROW('Water Data'!H113)),NA())</f>
        <v>#N/A</v>
      </c>
      <c r="R119" s="508" t="e">
        <f ca="1">+IF(AND(ISNUMBER(OFFSET('Water Data'!$H$9,0,10*ROW('Water Data'!H113))),'Data Summary'!CG119="Yes"),OFFSET('Water Data'!$H$9,0,10*ROW('Water Data'!H113)),NA())</f>
        <v>#N/A</v>
      </c>
      <c r="S119" s="508" t="e">
        <f ca="1">+IF(AND(ISNUMBER(OFFSET('Water Data'!$I$4,0,10*ROW('Water Data'!I113))),'Data Summary'!CH119="Yes"),100-OFFSET('Water Data'!$I$4,0,10*ROW('Water Data'!I113)),NA())</f>
        <v>#N/A</v>
      </c>
      <c r="T119" s="508" t="e">
        <f ca="1">+IF(AND(ISNUMBER(OFFSET('Water Data'!$I$6,0,10*ROW('Water Data'!I113))),'Data Summary'!CI119="Yes"),OFFSET('Water Data'!$I$6,0,10*ROW('Water Data'!I113)),NA())</f>
        <v>#N/A</v>
      </c>
      <c r="U119" s="508" t="e">
        <f ca="1">+IF(AND(ISNUMBER(OFFSET('Water Data'!$I$9,0,10*ROW('Water Data'!I113))),'Data Summary'!CJ119="Yes"),OFFSET('Water Data'!$I$9,0,10*ROW('Water Data'!I113)),NA())</f>
        <v>#N/A</v>
      </c>
      <c r="V119" s="509" t="e">
        <f ca="1">+IF(AND(ISNUMBER(OFFSET('Sanitation Data'!$D$4,0,10*ROW('Sanitation Data'!D113))),'Data Summary'!CK119="Yes"),100-OFFSET('Sanitation Data'!$D$4,0,10*ROW('Sanitation Data'!D113)),NA())</f>
        <v>#N/A</v>
      </c>
      <c r="W119" s="509" t="e">
        <f ca="1">+IF(AND(ISNUMBER(OFFSET('Sanitation Data'!$D$6,0,10*ROW('Sanitation Data'!D113))),'Data Summary'!CL119="Yes"),OFFSET('Sanitation Data'!$D$6,0,10*ROW('Sanitation Data'!D113)),NA())</f>
        <v>#N/A</v>
      </c>
      <c r="X119" s="509" t="e">
        <f ca="1">+IF(AND(ISNUMBER(OFFSET('Sanitation Data'!$D$10,0,10*ROW('Sanitation Data'!D113))),'Data Summary'!CM119="Yes"),OFFSET('Sanitation Data'!$D$10,0,10*ROW('Sanitation Data'!D113)),NA())</f>
        <v>#N/A</v>
      </c>
      <c r="Y119" s="509" t="e">
        <f ca="1">+IF(AND(ISNUMBER(OFFSET('Sanitation Data'!$D$11,0,10*ROW('Sanitation Data'!D113))),'Data Summary'!CN119="Yes"),OFFSET('Sanitation Data'!$D$11,0,10*ROW('Sanitation Data'!D113)),NA())</f>
        <v>#N/A</v>
      </c>
      <c r="Z119" s="509" t="e">
        <f ca="1">+IF(AND(ISNUMBER(OFFSET('Sanitation Data'!$D$12,0,10*ROW('Sanitation Data'!D113))),'Data Summary'!CO119="Yes"),OFFSET('Sanitation Data'!$D$12,0,10*ROW('Sanitation Data'!D113)),NA())</f>
        <v>#N/A</v>
      </c>
      <c r="AA119" s="509" t="e">
        <f ca="1">+IF(AND(ISNUMBER(OFFSET('Sanitation Data'!$E$4,0,10*ROW('Sanitation Data'!E113))),'Data Summary'!CP119="Yes"),100-OFFSET('Sanitation Data'!$E$4,0,10*ROW('Sanitation Data'!E113)),NA())</f>
        <v>#N/A</v>
      </c>
      <c r="AB119" s="509" t="e">
        <f ca="1">+IF(AND(ISNUMBER(OFFSET('Sanitation Data'!$E$6,0,10*ROW('Sanitation Data'!E113))),'Data Summary'!CQ119="Yes"),OFFSET('Sanitation Data'!$E$6,0,10*ROW('Sanitation Data'!E113)),NA())</f>
        <v>#N/A</v>
      </c>
      <c r="AC119" s="509" t="e">
        <f ca="1">+IF(AND(ISNUMBER(OFFSET('Sanitation Data'!$E$10,0,10*ROW('Sanitation Data'!E113))),'Data Summary'!CR119="Yes"),OFFSET('Sanitation Data'!$E$10,0,10*ROW('Sanitation Data'!E113)),NA())</f>
        <v>#N/A</v>
      </c>
      <c r="AD119" s="509" t="e">
        <f ca="1">+IF(AND(ISNUMBER(OFFSET('Sanitation Data'!$E$11,0,10*ROW('Sanitation Data'!E113))),'Data Summary'!CS119="Yes"),OFFSET('Sanitation Data'!$E$11,0,10*ROW('Sanitation Data'!E113)),NA())</f>
        <v>#N/A</v>
      </c>
      <c r="AE119" s="509" t="e">
        <f ca="1">+IF(AND(ISNUMBER(OFFSET('Sanitation Data'!$E$12,0,10*ROW('Sanitation Data'!E113))),'Data Summary'!CT119="Yes"),OFFSET('Sanitation Data'!$E$12,0,10*ROW('Sanitation Data'!E113)),NA())</f>
        <v>#N/A</v>
      </c>
      <c r="AF119" s="509" t="e">
        <f ca="1">+IF(AND(ISNUMBER(OFFSET('Sanitation Data'!$F$4,0,10*ROW('Sanitation Data'!F113))),'Data Summary'!CU119="Yes"),100-OFFSET('Sanitation Data'!$F$4,0,10*ROW('Sanitation Data'!F113)),NA())</f>
        <v>#N/A</v>
      </c>
      <c r="AG119" s="509" t="e">
        <f ca="1">+IF(AND(ISNUMBER(OFFSET('Sanitation Data'!$F$6,0,10*ROW('Sanitation Data'!F113))),'Data Summary'!CV119="Yes"),OFFSET('Sanitation Data'!$F$6,0,10*ROW('Sanitation Data'!F113)),NA())</f>
        <v>#N/A</v>
      </c>
      <c r="AH119" s="509" t="e">
        <f ca="1">+IF(AND(ISNUMBER(OFFSET('Sanitation Data'!$F$10,0,10*ROW('Sanitation Data'!F113))),'Data Summary'!CW119="Yes"),OFFSET('Sanitation Data'!$F$10,0,10*ROW('Sanitation Data'!F113)),NA())</f>
        <v>#N/A</v>
      </c>
      <c r="AI119" s="509" t="e">
        <f ca="1">+IF(AND(ISNUMBER(OFFSET('Sanitation Data'!$F$11,0,10*ROW('Sanitation Data'!F113))),'Data Summary'!CX119="Yes"),OFFSET('Sanitation Data'!$F$11,0,10*ROW('Sanitation Data'!F113)),NA())</f>
        <v>#N/A</v>
      </c>
      <c r="AJ119" s="509" t="e">
        <f ca="1">+IF(AND(ISNUMBER(OFFSET('Sanitation Data'!$F$12,0,10*ROW('Sanitation Data'!F113))),'Data Summary'!CY119="Yes"),OFFSET('Sanitation Data'!$F$12,0,10*ROW('Sanitation Data'!F113)),NA())</f>
        <v>#N/A</v>
      </c>
      <c r="AK119" s="509" t="e">
        <f ca="1">+IF(AND(ISNUMBER(OFFSET('Sanitation Data'!$G$4,0,10*ROW('Sanitation Data'!G113))),'Data Summary'!CZ119="Yes"),100-OFFSET('Sanitation Data'!$G$4,0,10*ROW('Sanitation Data'!G113)),NA())</f>
        <v>#N/A</v>
      </c>
      <c r="AL119" s="509" t="e">
        <f ca="1">+IF(AND(ISNUMBER(OFFSET('Sanitation Data'!$G$6,0,10*ROW('Sanitation Data'!G113))),'Data Summary'!DA119="Yes"),OFFSET('Sanitation Data'!$G$6,0,10*ROW('Sanitation Data'!G113)),NA())</f>
        <v>#N/A</v>
      </c>
      <c r="AM119" s="509" t="e">
        <f ca="1">+IF(AND(ISNUMBER(OFFSET('Sanitation Data'!$G$10,0,10*ROW('Sanitation Data'!G113))),'Data Summary'!DB119="Yes"),OFFSET('Sanitation Data'!$G$10,0,10*ROW('Sanitation Data'!G113)),NA())</f>
        <v>#N/A</v>
      </c>
      <c r="AN119" s="509" t="e">
        <f ca="1">+IF(AND(ISNUMBER(OFFSET('Sanitation Data'!$G$11,0,10*ROW('Sanitation Data'!G113))),'Data Summary'!DC119="Yes"),OFFSET('Sanitation Data'!$G$11,0,10*ROW('Sanitation Data'!G113)),NA())</f>
        <v>#N/A</v>
      </c>
      <c r="AO119" s="509" t="e">
        <f ca="1">+IF(AND(ISNUMBER(OFFSET('Sanitation Data'!$G$12,0,10*ROW('Sanitation Data'!G113))),'Data Summary'!DD119="Yes"),OFFSET('Sanitation Data'!$G$12,0,10*ROW('Sanitation Data'!G113)),NA())</f>
        <v>#N/A</v>
      </c>
      <c r="AP119" s="509" t="e">
        <f ca="1">+IF(AND(ISNUMBER(OFFSET('Sanitation Data'!$H$4,0,10*ROW('Sanitation Data'!H113))),'Data Summary'!DE119="Yes"),100-OFFSET('Sanitation Data'!$H$4,0,10*ROW('Sanitation Data'!H113)),NA())</f>
        <v>#N/A</v>
      </c>
      <c r="AQ119" s="509" t="e">
        <f ca="1">+IF(AND(ISNUMBER(OFFSET('Sanitation Data'!$H$6,0,10*ROW('Sanitation Data'!H113))),'Data Summary'!DF119="Yes"),OFFSET('Sanitation Data'!$H$6,0,10*ROW('Sanitation Data'!H113)),NA())</f>
        <v>#N/A</v>
      </c>
      <c r="AR119" s="509" t="e">
        <f ca="1">+IF(AND(ISNUMBER(OFFSET('Sanitation Data'!$H$10,0,10*ROW('Sanitation Data'!H113))),'Data Summary'!DG119="Yes"),OFFSET('Sanitation Data'!$H$10,0,10*ROW('Sanitation Data'!H113)),NA())</f>
        <v>#N/A</v>
      </c>
      <c r="AS119" s="509" t="e">
        <f ca="1">+IF(AND(ISNUMBER(OFFSET('Sanitation Data'!$H$11,0,10*ROW('Sanitation Data'!H113))),'Data Summary'!DH119="Yes"),OFFSET('Sanitation Data'!$H$11,0,10*ROW('Sanitation Data'!H113)),NA())</f>
        <v>#N/A</v>
      </c>
      <c r="AT119" s="509" t="e">
        <f ca="1">+IF(AND(ISNUMBER(OFFSET('Sanitation Data'!$H$12,0,10*ROW('Sanitation Data'!H113))),'Data Summary'!DI119="Yes"),OFFSET('Sanitation Data'!$H$12,0,10*ROW('Sanitation Data'!H113)),NA())</f>
        <v>#N/A</v>
      </c>
      <c r="AU119" s="509" t="e">
        <f ca="1">+IF(AND(ISNUMBER(OFFSET('Sanitation Data'!$I$4,0,10*ROW('Sanitation Data'!I113))),'Data Summary'!DJ119="Yes"),100-OFFSET('Sanitation Data'!$I$4,0,10*ROW('Sanitation Data'!I113)),NA())</f>
        <v>#N/A</v>
      </c>
      <c r="AV119" s="509" t="e">
        <f ca="1">+IF(AND(ISNUMBER(OFFSET('Sanitation Data'!$I$6,0,10*ROW('Sanitation Data'!I113))),'Data Summary'!DK119="Yes"),OFFSET('Sanitation Data'!$I$6,0,10*ROW('Sanitation Data'!I113)),NA())</f>
        <v>#N/A</v>
      </c>
      <c r="AW119" s="509" t="e">
        <f ca="1">+IF(AND(ISNUMBER(OFFSET('Sanitation Data'!$I$10,0,10*ROW('Sanitation Data'!I113))),'Data Summary'!DL119="Yes"),OFFSET('Sanitation Data'!$I$10,0,10*ROW('Sanitation Data'!I113)),NA())</f>
        <v>#N/A</v>
      </c>
      <c r="AX119" s="509" t="e">
        <f ca="1">+IF(AND(ISNUMBER(OFFSET('Sanitation Data'!$I$11,0,10*ROW('Sanitation Data'!I113))),'Data Summary'!DM119="Yes"),OFFSET('Sanitation Data'!$I$11,0,10*ROW('Sanitation Data'!I113)),NA())</f>
        <v>#N/A</v>
      </c>
      <c r="AY119" s="509" t="e">
        <f ca="1">+IF(AND(ISNUMBER(OFFSET('Sanitation Data'!$I$12,0,10*ROW('Sanitation Data'!I113))),'Data Summary'!DN119="Yes"),OFFSET('Sanitation Data'!$I$12,0,10*ROW('Sanitation Data'!I113)),NA())</f>
        <v>#N/A</v>
      </c>
      <c r="AZ119" s="510" t="e">
        <f ca="1">+IF(AND(ISNUMBER(OFFSET('Hygiene Data'!$D$5,0,10*ROW('Hygiene Data'!D113))),'Data Summary'!DO119="Yes"),OFFSET('Hygiene Data'!$D$5,0,10*ROW('Hygiene Data'!D113)),NA())</f>
        <v>#N/A</v>
      </c>
      <c r="BA119" s="510" t="e">
        <f ca="1">+IF(AND(ISNUMBER(OFFSET('Hygiene Data'!$D$7,0,10*ROW('Hygiene Data'!D113))),'Data Summary'!DP119="Yes"),OFFSET('Hygiene Data'!$D$7,0,10*ROW('Hygiene Data'!D113)),NA())</f>
        <v>#N/A</v>
      </c>
      <c r="BB119" s="510" t="e">
        <f ca="1">+IF(AND(ISNUMBER(OFFSET('Hygiene Data'!$D$9,0,10*ROW('Hygiene Data'!D113))),'Data Summary'!DQ119="Yes"),OFFSET('Hygiene Data'!$D$9,0,10*ROW('Hygiene Data'!D113)),NA())</f>
        <v>#N/A</v>
      </c>
      <c r="BC119" s="510" t="e">
        <f ca="1">+IF(AND(ISNUMBER(OFFSET('Hygiene Data'!$E$5,0,10*ROW('Hygiene Data'!E113))),'Data Summary'!DR119="Yes"),OFFSET('Hygiene Data'!$E$5,0,10*ROW('Hygiene Data'!E113)),NA())</f>
        <v>#N/A</v>
      </c>
      <c r="BD119" s="510" t="e">
        <f ca="1">+IF(AND(ISNUMBER(OFFSET('Hygiene Data'!$E$7,0,10*ROW('Hygiene Data'!E113))),'Data Summary'!DS119="Yes"),OFFSET('Hygiene Data'!$E$7,0,10*ROW('Hygiene Data'!E113)),NA())</f>
        <v>#N/A</v>
      </c>
      <c r="BE119" s="510" t="e">
        <f ca="1">+IF(AND(ISNUMBER(OFFSET('Hygiene Data'!$E$9,0,10*ROW('Hygiene Data'!E113))),'Data Summary'!DT119="Yes"),OFFSET('Hygiene Data'!$E$9,0,10*ROW('Hygiene Data'!E113)),NA())</f>
        <v>#N/A</v>
      </c>
      <c r="BF119" s="510" t="e">
        <f ca="1">+IF(AND(ISNUMBER(OFFSET('Hygiene Data'!$F$5,0,10*ROW('Hygiene Data'!F113))),'Data Summary'!DU119="Yes"),OFFSET('Hygiene Data'!$F$5,0,10*ROW('Hygiene Data'!F113)),NA())</f>
        <v>#N/A</v>
      </c>
      <c r="BG119" s="510" t="e">
        <f ca="1">+IF(AND(ISNUMBER(OFFSET('Hygiene Data'!$F$7,0,10*ROW('Hygiene Data'!F113))),'Data Summary'!DV119="Yes"),OFFSET('Hygiene Data'!$F$7,0,10*ROW('Hygiene Data'!F113)),NA())</f>
        <v>#N/A</v>
      </c>
      <c r="BH119" s="510" t="e">
        <f ca="1">+IF(AND(ISNUMBER(OFFSET('Hygiene Data'!$F$9,0,10*ROW('Hygiene Data'!F113))),'Data Summary'!DW119="Yes"),OFFSET('Hygiene Data'!$F$9,0,10*ROW('Hygiene Data'!F113)),NA())</f>
        <v>#N/A</v>
      </c>
      <c r="BI119" s="510" t="e">
        <f ca="1">+IF(AND(ISNUMBER(OFFSET('Hygiene Data'!$G$5,0,10*ROW('Hygiene Data'!G113))),'Data Summary'!DX119="Yes"),OFFSET('Hygiene Data'!$G$5,0,10*ROW('Hygiene Data'!G113)),NA())</f>
        <v>#N/A</v>
      </c>
      <c r="BJ119" s="510" t="e">
        <f ca="1">+IF(AND(ISNUMBER(OFFSET('Hygiene Data'!$G$7,0,10*ROW('Hygiene Data'!G113))),'Data Summary'!DY119="Yes"),OFFSET('Hygiene Data'!$G$7,0,10*ROW('Hygiene Data'!G113)),NA())</f>
        <v>#N/A</v>
      </c>
      <c r="BK119" s="510" t="e">
        <f ca="1">+IF(AND(ISNUMBER(OFFSET('Hygiene Data'!$G$9,0,10*ROW('Hygiene Data'!G113))),'Data Summary'!DZ119="Yes"),OFFSET('Hygiene Data'!$G$9,0,10*ROW('Hygiene Data'!G113)),NA())</f>
        <v>#N/A</v>
      </c>
      <c r="BL119" s="510" t="e">
        <f ca="1">+IF(AND(ISNUMBER(OFFSET('Hygiene Data'!$H$5,0,10*ROW('Hygiene Data'!H113))),'Data Summary'!EA119="Yes"),OFFSET('Hygiene Data'!$H$5,0,10*ROW('Hygiene Data'!H113)),NA())</f>
        <v>#N/A</v>
      </c>
      <c r="BM119" s="510" t="e">
        <f ca="1">+IF(AND(ISNUMBER(OFFSET('Hygiene Data'!$H$7,0,10*ROW('Hygiene Data'!H113))),'Data Summary'!EB119="Yes"),OFFSET('Hygiene Data'!$H$7,0,10*ROW('Hygiene Data'!H113)),NA())</f>
        <v>#N/A</v>
      </c>
      <c r="BN119" s="510" t="e">
        <f ca="1">+IF(AND(ISNUMBER(OFFSET('Hygiene Data'!$H$9,0,10*ROW('Hygiene Data'!H113))),'Data Summary'!EC119="Yes"),OFFSET('Hygiene Data'!$H$9,0,10*ROW('Hygiene Data'!H113)),NA())</f>
        <v>#N/A</v>
      </c>
      <c r="BO119" s="510" t="e">
        <f ca="1">+IF(AND(ISNUMBER(OFFSET('Hygiene Data'!$I$5,0,10*ROW('Hygiene Data'!I113))),'Data Summary'!ED119="Yes"),OFFSET('Hygiene Data'!$I$5,0,10*ROW('Hygiene Data'!I113)),NA())</f>
        <v>#N/A</v>
      </c>
      <c r="BP119" s="510" t="e">
        <f ca="1">+IF(AND(ISNUMBER(OFFSET('Hygiene Data'!$I$7,0,10*ROW('Hygiene Data'!I113))),'Data Summary'!EE119="Yes"),OFFSET('Hygiene Data'!$I$7,0,10*ROW('Hygiene Data'!I113)),NA())</f>
        <v>#N/A</v>
      </c>
      <c r="BQ119" s="510" t="e">
        <f ca="1">+IF(AND(ISNUMBER(OFFSET('Hygiene Data'!$I$9,0,10*ROW('Hygiene Data'!I113))),'Data Summary'!EF119="Yes"),OFFSET('Hygiene Data'!$I$9,0,10*ROW('Hygiene Data'!I113)),NA())</f>
        <v>#N/A</v>
      </c>
    </row>
    <row r="120" spans="1:69" x14ac:dyDescent="0.25">
      <c r="A120" s="506" t="e">
        <f ca="1">+RIGHT('Data Summary'!A120,LEN('Data Summary'!A120)-9)</f>
        <v>#VALUE!</v>
      </c>
      <c r="B120" s="480" t="str">
        <f ca="1">+IF(ISTEXT('Data Summary'!B120),'Data Summary'!B120,"")</f>
        <v/>
      </c>
      <c r="C120" s="507" t="e">
        <f ca="1">+VALUE('Data Summary'!C120)</f>
        <v>#VALUE!</v>
      </c>
      <c r="D120" s="508" t="e">
        <f ca="1">+IF(AND(ISNUMBER(OFFSET('Water Data'!$D$4,0,10*ROW('Water Data'!D114))),'Data Summary'!BS120="Yes"),100-OFFSET('Water Data'!$D$4,0,10*ROW('Water Data'!D114)),NA())</f>
        <v>#N/A</v>
      </c>
      <c r="E120" s="508" t="e">
        <f ca="1">+IF(AND(ISNUMBER(OFFSET('Water Data'!$D$6,0,10*ROW('Water Data'!D114))),'Data Summary'!BT120="Yes"),OFFSET('Water Data'!$D$6,0,10*ROW('Water Data'!D114)),NA())</f>
        <v>#N/A</v>
      </c>
      <c r="F120" s="508" t="e">
        <f ca="1">+IF(AND(ISNUMBER(OFFSET('Water Data'!$D$9,0,10*ROW('Water Data'!D114))),'Data Summary'!BU120="Yes"),OFFSET('Water Data'!$D$9,0,10*ROW('Water Data'!D114)),NA())</f>
        <v>#N/A</v>
      </c>
      <c r="G120" s="508" t="e">
        <f ca="1">+IF(AND(ISNUMBER(OFFSET('Water Data'!$E$4,0,10*ROW('Water Data'!E114))),'Data Summary'!BV120="Yes"),100-OFFSET('Water Data'!$E$4,0,10*ROW('Water Data'!E114)),NA())</f>
        <v>#N/A</v>
      </c>
      <c r="H120" s="508" t="e">
        <f ca="1">+IF(AND(ISNUMBER(OFFSET('Water Data'!$E$6,0,10*ROW('Water Data'!E114))),'Data Summary'!BW120="Yes"),OFFSET('Water Data'!$E$6,0,10*ROW('Water Data'!E114)),NA())</f>
        <v>#N/A</v>
      </c>
      <c r="I120" s="508" t="e">
        <f ca="1">+IF(AND(ISNUMBER(OFFSET('Water Data'!$E$9,0,10*ROW('Water Data'!E114))),'Data Summary'!BX120="Yes"),OFFSET('Water Data'!$E$9,0,10*ROW('Water Data'!E114)),NA())</f>
        <v>#N/A</v>
      </c>
      <c r="J120" s="508" t="e">
        <f ca="1">+IF(AND(ISNUMBER(OFFSET('Water Data'!$F$4,0,10*ROW('Water Data'!F114))),'Data Summary'!BY120="Yes"),100-OFFSET('Water Data'!$F$4,0,10*ROW('Water Data'!F114)),NA())</f>
        <v>#N/A</v>
      </c>
      <c r="K120" s="508" t="e">
        <f ca="1">+IF(AND(ISNUMBER(OFFSET('Water Data'!$F$6,0,10*ROW('Water Data'!F114))),'Data Summary'!BZ120="Yes"),OFFSET('Water Data'!$F$6,0,10*ROW('Water Data'!F114)),NA())</f>
        <v>#N/A</v>
      </c>
      <c r="L120" s="508" t="e">
        <f ca="1">+IF(AND(ISNUMBER(OFFSET('Water Data'!$F$9,0,10*ROW('Water Data'!F114))),'Data Summary'!CA120="Yes"),OFFSET('Water Data'!$F$9,0,10*ROW('Water Data'!F114)),NA())</f>
        <v>#N/A</v>
      </c>
      <c r="M120" s="508" t="e">
        <f ca="1">+IF(AND(ISNUMBER(OFFSET('Water Data'!$G$4,0,10*ROW('Water Data'!G114))),'Data Summary'!CB120="Yes"),100-OFFSET('Water Data'!$G$4,0,10*ROW('Water Data'!G114)),NA())</f>
        <v>#N/A</v>
      </c>
      <c r="N120" s="508" t="e">
        <f ca="1">+IF(AND(ISNUMBER(OFFSET('Water Data'!$G$6,0,10*ROW('Water Data'!G114))),'Data Summary'!CC120="Yes"),OFFSET('Water Data'!$G$6,0,10*ROW('Water Data'!G114)),NA())</f>
        <v>#N/A</v>
      </c>
      <c r="O120" s="508" t="e">
        <f ca="1">+IF(AND(ISNUMBER(OFFSET('Water Data'!$G$9,0,10*ROW('Water Data'!G114))),'Data Summary'!CD120="Yes"),OFFSET('Water Data'!$G$9,0,10*ROW('Water Data'!G114)),NA())</f>
        <v>#N/A</v>
      </c>
      <c r="P120" s="508" t="e">
        <f ca="1">+IF(AND(ISNUMBER(OFFSET('Water Data'!$H$4,0,10*ROW('Water Data'!H114))),'Data Summary'!CE120="Yes"),100-OFFSET('Water Data'!$H$4,0,10*ROW('Water Data'!H114)),NA())</f>
        <v>#N/A</v>
      </c>
      <c r="Q120" s="508" t="e">
        <f ca="1">+IF(AND(ISNUMBER(OFFSET('Water Data'!$H$6,0,10*ROW('Water Data'!H114))),'Data Summary'!CF120="Yes"),OFFSET('Water Data'!$H$6,0,10*ROW('Water Data'!H114)),NA())</f>
        <v>#N/A</v>
      </c>
      <c r="R120" s="508" t="e">
        <f ca="1">+IF(AND(ISNUMBER(OFFSET('Water Data'!$H$9,0,10*ROW('Water Data'!H114))),'Data Summary'!CG120="Yes"),OFFSET('Water Data'!$H$9,0,10*ROW('Water Data'!H114)),NA())</f>
        <v>#N/A</v>
      </c>
      <c r="S120" s="508" t="e">
        <f ca="1">+IF(AND(ISNUMBER(OFFSET('Water Data'!$I$4,0,10*ROW('Water Data'!I114))),'Data Summary'!CH120="Yes"),100-OFFSET('Water Data'!$I$4,0,10*ROW('Water Data'!I114)),NA())</f>
        <v>#N/A</v>
      </c>
      <c r="T120" s="508" t="e">
        <f ca="1">+IF(AND(ISNUMBER(OFFSET('Water Data'!$I$6,0,10*ROW('Water Data'!I114))),'Data Summary'!CI120="Yes"),OFFSET('Water Data'!$I$6,0,10*ROW('Water Data'!I114)),NA())</f>
        <v>#N/A</v>
      </c>
      <c r="U120" s="508" t="e">
        <f ca="1">+IF(AND(ISNUMBER(OFFSET('Water Data'!$I$9,0,10*ROW('Water Data'!I114))),'Data Summary'!CJ120="Yes"),OFFSET('Water Data'!$I$9,0,10*ROW('Water Data'!I114)),NA())</f>
        <v>#N/A</v>
      </c>
      <c r="V120" s="509" t="e">
        <f ca="1">+IF(AND(ISNUMBER(OFFSET('Sanitation Data'!$D$4,0,10*ROW('Sanitation Data'!D114))),'Data Summary'!CK120="Yes"),100-OFFSET('Sanitation Data'!$D$4,0,10*ROW('Sanitation Data'!D114)),NA())</f>
        <v>#N/A</v>
      </c>
      <c r="W120" s="509" t="e">
        <f ca="1">+IF(AND(ISNUMBER(OFFSET('Sanitation Data'!$D$6,0,10*ROW('Sanitation Data'!D114))),'Data Summary'!CL120="Yes"),OFFSET('Sanitation Data'!$D$6,0,10*ROW('Sanitation Data'!D114)),NA())</f>
        <v>#N/A</v>
      </c>
      <c r="X120" s="509" t="e">
        <f ca="1">+IF(AND(ISNUMBER(OFFSET('Sanitation Data'!$D$10,0,10*ROW('Sanitation Data'!D114))),'Data Summary'!CM120="Yes"),OFFSET('Sanitation Data'!$D$10,0,10*ROW('Sanitation Data'!D114)),NA())</f>
        <v>#N/A</v>
      </c>
      <c r="Y120" s="509" t="e">
        <f ca="1">+IF(AND(ISNUMBER(OFFSET('Sanitation Data'!$D$11,0,10*ROW('Sanitation Data'!D114))),'Data Summary'!CN120="Yes"),OFFSET('Sanitation Data'!$D$11,0,10*ROW('Sanitation Data'!D114)),NA())</f>
        <v>#N/A</v>
      </c>
      <c r="Z120" s="509" t="e">
        <f ca="1">+IF(AND(ISNUMBER(OFFSET('Sanitation Data'!$D$12,0,10*ROW('Sanitation Data'!D114))),'Data Summary'!CO120="Yes"),OFFSET('Sanitation Data'!$D$12,0,10*ROW('Sanitation Data'!D114)),NA())</f>
        <v>#N/A</v>
      </c>
      <c r="AA120" s="509" t="e">
        <f ca="1">+IF(AND(ISNUMBER(OFFSET('Sanitation Data'!$E$4,0,10*ROW('Sanitation Data'!E114))),'Data Summary'!CP120="Yes"),100-OFFSET('Sanitation Data'!$E$4,0,10*ROW('Sanitation Data'!E114)),NA())</f>
        <v>#N/A</v>
      </c>
      <c r="AB120" s="509" t="e">
        <f ca="1">+IF(AND(ISNUMBER(OFFSET('Sanitation Data'!$E$6,0,10*ROW('Sanitation Data'!E114))),'Data Summary'!CQ120="Yes"),OFFSET('Sanitation Data'!$E$6,0,10*ROW('Sanitation Data'!E114)),NA())</f>
        <v>#N/A</v>
      </c>
      <c r="AC120" s="509" t="e">
        <f ca="1">+IF(AND(ISNUMBER(OFFSET('Sanitation Data'!$E$10,0,10*ROW('Sanitation Data'!E114))),'Data Summary'!CR120="Yes"),OFFSET('Sanitation Data'!$E$10,0,10*ROW('Sanitation Data'!E114)),NA())</f>
        <v>#N/A</v>
      </c>
      <c r="AD120" s="509" t="e">
        <f ca="1">+IF(AND(ISNUMBER(OFFSET('Sanitation Data'!$E$11,0,10*ROW('Sanitation Data'!E114))),'Data Summary'!CS120="Yes"),OFFSET('Sanitation Data'!$E$11,0,10*ROW('Sanitation Data'!E114)),NA())</f>
        <v>#N/A</v>
      </c>
      <c r="AE120" s="509" t="e">
        <f ca="1">+IF(AND(ISNUMBER(OFFSET('Sanitation Data'!$E$12,0,10*ROW('Sanitation Data'!E114))),'Data Summary'!CT120="Yes"),OFFSET('Sanitation Data'!$E$12,0,10*ROW('Sanitation Data'!E114)),NA())</f>
        <v>#N/A</v>
      </c>
      <c r="AF120" s="509" t="e">
        <f ca="1">+IF(AND(ISNUMBER(OFFSET('Sanitation Data'!$F$4,0,10*ROW('Sanitation Data'!F114))),'Data Summary'!CU120="Yes"),100-OFFSET('Sanitation Data'!$F$4,0,10*ROW('Sanitation Data'!F114)),NA())</f>
        <v>#N/A</v>
      </c>
      <c r="AG120" s="509" t="e">
        <f ca="1">+IF(AND(ISNUMBER(OFFSET('Sanitation Data'!$F$6,0,10*ROW('Sanitation Data'!F114))),'Data Summary'!CV120="Yes"),OFFSET('Sanitation Data'!$F$6,0,10*ROW('Sanitation Data'!F114)),NA())</f>
        <v>#N/A</v>
      </c>
      <c r="AH120" s="509" t="e">
        <f ca="1">+IF(AND(ISNUMBER(OFFSET('Sanitation Data'!$F$10,0,10*ROW('Sanitation Data'!F114))),'Data Summary'!CW120="Yes"),OFFSET('Sanitation Data'!$F$10,0,10*ROW('Sanitation Data'!F114)),NA())</f>
        <v>#N/A</v>
      </c>
      <c r="AI120" s="509" t="e">
        <f ca="1">+IF(AND(ISNUMBER(OFFSET('Sanitation Data'!$F$11,0,10*ROW('Sanitation Data'!F114))),'Data Summary'!CX120="Yes"),OFFSET('Sanitation Data'!$F$11,0,10*ROW('Sanitation Data'!F114)),NA())</f>
        <v>#N/A</v>
      </c>
      <c r="AJ120" s="509" t="e">
        <f ca="1">+IF(AND(ISNUMBER(OFFSET('Sanitation Data'!$F$12,0,10*ROW('Sanitation Data'!F114))),'Data Summary'!CY120="Yes"),OFFSET('Sanitation Data'!$F$12,0,10*ROW('Sanitation Data'!F114)),NA())</f>
        <v>#N/A</v>
      </c>
      <c r="AK120" s="509" t="e">
        <f ca="1">+IF(AND(ISNUMBER(OFFSET('Sanitation Data'!$G$4,0,10*ROW('Sanitation Data'!G114))),'Data Summary'!CZ120="Yes"),100-OFFSET('Sanitation Data'!$G$4,0,10*ROW('Sanitation Data'!G114)),NA())</f>
        <v>#N/A</v>
      </c>
      <c r="AL120" s="509" t="e">
        <f ca="1">+IF(AND(ISNUMBER(OFFSET('Sanitation Data'!$G$6,0,10*ROW('Sanitation Data'!G114))),'Data Summary'!DA120="Yes"),OFFSET('Sanitation Data'!$G$6,0,10*ROW('Sanitation Data'!G114)),NA())</f>
        <v>#N/A</v>
      </c>
      <c r="AM120" s="509" t="e">
        <f ca="1">+IF(AND(ISNUMBER(OFFSET('Sanitation Data'!$G$10,0,10*ROW('Sanitation Data'!G114))),'Data Summary'!DB120="Yes"),OFFSET('Sanitation Data'!$G$10,0,10*ROW('Sanitation Data'!G114)),NA())</f>
        <v>#N/A</v>
      </c>
      <c r="AN120" s="509" t="e">
        <f ca="1">+IF(AND(ISNUMBER(OFFSET('Sanitation Data'!$G$11,0,10*ROW('Sanitation Data'!G114))),'Data Summary'!DC120="Yes"),OFFSET('Sanitation Data'!$G$11,0,10*ROW('Sanitation Data'!G114)),NA())</f>
        <v>#N/A</v>
      </c>
      <c r="AO120" s="509" t="e">
        <f ca="1">+IF(AND(ISNUMBER(OFFSET('Sanitation Data'!$G$12,0,10*ROW('Sanitation Data'!G114))),'Data Summary'!DD120="Yes"),OFFSET('Sanitation Data'!$G$12,0,10*ROW('Sanitation Data'!G114)),NA())</f>
        <v>#N/A</v>
      </c>
      <c r="AP120" s="509" t="e">
        <f ca="1">+IF(AND(ISNUMBER(OFFSET('Sanitation Data'!$H$4,0,10*ROW('Sanitation Data'!H114))),'Data Summary'!DE120="Yes"),100-OFFSET('Sanitation Data'!$H$4,0,10*ROW('Sanitation Data'!H114)),NA())</f>
        <v>#N/A</v>
      </c>
      <c r="AQ120" s="509" t="e">
        <f ca="1">+IF(AND(ISNUMBER(OFFSET('Sanitation Data'!$H$6,0,10*ROW('Sanitation Data'!H114))),'Data Summary'!DF120="Yes"),OFFSET('Sanitation Data'!$H$6,0,10*ROW('Sanitation Data'!H114)),NA())</f>
        <v>#N/A</v>
      </c>
      <c r="AR120" s="509" t="e">
        <f ca="1">+IF(AND(ISNUMBER(OFFSET('Sanitation Data'!$H$10,0,10*ROW('Sanitation Data'!H114))),'Data Summary'!DG120="Yes"),OFFSET('Sanitation Data'!$H$10,0,10*ROW('Sanitation Data'!H114)),NA())</f>
        <v>#N/A</v>
      </c>
      <c r="AS120" s="509" t="e">
        <f ca="1">+IF(AND(ISNUMBER(OFFSET('Sanitation Data'!$H$11,0,10*ROW('Sanitation Data'!H114))),'Data Summary'!DH120="Yes"),OFFSET('Sanitation Data'!$H$11,0,10*ROW('Sanitation Data'!H114)),NA())</f>
        <v>#N/A</v>
      </c>
      <c r="AT120" s="509" t="e">
        <f ca="1">+IF(AND(ISNUMBER(OFFSET('Sanitation Data'!$H$12,0,10*ROW('Sanitation Data'!H114))),'Data Summary'!DI120="Yes"),OFFSET('Sanitation Data'!$H$12,0,10*ROW('Sanitation Data'!H114)),NA())</f>
        <v>#N/A</v>
      </c>
      <c r="AU120" s="509" t="e">
        <f ca="1">+IF(AND(ISNUMBER(OFFSET('Sanitation Data'!$I$4,0,10*ROW('Sanitation Data'!I114))),'Data Summary'!DJ120="Yes"),100-OFFSET('Sanitation Data'!$I$4,0,10*ROW('Sanitation Data'!I114)),NA())</f>
        <v>#N/A</v>
      </c>
      <c r="AV120" s="509" t="e">
        <f ca="1">+IF(AND(ISNUMBER(OFFSET('Sanitation Data'!$I$6,0,10*ROW('Sanitation Data'!I114))),'Data Summary'!DK120="Yes"),OFFSET('Sanitation Data'!$I$6,0,10*ROW('Sanitation Data'!I114)),NA())</f>
        <v>#N/A</v>
      </c>
      <c r="AW120" s="509" t="e">
        <f ca="1">+IF(AND(ISNUMBER(OFFSET('Sanitation Data'!$I$10,0,10*ROW('Sanitation Data'!I114))),'Data Summary'!DL120="Yes"),OFFSET('Sanitation Data'!$I$10,0,10*ROW('Sanitation Data'!I114)),NA())</f>
        <v>#N/A</v>
      </c>
      <c r="AX120" s="509" t="e">
        <f ca="1">+IF(AND(ISNUMBER(OFFSET('Sanitation Data'!$I$11,0,10*ROW('Sanitation Data'!I114))),'Data Summary'!DM120="Yes"),OFFSET('Sanitation Data'!$I$11,0,10*ROW('Sanitation Data'!I114)),NA())</f>
        <v>#N/A</v>
      </c>
      <c r="AY120" s="509" t="e">
        <f ca="1">+IF(AND(ISNUMBER(OFFSET('Sanitation Data'!$I$12,0,10*ROW('Sanitation Data'!I114))),'Data Summary'!DN120="Yes"),OFFSET('Sanitation Data'!$I$12,0,10*ROW('Sanitation Data'!I114)),NA())</f>
        <v>#N/A</v>
      </c>
      <c r="AZ120" s="510" t="e">
        <f ca="1">+IF(AND(ISNUMBER(OFFSET('Hygiene Data'!$D$5,0,10*ROW('Hygiene Data'!D114))),'Data Summary'!DO120="Yes"),OFFSET('Hygiene Data'!$D$5,0,10*ROW('Hygiene Data'!D114)),NA())</f>
        <v>#N/A</v>
      </c>
      <c r="BA120" s="510" t="e">
        <f ca="1">+IF(AND(ISNUMBER(OFFSET('Hygiene Data'!$D$7,0,10*ROW('Hygiene Data'!D114))),'Data Summary'!DP120="Yes"),OFFSET('Hygiene Data'!$D$7,0,10*ROW('Hygiene Data'!D114)),NA())</f>
        <v>#N/A</v>
      </c>
      <c r="BB120" s="510" t="e">
        <f ca="1">+IF(AND(ISNUMBER(OFFSET('Hygiene Data'!$D$9,0,10*ROW('Hygiene Data'!D114))),'Data Summary'!DQ120="Yes"),OFFSET('Hygiene Data'!$D$9,0,10*ROW('Hygiene Data'!D114)),NA())</f>
        <v>#N/A</v>
      </c>
      <c r="BC120" s="510" t="e">
        <f ca="1">+IF(AND(ISNUMBER(OFFSET('Hygiene Data'!$E$5,0,10*ROW('Hygiene Data'!E114))),'Data Summary'!DR120="Yes"),OFFSET('Hygiene Data'!$E$5,0,10*ROW('Hygiene Data'!E114)),NA())</f>
        <v>#N/A</v>
      </c>
      <c r="BD120" s="510" t="e">
        <f ca="1">+IF(AND(ISNUMBER(OFFSET('Hygiene Data'!$E$7,0,10*ROW('Hygiene Data'!E114))),'Data Summary'!DS120="Yes"),OFFSET('Hygiene Data'!$E$7,0,10*ROW('Hygiene Data'!E114)),NA())</f>
        <v>#N/A</v>
      </c>
      <c r="BE120" s="510" t="e">
        <f ca="1">+IF(AND(ISNUMBER(OFFSET('Hygiene Data'!$E$9,0,10*ROW('Hygiene Data'!E114))),'Data Summary'!DT120="Yes"),OFFSET('Hygiene Data'!$E$9,0,10*ROW('Hygiene Data'!E114)),NA())</f>
        <v>#N/A</v>
      </c>
      <c r="BF120" s="510" t="e">
        <f ca="1">+IF(AND(ISNUMBER(OFFSET('Hygiene Data'!$F$5,0,10*ROW('Hygiene Data'!F114))),'Data Summary'!DU120="Yes"),OFFSET('Hygiene Data'!$F$5,0,10*ROW('Hygiene Data'!F114)),NA())</f>
        <v>#N/A</v>
      </c>
      <c r="BG120" s="510" t="e">
        <f ca="1">+IF(AND(ISNUMBER(OFFSET('Hygiene Data'!$F$7,0,10*ROW('Hygiene Data'!F114))),'Data Summary'!DV120="Yes"),OFFSET('Hygiene Data'!$F$7,0,10*ROW('Hygiene Data'!F114)),NA())</f>
        <v>#N/A</v>
      </c>
      <c r="BH120" s="510" t="e">
        <f ca="1">+IF(AND(ISNUMBER(OFFSET('Hygiene Data'!$F$9,0,10*ROW('Hygiene Data'!F114))),'Data Summary'!DW120="Yes"),OFFSET('Hygiene Data'!$F$9,0,10*ROW('Hygiene Data'!F114)),NA())</f>
        <v>#N/A</v>
      </c>
      <c r="BI120" s="510" t="e">
        <f ca="1">+IF(AND(ISNUMBER(OFFSET('Hygiene Data'!$G$5,0,10*ROW('Hygiene Data'!G114))),'Data Summary'!DX120="Yes"),OFFSET('Hygiene Data'!$G$5,0,10*ROW('Hygiene Data'!G114)),NA())</f>
        <v>#N/A</v>
      </c>
      <c r="BJ120" s="510" t="e">
        <f ca="1">+IF(AND(ISNUMBER(OFFSET('Hygiene Data'!$G$7,0,10*ROW('Hygiene Data'!G114))),'Data Summary'!DY120="Yes"),OFFSET('Hygiene Data'!$G$7,0,10*ROW('Hygiene Data'!G114)),NA())</f>
        <v>#N/A</v>
      </c>
      <c r="BK120" s="510" t="e">
        <f ca="1">+IF(AND(ISNUMBER(OFFSET('Hygiene Data'!$G$9,0,10*ROW('Hygiene Data'!G114))),'Data Summary'!DZ120="Yes"),OFFSET('Hygiene Data'!$G$9,0,10*ROW('Hygiene Data'!G114)),NA())</f>
        <v>#N/A</v>
      </c>
      <c r="BL120" s="510" t="e">
        <f ca="1">+IF(AND(ISNUMBER(OFFSET('Hygiene Data'!$H$5,0,10*ROW('Hygiene Data'!H114))),'Data Summary'!EA120="Yes"),OFFSET('Hygiene Data'!$H$5,0,10*ROW('Hygiene Data'!H114)),NA())</f>
        <v>#N/A</v>
      </c>
      <c r="BM120" s="510" t="e">
        <f ca="1">+IF(AND(ISNUMBER(OFFSET('Hygiene Data'!$H$7,0,10*ROW('Hygiene Data'!H114))),'Data Summary'!EB120="Yes"),OFFSET('Hygiene Data'!$H$7,0,10*ROW('Hygiene Data'!H114)),NA())</f>
        <v>#N/A</v>
      </c>
      <c r="BN120" s="510" t="e">
        <f ca="1">+IF(AND(ISNUMBER(OFFSET('Hygiene Data'!$H$9,0,10*ROW('Hygiene Data'!H114))),'Data Summary'!EC120="Yes"),OFFSET('Hygiene Data'!$H$9,0,10*ROW('Hygiene Data'!H114)),NA())</f>
        <v>#N/A</v>
      </c>
      <c r="BO120" s="510" t="e">
        <f ca="1">+IF(AND(ISNUMBER(OFFSET('Hygiene Data'!$I$5,0,10*ROW('Hygiene Data'!I114))),'Data Summary'!ED120="Yes"),OFFSET('Hygiene Data'!$I$5,0,10*ROW('Hygiene Data'!I114)),NA())</f>
        <v>#N/A</v>
      </c>
      <c r="BP120" s="510" t="e">
        <f ca="1">+IF(AND(ISNUMBER(OFFSET('Hygiene Data'!$I$7,0,10*ROW('Hygiene Data'!I114))),'Data Summary'!EE120="Yes"),OFFSET('Hygiene Data'!$I$7,0,10*ROW('Hygiene Data'!I114)),NA())</f>
        <v>#N/A</v>
      </c>
      <c r="BQ120" s="510" t="e">
        <f ca="1">+IF(AND(ISNUMBER(OFFSET('Hygiene Data'!$I$9,0,10*ROW('Hygiene Data'!I114))),'Data Summary'!EF120="Yes"),OFFSET('Hygiene Data'!$I$9,0,10*ROW('Hygiene Data'!I114)),NA())</f>
        <v>#N/A</v>
      </c>
    </row>
    <row r="121" spans="1:69" x14ac:dyDescent="0.25">
      <c r="A121" s="506" t="e">
        <f ca="1">+RIGHT('Data Summary'!A121,LEN('Data Summary'!A121)-9)</f>
        <v>#VALUE!</v>
      </c>
      <c r="B121" s="480" t="str">
        <f ca="1">+IF(ISTEXT('Data Summary'!B121),'Data Summary'!B121,"")</f>
        <v/>
      </c>
      <c r="C121" s="507" t="e">
        <f ca="1">+VALUE('Data Summary'!C121)</f>
        <v>#VALUE!</v>
      </c>
      <c r="D121" s="508" t="e">
        <f ca="1">+IF(AND(ISNUMBER(OFFSET('Water Data'!$D$4,0,10*ROW('Water Data'!D115))),'Data Summary'!BS121="Yes"),100-OFFSET('Water Data'!$D$4,0,10*ROW('Water Data'!D115)),NA())</f>
        <v>#N/A</v>
      </c>
      <c r="E121" s="508" t="e">
        <f ca="1">+IF(AND(ISNUMBER(OFFSET('Water Data'!$D$6,0,10*ROW('Water Data'!D115))),'Data Summary'!BT121="Yes"),OFFSET('Water Data'!$D$6,0,10*ROW('Water Data'!D115)),NA())</f>
        <v>#N/A</v>
      </c>
      <c r="F121" s="508" t="e">
        <f ca="1">+IF(AND(ISNUMBER(OFFSET('Water Data'!$D$9,0,10*ROW('Water Data'!D115))),'Data Summary'!BU121="Yes"),OFFSET('Water Data'!$D$9,0,10*ROW('Water Data'!D115)),NA())</f>
        <v>#N/A</v>
      </c>
      <c r="G121" s="508" t="e">
        <f ca="1">+IF(AND(ISNUMBER(OFFSET('Water Data'!$E$4,0,10*ROW('Water Data'!E115))),'Data Summary'!BV121="Yes"),100-OFFSET('Water Data'!$E$4,0,10*ROW('Water Data'!E115)),NA())</f>
        <v>#N/A</v>
      </c>
      <c r="H121" s="508" t="e">
        <f ca="1">+IF(AND(ISNUMBER(OFFSET('Water Data'!$E$6,0,10*ROW('Water Data'!E115))),'Data Summary'!BW121="Yes"),OFFSET('Water Data'!$E$6,0,10*ROW('Water Data'!E115)),NA())</f>
        <v>#N/A</v>
      </c>
      <c r="I121" s="508" t="e">
        <f ca="1">+IF(AND(ISNUMBER(OFFSET('Water Data'!$E$9,0,10*ROW('Water Data'!E115))),'Data Summary'!BX121="Yes"),OFFSET('Water Data'!$E$9,0,10*ROW('Water Data'!E115)),NA())</f>
        <v>#N/A</v>
      </c>
      <c r="J121" s="508" t="e">
        <f ca="1">+IF(AND(ISNUMBER(OFFSET('Water Data'!$F$4,0,10*ROW('Water Data'!F115))),'Data Summary'!BY121="Yes"),100-OFFSET('Water Data'!$F$4,0,10*ROW('Water Data'!F115)),NA())</f>
        <v>#N/A</v>
      </c>
      <c r="K121" s="508" t="e">
        <f ca="1">+IF(AND(ISNUMBER(OFFSET('Water Data'!$F$6,0,10*ROW('Water Data'!F115))),'Data Summary'!BZ121="Yes"),OFFSET('Water Data'!$F$6,0,10*ROW('Water Data'!F115)),NA())</f>
        <v>#N/A</v>
      </c>
      <c r="L121" s="508" t="e">
        <f ca="1">+IF(AND(ISNUMBER(OFFSET('Water Data'!$F$9,0,10*ROW('Water Data'!F115))),'Data Summary'!CA121="Yes"),OFFSET('Water Data'!$F$9,0,10*ROW('Water Data'!F115)),NA())</f>
        <v>#N/A</v>
      </c>
      <c r="M121" s="508" t="e">
        <f ca="1">+IF(AND(ISNUMBER(OFFSET('Water Data'!$G$4,0,10*ROW('Water Data'!G115))),'Data Summary'!CB121="Yes"),100-OFFSET('Water Data'!$G$4,0,10*ROW('Water Data'!G115)),NA())</f>
        <v>#N/A</v>
      </c>
      <c r="N121" s="508" t="e">
        <f ca="1">+IF(AND(ISNUMBER(OFFSET('Water Data'!$G$6,0,10*ROW('Water Data'!G115))),'Data Summary'!CC121="Yes"),OFFSET('Water Data'!$G$6,0,10*ROW('Water Data'!G115)),NA())</f>
        <v>#N/A</v>
      </c>
      <c r="O121" s="508" t="e">
        <f ca="1">+IF(AND(ISNUMBER(OFFSET('Water Data'!$G$9,0,10*ROW('Water Data'!G115))),'Data Summary'!CD121="Yes"),OFFSET('Water Data'!$G$9,0,10*ROW('Water Data'!G115)),NA())</f>
        <v>#N/A</v>
      </c>
      <c r="P121" s="508" t="e">
        <f ca="1">+IF(AND(ISNUMBER(OFFSET('Water Data'!$H$4,0,10*ROW('Water Data'!H115))),'Data Summary'!CE121="Yes"),100-OFFSET('Water Data'!$H$4,0,10*ROW('Water Data'!H115)),NA())</f>
        <v>#N/A</v>
      </c>
      <c r="Q121" s="508" t="e">
        <f ca="1">+IF(AND(ISNUMBER(OFFSET('Water Data'!$H$6,0,10*ROW('Water Data'!H115))),'Data Summary'!CF121="Yes"),OFFSET('Water Data'!$H$6,0,10*ROW('Water Data'!H115)),NA())</f>
        <v>#N/A</v>
      </c>
      <c r="R121" s="508" t="e">
        <f ca="1">+IF(AND(ISNUMBER(OFFSET('Water Data'!$H$9,0,10*ROW('Water Data'!H115))),'Data Summary'!CG121="Yes"),OFFSET('Water Data'!$H$9,0,10*ROW('Water Data'!H115)),NA())</f>
        <v>#N/A</v>
      </c>
      <c r="S121" s="508" t="e">
        <f ca="1">+IF(AND(ISNUMBER(OFFSET('Water Data'!$I$4,0,10*ROW('Water Data'!I115))),'Data Summary'!CH121="Yes"),100-OFFSET('Water Data'!$I$4,0,10*ROW('Water Data'!I115)),NA())</f>
        <v>#N/A</v>
      </c>
      <c r="T121" s="508" t="e">
        <f ca="1">+IF(AND(ISNUMBER(OFFSET('Water Data'!$I$6,0,10*ROW('Water Data'!I115))),'Data Summary'!CI121="Yes"),OFFSET('Water Data'!$I$6,0,10*ROW('Water Data'!I115)),NA())</f>
        <v>#N/A</v>
      </c>
      <c r="U121" s="508" t="e">
        <f ca="1">+IF(AND(ISNUMBER(OFFSET('Water Data'!$I$9,0,10*ROW('Water Data'!I115))),'Data Summary'!CJ121="Yes"),OFFSET('Water Data'!$I$9,0,10*ROW('Water Data'!I115)),NA())</f>
        <v>#N/A</v>
      </c>
      <c r="V121" s="509" t="e">
        <f ca="1">+IF(AND(ISNUMBER(OFFSET('Sanitation Data'!$D$4,0,10*ROW('Sanitation Data'!D115))),'Data Summary'!CK121="Yes"),100-OFFSET('Sanitation Data'!$D$4,0,10*ROW('Sanitation Data'!D115)),NA())</f>
        <v>#N/A</v>
      </c>
      <c r="W121" s="509" t="e">
        <f ca="1">+IF(AND(ISNUMBER(OFFSET('Sanitation Data'!$D$6,0,10*ROW('Sanitation Data'!D115))),'Data Summary'!CL121="Yes"),OFFSET('Sanitation Data'!$D$6,0,10*ROW('Sanitation Data'!D115)),NA())</f>
        <v>#N/A</v>
      </c>
      <c r="X121" s="509" t="e">
        <f ca="1">+IF(AND(ISNUMBER(OFFSET('Sanitation Data'!$D$10,0,10*ROW('Sanitation Data'!D115))),'Data Summary'!CM121="Yes"),OFFSET('Sanitation Data'!$D$10,0,10*ROW('Sanitation Data'!D115)),NA())</f>
        <v>#N/A</v>
      </c>
      <c r="Y121" s="509" t="e">
        <f ca="1">+IF(AND(ISNUMBER(OFFSET('Sanitation Data'!$D$11,0,10*ROW('Sanitation Data'!D115))),'Data Summary'!CN121="Yes"),OFFSET('Sanitation Data'!$D$11,0,10*ROW('Sanitation Data'!D115)),NA())</f>
        <v>#N/A</v>
      </c>
      <c r="Z121" s="509" t="e">
        <f ca="1">+IF(AND(ISNUMBER(OFFSET('Sanitation Data'!$D$12,0,10*ROW('Sanitation Data'!D115))),'Data Summary'!CO121="Yes"),OFFSET('Sanitation Data'!$D$12,0,10*ROW('Sanitation Data'!D115)),NA())</f>
        <v>#N/A</v>
      </c>
      <c r="AA121" s="509" t="e">
        <f ca="1">+IF(AND(ISNUMBER(OFFSET('Sanitation Data'!$E$4,0,10*ROW('Sanitation Data'!E115))),'Data Summary'!CP121="Yes"),100-OFFSET('Sanitation Data'!$E$4,0,10*ROW('Sanitation Data'!E115)),NA())</f>
        <v>#N/A</v>
      </c>
      <c r="AB121" s="509" t="e">
        <f ca="1">+IF(AND(ISNUMBER(OFFSET('Sanitation Data'!$E$6,0,10*ROW('Sanitation Data'!E115))),'Data Summary'!CQ121="Yes"),OFFSET('Sanitation Data'!$E$6,0,10*ROW('Sanitation Data'!E115)),NA())</f>
        <v>#N/A</v>
      </c>
      <c r="AC121" s="509" t="e">
        <f ca="1">+IF(AND(ISNUMBER(OFFSET('Sanitation Data'!$E$10,0,10*ROW('Sanitation Data'!E115))),'Data Summary'!CR121="Yes"),OFFSET('Sanitation Data'!$E$10,0,10*ROW('Sanitation Data'!E115)),NA())</f>
        <v>#N/A</v>
      </c>
      <c r="AD121" s="509" t="e">
        <f ca="1">+IF(AND(ISNUMBER(OFFSET('Sanitation Data'!$E$11,0,10*ROW('Sanitation Data'!E115))),'Data Summary'!CS121="Yes"),OFFSET('Sanitation Data'!$E$11,0,10*ROW('Sanitation Data'!E115)),NA())</f>
        <v>#N/A</v>
      </c>
      <c r="AE121" s="509" t="e">
        <f ca="1">+IF(AND(ISNUMBER(OFFSET('Sanitation Data'!$E$12,0,10*ROW('Sanitation Data'!E115))),'Data Summary'!CT121="Yes"),OFFSET('Sanitation Data'!$E$12,0,10*ROW('Sanitation Data'!E115)),NA())</f>
        <v>#N/A</v>
      </c>
      <c r="AF121" s="509" t="e">
        <f ca="1">+IF(AND(ISNUMBER(OFFSET('Sanitation Data'!$F$4,0,10*ROW('Sanitation Data'!F115))),'Data Summary'!CU121="Yes"),100-OFFSET('Sanitation Data'!$F$4,0,10*ROW('Sanitation Data'!F115)),NA())</f>
        <v>#N/A</v>
      </c>
      <c r="AG121" s="509" t="e">
        <f ca="1">+IF(AND(ISNUMBER(OFFSET('Sanitation Data'!$F$6,0,10*ROW('Sanitation Data'!F115))),'Data Summary'!CV121="Yes"),OFFSET('Sanitation Data'!$F$6,0,10*ROW('Sanitation Data'!F115)),NA())</f>
        <v>#N/A</v>
      </c>
      <c r="AH121" s="509" t="e">
        <f ca="1">+IF(AND(ISNUMBER(OFFSET('Sanitation Data'!$F$10,0,10*ROW('Sanitation Data'!F115))),'Data Summary'!CW121="Yes"),OFFSET('Sanitation Data'!$F$10,0,10*ROW('Sanitation Data'!F115)),NA())</f>
        <v>#N/A</v>
      </c>
      <c r="AI121" s="509" t="e">
        <f ca="1">+IF(AND(ISNUMBER(OFFSET('Sanitation Data'!$F$11,0,10*ROW('Sanitation Data'!F115))),'Data Summary'!CX121="Yes"),OFFSET('Sanitation Data'!$F$11,0,10*ROW('Sanitation Data'!F115)),NA())</f>
        <v>#N/A</v>
      </c>
      <c r="AJ121" s="509" t="e">
        <f ca="1">+IF(AND(ISNUMBER(OFFSET('Sanitation Data'!$F$12,0,10*ROW('Sanitation Data'!F115))),'Data Summary'!CY121="Yes"),OFFSET('Sanitation Data'!$F$12,0,10*ROW('Sanitation Data'!F115)),NA())</f>
        <v>#N/A</v>
      </c>
      <c r="AK121" s="509" t="e">
        <f ca="1">+IF(AND(ISNUMBER(OFFSET('Sanitation Data'!$G$4,0,10*ROW('Sanitation Data'!G115))),'Data Summary'!CZ121="Yes"),100-OFFSET('Sanitation Data'!$G$4,0,10*ROW('Sanitation Data'!G115)),NA())</f>
        <v>#N/A</v>
      </c>
      <c r="AL121" s="509" t="e">
        <f ca="1">+IF(AND(ISNUMBER(OFFSET('Sanitation Data'!$G$6,0,10*ROW('Sanitation Data'!G115))),'Data Summary'!DA121="Yes"),OFFSET('Sanitation Data'!$G$6,0,10*ROW('Sanitation Data'!G115)),NA())</f>
        <v>#N/A</v>
      </c>
      <c r="AM121" s="509" t="e">
        <f ca="1">+IF(AND(ISNUMBER(OFFSET('Sanitation Data'!$G$10,0,10*ROW('Sanitation Data'!G115))),'Data Summary'!DB121="Yes"),OFFSET('Sanitation Data'!$G$10,0,10*ROW('Sanitation Data'!G115)),NA())</f>
        <v>#N/A</v>
      </c>
      <c r="AN121" s="509" t="e">
        <f ca="1">+IF(AND(ISNUMBER(OFFSET('Sanitation Data'!$G$11,0,10*ROW('Sanitation Data'!G115))),'Data Summary'!DC121="Yes"),OFFSET('Sanitation Data'!$G$11,0,10*ROW('Sanitation Data'!G115)),NA())</f>
        <v>#N/A</v>
      </c>
      <c r="AO121" s="509" t="e">
        <f ca="1">+IF(AND(ISNUMBER(OFFSET('Sanitation Data'!$G$12,0,10*ROW('Sanitation Data'!G115))),'Data Summary'!DD121="Yes"),OFFSET('Sanitation Data'!$G$12,0,10*ROW('Sanitation Data'!G115)),NA())</f>
        <v>#N/A</v>
      </c>
      <c r="AP121" s="509" t="e">
        <f ca="1">+IF(AND(ISNUMBER(OFFSET('Sanitation Data'!$H$4,0,10*ROW('Sanitation Data'!H115))),'Data Summary'!DE121="Yes"),100-OFFSET('Sanitation Data'!$H$4,0,10*ROW('Sanitation Data'!H115)),NA())</f>
        <v>#N/A</v>
      </c>
      <c r="AQ121" s="509" t="e">
        <f ca="1">+IF(AND(ISNUMBER(OFFSET('Sanitation Data'!$H$6,0,10*ROW('Sanitation Data'!H115))),'Data Summary'!DF121="Yes"),OFFSET('Sanitation Data'!$H$6,0,10*ROW('Sanitation Data'!H115)),NA())</f>
        <v>#N/A</v>
      </c>
      <c r="AR121" s="509" t="e">
        <f ca="1">+IF(AND(ISNUMBER(OFFSET('Sanitation Data'!$H$10,0,10*ROW('Sanitation Data'!H115))),'Data Summary'!DG121="Yes"),OFFSET('Sanitation Data'!$H$10,0,10*ROW('Sanitation Data'!H115)),NA())</f>
        <v>#N/A</v>
      </c>
      <c r="AS121" s="509" t="e">
        <f ca="1">+IF(AND(ISNUMBER(OFFSET('Sanitation Data'!$H$11,0,10*ROW('Sanitation Data'!H115))),'Data Summary'!DH121="Yes"),OFFSET('Sanitation Data'!$H$11,0,10*ROW('Sanitation Data'!H115)),NA())</f>
        <v>#N/A</v>
      </c>
      <c r="AT121" s="509" t="e">
        <f ca="1">+IF(AND(ISNUMBER(OFFSET('Sanitation Data'!$H$12,0,10*ROW('Sanitation Data'!H115))),'Data Summary'!DI121="Yes"),OFFSET('Sanitation Data'!$H$12,0,10*ROW('Sanitation Data'!H115)),NA())</f>
        <v>#N/A</v>
      </c>
      <c r="AU121" s="509" t="e">
        <f ca="1">+IF(AND(ISNUMBER(OFFSET('Sanitation Data'!$I$4,0,10*ROW('Sanitation Data'!I115))),'Data Summary'!DJ121="Yes"),100-OFFSET('Sanitation Data'!$I$4,0,10*ROW('Sanitation Data'!I115)),NA())</f>
        <v>#N/A</v>
      </c>
      <c r="AV121" s="509" t="e">
        <f ca="1">+IF(AND(ISNUMBER(OFFSET('Sanitation Data'!$I$6,0,10*ROW('Sanitation Data'!I115))),'Data Summary'!DK121="Yes"),OFFSET('Sanitation Data'!$I$6,0,10*ROW('Sanitation Data'!I115)),NA())</f>
        <v>#N/A</v>
      </c>
      <c r="AW121" s="509" t="e">
        <f ca="1">+IF(AND(ISNUMBER(OFFSET('Sanitation Data'!$I$10,0,10*ROW('Sanitation Data'!I115))),'Data Summary'!DL121="Yes"),OFFSET('Sanitation Data'!$I$10,0,10*ROW('Sanitation Data'!I115)),NA())</f>
        <v>#N/A</v>
      </c>
      <c r="AX121" s="509" t="e">
        <f ca="1">+IF(AND(ISNUMBER(OFFSET('Sanitation Data'!$I$11,0,10*ROW('Sanitation Data'!I115))),'Data Summary'!DM121="Yes"),OFFSET('Sanitation Data'!$I$11,0,10*ROW('Sanitation Data'!I115)),NA())</f>
        <v>#N/A</v>
      </c>
      <c r="AY121" s="509" t="e">
        <f ca="1">+IF(AND(ISNUMBER(OFFSET('Sanitation Data'!$I$12,0,10*ROW('Sanitation Data'!I115))),'Data Summary'!DN121="Yes"),OFFSET('Sanitation Data'!$I$12,0,10*ROW('Sanitation Data'!I115)),NA())</f>
        <v>#N/A</v>
      </c>
      <c r="AZ121" s="510" t="e">
        <f ca="1">+IF(AND(ISNUMBER(OFFSET('Hygiene Data'!$D$5,0,10*ROW('Hygiene Data'!D115))),'Data Summary'!DO121="Yes"),OFFSET('Hygiene Data'!$D$5,0,10*ROW('Hygiene Data'!D115)),NA())</f>
        <v>#N/A</v>
      </c>
      <c r="BA121" s="510" t="e">
        <f ca="1">+IF(AND(ISNUMBER(OFFSET('Hygiene Data'!$D$7,0,10*ROW('Hygiene Data'!D115))),'Data Summary'!DP121="Yes"),OFFSET('Hygiene Data'!$D$7,0,10*ROW('Hygiene Data'!D115)),NA())</f>
        <v>#N/A</v>
      </c>
      <c r="BB121" s="510" t="e">
        <f ca="1">+IF(AND(ISNUMBER(OFFSET('Hygiene Data'!$D$9,0,10*ROW('Hygiene Data'!D115))),'Data Summary'!DQ121="Yes"),OFFSET('Hygiene Data'!$D$9,0,10*ROW('Hygiene Data'!D115)),NA())</f>
        <v>#N/A</v>
      </c>
      <c r="BC121" s="510" t="e">
        <f ca="1">+IF(AND(ISNUMBER(OFFSET('Hygiene Data'!$E$5,0,10*ROW('Hygiene Data'!E115))),'Data Summary'!DR121="Yes"),OFFSET('Hygiene Data'!$E$5,0,10*ROW('Hygiene Data'!E115)),NA())</f>
        <v>#N/A</v>
      </c>
      <c r="BD121" s="510" t="e">
        <f ca="1">+IF(AND(ISNUMBER(OFFSET('Hygiene Data'!$E$7,0,10*ROW('Hygiene Data'!E115))),'Data Summary'!DS121="Yes"),OFFSET('Hygiene Data'!$E$7,0,10*ROW('Hygiene Data'!E115)),NA())</f>
        <v>#N/A</v>
      </c>
      <c r="BE121" s="510" t="e">
        <f ca="1">+IF(AND(ISNUMBER(OFFSET('Hygiene Data'!$E$9,0,10*ROW('Hygiene Data'!E115))),'Data Summary'!DT121="Yes"),OFFSET('Hygiene Data'!$E$9,0,10*ROW('Hygiene Data'!E115)),NA())</f>
        <v>#N/A</v>
      </c>
      <c r="BF121" s="510" t="e">
        <f ca="1">+IF(AND(ISNUMBER(OFFSET('Hygiene Data'!$F$5,0,10*ROW('Hygiene Data'!F115))),'Data Summary'!DU121="Yes"),OFFSET('Hygiene Data'!$F$5,0,10*ROW('Hygiene Data'!F115)),NA())</f>
        <v>#N/A</v>
      </c>
      <c r="BG121" s="510" t="e">
        <f ca="1">+IF(AND(ISNUMBER(OFFSET('Hygiene Data'!$F$7,0,10*ROW('Hygiene Data'!F115))),'Data Summary'!DV121="Yes"),OFFSET('Hygiene Data'!$F$7,0,10*ROW('Hygiene Data'!F115)),NA())</f>
        <v>#N/A</v>
      </c>
      <c r="BH121" s="510" t="e">
        <f ca="1">+IF(AND(ISNUMBER(OFFSET('Hygiene Data'!$F$9,0,10*ROW('Hygiene Data'!F115))),'Data Summary'!DW121="Yes"),OFFSET('Hygiene Data'!$F$9,0,10*ROW('Hygiene Data'!F115)),NA())</f>
        <v>#N/A</v>
      </c>
      <c r="BI121" s="510" t="e">
        <f ca="1">+IF(AND(ISNUMBER(OFFSET('Hygiene Data'!$G$5,0,10*ROW('Hygiene Data'!G115))),'Data Summary'!DX121="Yes"),OFFSET('Hygiene Data'!$G$5,0,10*ROW('Hygiene Data'!G115)),NA())</f>
        <v>#N/A</v>
      </c>
      <c r="BJ121" s="510" t="e">
        <f ca="1">+IF(AND(ISNUMBER(OFFSET('Hygiene Data'!$G$7,0,10*ROW('Hygiene Data'!G115))),'Data Summary'!DY121="Yes"),OFFSET('Hygiene Data'!$G$7,0,10*ROW('Hygiene Data'!G115)),NA())</f>
        <v>#N/A</v>
      </c>
      <c r="BK121" s="510" t="e">
        <f ca="1">+IF(AND(ISNUMBER(OFFSET('Hygiene Data'!$G$9,0,10*ROW('Hygiene Data'!G115))),'Data Summary'!DZ121="Yes"),OFFSET('Hygiene Data'!$G$9,0,10*ROW('Hygiene Data'!G115)),NA())</f>
        <v>#N/A</v>
      </c>
      <c r="BL121" s="510" t="e">
        <f ca="1">+IF(AND(ISNUMBER(OFFSET('Hygiene Data'!$H$5,0,10*ROW('Hygiene Data'!H115))),'Data Summary'!EA121="Yes"),OFFSET('Hygiene Data'!$H$5,0,10*ROW('Hygiene Data'!H115)),NA())</f>
        <v>#N/A</v>
      </c>
      <c r="BM121" s="510" t="e">
        <f ca="1">+IF(AND(ISNUMBER(OFFSET('Hygiene Data'!$H$7,0,10*ROW('Hygiene Data'!H115))),'Data Summary'!EB121="Yes"),OFFSET('Hygiene Data'!$H$7,0,10*ROW('Hygiene Data'!H115)),NA())</f>
        <v>#N/A</v>
      </c>
      <c r="BN121" s="510" t="e">
        <f ca="1">+IF(AND(ISNUMBER(OFFSET('Hygiene Data'!$H$9,0,10*ROW('Hygiene Data'!H115))),'Data Summary'!EC121="Yes"),OFFSET('Hygiene Data'!$H$9,0,10*ROW('Hygiene Data'!H115)),NA())</f>
        <v>#N/A</v>
      </c>
      <c r="BO121" s="510" t="e">
        <f ca="1">+IF(AND(ISNUMBER(OFFSET('Hygiene Data'!$I$5,0,10*ROW('Hygiene Data'!I115))),'Data Summary'!ED121="Yes"),OFFSET('Hygiene Data'!$I$5,0,10*ROW('Hygiene Data'!I115)),NA())</f>
        <v>#N/A</v>
      </c>
      <c r="BP121" s="510" t="e">
        <f ca="1">+IF(AND(ISNUMBER(OFFSET('Hygiene Data'!$I$7,0,10*ROW('Hygiene Data'!I115))),'Data Summary'!EE121="Yes"),OFFSET('Hygiene Data'!$I$7,0,10*ROW('Hygiene Data'!I115)),NA())</f>
        <v>#N/A</v>
      </c>
      <c r="BQ121" s="510" t="e">
        <f ca="1">+IF(AND(ISNUMBER(OFFSET('Hygiene Data'!$I$9,0,10*ROW('Hygiene Data'!I115))),'Data Summary'!EF121="Yes"),OFFSET('Hygiene Data'!$I$9,0,10*ROW('Hygiene Data'!I115)),NA())</f>
        <v>#N/A</v>
      </c>
    </row>
    <row r="122" spans="1:69" x14ac:dyDescent="0.25">
      <c r="A122" s="506" t="e">
        <f ca="1">+RIGHT('Data Summary'!A122,LEN('Data Summary'!A122)-9)</f>
        <v>#VALUE!</v>
      </c>
      <c r="B122" s="480" t="str">
        <f ca="1">+IF(ISTEXT('Data Summary'!B122),'Data Summary'!B122,"")</f>
        <v/>
      </c>
      <c r="C122" s="507" t="e">
        <f ca="1">+VALUE('Data Summary'!C122)</f>
        <v>#VALUE!</v>
      </c>
      <c r="D122" s="508" t="e">
        <f ca="1">+IF(AND(ISNUMBER(OFFSET('Water Data'!$D$4,0,10*ROW('Water Data'!D116))),'Data Summary'!BS122="Yes"),100-OFFSET('Water Data'!$D$4,0,10*ROW('Water Data'!D116)),NA())</f>
        <v>#N/A</v>
      </c>
      <c r="E122" s="508" t="e">
        <f ca="1">+IF(AND(ISNUMBER(OFFSET('Water Data'!$D$6,0,10*ROW('Water Data'!D116))),'Data Summary'!BT122="Yes"),OFFSET('Water Data'!$D$6,0,10*ROW('Water Data'!D116)),NA())</f>
        <v>#N/A</v>
      </c>
      <c r="F122" s="508" t="e">
        <f ca="1">+IF(AND(ISNUMBER(OFFSET('Water Data'!$D$9,0,10*ROW('Water Data'!D116))),'Data Summary'!BU122="Yes"),OFFSET('Water Data'!$D$9,0,10*ROW('Water Data'!D116)),NA())</f>
        <v>#N/A</v>
      </c>
      <c r="G122" s="508" t="e">
        <f ca="1">+IF(AND(ISNUMBER(OFFSET('Water Data'!$E$4,0,10*ROW('Water Data'!E116))),'Data Summary'!BV122="Yes"),100-OFFSET('Water Data'!$E$4,0,10*ROW('Water Data'!E116)),NA())</f>
        <v>#N/A</v>
      </c>
      <c r="H122" s="508" t="e">
        <f ca="1">+IF(AND(ISNUMBER(OFFSET('Water Data'!$E$6,0,10*ROW('Water Data'!E116))),'Data Summary'!BW122="Yes"),OFFSET('Water Data'!$E$6,0,10*ROW('Water Data'!E116)),NA())</f>
        <v>#N/A</v>
      </c>
      <c r="I122" s="508" t="e">
        <f ca="1">+IF(AND(ISNUMBER(OFFSET('Water Data'!$E$9,0,10*ROW('Water Data'!E116))),'Data Summary'!BX122="Yes"),OFFSET('Water Data'!$E$9,0,10*ROW('Water Data'!E116)),NA())</f>
        <v>#N/A</v>
      </c>
      <c r="J122" s="508" t="e">
        <f ca="1">+IF(AND(ISNUMBER(OFFSET('Water Data'!$F$4,0,10*ROW('Water Data'!F116))),'Data Summary'!BY122="Yes"),100-OFFSET('Water Data'!$F$4,0,10*ROW('Water Data'!F116)),NA())</f>
        <v>#N/A</v>
      </c>
      <c r="K122" s="508" t="e">
        <f ca="1">+IF(AND(ISNUMBER(OFFSET('Water Data'!$F$6,0,10*ROW('Water Data'!F116))),'Data Summary'!BZ122="Yes"),OFFSET('Water Data'!$F$6,0,10*ROW('Water Data'!F116)),NA())</f>
        <v>#N/A</v>
      </c>
      <c r="L122" s="508" t="e">
        <f ca="1">+IF(AND(ISNUMBER(OFFSET('Water Data'!$F$9,0,10*ROW('Water Data'!F116))),'Data Summary'!CA122="Yes"),OFFSET('Water Data'!$F$9,0,10*ROW('Water Data'!F116)),NA())</f>
        <v>#N/A</v>
      </c>
      <c r="M122" s="508" t="e">
        <f ca="1">+IF(AND(ISNUMBER(OFFSET('Water Data'!$G$4,0,10*ROW('Water Data'!G116))),'Data Summary'!CB122="Yes"),100-OFFSET('Water Data'!$G$4,0,10*ROW('Water Data'!G116)),NA())</f>
        <v>#N/A</v>
      </c>
      <c r="N122" s="508" t="e">
        <f ca="1">+IF(AND(ISNUMBER(OFFSET('Water Data'!$G$6,0,10*ROW('Water Data'!G116))),'Data Summary'!CC122="Yes"),OFFSET('Water Data'!$G$6,0,10*ROW('Water Data'!G116)),NA())</f>
        <v>#N/A</v>
      </c>
      <c r="O122" s="508" t="e">
        <f ca="1">+IF(AND(ISNUMBER(OFFSET('Water Data'!$G$9,0,10*ROW('Water Data'!G116))),'Data Summary'!CD122="Yes"),OFFSET('Water Data'!$G$9,0,10*ROW('Water Data'!G116)),NA())</f>
        <v>#N/A</v>
      </c>
      <c r="P122" s="508" t="e">
        <f ca="1">+IF(AND(ISNUMBER(OFFSET('Water Data'!$H$4,0,10*ROW('Water Data'!H116))),'Data Summary'!CE122="Yes"),100-OFFSET('Water Data'!$H$4,0,10*ROW('Water Data'!H116)),NA())</f>
        <v>#N/A</v>
      </c>
      <c r="Q122" s="508" t="e">
        <f ca="1">+IF(AND(ISNUMBER(OFFSET('Water Data'!$H$6,0,10*ROW('Water Data'!H116))),'Data Summary'!CF122="Yes"),OFFSET('Water Data'!$H$6,0,10*ROW('Water Data'!H116)),NA())</f>
        <v>#N/A</v>
      </c>
      <c r="R122" s="508" t="e">
        <f ca="1">+IF(AND(ISNUMBER(OFFSET('Water Data'!$H$9,0,10*ROW('Water Data'!H116))),'Data Summary'!CG122="Yes"),OFFSET('Water Data'!$H$9,0,10*ROW('Water Data'!H116)),NA())</f>
        <v>#N/A</v>
      </c>
      <c r="S122" s="508" t="e">
        <f ca="1">+IF(AND(ISNUMBER(OFFSET('Water Data'!$I$4,0,10*ROW('Water Data'!I116))),'Data Summary'!CH122="Yes"),100-OFFSET('Water Data'!$I$4,0,10*ROW('Water Data'!I116)),NA())</f>
        <v>#N/A</v>
      </c>
      <c r="T122" s="508" t="e">
        <f ca="1">+IF(AND(ISNUMBER(OFFSET('Water Data'!$I$6,0,10*ROW('Water Data'!I116))),'Data Summary'!CI122="Yes"),OFFSET('Water Data'!$I$6,0,10*ROW('Water Data'!I116)),NA())</f>
        <v>#N/A</v>
      </c>
      <c r="U122" s="508" t="e">
        <f ca="1">+IF(AND(ISNUMBER(OFFSET('Water Data'!$I$9,0,10*ROW('Water Data'!I116))),'Data Summary'!CJ122="Yes"),OFFSET('Water Data'!$I$9,0,10*ROW('Water Data'!I116)),NA())</f>
        <v>#N/A</v>
      </c>
      <c r="V122" s="509" t="e">
        <f ca="1">+IF(AND(ISNUMBER(OFFSET('Sanitation Data'!$D$4,0,10*ROW('Sanitation Data'!D116))),'Data Summary'!CK122="Yes"),100-OFFSET('Sanitation Data'!$D$4,0,10*ROW('Sanitation Data'!D116)),NA())</f>
        <v>#N/A</v>
      </c>
      <c r="W122" s="509" t="e">
        <f ca="1">+IF(AND(ISNUMBER(OFFSET('Sanitation Data'!$D$6,0,10*ROW('Sanitation Data'!D116))),'Data Summary'!CL122="Yes"),OFFSET('Sanitation Data'!$D$6,0,10*ROW('Sanitation Data'!D116)),NA())</f>
        <v>#N/A</v>
      </c>
      <c r="X122" s="509" t="e">
        <f ca="1">+IF(AND(ISNUMBER(OFFSET('Sanitation Data'!$D$10,0,10*ROW('Sanitation Data'!D116))),'Data Summary'!CM122="Yes"),OFFSET('Sanitation Data'!$D$10,0,10*ROW('Sanitation Data'!D116)),NA())</f>
        <v>#N/A</v>
      </c>
      <c r="Y122" s="509" t="e">
        <f ca="1">+IF(AND(ISNUMBER(OFFSET('Sanitation Data'!$D$11,0,10*ROW('Sanitation Data'!D116))),'Data Summary'!CN122="Yes"),OFFSET('Sanitation Data'!$D$11,0,10*ROW('Sanitation Data'!D116)),NA())</f>
        <v>#N/A</v>
      </c>
      <c r="Z122" s="509" t="e">
        <f ca="1">+IF(AND(ISNUMBER(OFFSET('Sanitation Data'!$D$12,0,10*ROW('Sanitation Data'!D116))),'Data Summary'!CO122="Yes"),OFFSET('Sanitation Data'!$D$12,0,10*ROW('Sanitation Data'!D116)),NA())</f>
        <v>#N/A</v>
      </c>
      <c r="AA122" s="509" t="e">
        <f ca="1">+IF(AND(ISNUMBER(OFFSET('Sanitation Data'!$E$4,0,10*ROW('Sanitation Data'!E116))),'Data Summary'!CP122="Yes"),100-OFFSET('Sanitation Data'!$E$4,0,10*ROW('Sanitation Data'!E116)),NA())</f>
        <v>#N/A</v>
      </c>
      <c r="AB122" s="509" t="e">
        <f ca="1">+IF(AND(ISNUMBER(OFFSET('Sanitation Data'!$E$6,0,10*ROW('Sanitation Data'!E116))),'Data Summary'!CQ122="Yes"),OFFSET('Sanitation Data'!$E$6,0,10*ROW('Sanitation Data'!E116)),NA())</f>
        <v>#N/A</v>
      </c>
      <c r="AC122" s="509" t="e">
        <f ca="1">+IF(AND(ISNUMBER(OFFSET('Sanitation Data'!$E$10,0,10*ROW('Sanitation Data'!E116))),'Data Summary'!CR122="Yes"),OFFSET('Sanitation Data'!$E$10,0,10*ROW('Sanitation Data'!E116)),NA())</f>
        <v>#N/A</v>
      </c>
      <c r="AD122" s="509" t="e">
        <f ca="1">+IF(AND(ISNUMBER(OFFSET('Sanitation Data'!$E$11,0,10*ROW('Sanitation Data'!E116))),'Data Summary'!CS122="Yes"),OFFSET('Sanitation Data'!$E$11,0,10*ROW('Sanitation Data'!E116)),NA())</f>
        <v>#N/A</v>
      </c>
      <c r="AE122" s="509" t="e">
        <f ca="1">+IF(AND(ISNUMBER(OFFSET('Sanitation Data'!$E$12,0,10*ROW('Sanitation Data'!E116))),'Data Summary'!CT122="Yes"),OFFSET('Sanitation Data'!$E$12,0,10*ROW('Sanitation Data'!E116)),NA())</f>
        <v>#N/A</v>
      </c>
      <c r="AF122" s="509" t="e">
        <f ca="1">+IF(AND(ISNUMBER(OFFSET('Sanitation Data'!$F$4,0,10*ROW('Sanitation Data'!F116))),'Data Summary'!CU122="Yes"),100-OFFSET('Sanitation Data'!$F$4,0,10*ROW('Sanitation Data'!F116)),NA())</f>
        <v>#N/A</v>
      </c>
      <c r="AG122" s="509" t="e">
        <f ca="1">+IF(AND(ISNUMBER(OFFSET('Sanitation Data'!$F$6,0,10*ROW('Sanitation Data'!F116))),'Data Summary'!CV122="Yes"),OFFSET('Sanitation Data'!$F$6,0,10*ROW('Sanitation Data'!F116)),NA())</f>
        <v>#N/A</v>
      </c>
      <c r="AH122" s="509" t="e">
        <f ca="1">+IF(AND(ISNUMBER(OFFSET('Sanitation Data'!$F$10,0,10*ROW('Sanitation Data'!F116))),'Data Summary'!CW122="Yes"),OFFSET('Sanitation Data'!$F$10,0,10*ROW('Sanitation Data'!F116)),NA())</f>
        <v>#N/A</v>
      </c>
      <c r="AI122" s="509" t="e">
        <f ca="1">+IF(AND(ISNUMBER(OFFSET('Sanitation Data'!$F$11,0,10*ROW('Sanitation Data'!F116))),'Data Summary'!CX122="Yes"),OFFSET('Sanitation Data'!$F$11,0,10*ROW('Sanitation Data'!F116)),NA())</f>
        <v>#N/A</v>
      </c>
      <c r="AJ122" s="509" t="e">
        <f ca="1">+IF(AND(ISNUMBER(OFFSET('Sanitation Data'!$F$12,0,10*ROW('Sanitation Data'!F116))),'Data Summary'!CY122="Yes"),OFFSET('Sanitation Data'!$F$12,0,10*ROW('Sanitation Data'!F116)),NA())</f>
        <v>#N/A</v>
      </c>
      <c r="AK122" s="509" t="e">
        <f ca="1">+IF(AND(ISNUMBER(OFFSET('Sanitation Data'!$G$4,0,10*ROW('Sanitation Data'!G116))),'Data Summary'!CZ122="Yes"),100-OFFSET('Sanitation Data'!$G$4,0,10*ROW('Sanitation Data'!G116)),NA())</f>
        <v>#N/A</v>
      </c>
      <c r="AL122" s="509" t="e">
        <f ca="1">+IF(AND(ISNUMBER(OFFSET('Sanitation Data'!$G$6,0,10*ROW('Sanitation Data'!G116))),'Data Summary'!DA122="Yes"),OFFSET('Sanitation Data'!$G$6,0,10*ROW('Sanitation Data'!G116)),NA())</f>
        <v>#N/A</v>
      </c>
      <c r="AM122" s="509" t="e">
        <f ca="1">+IF(AND(ISNUMBER(OFFSET('Sanitation Data'!$G$10,0,10*ROW('Sanitation Data'!G116))),'Data Summary'!DB122="Yes"),OFFSET('Sanitation Data'!$G$10,0,10*ROW('Sanitation Data'!G116)),NA())</f>
        <v>#N/A</v>
      </c>
      <c r="AN122" s="509" t="e">
        <f ca="1">+IF(AND(ISNUMBER(OFFSET('Sanitation Data'!$G$11,0,10*ROW('Sanitation Data'!G116))),'Data Summary'!DC122="Yes"),OFFSET('Sanitation Data'!$G$11,0,10*ROW('Sanitation Data'!G116)),NA())</f>
        <v>#N/A</v>
      </c>
      <c r="AO122" s="509" t="e">
        <f ca="1">+IF(AND(ISNUMBER(OFFSET('Sanitation Data'!$G$12,0,10*ROW('Sanitation Data'!G116))),'Data Summary'!DD122="Yes"),OFFSET('Sanitation Data'!$G$12,0,10*ROW('Sanitation Data'!G116)),NA())</f>
        <v>#N/A</v>
      </c>
      <c r="AP122" s="509" t="e">
        <f ca="1">+IF(AND(ISNUMBER(OFFSET('Sanitation Data'!$H$4,0,10*ROW('Sanitation Data'!H116))),'Data Summary'!DE122="Yes"),100-OFFSET('Sanitation Data'!$H$4,0,10*ROW('Sanitation Data'!H116)),NA())</f>
        <v>#N/A</v>
      </c>
      <c r="AQ122" s="509" t="e">
        <f ca="1">+IF(AND(ISNUMBER(OFFSET('Sanitation Data'!$H$6,0,10*ROW('Sanitation Data'!H116))),'Data Summary'!DF122="Yes"),OFFSET('Sanitation Data'!$H$6,0,10*ROW('Sanitation Data'!H116)),NA())</f>
        <v>#N/A</v>
      </c>
      <c r="AR122" s="509" t="e">
        <f ca="1">+IF(AND(ISNUMBER(OFFSET('Sanitation Data'!$H$10,0,10*ROW('Sanitation Data'!H116))),'Data Summary'!DG122="Yes"),OFFSET('Sanitation Data'!$H$10,0,10*ROW('Sanitation Data'!H116)),NA())</f>
        <v>#N/A</v>
      </c>
      <c r="AS122" s="509" t="e">
        <f ca="1">+IF(AND(ISNUMBER(OFFSET('Sanitation Data'!$H$11,0,10*ROW('Sanitation Data'!H116))),'Data Summary'!DH122="Yes"),OFFSET('Sanitation Data'!$H$11,0,10*ROW('Sanitation Data'!H116)),NA())</f>
        <v>#N/A</v>
      </c>
      <c r="AT122" s="509" t="e">
        <f ca="1">+IF(AND(ISNUMBER(OFFSET('Sanitation Data'!$H$12,0,10*ROW('Sanitation Data'!H116))),'Data Summary'!DI122="Yes"),OFFSET('Sanitation Data'!$H$12,0,10*ROW('Sanitation Data'!H116)),NA())</f>
        <v>#N/A</v>
      </c>
      <c r="AU122" s="509" t="e">
        <f ca="1">+IF(AND(ISNUMBER(OFFSET('Sanitation Data'!$I$4,0,10*ROW('Sanitation Data'!I116))),'Data Summary'!DJ122="Yes"),100-OFFSET('Sanitation Data'!$I$4,0,10*ROW('Sanitation Data'!I116)),NA())</f>
        <v>#N/A</v>
      </c>
      <c r="AV122" s="509" t="e">
        <f ca="1">+IF(AND(ISNUMBER(OFFSET('Sanitation Data'!$I$6,0,10*ROW('Sanitation Data'!I116))),'Data Summary'!DK122="Yes"),OFFSET('Sanitation Data'!$I$6,0,10*ROW('Sanitation Data'!I116)),NA())</f>
        <v>#N/A</v>
      </c>
      <c r="AW122" s="509" t="e">
        <f ca="1">+IF(AND(ISNUMBER(OFFSET('Sanitation Data'!$I$10,0,10*ROW('Sanitation Data'!I116))),'Data Summary'!DL122="Yes"),OFFSET('Sanitation Data'!$I$10,0,10*ROW('Sanitation Data'!I116)),NA())</f>
        <v>#N/A</v>
      </c>
      <c r="AX122" s="509" t="e">
        <f ca="1">+IF(AND(ISNUMBER(OFFSET('Sanitation Data'!$I$11,0,10*ROW('Sanitation Data'!I116))),'Data Summary'!DM122="Yes"),OFFSET('Sanitation Data'!$I$11,0,10*ROW('Sanitation Data'!I116)),NA())</f>
        <v>#N/A</v>
      </c>
      <c r="AY122" s="509" t="e">
        <f ca="1">+IF(AND(ISNUMBER(OFFSET('Sanitation Data'!$I$12,0,10*ROW('Sanitation Data'!I116))),'Data Summary'!DN122="Yes"),OFFSET('Sanitation Data'!$I$12,0,10*ROW('Sanitation Data'!I116)),NA())</f>
        <v>#N/A</v>
      </c>
      <c r="AZ122" s="510" t="e">
        <f ca="1">+IF(AND(ISNUMBER(OFFSET('Hygiene Data'!$D$5,0,10*ROW('Hygiene Data'!D116))),'Data Summary'!DO122="Yes"),OFFSET('Hygiene Data'!$D$5,0,10*ROW('Hygiene Data'!D116)),NA())</f>
        <v>#N/A</v>
      </c>
      <c r="BA122" s="510" t="e">
        <f ca="1">+IF(AND(ISNUMBER(OFFSET('Hygiene Data'!$D$7,0,10*ROW('Hygiene Data'!D116))),'Data Summary'!DP122="Yes"),OFFSET('Hygiene Data'!$D$7,0,10*ROW('Hygiene Data'!D116)),NA())</f>
        <v>#N/A</v>
      </c>
      <c r="BB122" s="510" t="e">
        <f ca="1">+IF(AND(ISNUMBER(OFFSET('Hygiene Data'!$D$9,0,10*ROW('Hygiene Data'!D116))),'Data Summary'!DQ122="Yes"),OFFSET('Hygiene Data'!$D$9,0,10*ROW('Hygiene Data'!D116)),NA())</f>
        <v>#N/A</v>
      </c>
      <c r="BC122" s="510" t="e">
        <f ca="1">+IF(AND(ISNUMBER(OFFSET('Hygiene Data'!$E$5,0,10*ROW('Hygiene Data'!E116))),'Data Summary'!DR122="Yes"),OFFSET('Hygiene Data'!$E$5,0,10*ROW('Hygiene Data'!E116)),NA())</f>
        <v>#N/A</v>
      </c>
      <c r="BD122" s="510" t="e">
        <f ca="1">+IF(AND(ISNUMBER(OFFSET('Hygiene Data'!$E$7,0,10*ROW('Hygiene Data'!E116))),'Data Summary'!DS122="Yes"),OFFSET('Hygiene Data'!$E$7,0,10*ROW('Hygiene Data'!E116)),NA())</f>
        <v>#N/A</v>
      </c>
      <c r="BE122" s="510" t="e">
        <f ca="1">+IF(AND(ISNUMBER(OFFSET('Hygiene Data'!$E$9,0,10*ROW('Hygiene Data'!E116))),'Data Summary'!DT122="Yes"),OFFSET('Hygiene Data'!$E$9,0,10*ROW('Hygiene Data'!E116)),NA())</f>
        <v>#N/A</v>
      </c>
      <c r="BF122" s="510" t="e">
        <f ca="1">+IF(AND(ISNUMBER(OFFSET('Hygiene Data'!$F$5,0,10*ROW('Hygiene Data'!F116))),'Data Summary'!DU122="Yes"),OFFSET('Hygiene Data'!$F$5,0,10*ROW('Hygiene Data'!F116)),NA())</f>
        <v>#N/A</v>
      </c>
      <c r="BG122" s="510" t="e">
        <f ca="1">+IF(AND(ISNUMBER(OFFSET('Hygiene Data'!$F$7,0,10*ROW('Hygiene Data'!F116))),'Data Summary'!DV122="Yes"),OFFSET('Hygiene Data'!$F$7,0,10*ROW('Hygiene Data'!F116)),NA())</f>
        <v>#N/A</v>
      </c>
      <c r="BH122" s="510" t="e">
        <f ca="1">+IF(AND(ISNUMBER(OFFSET('Hygiene Data'!$F$9,0,10*ROW('Hygiene Data'!F116))),'Data Summary'!DW122="Yes"),OFFSET('Hygiene Data'!$F$9,0,10*ROW('Hygiene Data'!F116)),NA())</f>
        <v>#N/A</v>
      </c>
      <c r="BI122" s="510" t="e">
        <f ca="1">+IF(AND(ISNUMBER(OFFSET('Hygiene Data'!$G$5,0,10*ROW('Hygiene Data'!G116))),'Data Summary'!DX122="Yes"),OFFSET('Hygiene Data'!$G$5,0,10*ROW('Hygiene Data'!G116)),NA())</f>
        <v>#N/A</v>
      </c>
      <c r="BJ122" s="510" t="e">
        <f ca="1">+IF(AND(ISNUMBER(OFFSET('Hygiene Data'!$G$7,0,10*ROW('Hygiene Data'!G116))),'Data Summary'!DY122="Yes"),OFFSET('Hygiene Data'!$G$7,0,10*ROW('Hygiene Data'!G116)),NA())</f>
        <v>#N/A</v>
      </c>
      <c r="BK122" s="510" t="e">
        <f ca="1">+IF(AND(ISNUMBER(OFFSET('Hygiene Data'!$G$9,0,10*ROW('Hygiene Data'!G116))),'Data Summary'!DZ122="Yes"),OFFSET('Hygiene Data'!$G$9,0,10*ROW('Hygiene Data'!G116)),NA())</f>
        <v>#N/A</v>
      </c>
      <c r="BL122" s="510" t="e">
        <f ca="1">+IF(AND(ISNUMBER(OFFSET('Hygiene Data'!$H$5,0,10*ROW('Hygiene Data'!H116))),'Data Summary'!EA122="Yes"),OFFSET('Hygiene Data'!$H$5,0,10*ROW('Hygiene Data'!H116)),NA())</f>
        <v>#N/A</v>
      </c>
      <c r="BM122" s="510" t="e">
        <f ca="1">+IF(AND(ISNUMBER(OFFSET('Hygiene Data'!$H$7,0,10*ROW('Hygiene Data'!H116))),'Data Summary'!EB122="Yes"),OFFSET('Hygiene Data'!$H$7,0,10*ROW('Hygiene Data'!H116)),NA())</f>
        <v>#N/A</v>
      </c>
      <c r="BN122" s="510" t="e">
        <f ca="1">+IF(AND(ISNUMBER(OFFSET('Hygiene Data'!$H$9,0,10*ROW('Hygiene Data'!H116))),'Data Summary'!EC122="Yes"),OFFSET('Hygiene Data'!$H$9,0,10*ROW('Hygiene Data'!H116)),NA())</f>
        <v>#N/A</v>
      </c>
      <c r="BO122" s="510" t="e">
        <f ca="1">+IF(AND(ISNUMBER(OFFSET('Hygiene Data'!$I$5,0,10*ROW('Hygiene Data'!I116))),'Data Summary'!ED122="Yes"),OFFSET('Hygiene Data'!$I$5,0,10*ROW('Hygiene Data'!I116)),NA())</f>
        <v>#N/A</v>
      </c>
      <c r="BP122" s="510" t="e">
        <f ca="1">+IF(AND(ISNUMBER(OFFSET('Hygiene Data'!$I$7,0,10*ROW('Hygiene Data'!I116))),'Data Summary'!EE122="Yes"),OFFSET('Hygiene Data'!$I$7,0,10*ROW('Hygiene Data'!I116)),NA())</f>
        <v>#N/A</v>
      </c>
      <c r="BQ122" s="510" t="e">
        <f ca="1">+IF(AND(ISNUMBER(OFFSET('Hygiene Data'!$I$9,0,10*ROW('Hygiene Data'!I116))),'Data Summary'!EF122="Yes"),OFFSET('Hygiene Data'!$I$9,0,10*ROW('Hygiene Data'!I116)),NA())</f>
        <v>#N/A</v>
      </c>
    </row>
    <row r="123" spans="1:69" x14ac:dyDescent="0.25">
      <c r="A123" s="506" t="e">
        <f ca="1">+RIGHT('Data Summary'!A123,LEN('Data Summary'!A123)-9)</f>
        <v>#VALUE!</v>
      </c>
      <c r="B123" s="480" t="str">
        <f ca="1">+IF(ISTEXT('Data Summary'!B123),'Data Summary'!B123,"")</f>
        <v/>
      </c>
      <c r="C123" s="507" t="e">
        <f ca="1">+VALUE('Data Summary'!C123)</f>
        <v>#VALUE!</v>
      </c>
      <c r="D123" s="508" t="e">
        <f ca="1">+IF(AND(ISNUMBER(OFFSET('Water Data'!$D$4,0,10*ROW('Water Data'!D117))),'Data Summary'!BS123="Yes"),100-OFFSET('Water Data'!$D$4,0,10*ROW('Water Data'!D117)),NA())</f>
        <v>#N/A</v>
      </c>
      <c r="E123" s="508" t="e">
        <f ca="1">+IF(AND(ISNUMBER(OFFSET('Water Data'!$D$6,0,10*ROW('Water Data'!D117))),'Data Summary'!BT123="Yes"),OFFSET('Water Data'!$D$6,0,10*ROW('Water Data'!D117)),NA())</f>
        <v>#N/A</v>
      </c>
      <c r="F123" s="508" t="e">
        <f ca="1">+IF(AND(ISNUMBER(OFFSET('Water Data'!$D$9,0,10*ROW('Water Data'!D117))),'Data Summary'!BU123="Yes"),OFFSET('Water Data'!$D$9,0,10*ROW('Water Data'!D117)),NA())</f>
        <v>#N/A</v>
      </c>
      <c r="G123" s="508" t="e">
        <f ca="1">+IF(AND(ISNUMBER(OFFSET('Water Data'!$E$4,0,10*ROW('Water Data'!E117))),'Data Summary'!BV123="Yes"),100-OFFSET('Water Data'!$E$4,0,10*ROW('Water Data'!E117)),NA())</f>
        <v>#N/A</v>
      </c>
      <c r="H123" s="508" t="e">
        <f ca="1">+IF(AND(ISNUMBER(OFFSET('Water Data'!$E$6,0,10*ROW('Water Data'!E117))),'Data Summary'!BW123="Yes"),OFFSET('Water Data'!$E$6,0,10*ROW('Water Data'!E117)),NA())</f>
        <v>#N/A</v>
      </c>
      <c r="I123" s="508" t="e">
        <f ca="1">+IF(AND(ISNUMBER(OFFSET('Water Data'!$E$9,0,10*ROW('Water Data'!E117))),'Data Summary'!BX123="Yes"),OFFSET('Water Data'!$E$9,0,10*ROW('Water Data'!E117)),NA())</f>
        <v>#N/A</v>
      </c>
      <c r="J123" s="508" t="e">
        <f ca="1">+IF(AND(ISNUMBER(OFFSET('Water Data'!$F$4,0,10*ROW('Water Data'!F117))),'Data Summary'!BY123="Yes"),100-OFFSET('Water Data'!$F$4,0,10*ROW('Water Data'!F117)),NA())</f>
        <v>#N/A</v>
      </c>
      <c r="K123" s="508" t="e">
        <f ca="1">+IF(AND(ISNUMBER(OFFSET('Water Data'!$F$6,0,10*ROW('Water Data'!F117))),'Data Summary'!BZ123="Yes"),OFFSET('Water Data'!$F$6,0,10*ROW('Water Data'!F117)),NA())</f>
        <v>#N/A</v>
      </c>
      <c r="L123" s="508" t="e">
        <f ca="1">+IF(AND(ISNUMBER(OFFSET('Water Data'!$F$9,0,10*ROW('Water Data'!F117))),'Data Summary'!CA123="Yes"),OFFSET('Water Data'!$F$9,0,10*ROW('Water Data'!F117)),NA())</f>
        <v>#N/A</v>
      </c>
      <c r="M123" s="508" t="e">
        <f ca="1">+IF(AND(ISNUMBER(OFFSET('Water Data'!$G$4,0,10*ROW('Water Data'!G117))),'Data Summary'!CB123="Yes"),100-OFFSET('Water Data'!$G$4,0,10*ROW('Water Data'!G117)),NA())</f>
        <v>#N/A</v>
      </c>
      <c r="N123" s="508" t="e">
        <f ca="1">+IF(AND(ISNUMBER(OFFSET('Water Data'!$G$6,0,10*ROW('Water Data'!G117))),'Data Summary'!CC123="Yes"),OFFSET('Water Data'!$G$6,0,10*ROW('Water Data'!G117)),NA())</f>
        <v>#N/A</v>
      </c>
      <c r="O123" s="508" t="e">
        <f ca="1">+IF(AND(ISNUMBER(OFFSET('Water Data'!$G$9,0,10*ROW('Water Data'!G117))),'Data Summary'!CD123="Yes"),OFFSET('Water Data'!$G$9,0,10*ROW('Water Data'!G117)),NA())</f>
        <v>#N/A</v>
      </c>
      <c r="P123" s="508" t="e">
        <f ca="1">+IF(AND(ISNUMBER(OFFSET('Water Data'!$H$4,0,10*ROW('Water Data'!H117))),'Data Summary'!CE123="Yes"),100-OFFSET('Water Data'!$H$4,0,10*ROW('Water Data'!H117)),NA())</f>
        <v>#N/A</v>
      </c>
      <c r="Q123" s="508" t="e">
        <f ca="1">+IF(AND(ISNUMBER(OFFSET('Water Data'!$H$6,0,10*ROW('Water Data'!H117))),'Data Summary'!CF123="Yes"),OFFSET('Water Data'!$H$6,0,10*ROW('Water Data'!H117)),NA())</f>
        <v>#N/A</v>
      </c>
      <c r="R123" s="508" t="e">
        <f ca="1">+IF(AND(ISNUMBER(OFFSET('Water Data'!$H$9,0,10*ROW('Water Data'!H117))),'Data Summary'!CG123="Yes"),OFFSET('Water Data'!$H$9,0,10*ROW('Water Data'!H117)),NA())</f>
        <v>#N/A</v>
      </c>
      <c r="S123" s="508" t="e">
        <f ca="1">+IF(AND(ISNUMBER(OFFSET('Water Data'!$I$4,0,10*ROW('Water Data'!I117))),'Data Summary'!CH123="Yes"),100-OFFSET('Water Data'!$I$4,0,10*ROW('Water Data'!I117)),NA())</f>
        <v>#N/A</v>
      </c>
      <c r="T123" s="508" t="e">
        <f ca="1">+IF(AND(ISNUMBER(OFFSET('Water Data'!$I$6,0,10*ROW('Water Data'!I117))),'Data Summary'!CI123="Yes"),OFFSET('Water Data'!$I$6,0,10*ROW('Water Data'!I117)),NA())</f>
        <v>#N/A</v>
      </c>
      <c r="U123" s="508" t="e">
        <f ca="1">+IF(AND(ISNUMBER(OFFSET('Water Data'!$I$9,0,10*ROW('Water Data'!I117))),'Data Summary'!CJ123="Yes"),OFFSET('Water Data'!$I$9,0,10*ROW('Water Data'!I117)),NA())</f>
        <v>#N/A</v>
      </c>
      <c r="V123" s="509" t="e">
        <f ca="1">+IF(AND(ISNUMBER(OFFSET('Sanitation Data'!$D$4,0,10*ROW('Sanitation Data'!D117))),'Data Summary'!CK123="Yes"),100-OFFSET('Sanitation Data'!$D$4,0,10*ROW('Sanitation Data'!D117)),NA())</f>
        <v>#N/A</v>
      </c>
      <c r="W123" s="509" t="e">
        <f ca="1">+IF(AND(ISNUMBER(OFFSET('Sanitation Data'!$D$6,0,10*ROW('Sanitation Data'!D117))),'Data Summary'!CL123="Yes"),OFFSET('Sanitation Data'!$D$6,0,10*ROW('Sanitation Data'!D117)),NA())</f>
        <v>#N/A</v>
      </c>
      <c r="X123" s="509" t="e">
        <f ca="1">+IF(AND(ISNUMBER(OFFSET('Sanitation Data'!$D$10,0,10*ROW('Sanitation Data'!D117))),'Data Summary'!CM123="Yes"),OFFSET('Sanitation Data'!$D$10,0,10*ROW('Sanitation Data'!D117)),NA())</f>
        <v>#N/A</v>
      </c>
      <c r="Y123" s="509" t="e">
        <f ca="1">+IF(AND(ISNUMBER(OFFSET('Sanitation Data'!$D$11,0,10*ROW('Sanitation Data'!D117))),'Data Summary'!CN123="Yes"),OFFSET('Sanitation Data'!$D$11,0,10*ROW('Sanitation Data'!D117)),NA())</f>
        <v>#N/A</v>
      </c>
      <c r="Z123" s="509" t="e">
        <f ca="1">+IF(AND(ISNUMBER(OFFSET('Sanitation Data'!$D$12,0,10*ROW('Sanitation Data'!D117))),'Data Summary'!CO123="Yes"),OFFSET('Sanitation Data'!$D$12,0,10*ROW('Sanitation Data'!D117)),NA())</f>
        <v>#N/A</v>
      </c>
      <c r="AA123" s="509" t="e">
        <f ca="1">+IF(AND(ISNUMBER(OFFSET('Sanitation Data'!$E$4,0,10*ROW('Sanitation Data'!E117))),'Data Summary'!CP123="Yes"),100-OFFSET('Sanitation Data'!$E$4,0,10*ROW('Sanitation Data'!E117)),NA())</f>
        <v>#N/A</v>
      </c>
      <c r="AB123" s="509" t="e">
        <f ca="1">+IF(AND(ISNUMBER(OFFSET('Sanitation Data'!$E$6,0,10*ROW('Sanitation Data'!E117))),'Data Summary'!CQ123="Yes"),OFFSET('Sanitation Data'!$E$6,0,10*ROW('Sanitation Data'!E117)),NA())</f>
        <v>#N/A</v>
      </c>
      <c r="AC123" s="509" t="e">
        <f ca="1">+IF(AND(ISNUMBER(OFFSET('Sanitation Data'!$E$10,0,10*ROW('Sanitation Data'!E117))),'Data Summary'!CR123="Yes"),OFFSET('Sanitation Data'!$E$10,0,10*ROW('Sanitation Data'!E117)),NA())</f>
        <v>#N/A</v>
      </c>
      <c r="AD123" s="509" t="e">
        <f ca="1">+IF(AND(ISNUMBER(OFFSET('Sanitation Data'!$E$11,0,10*ROW('Sanitation Data'!E117))),'Data Summary'!CS123="Yes"),OFFSET('Sanitation Data'!$E$11,0,10*ROW('Sanitation Data'!E117)),NA())</f>
        <v>#N/A</v>
      </c>
      <c r="AE123" s="509" t="e">
        <f ca="1">+IF(AND(ISNUMBER(OFFSET('Sanitation Data'!$E$12,0,10*ROW('Sanitation Data'!E117))),'Data Summary'!CT123="Yes"),OFFSET('Sanitation Data'!$E$12,0,10*ROW('Sanitation Data'!E117)),NA())</f>
        <v>#N/A</v>
      </c>
      <c r="AF123" s="509" t="e">
        <f ca="1">+IF(AND(ISNUMBER(OFFSET('Sanitation Data'!$F$4,0,10*ROW('Sanitation Data'!F117))),'Data Summary'!CU123="Yes"),100-OFFSET('Sanitation Data'!$F$4,0,10*ROW('Sanitation Data'!F117)),NA())</f>
        <v>#N/A</v>
      </c>
      <c r="AG123" s="509" t="e">
        <f ca="1">+IF(AND(ISNUMBER(OFFSET('Sanitation Data'!$F$6,0,10*ROW('Sanitation Data'!F117))),'Data Summary'!CV123="Yes"),OFFSET('Sanitation Data'!$F$6,0,10*ROW('Sanitation Data'!F117)),NA())</f>
        <v>#N/A</v>
      </c>
      <c r="AH123" s="509" t="e">
        <f ca="1">+IF(AND(ISNUMBER(OFFSET('Sanitation Data'!$F$10,0,10*ROW('Sanitation Data'!F117))),'Data Summary'!CW123="Yes"),OFFSET('Sanitation Data'!$F$10,0,10*ROW('Sanitation Data'!F117)),NA())</f>
        <v>#N/A</v>
      </c>
      <c r="AI123" s="509" t="e">
        <f ca="1">+IF(AND(ISNUMBER(OFFSET('Sanitation Data'!$F$11,0,10*ROW('Sanitation Data'!F117))),'Data Summary'!CX123="Yes"),OFFSET('Sanitation Data'!$F$11,0,10*ROW('Sanitation Data'!F117)),NA())</f>
        <v>#N/A</v>
      </c>
      <c r="AJ123" s="509" t="e">
        <f ca="1">+IF(AND(ISNUMBER(OFFSET('Sanitation Data'!$F$12,0,10*ROW('Sanitation Data'!F117))),'Data Summary'!CY123="Yes"),OFFSET('Sanitation Data'!$F$12,0,10*ROW('Sanitation Data'!F117)),NA())</f>
        <v>#N/A</v>
      </c>
      <c r="AK123" s="509" t="e">
        <f ca="1">+IF(AND(ISNUMBER(OFFSET('Sanitation Data'!$G$4,0,10*ROW('Sanitation Data'!G117))),'Data Summary'!CZ123="Yes"),100-OFFSET('Sanitation Data'!$G$4,0,10*ROW('Sanitation Data'!G117)),NA())</f>
        <v>#N/A</v>
      </c>
      <c r="AL123" s="509" t="e">
        <f ca="1">+IF(AND(ISNUMBER(OFFSET('Sanitation Data'!$G$6,0,10*ROW('Sanitation Data'!G117))),'Data Summary'!DA123="Yes"),OFFSET('Sanitation Data'!$G$6,0,10*ROW('Sanitation Data'!G117)),NA())</f>
        <v>#N/A</v>
      </c>
      <c r="AM123" s="509" t="e">
        <f ca="1">+IF(AND(ISNUMBER(OFFSET('Sanitation Data'!$G$10,0,10*ROW('Sanitation Data'!G117))),'Data Summary'!DB123="Yes"),OFFSET('Sanitation Data'!$G$10,0,10*ROW('Sanitation Data'!G117)),NA())</f>
        <v>#N/A</v>
      </c>
      <c r="AN123" s="509" t="e">
        <f ca="1">+IF(AND(ISNUMBER(OFFSET('Sanitation Data'!$G$11,0,10*ROW('Sanitation Data'!G117))),'Data Summary'!DC123="Yes"),OFFSET('Sanitation Data'!$G$11,0,10*ROW('Sanitation Data'!G117)),NA())</f>
        <v>#N/A</v>
      </c>
      <c r="AO123" s="509" t="e">
        <f ca="1">+IF(AND(ISNUMBER(OFFSET('Sanitation Data'!$G$12,0,10*ROW('Sanitation Data'!G117))),'Data Summary'!DD123="Yes"),OFFSET('Sanitation Data'!$G$12,0,10*ROW('Sanitation Data'!G117)),NA())</f>
        <v>#N/A</v>
      </c>
      <c r="AP123" s="509" t="e">
        <f ca="1">+IF(AND(ISNUMBER(OFFSET('Sanitation Data'!$H$4,0,10*ROW('Sanitation Data'!H117))),'Data Summary'!DE123="Yes"),100-OFFSET('Sanitation Data'!$H$4,0,10*ROW('Sanitation Data'!H117)),NA())</f>
        <v>#N/A</v>
      </c>
      <c r="AQ123" s="509" t="e">
        <f ca="1">+IF(AND(ISNUMBER(OFFSET('Sanitation Data'!$H$6,0,10*ROW('Sanitation Data'!H117))),'Data Summary'!DF123="Yes"),OFFSET('Sanitation Data'!$H$6,0,10*ROW('Sanitation Data'!H117)),NA())</f>
        <v>#N/A</v>
      </c>
      <c r="AR123" s="509" t="e">
        <f ca="1">+IF(AND(ISNUMBER(OFFSET('Sanitation Data'!$H$10,0,10*ROW('Sanitation Data'!H117))),'Data Summary'!DG123="Yes"),OFFSET('Sanitation Data'!$H$10,0,10*ROW('Sanitation Data'!H117)),NA())</f>
        <v>#N/A</v>
      </c>
      <c r="AS123" s="509" t="e">
        <f ca="1">+IF(AND(ISNUMBER(OFFSET('Sanitation Data'!$H$11,0,10*ROW('Sanitation Data'!H117))),'Data Summary'!DH123="Yes"),OFFSET('Sanitation Data'!$H$11,0,10*ROW('Sanitation Data'!H117)),NA())</f>
        <v>#N/A</v>
      </c>
      <c r="AT123" s="509" t="e">
        <f ca="1">+IF(AND(ISNUMBER(OFFSET('Sanitation Data'!$H$12,0,10*ROW('Sanitation Data'!H117))),'Data Summary'!DI123="Yes"),OFFSET('Sanitation Data'!$H$12,0,10*ROW('Sanitation Data'!H117)),NA())</f>
        <v>#N/A</v>
      </c>
      <c r="AU123" s="509" t="e">
        <f ca="1">+IF(AND(ISNUMBER(OFFSET('Sanitation Data'!$I$4,0,10*ROW('Sanitation Data'!I117))),'Data Summary'!DJ123="Yes"),100-OFFSET('Sanitation Data'!$I$4,0,10*ROW('Sanitation Data'!I117)),NA())</f>
        <v>#N/A</v>
      </c>
      <c r="AV123" s="509" t="e">
        <f ca="1">+IF(AND(ISNUMBER(OFFSET('Sanitation Data'!$I$6,0,10*ROW('Sanitation Data'!I117))),'Data Summary'!DK123="Yes"),OFFSET('Sanitation Data'!$I$6,0,10*ROW('Sanitation Data'!I117)),NA())</f>
        <v>#N/A</v>
      </c>
      <c r="AW123" s="509" t="e">
        <f ca="1">+IF(AND(ISNUMBER(OFFSET('Sanitation Data'!$I$10,0,10*ROW('Sanitation Data'!I117))),'Data Summary'!DL123="Yes"),OFFSET('Sanitation Data'!$I$10,0,10*ROW('Sanitation Data'!I117)),NA())</f>
        <v>#N/A</v>
      </c>
      <c r="AX123" s="509" t="e">
        <f ca="1">+IF(AND(ISNUMBER(OFFSET('Sanitation Data'!$I$11,0,10*ROW('Sanitation Data'!I117))),'Data Summary'!DM123="Yes"),OFFSET('Sanitation Data'!$I$11,0,10*ROW('Sanitation Data'!I117)),NA())</f>
        <v>#N/A</v>
      </c>
      <c r="AY123" s="509" t="e">
        <f ca="1">+IF(AND(ISNUMBER(OFFSET('Sanitation Data'!$I$12,0,10*ROW('Sanitation Data'!I117))),'Data Summary'!DN123="Yes"),OFFSET('Sanitation Data'!$I$12,0,10*ROW('Sanitation Data'!I117)),NA())</f>
        <v>#N/A</v>
      </c>
      <c r="AZ123" s="510" t="e">
        <f ca="1">+IF(AND(ISNUMBER(OFFSET('Hygiene Data'!$D$5,0,10*ROW('Hygiene Data'!D117))),'Data Summary'!DO123="Yes"),OFFSET('Hygiene Data'!$D$5,0,10*ROW('Hygiene Data'!D117)),NA())</f>
        <v>#N/A</v>
      </c>
      <c r="BA123" s="510" t="e">
        <f ca="1">+IF(AND(ISNUMBER(OFFSET('Hygiene Data'!$D$7,0,10*ROW('Hygiene Data'!D117))),'Data Summary'!DP123="Yes"),OFFSET('Hygiene Data'!$D$7,0,10*ROW('Hygiene Data'!D117)),NA())</f>
        <v>#N/A</v>
      </c>
      <c r="BB123" s="510" t="e">
        <f ca="1">+IF(AND(ISNUMBER(OFFSET('Hygiene Data'!$D$9,0,10*ROW('Hygiene Data'!D117))),'Data Summary'!DQ123="Yes"),OFFSET('Hygiene Data'!$D$9,0,10*ROW('Hygiene Data'!D117)),NA())</f>
        <v>#N/A</v>
      </c>
      <c r="BC123" s="510" t="e">
        <f ca="1">+IF(AND(ISNUMBER(OFFSET('Hygiene Data'!$E$5,0,10*ROW('Hygiene Data'!E117))),'Data Summary'!DR123="Yes"),OFFSET('Hygiene Data'!$E$5,0,10*ROW('Hygiene Data'!E117)),NA())</f>
        <v>#N/A</v>
      </c>
      <c r="BD123" s="510" t="e">
        <f ca="1">+IF(AND(ISNUMBER(OFFSET('Hygiene Data'!$E$7,0,10*ROW('Hygiene Data'!E117))),'Data Summary'!DS123="Yes"),OFFSET('Hygiene Data'!$E$7,0,10*ROW('Hygiene Data'!E117)),NA())</f>
        <v>#N/A</v>
      </c>
      <c r="BE123" s="510" t="e">
        <f ca="1">+IF(AND(ISNUMBER(OFFSET('Hygiene Data'!$E$9,0,10*ROW('Hygiene Data'!E117))),'Data Summary'!DT123="Yes"),OFFSET('Hygiene Data'!$E$9,0,10*ROW('Hygiene Data'!E117)),NA())</f>
        <v>#N/A</v>
      </c>
      <c r="BF123" s="510" t="e">
        <f ca="1">+IF(AND(ISNUMBER(OFFSET('Hygiene Data'!$F$5,0,10*ROW('Hygiene Data'!F117))),'Data Summary'!DU123="Yes"),OFFSET('Hygiene Data'!$F$5,0,10*ROW('Hygiene Data'!F117)),NA())</f>
        <v>#N/A</v>
      </c>
      <c r="BG123" s="510" t="e">
        <f ca="1">+IF(AND(ISNUMBER(OFFSET('Hygiene Data'!$F$7,0,10*ROW('Hygiene Data'!F117))),'Data Summary'!DV123="Yes"),OFFSET('Hygiene Data'!$F$7,0,10*ROW('Hygiene Data'!F117)),NA())</f>
        <v>#N/A</v>
      </c>
      <c r="BH123" s="510" t="e">
        <f ca="1">+IF(AND(ISNUMBER(OFFSET('Hygiene Data'!$F$9,0,10*ROW('Hygiene Data'!F117))),'Data Summary'!DW123="Yes"),OFFSET('Hygiene Data'!$F$9,0,10*ROW('Hygiene Data'!F117)),NA())</f>
        <v>#N/A</v>
      </c>
      <c r="BI123" s="510" t="e">
        <f ca="1">+IF(AND(ISNUMBER(OFFSET('Hygiene Data'!$G$5,0,10*ROW('Hygiene Data'!G117))),'Data Summary'!DX123="Yes"),OFFSET('Hygiene Data'!$G$5,0,10*ROW('Hygiene Data'!G117)),NA())</f>
        <v>#N/A</v>
      </c>
      <c r="BJ123" s="510" t="e">
        <f ca="1">+IF(AND(ISNUMBER(OFFSET('Hygiene Data'!$G$7,0,10*ROW('Hygiene Data'!G117))),'Data Summary'!DY123="Yes"),OFFSET('Hygiene Data'!$G$7,0,10*ROW('Hygiene Data'!G117)),NA())</f>
        <v>#N/A</v>
      </c>
      <c r="BK123" s="510" t="e">
        <f ca="1">+IF(AND(ISNUMBER(OFFSET('Hygiene Data'!$G$9,0,10*ROW('Hygiene Data'!G117))),'Data Summary'!DZ123="Yes"),OFFSET('Hygiene Data'!$G$9,0,10*ROW('Hygiene Data'!G117)),NA())</f>
        <v>#N/A</v>
      </c>
      <c r="BL123" s="510" t="e">
        <f ca="1">+IF(AND(ISNUMBER(OFFSET('Hygiene Data'!$H$5,0,10*ROW('Hygiene Data'!H117))),'Data Summary'!EA123="Yes"),OFFSET('Hygiene Data'!$H$5,0,10*ROW('Hygiene Data'!H117)),NA())</f>
        <v>#N/A</v>
      </c>
      <c r="BM123" s="510" t="e">
        <f ca="1">+IF(AND(ISNUMBER(OFFSET('Hygiene Data'!$H$7,0,10*ROW('Hygiene Data'!H117))),'Data Summary'!EB123="Yes"),OFFSET('Hygiene Data'!$H$7,0,10*ROW('Hygiene Data'!H117)),NA())</f>
        <v>#N/A</v>
      </c>
      <c r="BN123" s="510" t="e">
        <f ca="1">+IF(AND(ISNUMBER(OFFSET('Hygiene Data'!$H$9,0,10*ROW('Hygiene Data'!H117))),'Data Summary'!EC123="Yes"),OFFSET('Hygiene Data'!$H$9,0,10*ROW('Hygiene Data'!H117)),NA())</f>
        <v>#N/A</v>
      </c>
      <c r="BO123" s="510" t="e">
        <f ca="1">+IF(AND(ISNUMBER(OFFSET('Hygiene Data'!$I$5,0,10*ROW('Hygiene Data'!I117))),'Data Summary'!ED123="Yes"),OFFSET('Hygiene Data'!$I$5,0,10*ROW('Hygiene Data'!I117)),NA())</f>
        <v>#N/A</v>
      </c>
      <c r="BP123" s="510" t="e">
        <f ca="1">+IF(AND(ISNUMBER(OFFSET('Hygiene Data'!$I$7,0,10*ROW('Hygiene Data'!I117))),'Data Summary'!EE123="Yes"),OFFSET('Hygiene Data'!$I$7,0,10*ROW('Hygiene Data'!I117)),NA())</f>
        <v>#N/A</v>
      </c>
      <c r="BQ123" s="510" t="e">
        <f ca="1">+IF(AND(ISNUMBER(OFFSET('Hygiene Data'!$I$9,0,10*ROW('Hygiene Data'!I117))),'Data Summary'!EF123="Yes"),OFFSET('Hygiene Data'!$I$9,0,10*ROW('Hygiene Data'!I117)),NA())</f>
        <v>#N/A</v>
      </c>
    </row>
    <row r="124" spans="1:69" x14ac:dyDescent="0.25">
      <c r="A124" s="506" t="e">
        <f ca="1">+RIGHT('Data Summary'!A124,LEN('Data Summary'!A124)-9)</f>
        <v>#VALUE!</v>
      </c>
      <c r="B124" s="480" t="str">
        <f ca="1">+IF(ISTEXT('Data Summary'!B124),'Data Summary'!B124,"")</f>
        <v/>
      </c>
      <c r="C124" s="507" t="e">
        <f ca="1">+VALUE('Data Summary'!C124)</f>
        <v>#VALUE!</v>
      </c>
      <c r="D124" s="508" t="e">
        <f ca="1">+IF(AND(ISNUMBER(OFFSET('Water Data'!$D$4,0,10*ROW('Water Data'!D118))),'Data Summary'!BS124="Yes"),100-OFFSET('Water Data'!$D$4,0,10*ROW('Water Data'!D118)),NA())</f>
        <v>#N/A</v>
      </c>
      <c r="E124" s="508" t="e">
        <f ca="1">+IF(AND(ISNUMBER(OFFSET('Water Data'!$D$6,0,10*ROW('Water Data'!D118))),'Data Summary'!BT124="Yes"),OFFSET('Water Data'!$D$6,0,10*ROW('Water Data'!D118)),NA())</f>
        <v>#N/A</v>
      </c>
      <c r="F124" s="508" t="e">
        <f ca="1">+IF(AND(ISNUMBER(OFFSET('Water Data'!$D$9,0,10*ROW('Water Data'!D118))),'Data Summary'!BU124="Yes"),OFFSET('Water Data'!$D$9,0,10*ROW('Water Data'!D118)),NA())</f>
        <v>#N/A</v>
      </c>
      <c r="G124" s="508" t="e">
        <f ca="1">+IF(AND(ISNUMBER(OFFSET('Water Data'!$E$4,0,10*ROW('Water Data'!E118))),'Data Summary'!BV124="Yes"),100-OFFSET('Water Data'!$E$4,0,10*ROW('Water Data'!E118)),NA())</f>
        <v>#N/A</v>
      </c>
      <c r="H124" s="508" t="e">
        <f ca="1">+IF(AND(ISNUMBER(OFFSET('Water Data'!$E$6,0,10*ROW('Water Data'!E118))),'Data Summary'!BW124="Yes"),OFFSET('Water Data'!$E$6,0,10*ROW('Water Data'!E118)),NA())</f>
        <v>#N/A</v>
      </c>
      <c r="I124" s="508" t="e">
        <f ca="1">+IF(AND(ISNUMBER(OFFSET('Water Data'!$E$9,0,10*ROW('Water Data'!E118))),'Data Summary'!BX124="Yes"),OFFSET('Water Data'!$E$9,0,10*ROW('Water Data'!E118)),NA())</f>
        <v>#N/A</v>
      </c>
      <c r="J124" s="508" t="e">
        <f ca="1">+IF(AND(ISNUMBER(OFFSET('Water Data'!$F$4,0,10*ROW('Water Data'!F118))),'Data Summary'!BY124="Yes"),100-OFFSET('Water Data'!$F$4,0,10*ROW('Water Data'!F118)),NA())</f>
        <v>#N/A</v>
      </c>
      <c r="K124" s="508" t="e">
        <f ca="1">+IF(AND(ISNUMBER(OFFSET('Water Data'!$F$6,0,10*ROW('Water Data'!F118))),'Data Summary'!BZ124="Yes"),OFFSET('Water Data'!$F$6,0,10*ROW('Water Data'!F118)),NA())</f>
        <v>#N/A</v>
      </c>
      <c r="L124" s="508" t="e">
        <f ca="1">+IF(AND(ISNUMBER(OFFSET('Water Data'!$F$9,0,10*ROW('Water Data'!F118))),'Data Summary'!CA124="Yes"),OFFSET('Water Data'!$F$9,0,10*ROW('Water Data'!F118)),NA())</f>
        <v>#N/A</v>
      </c>
      <c r="M124" s="508" t="e">
        <f ca="1">+IF(AND(ISNUMBER(OFFSET('Water Data'!$G$4,0,10*ROW('Water Data'!G118))),'Data Summary'!CB124="Yes"),100-OFFSET('Water Data'!$G$4,0,10*ROW('Water Data'!G118)),NA())</f>
        <v>#N/A</v>
      </c>
      <c r="N124" s="508" t="e">
        <f ca="1">+IF(AND(ISNUMBER(OFFSET('Water Data'!$G$6,0,10*ROW('Water Data'!G118))),'Data Summary'!CC124="Yes"),OFFSET('Water Data'!$G$6,0,10*ROW('Water Data'!G118)),NA())</f>
        <v>#N/A</v>
      </c>
      <c r="O124" s="508" t="e">
        <f ca="1">+IF(AND(ISNUMBER(OFFSET('Water Data'!$G$9,0,10*ROW('Water Data'!G118))),'Data Summary'!CD124="Yes"),OFFSET('Water Data'!$G$9,0,10*ROW('Water Data'!G118)),NA())</f>
        <v>#N/A</v>
      </c>
      <c r="P124" s="508" t="e">
        <f ca="1">+IF(AND(ISNUMBER(OFFSET('Water Data'!$H$4,0,10*ROW('Water Data'!H118))),'Data Summary'!CE124="Yes"),100-OFFSET('Water Data'!$H$4,0,10*ROW('Water Data'!H118)),NA())</f>
        <v>#N/A</v>
      </c>
      <c r="Q124" s="508" t="e">
        <f ca="1">+IF(AND(ISNUMBER(OFFSET('Water Data'!$H$6,0,10*ROW('Water Data'!H118))),'Data Summary'!CF124="Yes"),OFFSET('Water Data'!$H$6,0,10*ROW('Water Data'!H118)),NA())</f>
        <v>#N/A</v>
      </c>
      <c r="R124" s="508" t="e">
        <f ca="1">+IF(AND(ISNUMBER(OFFSET('Water Data'!$H$9,0,10*ROW('Water Data'!H118))),'Data Summary'!CG124="Yes"),OFFSET('Water Data'!$H$9,0,10*ROW('Water Data'!H118)),NA())</f>
        <v>#N/A</v>
      </c>
      <c r="S124" s="508" t="e">
        <f ca="1">+IF(AND(ISNUMBER(OFFSET('Water Data'!$I$4,0,10*ROW('Water Data'!I118))),'Data Summary'!CH124="Yes"),100-OFFSET('Water Data'!$I$4,0,10*ROW('Water Data'!I118)),NA())</f>
        <v>#N/A</v>
      </c>
      <c r="T124" s="508" t="e">
        <f ca="1">+IF(AND(ISNUMBER(OFFSET('Water Data'!$I$6,0,10*ROW('Water Data'!I118))),'Data Summary'!CI124="Yes"),OFFSET('Water Data'!$I$6,0,10*ROW('Water Data'!I118)),NA())</f>
        <v>#N/A</v>
      </c>
      <c r="U124" s="508" t="e">
        <f ca="1">+IF(AND(ISNUMBER(OFFSET('Water Data'!$I$9,0,10*ROW('Water Data'!I118))),'Data Summary'!CJ124="Yes"),OFFSET('Water Data'!$I$9,0,10*ROW('Water Data'!I118)),NA())</f>
        <v>#N/A</v>
      </c>
      <c r="V124" s="509" t="e">
        <f ca="1">+IF(AND(ISNUMBER(OFFSET('Sanitation Data'!$D$4,0,10*ROW('Sanitation Data'!D118))),'Data Summary'!CK124="Yes"),100-OFFSET('Sanitation Data'!$D$4,0,10*ROW('Sanitation Data'!D118)),NA())</f>
        <v>#N/A</v>
      </c>
      <c r="W124" s="509" t="e">
        <f ca="1">+IF(AND(ISNUMBER(OFFSET('Sanitation Data'!$D$6,0,10*ROW('Sanitation Data'!D118))),'Data Summary'!CL124="Yes"),OFFSET('Sanitation Data'!$D$6,0,10*ROW('Sanitation Data'!D118)),NA())</f>
        <v>#N/A</v>
      </c>
      <c r="X124" s="509" t="e">
        <f ca="1">+IF(AND(ISNUMBER(OFFSET('Sanitation Data'!$D$10,0,10*ROW('Sanitation Data'!D118))),'Data Summary'!CM124="Yes"),OFFSET('Sanitation Data'!$D$10,0,10*ROW('Sanitation Data'!D118)),NA())</f>
        <v>#N/A</v>
      </c>
      <c r="Y124" s="509" t="e">
        <f ca="1">+IF(AND(ISNUMBER(OFFSET('Sanitation Data'!$D$11,0,10*ROW('Sanitation Data'!D118))),'Data Summary'!CN124="Yes"),OFFSET('Sanitation Data'!$D$11,0,10*ROW('Sanitation Data'!D118)),NA())</f>
        <v>#N/A</v>
      </c>
      <c r="Z124" s="509" t="e">
        <f ca="1">+IF(AND(ISNUMBER(OFFSET('Sanitation Data'!$D$12,0,10*ROW('Sanitation Data'!D118))),'Data Summary'!CO124="Yes"),OFFSET('Sanitation Data'!$D$12,0,10*ROW('Sanitation Data'!D118)),NA())</f>
        <v>#N/A</v>
      </c>
      <c r="AA124" s="509" t="e">
        <f ca="1">+IF(AND(ISNUMBER(OFFSET('Sanitation Data'!$E$4,0,10*ROW('Sanitation Data'!E118))),'Data Summary'!CP124="Yes"),100-OFFSET('Sanitation Data'!$E$4,0,10*ROW('Sanitation Data'!E118)),NA())</f>
        <v>#N/A</v>
      </c>
      <c r="AB124" s="509" t="e">
        <f ca="1">+IF(AND(ISNUMBER(OFFSET('Sanitation Data'!$E$6,0,10*ROW('Sanitation Data'!E118))),'Data Summary'!CQ124="Yes"),OFFSET('Sanitation Data'!$E$6,0,10*ROW('Sanitation Data'!E118)),NA())</f>
        <v>#N/A</v>
      </c>
      <c r="AC124" s="509" t="e">
        <f ca="1">+IF(AND(ISNUMBER(OFFSET('Sanitation Data'!$E$10,0,10*ROW('Sanitation Data'!E118))),'Data Summary'!CR124="Yes"),OFFSET('Sanitation Data'!$E$10,0,10*ROW('Sanitation Data'!E118)),NA())</f>
        <v>#N/A</v>
      </c>
      <c r="AD124" s="509" t="e">
        <f ca="1">+IF(AND(ISNUMBER(OFFSET('Sanitation Data'!$E$11,0,10*ROW('Sanitation Data'!E118))),'Data Summary'!CS124="Yes"),OFFSET('Sanitation Data'!$E$11,0,10*ROW('Sanitation Data'!E118)),NA())</f>
        <v>#N/A</v>
      </c>
      <c r="AE124" s="509" t="e">
        <f ca="1">+IF(AND(ISNUMBER(OFFSET('Sanitation Data'!$E$12,0,10*ROW('Sanitation Data'!E118))),'Data Summary'!CT124="Yes"),OFFSET('Sanitation Data'!$E$12,0,10*ROW('Sanitation Data'!E118)),NA())</f>
        <v>#N/A</v>
      </c>
      <c r="AF124" s="509" t="e">
        <f ca="1">+IF(AND(ISNUMBER(OFFSET('Sanitation Data'!$F$4,0,10*ROW('Sanitation Data'!F118))),'Data Summary'!CU124="Yes"),100-OFFSET('Sanitation Data'!$F$4,0,10*ROW('Sanitation Data'!F118)),NA())</f>
        <v>#N/A</v>
      </c>
      <c r="AG124" s="509" t="e">
        <f ca="1">+IF(AND(ISNUMBER(OFFSET('Sanitation Data'!$F$6,0,10*ROW('Sanitation Data'!F118))),'Data Summary'!CV124="Yes"),OFFSET('Sanitation Data'!$F$6,0,10*ROW('Sanitation Data'!F118)),NA())</f>
        <v>#N/A</v>
      </c>
      <c r="AH124" s="509" t="e">
        <f ca="1">+IF(AND(ISNUMBER(OFFSET('Sanitation Data'!$F$10,0,10*ROW('Sanitation Data'!F118))),'Data Summary'!CW124="Yes"),OFFSET('Sanitation Data'!$F$10,0,10*ROW('Sanitation Data'!F118)),NA())</f>
        <v>#N/A</v>
      </c>
      <c r="AI124" s="509" t="e">
        <f ca="1">+IF(AND(ISNUMBER(OFFSET('Sanitation Data'!$F$11,0,10*ROW('Sanitation Data'!F118))),'Data Summary'!CX124="Yes"),OFFSET('Sanitation Data'!$F$11,0,10*ROW('Sanitation Data'!F118)),NA())</f>
        <v>#N/A</v>
      </c>
      <c r="AJ124" s="509" t="e">
        <f ca="1">+IF(AND(ISNUMBER(OFFSET('Sanitation Data'!$F$12,0,10*ROW('Sanitation Data'!F118))),'Data Summary'!CY124="Yes"),OFFSET('Sanitation Data'!$F$12,0,10*ROW('Sanitation Data'!F118)),NA())</f>
        <v>#N/A</v>
      </c>
      <c r="AK124" s="509" t="e">
        <f ca="1">+IF(AND(ISNUMBER(OFFSET('Sanitation Data'!$G$4,0,10*ROW('Sanitation Data'!G118))),'Data Summary'!CZ124="Yes"),100-OFFSET('Sanitation Data'!$G$4,0,10*ROW('Sanitation Data'!G118)),NA())</f>
        <v>#N/A</v>
      </c>
      <c r="AL124" s="509" t="e">
        <f ca="1">+IF(AND(ISNUMBER(OFFSET('Sanitation Data'!$G$6,0,10*ROW('Sanitation Data'!G118))),'Data Summary'!DA124="Yes"),OFFSET('Sanitation Data'!$G$6,0,10*ROW('Sanitation Data'!G118)),NA())</f>
        <v>#N/A</v>
      </c>
      <c r="AM124" s="509" t="e">
        <f ca="1">+IF(AND(ISNUMBER(OFFSET('Sanitation Data'!$G$10,0,10*ROW('Sanitation Data'!G118))),'Data Summary'!DB124="Yes"),OFFSET('Sanitation Data'!$G$10,0,10*ROW('Sanitation Data'!G118)),NA())</f>
        <v>#N/A</v>
      </c>
      <c r="AN124" s="509" t="e">
        <f ca="1">+IF(AND(ISNUMBER(OFFSET('Sanitation Data'!$G$11,0,10*ROW('Sanitation Data'!G118))),'Data Summary'!DC124="Yes"),OFFSET('Sanitation Data'!$G$11,0,10*ROW('Sanitation Data'!G118)),NA())</f>
        <v>#N/A</v>
      </c>
      <c r="AO124" s="509" t="e">
        <f ca="1">+IF(AND(ISNUMBER(OFFSET('Sanitation Data'!$G$12,0,10*ROW('Sanitation Data'!G118))),'Data Summary'!DD124="Yes"),OFFSET('Sanitation Data'!$G$12,0,10*ROW('Sanitation Data'!G118)),NA())</f>
        <v>#N/A</v>
      </c>
      <c r="AP124" s="509" t="e">
        <f ca="1">+IF(AND(ISNUMBER(OFFSET('Sanitation Data'!$H$4,0,10*ROW('Sanitation Data'!H118))),'Data Summary'!DE124="Yes"),100-OFFSET('Sanitation Data'!$H$4,0,10*ROW('Sanitation Data'!H118)),NA())</f>
        <v>#N/A</v>
      </c>
      <c r="AQ124" s="509" t="e">
        <f ca="1">+IF(AND(ISNUMBER(OFFSET('Sanitation Data'!$H$6,0,10*ROW('Sanitation Data'!H118))),'Data Summary'!DF124="Yes"),OFFSET('Sanitation Data'!$H$6,0,10*ROW('Sanitation Data'!H118)),NA())</f>
        <v>#N/A</v>
      </c>
      <c r="AR124" s="509" t="e">
        <f ca="1">+IF(AND(ISNUMBER(OFFSET('Sanitation Data'!$H$10,0,10*ROW('Sanitation Data'!H118))),'Data Summary'!DG124="Yes"),OFFSET('Sanitation Data'!$H$10,0,10*ROW('Sanitation Data'!H118)),NA())</f>
        <v>#N/A</v>
      </c>
      <c r="AS124" s="509" t="e">
        <f ca="1">+IF(AND(ISNUMBER(OFFSET('Sanitation Data'!$H$11,0,10*ROW('Sanitation Data'!H118))),'Data Summary'!DH124="Yes"),OFFSET('Sanitation Data'!$H$11,0,10*ROW('Sanitation Data'!H118)),NA())</f>
        <v>#N/A</v>
      </c>
      <c r="AT124" s="509" t="e">
        <f ca="1">+IF(AND(ISNUMBER(OFFSET('Sanitation Data'!$H$12,0,10*ROW('Sanitation Data'!H118))),'Data Summary'!DI124="Yes"),OFFSET('Sanitation Data'!$H$12,0,10*ROW('Sanitation Data'!H118)),NA())</f>
        <v>#N/A</v>
      </c>
      <c r="AU124" s="509" t="e">
        <f ca="1">+IF(AND(ISNUMBER(OFFSET('Sanitation Data'!$I$4,0,10*ROW('Sanitation Data'!I118))),'Data Summary'!DJ124="Yes"),100-OFFSET('Sanitation Data'!$I$4,0,10*ROW('Sanitation Data'!I118)),NA())</f>
        <v>#N/A</v>
      </c>
      <c r="AV124" s="509" t="e">
        <f ca="1">+IF(AND(ISNUMBER(OFFSET('Sanitation Data'!$I$6,0,10*ROW('Sanitation Data'!I118))),'Data Summary'!DK124="Yes"),OFFSET('Sanitation Data'!$I$6,0,10*ROW('Sanitation Data'!I118)),NA())</f>
        <v>#N/A</v>
      </c>
      <c r="AW124" s="509" t="e">
        <f ca="1">+IF(AND(ISNUMBER(OFFSET('Sanitation Data'!$I$10,0,10*ROW('Sanitation Data'!I118))),'Data Summary'!DL124="Yes"),OFFSET('Sanitation Data'!$I$10,0,10*ROW('Sanitation Data'!I118)),NA())</f>
        <v>#N/A</v>
      </c>
      <c r="AX124" s="509" t="e">
        <f ca="1">+IF(AND(ISNUMBER(OFFSET('Sanitation Data'!$I$11,0,10*ROW('Sanitation Data'!I118))),'Data Summary'!DM124="Yes"),OFFSET('Sanitation Data'!$I$11,0,10*ROW('Sanitation Data'!I118)),NA())</f>
        <v>#N/A</v>
      </c>
      <c r="AY124" s="509" t="e">
        <f ca="1">+IF(AND(ISNUMBER(OFFSET('Sanitation Data'!$I$12,0,10*ROW('Sanitation Data'!I118))),'Data Summary'!DN124="Yes"),OFFSET('Sanitation Data'!$I$12,0,10*ROW('Sanitation Data'!I118)),NA())</f>
        <v>#N/A</v>
      </c>
      <c r="AZ124" s="510" t="e">
        <f ca="1">+IF(AND(ISNUMBER(OFFSET('Hygiene Data'!$D$5,0,10*ROW('Hygiene Data'!D118))),'Data Summary'!DO124="Yes"),OFFSET('Hygiene Data'!$D$5,0,10*ROW('Hygiene Data'!D118)),NA())</f>
        <v>#N/A</v>
      </c>
      <c r="BA124" s="510" t="e">
        <f ca="1">+IF(AND(ISNUMBER(OFFSET('Hygiene Data'!$D$7,0,10*ROW('Hygiene Data'!D118))),'Data Summary'!DP124="Yes"),OFFSET('Hygiene Data'!$D$7,0,10*ROW('Hygiene Data'!D118)),NA())</f>
        <v>#N/A</v>
      </c>
      <c r="BB124" s="510" t="e">
        <f ca="1">+IF(AND(ISNUMBER(OFFSET('Hygiene Data'!$D$9,0,10*ROW('Hygiene Data'!D118))),'Data Summary'!DQ124="Yes"),OFFSET('Hygiene Data'!$D$9,0,10*ROW('Hygiene Data'!D118)),NA())</f>
        <v>#N/A</v>
      </c>
      <c r="BC124" s="510" t="e">
        <f ca="1">+IF(AND(ISNUMBER(OFFSET('Hygiene Data'!$E$5,0,10*ROW('Hygiene Data'!E118))),'Data Summary'!DR124="Yes"),OFFSET('Hygiene Data'!$E$5,0,10*ROW('Hygiene Data'!E118)),NA())</f>
        <v>#N/A</v>
      </c>
      <c r="BD124" s="510" t="e">
        <f ca="1">+IF(AND(ISNUMBER(OFFSET('Hygiene Data'!$E$7,0,10*ROW('Hygiene Data'!E118))),'Data Summary'!DS124="Yes"),OFFSET('Hygiene Data'!$E$7,0,10*ROW('Hygiene Data'!E118)),NA())</f>
        <v>#N/A</v>
      </c>
      <c r="BE124" s="510" t="e">
        <f ca="1">+IF(AND(ISNUMBER(OFFSET('Hygiene Data'!$E$9,0,10*ROW('Hygiene Data'!E118))),'Data Summary'!DT124="Yes"),OFFSET('Hygiene Data'!$E$9,0,10*ROW('Hygiene Data'!E118)),NA())</f>
        <v>#N/A</v>
      </c>
      <c r="BF124" s="510" t="e">
        <f ca="1">+IF(AND(ISNUMBER(OFFSET('Hygiene Data'!$F$5,0,10*ROW('Hygiene Data'!F118))),'Data Summary'!DU124="Yes"),OFFSET('Hygiene Data'!$F$5,0,10*ROW('Hygiene Data'!F118)),NA())</f>
        <v>#N/A</v>
      </c>
      <c r="BG124" s="510" t="e">
        <f ca="1">+IF(AND(ISNUMBER(OFFSET('Hygiene Data'!$F$7,0,10*ROW('Hygiene Data'!F118))),'Data Summary'!DV124="Yes"),OFFSET('Hygiene Data'!$F$7,0,10*ROW('Hygiene Data'!F118)),NA())</f>
        <v>#N/A</v>
      </c>
      <c r="BH124" s="510" t="e">
        <f ca="1">+IF(AND(ISNUMBER(OFFSET('Hygiene Data'!$F$9,0,10*ROW('Hygiene Data'!F118))),'Data Summary'!DW124="Yes"),OFFSET('Hygiene Data'!$F$9,0,10*ROW('Hygiene Data'!F118)),NA())</f>
        <v>#N/A</v>
      </c>
      <c r="BI124" s="510" t="e">
        <f ca="1">+IF(AND(ISNUMBER(OFFSET('Hygiene Data'!$G$5,0,10*ROW('Hygiene Data'!G118))),'Data Summary'!DX124="Yes"),OFFSET('Hygiene Data'!$G$5,0,10*ROW('Hygiene Data'!G118)),NA())</f>
        <v>#N/A</v>
      </c>
      <c r="BJ124" s="510" t="e">
        <f ca="1">+IF(AND(ISNUMBER(OFFSET('Hygiene Data'!$G$7,0,10*ROW('Hygiene Data'!G118))),'Data Summary'!DY124="Yes"),OFFSET('Hygiene Data'!$G$7,0,10*ROW('Hygiene Data'!G118)),NA())</f>
        <v>#N/A</v>
      </c>
      <c r="BK124" s="510" t="e">
        <f ca="1">+IF(AND(ISNUMBER(OFFSET('Hygiene Data'!$G$9,0,10*ROW('Hygiene Data'!G118))),'Data Summary'!DZ124="Yes"),OFFSET('Hygiene Data'!$G$9,0,10*ROW('Hygiene Data'!G118)),NA())</f>
        <v>#N/A</v>
      </c>
      <c r="BL124" s="510" t="e">
        <f ca="1">+IF(AND(ISNUMBER(OFFSET('Hygiene Data'!$H$5,0,10*ROW('Hygiene Data'!H118))),'Data Summary'!EA124="Yes"),OFFSET('Hygiene Data'!$H$5,0,10*ROW('Hygiene Data'!H118)),NA())</f>
        <v>#N/A</v>
      </c>
      <c r="BM124" s="510" t="e">
        <f ca="1">+IF(AND(ISNUMBER(OFFSET('Hygiene Data'!$H$7,0,10*ROW('Hygiene Data'!H118))),'Data Summary'!EB124="Yes"),OFFSET('Hygiene Data'!$H$7,0,10*ROW('Hygiene Data'!H118)),NA())</f>
        <v>#N/A</v>
      </c>
      <c r="BN124" s="510" t="e">
        <f ca="1">+IF(AND(ISNUMBER(OFFSET('Hygiene Data'!$H$9,0,10*ROW('Hygiene Data'!H118))),'Data Summary'!EC124="Yes"),OFFSET('Hygiene Data'!$H$9,0,10*ROW('Hygiene Data'!H118)),NA())</f>
        <v>#N/A</v>
      </c>
      <c r="BO124" s="510" t="e">
        <f ca="1">+IF(AND(ISNUMBER(OFFSET('Hygiene Data'!$I$5,0,10*ROW('Hygiene Data'!I118))),'Data Summary'!ED124="Yes"),OFFSET('Hygiene Data'!$I$5,0,10*ROW('Hygiene Data'!I118)),NA())</f>
        <v>#N/A</v>
      </c>
      <c r="BP124" s="510" t="e">
        <f ca="1">+IF(AND(ISNUMBER(OFFSET('Hygiene Data'!$I$7,0,10*ROW('Hygiene Data'!I118))),'Data Summary'!EE124="Yes"),OFFSET('Hygiene Data'!$I$7,0,10*ROW('Hygiene Data'!I118)),NA())</f>
        <v>#N/A</v>
      </c>
      <c r="BQ124" s="510" t="e">
        <f ca="1">+IF(AND(ISNUMBER(OFFSET('Hygiene Data'!$I$9,0,10*ROW('Hygiene Data'!I118))),'Data Summary'!EF124="Yes"),OFFSET('Hygiene Data'!$I$9,0,10*ROW('Hygiene Data'!I118)),NA())</f>
        <v>#N/A</v>
      </c>
    </row>
    <row r="125" spans="1:69" x14ac:dyDescent="0.25">
      <c r="A125" s="506" t="e">
        <f ca="1">+RIGHT('Data Summary'!A125,LEN('Data Summary'!A125)-9)</f>
        <v>#VALUE!</v>
      </c>
      <c r="B125" s="480" t="str">
        <f ca="1">+IF(ISTEXT('Data Summary'!B125),'Data Summary'!B125,"")</f>
        <v/>
      </c>
      <c r="C125" s="507" t="e">
        <f ca="1">+VALUE('Data Summary'!C125)</f>
        <v>#VALUE!</v>
      </c>
      <c r="D125" s="508" t="e">
        <f ca="1">+IF(AND(ISNUMBER(OFFSET('Water Data'!$D$4,0,10*ROW('Water Data'!D119))),'Data Summary'!BS125="Yes"),100-OFFSET('Water Data'!$D$4,0,10*ROW('Water Data'!D119)),NA())</f>
        <v>#N/A</v>
      </c>
      <c r="E125" s="508" t="e">
        <f ca="1">+IF(AND(ISNUMBER(OFFSET('Water Data'!$D$6,0,10*ROW('Water Data'!D119))),'Data Summary'!BT125="Yes"),OFFSET('Water Data'!$D$6,0,10*ROW('Water Data'!D119)),NA())</f>
        <v>#N/A</v>
      </c>
      <c r="F125" s="508" t="e">
        <f ca="1">+IF(AND(ISNUMBER(OFFSET('Water Data'!$D$9,0,10*ROW('Water Data'!D119))),'Data Summary'!BU125="Yes"),OFFSET('Water Data'!$D$9,0,10*ROW('Water Data'!D119)),NA())</f>
        <v>#N/A</v>
      </c>
      <c r="G125" s="508" t="e">
        <f ca="1">+IF(AND(ISNUMBER(OFFSET('Water Data'!$E$4,0,10*ROW('Water Data'!E119))),'Data Summary'!BV125="Yes"),100-OFFSET('Water Data'!$E$4,0,10*ROW('Water Data'!E119)),NA())</f>
        <v>#N/A</v>
      </c>
      <c r="H125" s="508" t="e">
        <f ca="1">+IF(AND(ISNUMBER(OFFSET('Water Data'!$E$6,0,10*ROW('Water Data'!E119))),'Data Summary'!BW125="Yes"),OFFSET('Water Data'!$E$6,0,10*ROW('Water Data'!E119)),NA())</f>
        <v>#N/A</v>
      </c>
      <c r="I125" s="508" t="e">
        <f ca="1">+IF(AND(ISNUMBER(OFFSET('Water Data'!$E$9,0,10*ROW('Water Data'!E119))),'Data Summary'!BX125="Yes"),OFFSET('Water Data'!$E$9,0,10*ROW('Water Data'!E119)),NA())</f>
        <v>#N/A</v>
      </c>
      <c r="J125" s="508" t="e">
        <f ca="1">+IF(AND(ISNUMBER(OFFSET('Water Data'!$F$4,0,10*ROW('Water Data'!F119))),'Data Summary'!BY125="Yes"),100-OFFSET('Water Data'!$F$4,0,10*ROW('Water Data'!F119)),NA())</f>
        <v>#N/A</v>
      </c>
      <c r="K125" s="508" t="e">
        <f ca="1">+IF(AND(ISNUMBER(OFFSET('Water Data'!$F$6,0,10*ROW('Water Data'!F119))),'Data Summary'!BZ125="Yes"),OFFSET('Water Data'!$F$6,0,10*ROW('Water Data'!F119)),NA())</f>
        <v>#N/A</v>
      </c>
      <c r="L125" s="508" t="e">
        <f ca="1">+IF(AND(ISNUMBER(OFFSET('Water Data'!$F$9,0,10*ROW('Water Data'!F119))),'Data Summary'!CA125="Yes"),OFFSET('Water Data'!$F$9,0,10*ROW('Water Data'!F119)),NA())</f>
        <v>#N/A</v>
      </c>
      <c r="M125" s="508" t="e">
        <f ca="1">+IF(AND(ISNUMBER(OFFSET('Water Data'!$G$4,0,10*ROW('Water Data'!G119))),'Data Summary'!CB125="Yes"),100-OFFSET('Water Data'!$G$4,0,10*ROW('Water Data'!G119)),NA())</f>
        <v>#N/A</v>
      </c>
      <c r="N125" s="508" t="e">
        <f ca="1">+IF(AND(ISNUMBER(OFFSET('Water Data'!$G$6,0,10*ROW('Water Data'!G119))),'Data Summary'!CC125="Yes"),OFFSET('Water Data'!$G$6,0,10*ROW('Water Data'!G119)),NA())</f>
        <v>#N/A</v>
      </c>
      <c r="O125" s="508" t="e">
        <f ca="1">+IF(AND(ISNUMBER(OFFSET('Water Data'!$G$9,0,10*ROW('Water Data'!G119))),'Data Summary'!CD125="Yes"),OFFSET('Water Data'!$G$9,0,10*ROW('Water Data'!G119)),NA())</f>
        <v>#N/A</v>
      </c>
      <c r="P125" s="508" t="e">
        <f ca="1">+IF(AND(ISNUMBER(OFFSET('Water Data'!$H$4,0,10*ROW('Water Data'!H119))),'Data Summary'!CE125="Yes"),100-OFFSET('Water Data'!$H$4,0,10*ROW('Water Data'!H119)),NA())</f>
        <v>#N/A</v>
      </c>
      <c r="Q125" s="508" t="e">
        <f ca="1">+IF(AND(ISNUMBER(OFFSET('Water Data'!$H$6,0,10*ROW('Water Data'!H119))),'Data Summary'!CF125="Yes"),OFFSET('Water Data'!$H$6,0,10*ROW('Water Data'!H119)),NA())</f>
        <v>#N/A</v>
      </c>
      <c r="R125" s="508" t="e">
        <f ca="1">+IF(AND(ISNUMBER(OFFSET('Water Data'!$H$9,0,10*ROW('Water Data'!H119))),'Data Summary'!CG125="Yes"),OFFSET('Water Data'!$H$9,0,10*ROW('Water Data'!H119)),NA())</f>
        <v>#N/A</v>
      </c>
      <c r="S125" s="508" t="e">
        <f ca="1">+IF(AND(ISNUMBER(OFFSET('Water Data'!$I$4,0,10*ROW('Water Data'!I119))),'Data Summary'!CH125="Yes"),100-OFFSET('Water Data'!$I$4,0,10*ROW('Water Data'!I119)),NA())</f>
        <v>#N/A</v>
      </c>
      <c r="T125" s="508" t="e">
        <f ca="1">+IF(AND(ISNUMBER(OFFSET('Water Data'!$I$6,0,10*ROW('Water Data'!I119))),'Data Summary'!CI125="Yes"),OFFSET('Water Data'!$I$6,0,10*ROW('Water Data'!I119)),NA())</f>
        <v>#N/A</v>
      </c>
      <c r="U125" s="508" t="e">
        <f ca="1">+IF(AND(ISNUMBER(OFFSET('Water Data'!$I$9,0,10*ROW('Water Data'!I119))),'Data Summary'!CJ125="Yes"),OFFSET('Water Data'!$I$9,0,10*ROW('Water Data'!I119)),NA())</f>
        <v>#N/A</v>
      </c>
      <c r="V125" s="509" t="e">
        <f ca="1">+IF(AND(ISNUMBER(OFFSET('Sanitation Data'!$D$4,0,10*ROW('Sanitation Data'!D119))),'Data Summary'!CK125="Yes"),100-OFFSET('Sanitation Data'!$D$4,0,10*ROW('Sanitation Data'!D119)),NA())</f>
        <v>#N/A</v>
      </c>
      <c r="W125" s="509" t="e">
        <f ca="1">+IF(AND(ISNUMBER(OFFSET('Sanitation Data'!$D$6,0,10*ROW('Sanitation Data'!D119))),'Data Summary'!CL125="Yes"),OFFSET('Sanitation Data'!$D$6,0,10*ROW('Sanitation Data'!D119)),NA())</f>
        <v>#N/A</v>
      </c>
      <c r="X125" s="509" t="e">
        <f ca="1">+IF(AND(ISNUMBER(OFFSET('Sanitation Data'!$D$10,0,10*ROW('Sanitation Data'!D119))),'Data Summary'!CM125="Yes"),OFFSET('Sanitation Data'!$D$10,0,10*ROW('Sanitation Data'!D119)),NA())</f>
        <v>#N/A</v>
      </c>
      <c r="Y125" s="509" t="e">
        <f ca="1">+IF(AND(ISNUMBER(OFFSET('Sanitation Data'!$D$11,0,10*ROW('Sanitation Data'!D119))),'Data Summary'!CN125="Yes"),OFFSET('Sanitation Data'!$D$11,0,10*ROW('Sanitation Data'!D119)),NA())</f>
        <v>#N/A</v>
      </c>
      <c r="Z125" s="509" t="e">
        <f ca="1">+IF(AND(ISNUMBER(OFFSET('Sanitation Data'!$D$12,0,10*ROW('Sanitation Data'!D119))),'Data Summary'!CO125="Yes"),OFFSET('Sanitation Data'!$D$12,0,10*ROW('Sanitation Data'!D119)),NA())</f>
        <v>#N/A</v>
      </c>
      <c r="AA125" s="509" t="e">
        <f ca="1">+IF(AND(ISNUMBER(OFFSET('Sanitation Data'!$E$4,0,10*ROW('Sanitation Data'!E119))),'Data Summary'!CP125="Yes"),100-OFFSET('Sanitation Data'!$E$4,0,10*ROW('Sanitation Data'!E119)),NA())</f>
        <v>#N/A</v>
      </c>
      <c r="AB125" s="509" t="e">
        <f ca="1">+IF(AND(ISNUMBER(OFFSET('Sanitation Data'!$E$6,0,10*ROW('Sanitation Data'!E119))),'Data Summary'!CQ125="Yes"),OFFSET('Sanitation Data'!$E$6,0,10*ROW('Sanitation Data'!E119)),NA())</f>
        <v>#N/A</v>
      </c>
      <c r="AC125" s="509" t="e">
        <f ca="1">+IF(AND(ISNUMBER(OFFSET('Sanitation Data'!$E$10,0,10*ROW('Sanitation Data'!E119))),'Data Summary'!CR125="Yes"),OFFSET('Sanitation Data'!$E$10,0,10*ROW('Sanitation Data'!E119)),NA())</f>
        <v>#N/A</v>
      </c>
      <c r="AD125" s="509" t="e">
        <f ca="1">+IF(AND(ISNUMBER(OFFSET('Sanitation Data'!$E$11,0,10*ROW('Sanitation Data'!E119))),'Data Summary'!CS125="Yes"),OFFSET('Sanitation Data'!$E$11,0,10*ROW('Sanitation Data'!E119)),NA())</f>
        <v>#N/A</v>
      </c>
      <c r="AE125" s="509" t="e">
        <f ca="1">+IF(AND(ISNUMBER(OFFSET('Sanitation Data'!$E$12,0,10*ROW('Sanitation Data'!E119))),'Data Summary'!CT125="Yes"),OFFSET('Sanitation Data'!$E$12,0,10*ROW('Sanitation Data'!E119)),NA())</f>
        <v>#N/A</v>
      </c>
      <c r="AF125" s="509" t="e">
        <f ca="1">+IF(AND(ISNUMBER(OFFSET('Sanitation Data'!$F$4,0,10*ROW('Sanitation Data'!F119))),'Data Summary'!CU125="Yes"),100-OFFSET('Sanitation Data'!$F$4,0,10*ROW('Sanitation Data'!F119)),NA())</f>
        <v>#N/A</v>
      </c>
      <c r="AG125" s="509" t="e">
        <f ca="1">+IF(AND(ISNUMBER(OFFSET('Sanitation Data'!$F$6,0,10*ROW('Sanitation Data'!F119))),'Data Summary'!CV125="Yes"),OFFSET('Sanitation Data'!$F$6,0,10*ROW('Sanitation Data'!F119)),NA())</f>
        <v>#N/A</v>
      </c>
      <c r="AH125" s="509" t="e">
        <f ca="1">+IF(AND(ISNUMBER(OFFSET('Sanitation Data'!$F$10,0,10*ROW('Sanitation Data'!F119))),'Data Summary'!CW125="Yes"),OFFSET('Sanitation Data'!$F$10,0,10*ROW('Sanitation Data'!F119)),NA())</f>
        <v>#N/A</v>
      </c>
      <c r="AI125" s="509" t="e">
        <f ca="1">+IF(AND(ISNUMBER(OFFSET('Sanitation Data'!$F$11,0,10*ROW('Sanitation Data'!F119))),'Data Summary'!CX125="Yes"),OFFSET('Sanitation Data'!$F$11,0,10*ROW('Sanitation Data'!F119)),NA())</f>
        <v>#N/A</v>
      </c>
      <c r="AJ125" s="509" t="e">
        <f ca="1">+IF(AND(ISNUMBER(OFFSET('Sanitation Data'!$F$12,0,10*ROW('Sanitation Data'!F119))),'Data Summary'!CY125="Yes"),OFFSET('Sanitation Data'!$F$12,0,10*ROW('Sanitation Data'!F119)),NA())</f>
        <v>#N/A</v>
      </c>
      <c r="AK125" s="509" t="e">
        <f ca="1">+IF(AND(ISNUMBER(OFFSET('Sanitation Data'!$G$4,0,10*ROW('Sanitation Data'!G119))),'Data Summary'!CZ125="Yes"),100-OFFSET('Sanitation Data'!$G$4,0,10*ROW('Sanitation Data'!G119)),NA())</f>
        <v>#N/A</v>
      </c>
      <c r="AL125" s="509" t="e">
        <f ca="1">+IF(AND(ISNUMBER(OFFSET('Sanitation Data'!$G$6,0,10*ROW('Sanitation Data'!G119))),'Data Summary'!DA125="Yes"),OFFSET('Sanitation Data'!$G$6,0,10*ROW('Sanitation Data'!G119)),NA())</f>
        <v>#N/A</v>
      </c>
      <c r="AM125" s="509" t="e">
        <f ca="1">+IF(AND(ISNUMBER(OFFSET('Sanitation Data'!$G$10,0,10*ROW('Sanitation Data'!G119))),'Data Summary'!DB125="Yes"),OFFSET('Sanitation Data'!$G$10,0,10*ROW('Sanitation Data'!G119)),NA())</f>
        <v>#N/A</v>
      </c>
      <c r="AN125" s="509" t="e">
        <f ca="1">+IF(AND(ISNUMBER(OFFSET('Sanitation Data'!$G$11,0,10*ROW('Sanitation Data'!G119))),'Data Summary'!DC125="Yes"),OFFSET('Sanitation Data'!$G$11,0,10*ROW('Sanitation Data'!G119)),NA())</f>
        <v>#N/A</v>
      </c>
      <c r="AO125" s="509" t="e">
        <f ca="1">+IF(AND(ISNUMBER(OFFSET('Sanitation Data'!$G$12,0,10*ROW('Sanitation Data'!G119))),'Data Summary'!DD125="Yes"),OFFSET('Sanitation Data'!$G$12,0,10*ROW('Sanitation Data'!G119)),NA())</f>
        <v>#N/A</v>
      </c>
      <c r="AP125" s="509" t="e">
        <f ca="1">+IF(AND(ISNUMBER(OFFSET('Sanitation Data'!$H$4,0,10*ROW('Sanitation Data'!H119))),'Data Summary'!DE125="Yes"),100-OFFSET('Sanitation Data'!$H$4,0,10*ROW('Sanitation Data'!H119)),NA())</f>
        <v>#N/A</v>
      </c>
      <c r="AQ125" s="509" t="e">
        <f ca="1">+IF(AND(ISNUMBER(OFFSET('Sanitation Data'!$H$6,0,10*ROW('Sanitation Data'!H119))),'Data Summary'!DF125="Yes"),OFFSET('Sanitation Data'!$H$6,0,10*ROW('Sanitation Data'!H119)),NA())</f>
        <v>#N/A</v>
      </c>
      <c r="AR125" s="509" t="e">
        <f ca="1">+IF(AND(ISNUMBER(OFFSET('Sanitation Data'!$H$10,0,10*ROW('Sanitation Data'!H119))),'Data Summary'!DG125="Yes"),OFFSET('Sanitation Data'!$H$10,0,10*ROW('Sanitation Data'!H119)),NA())</f>
        <v>#N/A</v>
      </c>
      <c r="AS125" s="509" t="e">
        <f ca="1">+IF(AND(ISNUMBER(OFFSET('Sanitation Data'!$H$11,0,10*ROW('Sanitation Data'!H119))),'Data Summary'!DH125="Yes"),OFFSET('Sanitation Data'!$H$11,0,10*ROW('Sanitation Data'!H119)),NA())</f>
        <v>#N/A</v>
      </c>
      <c r="AT125" s="509" t="e">
        <f ca="1">+IF(AND(ISNUMBER(OFFSET('Sanitation Data'!$H$12,0,10*ROW('Sanitation Data'!H119))),'Data Summary'!DI125="Yes"),OFFSET('Sanitation Data'!$H$12,0,10*ROW('Sanitation Data'!H119)),NA())</f>
        <v>#N/A</v>
      </c>
      <c r="AU125" s="509" t="e">
        <f ca="1">+IF(AND(ISNUMBER(OFFSET('Sanitation Data'!$I$4,0,10*ROW('Sanitation Data'!I119))),'Data Summary'!DJ125="Yes"),100-OFFSET('Sanitation Data'!$I$4,0,10*ROW('Sanitation Data'!I119)),NA())</f>
        <v>#N/A</v>
      </c>
      <c r="AV125" s="509" t="e">
        <f ca="1">+IF(AND(ISNUMBER(OFFSET('Sanitation Data'!$I$6,0,10*ROW('Sanitation Data'!I119))),'Data Summary'!DK125="Yes"),OFFSET('Sanitation Data'!$I$6,0,10*ROW('Sanitation Data'!I119)),NA())</f>
        <v>#N/A</v>
      </c>
      <c r="AW125" s="509" t="e">
        <f ca="1">+IF(AND(ISNUMBER(OFFSET('Sanitation Data'!$I$10,0,10*ROW('Sanitation Data'!I119))),'Data Summary'!DL125="Yes"),OFFSET('Sanitation Data'!$I$10,0,10*ROW('Sanitation Data'!I119)),NA())</f>
        <v>#N/A</v>
      </c>
      <c r="AX125" s="509" t="e">
        <f ca="1">+IF(AND(ISNUMBER(OFFSET('Sanitation Data'!$I$11,0,10*ROW('Sanitation Data'!I119))),'Data Summary'!DM125="Yes"),OFFSET('Sanitation Data'!$I$11,0,10*ROW('Sanitation Data'!I119)),NA())</f>
        <v>#N/A</v>
      </c>
      <c r="AY125" s="509" t="e">
        <f ca="1">+IF(AND(ISNUMBER(OFFSET('Sanitation Data'!$I$12,0,10*ROW('Sanitation Data'!I119))),'Data Summary'!DN125="Yes"),OFFSET('Sanitation Data'!$I$12,0,10*ROW('Sanitation Data'!I119)),NA())</f>
        <v>#N/A</v>
      </c>
      <c r="AZ125" s="510" t="e">
        <f ca="1">+IF(AND(ISNUMBER(OFFSET('Hygiene Data'!$D$5,0,10*ROW('Hygiene Data'!D119))),'Data Summary'!DO125="Yes"),OFFSET('Hygiene Data'!$D$5,0,10*ROW('Hygiene Data'!D119)),NA())</f>
        <v>#N/A</v>
      </c>
      <c r="BA125" s="510" t="e">
        <f ca="1">+IF(AND(ISNUMBER(OFFSET('Hygiene Data'!$D$7,0,10*ROW('Hygiene Data'!D119))),'Data Summary'!DP125="Yes"),OFFSET('Hygiene Data'!$D$7,0,10*ROW('Hygiene Data'!D119)),NA())</f>
        <v>#N/A</v>
      </c>
      <c r="BB125" s="510" t="e">
        <f ca="1">+IF(AND(ISNUMBER(OFFSET('Hygiene Data'!$D$9,0,10*ROW('Hygiene Data'!D119))),'Data Summary'!DQ125="Yes"),OFFSET('Hygiene Data'!$D$9,0,10*ROW('Hygiene Data'!D119)),NA())</f>
        <v>#N/A</v>
      </c>
      <c r="BC125" s="510" t="e">
        <f ca="1">+IF(AND(ISNUMBER(OFFSET('Hygiene Data'!$E$5,0,10*ROW('Hygiene Data'!E119))),'Data Summary'!DR125="Yes"),OFFSET('Hygiene Data'!$E$5,0,10*ROW('Hygiene Data'!E119)),NA())</f>
        <v>#N/A</v>
      </c>
      <c r="BD125" s="510" t="e">
        <f ca="1">+IF(AND(ISNUMBER(OFFSET('Hygiene Data'!$E$7,0,10*ROW('Hygiene Data'!E119))),'Data Summary'!DS125="Yes"),OFFSET('Hygiene Data'!$E$7,0,10*ROW('Hygiene Data'!E119)),NA())</f>
        <v>#N/A</v>
      </c>
      <c r="BE125" s="510" t="e">
        <f ca="1">+IF(AND(ISNUMBER(OFFSET('Hygiene Data'!$E$9,0,10*ROW('Hygiene Data'!E119))),'Data Summary'!DT125="Yes"),OFFSET('Hygiene Data'!$E$9,0,10*ROW('Hygiene Data'!E119)),NA())</f>
        <v>#N/A</v>
      </c>
      <c r="BF125" s="510" t="e">
        <f ca="1">+IF(AND(ISNUMBER(OFFSET('Hygiene Data'!$F$5,0,10*ROW('Hygiene Data'!F119))),'Data Summary'!DU125="Yes"),OFFSET('Hygiene Data'!$F$5,0,10*ROW('Hygiene Data'!F119)),NA())</f>
        <v>#N/A</v>
      </c>
      <c r="BG125" s="510" t="e">
        <f ca="1">+IF(AND(ISNUMBER(OFFSET('Hygiene Data'!$F$7,0,10*ROW('Hygiene Data'!F119))),'Data Summary'!DV125="Yes"),OFFSET('Hygiene Data'!$F$7,0,10*ROW('Hygiene Data'!F119)),NA())</f>
        <v>#N/A</v>
      </c>
      <c r="BH125" s="510" t="e">
        <f ca="1">+IF(AND(ISNUMBER(OFFSET('Hygiene Data'!$F$9,0,10*ROW('Hygiene Data'!F119))),'Data Summary'!DW125="Yes"),OFFSET('Hygiene Data'!$F$9,0,10*ROW('Hygiene Data'!F119)),NA())</f>
        <v>#N/A</v>
      </c>
      <c r="BI125" s="510" t="e">
        <f ca="1">+IF(AND(ISNUMBER(OFFSET('Hygiene Data'!$G$5,0,10*ROW('Hygiene Data'!G119))),'Data Summary'!DX125="Yes"),OFFSET('Hygiene Data'!$G$5,0,10*ROW('Hygiene Data'!G119)),NA())</f>
        <v>#N/A</v>
      </c>
      <c r="BJ125" s="510" t="e">
        <f ca="1">+IF(AND(ISNUMBER(OFFSET('Hygiene Data'!$G$7,0,10*ROW('Hygiene Data'!G119))),'Data Summary'!DY125="Yes"),OFFSET('Hygiene Data'!$G$7,0,10*ROW('Hygiene Data'!G119)),NA())</f>
        <v>#N/A</v>
      </c>
      <c r="BK125" s="510" t="e">
        <f ca="1">+IF(AND(ISNUMBER(OFFSET('Hygiene Data'!$G$9,0,10*ROW('Hygiene Data'!G119))),'Data Summary'!DZ125="Yes"),OFFSET('Hygiene Data'!$G$9,0,10*ROW('Hygiene Data'!G119)),NA())</f>
        <v>#N/A</v>
      </c>
      <c r="BL125" s="510" t="e">
        <f ca="1">+IF(AND(ISNUMBER(OFFSET('Hygiene Data'!$H$5,0,10*ROW('Hygiene Data'!H119))),'Data Summary'!EA125="Yes"),OFFSET('Hygiene Data'!$H$5,0,10*ROW('Hygiene Data'!H119)),NA())</f>
        <v>#N/A</v>
      </c>
      <c r="BM125" s="510" t="e">
        <f ca="1">+IF(AND(ISNUMBER(OFFSET('Hygiene Data'!$H$7,0,10*ROW('Hygiene Data'!H119))),'Data Summary'!EB125="Yes"),OFFSET('Hygiene Data'!$H$7,0,10*ROW('Hygiene Data'!H119)),NA())</f>
        <v>#N/A</v>
      </c>
      <c r="BN125" s="510" t="e">
        <f ca="1">+IF(AND(ISNUMBER(OFFSET('Hygiene Data'!$H$9,0,10*ROW('Hygiene Data'!H119))),'Data Summary'!EC125="Yes"),OFFSET('Hygiene Data'!$H$9,0,10*ROW('Hygiene Data'!H119)),NA())</f>
        <v>#N/A</v>
      </c>
      <c r="BO125" s="510" t="e">
        <f ca="1">+IF(AND(ISNUMBER(OFFSET('Hygiene Data'!$I$5,0,10*ROW('Hygiene Data'!I119))),'Data Summary'!ED125="Yes"),OFFSET('Hygiene Data'!$I$5,0,10*ROW('Hygiene Data'!I119)),NA())</f>
        <v>#N/A</v>
      </c>
      <c r="BP125" s="510" t="e">
        <f ca="1">+IF(AND(ISNUMBER(OFFSET('Hygiene Data'!$I$7,0,10*ROW('Hygiene Data'!I119))),'Data Summary'!EE125="Yes"),OFFSET('Hygiene Data'!$I$7,0,10*ROW('Hygiene Data'!I119)),NA())</f>
        <v>#N/A</v>
      </c>
      <c r="BQ125" s="510" t="e">
        <f ca="1">+IF(AND(ISNUMBER(OFFSET('Hygiene Data'!$I$9,0,10*ROW('Hygiene Data'!I119))),'Data Summary'!EF125="Yes"),OFFSET('Hygiene Data'!$I$9,0,10*ROW('Hygiene Data'!I119)),NA())</f>
        <v>#N/A</v>
      </c>
    </row>
    <row r="126" spans="1:69" x14ac:dyDescent="0.25">
      <c r="A126" s="506" t="e">
        <f ca="1">+RIGHT('Data Summary'!A126,LEN('Data Summary'!A126)-9)</f>
        <v>#VALUE!</v>
      </c>
      <c r="B126" s="480" t="str">
        <f ca="1">+IF(ISTEXT('Data Summary'!B126),'Data Summary'!B126,"")</f>
        <v/>
      </c>
      <c r="C126" s="507" t="e">
        <f ca="1">+VALUE('Data Summary'!C126)</f>
        <v>#VALUE!</v>
      </c>
      <c r="D126" s="508" t="e">
        <f ca="1">+IF(AND(ISNUMBER(OFFSET('Water Data'!$D$4,0,10*ROW('Water Data'!D120))),'Data Summary'!BS126="Yes"),100-OFFSET('Water Data'!$D$4,0,10*ROW('Water Data'!D120)),NA())</f>
        <v>#N/A</v>
      </c>
      <c r="E126" s="508" t="e">
        <f ca="1">+IF(AND(ISNUMBER(OFFSET('Water Data'!$D$6,0,10*ROW('Water Data'!D120))),'Data Summary'!BT126="Yes"),OFFSET('Water Data'!$D$6,0,10*ROW('Water Data'!D120)),NA())</f>
        <v>#N/A</v>
      </c>
      <c r="F126" s="508" t="e">
        <f ca="1">+IF(AND(ISNUMBER(OFFSET('Water Data'!$D$9,0,10*ROW('Water Data'!D120))),'Data Summary'!BU126="Yes"),OFFSET('Water Data'!$D$9,0,10*ROW('Water Data'!D120)),NA())</f>
        <v>#N/A</v>
      </c>
      <c r="G126" s="508" t="e">
        <f ca="1">+IF(AND(ISNUMBER(OFFSET('Water Data'!$E$4,0,10*ROW('Water Data'!E120))),'Data Summary'!BV126="Yes"),100-OFFSET('Water Data'!$E$4,0,10*ROW('Water Data'!E120)),NA())</f>
        <v>#N/A</v>
      </c>
      <c r="H126" s="508" t="e">
        <f ca="1">+IF(AND(ISNUMBER(OFFSET('Water Data'!$E$6,0,10*ROW('Water Data'!E120))),'Data Summary'!BW126="Yes"),OFFSET('Water Data'!$E$6,0,10*ROW('Water Data'!E120)),NA())</f>
        <v>#N/A</v>
      </c>
      <c r="I126" s="508" t="e">
        <f ca="1">+IF(AND(ISNUMBER(OFFSET('Water Data'!$E$9,0,10*ROW('Water Data'!E120))),'Data Summary'!BX126="Yes"),OFFSET('Water Data'!$E$9,0,10*ROW('Water Data'!E120)),NA())</f>
        <v>#N/A</v>
      </c>
      <c r="J126" s="508" t="e">
        <f ca="1">+IF(AND(ISNUMBER(OFFSET('Water Data'!$F$4,0,10*ROW('Water Data'!F120))),'Data Summary'!BY126="Yes"),100-OFFSET('Water Data'!$F$4,0,10*ROW('Water Data'!F120)),NA())</f>
        <v>#N/A</v>
      </c>
      <c r="K126" s="508" t="e">
        <f ca="1">+IF(AND(ISNUMBER(OFFSET('Water Data'!$F$6,0,10*ROW('Water Data'!F120))),'Data Summary'!BZ126="Yes"),OFFSET('Water Data'!$F$6,0,10*ROW('Water Data'!F120)),NA())</f>
        <v>#N/A</v>
      </c>
      <c r="L126" s="508" t="e">
        <f ca="1">+IF(AND(ISNUMBER(OFFSET('Water Data'!$F$9,0,10*ROW('Water Data'!F120))),'Data Summary'!CA126="Yes"),OFFSET('Water Data'!$F$9,0,10*ROW('Water Data'!F120)),NA())</f>
        <v>#N/A</v>
      </c>
      <c r="M126" s="508" t="e">
        <f ca="1">+IF(AND(ISNUMBER(OFFSET('Water Data'!$G$4,0,10*ROW('Water Data'!G120))),'Data Summary'!CB126="Yes"),100-OFFSET('Water Data'!$G$4,0,10*ROW('Water Data'!G120)),NA())</f>
        <v>#N/A</v>
      </c>
      <c r="N126" s="508" t="e">
        <f ca="1">+IF(AND(ISNUMBER(OFFSET('Water Data'!$G$6,0,10*ROW('Water Data'!G120))),'Data Summary'!CC126="Yes"),OFFSET('Water Data'!$G$6,0,10*ROW('Water Data'!G120)),NA())</f>
        <v>#N/A</v>
      </c>
      <c r="O126" s="508" t="e">
        <f ca="1">+IF(AND(ISNUMBER(OFFSET('Water Data'!$G$9,0,10*ROW('Water Data'!G120))),'Data Summary'!CD126="Yes"),OFFSET('Water Data'!$G$9,0,10*ROW('Water Data'!G120)),NA())</f>
        <v>#N/A</v>
      </c>
      <c r="P126" s="508" t="e">
        <f ca="1">+IF(AND(ISNUMBER(OFFSET('Water Data'!$H$4,0,10*ROW('Water Data'!H120))),'Data Summary'!CE126="Yes"),100-OFFSET('Water Data'!$H$4,0,10*ROW('Water Data'!H120)),NA())</f>
        <v>#N/A</v>
      </c>
      <c r="Q126" s="508" t="e">
        <f ca="1">+IF(AND(ISNUMBER(OFFSET('Water Data'!$H$6,0,10*ROW('Water Data'!H120))),'Data Summary'!CF126="Yes"),OFFSET('Water Data'!$H$6,0,10*ROW('Water Data'!H120)),NA())</f>
        <v>#N/A</v>
      </c>
      <c r="R126" s="508" t="e">
        <f ca="1">+IF(AND(ISNUMBER(OFFSET('Water Data'!$H$9,0,10*ROW('Water Data'!H120))),'Data Summary'!CG126="Yes"),OFFSET('Water Data'!$H$9,0,10*ROW('Water Data'!H120)),NA())</f>
        <v>#N/A</v>
      </c>
      <c r="S126" s="508" t="e">
        <f ca="1">+IF(AND(ISNUMBER(OFFSET('Water Data'!$I$4,0,10*ROW('Water Data'!I120))),'Data Summary'!CH126="Yes"),100-OFFSET('Water Data'!$I$4,0,10*ROW('Water Data'!I120)),NA())</f>
        <v>#N/A</v>
      </c>
      <c r="T126" s="508" t="e">
        <f ca="1">+IF(AND(ISNUMBER(OFFSET('Water Data'!$I$6,0,10*ROW('Water Data'!I120))),'Data Summary'!CI126="Yes"),OFFSET('Water Data'!$I$6,0,10*ROW('Water Data'!I120)),NA())</f>
        <v>#N/A</v>
      </c>
      <c r="U126" s="508" t="e">
        <f ca="1">+IF(AND(ISNUMBER(OFFSET('Water Data'!$I$9,0,10*ROW('Water Data'!I120))),'Data Summary'!CJ126="Yes"),OFFSET('Water Data'!$I$9,0,10*ROW('Water Data'!I120)),NA())</f>
        <v>#N/A</v>
      </c>
      <c r="V126" s="509" t="e">
        <f ca="1">+IF(AND(ISNUMBER(OFFSET('Sanitation Data'!$D$4,0,10*ROW('Sanitation Data'!D120))),'Data Summary'!CK126="Yes"),100-OFFSET('Sanitation Data'!$D$4,0,10*ROW('Sanitation Data'!D120)),NA())</f>
        <v>#N/A</v>
      </c>
      <c r="W126" s="509" t="e">
        <f ca="1">+IF(AND(ISNUMBER(OFFSET('Sanitation Data'!$D$6,0,10*ROW('Sanitation Data'!D120))),'Data Summary'!CL126="Yes"),OFFSET('Sanitation Data'!$D$6,0,10*ROW('Sanitation Data'!D120)),NA())</f>
        <v>#N/A</v>
      </c>
      <c r="X126" s="509" t="e">
        <f ca="1">+IF(AND(ISNUMBER(OFFSET('Sanitation Data'!$D$10,0,10*ROW('Sanitation Data'!D120))),'Data Summary'!CM126="Yes"),OFFSET('Sanitation Data'!$D$10,0,10*ROW('Sanitation Data'!D120)),NA())</f>
        <v>#N/A</v>
      </c>
      <c r="Y126" s="509" t="e">
        <f ca="1">+IF(AND(ISNUMBER(OFFSET('Sanitation Data'!$D$11,0,10*ROW('Sanitation Data'!D120))),'Data Summary'!CN126="Yes"),OFFSET('Sanitation Data'!$D$11,0,10*ROW('Sanitation Data'!D120)),NA())</f>
        <v>#N/A</v>
      </c>
      <c r="Z126" s="509" t="e">
        <f ca="1">+IF(AND(ISNUMBER(OFFSET('Sanitation Data'!$D$12,0,10*ROW('Sanitation Data'!D120))),'Data Summary'!CO126="Yes"),OFFSET('Sanitation Data'!$D$12,0,10*ROW('Sanitation Data'!D120)),NA())</f>
        <v>#N/A</v>
      </c>
      <c r="AA126" s="509" t="e">
        <f ca="1">+IF(AND(ISNUMBER(OFFSET('Sanitation Data'!$E$4,0,10*ROW('Sanitation Data'!E120))),'Data Summary'!CP126="Yes"),100-OFFSET('Sanitation Data'!$E$4,0,10*ROW('Sanitation Data'!E120)),NA())</f>
        <v>#N/A</v>
      </c>
      <c r="AB126" s="509" t="e">
        <f ca="1">+IF(AND(ISNUMBER(OFFSET('Sanitation Data'!$E$6,0,10*ROW('Sanitation Data'!E120))),'Data Summary'!CQ126="Yes"),OFFSET('Sanitation Data'!$E$6,0,10*ROW('Sanitation Data'!E120)),NA())</f>
        <v>#N/A</v>
      </c>
      <c r="AC126" s="509" t="e">
        <f ca="1">+IF(AND(ISNUMBER(OFFSET('Sanitation Data'!$E$10,0,10*ROW('Sanitation Data'!E120))),'Data Summary'!CR126="Yes"),OFFSET('Sanitation Data'!$E$10,0,10*ROW('Sanitation Data'!E120)),NA())</f>
        <v>#N/A</v>
      </c>
      <c r="AD126" s="509" t="e">
        <f ca="1">+IF(AND(ISNUMBER(OFFSET('Sanitation Data'!$E$11,0,10*ROW('Sanitation Data'!E120))),'Data Summary'!CS126="Yes"),OFFSET('Sanitation Data'!$E$11,0,10*ROW('Sanitation Data'!E120)),NA())</f>
        <v>#N/A</v>
      </c>
      <c r="AE126" s="509" t="e">
        <f ca="1">+IF(AND(ISNUMBER(OFFSET('Sanitation Data'!$E$12,0,10*ROW('Sanitation Data'!E120))),'Data Summary'!CT126="Yes"),OFFSET('Sanitation Data'!$E$12,0,10*ROW('Sanitation Data'!E120)),NA())</f>
        <v>#N/A</v>
      </c>
      <c r="AF126" s="509" t="e">
        <f ca="1">+IF(AND(ISNUMBER(OFFSET('Sanitation Data'!$F$4,0,10*ROW('Sanitation Data'!F120))),'Data Summary'!CU126="Yes"),100-OFFSET('Sanitation Data'!$F$4,0,10*ROW('Sanitation Data'!F120)),NA())</f>
        <v>#N/A</v>
      </c>
      <c r="AG126" s="509" t="e">
        <f ca="1">+IF(AND(ISNUMBER(OFFSET('Sanitation Data'!$F$6,0,10*ROW('Sanitation Data'!F120))),'Data Summary'!CV126="Yes"),OFFSET('Sanitation Data'!$F$6,0,10*ROW('Sanitation Data'!F120)),NA())</f>
        <v>#N/A</v>
      </c>
      <c r="AH126" s="509" t="e">
        <f ca="1">+IF(AND(ISNUMBER(OFFSET('Sanitation Data'!$F$10,0,10*ROW('Sanitation Data'!F120))),'Data Summary'!CW126="Yes"),OFFSET('Sanitation Data'!$F$10,0,10*ROW('Sanitation Data'!F120)),NA())</f>
        <v>#N/A</v>
      </c>
      <c r="AI126" s="509" t="e">
        <f ca="1">+IF(AND(ISNUMBER(OFFSET('Sanitation Data'!$F$11,0,10*ROW('Sanitation Data'!F120))),'Data Summary'!CX126="Yes"),OFFSET('Sanitation Data'!$F$11,0,10*ROW('Sanitation Data'!F120)),NA())</f>
        <v>#N/A</v>
      </c>
      <c r="AJ126" s="509" t="e">
        <f ca="1">+IF(AND(ISNUMBER(OFFSET('Sanitation Data'!$F$12,0,10*ROW('Sanitation Data'!F120))),'Data Summary'!CY126="Yes"),OFFSET('Sanitation Data'!$F$12,0,10*ROW('Sanitation Data'!F120)),NA())</f>
        <v>#N/A</v>
      </c>
      <c r="AK126" s="509" t="e">
        <f ca="1">+IF(AND(ISNUMBER(OFFSET('Sanitation Data'!$G$4,0,10*ROW('Sanitation Data'!G120))),'Data Summary'!CZ126="Yes"),100-OFFSET('Sanitation Data'!$G$4,0,10*ROW('Sanitation Data'!G120)),NA())</f>
        <v>#N/A</v>
      </c>
      <c r="AL126" s="509" t="e">
        <f ca="1">+IF(AND(ISNUMBER(OFFSET('Sanitation Data'!$G$6,0,10*ROW('Sanitation Data'!G120))),'Data Summary'!DA126="Yes"),OFFSET('Sanitation Data'!$G$6,0,10*ROW('Sanitation Data'!G120)),NA())</f>
        <v>#N/A</v>
      </c>
      <c r="AM126" s="509" t="e">
        <f ca="1">+IF(AND(ISNUMBER(OFFSET('Sanitation Data'!$G$10,0,10*ROW('Sanitation Data'!G120))),'Data Summary'!DB126="Yes"),OFFSET('Sanitation Data'!$G$10,0,10*ROW('Sanitation Data'!G120)),NA())</f>
        <v>#N/A</v>
      </c>
      <c r="AN126" s="509" t="e">
        <f ca="1">+IF(AND(ISNUMBER(OFFSET('Sanitation Data'!$G$11,0,10*ROW('Sanitation Data'!G120))),'Data Summary'!DC126="Yes"),OFFSET('Sanitation Data'!$G$11,0,10*ROW('Sanitation Data'!G120)),NA())</f>
        <v>#N/A</v>
      </c>
      <c r="AO126" s="509" t="e">
        <f ca="1">+IF(AND(ISNUMBER(OFFSET('Sanitation Data'!$G$12,0,10*ROW('Sanitation Data'!G120))),'Data Summary'!DD126="Yes"),OFFSET('Sanitation Data'!$G$12,0,10*ROW('Sanitation Data'!G120)),NA())</f>
        <v>#N/A</v>
      </c>
      <c r="AP126" s="509" t="e">
        <f ca="1">+IF(AND(ISNUMBER(OFFSET('Sanitation Data'!$H$4,0,10*ROW('Sanitation Data'!H120))),'Data Summary'!DE126="Yes"),100-OFFSET('Sanitation Data'!$H$4,0,10*ROW('Sanitation Data'!H120)),NA())</f>
        <v>#N/A</v>
      </c>
      <c r="AQ126" s="509" t="e">
        <f ca="1">+IF(AND(ISNUMBER(OFFSET('Sanitation Data'!$H$6,0,10*ROW('Sanitation Data'!H120))),'Data Summary'!DF126="Yes"),OFFSET('Sanitation Data'!$H$6,0,10*ROW('Sanitation Data'!H120)),NA())</f>
        <v>#N/A</v>
      </c>
      <c r="AR126" s="509" t="e">
        <f ca="1">+IF(AND(ISNUMBER(OFFSET('Sanitation Data'!$H$10,0,10*ROW('Sanitation Data'!H120))),'Data Summary'!DG126="Yes"),OFFSET('Sanitation Data'!$H$10,0,10*ROW('Sanitation Data'!H120)),NA())</f>
        <v>#N/A</v>
      </c>
      <c r="AS126" s="509" t="e">
        <f ca="1">+IF(AND(ISNUMBER(OFFSET('Sanitation Data'!$H$11,0,10*ROW('Sanitation Data'!H120))),'Data Summary'!DH126="Yes"),OFFSET('Sanitation Data'!$H$11,0,10*ROW('Sanitation Data'!H120)),NA())</f>
        <v>#N/A</v>
      </c>
      <c r="AT126" s="509" t="e">
        <f ca="1">+IF(AND(ISNUMBER(OFFSET('Sanitation Data'!$H$12,0,10*ROW('Sanitation Data'!H120))),'Data Summary'!DI126="Yes"),OFFSET('Sanitation Data'!$H$12,0,10*ROW('Sanitation Data'!H120)),NA())</f>
        <v>#N/A</v>
      </c>
      <c r="AU126" s="509" t="e">
        <f ca="1">+IF(AND(ISNUMBER(OFFSET('Sanitation Data'!$I$4,0,10*ROW('Sanitation Data'!I120))),'Data Summary'!DJ126="Yes"),100-OFFSET('Sanitation Data'!$I$4,0,10*ROW('Sanitation Data'!I120)),NA())</f>
        <v>#N/A</v>
      </c>
      <c r="AV126" s="509" t="e">
        <f ca="1">+IF(AND(ISNUMBER(OFFSET('Sanitation Data'!$I$6,0,10*ROW('Sanitation Data'!I120))),'Data Summary'!DK126="Yes"),OFFSET('Sanitation Data'!$I$6,0,10*ROW('Sanitation Data'!I120)),NA())</f>
        <v>#N/A</v>
      </c>
      <c r="AW126" s="509" t="e">
        <f ca="1">+IF(AND(ISNUMBER(OFFSET('Sanitation Data'!$I$10,0,10*ROW('Sanitation Data'!I120))),'Data Summary'!DL126="Yes"),OFFSET('Sanitation Data'!$I$10,0,10*ROW('Sanitation Data'!I120)),NA())</f>
        <v>#N/A</v>
      </c>
      <c r="AX126" s="509" t="e">
        <f ca="1">+IF(AND(ISNUMBER(OFFSET('Sanitation Data'!$I$11,0,10*ROW('Sanitation Data'!I120))),'Data Summary'!DM126="Yes"),OFFSET('Sanitation Data'!$I$11,0,10*ROW('Sanitation Data'!I120)),NA())</f>
        <v>#N/A</v>
      </c>
      <c r="AY126" s="509" t="e">
        <f ca="1">+IF(AND(ISNUMBER(OFFSET('Sanitation Data'!$I$12,0,10*ROW('Sanitation Data'!I120))),'Data Summary'!DN126="Yes"),OFFSET('Sanitation Data'!$I$12,0,10*ROW('Sanitation Data'!I120)),NA())</f>
        <v>#N/A</v>
      </c>
      <c r="AZ126" s="510" t="e">
        <f ca="1">+IF(AND(ISNUMBER(OFFSET('Hygiene Data'!$D$5,0,10*ROW('Hygiene Data'!D120))),'Data Summary'!DO126="Yes"),OFFSET('Hygiene Data'!$D$5,0,10*ROW('Hygiene Data'!D120)),NA())</f>
        <v>#N/A</v>
      </c>
      <c r="BA126" s="510" t="e">
        <f ca="1">+IF(AND(ISNUMBER(OFFSET('Hygiene Data'!$D$7,0,10*ROW('Hygiene Data'!D120))),'Data Summary'!DP126="Yes"),OFFSET('Hygiene Data'!$D$7,0,10*ROW('Hygiene Data'!D120)),NA())</f>
        <v>#N/A</v>
      </c>
      <c r="BB126" s="510" t="e">
        <f ca="1">+IF(AND(ISNUMBER(OFFSET('Hygiene Data'!$D$9,0,10*ROW('Hygiene Data'!D120))),'Data Summary'!DQ126="Yes"),OFFSET('Hygiene Data'!$D$9,0,10*ROW('Hygiene Data'!D120)),NA())</f>
        <v>#N/A</v>
      </c>
      <c r="BC126" s="510" t="e">
        <f ca="1">+IF(AND(ISNUMBER(OFFSET('Hygiene Data'!$E$5,0,10*ROW('Hygiene Data'!E120))),'Data Summary'!DR126="Yes"),OFFSET('Hygiene Data'!$E$5,0,10*ROW('Hygiene Data'!E120)),NA())</f>
        <v>#N/A</v>
      </c>
      <c r="BD126" s="510" t="e">
        <f ca="1">+IF(AND(ISNUMBER(OFFSET('Hygiene Data'!$E$7,0,10*ROW('Hygiene Data'!E120))),'Data Summary'!DS126="Yes"),OFFSET('Hygiene Data'!$E$7,0,10*ROW('Hygiene Data'!E120)),NA())</f>
        <v>#N/A</v>
      </c>
      <c r="BE126" s="510" t="e">
        <f ca="1">+IF(AND(ISNUMBER(OFFSET('Hygiene Data'!$E$9,0,10*ROW('Hygiene Data'!E120))),'Data Summary'!DT126="Yes"),OFFSET('Hygiene Data'!$E$9,0,10*ROW('Hygiene Data'!E120)),NA())</f>
        <v>#N/A</v>
      </c>
      <c r="BF126" s="510" t="e">
        <f ca="1">+IF(AND(ISNUMBER(OFFSET('Hygiene Data'!$F$5,0,10*ROW('Hygiene Data'!F120))),'Data Summary'!DU126="Yes"),OFFSET('Hygiene Data'!$F$5,0,10*ROW('Hygiene Data'!F120)),NA())</f>
        <v>#N/A</v>
      </c>
      <c r="BG126" s="510" t="e">
        <f ca="1">+IF(AND(ISNUMBER(OFFSET('Hygiene Data'!$F$7,0,10*ROW('Hygiene Data'!F120))),'Data Summary'!DV126="Yes"),OFFSET('Hygiene Data'!$F$7,0,10*ROW('Hygiene Data'!F120)),NA())</f>
        <v>#N/A</v>
      </c>
      <c r="BH126" s="510" t="e">
        <f ca="1">+IF(AND(ISNUMBER(OFFSET('Hygiene Data'!$F$9,0,10*ROW('Hygiene Data'!F120))),'Data Summary'!DW126="Yes"),OFFSET('Hygiene Data'!$F$9,0,10*ROW('Hygiene Data'!F120)),NA())</f>
        <v>#N/A</v>
      </c>
      <c r="BI126" s="510" t="e">
        <f ca="1">+IF(AND(ISNUMBER(OFFSET('Hygiene Data'!$G$5,0,10*ROW('Hygiene Data'!G120))),'Data Summary'!DX126="Yes"),OFFSET('Hygiene Data'!$G$5,0,10*ROW('Hygiene Data'!G120)),NA())</f>
        <v>#N/A</v>
      </c>
      <c r="BJ126" s="510" t="e">
        <f ca="1">+IF(AND(ISNUMBER(OFFSET('Hygiene Data'!$G$7,0,10*ROW('Hygiene Data'!G120))),'Data Summary'!DY126="Yes"),OFFSET('Hygiene Data'!$G$7,0,10*ROW('Hygiene Data'!G120)),NA())</f>
        <v>#N/A</v>
      </c>
      <c r="BK126" s="510" t="e">
        <f ca="1">+IF(AND(ISNUMBER(OFFSET('Hygiene Data'!$G$9,0,10*ROW('Hygiene Data'!G120))),'Data Summary'!DZ126="Yes"),OFFSET('Hygiene Data'!$G$9,0,10*ROW('Hygiene Data'!G120)),NA())</f>
        <v>#N/A</v>
      </c>
      <c r="BL126" s="510" t="e">
        <f ca="1">+IF(AND(ISNUMBER(OFFSET('Hygiene Data'!$H$5,0,10*ROW('Hygiene Data'!H120))),'Data Summary'!EA126="Yes"),OFFSET('Hygiene Data'!$H$5,0,10*ROW('Hygiene Data'!H120)),NA())</f>
        <v>#N/A</v>
      </c>
      <c r="BM126" s="510" t="e">
        <f ca="1">+IF(AND(ISNUMBER(OFFSET('Hygiene Data'!$H$7,0,10*ROW('Hygiene Data'!H120))),'Data Summary'!EB126="Yes"),OFFSET('Hygiene Data'!$H$7,0,10*ROW('Hygiene Data'!H120)),NA())</f>
        <v>#N/A</v>
      </c>
      <c r="BN126" s="510" t="e">
        <f ca="1">+IF(AND(ISNUMBER(OFFSET('Hygiene Data'!$H$9,0,10*ROW('Hygiene Data'!H120))),'Data Summary'!EC126="Yes"),OFFSET('Hygiene Data'!$H$9,0,10*ROW('Hygiene Data'!H120)),NA())</f>
        <v>#N/A</v>
      </c>
      <c r="BO126" s="510" t="e">
        <f ca="1">+IF(AND(ISNUMBER(OFFSET('Hygiene Data'!$I$5,0,10*ROW('Hygiene Data'!I120))),'Data Summary'!ED126="Yes"),OFFSET('Hygiene Data'!$I$5,0,10*ROW('Hygiene Data'!I120)),NA())</f>
        <v>#N/A</v>
      </c>
      <c r="BP126" s="510" t="e">
        <f ca="1">+IF(AND(ISNUMBER(OFFSET('Hygiene Data'!$I$7,0,10*ROW('Hygiene Data'!I120))),'Data Summary'!EE126="Yes"),OFFSET('Hygiene Data'!$I$7,0,10*ROW('Hygiene Data'!I120)),NA())</f>
        <v>#N/A</v>
      </c>
      <c r="BQ126" s="510" t="e">
        <f ca="1">+IF(AND(ISNUMBER(OFFSET('Hygiene Data'!$I$9,0,10*ROW('Hygiene Data'!I120))),'Data Summary'!EF126="Yes"),OFFSET('Hygiene Data'!$I$9,0,10*ROW('Hygiene Data'!I120)),NA())</f>
        <v>#N/A</v>
      </c>
    </row>
    <row r="127" spans="1:69" x14ac:dyDescent="0.25">
      <c r="A127" s="506" t="e">
        <f ca="1">+RIGHT('Data Summary'!A127,LEN('Data Summary'!A127)-9)</f>
        <v>#VALUE!</v>
      </c>
      <c r="B127" s="480" t="str">
        <f ca="1">+IF(ISTEXT('Data Summary'!B127),'Data Summary'!B127,"")</f>
        <v/>
      </c>
      <c r="C127" s="507" t="e">
        <f ca="1">+VALUE('Data Summary'!C127)</f>
        <v>#VALUE!</v>
      </c>
      <c r="D127" s="508" t="e">
        <f ca="1">+IF(AND(ISNUMBER(OFFSET('Water Data'!$D$4,0,10*ROW('Water Data'!D121))),'Data Summary'!BS127="Yes"),100-OFFSET('Water Data'!$D$4,0,10*ROW('Water Data'!D121)),NA())</f>
        <v>#N/A</v>
      </c>
      <c r="E127" s="508" t="e">
        <f ca="1">+IF(AND(ISNUMBER(OFFSET('Water Data'!$D$6,0,10*ROW('Water Data'!D121))),'Data Summary'!BT127="Yes"),OFFSET('Water Data'!$D$6,0,10*ROW('Water Data'!D121)),NA())</f>
        <v>#N/A</v>
      </c>
      <c r="F127" s="508" t="e">
        <f ca="1">+IF(AND(ISNUMBER(OFFSET('Water Data'!$D$9,0,10*ROW('Water Data'!D121))),'Data Summary'!BU127="Yes"),OFFSET('Water Data'!$D$9,0,10*ROW('Water Data'!D121)),NA())</f>
        <v>#N/A</v>
      </c>
      <c r="G127" s="508" t="e">
        <f ca="1">+IF(AND(ISNUMBER(OFFSET('Water Data'!$E$4,0,10*ROW('Water Data'!E121))),'Data Summary'!BV127="Yes"),100-OFFSET('Water Data'!$E$4,0,10*ROW('Water Data'!E121)),NA())</f>
        <v>#N/A</v>
      </c>
      <c r="H127" s="508" t="e">
        <f ca="1">+IF(AND(ISNUMBER(OFFSET('Water Data'!$E$6,0,10*ROW('Water Data'!E121))),'Data Summary'!BW127="Yes"),OFFSET('Water Data'!$E$6,0,10*ROW('Water Data'!E121)),NA())</f>
        <v>#N/A</v>
      </c>
      <c r="I127" s="508" t="e">
        <f ca="1">+IF(AND(ISNUMBER(OFFSET('Water Data'!$E$9,0,10*ROW('Water Data'!E121))),'Data Summary'!BX127="Yes"),OFFSET('Water Data'!$E$9,0,10*ROW('Water Data'!E121)),NA())</f>
        <v>#N/A</v>
      </c>
      <c r="J127" s="508" t="e">
        <f ca="1">+IF(AND(ISNUMBER(OFFSET('Water Data'!$F$4,0,10*ROW('Water Data'!F121))),'Data Summary'!BY127="Yes"),100-OFFSET('Water Data'!$F$4,0,10*ROW('Water Data'!F121)),NA())</f>
        <v>#N/A</v>
      </c>
      <c r="K127" s="508" t="e">
        <f ca="1">+IF(AND(ISNUMBER(OFFSET('Water Data'!$F$6,0,10*ROW('Water Data'!F121))),'Data Summary'!BZ127="Yes"),OFFSET('Water Data'!$F$6,0,10*ROW('Water Data'!F121)),NA())</f>
        <v>#N/A</v>
      </c>
      <c r="L127" s="508" t="e">
        <f ca="1">+IF(AND(ISNUMBER(OFFSET('Water Data'!$F$9,0,10*ROW('Water Data'!F121))),'Data Summary'!CA127="Yes"),OFFSET('Water Data'!$F$9,0,10*ROW('Water Data'!F121)),NA())</f>
        <v>#N/A</v>
      </c>
      <c r="M127" s="508" t="e">
        <f ca="1">+IF(AND(ISNUMBER(OFFSET('Water Data'!$G$4,0,10*ROW('Water Data'!G121))),'Data Summary'!CB127="Yes"),100-OFFSET('Water Data'!$G$4,0,10*ROW('Water Data'!G121)),NA())</f>
        <v>#N/A</v>
      </c>
      <c r="N127" s="508" t="e">
        <f ca="1">+IF(AND(ISNUMBER(OFFSET('Water Data'!$G$6,0,10*ROW('Water Data'!G121))),'Data Summary'!CC127="Yes"),OFFSET('Water Data'!$G$6,0,10*ROW('Water Data'!G121)),NA())</f>
        <v>#N/A</v>
      </c>
      <c r="O127" s="508" t="e">
        <f ca="1">+IF(AND(ISNUMBER(OFFSET('Water Data'!$G$9,0,10*ROW('Water Data'!G121))),'Data Summary'!CD127="Yes"),OFFSET('Water Data'!$G$9,0,10*ROW('Water Data'!G121)),NA())</f>
        <v>#N/A</v>
      </c>
      <c r="P127" s="508" t="e">
        <f ca="1">+IF(AND(ISNUMBER(OFFSET('Water Data'!$H$4,0,10*ROW('Water Data'!H121))),'Data Summary'!CE127="Yes"),100-OFFSET('Water Data'!$H$4,0,10*ROW('Water Data'!H121)),NA())</f>
        <v>#N/A</v>
      </c>
      <c r="Q127" s="508" t="e">
        <f ca="1">+IF(AND(ISNUMBER(OFFSET('Water Data'!$H$6,0,10*ROW('Water Data'!H121))),'Data Summary'!CF127="Yes"),OFFSET('Water Data'!$H$6,0,10*ROW('Water Data'!H121)),NA())</f>
        <v>#N/A</v>
      </c>
      <c r="R127" s="508" t="e">
        <f ca="1">+IF(AND(ISNUMBER(OFFSET('Water Data'!$H$9,0,10*ROW('Water Data'!H121))),'Data Summary'!CG127="Yes"),OFFSET('Water Data'!$H$9,0,10*ROW('Water Data'!H121)),NA())</f>
        <v>#N/A</v>
      </c>
      <c r="S127" s="508" t="e">
        <f ca="1">+IF(AND(ISNUMBER(OFFSET('Water Data'!$I$4,0,10*ROW('Water Data'!I121))),'Data Summary'!CH127="Yes"),100-OFFSET('Water Data'!$I$4,0,10*ROW('Water Data'!I121)),NA())</f>
        <v>#N/A</v>
      </c>
      <c r="T127" s="508" t="e">
        <f ca="1">+IF(AND(ISNUMBER(OFFSET('Water Data'!$I$6,0,10*ROW('Water Data'!I121))),'Data Summary'!CI127="Yes"),OFFSET('Water Data'!$I$6,0,10*ROW('Water Data'!I121)),NA())</f>
        <v>#N/A</v>
      </c>
      <c r="U127" s="508" t="e">
        <f ca="1">+IF(AND(ISNUMBER(OFFSET('Water Data'!$I$9,0,10*ROW('Water Data'!I121))),'Data Summary'!CJ127="Yes"),OFFSET('Water Data'!$I$9,0,10*ROW('Water Data'!I121)),NA())</f>
        <v>#N/A</v>
      </c>
      <c r="V127" s="509" t="e">
        <f ca="1">+IF(AND(ISNUMBER(OFFSET('Sanitation Data'!$D$4,0,10*ROW('Sanitation Data'!D121))),'Data Summary'!CK127="Yes"),100-OFFSET('Sanitation Data'!$D$4,0,10*ROW('Sanitation Data'!D121)),NA())</f>
        <v>#N/A</v>
      </c>
      <c r="W127" s="509" t="e">
        <f ca="1">+IF(AND(ISNUMBER(OFFSET('Sanitation Data'!$D$6,0,10*ROW('Sanitation Data'!D121))),'Data Summary'!CL127="Yes"),OFFSET('Sanitation Data'!$D$6,0,10*ROW('Sanitation Data'!D121)),NA())</f>
        <v>#N/A</v>
      </c>
      <c r="X127" s="509" t="e">
        <f ca="1">+IF(AND(ISNUMBER(OFFSET('Sanitation Data'!$D$10,0,10*ROW('Sanitation Data'!D121))),'Data Summary'!CM127="Yes"),OFFSET('Sanitation Data'!$D$10,0,10*ROW('Sanitation Data'!D121)),NA())</f>
        <v>#N/A</v>
      </c>
      <c r="Y127" s="509" t="e">
        <f ca="1">+IF(AND(ISNUMBER(OFFSET('Sanitation Data'!$D$11,0,10*ROW('Sanitation Data'!D121))),'Data Summary'!CN127="Yes"),OFFSET('Sanitation Data'!$D$11,0,10*ROW('Sanitation Data'!D121)),NA())</f>
        <v>#N/A</v>
      </c>
      <c r="Z127" s="509" t="e">
        <f ca="1">+IF(AND(ISNUMBER(OFFSET('Sanitation Data'!$D$12,0,10*ROW('Sanitation Data'!D121))),'Data Summary'!CO127="Yes"),OFFSET('Sanitation Data'!$D$12,0,10*ROW('Sanitation Data'!D121)),NA())</f>
        <v>#N/A</v>
      </c>
      <c r="AA127" s="509" t="e">
        <f ca="1">+IF(AND(ISNUMBER(OFFSET('Sanitation Data'!$E$4,0,10*ROW('Sanitation Data'!E121))),'Data Summary'!CP127="Yes"),100-OFFSET('Sanitation Data'!$E$4,0,10*ROW('Sanitation Data'!E121)),NA())</f>
        <v>#N/A</v>
      </c>
      <c r="AB127" s="509" t="e">
        <f ca="1">+IF(AND(ISNUMBER(OFFSET('Sanitation Data'!$E$6,0,10*ROW('Sanitation Data'!E121))),'Data Summary'!CQ127="Yes"),OFFSET('Sanitation Data'!$E$6,0,10*ROW('Sanitation Data'!E121)),NA())</f>
        <v>#N/A</v>
      </c>
      <c r="AC127" s="509" t="e">
        <f ca="1">+IF(AND(ISNUMBER(OFFSET('Sanitation Data'!$E$10,0,10*ROW('Sanitation Data'!E121))),'Data Summary'!CR127="Yes"),OFFSET('Sanitation Data'!$E$10,0,10*ROW('Sanitation Data'!E121)),NA())</f>
        <v>#N/A</v>
      </c>
      <c r="AD127" s="509" t="e">
        <f ca="1">+IF(AND(ISNUMBER(OFFSET('Sanitation Data'!$E$11,0,10*ROW('Sanitation Data'!E121))),'Data Summary'!CS127="Yes"),OFFSET('Sanitation Data'!$E$11,0,10*ROW('Sanitation Data'!E121)),NA())</f>
        <v>#N/A</v>
      </c>
      <c r="AE127" s="509" t="e">
        <f ca="1">+IF(AND(ISNUMBER(OFFSET('Sanitation Data'!$E$12,0,10*ROW('Sanitation Data'!E121))),'Data Summary'!CT127="Yes"),OFFSET('Sanitation Data'!$E$12,0,10*ROW('Sanitation Data'!E121)),NA())</f>
        <v>#N/A</v>
      </c>
      <c r="AF127" s="509" t="e">
        <f ca="1">+IF(AND(ISNUMBER(OFFSET('Sanitation Data'!$F$4,0,10*ROW('Sanitation Data'!F121))),'Data Summary'!CU127="Yes"),100-OFFSET('Sanitation Data'!$F$4,0,10*ROW('Sanitation Data'!F121)),NA())</f>
        <v>#N/A</v>
      </c>
      <c r="AG127" s="509" t="e">
        <f ca="1">+IF(AND(ISNUMBER(OFFSET('Sanitation Data'!$F$6,0,10*ROW('Sanitation Data'!F121))),'Data Summary'!CV127="Yes"),OFFSET('Sanitation Data'!$F$6,0,10*ROW('Sanitation Data'!F121)),NA())</f>
        <v>#N/A</v>
      </c>
      <c r="AH127" s="509" t="e">
        <f ca="1">+IF(AND(ISNUMBER(OFFSET('Sanitation Data'!$F$10,0,10*ROW('Sanitation Data'!F121))),'Data Summary'!CW127="Yes"),OFFSET('Sanitation Data'!$F$10,0,10*ROW('Sanitation Data'!F121)),NA())</f>
        <v>#N/A</v>
      </c>
      <c r="AI127" s="509" t="e">
        <f ca="1">+IF(AND(ISNUMBER(OFFSET('Sanitation Data'!$F$11,0,10*ROW('Sanitation Data'!F121))),'Data Summary'!CX127="Yes"),OFFSET('Sanitation Data'!$F$11,0,10*ROW('Sanitation Data'!F121)),NA())</f>
        <v>#N/A</v>
      </c>
      <c r="AJ127" s="509" t="e">
        <f ca="1">+IF(AND(ISNUMBER(OFFSET('Sanitation Data'!$F$12,0,10*ROW('Sanitation Data'!F121))),'Data Summary'!CY127="Yes"),OFFSET('Sanitation Data'!$F$12,0,10*ROW('Sanitation Data'!F121)),NA())</f>
        <v>#N/A</v>
      </c>
      <c r="AK127" s="509" t="e">
        <f ca="1">+IF(AND(ISNUMBER(OFFSET('Sanitation Data'!$G$4,0,10*ROW('Sanitation Data'!G121))),'Data Summary'!CZ127="Yes"),100-OFFSET('Sanitation Data'!$G$4,0,10*ROW('Sanitation Data'!G121)),NA())</f>
        <v>#N/A</v>
      </c>
      <c r="AL127" s="509" t="e">
        <f ca="1">+IF(AND(ISNUMBER(OFFSET('Sanitation Data'!$G$6,0,10*ROW('Sanitation Data'!G121))),'Data Summary'!DA127="Yes"),OFFSET('Sanitation Data'!$G$6,0,10*ROW('Sanitation Data'!G121)),NA())</f>
        <v>#N/A</v>
      </c>
      <c r="AM127" s="509" t="e">
        <f ca="1">+IF(AND(ISNUMBER(OFFSET('Sanitation Data'!$G$10,0,10*ROW('Sanitation Data'!G121))),'Data Summary'!DB127="Yes"),OFFSET('Sanitation Data'!$G$10,0,10*ROW('Sanitation Data'!G121)),NA())</f>
        <v>#N/A</v>
      </c>
      <c r="AN127" s="509" t="e">
        <f ca="1">+IF(AND(ISNUMBER(OFFSET('Sanitation Data'!$G$11,0,10*ROW('Sanitation Data'!G121))),'Data Summary'!DC127="Yes"),OFFSET('Sanitation Data'!$G$11,0,10*ROW('Sanitation Data'!G121)),NA())</f>
        <v>#N/A</v>
      </c>
      <c r="AO127" s="509" t="e">
        <f ca="1">+IF(AND(ISNUMBER(OFFSET('Sanitation Data'!$G$12,0,10*ROW('Sanitation Data'!G121))),'Data Summary'!DD127="Yes"),OFFSET('Sanitation Data'!$G$12,0,10*ROW('Sanitation Data'!G121)),NA())</f>
        <v>#N/A</v>
      </c>
      <c r="AP127" s="509" t="e">
        <f ca="1">+IF(AND(ISNUMBER(OFFSET('Sanitation Data'!$H$4,0,10*ROW('Sanitation Data'!H121))),'Data Summary'!DE127="Yes"),100-OFFSET('Sanitation Data'!$H$4,0,10*ROW('Sanitation Data'!H121)),NA())</f>
        <v>#N/A</v>
      </c>
      <c r="AQ127" s="509" t="e">
        <f ca="1">+IF(AND(ISNUMBER(OFFSET('Sanitation Data'!$H$6,0,10*ROW('Sanitation Data'!H121))),'Data Summary'!DF127="Yes"),OFFSET('Sanitation Data'!$H$6,0,10*ROW('Sanitation Data'!H121)),NA())</f>
        <v>#N/A</v>
      </c>
      <c r="AR127" s="509" t="e">
        <f ca="1">+IF(AND(ISNUMBER(OFFSET('Sanitation Data'!$H$10,0,10*ROW('Sanitation Data'!H121))),'Data Summary'!DG127="Yes"),OFFSET('Sanitation Data'!$H$10,0,10*ROW('Sanitation Data'!H121)),NA())</f>
        <v>#N/A</v>
      </c>
      <c r="AS127" s="509" t="e">
        <f ca="1">+IF(AND(ISNUMBER(OFFSET('Sanitation Data'!$H$11,0,10*ROW('Sanitation Data'!H121))),'Data Summary'!DH127="Yes"),OFFSET('Sanitation Data'!$H$11,0,10*ROW('Sanitation Data'!H121)),NA())</f>
        <v>#N/A</v>
      </c>
      <c r="AT127" s="509" t="e">
        <f ca="1">+IF(AND(ISNUMBER(OFFSET('Sanitation Data'!$H$12,0,10*ROW('Sanitation Data'!H121))),'Data Summary'!DI127="Yes"),OFFSET('Sanitation Data'!$H$12,0,10*ROW('Sanitation Data'!H121)),NA())</f>
        <v>#N/A</v>
      </c>
      <c r="AU127" s="509" t="e">
        <f ca="1">+IF(AND(ISNUMBER(OFFSET('Sanitation Data'!$I$4,0,10*ROW('Sanitation Data'!I121))),'Data Summary'!DJ127="Yes"),100-OFFSET('Sanitation Data'!$I$4,0,10*ROW('Sanitation Data'!I121)),NA())</f>
        <v>#N/A</v>
      </c>
      <c r="AV127" s="509" t="e">
        <f ca="1">+IF(AND(ISNUMBER(OFFSET('Sanitation Data'!$I$6,0,10*ROW('Sanitation Data'!I121))),'Data Summary'!DK127="Yes"),OFFSET('Sanitation Data'!$I$6,0,10*ROW('Sanitation Data'!I121)),NA())</f>
        <v>#N/A</v>
      </c>
      <c r="AW127" s="509" t="e">
        <f ca="1">+IF(AND(ISNUMBER(OFFSET('Sanitation Data'!$I$10,0,10*ROW('Sanitation Data'!I121))),'Data Summary'!DL127="Yes"),OFFSET('Sanitation Data'!$I$10,0,10*ROW('Sanitation Data'!I121)),NA())</f>
        <v>#N/A</v>
      </c>
      <c r="AX127" s="509" t="e">
        <f ca="1">+IF(AND(ISNUMBER(OFFSET('Sanitation Data'!$I$11,0,10*ROW('Sanitation Data'!I121))),'Data Summary'!DM127="Yes"),OFFSET('Sanitation Data'!$I$11,0,10*ROW('Sanitation Data'!I121)),NA())</f>
        <v>#N/A</v>
      </c>
      <c r="AY127" s="509" t="e">
        <f ca="1">+IF(AND(ISNUMBER(OFFSET('Sanitation Data'!$I$12,0,10*ROW('Sanitation Data'!I121))),'Data Summary'!DN127="Yes"),OFFSET('Sanitation Data'!$I$12,0,10*ROW('Sanitation Data'!I121)),NA())</f>
        <v>#N/A</v>
      </c>
      <c r="AZ127" s="510" t="e">
        <f ca="1">+IF(AND(ISNUMBER(OFFSET('Hygiene Data'!$D$5,0,10*ROW('Hygiene Data'!D121))),'Data Summary'!DO127="Yes"),OFFSET('Hygiene Data'!$D$5,0,10*ROW('Hygiene Data'!D121)),NA())</f>
        <v>#N/A</v>
      </c>
      <c r="BA127" s="510" t="e">
        <f ca="1">+IF(AND(ISNUMBER(OFFSET('Hygiene Data'!$D$7,0,10*ROW('Hygiene Data'!D121))),'Data Summary'!DP127="Yes"),OFFSET('Hygiene Data'!$D$7,0,10*ROW('Hygiene Data'!D121)),NA())</f>
        <v>#N/A</v>
      </c>
      <c r="BB127" s="510" t="e">
        <f ca="1">+IF(AND(ISNUMBER(OFFSET('Hygiene Data'!$D$9,0,10*ROW('Hygiene Data'!D121))),'Data Summary'!DQ127="Yes"),OFFSET('Hygiene Data'!$D$9,0,10*ROW('Hygiene Data'!D121)),NA())</f>
        <v>#N/A</v>
      </c>
      <c r="BC127" s="510" t="e">
        <f ca="1">+IF(AND(ISNUMBER(OFFSET('Hygiene Data'!$E$5,0,10*ROW('Hygiene Data'!E121))),'Data Summary'!DR127="Yes"),OFFSET('Hygiene Data'!$E$5,0,10*ROW('Hygiene Data'!E121)),NA())</f>
        <v>#N/A</v>
      </c>
      <c r="BD127" s="510" t="e">
        <f ca="1">+IF(AND(ISNUMBER(OFFSET('Hygiene Data'!$E$7,0,10*ROW('Hygiene Data'!E121))),'Data Summary'!DS127="Yes"),OFFSET('Hygiene Data'!$E$7,0,10*ROW('Hygiene Data'!E121)),NA())</f>
        <v>#N/A</v>
      </c>
      <c r="BE127" s="510" t="e">
        <f ca="1">+IF(AND(ISNUMBER(OFFSET('Hygiene Data'!$E$9,0,10*ROW('Hygiene Data'!E121))),'Data Summary'!DT127="Yes"),OFFSET('Hygiene Data'!$E$9,0,10*ROW('Hygiene Data'!E121)),NA())</f>
        <v>#N/A</v>
      </c>
      <c r="BF127" s="510" t="e">
        <f ca="1">+IF(AND(ISNUMBER(OFFSET('Hygiene Data'!$F$5,0,10*ROW('Hygiene Data'!F121))),'Data Summary'!DU127="Yes"),OFFSET('Hygiene Data'!$F$5,0,10*ROW('Hygiene Data'!F121)),NA())</f>
        <v>#N/A</v>
      </c>
      <c r="BG127" s="510" t="e">
        <f ca="1">+IF(AND(ISNUMBER(OFFSET('Hygiene Data'!$F$7,0,10*ROW('Hygiene Data'!F121))),'Data Summary'!DV127="Yes"),OFFSET('Hygiene Data'!$F$7,0,10*ROW('Hygiene Data'!F121)),NA())</f>
        <v>#N/A</v>
      </c>
      <c r="BH127" s="510" t="e">
        <f ca="1">+IF(AND(ISNUMBER(OFFSET('Hygiene Data'!$F$9,0,10*ROW('Hygiene Data'!F121))),'Data Summary'!DW127="Yes"),OFFSET('Hygiene Data'!$F$9,0,10*ROW('Hygiene Data'!F121)),NA())</f>
        <v>#N/A</v>
      </c>
      <c r="BI127" s="510" t="e">
        <f ca="1">+IF(AND(ISNUMBER(OFFSET('Hygiene Data'!$G$5,0,10*ROW('Hygiene Data'!G121))),'Data Summary'!DX127="Yes"),OFFSET('Hygiene Data'!$G$5,0,10*ROW('Hygiene Data'!G121)),NA())</f>
        <v>#N/A</v>
      </c>
      <c r="BJ127" s="510" t="e">
        <f ca="1">+IF(AND(ISNUMBER(OFFSET('Hygiene Data'!$G$7,0,10*ROW('Hygiene Data'!G121))),'Data Summary'!DY127="Yes"),OFFSET('Hygiene Data'!$G$7,0,10*ROW('Hygiene Data'!G121)),NA())</f>
        <v>#N/A</v>
      </c>
      <c r="BK127" s="510" t="e">
        <f ca="1">+IF(AND(ISNUMBER(OFFSET('Hygiene Data'!$G$9,0,10*ROW('Hygiene Data'!G121))),'Data Summary'!DZ127="Yes"),OFFSET('Hygiene Data'!$G$9,0,10*ROW('Hygiene Data'!G121)),NA())</f>
        <v>#N/A</v>
      </c>
      <c r="BL127" s="510" t="e">
        <f ca="1">+IF(AND(ISNUMBER(OFFSET('Hygiene Data'!$H$5,0,10*ROW('Hygiene Data'!H121))),'Data Summary'!EA127="Yes"),OFFSET('Hygiene Data'!$H$5,0,10*ROW('Hygiene Data'!H121)),NA())</f>
        <v>#N/A</v>
      </c>
      <c r="BM127" s="510" t="e">
        <f ca="1">+IF(AND(ISNUMBER(OFFSET('Hygiene Data'!$H$7,0,10*ROW('Hygiene Data'!H121))),'Data Summary'!EB127="Yes"),OFFSET('Hygiene Data'!$H$7,0,10*ROW('Hygiene Data'!H121)),NA())</f>
        <v>#N/A</v>
      </c>
      <c r="BN127" s="510" t="e">
        <f ca="1">+IF(AND(ISNUMBER(OFFSET('Hygiene Data'!$H$9,0,10*ROW('Hygiene Data'!H121))),'Data Summary'!EC127="Yes"),OFFSET('Hygiene Data'!$H$9,0,10*ROW('Hygiene Data'!H121)),NA())</f>
        <v>#N/A</v>
      </c>
      <c r="BO127" s="510" t="e">
        <f ca="1">+IF(AND(ISNUMBER(OFFSET('Hygiene Data'!$I$5,0,10*ROW('Hygiene Data'!I121))),'Data Summary'!ED127="Yes"),OFFSET('Hygiene Data'!$I$5,0,10*ROW('Hygiene Data'!I121)),NA())</f>
        <v>#N/A</v>
      </c>
      <c r="BP127" s="510" t="e">
        <f ca="1">+IF(AND(ISNUMBER(OFFSET('Hygiene Data'!$I$7,0,10*ROW('Hygiene Data'!I121))),'Data Summary'!EE127="Yes"),OFFSET('Hygiene Data'!$I$7,0,10*ROW('Hygiene Data'!I121)),NA())</f>
        <v>#N/A</v>
      </c>
      <c r="BQ127" s="510" t="e">
        <f ca="1">+IF(AND(ISNUMBER(OFFSET('Hygiene Data'!$I$9,0,10*ROW('Hygiene Data'!I121))),'Data Summary'!EF127="Yes"),OFFSET('Hygiene Data'!$I$9,0,10*ROW('Hygiene Data'!I121)),NA())</f>
        <v>#N/A</v>
      </c>
    </row>
    <row r="128" spans="1:69" x14ac:dyDescent="0.25">
      <c r="A128" s="506" t="e">
        <f ca="1">+RIGHT('Data Summary'!A128,LEN('Data Summary'!A128)-9)</f>
        <v>#VALUE!</v>
      </c>
      <c r="B128" s="480" t="str">
        <f ca="1">+IF(ISTEXT('Data Summary'!B128),'Data Summary'!B128,"")</f>
        <v/>
      </c>
      <c r="C128" s="507" t="e">
        <f ca="1">+VALUE('Data Summary'!C128)</f>
        <v>#VALUE!</v>
      </c>
      <c r="D128" s="508" t="e">
        <f ca="1">+IF(AND(ISNUMBER(OFFSET('Water Data'!$D$4,0,10*ROW('Water Data'!D122))),'Data Summary'!BS128="Yes"),100-OFFSET('Water Data'!$D$4,0,10*ROW('Water Data'!D122)),NA())</f>
        <v>#N/A</v>
      </c>
      <c r="E128" s="508" t="e">
        <f ca="1">+IF(AND(ISNUMBER(OFFSET('Water Data'!$D$6,0,10*ROW('Water Data'!D122))),'Data Summary'!BT128="Yes"),OFFSET('Water Data'!$D$6,0,10*ROW('Water Data'!D122)),NA())</f>
        <v>#N/A</v>
      </c>
      <c r="F128" s="508" t="e">
        <f ca="1">+IF(AND(ISNUMBER(OFFSET('Water Data'!$D$9,0,10*ROW('Water Data'!D122))),'Data Summary'!BU128="Yes"),OFFSET('Water Data'!$D$9,0,10*ROW('Water Data'!D122)),NA())</f>
        <v>#N/A</v>
      </c>
      <c r="G128" s="508" t="e">
        <f ca="1">+IF(AND(ISNUMBER(OFFSET('Water Data'!$E$4,0,10*ROW('Water Data'!E122))),'Data Summary'!BV128="Yes"),100-OFFSET('Water Data'!$E$4,0,10*ROW('Water Data'!E122)),NA())</f>
        <v>#N/A</v>
      </c>
      <c r="H128" s="508" t="e">
        <f ca="1">+IF(AND(ISNUMBER(OFFSET('Water Data'!$E$6,0,10*ROW('Water Data'!E122))),'Data Summary'!BW128="Yes"),OFFSET('Water Data'!$E$6,0,10*ROW('Water Data'!E122)),NA())</f>
        <v>#N/A</v>
      </c>
      <c r="I128" s="508" t="e">
        <f ca="1">+IF(AND(ISNUMBER(OFFSET('Water Data'!$E$9,0,10*ROW('Water Data'!E122))),'Data Summary'!BX128="Yes"),OFFSET('Water Data'!$E$9,0,10*ROW('Water Data'!E122)),NA())</f>
        <v>#N/A</v>
      </c>
      <c r="J128" s="508" t="e">
        <f ca="1">+IF(AND(ISNUMBER(OFFSET('Water Data'!$F$4,0,10*ROW('Water Data'!F122))),'Data Summary'!BY128="Yes"),100-OFFSET('Water Data'!$F$4,0,10*ROW('Water Data'!F122)),NA())</f>
        <v>#N/A</v>
      </c>
      <c r="K128" s="508" t="e">
        <f ca="1">+IF(AND(ISNUMBER(OFFSET('Water Data'!$F$6,0,10*ROW('Water Data'!F122))),'Data Summary'!BZ128="Yes"),OFFSET('Water Data'!$F$6,0,10*ROW('Water Data'!F122)),NA())</f>
        <v>#N/A</v>
      </c>
      <c r="L128" s="508" t="e">
        <f ca="1">+IF(AND(ISNUMBER(OFFSET('Water Data'!$F$9,0,10*ROW('Water Data'!F122))),'Data Summary'!CA128="Yes"),OFFSET('Water Data'!$F$9,0,10*ROW('Water Data'!F122)),NA())</f>
        <v>#N/A</v>
      </c>
      <c r="M128" s="508" t="e">
        <f ca="1">+IF(AND(ISNUMBER(OFFSET('Water Data'!$G$4,0,10*ROW('Water Data'!G122))),'Data Summary'!CB128="Yes"),100-OFFSET('Water Data'!$G$4,0,10*ROW('Water Data'!G122)),NA())</f>
        <v>#N/A</v>
      </c>
      <c r="N128" s="508" t="e">
        <f ca="1">+IF(AND(ISNUMBER(OFFSET('Water Data'!$G$6,0,10*ROW('Water Data'!G122))),'Data Summary'!CC128="Yes"),OFFSET('Water Data'!$G$6,0,10*ROW('Water Data'!G122)),NA())</f>
        <v>#N/A</v>
      </c>
      <c r="O128" s="508" t="e">
        <f ca="1">+IF(AND(ISNUMBER(OFFSET('Water Data'!$G$9,0,10*ROW('Water Data'!G122))),'Data Summary'!CD128="Yes"),OFFSET('Water Data'!$G$9,0,10*ROW('Water Data'!G122)),NA())</f>
        <v>#N/A</v>
      </c>
      <c r="P128" s="508" t="e">
        <f ca="1">+IF(AND(ISNUMBER(OFFSET('Water Data'!$H$4,0,10*ROW('Water Data'!H122))),'Data Summary'!CE128="Yes"),100-OFFSET('Water Data'!$H$4,0,10*ROW('Water Data'!H122)),NA())</f>
        <v>#N/A</v>
      </c>
      <c r="Q128" s="508" t="e">
        <f ca="1">+IF(AND(ISNUMBER(OFFSET('Water Data'!$H$6,0,10*ROW('Water Data'!H122))),'Data Summary'!CF128="Yes"),OFFSET('Water Data'!$H$6,0,10*ROW('Water Data'!H122)),NA())</f>
        <v>#N/A</v>
      </c>
      <c r="R128" s="508" t="e">
        <f ca="1">+IF(AND(ISNUMBER(OFFSET('Water Data'!$H$9,0,10*ROW('Water Data'!H122))),'Data Summary'!CG128="Yes"),OFFSET('Water Data'!$H$9,0,10*ROW('Water Data'!H122)),NA())</f>
        <v>#N/A</v>
      </c>
      <c r="S128" s="508" t="e">
        <f ca="1">+IF(AND(ISNUMBER(OFFSET('Water Data'!$I$4,0,10*ROW('Water Data'!I122))),'Data Summary'!CH128="Yes"),100-OFFSET('Water Data'!$I$4,0,10*ROW('Water Data'!I122)),NA())</f>
        <v>#N/A</v>
      </c>
      <c r="T128" s="508" t="e">
        <f ca="1">+IF(AND(ISNUMBER(OFFSET('Water Data'!$I$6,0,10*ROW('Water Data'!I122))),'Data Summary'!CI128="Yes"),OFFSET('Water Data'!$I$6,0,10*ROW('Water Data'!I122)),NA())</f>
        <v>#N/A</v>
      </c>
      <c r="U128" s="508" t="e">
        <f ca="1">+IF(AND(ISNUMBER(OFFSET('Water Data'!$I$9,0,10*ROW('Water Data'!I122))),'Data Summary'!CJ128="Yes"),OFFSET('Water Data'!$I$9,0,10*ROW('Water Data'!I122)),NA())</f>
        <v>#N/A</v>
      </c>
      <c r="V128" s="509" t="e">
        <f ca="1">+IF(AND(ISNUMBER(OFFSET('Sanitation Data'!$D$4,0,10*ROW('Sanitation Data'!D122))),'Data Summary'!CK128="Yes"),100-OFFSET('Sanitation Data'!$D$4,0,10*ROW('Sanitation Data'!D122)),NA())</f>
        <v>#N/A</v>
      </c>
      <c r="W128" s="509" t="e">
        <f ca="1">+IF(AND(ISNUMBER(OFFSET('Sanitation Data'!$D$6,0,10*ROW('Sanitation Data'!D122))),'Data Summary'!CL128="Yes"),OFFSET('Sanitation Data'!$D$6,0,10*ROW('Sanitation Data'!D122)),NA())</f>
        <v>#N/A</v>
      </c>
      <c r="X128" s="509" t="e">
        <f ca="1">+IF(AND(ISNUMBER(OFFSET('Sanitation Data'!$D$10,0,10*ROW('Sanitation Data'!D122))),'Data Summary'!CM128="Yes"),OFFSET('Sanitation Data'!$D$10,0,10*ROW('Sanitation Data'!D122)),NA())</f>
        <v>#N/A</v>
      </c>
      <c r="Y128" s="509" t="e">
        <f ca="1">+IF(AND(ISNUMBER(OFFSET('Sanitation Data'!$D$11,0,10*ROW('Sanitation Data'!D122))),'Data Summary'!CN128="Yes"),OFFSET('Sanitation Data'!$D$11,0,10*ROW('Sanitation Data'!D122)),NA())</f>
        <v>#N/A</v>
      </c>
      <c r="Z128" s="509" t="e">
        <f ca="1">+IF(AND(ISNUMBER(OFFSET('Sanitation Data'!$D$12,0,10*ROW('Sanitation Data'!D122))),'Data Summary'!CO128="Yes"),OFFSET('Sanitation Data'!$D$12,0,10*ROW('Sanitation Data'!D122)),NA())</f>
        <v>#N/A</v>
      </c>
      <c r="AA128" s="509" t="e">
        <f ca="1">+IF(AND(ISNUMBER(OFFSET('Sanitation Data'!$E$4,0,10*ROW('Sanitation Data'!E122))),'Data Summary'!CP128="Yes"),100-OFFSET('Sanitation Data'!$E$4,0,10*ROW('Sanitation Data'!E122)),NA())</f>
        <v>#N/A</v>
      </c>
      <c r="AB128" s="509" t="e">
        <f ca="1">+IF(AND(ISNUMBER(OFFSET('Sanitation Data'!$E$6,0,10*ROW('Sanitation Data'!E122))),'Data Summary'!CQ128="Yes"),OFFSET('Sanitation Data'!$E$6,0,10*ROW('Sanitation Data'!E122)),NA())</f>
        <v>#N/A</v>
      </c>
      <c r="AC128" s="509" t="e">
        <f ca="1">+IF(AND(ISNUMBER(OFFSET('Sanitation Data'!$E$10,0,10*ROW('Sanitation Data'!E122))),'Data Summary'!CR128="Yes"),OFFSET('Sanitation Data'!$E$10,0,10*ROW('Sanitation Data'!E122)),NA())</f>
        <v>#N/A</v>
      </c>
      <c r="AD128" s="509" t="e">
        <f ca="1">+IF(AND(ISNUMBER(OFFSET('Sanitation Data'!$E$11,0,10*ROW('Sanitation Data'!E122))),'Data Summary'!CS128="Yes"),OFFSET('Sanitation Data'!$E$11,0,10*ROW('Sanitation Data'!E122)),NA())</f>
        <v>#N/A</v>
      </c>
      <c r="AE128" s="509" t="e">
        <f ca="1">+IF(AND(ISNUMBER(OFFSET('Sanitation Data'!$E$12,0,10*ROW('Sanitation Data'!E122))),'Data Summary'!CT128="Yes"),OFFSET('Sanitation Data'!$E$12,0,10*ROW('Sanitation Data'!E122)),NA())</f>
        <v>#N/A</v>
      </c>
      <c r="AF128" s="509" t="e">
        <f ca="1">+IF(AND(ISNUMBER(OFFSET('Sanitation Data'!$F$4,0,10*ROW('Sanitation Data'!F122))),'Data Summary'!CU128="Yes"),100-OFFSET('Sanitation Data'!$F$4,0,10*ROW('Sanitation Data'!F122)),NA())</f>
        <v>#N/A</v>
      </c>
      <c r="AG128" s="509" t="e">
        <f ca="1">+IF(AND(ISNUMBER(OFFSET('Sanitation Data'!$F$6,0,10*ROW('Sanitation Data'!F122))),'Data Summary'!CV128="Yes"),OFFSET('Sanitation Data'!$F$6,0,10*ROW('Sanitation Data'!F122)),NA())</f>
        <v>#N/A</v>
      </c>
      <c r="AH128" s="509" t="e">
        <f ca="1">+IF(AND(ISNUMBER(OFFSET('Sanitation Data'!$F$10,0,10*ROW('Sanitation Data'!F122))),'Data Summary'!CW128="Yes"),OFFSET('Sanitation Data'!$F$10,0,10*ROW('Sanitation Data'!F122)),NA())</f>
        <v>#N/A</v>
      </c>
      <c r="AI128" s="509" t="e">
        <f ca="1">+IF(AND(ISNUMBER(OFFSET('Sanitation Data'!$F$11,0,10*ROW('Sanitation Data'!F122))),'Data Summary'!CX128="Yes"),OFFSET('Sanitation Data'!$F$11,0,10*ROW('Sanitation Data'!F122)),NA())</f>
        <v>#N/A</v>
      </c>
      <c r="AJ128" s="509" t="e">
        <f ca="1">+IF(AND(ISNUMBER(OFFSET('Sanitation Data'!$F$12,0,10*ROW('Sanitation Data'!F122))),'Data Summary'!CY128="Yes"),OFFSET('Sanitation Data'!$F$12,0,10*ROW('Sanitation Data'!F122)),NA())</f>
        <v>#N/A</v>
      </c>
      <c r="AK128" s="509" t="e">
        <f ca="1">+IF(AND(ISNUMBER(OFFSET('Sanitation Data'!$G$4,0,10*ROW('Sanitation Data'!G122))),'Data Summary'!CZ128="Yes"),100-OFFSET('Sanitation Data'!$G$4,0,10*ROW('Sanitation Data'!G122)),NA())</f>
        <v>#N/A</v>
      </c>
      <c r="AL128" s="509" t="e">
        <f ca="1">+IF(AND(ISNUMBER(OFFSET('Sanitation Data'!$G$6,0,10*ROW('Sanitation Data'!G122))),'Data Summary'!DA128="Yes"),OFFSET('Sanitation Data'!$G$6,0,10*ROW('Sanitation Data'!G122)),NA())</f>
        <v>#N/A</v>
      </c>
      <c r="AM128" s="509" t="e">
        <f ca="1">+IF(AND(ISNUMBER(OFFSET('Sanitation Data'!$G$10,0,10*ROW('Sanitation Data'!G122))),'Data Summary'!DB128="Yes"),OFFSET('Sanitation Data'!$G$10,0,10*ROW('Sanitation Data'!G122)),NA())</f>
        <v>#N/A</v>
      </c>
      <c r="AN128" s="509" t="e">
        <f ca="1">+IF(AND(ISNUMBER(OFFSET('Sanitation Data'!$G$11,0,10*ROW('Sanitation Data'!G122))),'Data Summary'!DC128="Yes"),OFFSET('Sanitation Data'!$G$11,0,10*ROW('Sanitation Data'!G122)),NA())</f>
        <v>#N/A</v>
      </c>
      <c r="AO128" s="509" t="e">
        <f ca="1">+IF(AND(ISNUMBER(OFFSET('Sanitation Data'!$G$12,0,10*ROW('Sanitation Data'!G122))),'Data Summary'!DD128="Yes"),OFFSET('Sanitation Data'!$G$12,0,10*ROW('Sanitation Data'!G122)),NA())</f>
        <v>#N/A</v>
      </c>
      <c r="AP128" s="509" t="e">
        <f ca="1">+IF(AND(ISNUMBER(OFFSET('Sanitation Data'!$H$4,0,10*ROW('Sanitation Data'!H122))),'Data Summary'!DE128="Yes"),100-OFFSET('Sanitation Data'!$H$4,0,10*ROW('Sanitation Data'!H122)),NA())</f>
        <v>#N/A</v>
      </c>
      <c r="AQ128" s="509" t="e">
        <f ca="1">+IF(AND(ISNUMBER(OFFSET('Sanitation Data'!$H$6,0,10*ROW('Sanitation Data'!H122))),'Data Summary'!DF128="Yes"),OFFSET('Sanitation Data'!$H$6,0,10*ROW('Sanitation Data'!H122)),NA())</f>
        <v>#N/A</v>
      </c>
      <c r="AR128" s="509" t="e">
        <f ca="1">+IF(AND(ISNUMBER(OFFSET('Sanitation Data'!$H$10,0,10*ROW('Sanitation Data'!H122))),'Data Summary'!DG128="Yes"),OFFSET('Sanitation Data'!$H$10,0,10*ROW('Sanitation Data'!H122)),NA())</f>
        <v>#N/A</v>
      </c>
      <c r="AS128" s="509" t="e">
        <f ca="1">+IF(AND(ISNUMBER(OFFSET('Sanitation Data'!$H$11,0,10*ROW('Sanitation Data'!H122))),'Data Summary'!DH128="Yes"),OFFSET('Sanitation Data'!$H$11,0,10*ROW('Sanitation Data'!H122)),NA())</f>
        <v>#N/A</v>
      </c>
      <c r="AT128" s="509" t="e">
        <f ca="1">+IF(AND(ISNUMBER(OFFSET('Sanitation Data'!$H$12,0,10*ROW('Sanitation Data'!H122))),'Data Summary'!DI128="Yes"),OFFSET('Sanitation Data'!$H$12,0,10*ROW('Sanitation Data'!H122)),NA())</f>
        <v>#N/A</v>
      </c>
      <c r="AU128" s="509" t="e">
        <f ca="1">+IF(AND(ISNUMBER(OFFSET('Sanitation Data'!$I$4,0,10*ROW('Sanitation Data'!I122))),'Data Summary'!DJ128="Yes"),100-OFFSET('Sanitation Data'!$I$4,0,10*ROW('Sanitation Data'!I122)),NA())</f>
        <v>#N/A</v>
      </c>
      <c r="AV128" s="509" t="e">
        <f ca="1">+IF(AND(ISNUMBER(OFFSET('Sanitation Data'!$I$6,0,10*ROW('Sanitation Data'!I122))),'Data Summary'!DK128="Yes"),OFFSET('Sanitation Data'!$I$6,0,10*ROW('Sanitation Data'!I122)),NA())</f>
        <v>#N/A</v>
      </c>
      <c r="AW128" s="509" t="e">
        <f ca="1">+IF(AND(ISNUMBER(OFFSET('Sanitation Data'!$I$10,0,10*ROW('Sanitation Data'!I122))),'Data Summary'!DL128="Yes"),OFFSET('Sanitation Data'!$I$10,0,10*ROW('Sanitation Data'!I122)),NA())</f>
        <v>#N/A</v>
      </c>
      <c r="AX128" s="509" t="e">
        <f ca="1">+IF(AND(ISNUMBER(OFFSET('Sanitation Data'!$I$11,0,10*ROW('Sanitation Data'!I122))),'Data Summary'!DM128="Yes"),OFFSET('Sanitation Data'!$I$11,0,10*ROW('Sanitation Data'!I122)),NA())</f>
        <v>#N/A</v>
      </c>
      <c r="AY128" s="509" t="e">
        <f ca="1">+IF(AND(ISNUMBER(OFFSET('Sanitation Data'!$I$12,0,10*ROW('Sanitation Data'!I122))),'Data Summary'!DN128="Yes"),OFFSET('Sanitation Data'!$I$12,0,10*ROW('Sanitation Data'!I122)),NA())</f>
        <v>#N/A</v>
      </c>
      <c r="AZ128" s="510" t="e">
        <f ca="1">+IF(AND(ISNUMBER(OFFSET('Hygiene Data'!$D$5,0,10*ROW('Hygiene Data'!D122))),'Data Summary'!DO128="Yes"),OFFSET('Hygiene Data'!$D$5,0,10*ROW('Hygiene Data'!D122)),NA())</f>
        <v>#N/A</v>
      </c>
      <c r="BA128" s="510" t="e">
        <f ca="1">+IF(AND(ISNUMBER(OFFSET('Hygiene Data'!$D$7,0,10*ROW('Hygiene Data'!D122))),'Data Summary'!DP128="Yes"),OFFSET('Hygiene Data'!$D$7,0,10*ROW('Hygiene Data'!D122)),NA())</f>
        <v>#N/A</v>
      </c>
      <c r="BB128" s="510" t="e">
        <f ca="1">+IF(AND(ISNUMBER(OFFSET('Hygiene Data'!$D$9,0,10*ROW('Hygiene Data'!D122))),'Data Summary'!DQ128="Yes"),OFFSET('Hygiene Data'!$D$9,0,10*ROW('Hygiene Data'!D122)),NA())</f>
        <v>#N/A</v>
      </c>
      <c r="BC128" s="510" t="e">
        <f ca="1">+IF(AND(ISNUMBER(OFFSET('Hygiene Data'!$E$5,0,10*ROW('Hygiene Data'!E122))),'Data Summary'!DR128="Yes"),OFFSET('Hygiene Data'!$E$5,0,10*ROW('Hygiene Data'!E122)),NA())</f>
        <v>#N/A</v>
      </c>
      <c r="BD128" s="510" t="e">
        <f ca="1">+IF(AND(ISNUMBER(OFFSET('Hygiene Data'!$E$7,0,10*ROW('Hygiene Data'!E122))),'Data Summary'!DS128="Yes"),OFFSET('Hygiene Data'!$E$7,0,10*ROW('Hygiene Data'!E122)),NA())</f>
        <v>#N/A</v>
      </c>
      <c r="BE128" s="510" t="e">
        <f ca="1">+IF(AND(ISNUMBER(OFFSET('Hygiene Data'!$E$9,0,10*ROW('Hygiene Data'!E122))),'Data Summary'!DT128="Yes"),OFFSET('Hygiene Data'!$E$9,0,10*ROW('Hygiene Data'!E122)),NA())</f>
        <v>#N/A</v>
      </c>
      <c r="BF128" s="510" t="e">
        <f ca="1">+IF(AND(ISNUMBER(OFFSET('Hygiene Data'!$F$5,0,10*ROW('Hygiene Data'!F122))),'Data Summary'!DU128="Yes"),OFFSET('Hygiene Data'!$F$5,0,10*ROW('Hygiene Data'!F122)),NA())</f>
        <v>#N/A</v>
      </c>
      <c r="BG128" s="510" t="e">
        <f ca="1">+IF(AND(ISNUMBER(OFFSET('Hygiene Data'!$F$7,0,10*ROW('Hygiene Data'!F122))),'Data Summary'!DV128="Yes"),OFFSET('Hygiene Data'!$F$7,0,10*ROW('Hygiene Data'!F122)),NA())</f>
        <v>#N/A</v>
      </c>
      <c r="BH128" s="510" t="e">
        <f ca="1">+IF(AND(ISNUMBER(OFFSET('Hygiene Data'!$F$9,0,10*ROW('Hygiene Data'!F122))),'Data Summary'!DW128="Yes"),OFFSET('Hygiene Data'!$F$9,0,10*ROW('Hygiene Data'!F122)),NA())</f>
        <v>#N/A</v>
      </c>
      <c r="BI128" s="510" t="e">
        <f ca="1">+IF(AND(ISNUMBER(OFFSET('Hygiene Data'!$G$5,0,10*ROW('Hygiene Data'!G122))),'Data Summary'!DX128="Yes"),OFFSET('Hygiene Data'!$G$5,0,10*ROW('Hygiene Data'!G122)),NA())</f>
        <v>#N/A</v>
      </c>
      <c r="BJ128" s="510" t="e">
        <f ca="1">+IF(AND(ISNUMBER(OFFSET('Hygiene Data'!$G$7,0,10*ROW('Hygiene Data'!G122))),'Data Summary'!DY128="Yes"),OFFSET('Hygiene Data'!$G$7,0,10*ROW('Hygiene Data'!G122)),NA())</f>
        <v>#N/A</v>
      </c>
      <c r="BK128" s="510" t="e">
        <f ca="1">+IF(AND(ISNUMBER(OFFSET('Hygiene Data'!$G$9,0,10*ROW('Hygiene Data'!G122))),'Data Summary'!DZ128="Yes"),OFFSET('Hygiene Data'!$G$9,0,10*ROW('Hygiene Data'!G122)),NA())</f>
        <v>#N/A</v>
      </c>
      <c r="BL128" s="510" t="e">
        <f ca="1">+IF(AND(ISNUMBER(OFFSET('Hygiene Data'!$H$5,0,10*ROW('Hygiene Data'!H122))),'Data Summary'!EA128="Yes"),OFFSET('Hygiene Data'!$H$5,0,10*ROW('Hygiene Data'!H122)),NA())</f>
        <v>#N/A</v>
      </c>
      <c r="BM128" s="510" t="e">
        <f ca="1">+IF(AND(ISNUMBER(OFFSET('Hygiene Data'!$H$7,0,10*ROW('Hygiene Data'!H122))),'Data Summary'!EB128="Yes"),OFFSET('Hygiene Data'!$H$7,0,10*ROW('Hygiene Data'!H122)),NA())</f>
        <v>#N/A</v>
      </c>
      <c r="BN128" s="510" t="e">
        <f ca="1">+IF(AND(ISNUMBER(OFFSET('Hygiene Data'!$H$9,0,10*ROW('Hygiene Data'!H122))),'Data Summary'!EC128="Yes"),OFFSET('Hygiene Data'!$H$9,0,10*ROW('Hygiene Data'!H122)),NA())</f>
        <v>#N/A</v>
      </c>
      <c r="BO128" s="510" t="e">
        <f ca="1">+IF(AND(ISNUMBER(OFFSET('Hygiene Data'!$I$5,0,10*ROW('Hygiene Data'!I122))),'Data Summary'!ED128="Yes"),OFFSET('Hygiene Data'!$I$5,0,10*ROW('Hygiene Data'!I122)),NA())</f>
        <v>#N/A</v>
      </c>
      <c r="BP128" s="510" t="e">
        <f ca="1">+IF(AND(ISNUMBER(OFFSET('Hygiene Data'!$I$7,0,10*ROW('Hygiene Data'!I122))),'Data Summary'!EE128="Yes"),OFFSET('Hygiene Data'!$I$7,0,10*ROW('Hygiene Data'!I122)),NA())</f>
        <v>#N/A</v>
      </c>
      <c r="BQ128" s="510" t="e">
        <f ca="1">+IF(AND(ISNUMBER(OFFSET('Hygiene Data'!$I$9,0,10*ROW('Hygiene Data'!I122))),'Data Summary'!EF128="Yes"),OFFSET('Hygiene Data'!$I$9,0,10*ROW('Hygiene Data'!I122)),NA())</f>
        <v>#N/A</v>
      </c>
    </row>
    <row r="129" spans="1:69" x14ac:dyDescent="0.25">
      <c r="A129" s="506" t="e">
        <f ca="1">+RIGHT('Data Summary'!A129,LEN('Data Summary'!A129)-9)</f>
        <v>#VALUE!</v>
      </c>
      <c r="B129" s="480" t="str">
        <f ca="1">+IF(ISTEXT('Data Summary'!B129),'Data Summary'!B129,"")</f>
        <v/>
      </c>
      <c r="C129" s="507" t="e">
        <f ca="1">+VALUE('Data Summary'!C129)</f>
        <v>#VALUE!</v>
      </c>
      <c r="D129" s="508" t="e">
        <f ca="1">+IF(AND(ISNUMBER(OFFSET('Water Data'!$D$4,0,10*ROW('Water Data'!D123))),'Data Summary'!BS129="Yes"),100-OFFSET('Water Data'!$D$4,0,10*ROW('Water Data'!D123)),NA())</f>
        <v>#N/A</v>
      </c>
      <c r="E129" s="508" t="e">
        <f ca="1">+IF(AND(ISNUMBER(OFFSET('Water Data'!$D$6,0,10*ROW('Water Data'!D123))),'Data Summary'!BT129="Yes"),OFFSET('Water Data'!$D$6,0,10*ROW('Water Data'!D123)),NA())</f>
        <v>#N/A</v>
      </c>
      <c r="F129" s="508" t="e">
        <f ca="1">+IF(AND(ISNUMBER(OFFSET('Water Data'!$D$9,0,10*ROW('Water Data'!D123))),'Data Summary'!BU129="Yes"),OFFSET('Water Data'!$D$9,0,10*ROW('Water Data'!D123)),NA())</f>
        <v>#N/A</v>
      </c>
      <c r="G129" s="508" t="e">
        <f ca="1">+IF(AND(ISNUMBER(OFFSET('Water Data'!$E$4,0,10*ROW('Water Data'!E123))),'Data Summary'!BV129="Yes"),100-OFFSET('Water Data'!$E$4,0,10*ROW('Water Data'!E123)),NA())</f>
        <v>#N/A</v>
      </c>
      <c r="H129" s="508" t="e">
        <f ca="1">+IF(AND(ISNUMBER(OFFSET('Water Data'!$E$6,0,10*ROW('Water Data'!E123))),'Data Summary'!BW129="Yes"),OFFSET('Water Data'!$E$6,0,10*ROW('Water Data'!E123)),NA())</f>
        <v>#N/A</v>
      </c>
      <c r="I129" s="508" t="e">
        <f ca="1">+IF(AND(ISNUMBER(OFFSET('Water Data'!$E$9,0,10*ROW('Water Data'!E123))),'Data Summary'!BX129="Yes"),OFFSET('Water Data'!$E$9,0,10*ROW('Water Data'!E123)),NA())</f>
        <v>#N/A</v>
      </c>
      <c r="J129" s="508" t="e">
        <f ca="1">+IF(AND(ISNUMBER(OFFSET('Water Data'!$F$4,0,10*ROW('Water Data'!F123))),'Data Summary'!BY129="Yes"),100-OFFSET('Water Data'!$F$4,0,10*ROW('Water Data'!F123)),NA())</f>
        <v>#N/A</v>
      </c>
      <c r="K129" s="508" t="e">
        <f ca="1">+IF(AND(ISNUMBER(OFFSET('Water Data'!$F$6,0,10*ROW('Water Data'!F123))),'Data Summary'!BZ129="Yes"),OFFSET('Water Data'!$F$6,0,10*ROW('Water Data'!F123)),NA())</f>
        <v>#N/A</v>
      </c>
      <c r="L129" s="508" t="e">
        <f ca="1">+IF(AND(ISNUMBER(OFFSET('Water Data'!$F$9,0,10*ROW('Water Data'!F123))),'Data Summary'!CA129="Yes"),OFFSET('Water Data'!$F$9,0,10*ROW('Water Data'!F123)),NA())</f>
        <v>#N/A</v>
      </c>
      <c r="M129" s="508" t="e">
        <f ca="1">+IF(AND(ISNUMBER(OFFSET('Water Data'!$G$4,0,10*ROW('Water Data'!G123))),'Data Summary'!CB129="Yes"),100-OFFSET('Water Data'!$G$4,0,10*ROW('Water Data'!G123)),NA())</f>
        <v>#N/A</v>
      </c>
      <c r="N129" s="508" t="e">
        <f ca="1">+IF(AND(ISNUMBER(OFFSET('Water Data'!$G$6,0,10*ROW('Water Data'!G123))),'Data Summary'!CC129="Yes"),OFFSET('Water Data'!$G$6,0,10*ROW('Water Data'!G123)),NA())</f>
        <v>#N/A</v>
      </c>
      <c r="O129" s="508" t="e">
        <f ca="1">+IF(AND(ISNUMBER(OFFSET('Water Data'!$G$9,0,10*ROW('Water Data'!G123))),'Data Summary'!CD129="Yes"),OFFSET('Water Data'!$G$9,0,10*ROW('Water Data'!G123)),NA())</f>
        <v>#N/A</v>
      </c>
      <c r="P129" s="508" t="e">
        <f ca="1">+IF(AND(ISNUMBER(OFFSET('Water Data'!$H$4,0,10*ROW('Water Data'!H123))),'Data Summary'!CE129="Yes"),100-OFFSET('Water Data'!$H$4,0,10*ROW('Water Data'!H123)),NA())</f>
        <v>#N/A</v>
      </c>
      <c r="Q129" s="508" t="e">
        <f ca="1">+IF(AND(ISNUMBER(OFFSET('Water Data'!$H$6,0,10*ROW('Water Data'!H123))),'Data Summary'!CF129="Yes"),OFFSET('Water Data'!$H$6,0,10*ROW('Water Data'!H123)),NA())</f>
        <v>#N/A</v>
      </c>
      <c r="R129" s="508" t="e">
        <f ca="1">+IF(AND(ISNUMBER(OFFSET('Water Data'!$H$9,0,10*ROW('Water Data'!H123))),'Data Summary'!CG129="Yes"),OFFSET('Water Data'!$H$9,0,10*ROW('Water Data'!H123)),NA())</f>
        <v>#N/A</v>
      </c>
      <c r="S129" s="508" t="e">
        <f ca="1">+IF(AND(ISNUMBER(OFFSET('Water Data'!$I$4,0,10*ROW('Water Data'!I123))),'Data Summary'!CH129="Yes"),100-OFFSET('Water Data'!$I$4,0,10*ROW('Water Data'!I123)),NA())</f>
        <v>#N/A</v>
      </c>
      <c r="T129" s="508" t="e">
        <f ca="1">+IF(AND(ISNUMBER(OFFSET('Water Data'!$I$6,0,10*ROW('Water Data'!I123))),'Data Summary'!CI129="Yes"),OFFSET('Water Data'!$I$6,0,10*ROW('Water Data'!I123)),NA())</f>
        <v>#N/A</v>
      </c>
      <c r="U129" s="508" t="e">
        <f ca="1">+IF(AND(ISNUMBER(OFFSET('Water Data'!$I$9,0,10*ROW('Water Data'!I123))),'Data Summary'!CJ129="Yes"),OFFSET('Water Data'!$I$9,0,10*ROW('Water Data'!I123)),NA())</f>
        <v>#N/A</v>
      </c>
      <c r="V129" s="509" t="e">
        <f ca="1">+IF(AND(ISNUMBER(OFFSET('Sanitation Data'!$D$4,0,10*ROW('Sanitation Data'!D123))),'Data Summary'!CK129="Yes"),100-OFFSET('Sanitation Data'!$D$4,0,10*ROW('Sanitation Data'!D123)),NA())</f>
        <v>#N/A</v>
      </c>
      <c r="W129" s="509" t="e">
        <f ca="1">+IF(AND(ISNUMBER(OFFSET('Sanitation Data'!$D$6,0,10*ROW('Sanitation Data'!D123))),'Data Summary'!CL129="Yes"),OFFSET('Sanitation Data'!$D$6,0,10*ROW('Sanitation Data'!D123)),NA())</f>
        <v>#N/A</v>
      </c>
      <c r="X129" s="509" t="e">
        <f ca="1">+IF(AND(ISNUMBER(OFFSET('Sanitation Data'!$D$10,0,10*ROW('Sanitation Data'!D123))),'Data Summary'!CM129="Yes"),OFFSET('Sanitation Data'!$D$10,0,10*ROW('Sanitation Data'!D123)),NA())</f>
        <v>#N/A</v>
      </c>
      <c r="Y129" s="509" t="e">
        <f ca="1">+IF(AND(ISNUMBER(OFFSET('Sanitation Data'!$D$11,0,10*ROW('Sanitation Data'!D123))),'Data Summary'!CN129="Yes"),OFFSET('Sanitation Data'!$D$11,0,10*ROW('Sanitation Data'!D123)),NA())</f>
        <v>#N/A</v>
      </c>
      <c r="Z129" s="509" t="e">
        <f ca="1">+IF(AND(ISNUMBER(OFFSET('Sanitation Data'!$D$12,0,10*ROW('Sanitation Data'!D123))),'Data Summary'!CO129="Yes"),OFFSET('Sanitation Data'!$D$12,0,10*ROW('Sanitation Data'!D123)),NA())</f>
        <v>#N/A</v>
      </c>
      <c r="AA129" s="509" t="e">
        <f ca="1">+IF(AND(ISNUMBER(OFFSET('Sanitation Data'!$E$4,0,10*ROW('Sanitation Data'!E123))),'Data Summary'!CP129="Yes"),100-OFFSET('Sanitation Data'!$E$4,0,10*ROW('Sanitation Data'!E123)),NA())</f>
        <v>#N/A</v>
      </c>
      <c r="AB129" s="509" t="e">
        <f ca="1">+IF(AND(ISNUMBER(OFFSET('Sanitation Data'!$E$6,0,10*ROW('Sanitation Data'!E123))),'Data Summary'!CQ129="Yes"),OFFSET('Sanitation Data'!$E$6,0,10*ROW('Sanitation Data'!E123)),NA())</f>
        <v>#N/A</v>
      </c>
      <c r="AC129" s="509" t="e">
        <f ca="1">+IF(AND(ISNUMBER(OFFSET('Sanitation Data'!$E$10,0,10*ROW('Sanitation Data'!E123))),'Data Summary'!CR129="Yes"),OFFSET('Sanitation Data'!$E$10,0,10*ROW('Sanitation Data'!E123)),NA())</f>
        <v>#N/A</v>
      </c>
      <c r="AD129" s="509" t="e">
        <f ca="1">+IF(AND(ISNUMBER(OFFSET('Sanitation Data'!$E$11,0,10*ROW('Sanitation Data'!E123))),'Data Summary'!CS129="Yes"),OFFSET('Sanitation Data'!$E$11,0,10*ROW('Sanitation Data'!E123)),NA())</f>
        <v>#N/A</v>
      </c>
      <c r="AE129" s="509" t="e">
        <f ca="1">+IF(AND(ISNUMBER(OFFSET('Sanitation Data'!$E$12,0,10*ROW('Sanitation Data'!E123))),'Data Summary'!CT129="Yes"),OFFSET('Sanitation Data'!$E$12,0,10*ROW('Sanitation Data'!E123)),NA())</f>
        <v>#N/A</v>
      </c>
      <c r="AF129" s="509" t="e">
        <f ca="1">+IF(AND(ISNUMBER(OFFSET('Sanitation Data'!$F$4,0,10*ROW('Sanitation Data'!F123))),'Data Summary'!CU129="Yes"),100-OFFSET('Sanitation Data'!$F$4,0,10*ROW('Sanitation Data'!F123)),NA())</f>
        <v>#N/A</v>
      </c>
      <c r="AG129" s="509" t="e">
        <f ca="1">+IF(AND(ISNUMBER(OFFSET('Sanitation Data'!$F$6,0,10*ROW('Sanitation Data'!F123))),'Data Summary'!CV129="Yes"),OFFSET('Sanitation Data'!$F$6,0,10*ROW('Sanitation Data'!F123)),NA())</f>
        <v>#N/A</v>
      </c>
      <c r="AH129" s="509" t="e">
        <f ca="1">+IF(AND(ISNUMBER(OFFSET('Sanitation Data'!$F$10,0,10*ROW('Sanitation Data'!F123))),'Data Summary'!CW129="Yes"),OFFSET('Sanitation Data'!$F$10,0,10*ROW('Sanitation Data'!F123)),NA())</f>
        <v>#N/A</v>
      </c>
      <c r="AI129" s="509" t="e">
        <f ca="1">+IF(AND(ISNUMBER(OFFSET('Sanitation Data'!$F$11,0,10*ROW('Sanitation Data'!F123))),'Data Summary'!CX129="Yes"),OFFSET('Sanitation Data'!$F$11,0,10*ROW('Sanitation Data'!F123)),NA())</f>
        <v>#N/A</v>
      </c>
      <c r="AJ129" s="509" t="e">
        <f ca="1">+IF(AND(ISNUMBER(OFFSET('Sanitation Data'!$F$12,0,10*ROW('Sanitation Data'!F123))),'Data Summary'!CY129="Yes"),OFFSET('Sanitation Data'!$F$12,0,10*ROW('Sanitation Data'!F123)),NA())</f>
        <v>#N/A</v>
      </c>
      <c r="AK129" s="509" t="e">
        <f ca="1">+IF(AND(ISNUMBER(OFFSET('Sanitation Data'!$G$4,0,10*ROW('Sanitation Data'!G123))),'Data Summary'!CZ129="Yes"),100-OFFSET('Sanitation Data'!$G$4,0,10*ROW('Sanitation Data'!G123)),NA())</f>
        <v>#N/A</v>
      </c>
      <c r="AL129" s="509" t="e">
        <f ca="1">+IF(AND(ISNUMBER(OFFSET('Sanitation Data'!$G$6,0,10*ROW('Sanitation Data'!G123))),'Data Summary'!DA129="Yes"),OFFSET('Sanitation Data'!$G$6,0,10*ROW('Sanitation Data'!G123)),NA())</f>
        <v>#N/A</v>
      </c>
      <c r="AM129" s="509" t="e">
        <f ca="1">+IF(AND(ISNUMBER(OFFSET('Sanitation Data'!$G$10,0,10*ROW('Sanitation Data'!G123))),'Data Summary'!DB129="Yes"),OFFSET('Sanitation Data'!$G$10,0,10*ROW('Sanitation Data'!G123)),NA())</f>
        <v>#N/A</v>
      </c>
      <c r="AN129" s="509" t="e">
        <f ca="1">+IF(AND(ISNUMBER(OFFSET('Sanitation Data'!$G$11,0,10*ROW('Sanitation Data'!G123))),'Data Summary'!DC129="Yes"),OFFSET('Sanitation Data'!$G$11,0,10*ROW('Sanitation Data'!G123)),NA())</f>
        <v>#N/A</v>
      </c>
      <c r="AO129" s="509" t="e">
        <f ca="1">+IF(AND(ISNUMBER(OFFSET('Sanitation Data'!$G$12,0,10*ROW('Sanitation Data'!G123))),'Data Summary'!DD129="Yes"),OFFSET('Sanitation Data'!$G$12,0,10*ROW('Sanitation Data'!G123)),NA())</f>
        <v>#N/A</v>
      </c>
      <c r="AP129" s="509" t="e">
        <f ca="1">+IF(AND(ISNUMBER(OFFSET('Sanitation Data'!$H$4,0,10*ROW('Sanitation Data'!H123))),'Data Summary'!DE129="Yes"),100-OFFSET('Sanitation Data'!$H$4,0,10*ROW('Sanitation Data'!H123)),NA())</f>
        <v>#N/A</v>
      </c>
      <c r="AQ129" s="509" t="e">
        <f ca="1">+IF(AND(ISNUMBER(OFFSET('Sanitation Data'!$H$6,0,10*ROW('Sanitation Data'!H123))),'Data Summary'!DF129="Yes"),OFFSET('Sanitation Data'!$H$6,0,10*ROW('Sanitation Data'!H123)),NA())</f>
        <v>#N/A</v>
      </c>
      <c r="AR129" s="509" t="e">
        <f ca="1">+IF(AND(ISNUMBER(OFFSET('Sanitation Data'!$H$10,0,10*ROW('Sanitation Data'!H123))),'Data Summary'!DG129="Yes"),OFFSET('Sanitation Data'!$H$10,0,10*ROW('Sanitation Data'!H123)),NA())</f>
        <v>#N/A</v>
      </c>
      <c r="AS129" s="509" t="e">
        <f ca="1">+IF(AND(ISNUMBER(OFFSET('Sanitation Data'!$H$11,0,10*ROW('Sanitation Data'!H123))),'Data Summary'!DH129="Yes"),OFFSET('Sanitation Data'!$H$11,0,10*ROW('Sanitation Data'!H123)),NA())</f>
        <v>#N/A</v>
      </c>
      <c r="AT129" s="509" t="e">
        <f ca="1">+IF(AND(ISNUMBER(OFFSET('Sanitation Data'!$H$12,0,10*ROW('Sanitation Data'!H123))),'Data Summary'!DI129="Yes"),OFFSET('Sanitation Data'!$H$12,0,10*ROW('Sanitation Data'!H123)),NA())</f>
        <v>#N/A</v>
      </c>
      <c r="AU129" s="509" t="e">
        <f ca="1">+IF(AND(ISNUMBER(OFFSET('Sanitation Data'!$I$4,0,10*ROW('Sanitation Data'!I123))),'Data Summary'!DJ129="Yes"),100-OFFSET('Sanitation Data'!$I$4,0,10*ROW('Sanitation Data'!I123)),NA())</f>
        <v>#N/A</v>
      </c>
      <c r="AV129" s="509" t="e">
        <f ca="1">+IF(AND(ISNUMBER(OFFSET('Sanitation Data'!$I$6,0,10*ROW('Sanitation Data'!I123))),'Data Summary'!DK129="Yes"),OFFSET('Sanitation Data'!$I$6,0,10*ROW('Sanitation Data'!I123)),NA())</f>
        <v>#N/A</v>
      </c>
      <c r="AW129" s="509" t="e">
        <f ca="1">+IF(AND(ISNUMBER(OFFSET('Sanitation Data'!$I$10,0,10*ROW('Sanitation Data'!I123))),'Data Summary'!DL129="Yes"),OFFSET('Sanitation Data'!$I$10,0,10*ROW('Sanitation Data'!I123)),NA())</f>
        <v>#N/A</v>
      </c>
      <c r="AX129" s="509" t="e">
        <f ca="1">+IF(AND(ISNUMBER(OFFSET('Sanitation Data'!$I$11,0,10*ROW('Sanitation Data'!I123))),'Data Summary'!DM129="Yes"),OFFSET('Sanitation Data'!$I$11,0,10*ROW('Sanitation Data'!I123)),NA())</f>
        <v>#N/A</v>
      </c>
      <c r="AY129" s="509" t="e">
        <f ca="1">+IF(AND(ISNUMBER(OFFSET('Sanitation Data'!$I$12,0,10*ROW('Sanitation Data'!I123))),'Data Summary'!DN129="Yes"),OFFSET('Sanitation Data'!$I$12,0,10*ROW('Sanitation Data'!I123)),NA())</f>
        <v>#N/A</v>
      </c>
      <c r="AZ129" s="510" t="e">
        <f ca="1">+IF(AND(ISNUMBER(OFFSET('Hygiene Data'!$D$5,0,10*ROW('Hygiene Data'!D123))),'Data Summary'!DO129="Yes"),OFFSET('Hygiene Data'!$D$5,0,10*ROW('Hygiene Data'!D123)),NA())</f>
        <v>#N/A</v>
      </c>
      <c r="BA129" s="510" t="e">
        <f ca="1">+IF(AND(ISNUMBER(OFFSET('Hygiene Data'!$D$7,0,10*ROW('Hygiene Data'!D123))),'Data Summary'!DP129="Yes"),OFFSET('Hygiene Data'!$D$7,0,10*ROW('Hygiene Data'!D123)),NA())</f>
        <v>#N/A</v>
      </c>
      <c r="BB129" s="510" t="e">
        <f ca="1">+IF(AND(ISNUMBER(OFFSET('Hygiene Data'!$D$9,0,10*ROW('Hygiene Data'!D123))),'Data Summary'!DQ129="Yes"),OFFSET('Hygiene Data'!$D$9,0,10*ROW('Hygiene Data'!D123)),NA())</f>
        <v>#N/A</v>
      </c>
      <c r="BC129" s="510" t="e">
        <f ca="1">+IF(AND(ISNUMBER(OFFSET('Hygiene Data'!$E$5,0,10*ROW('Hygiene Data'!E123))),'Data Summary'!DR129="Yes"),OFFSET('Hygiene Data'!$E$5,0,10*ROW('Hygiene Data'!E123)),NA())</f>
        <v>#N/A</v>
      </c>
      <c r="BD129" s="510" t="e">
        <f ca="1">+IF(AND(ISNUMBER(OFFSET('Hygiene Data'!$E$7,0,10*ROW('Hygiene Data'!E123))),'Data Summary'!DS129="Yes"),OFFSET('Hygiene Data'!$E$7,0,10*ROW('Hygiene Data'!E123)),NA())</f>
        <v>#N/A</v>
      </c>
      <c r="BE129" s="510" t="e">
        <f ca="1">+IF(AND(ISNUMBER(OFFSET('Hygiene Data'!$E$9,0,10*ROW('Hygiene Data'!E123))),'Data Summary'!DT129="Yes"),OFFSET('Hygiene Data'!$E$9,0,10*ROW('Hygiene Data'!E123)),NA())</f>
        <v>#N/A</v>
      </c>
      <c r="BF129" s="510" t="e">
        <f ca="1">+IF(AND(ISNUMBER(OFFSET('Hygiene Data'!$F$5,0,10*ROW('Hygiene Data'!F123))),'Data Summary'!DU129="Yes"),OFFSET('Hygiene Data'!$F$5,0,10*ROW('Hygiene Data'!F123)),NA())</f>
        <v>#N/A</v>
      </c>
      <c r="BG129" s="510" t="e">
        <f ca="1">+IF(AND(ISNUMBER(OFFSET('Hygiene Data'!$F$7,0,10*ROW('Hygiene Data'!F123))),'Data Summary'!DV129="Yes"),OFFSET('Hygiene Data'!$F$7,0,10*ROW('Hygiene Data'!F123)),NA())</f>
        <v>#N/A</v>
      </c>
      <c r="BH129" s="510" t="e">
        <f ca="1">+IF(AND(ISNUMBER(OFFSET('Hygiene Data'!$F$9,0,10*ROW('Hygiene Data'!F123))),'Data Summary'!DW129="Yes"),OFFSET('Hygiene Data'!$F$9,0,10*ROW('Hygiene Data'!F123)),NA())</f>
        <v>#N/A</v>
      </c>
      <c r="BI129" s="510" t="e">
        <f ca="1">+IF(AND(ISNUMBER(OFFSET('Hygiene Data'!$G$5,0,10*ROW('Hygiene Data'!G123))),'Data Summary'!DX129="Yes"),OFFSET('Hygiene Data'!$G$5,0,10*ROW('Hygiene Data'!G123)),NA())</f>
        <v>#N/A</v>
      </c>
      <c r="BJ129" s="510" t="e">
        <f ca="1">+IF(AND(ISNUMBER(OFFSET('Hygiene Data'!$G$7,0,10*ROW('Hygiene Data'!G123))),'Data Summary'!DY129="Yes"),OFFSET('Hygiene Data'!$G$7,0,10*ROW('Hygiene Data'!G123)),NA())</f>
        <v>#N/A</v>
      </c>
      <c r="BK129" s="510" t="e">
        <f ca="1">+IF(AND(ISNUMBER(OFFSET('Hygiene Data'!$G$9,0,10*ROW('Hygiene Data'!G123))),'Data Summary'!DZ129="Yes"),OFFSET('Hygiene Data'!$G$9,0,10*ROW('Hygiene Data'!G123)),NA())</f>
        <v>#N/A</v>
      </c>
      <c r="BL129" s="510" t="e">
        <f ca="1">+IF(AND(ISNUMBER(OFFSET('Hygiene Data'!$H$5,0,10*ROW('Hygiene Data'!H123))),'Data Summary'!EA129="Yes"),OFFSET('Hygiene Data'!$H$5,0,10*ROW('Hygiene Data'!H123)),NA())</f>
        <v>#N/A</v>
      </c>
      <c r="BM129" s="510" t="e">
        <f ca="1">+IF(AND(ISNUMBER(OFFSET('Hygiene Data'!$H$7,0,10*ROW('Hygiene Data'!H123))),'Data Summary'!EB129="Yes"),OFFSET('Hygiene Data'!$H$7,0,10*ROW('Hygiene Data'!H123)),NA())</f>
        <v>#N/A</v>
      </c>
      <c r="BN129" s="510" t="e">
        <f ca="1">+IF(AND(ISNUMBER(OFFSET('Hygiene Data'!$H$9,0,10*ROW('Hygiene Data'!H123))),'Data Summary'!EC129="Yes"),OFFSET('Hygiene Data'!$H$9,0,10*ROW('Hygiene Data'!H123)),NA())</f>
        <v>#N/A</v>
      </c>
      <c r="BO129" s="510" t="e">
        <f ca="1">+IF(AND(ISNUMBER(OFFSET('Hygiene Data'!$I$5,0,10*ROW('Hygiene Data'!I123))),'Data Summary'!ED129="Yes"),OFFSET('Hygiene Data'!$I$5,0,10*ROW('Hygiene Data'!I123)),NA())</f>
        <v>#N/A</v>
      </c>
      <c r="BP129" s="510" t="e">
        <f ca="1">+IF(AND(ISNUMBER(OFFSET('Hygiene Data'!$I$7,0,10*ROW('Hygiene Data'!I123))),'Data Summary'!EE129="Yes"),OFFSET('Hygiene Data'!$I$7,0,10*ROW('Hygiene Data'!I123)),NA())</f>
        <v>#N/A</v>
      </c>
      <c r="BQ129" s="510" t="e">
        <f ca="1">+IF(AND(ISNUMBER(OFFSET('Hygiene Data'!$I$9,0,10*ROW('Hygiene Data'!I123))),'Data Summary'!EF129="Yes"),OFFSET('Hygiene Data'!$I$9,0,10*ROW('Hygiene Data'!I123)),NA())</f>
        <v>#N/A</v>
      </c>
    </row>
    <row r="130" spans="1:69" x14ac:dyDescent="0.25">
      <c r="A130" s="506" t="e">
        <f ca="1">+RIGHT('Data Summary'!A130,LEN('Data Summary'!A130)-9)</f>
        <v>#VALUE!</v>
      </c>
      <c r="B130" s="480" t="str">
        <f ca="1">+IF(ISTEXT('Data Summary'!B130),'Data Summary'!B130,"")</f>
        <v/>
      </c>
      <c r="C130" s="507" t="e">
        <f ca="1">+VALUE('Data Summary'!C130)</f>
        <v>#VALUE!</v>
      </c>
      <c r="D130" s="508" t="e">
        <f ca="1">+IF(AND(ISNUMBER(OFFSET('Water Data'!$D$4,0,10*ROW('Water Data'!D124))),'Data Summary'!BS130="Yes"),100-OFFSET('Water Data'!$D$4,0,10*ROW('Water Data'!D124)),NA())</f>
        <v>#N/A</v>
      </c>
      <c r="E130" s="508" t="e">
        <f ca="1">+IF(AND(ISNUMBER(OFFSET('Water Data'!$D$6,0,10*ROW('Water Data'!D124))),'Data Summary'!BT130="Yes"),OFFSET('Water Data'!$D$6,0,10*ROW('Water Data'!D124)),NA())</f>
        <v>#N/A</v>
      </c>
      <c r="F130" s="508" t="e">
        <f ca="1">+IF(AND(ISNUMBER(OFFSET('Water Data'!$D$9,0,10*ROW('Water Data'!D124))),'Data Summary'!BU130="Yes"),OFFSET('Water Data'!$D$9,0,10*ROW('Water Data'!D124)),NA())</f>
        <v>#N/A</v>
      </c>
      <c r="G130" s="508" t="e">
        <f ca="1">+IF(AND(ISNUMBER(OFFSET('Water Data'!$E$4,0,10*ROW('Water Data'!E124))),'Data Summary'!BV130="Yes"),100-OFFSET('Water Data'!$E$4,0,10*ROW('Water Data'!E124)),NA())</f>
        <v>#N/A</v>
      </c>
      <c r="H130" s="508" t="e">
        <f ca="1">+IF(AND(ISNUMBER(OFFSET('Water Data'!$E$6,0,10*ROW('Water Data'!E124))),'Data Summary'!BW130="Yes"),OFFSET('Water Data'!$E$6,0,10*ROW('Water Data'!E124)),NA())</f>
        <v>#N/A</v>
      </c>
      <c r="I130" s="508" t="e">
        <f ca="1">+IF(AND(ISNUMBER(OFFSET('Water Data'!$E$9,0,10*ROW('Water Data'!E124))),'Data Summary'!BX130="Yes"),OFFSET('Water Data'!$E$9,0,10*ROW('Water Data'!E124)),NA())</f>
        <v>#N/A</v>
      </c>
      <c r="J130" s="508" t="e">
        <f ca="1">+IF(AND(ISNUMBER(OFFSET('Water Data'!$F$4,0,10*ROW('Water Data'!F124))),'Data Summary'!BY130="Yes"),100-OFFSET('Water Data'!$F$4,0,10*ROW('Water Data'!F124)),NA())</f>
        <v>#N/A</v>
      </c>
      <c r="K130" s="508" t="e">
        <f ca="1">+IF(AND(ISNUMBER(OFFSET('Water Data'!$F$6,0,10*ROW('Water Data'!F124))),'Data Summary'!BZ130="Yes"),OFFSET('Water Data'!$F$6,0,10*ROW('Water Data'!F124)),NA())</f>
        <v>#N/A</v>
      </c>
      <c r="L130" s="508" t="e">
        <f ca="1">+IF(AND(ISNUMBER(OFFSET('Water Data'!$F$9,0,10*ROW('Water Data'!F124))),'Data Summary'!CA130="Yes"),OFFSET('Water Data'!$F$9,0,10*ROW('Water Data'!F124)),NA())</f>
        <v>#N/A</v>
      </c>
      <c r="M130" s="508" t="e">
        <f ca="1">+IF(AND(ISNUMBER(OFFSET('Water Data'!$G$4,0,10*ROW('Water Data'!G124))),'Data Summary'!CB130="Yes"),100-OFFSET('Water Data'!$G$4,0,10*ROW('Water Data'!G124)),NA())</f>
        <v>#N/A</v>
      </c>
      <c r="N130" s="508" t="e">
        <f ca="1">+IF(AND(ISNUMBER(OFFSET('Water Data'!$G$6,0,10*ROW('Water Data'!G124))),'Data Summary'!CC130="Yes"),OFFSET('Water Data'!$G$6,0,10*ROW('Water Data'!G124)),NA())</f>
        <v>#N/A</v>
      </c>
      <c r="O130" s="508" t="e">
        <f ca="1">+IF(AND(ISNUMBER(OFFSET('Water Data'!$G$9,0,10*ROW('Water Data'!G124))),'Data Summary'!CD130="Yes"),OFFSET('Water Data'!$G$9,0,10*ROW('Water Data'!G124)),NA())</f>
        <v>#N/A</v>
      </c>
      <c r="P130" s="508" t="e">
        <f ca="1">+IF(AND(ISNUMBER(OFFSET('Water Data'!$H$4,0,10*ROW('Water Data'!H124))),'Data Summary'!CE130="Yes"),100-OFFSET('Water Data'!$H$4,0,10*ROW('Water Data'!H124)),NA())</f>
        <v>#N/A</v>
      </c>
      <c r="Q130" s="508" t="e">
        <f ca="1">+IF(AND(ISNUMBER(OFFSET('Water Data'!$H$6,0,10*ROW('Water Data'!H124))),'Data Summary'!CF130="Yes"),OFFSET('Water Data'!$H$6,0,10*ROW('Water Data'!H124)),NA())</f>
        <v>#N/A</v>
      </c>
      <c r="R130" s="508" t="e">
        <f ca="1">+IF(AND(ISNUMBER(OFFSET('Water Data'!$H$9,0,10*ROW('Water Data'!H124))),'Data Summary'!CG130="Yes"),OFFSET('Water Data'!$H$9,0,10*ROW('Water Data'!H124)),NA())</f>
        <v>#N/A</v>
      </c>
      <c r="S130" s="508" t="e">
        <f ca="1">+IF(AND(ISNUMBER(OFFSET('Water Data'!$I$4,0,10*ROW('Water Data'!I124))),'Data Summary'!CH130="Yes"),100-OFFSET('Water Data'!$I$4,0,10*ROW('Water Data'!I124)),NA())</f>
        <v>#N/A</v>
      </c>
      <c r="T130" s="508" t="e">
        <f ca="1">+IF(AND(ISNUMBER(OFFSET('Water Data'!$I$6,0,10*ROW('Water Data'!I124))),'Data Summary'!CI130="Yes"),OFFSET('Water Data'!$I$6,0,10*ROW('Water Data'!I124)),NA())</f>
        <v>#N/A</v>
      </c>
      <c r="U130" s="508" t="e">
        <f ca="1">+IF(AND(ISNUMBER(OFFSET('Water Data'!$I$9,0,10*ROW('Water Data'!I124))),'Data Summary'!CJ130="Yes"),OFFSET('Water Data'!$I$9,0,10*ROW('Water Data'!I124)),NA())</f>
        <v>#N/A</v>
      </c>
      <c r="V130" s="509" t="e">
        <f ca="1">+IF(AND(ISNUMBER(OFFSET('Sanitation Data'!$D$4,0,10*ROW('Sanitation Data'!D124))),'Data Summary'!CK130="Yes"),100-OFFSET('Sanitation Data'!$D$4,0,10*ROW('Sanitation Data'!D124)),NA())</f>
        <v>#N/A</v>
      </c>
      <c r="W130" s="509" t="e">
        <f ca="1">+IF(AND(ISNUMBER(OFFSET('Sanitation Data'!$D$6,0,10*ROW('Sanitation Data'!D124))),'Data Summary'!CL130="Yes"),OFFSET('Sanitation Data'!$D$6,0,10*ROW('Sanitation Data'!D124)),NA())</f>
        <v>#N/A</v>
      </c>
      <c r="X130" s="509" t="e">
        <f ca="1">+IF(AND(ISNUMBER(OFFSET('Sanitation Data'!$D$10,0,10*ROW('Sanitation Data'!D124))),'Data Summary'!CM130="Yes"),OFFSET('Sanitation Data'!$D$10,0,10*ROW('Sanitation Data'!D124)),NA())</f>
        <v>#N/A</v>
      </c>
      <c r="Y130" s="509" t="e">
        <f ca="1">+IF(AND(ISNUMBER(OFFSET('Sanitation Data'!$D$11,0,10*ROW('Sanitation Data'!D124))),'Data Summary'!CN130="Yes"),OFFSET('Sanitation Data'!$D$11,0,10*ROW('Sanitation Data'!D124)),NA())</f>
        <v>#N/A</v>
      </c>
      <c r="Z130" s="509" t="e">
        <f ca="1">+IF(AND(ISNUMBER(OFFSET('Sanitation Data'!$D$12,0,10*ROW('Sanitation Data'!D124))),'Data Summary'!CO130="Yes"),OFFSET('Sanitation Data'!$D$12,0,10*ROW('Sanitation Data'!D124)),NA())</f>
        <v>#N/A</v>
      </c>
      <c r="AA130" s="509" t="e">
        <f ca="1">+IF(AND(ISNUMBER(OFFSET('Sanitation Data'!$E$4,0,10*ROW('Sanitation Data'!E124))),'Data Summary'!CP130="Yes"),100-OFFSET('Sanitation Data'!$E$4,0,10*ROW('Sanitation Data'!E124)),NA())</f>
        <v>#N/A</v>
      </c>
      <c r="AB130" s="509" t="e">
        <f ca="1">+IF(AND(ISNUMBER(OFFSET('Sanitation Data'!$E$6,0,10*ROW('Sanitation Data'!E124))),'Data Summary'!CQ130="Yes"),OFFSET('Sanitation Data'!$E$6,0,10*ROW('Sanitation Data'!E124)),NA())</f>
        <v>#N/A</v>
      </c>
      <c r="AC130" s="509" t="e">
        <f ca="1">+IF(AND(ISNUMBER(OFFSET('Sanitation Data'!$E$10,0,10*ROW('Sanitation Data'!E124))),'Data Summary'!CR130="Yes"),OFFSET('Sanitation Data'!$E$10,0,10*ROW('Sanitation Data'!E124)),NA())</f>
        <v>#N/A</v>
      </c>
      <c r="AD130" s="509" t="e">
        <f ca="1">+IF(AND(ISNUMBER(OFFSET('Sanitation Data'!$E$11,0,10*ROW('Sanitation Data'!E124))),'Data Summary'!CS130="Yes"),OFFSET('Sanitation Data'!$E$11,0,10*ROW('Sanitation Data'!E124)),NA())</f>
        <v>#N/A</v>
      </c>
      <c r="AE130" s="509" t="e">
        <f ca="1">+IF(AND(ISNUMBER(OFFSET('Sanitation Data'!$E$12,0,10*ROW('Sanitation Data'!E124))),'Data Summary'!CT130="Yes"),OFFSET('Sanitation Data'!$E$12,0,10*ROW('Sanitation Data'!E124)),NA())</f>
        <v>#N/A</v>
      </c>
      <c r="AF130" s="509" t="e">
        <f ca="1">+IF(AND(ISNUMBER(OFFSET('Sanitation Data'!$F$4,0,10*ROW('Sanitation Data'!F124))),'Data Summary'!CU130="Yes"),100-OFFSET('Sanitation Data'!$F$4,0,10*ROW('Sanitation Data'!F124)),NA())</f>
        <v>#N/A</v>
      </c>
      <c r="AG130" s="509" t="e">
        <f ca="1">+IF(AND(ISNUMBER(OFFSET('Sanitation Data'!$F$6,0,10*ROW('Sanitation Data'!F124))),'Data Summary'!CV130="Yes"),OFFSET('Sanitation Data'!$F$6,0,10*ROW('Sanitation Data'!F124)),NA())</f>
        <v>#N/A</v>
      </c>
      <c r="AH130" s="509" t="e">
        <f ca="1">+IF(AND(ISNUMBER(OFFSET('Sanitation Data'!$F$10,0,10*ROW('Sanitation Data'!F124))),'Data Summary'!CW130="Yes"),OFFSET('Sanitation Data'!$F$10,0,10*ROW('Sanitation Data'!F124)),NA())</f>
        <v>#N/A</v>
      </c>
      <c r="AI130" s="509" t="e">
        <f ca="1">+IF(AND(ISNUMBER(OFFSET('Sanitation Data'!$F$11,0,10*ROW('Sanitation Data'!F124))),'Data Summary'!CX130="Yes"),OFFSET('Sanitation Data'!$F$11,0,10*ROW('Sanitation Data'!F124)),NA())</f>
        <v>#N/A</v>
      </c>
      <c r="AJ130" s="509" t="e">
        <f ca="1">+IF(AND(ISNUMBER(OFFSET('Sanitation Data'!$F$12,0,10*ROW('Sanitation Data'!F124))),'Data Summary'!CY130="Yes"),OFFSET('Sanitation Data'!$F$12,0,10*ROW('Sanitation Data'!F124)),NA())</f>
        <v>#N/A</v>
      </c>
      <c r="AK130" s="509" t="e">
        <f ca="1">+IF(AND(ISNUMBER(OFFSET('Sanitation Data'!$G$4,0,10*ROW('Sanitation Data'!G124))),'Data Summary'!CZ130="Yes"),100-OFFSET('Sanitation Data'!$G$4,0,10*ROW('Sanitation Data'!G124)),NA())</f>
        <v>#N/A</v>
      </c>
      <c r="AL130" s="509" t="e">
        <f ca="1">+IF(AND(ISNUMBER(OFFSET('Sanitation Data'!$G$6,0,10*ROW('Sanitation Data'!G124))),'Data Summary'!DA130="Yes"),OFFSET('Sanitation Data'!$G$6,0,10*ROW('Sanitation Data'!G124)),NA())</f>
        <v>#N/A</v>
      </c>
      <c r="AM130" s="509" t="e">
        <f ca="1">+IF(AND(ISNUMBER(OFFSET('Sanitation Data'!$G$10,0,10*ROW('Sanitation Data'!G124))),'Data Summary'!DB130="Yes"),OFFSET('Sanitation Data'!$G$10,0,10*ROW('Sanitation Data'!G124)),NA())</f>
        <v>#N/A</v>
      </c>
      <c r="AN130" s="509" t="e">
        <f ca="1">+IF(AND(ISNUMBER(OFFSET('Sanitation Data'!$G$11,0,10*ROW('Sanitation Data'!G124))),'Data Summary'!DC130="Yes"),OFFSET('Sanitation Data'!$G$11,0,10*ROW('Sanitation Data'!G124)),NA())</f>
        <v>#N/A</v>
      </c>
      <c r="AO130" s="509" t="e">
        <f ca="1">+IF(AND(ISNUMBER(OFFSET('Sanitation Data'!$G$12,0,10*ROW('Sanitation Data'!G124))),'Data Summary'!DD130="Yes"),OFFSET('Sanitation Data'!$G$12,0,10*ROW('Sanitation Data'!G124)),NA())</f>
        <v>#N/A</v>
      </c>
      <c r="AP130" s="509" t="e">
        <f ca="1">+IF(AND(ISNUMBER(OFFSET('Sanitation Data'!$H$4,0,10*ROW('Sanitation Data'!H124))),'Data Summary'!DE130="Yes"),100-OFFSET('Sanitation Data'!$H$4,0,10*ROW('Sanitation Data'!H124)),NA())</f>
        <v>#N/A</v>
      </c>
      <c r="AQ130" s="509" t="e">
        <f ca="1">+IF(AND(ISNUMBER(OFFSET('Sanitation Data'!$H$6,0,10*ROW('Sanitation Data'!H124))),'Data Summary'!DF130="Yes"),OFFSET('Sanitation Data'!$H$6,0,10*ROW('Sanitation Data'!H124)),NA())</f>
        <v>#N/A</v>
      </c>
      <c r="AR130" s="509" t="e">
        <f ca="1">+IF(AND(ISNUMBER(OFFSET('Sanitation Data'!$H$10,0,10*ROW('Sanitation Data'!H124))),'Data Summary'!DG130="Yes"),OFFSET('Sanitation Data'!$H$10,0,10*ROW('Sanitation Data'!H124)),NA())</f>
        <v>#N/A</v>
      </c>
      <c r="AS130" s="509" t="e">
        <f ca="1">+IF(AND(ISNUMBER(OFFSET('Sanitation Data'!$H$11,0,10*ROW('Sanitation Data'!H124))),'Data Summary'!DH130="Yes"),OFFSET('Sanitation Data'!$H$11,0,10*ROW('Sanitation Data'!H124)),NA())</f>
        <v>#N/A</v>
      </c>
      <c r="AT130" s="509" t="e">
        <f ca="1">+IF(AND(ISNUMBER(OFFSET('Sanitation Data'!$H$12,0,10*ROW('Sanitation Data'!H124))),'Data Summary'!DI130="Yes"),OFFSET('Sanitation Data'!$H$12,0,10*ROW('Sanitation Data'!H124)),NA())</f>
        <v>#N/A</v>
      </c>
      <c r="AU130" s="509" t="e">
        <f ca="1">+IF(AND(ISNUMBER(OFFSET('Sanitation Data'!$I$4,0,10*ROW('Sanitation Data'!I124))),'Data Summary'!DJ130="Yes"),100-OFFSET('Sanitation Data'!$I$4,0,10*ROW('Sanitation Data'!I124)),NA())</f>
        <v>#N/A</v>
      </c>
      <c r="AV130" s="509" t="e">
        <f ca="1">+IF(AND(ISNUMBER(OFFSET('Sanitation Data'!$I$6,0,10*ROW('Sanitation Data'!I124))),'Data Summary'!DK130="Yes"),OFFSET('Sanitation Data'!$I$6,0,10*ROW('Sanitation Data'!I124)),NA())</f>
        <v>#N/A</v>
      </c>
      <c r="AW130" s="509" t="e">
        <f ca="1">+IF(AND(ISNUMBER(OFFSET('Sanitation Data'!$I$10,0,10*ROW('Sanitation Data'!I124))),'Data Summary'!DL130="Yes"),OFFSET('Sanitation Data'!$I$10,0,10*ROW('Sanitation Data'!I124)),NA())</f>
        <v>#N/A</v>
      </c>
      <c r="AX130" s="509" t="e">
        <f ca="1">+IF(AND(ISNUMBER(OFFSET('Sanitation Data'!$I$11,0,10*ROW('Sanitation Data'!I124))),'Data Summary'!DM130="Yes"),OFFSET('Sanitation Data'!$I$11,0,10*ROW('Sanitation Data'!I124)),NA())</f>
        <v>#N/A</v>
      </c>
      <c r="AY130" s="509" t="e">
        <f ca="1">+IF(AND(ISNUMBER(OFFSET('Sanitation Data'!$I$12,0,10*ROW('Sanitation Data'!I124))),'Data Summary'!DN130="Yes"),OFFSET('Sanitation Data'!$I$12,0,10*ROW('Sanitation Data'!I124)),NA())</f>
        <v>#N/A</v>
      </c>
      <c r="AZ130" s="510" t="e">
        <f ca="1">+IF(AND(ISNUMBER(OFFSET('Hygiene Data'!$D$5,0,10*ROW('Hygiene Data'!D124))),'Data Summary'!DO130="Yes"),OFFSET('Hygiene Data'!$D$5,0,10*ROW('Hygiene Data'!D124)),NA())</f>
        <v>#N/A</v>
      </c>
      <c r="BA130" s="510" t="e">
        <f ca="1">+IF(AND(ISNUMBER(OFFSET('Hygiene Data'!$D$7,0,10*ROW('Hygiene Data'!D124))),'Data Summary'!DP130="Yes"),OFFSET('Hygiene Data'!$D$7,0,10*ROW('Hygiene Data'!D124)),NA())</f>
        <v>#N/A</v>
      </c>
      <c r="BB130" s="510" t="e">
        <f ca="1">+IF(AND(ISNUMBER(OFFSET('Hygiene Data'!$D$9,0,10*ROW('Hygiene Data'!D124))),'Data Summary'!DQ130="Yes"),OFFSET('Hygiene Data'!$D$9,0,10*ROW('Hygiene Data'!D124)),NA())</f>
        <v>#N/A</v>
      </c>
      <c r="BC130" s="510" t="e">
        <f ca="1">+IF(AND(ISNUMBER(OFFSET('Hygiene Data'!$E$5,0,10*ROW('Hygiene Data'!E124))),'Data Summary'!DR130="Yes"),OFFSET('Hygiene Data'!$E$5,0,10*ROW('Hygiene Data'!E124)),NA())</f>
        <v>#N/A</v>
      </c>
      <c r="BD130" s="510" t="e">
        <f ca="1">+IF(AND(ISNUMBER(OFFSET('Hygiene Data'!$E$7,0,10*ROW('Hygiene Data'!E124))),'Data Summary'!DS130="Yes"),OFFSET('Hygiene Data'!$E$7,0,10*ROW('Hygiene Data'!E124)),NA())</f>
        <v>#N/A</v>
      </c>
      <c r="BE130" s="510" t="e">
        <f ca="1">+IF(AND(ISNUMBER(OFFSET('Hygiene Data'!$E$9,0,10*ROW('Hygiene Data'!E124))),'Data Summary'!DT130="Yes"),OFFSET('Hygiene Data'!$E$9,0,10*ROW('Hygiene Data'!E124)),NA())</f>
        <v>#N/A</v>
      </c>
      <c r="BF130" s="510" t="e">
        <f ca="1">+IF(AND(ISNUMBER(OFFSET('Hygiene Data'!$F$5,0,10*ROW('Hygiene Data'!F124))),'Data Summary'!DU130="Yes"),OFFSET('Hygiene Data'!$F$5,0,10*ROW('Hygiene Data'!F124)),NA())</f>
        <v>#N/A</v>
      </c>
      <c r="BG130" s="510" t="e">
        <f ca="1">+IF(AND(ISNUMBER(OFFSET('Hygiene Data'!$F$7,0,10*ROW('Hygiene Data'!F124))),'Data Summary'!DV130="Yes"),OFFSET('Hygiene Data'!$F$7,0,10*ROW('Hygiene Data'!F124)),NA())</f>
        <v>#N/A</v>
      </c>
      <c r="BH130" s="510" t="e">
        <f ca="1">+IF(AND(ISNUMBER(OFFSET('Hygiene Data'!$F$9,0,10*ROW('Hygiene Data'!F124))),'Data Summary'!DW130="Yes"),OFFSET('Hygiene Data'!$F$9,0,10*ROW('Hygiene Data'!F124)),NA())</f>
        <v>#N/A</v>
      </c>
      <c r="BI130" s="510" t="e">
        <f ca="1">+IF(AND(ISNUMBER(OFFSET('Hygiene Data'!$G$5,0,10*ROW('Hygiene Data'!G124))),'Data Summary'!DX130="Yes"),OFFSET('Hygiene Data'!$G$5,0,10*ROW('Hygiene Data'!G124)),NA())</f>
        <v>#N/A</v>
      </c>
      <c r="BJ130" s="510" t="e">
        <f ca="1">+IF(AND(ISNUMBER(OFFSET('Hygiene Data'!$G$7,0,10*ROW('Hygiene Data'!G124))),'Data Summary'!DY130="Yes"),OFFSET('Hygiene Data'!$G$7,0,10*ROW('Hygiene Data'!G124)),NA())</f>
        <v>#N/A</v>
      </c>
      <c r="BK130" s="510" t="e">
        <f ca="1">+IF(AND(ISNUMBER(OFFSET('Hygiene Data'!$G$9,0,10*ROW('Hygiene Data'!G124))),'Data Summary'!DZ130="Yes"),OFFSET('Hygiene Data'!$G$9,0,10*ROW('Hygiene Data'!G124)),NA())</f>
        <v>#N/A</v>
      </c>
      <c r="BL130" s="510" t="e">
        <f ca="1">+IF(AND(ISNUMBER(OFFSET('Hygiene Data'!$H$5,0,10*ROW('Hygiene Data'!H124))),'Data Summary'!EA130="Yes"),OFFSET('Hygiene Data'!$H$5,0,10*ROW('Hygiene Data'!H124)),NA())</f>
        <v>#N/A</v>
      </c>
      <c r="BM130" s="510" t="e">
        <f ca="1">+IF(AND(ISNUMBER(OFFSET('Hygiene Data'!$H$7,0,10*ROW('Hygiene Data'!H124))),'Data Summary'!EB130="Yes"),OFFSET('Hygiene Data'!$H$7,0,10*ROW('Hygiene Data'!H124)),NA())</f>
        <v>#N/A</v>
      </c>
      <c r="BN130" s="510" t="e">
        <f ca="1">+IF(AND(ISNUMBER(OFFSET('Hygiene Data'!$H$9,0,10*ROW('Hygiene Data'!H124))),'Data Summary'!EC130="Yes"),OFFSET('Hygiene Data'!$H$9,0,10*ROW('Hygiene Data'!H124)),NA())</f>
        <v>#N/A</v>
      </c>
      <c r="BO130" s="510" t="e">
        <f ca="1">+IF(AND(ISNUMBER(OFFSET('Hygiene Data'!$I$5,0,10*ROW('Hygiene Data'!I124))),'Data Summary'!ED130="Yes"),OFFSET('Hygiene Data'!$I$5,0,10*ROW('Hygiene Data'!I124)),NA())</f>
        <v>#N/A</v>
      </c>
      <c r="BP130" s="510" t="e">
        <f ca="1">+IF(AND(ISNUMBER(OFFSET('Hygiene Data'!$I$7,0,10*ROW('Hygiene Data'!I124))),'Data Summary'!EE130="Yes"),OFFSET('Hygiene Data'!$I$7,0,10*ROW('Hygiene Data'!I124)),NA())</f>
        <v>#N/A</v>
      </c>
      <c r="BQ130" s="510" t="e">
        <f ca="1">+IF(AND(ISNUMBER(OFFSET('Hygiene Data'!$I$9,0,10*ROW('Hygiene Data'!I124))),'Data Summary'!EF130="Yes"),OFFSET('Hygiene Data'!$I$9,0,10*ROW('Hygiene Data'!I124)),NA())</f>
        <v>#N/A</v>
      </c>
    </row>
    <row r="131" spans="1:69" x14ac:dyDescent="0.25">
      <c r="A131" s="506" t="e">
        <f ca="1">+RIGHT('Data Summary'!A131,LEN('Data Summary'!A131)-9)</f>
        <v>#VALUE!</v>
      </c>
      <c r="B131" s="480" t="str">
        <f ca="1">+IF(ISTEXT('Data Summary'!B131),'Data Summary'!B131,"")</f>
        <v/>
      </c>
      <c r="C131" s="507" t="e">
        <f ca="1">+VALUE('Data Summary'!C131)</f>
        <v>#VALUE!</v>
      </c>
      <c r="D131" s="508" t="e">
        <f ca="1">+IF(AND(ISNUMBER(OFFSET('Water Data'!$D$4,0,10*ROW('Water Data'!D125))),'Data Summary'!BS131="Yes"),100-OFFSET('Water Data'!$D$4,0,10*ROW('Water Data'!D125)),NA())</f>
        <v>#N/A</v>
      </c>
      <c r="E131" s="508" t="e">
        <f ca="1">+IF(AND(ISNUMBER(OFFSET('Water Data'!$D$6,0,10*ROW('Water Data'!D125))),'Data Summary'!BT131="Yes"),OFFSET('Water Data'!$D$6,0,10*ROW('Water Data'!D125)),NA())</f>
        <v>#N/A</v>
      </c>
      <c r="F131" s="508" t="e">
        <f ca="1">+IF(AND(ISNUMBER(OFFSET('Water Data'!$D$9,0,10*ROW('Water Data'!D125))),'Data Summary'!BU131="Yes"),OFFSET('Water Data'!$D$9,0,10*ROW('Water Data'!D125)),NA())</f>
        <v>#N/A</v>
      </c>
      <c r="G131" s="508" t="e">
        <f ca="1">+IF(AND(ISNUMBER(OFFSET('Water Data'!$E$4,0,10*ROW('Water Data'!E125))),'Data Summary'!BV131="Yes"),100-OFFSET('Water Data'!$E$4,0,10*ROW('Water Data'!E125)),NA())</f>
        <v>#N/A</v>
      </c>
      <c r="H131" s="508" t="e">
        <f ca="1">+IF(AND(ISNUMBER(OFFSET('Water Data'!$E$6,0,10*ROW('Water Data'!E125))),'Data Summary'!BW131="Yes"),OFFSET('Water Data'!$E$6,0,10*ROW('Water Data'!E125)),NA())</f>
        <v>#N/A</v>
      </c>
      <c r="I131" s="508" t="e">
        <f ca="1">+IF(AND(ISNUMBER(OFFSET('Water Data'!$E$9,0,10*ROW('Water Data'!E125))),'Data Summary'!BX131="Yes"),OFFSET('Water Data'!$E$9,0,10*ROW('Water Data'!E125)),NA())</f>
        <v>#N/A</v>
      </c>
      <c r="J131" s="508" t="e">
        <f ca="1">+IF(AND(ISNUMBER(OFFSET('Water Data'!$F$4,0,10*ROW('Water Data'!F125))),'Data Summary'!BY131="Yes"),100-OFFSET('Water Data'!$F$4,0,10*ROW('Water Data'!F125)),NA())</f>
        <v>#N/A</v>
      </c>
      <c r="K131" s="508" t="e">
        <f ca="1">+IF(AND(ISNUMBER(OFFSET('Water Data'!$F$6,0,10*ROW('Water Data'!F125))),'Data Summary'!BZ131="Yes"),OFFSET('Water Data'!$F$6,0,10*ROW('Water Data'!F125)),NA())</f>
        <v>#N/A</v>
      </c>
      <c r="L131" s="508" t="e">
        <f ca="1">+IF(AND(ISNUMBER(OFFSET('Water Data'!$F$9,0,10*ROW('Water Data'!F125))),'Data Summary'!CA131="Yes"),OFFSET('Water Data'!$F$9,0,10*ROW('Water Data'!F125)),NA())</f>
        <v>#N/A</v>
      </c>
      <c r="M131" s="508" t="e">
        <f ca="1">+IF(AND(ISNUMBER(OFFSET('Water Data'!$G$4,0,10*ROW('Water Data'!G125))),'Data Summary'!CB131="Yes"),100-OFFSET('Water Data'!$G$4,0,10*ROW('Water Data'!G125)),NA())</f>
        <v>#N/A</v>
      </c>
      <c r="N131" s="508" t="e">
        <f ca="1">+IF(AND(ISNUMBER(OFFSET('Water Data'!$G$6,0,10*ROW('Water Data'!G125))),'Data Summary'!CC131="Yes"),OFFSET('Water Data'!$G$6,0,10*ROW('Water Data'!G125)),NA())</f>
        <v>#N/A</v>
      </c>
      <c r="O131" s="508" t="e">
        <f ca="1">+IF(AND(ISNUMBER(OFFSET('Water Data'!$G$9,0,10*ROW('Water Data'!G125))),'Data Summary'!CD131="Yes"),OFFSET('Water Data'!$G$9,0,10*ROW('Water Data'!G125)),NA())</f>
        <v>#N/A</v>
      </c>
      <c r="P131" s="508" t="e">
        <f ca="1">+IF(AND(ISNUMBER(OFFSET('Water Data'!$H$4,0,10*ROW('Water Data'!H125))),'Data Summary'!CE131="Yes"),100-OFFSET('Water Data'!$H$4,0,10*ROW('Water Data'!H125)),NA())</f>
        <v>#N/A</v>
      </c>
      <c r="Q131" s="508" t="e">
        <f ca="1">+IF(AND(ISNUMBER(OFFSET('Water Data'!$H$6,0,10*ROW('Water Data'!H125))),'Data Summary'!CF131="Yes"),OFFSET('Water Data'!$H$6,0,10*ROW('Water Data'!H125)),NA())</f>
        <v>#N/A</v>
      </c>
      <c r="R131" s="508" t="e">
        <f ca="1">+IF(AND(ISNUMBER(OFFSET('Water Data'!$H$9,0,10*ROW('Water Data'!H125))),'Data Summary'!CG131="Yes"),OFFSET('Water Data'!$H$9,0,10*ROW('Water Data'!H125)),NA())</f>
        <v>#N/A</v>
      </c>
      <c r="S131" s="508" t="e">
        <f ca="1">+IF(AND(ISNUMBER(OFFSET('Water Data'!$I$4,0,10*ROW('Water Data'!I125))),'Data Summary'!CH131="Yes"),100-OFFSET('Water Data'!$I$4,0,10*ROW('Water Data'!I125)),NA())</f>
        <v>#N/A</v>
      </c>
      <c r="T131" s="508" t="e">
        <f ca="1">+IF(AND(ISNUMBER(OFFSET('Water Data'!$I$6,0,10*ROW('Water Data'!I125))),'Data Summary'!CI131="Yes"),OFFSET('Water Data'!$I$6,0,10*ROW('Water Data'!I125)),NA())</f>
        <v>#N/A</v>
      </c>
      <c r="U131" s="508" t="e">
        <f ca="1">+IF(AND(ISNUMBER(OFFSET('Water Data'!$I$9,0,10*ROW('Water Data'!I125))),'Data Summary'!CJ131="Yes"),OFFSET('Water Data'!$I$9,0,10*ROW('Water Data'!I125)),NA())</f>
        <v>#N/A</v>
      </c>
      <c r="V131" s="509" t="e">
        <f ca="1">+IF(AND(ISNUMBER(OFFSET('Sanitation Data'!$D$4,0,10*ROW('Sanitation Data'!D125))),'Data Summary'!CK131="Yes"),100-OFFSET('Sanitation Data'!$D$4,0,10*ROW('Sanitation Data'!D125)),NA())</f>
        <v>#N/A</v>
      </c>
      <c r="W131" s="509" t="e">
        <f ca="1">+IF(AND(ISNUMBER(OFFSET('Sanitation Data'!$D$6,0,10*ROW('Sanitation Data'!D125))),'Data Summary'!CL131="Yes"),OFFSET('Sanitation Data'!$D$6,0,10*ROW('Sanitation Data'!D125)),NA())</f>
        <v>#N/A</v>
      </c>
      <c r="X131" s="509" t="e">
        <f ca="1">+IF(AND(ISNUMBER(OFFSET('Sanitation Data'!$D$10,0,10*ROW('Sanitation Data'!D125))),'Data Summary'!CM131="Yes"),OFFSET('Sanitation Data'!$D$10,0,10*ROW('Sanitation Data'!D125)),NA())</f>
        <v>#N/A</v>
      </c>
      <c r="Y131" s="509" t="e">
        <f ca="1">+IF(AND(ISNUMBER(OFFSET('Sanitation Data'!$D$11,0,10*ROW('Sanitation Data'!D125))),'Data Summary'!CN131="Yes"),OFFSET('Sanitation Data'!$D$11,0,10*ROW('Sanitation Data'!D125)),NA())</f>
        <v>#N/A</v>
      </c>
      <c r="Z131" s="509" t="e">
        <f ca="1">+IF(AND(ISNUMBER(OFFSET('Sanitation Data'!$D$12,0,10*ROW('Sanitation Data'!D125))),'Data Summary'!CO131="Yes"),OFFSET('Sanitation Data'!$D$12,0,10*ROW('Sanitation Data'!D125)),NA())</f>
        <v>#N/A</v>
      </c>
      <c r="AA131" s="509" t="e">
        <f ca="1">+IF(AND(ISNUMBER(OFFSET('Sanitation Data'!$E$4,0,10*ROW('Sanitation Data'!E125))),'Data Summary'!CP131="Yes"),100-OFFSET('Sanitation Data'!$E$4,0,10*ROW('Sanitation Data'!E125)),NA())</f>
        <v>#N/A</v>
      </c>
      <c r="AB131" s="509" t="e">
        <f ca="1">+IF(AND(ISNUMBER(OFFSET('Sanitation Data'!$E$6,0,10*ROW('Sanitation Data'!E125))),'Data Summary'!CQ131="Yes"),OFFSET('Sanitation Data'!$E$6,0,10*ROW('Sanitation Data'!E125)),NA())</f>
        <v>#N/A</v>
      </c>
      <c r="AC131" s="509" t="e">
        <f ca="1">+IF(AND(ISNUMBER(OFFSET('Sanitation Data'!$E$10,0,10*ROW('Sanitation Data'!E125))),'Data Summary'!CR131="Yes"),OFFSET('Sanitation Data'!$E$10,0,10*ROW('Sanitation Data'!E125)),NA())</f>
        <v>#N/A</v>
      </c>
      <c r="AD131" s="509" t="e">
        <f ca="1">+IF(AND(ISNUMBER(OFFSET('Sanitation Data'!$E$11,0,10*ROW('Sanitation Data'!E125))),'Data Summary'!CS131="Yes"),OFFSET('Sanitation Data'!$E$11,0,10*ROW('Sanitation Data'!E125)),NA())</f>
        <v>#N/A</v>
      </c>
      <c r="AE131" s="509" t="e">
        <f ca="1">+IF(AND(ISNUMBER(OFFSET('Sanitation Data'!$E$12,0,10*ROW('Sanitation Data'!E125))),'Data Summary'!CT131="Yes"),OFFSET('Sanitation Data'!$E$12,0,10*ROW('Sanitation Data'!E125)),NA())</f>
        <v>#N/A</v>
      </c>
      <c r="AF131" s="509" t="e">
        <f ca="1">+IF(AND(ISNUMBER(OFFSET('Sanitation Data'!$F$4,0,10*ROW('Sanitation Data'!F125))),'Data Summary'!CU131="Yes"),100-OFFSET('Sanitation Data'!$F$4,0,10*ROW('Sanitation Data'!F125)),NA())</f>
        <v>#N/A</v>
      </c>
      <c r="AG131" s="509" t="e">
        <f ca="1">+IF(AND(ISNUMBER(OFFSET('Sanitation Data'!$F$6,0,10*ROW('Sanitation Data'!F125))),'Data Summary'!CV131="Yes"),OFFSET('Sanitation Data'!$F$6,0,10*ROW('Sanitation Data'!F125)),NA())</f>
        <v>#N/A</v>
      </c>
      <c r="AH131" s="509" t="e">
        <f ca="1">+IF(AND(ISNUMBER(OFFSET('Sanitation Data'!$F$10,0,10*ROW('Sanitation Data'!F125))),'Data Summary'!CW131="Yes"),OFFSET('Sanitation Data'!$F$10,0,10*ROW('Sanitation Data'!F125)),NA())</f>
        <v>#N/A</v>
      </c>
      <c r="AI131" s="509" t="e">
        <f ca="1">+IF(AND(ISNUMBER(OFFSET('Sanitation Data'!$F$11,0,10*ROW('Sanitation Data'!F125))),'Data Summary'!CX131="Yes"),OFFSET('Sanitation Data'!$F$11,0,10*ROW('Sanitation Data'!F125)),NA())</f>
        <v>#N/A</v>
      </c>
      <c r="AJ131" s="509" t="e">
        <f ca="1">+IF(AND(ISNUMBER(OFFSET('Sanitation Data'!$F$12,0,10*ROW('Sanitation Data'!F125))),'Data Summary'!CY131="Yes"),OFFSET('Sanitation Data'!$F$12,0,10*ROW('Sanitation Data'!F125)),NA())</f>
        <v>#N/A</v>
      </c>
      <c r="AK131" s="509" t="e">
        <f ca="1">+IF(AND(ISNUMBER(OFFSET('Sanitation Data'!$G$4,0,10*ROW('Sanitation Data'!G125))),'Data Summary'!CZ131="Yes"),100-OFFSET('Sanitation Data'!$G$4,0,10*ROW('Sanitation Data'!G125)),NA())</f>
        <v>#N/A</v>
      </c>
      <c r="AL131" s="509" t="e">
        <f ca="1">+IF(AND(ISNUMBER(OFFSET('Sanitation Data'!$G$6,0,10*ROW('Sanitation Data'!G125))),'Data Summary'!DA131="Yes"),OFFSET('Sanitation Data'!$G$6,0,10*ROW('Sanitation Data'!G125)),NA())</f>
        <v>#N/A</v>
      </c>
      <c r="AM131" s="509" t="e">
        <f ca="1">+IF(AND(ISNUMBER(OFFSET('Sanitation Data'!$G$10,0,10*ROW('Sanitation Data'!G125))),'Data Summary'!DB131="Yes"),OFFSET('Sanitation Data'!$G$10,0,10*ROW('Sanitation Data'!G125)),NA())</f>
        <v>#N/A</v>
      </c>
      <c r="AN131" s="509" t="e">
        <f ca="1">+IF(AND(ISNUMBER(OFFSET('Sanitation Data'!$G$11,0,10*ROW('Sanitation Data'!G125))),'Data Summary'!DC131="Yes"),OFFSET('Sanitation Data'!$G$11,0,10*ROW('Sanitation Data'!G125)),NA())</f>
        <v>#N/A</v>
      </c>
      <c r="AO131" s="509" t="e">
        <f ca="1">+IF(AND(ISNUMBER(OFFSET('Sanitation Data'!$G$12,0,10*ROW('Sanitation Data'!G125))),'Data Summary'!DD131="Yes"),OFFSET('Sanitation Data'!$G$12,0,10*ROW('Sanitation Data'!G125)),NA())</f>
        <v>#N/A</v>
      </c>
      <c r="AP131" s="509" t="e">
        <f ca="1">+IF(AND(ISNUMBER(OFFSET('Sanitation Data'!$H$4,0,10*ROW('Sanitation Data'!H125))),'Data Summary'!DE131="Yes"),100-OFFSET('Sanitation Data'!$H$4,0,10*ROW('Sanitation Data'!H125)),NA())</f>
        <v>#N/A</v>
      </c>
      <c r="AQ131" s="509" t="e">
        <f ca="1">+IF(AND(ISNUMBER(OFFSET('Sanitation Data'!$H$6,0,10*ROW('Sanitation Data'!H125))),'Data Summary'!DF131="Yes"),OFFSET('Sanitation Data'!$H$6,0,10*ROW('Sanitation Data'!H125)),NA())</f>
        <v>#N/A</v>
      </c>
      <c r="AR131" s="509" t="e">
        <f ca="1">+IF(AND(ISNUMBER(OFFSET('Sanitation Data'!$H$10,0,10*ROW('Sanitation Data'!H125))),'Data Summary'!DG131="Yes"),OFFSET('Sanitation Data'!$H$10,0,10*ROW('Sanitation Data'!H125)),NA())</f>
        <v>#N/A</v>
      </c>
      <c r="AS131" s="509" t="e">
        <f ca="1">+IF(AND(ISNUMBER(OFFSET('Sanitation Data'!$H$11,0,10*ROW('Sanitation Data'!H125))),'Data Summary'!DH131="Yes"),OFFSET('Sanitation Data'!$H$11,0,10*ROW('Sanitation Data'!H125)),NA())</f>
        <v>#N/A</v>
      </c>
      <c r="AT131" s="509" t="e">
        <f ca="1">+IF(AND(ISNUMBER(OFFSET('Sanitation Data'!$H$12,0,10*ROW('Sanitation Data'!H125))),'Data Summary'!DI131="Yes"),OFFSET('Sanitation Data'!$H$12,0,10*ROW('Sanitation Data'!H125)),NA())</f>
        <v>#N/A</v>
      </c>
      <c r="AU131" s="509" t="e">
        <f ca="1">+IF(AND(ISNUMBER(OFFSET('Sanitation Data'!$I$4,0,10*ROW('Sanitation Data'!I125))),'Data Summary'!DJ131="Yes"),100-OFFSET('Sanitation Data'!$I$4,0,10*ROW('Sanitation Data'!I125)),NA())</f>
        <v>#N/A</v>
      </c>
      <c r="AV131" s="509" t="e">
        <f ca="1">+IF(AND(ISNUMBER(OFFSET('Sanitation Data'!$I$6,0,10*ROW('Sanitation Data'!I125))),'Data Summary'!DK131="Yes"),OFFSET('Sanitation Data'!$I$6,0,10*ROW('Sanitation Data'!I125)),NA())</f>
        <v>#N/A</v>
      </c>
      <c r="AW131" s="509" t="e">
        <f ca="1">+IF(AND(ISNUMBER(OFFSET('Sanitation Data'!$I$10,0,10*ROW('Sanitation Data'!I125))),'Data Summary'!DL131="Yes"),OFFSET('Sanitation Data'!$I$10,0,10*ROW('Sanitation Data'!I125)),NA())</f>
        <v>#N/A</v>
      </c>
      <c r="AX131" s="509" t="e">
        <f ca="1">+IF(AND(ISNUMBER(OFFSET('Sanitation Data'!$I$11,0,10*ROW('Sanitation Data'!I125))),'Data Summary'!DM131="Yes"),OFFSET('Sanitation Data'!$I$11,0,10*ROW('Sanitation Data'!I125)),NA())</f>
        <v>#N/A</v>
      </c>
      <c r="AY131" s="509" t="e">
        <f ca="1">+IF(AND(ISNUMBER(OFFSET('Sanitation Data'!$I$12,0,10*ROW('Sanitation Data'!I125))),'Data Summary'!DN131="Yes"),OFFSET('Sanitation Data'!$I$12,0,10*ROW('Sanitation Data'!I125)),NA())</f>
        <v>#N/A</v>
      </c>
      <c r="AZ131" s="510" t="e">
        <f ca="1">+IF(AND(ISNUMBER(OFFSET('Hygiene Data'!$D$5,0,10*ROW('Hygiene Data'!D125))),'Data Summary'!DO131="Yes"),OFFSET('Hygiene Data'!$D$5,0,10*ROW('Hygiene Data'!D125)),NA())</f>
        <v>#N/A</v>
      </c>
      <c r="BA131" s="510" t="e">
        <f ca="1">+IF(AND(ISNUMBER(OFFSET('Hygiene Data'!$D$7,0,10*ROW('Hygiene Data'!D125))),'Data Summary'!DP131="Yes"),OFFSET('Hygiene Data'!$D$7,0,10*ROW('Hygiene Data'!D125)),NA())</f>
        <v>#N/A</v>
      </c>
      <c r="BB131" s="510" t="e">
        <f ca="1">+IF(AND(ISNUMBER(OFFSET('Hygiene Data'!$D$9,0,10*ROW('Hygiene Data'!D125))),'Data Summary'!DQ131="Yes"),OFFSET('Hygiene Data'!$D$9,0,10*ROW('Hygiene Data'!D125)),NA())</f>
        <v>#N/A</v>
      </c>
      <c r="BC131" s="510" t="e">
        <f ca="1">+IF(AND(ISNUMBER(OFFSET('Hygiene Data'!$E$5,0,10*ROW('Hygiene Data'!E125))),'Data Summary'!DR131="Yes"),OFFSET('Hygiene Data'!$E$5,0,10*ROW('Hygiene Data'!E125)),NA())</f>
        <v>#N/A</v>
      </c>
      <c r="BD131" s="510" t="e">
        <f ca="1">+IF(AND(ISNUMBER(OFFSET('Hygiene Data'!$E$7,0,10*ROW('Hygiene Data'!E125))),'Data Summary'!DS131="Yes"),OFFSET('Hygiene Data'!$E$7,0,10*ROW('Hygiene Data'!E125)),NA())</f>
        <v>#N/A</v>
      </c>
      <c r="BE131" s="510" t="e">
        <f ca="1">+IF(AND(ISNUMBER(OFFSET('Hygiene Data'!$E$9,0,10*ROW('Hygiene Data'!E125))),'Data Summary'!DT131="Yes"),OFFSET('Hygiene Data'!$E$9,0,10*ROW('Hygiene Data'!E125)),NA())</f>
        <v>#N/A</v>
      </c>
      <c r="BF131" s="510" t="e">
        <f ca="1">+IF(AND(ISNUMBER(OFFSET('Hygiene Data'!$F$5,0,10*ROW('Hygiene Data'!F125))),'Data Summary'!DU131="Yes"),OFFSET('Hygiene Data'!$F$5,0,10*ROW('Hygiene Data'!F125)),NA())</f>
        <v>#N/A</v>
      </c>
      <c r="BG131" s="510" t="e">
        <f ca="1">+IF(AND(ISNUMBER(OFFSET('Hygiene Data'!$F$7,0,10*ROW('Hygiene Data'!F125))),'Data Summary'!DV131="Yes"),OFFSET('Hygiene Data'!$F$7,0,10*ROW('Hygiene Data'!F125)),NA())</f>
        <v>#N/A</v>
      </c>
      <c r="BH131" s="510" t="e">
        <f ca="1">+IF(AND(ISNUMBER(OFFSET('Hygiene Data'!$F$9,0,10*ROW('Hygiene Data'!F125))),'Data Summary'!DW131="Yes"),OFFSET('Hygiene Data'!$F$9,0,10*ROW('Hygiene Data'!F125)),NA())</f>
        <v>#N/A</v>
      </c>
      <c r="BI131" s="510" t="e">
        <f ca="1">+IF(AND(ISNUMBER(OFFSET('Hygiene Data'!$G$5,0,10*ROW('Hygiene Data'!G125))),'Data Summary'!DX131="Yes"),OFFSET('Hygiene Data'!$G$5,0,10*ROW('Hygiene Data'!G125)),NA())</f>
        <v>#N/A</v>
      </c>
      <c r="BJ131" s="510" t="e">
        <f ca="1">+IF(AND(ISNUMBER(OFFSET('Hygiene Data'!$G$7,0,10*ROW('Hygiene Data'!G125))),'Data Summary'!DY131="Yes"),OFFSET('Hygiene Data'!$G$7,0,10*ROW('Hygiene Data'!G125)),NA())</f>
        <v>#N/A</v>
      </c>
      <c r="BK131" s="510" t="e">
        <f ca="1">+IF(AND(ISNUMBER(OFFSET('Hygiene Data'!$G$9,0,10*ROW('Hygiene Data'!G125))),'Data Summary'!DZ131="Yes"),OFFSET('Hygiene Data'!$G$9,0,10*ROW('Hygiene Data'!G125)),NA())</f>
        <v>#N/A</v>
      </c>
      <c r="BL131" s="510" t="e">
        <f ca="1">+IF(AND(ISNUMBER(OFFSET('Hygiene Data'!$H$5,0,10*ROW('Hygiene Data'!H125))),'Data Summary'!EA131="Yes"),OFFSET('Hygiene Data'!$H$5,0,10*ROW('Hygiene Data'!H125)),NA())</f>
        <v>#N/A</v>
      </c>
      <c r="BM131" s="510" t="e">
        <f ca="1">+IF(AND(ISNUMBER(OFFSET('Hygiene Data'!$H$7,0,10*ROW('Hygiene Data'!H125))),'Data Summary'!EB131="Yes"),OFFSET('Hygiene Data'!$H$7,0,10*ROW('Hygiene Data'!H125)),NA())</f>
        <v>#N/A</v>
      </c>
      <c r="BN131" s="510" t="e">
        <f ca="1">+IF(AND(ISNUMBER(OFFSET('Hygiene Data'!$H$9,0,10*ROW('Hygiene Data'!H125))),'Data Summary'!EC131="Yes"),OFFSET('Hygiene Data'!$H$9,0,10*ROW('Hygiene Data'!H125)),NA())</f>
        <v>#N/A</v>
      </c>
      <c r="BO131" s="510" t="e">
        <f ca="1">+IF(AND(ISNUMBER(OFFSET('Hygiene Data'!$I$5,0,10*ROW('Hygiene Data'!I125))),'Data Summary'!ED131="Yes"),OFFSET('Hygiene Data'!$I$5,0,10*ROW('Hygiene Data'!I125)),NA())</f>
        <v>#N/A</v>
      </c>
      <c r="BP131" s="510" t="e">
        <f ca="1">+IF(AND(ISNUMBER(OFFSET('Hygiene Data'!$I$7,0,10*ROW('Hygiene Data'!I125))),'Data Summary'!EE131="Yes"),OFFSET('Hygiene Data'!$I$7,0,10*ROW('Hygiene Data'!I125)),NA())</f>
        <v>#N/A</v>
      </c>
      <c r="BQ131" s="510" t="e">
        <f ca="1">+IF(AND(ISNUMBER(OFFSET('Hygiene Data'!$I$9,0,10*ROW('Hygiene Data'!I125))),'Data Summary'!EF131="Yes"),OFFSET('Hygiene Data'!$I$9,0,10*ROW('Hygiene Data'!I125)),NA())</f>
        <v>#N/A</v>
      </c>
    </row>
    <row r="132" spans="1:69" x14ac:dyDescent="0.25">
      <c r="A132" s="506" t="e">
        <f ca="1">+RIGHT('Data Summary'!A132,LEN('Data Summary'!A132)-9)</f>
        <v>#VALUE!</v>
      </c>
      <c r="B132" s="480" t="str">
        <f ca="1">+IF(ISTEXT('Data Summary'!B132),'Data Summary'!B132,"")</f>
        <v/>
      </c>
      <c r="C132" s="507" t="e">
        <f ca="1">+VALUE('Data Summary'!C132)</f>
        <v>#VALUE!</v>
      </c>
      <c r="D132" s="508" t="e">
        <f ca="1">+IF(AND(ISNUMBER(OFFSET('Water Data'!$D$4,0,10*ROW('Water Data'!D126))),'Data Summary'!BS132="Yes"),100-OFFSET('Water Data'!$D$4,0,10*ROW('Water Data'!D126)),NA())</f>
        <v>#N/A</v>
      </c>
      <c r="E132" s="508" t="e">
        <f ca="1">+IF(AND(ISNUMBER(OFFSET('Water Data'!$D$6,0,10*ROW('Water Data'!D126))),'Data Summary'!BT132="Yes"),OFFSET('Water Data'!$D$6,0,10*ROW('Water Data'!D126)),NA())</f>
        <v>#N/A</v>
      </c>
      <c r="F132" s="508" t="e">
        <f ca="1">+IF(AND(ISNUMBER(OFFSET('Water Data'!$D$9,0,10*ROW('Water Data'!D126))),'Data Summary'!BU132="Yes"),OFFSET('Water Data'!$D$9,0,10*ROW('Water Data'!D126)),NA())</f>
        <v>#N/A</v>
      </c>
      <c r="G132" s="508" t="e">
        <f ca="1">+IF(AND(ISNUMBER(OFFSET('Water Data'!$E$4,0,10*ROW('Water Data'!E126))),'Data Summary'!BV132="Yes"),100-OFFSET('Water Data'!$E$4,0,10*ROW('Water Data'!E126)),NA())</f>
        <v>#N/A</v>
      </c>
      <c r="H132" s="508" t="e">
        <f ca="1">+IF(AND(ISNUMBER(OFFSET('Water Data'!$E$6,0,10*ROW('Water Data'!E126))),'Data Summary'!BW132="Yes"),OFFSET('Water Data'!$E$6,0,10*ROW('Water Data'!E126)),NA())</f>
        <v>#N/A</v>
      </c>
      <c r="I132" s="508" t="e">
        <f ca="1">+IF(AND(ISNUMBER(OFFSET('Water Data'!$E$9,0,10*ROW('Water Data'!E126))),'Data Summary'!BX132="Yes"),OFFSET('Water Data'!$E$9,0,10*ROW('Water Data'!E126)),NA())</f>
        <v>#N/A</v>
      </c>
      <c r="J132" s="508" t="e">
        <f ca="1">+IF(AND(ISNUMBER(OFFSET('Water Data'!$F$4,0,10*ROW('Water Data'!F126))),'Data Summary'!BY132="Yes"),100-OFFSET('Water Data'!$F$4,0,10*ROW('Water Data'!F126)),NA())</f>
        <v>#N/A</v>
      </c>
      <c r="K132" s="508" t="e">
        <f ca="1">+IF(AND(ISNUMBER(OFFSET('Water Data'!$F$6,0,10*ROW('Water Data'!F126))),'Data Summary'!BZ132="Yes"),OFFSET('Water Data'!$F$6,0,10*ROW('Water Data'!F126)),NA())</f>
        <v>#N/A</v>
      </c>
      <c r="L132" s="508" t="e">
        <f ca="1">+IF(AND(ISNUMBER(OFFSET('Water Data'!$F$9,0,10*ROW('Water Data'!F126))),'Data Summary'!CA132="Yes"),OFFSET('Water Data'!$F$9,0,10*ROW('Water Data'!F126)),NA())</f>
        <v>#N/A</v>
      </c>
      <c r="M132" s="508" t="e">
        <f ca="1">+IF(AND(ISNUMBER(OFFSET('Water Data'!$G$4,0,10*ROW('Water Data'!G126))),'Data Summary'!CB132="Yes"),100-OFFSET('Water Data'!$G$4,0,10*ROW('Water Data'!G126)),NA())</f>
        <v>#N/A</v>
      </c>
      <c r="N132" s="508" t="e">
        <f ca="1">+IF(AND(ISNUMBER(OFFSET('Water Data'!$G$6,0,10*ROW('Water Data'!G126))),'Data Summary'!CC132="Yes"),OFFSET('Water Data'!$G$6,0,10*ROW('Water Data'!G126)),NA())</f>
        <v>#N/A</v>
      </c>
      <c r="O132" s="508" t="e">
        <f ca="1">+IF(AND(ISNUMBER(OFFSET('Water Data'!$G$9,0,10*ROW('Water Data'!G126))),'Data Summary'!CD132="Yes"),OFFSET('Water Data'!$G$9,0,10*ROW('Water Data'!G126)),NA())</f>
        <v>#N/A</v>
      </c>
      <c r="P132" s="508" t="e">
        <f ca="1">+IF(AND(ISNUMBER(OFFSET('Water Data'!$H$4,0,10*ROW('Water Data'!H126))),'Data Summary'!CE132="Yes"),100-OFFSET('Water Data'!$H$4,0,10*ROW('Water Data'!H126)),NA())</f>
        <v>#N/A</v>
      </c>
      <c r="Q132" s="508" t="e">
        <f ca="1">+IF(AND(ISNUMBER(OFFSET('Water Data'!$H$6,0,10*ROW('Water Data'!H126))),'Data Summary'!CF132="Yes"),OFFSET('Water Data'!$H$6,0,10*ROW('Water Data'!H126)),NA())</f>
        <v>#N/A</v>
      </c>
      <c r="R132" s="508" t="e">
        <f ca="1">+IF(AND(ISNUMBER(OFFSET('Water Data'!$H$9,0,10*ROW('Water Data'!H126))),'Data Summary'!CG132="Yes"),OFFSET('Water Data'!$H$9,0,10*ROW('Water Data'!H126)),NA())</f>
        <v>#N/A</v>
      </c>
      <c r="S132" s="508" t="e">
        <f ca="1">+IF(AND(ISNUMBER(OFFSET('Water Data'!$I$4,0,10*ROW('Water Data'!I126))),'Data Summary'!CH132="Yes"),100-OFFSET('Water Data'!$I$4,0,10*ROW('Water Data'!I126)),NA())</f>
        <v>#N/A</v>
      </c>
      <c r="T132" s="508" t="e">
        <f ca="1">+IF(AND(ISNUMBER(OFFSET('Water Data'!$I$6,0,10*ROW('Water Data'!I126))),'Data Summary'!CI132="Yes"),OFFSET('Water Data'!$I$6,0,10*ROW('Water Data'!I126)),NA())</f>
        <v>#N/A</v>
      </c>
      <c r="U132" s="508" t="e">
        <f ca="1">+IF(AND(ISNUMBER(OFFSET('Water Data'!$I$9,0,10*ROW('Water Data'!I126))),'Data Summary'!CJ132="Yes"),OFFSET('Water Data'!$I$9,0,10*ROW('Water Data'!I126)),NA())</f>
        <v>#N/A</v>
      </c>
      <c r="V132" s="509" t="e">
        <f ca="1">+IF(AND(ISNUMBER(OFFSET('Sanitation Data'!$D$4,0,10*ROW('Sanitation Data'!D126))),'Data Summary'!CK132="Yes"),100-OFFSET('Sanitation Data'!$D$4,0,10*ROW('Sanitation Data'!D126)),NA())</f>
        <v>#N/A</v>
      </c>
      <c r="W132" s="509" t="e">
        <f ca="1">+IF(AND(ISNUMBER(OFFSET('Sanitation Data'!$D$6,0,10*ROW('Sanitation Data'!D126))),'Data Summary'!CL132="Yes"),OFFSET('Sanitation Data'!$D$6,0,10*ROW('Sanitation Data'!D126)),NA())</f>
        <v>#N/A</v>
      </c>
      <c r="X132" s="509" t="e">
        <f ca="1">+IF(AND(ISNUMBER(OFFSET('Sanitation Data'!$D$10,0,10*ROW('Sanitation Data'!D126))),'Data Summary'!CM132="Yes"),OFFSET('Sanitation Data'!$D$10,0,10*ROW('Sanitation Data'!D126)),NA())</f>
        <v>#N/A</v>
      </c>
      <c r="Y132" s="509" t="e">
        <f ca="1">+IF(AND(ISNUMBER(OFFSET('Sanitation Data'!$D$11,0,10*ROW('Sanitation Data'!D126))),'Data Summary'!CN132="Yes"),OFFSET('Sanitation Data'!$D$11,0,10*ROW('Sanitation Data'!D126)),NA())</f>
        <v>#N/A</v>
      </c>
      <c r="Z132" s="509" t="e">
        <f ca="1">+IF(AND(ISNUMBER(OFFSET('Sanitation Data'!$D$12,0,10*ROW('Sanitation Data'!D126))),'Data Summary'!CO132="Yes"),OFFSET('Sanitation Data'!$D$12,0,10*ROW('Sanitation Data'!D126)),NA())</f>
        <v>#N/A</v>
      </c>
      <c r="AA132" s="509" t="e">
        <f ca="1">+IF(AND(ISNUMBER(OFFSET('Sanitation Data'!$E$4,0,10*ROW('Sanitation Data'!E126))),'Data Summary'!CP132="Yes"),100-OFFSET('Sanitation Data'!$E$4,0,10*ROW('Sanitation Data'!E126)),NA())</f>
        <v>#N/A</v>
      </c>
      <c r="AB132" s="509" t="e">
        <f ca="1">+IF(AND(ISNUMBER(OFFSET('Sanitation Data'!$E$6,0,10*ROW('Sanitation Data'!E126))),'Data Summary'!CQ132="Yes"),OFFSET('Sanitation Data'!$E$6,0,10*ROW('Sanitation Data'!E126)),NA())</f>
        <v>#N/A</v>
      </c>
      <c r="AC132" s="509" t="e">
        <f ca="1">+IF(AND(ISNUMBER(OFFSET('Sanitation Data'!$E$10,0,10*ROW('Sanitation Data'!E126))),'Data Summary'!CR132="Yes"),OFFSET('Sanitation Data'!$E$10,0,10*ROW('Sanitation Data'!E126)),NA())</f>
        <v>#N/A</v>
      </c>
      <c r="AD132" s="509" t="e">
        <f ca="1">+IF(AND(ISNUMBER(OFFSET('Sanitation Data'!$E$11,0,10*ROW('Sanitation Data'!E126))),'Data Summary'!CS132="Yes"),OFFSET('Sanitation Data'!$E$11,0,10*ROW('Sanitation Data'!E126)),NA())</f>
        <v>#N/A</v>
      </c>
      <c r="AE132" s="509" t="e">
        <f ca="1">+IF(AND(ISNUMBER(OFFSET('Sanitation Data'!$E$12,0,10*ROW('Sanitation Data'!E126))),'Data Summary'!CT132="Yes"),OFFSET('Sanitation Data'!$E$12,0,10*ROW('Sanitation Data'!E126)),NA())</f>
        <v>#N/A</v>
      </c>
      <c r="AF132" s="509" t="e">
        <f ca="1">+IF(AND(ISNUMBER(OFFSET('Sanitation Data'!$F$4,0,10*ROW('Sanitation Data'!F126))),'Data Summary'!CU132="Yes"),100-OFFSET('Sanitation Data'!$F$4,0,10*ROW('Sanitation Data'!F126)),NA())</f>
        <v>#N/A</v>
      </c>
      <c r="AG132" s="509" t="e">
        <f ca="1">+IF(AND(ISNUMBER(OFFSET('Sanitation Data'!$F$6,0,10*ROW('Sanitation Data'!F126))),'Data Summary'!CV132="Yes"),OFFSET('Sanitation Data'!$F$6,0,10*ROW('Sanitation Data'!F126)),NA())</f>
        <v>#N/A</v>
      </c>
      <c r="AH132" s="509" t="e">
        <f ca="1">+IF(AND(ISNUMBER(OFFSET('Sanitation Data'!$F$10,0,10*ROW('Sanitation Data'!F126))),'Data Summary'!CW132="Yes"),OFFSET('Sanitation Data'!$F$10,0,10*ROW('Sanitation Data'!F126)),NA())</f>
        <v>#N/A</v>
      </c>
      <c r="AI132" s="509" t="e">
        <f ca="1">+IF(AND(ISNUMBER(OFFSET('Sanitation Data'!$F$11,0,10*ROW('Sanitation Data'!F126))),'Data Summary'!CX132="Yes"),OFFSET('Sanitation Data'!$F$11,0,10*ROW('Sanitation Data'!F126)),NA())</f>
        <v>#N/A</v>
      </c>
      <c r="AJ132" s="509" t="e">
        <f ca="1">+IF(AND(ISNUMBER(OFFSET('Sanitation Data'!$F$12,0,10*ROW('Sanitation Data'!F126))),'Data Summary'!CY132="Yes"),OFFSET('Sanitation Data'!$F$12,0,10*ROW('Sanitation Data'!F126)),NA())</f>
        <v>#N/A</v>
      </c>
      <c r="AK132" s="509" t="e">
        <f ca="1">+IF(AND(ISNUMBER(OFFSET('Sanitation Data'!$G$4,0,10*ROW('Sanitation Data'!G126))),'Data Summary'!CZ132="Yes"),100-OFFSET('Sanitation Data'!$G$4,0,10*ROW('Sanitation Data'!G126)),NA())</f>
        <v>#N/A</v>
      </c>
      <c r="AL132" s="509" t="e">
        <f ca="1">+IF(AND(ISNUMBER(OFFSET('Sanitation Data'!$G$6,0,10*ROW('Sanitation Data'!G126))),'Data Summary'!DA132="Yes"),OFFSET('Sanitation Data'!$G$6,0,10*ROW('Sanitation Data'!G126)),NA())</f>
        <v>#N/A</v>
      </c>
      <c r="AM132" s="509" t="e">
        <f ca="1">+IF(AND(ISNUMBER(OFFSET('Sanitation Data'!$G$10,0,10*ROW('Sanitation Data'!G126))),'Data Summary'!DB132="Yes"),OFFSET('Sanitation Data'!$G$10,0,10*ROW('Sanitation Data'!G126)),NA())</f>
        <v>#N/A</v>
      </c>
      <c r="AN132" s="509" t="e">
        <f ca="1">+IF(AND(ISNUMBER(OFFSET('Sanitation Data'!$G$11,0,10*ROW('Sanitation Data'!G126))),'Data Summary'!DC132="Yes"),OFFSET('Sanitation Data'!$G$11,0,10*ROW('Sanitation Data'!G126)),NA())</f>
        <v>#N/A</v>
      </c>
      <c r="AO132" s="509" t="e">
        <f ca="1">+IF(AND(ISNUMBER(OFFSET('Sanitation Data'!$G$12,0,10*ROW('Sanitation Data'!G126))),'Data Summary'!DD132="Yes"),OFFSET('Sanitation Data'!$G$12,0,10*ROW('Sanitation Data'!G126)),NA())</f>
        <v>#N/A</v>
      </c>
      <c r="AP132" s="509" t="e">
        <f ca="1">+IF(AND(ISNUMBER(OFFSET('Sanitation Data'!$H$4,0,10*ROW('Sanitation Data'!H126))),'Data Summary'!DE132="Yes"),100-OFFSET('Sanitation Data'!$H$4,0,10*ROW('Sanitation Data'!H126)),NA())</f>
        <v>#N/A</v>
      </c>
      <c r="AQ132" s="509" t="e">
        <f ca="1">+IF(AND(ISNUMBER(OFFSET('Sanitation Data'!$H$6,0,10*ROW('Sanitation Data'!H126))),'Data Summary'!DF132="Yes"),OFFSET('Sanitation Data'!$H$6,0,10*ROW('Sanitation Data'!H126)),NA())</f>
        <v>#N/A</v>
      </c>
      <c r="AR132" s="509" t="e">
        <f ca="1">+IF(AND(ISNUMBER(OFFSET('Sanitation Data'!$H$10,0,10*ROW('Sanitation Data'!H126))),'Data Summary'!DG132="Yes"),OFFSET('Sanitation Data'!$H$10,0,10*ROW('Sanitation Data'!H126)),NA())</f>
        <v>#N/A</v>
      </c>
      <c r="AS132" s="509" t="e">
        <f ca="1">+IF(AND(ISNUMBER(OFFSET('Sanitation Data'!$H$11,0,10*ROW('Sanitation Data'!H126))),'Data Summary'!DH132="Yes"),OFFSET('Sanitation Data'!$H$11,0,10*ROW('Sanitation Data'!H126)),NA())</f>
        <v>#N/A</v>
      </c>
      <c r="AT132" s="509" t="e">
        <f ca="1">+IF(AND(ISNUMBER(OFFSET('Sanitation Data'!$H$12,0,10*ROW('Sanitation Data'!H126))),'Data Summary'!DI132="Yes"),OFFSET('Sanitation Data'!$H$12,0,10*ROW('Sanitation Data'!H126)),NA())</f>
        <v>#N/A</v>
      </c>
      <c r="AU132" s="509" t="e">
        <f ca="1">+IF(AND(ISNUMBER(OFFSET('Sanitation Data'!$I$4,0,10*ROW('Sanitation Data'!I126))),'Data Summary'!DJ132="Yes"),100-OFFSET('Sanitation Data'!$I$4,0,10*ROW('Sanitation Data'!I126)),NA())</f>
        <v>#N/A</v>
      </c>
      <c r="AV132" s="509" t="e">
        <f ca="1">+IF(AND(ISNUMBER(OFFSET('Sanitation Data'!$I$6,0,10*ROW('Sanitation Data'!I126))),'Data Summary'!DK132="Yes"),OFFSET('Sanitation Data'!$I$6,0,10*ROW('Sanitation Data'!I126)),NA())</f>
        <v>#N/A</v>
      </c>
      <c r="AW132" s="509" t="e">
        <f ca="1">+IF(AND(ISNUMBER(OFFSET('Sanitation Data'!$I$10,0,10*ROW('Sanitation Data'!I126))),'Data Summary'!DL132="Yes"),OFFSET('Sanitation Data'!$I$10,0,10*ROW('Sanitation Data'!I126)),NA())</f>
        <v>#N/A</v>
      </c>
      <c r="AX132" s="509" t="e">
        <f ca="1">+IF(AND(ISNUMBER(OFFSET('Sanitation Data'!$I$11,0,10*ROW('Sanitation Data'!I126))),'Data Summary'!DM132="Yes"),OFFSET('Sanitation Data'!$I$11,0,10*ROW('Sanitation Data'!I126)),NA())</f>
        <v>#N/A</v>
      </c>
      <c r="AY132" s="509" t="e">
        <f ca="1">+IF(AND(ISNUMBER(OFFSET('Sanitation Data'!$I$12,0,10*ROW('Sanitation Data'!I126))),'Data Summary'!DN132="Yes"),OFFSET('Sanitation Data'!$I$12,0,10*ROW('Sanitation Data'!I126)),NA())</f>
        <v>#N/A</v>
      </c>
      <c r="AZ132" s="510" t="e">
        <f ca="1">+IF(AND(ISNUMBER(OFFSET('Hygiene Data'!$D$5,0,10*ROW('Hygiene Data'!D126))),'Data Summary'!DO132="Yes"),OFFSET('Hygiene Data'!$D$5,0,10*ROW('Hygiene Data'!D126)),NA())</f>
        <v>#N/A</v>
      </c>
      <c r="BA132" s="510" t="e">
        <f ca="1">+IF(AND(ISNUMBER(OFFSET('Hygiene Data'!$D$7,0,10*ROW('Hygiene Data'!D126))),'Data Summary'!DP132="Yes"),OFFSET('Hygiene Data'!$D$7,0,10*ROW('Hygiene Data'!D126)),NA())</f>
        <v>#N/A</v>
      </c>
      <c r="BB132" s="510" t="e">
        <f ca="1">+IF(AND(ISNUMBER(OFFSET('Hygiene Data'!$D$9,0,10*ROW('Hygiene Data'!D126))),'Data Summary'!DQ132="Yes"),OFFSET('Hygiene Data'!$D$9,0,10*ROW('Hygiene Data'!D126)),NA())</f>
        <v>#N/A</v>
      </c>
      <c r="BC132" s="510" t="e">
        <f ca="1">+IF(AND(ISNUMBER(OFFSET('Hygiene Data'!$E$5,0,10*ROW('Hygiene Data'!E126))),'Data Summary'!DR132="Yes"),OFFSET('Hygiene Data'!$E$5,0,10*ROW('Hygiene Data'!E126)),NA())</f>
        <v>#N/A</v>
      </c>
      <c r="BD132" s="510" t="e">
        <f ca="1">+IF(AND(ISNUMBER(OFFSET('Hygiene Data'!$E$7,0,10*ROW('Hygiene Data'!E126))),'Data Summary'!DS132="Yes"),OFFSET('Hygiene Data'!$E$7,0,10*ROW('Hygiene Data'!E126)),NA())</f>
        <v>#N/A</v>
      </c>
      <c r="BE132" s="510" t="e">
        <f ca="1">+IF(AND(ISNUMBER(OFFSET('Hygiene Data'!$E$9,0,10*ROW('Hygiene Data'!E126))),'Data Summary'!DT132="Yes"),OFFSET('Hygiene Data'!$E$9,0,10*ROW('Hygiene Data'!E126)),NA())</f>
        <v>#N/A</v>
      </c>
      <c r="BF132" s="510" t="e">
        <f ca="1">+IF(AND(ISNUMBER(OFFSET('Hygiene Data'!$F$5,0,10*ROW('Hygiene Data'!F126))),'Data Summary'!DU132="Yes"),OFFSET('Hygiene Data'!$F$5,0,10*ROW('Hygiene Data'!F126)),NA())</f>
        <v>#N/A</v>
      </c>
      <c r="BG132" s="510" t="e">
        <f ca="1">+IF(AND(ISNUMBER(OFFSET('Hygiene Data'!$F$7,0,10*ROW('Hygiene Data'!F126))),'Data Summary'!DV132="Yes"),OFFSET('Hygiene Data'!$F$7,0,10*ROW('Hygiene Data'!F126)),NA())</f>
        <v>#N/A</v>
      </c>
      <c r="BH132" s="510" t="e">
        <f ca="1">+IF(AND(ISNUMBER(OFFSET('Hygiene Data'!$F$9,0,10*ROW('Hygiene Data'!F126))),'Data Summary'!DW132="Yes"),OFFSET('Hygiene Data'!$F$9,0,10*ROW('Hygiene Data'!F126)),NA())</f>
        <v>#N/A</v>
      </c>
      <c r="BI132" s="510" t="e">
        <f ca="1">+IF(AND(ISNUMBER(OFFSET('Hygiene Data'!$G$5,0,10*ROW('Hygiene Data'!G126))),'Data Summary'!DX132="Yes"),OFFSET('Hygiene Data'!$G$5,0,10*ROW('Hygiene Data'!G126)),NA())</f>
        <v>#N/A</v>
      </c>
      <c r="BJ132" s="510" t="e">
        <f ca="1">+IF(AND(ISNUMBER(OFFSET('Hygiene Data'!$G$7,0,10*ROW('Hygiene Data'!G126))),'Data Summary'!DY132="Yes"),OFFSET('Hygiene Data'!$G$7,0,10*ROW('Hygiene Data'!G126)),NA())</f>
        <v>#N/A</v>
      </c>
      <c r="BK132" s="510" t="e">
        <f ca="1">+IF(AND(ISNUMBER(OFFSET('Hygiene Data'!$G$9,0,10*ROW('Hygiene Data'!G126))),'Data Summary'!DZ132="Yes"),OFFSET('Hygiene Data'!$G$9,0,10*ROW('Hygiene Data'!G126)),NA())</f>
        <v>#N/A</v>
      </c>
      <c r="BL132" s="510" t="e">
        <f ca="1">+IF(AND(ISNUMBER(OFFSET('Hygiene Data'!$H$5,0,10*ROW('Hygiene Data'!H126))),'Data Summary'!EA132="Yes"),OFFSET('Hygiene Data'!$H$5,0,10*ROW('Hygiene Data'!H126)),NA())</f>
        <v>#N/A</v>
      </c>
      <c r="BM132" s="510" t="e">
        <f ca="1">+IF(AND(ISNUMBER(OFFSET('Hygiene Data'!$H$7,0,10*ROW('Hygiene Data'!H126))),'Data Summary'!EB132="Yes"),OFFSET('Hygiene Data'!$H$7,0,10*ROW('Hygiene Data'!H126)),NA())</f>
        <v>#N/A</v>
      </c>
      <c r="BN132" s="510" t="e">
        <f ca="1">+IF(AND(ISNUMBER(OFFSET('Hygiene Data'!$H$9,0,10*ROW('Hygiene Data'!H126))),'Data Summary'!EC132="Yes"),OFFSET('Hygiene Data'!$H$9,0,10*ROW('Hygiene Data'!H126)),NA())</f>
        <v>#N/A</v>
      </c>
      <c r="BO132" s="510" t="e">
        <f ca="1">+IF(AND(ISNUMBER(OFFSET('Hygiene Data'!$I$5,0,10*ROW('Hygiene Data'!I126))),'Data Summary'!ED132="Yes"),OFFSET('Hygiene Data'!$I$5,0,10*ROW('Hygiene Data'!I126)),NA())</f>
        <v>#N/A</v>
      </c>
      <c r="BP132" s="510" t="e">
        <f ca="1">+IF(AND(ISNUMBER(OFFSET('Hygiene Data'!$I$7,0,10*ROW('Hygiene Data'!I126))),'Data Summary'!EE132="Yes"),OFFSET('Hygiene Data'!$I$7,0,10*ROW('Hygiene Data'!I126)),NA())</f>
        <v>#N/A</v>
      </c>
      <c r="BQ132" s="510" t="e">
        <f ca="1">+IF(AND(ISNUMBER(OFFSET('Hygiene Data'!$I$9,0,10*ROW('Hygiene Data'!I126))),'Data Summary'!EF132="Yes"),OFFSET('Hygiene Data'!$I$9,0,10*ROW('Hygiene Data'!I126)),NA())</f>
        <v>#N/A</v>
      </c>
    </row>
    <row r="133" spans="1:69" x14ac:dyDescent="0.25">
      <c r="A133" s="506" t="e">
        <f ca="1">+RIGHT('Data Summary'!A133,LEN('Data Summary'!A133)-9)</f>
        <v>#VALUE!</v>
      </c>
      <c r="B133" s="480" t="str">
        <f ca="1">+IF(ISTEXT('Data Summary'!B133),'Data Summary'!B133,"")</f>
        <v/>
      </c>
      <c r="C133" s="507" t="e">
        <f ca="1">+VALUE('Data Summary'!C133)</f>
        <v>#VALUE!</v>
      </c>
      <c r="D133" s="508" t="e">
        <f ca="1">+IF(AND(ISNUMBER(OFFSET('Water Data'!$D$4,0,10*ROW('Water Data'!D127))),'Data Summary'!BS133="Yes"),100-OFFSET('Water Data'!$D$4,0,10*ROW('Water Data'!D127)),NA())</f>
        <v>#N/A</v>
      </c>
      <c r="E133" s="508" t="e">
        <f ca="1">+IF(AND(ISNUMBER(OFFSET('Water Data'!$D$6,0,10*ROW('Water Data'!D127))),'Data Summary'!BT133="Yes"),OFFSET('Water Data'!$D$6,0,10*ROW('Water Data'!D127)),NA())</f>
        <v>#N/A</v>
      </c>
      <c r="F133" s="508" t="e">
        <f ca="1">+IF(AND(ISNUMBER(OFFSET('Water Data'!$D$9,0,10*ROW('Water Data'!D127))),'Data Summary'!BU133="Yes"),OFFSET('Water Data'!$D$9,0,10*ROW('Water Data'!D127)),NA())</f>
        <v>#N/A</v>
      </c>
      <c r="G133" s="508" t="e">
        <f ca="1">+IF(AND(ISNUMBER(OFFSET('Water Data'!$E$4,0,10*ROW('Water Data'!E127))),'Data Summary'!BV133="Yes"),100-OFFSET('Water Data'!$E$4,0,10*ROW('Water Data'!E127)),NA())</f>
        <v>#N/A</v>
      </c>
      <c r="H133" s="508" t="e">
        <f ca="1">+IF(AND(ISNUMBER(OFFSET('Water Data'!$E$6,0,10*ROW('Water Data'!E127))),'Data Summary'!BW133="Yes"),OFFSET('Water Data'!$E$6,0,10*ROW('Water Data'!E127)),NA())</f>
        <v>#N/A</v>
      </c>
      <c r="I133" s="508" t="e">
        <f ca="1">+IF(AND(ISNUMBER(OFFSET('Water Data'!$E$9,0,10*ROW('Water Data'!E127))),'Data Summary'!BX133="Yes"),OFFSET('Water Data'!$E$9,0,10*ROW('Water Data'!E127)),NA())</f>
        <v>#N/A</v>
      </c>
      <c r="J133" s="508" t="e">
        <f ca="1">+IF(AND(ISNUMBER(OFFSET('Water Data'!$F$4,0,10*ROW('Water Data'!F127))),'Data Summary'!BY133="Yes"),100-OFFSET('Water Data'!$F$4,0,10*ROW('Water Data'!F127)),NA())</f>
        <v>#N/A</v>
      </c>
      <c r="K133" s="508" t="e">
        <f ca="1">+IF(AND(ISNUMBER(OFFSET('Water Data'!$F$6,0,10*ROW('Water Data'!F127))),'Data Summary'!BZ133="Yes"),OFFSET('Water Data'!$F$6,0,10*ROW('Water Data'!F127)),NA())</f>
        <v>#N/A</v>
      </c>
      <c r="L133" s="508" t="e">
        <f ca="1">+IF(AND(ISNUMBER(OFFSET('Water Data'!$F$9,0,10*ROW('Water Data'!F127))),'Data Summary'!CA133="Yes"),OFFSET('Water Data'!$F$9,0,10*ROW('Water Data'!F127)),NA())</f>
        <v>#N/A</v>
      </c>
      <c r="M133" s="508" t="e">
        <f ca="1">+IF(AND(ISNUMBER(OFFSET('Water Data'!$G$4,0,10*ROW('Water Data'!G127))),'Data Summary'!CB133="Yes"),100-OFFSET('Water Data'!$G$4,0,10*ROW('Water Data'!G127)),NA())</f>
        <v>#N/A</v>
      </c>
      <c r="N133" s="508" t="e">
        <f ca="1">+IF(AND(ISNUMBER(OFFSET('Water Data'!$G$6,0,10*ROW('Water Data'!G127))),'Data Summary'!CC133="Yes"),OFFSET('Water Data'!$G$6,0,10*ROW('Water Data'!G127)),NA())</f>
        <v>#N/A</v>
      </c>
      <c r="O133" s="508" t="e">
        <f ca="1">+IF(AND(ISNUMBER(OFFSET('Water Data'!$G$9,0,10*ROW('Water Data'!G127))),'Data Summary'!CD133="Yes"),OFFSET('Water Data'!$G$9,0,10*ROW('Water Data'!G127)),NA())</f>
        <v>#N/A</v>
      </c>
      <c r="P133" s="508" t="e">
        <f ca="1">+IF(AND(ISNUMBER(OFFSET('Water Data'!$H$4,0,10*ROW('Water Data'!H127))),'Data Summary'!CE133="Yes"),100-OFFSET('Water Data'!$H$4,0,10*ROW('Water Data'!H127)),NA())</f>
        <v>#N/A</v>
      </c>
      <c r="Q133" s="508" t="e">
        <f ca="1">+IF(AND(ISNUMBER(OFFSET('Water Data'!$H$6,0,10*ROW('Water Data'!H127))),'Data Summary'!CF133="Yes"),OFFSET('Water Data'!$H$6,0,10*ROW('Water Data'!H127)),NA())</f>
        <v>#N/A</v>
      </c>
      <c r="R133" s="508" t="e">
        <f ca="1">+IF(AND(ISNUMBER(OFFSET('Water Data'!$H$9,0,10*ROW('Water Data'!H127))),'Data Summary'!CG133="Yes"),OFFSET('Water Data'!$H$9,0,10*ROW('Water Data'!H127)),NA())</f>
        <v>#N/A</v>
      </c>
      <c r="S133" s="508" t="e">
        <f ca="1">+IF(AND(ISNUMBER(OFFSET('Water Data'!$I$4,0,10*ROW('Water Data'!I127))),'Data Summary'!CH133="Yes"),100-OFFSET('Water Data'!$I$4,0,10*ROW('Water Data'!I127)),NA())</f>
        <v>#N/A</v>
      </c>
      <c r="T133" s="508" t="e">
        <f ca="1">+IF(AND(ISNUMBER(OFFSET('Water Data'!$I$6,0,10*ROW('Water Data'!I127))),'Data Summary'!CI133="Yes"),OFFSET('Water Data'!$I$6,0,10*ROW('Water Data'!I127)),NA())</f>
        <v>#N/A</v>
      </c>
      <c r="U133" s="508" t="e">
        <f ca="1">+IF(AND(ISNUMBER(OFFSET('Water Data'!$I$9,0,10*ROW('Water Data'!I127))),'Data Summary'!CJ133="Yes"),OFFSET('Water Data'!$I$9,0,10*ROW('Water Data'!I127)),NA())</f>
        <v>#N/A</v>
      </c>
      <c r="V133" s="509" t="e">
        <f ca="1">+IF(AND(ISNUMBER(OFFSET('Sanitation Data'!$D$4,0,10*ROW('Sanitation Data'!D127))),'Data Summary'!CK133="Yes"),100-OFFSET('Sanitation Data'!$D$4,0,10*ROW('Sanitation Data'!D127)),NA())</f>
        <v>#N/A</v>
      </c>
      <c r="W133" s="509" t="e">
        <f ca="1">+IF(AND(ISNUMBER(OFFSET('Sanitation Data'!$D$6,0,10*ROW('Sanitation Data'!D127))),'Data Summary'!CL133="Yes"),OFFSET('Sanitation Data'!$D$6,0,10*ROW('Sanitation Data'!D127)),NA())</f>
        <v>#N/A</v>
      </c>
      <c r="X133" s="509" t="e">
        <f ca="1">+IF(AND(ISNUMBER(OFFSET('Sanitation Data'!$D$10,0,10*ROW('Sanitation Data'!D127))),'Data Summary'!CM133="Yes"),OFFSET('Sanitation Data'!$D$10,0,10*ROW('Sanitation Data'!D127)),NA())</f>
        <v>#N/A</v>
      </c>
      <c r="Y133" s="509" t="e">
        <f ca="1">+IF(AND(ISNUMBER(OFFSET('Sanitation Data'!$D$11,0,10*ROW('Sanitation Data'!D127))),'Data Summary'!CN133="Yes"),OFFSET('Sanitation Data'!$D$11,0,10*ROW('Sanitation Data'!D127)),NA())</f>
        <v>#N/A</v>
      </c>
      <c r="Z133" s="509" t="e">
        <f ca="1">+IF(AND(ISNUMBER(OFFSET('Sanitation Data'!$D$12,0,10*ROW('Sanitation Data'!D127))),'Data Summary'!CO133="Yes"),OFFSET('Sanitation Data'!$D$12,0,10*ROW('Sanitation Data'!D127)),NA())</f>
        <v>#N/A</v>
      </c>
      <c r="AA133" s="509" t="e">
        <f ca="1">+IF(AND(ISNUMBER(OFFSET('Sanitation Data'!$E$4,0,10*ROW('Sanitation Data'!E127))),'Data Summary'!CP133="Yes"),100-OFFSET('Sanitation Data'!$E$4,0,10*ROW('Sanitation Data'!E127)),NA())</f>
        <v>#N/A</v>
      </c>
      <c r="AB133" s="509" t="e">
        <f ca="1">+IF(AND(ISNUMBER(OFFSET('Sanitation Data'!$E$6,0,10*ROW('Sanitation Data'!E127))),'Data Summary'!CQ133="Yes"),OFFSET('Sanitation Data'!$E$6,0,10*ROW('Sanitation Data'!E127)),NA())</f>
        <v>#N/A</v>
      </c>
      <c r="AC133" s="509" t="e">
        <f ca="1">+IF(AND(ISNUMBER(OFFSET('Sanitation Data'!$E$10,0,10*ROW('Sanitation Data'!E127))),'Data Summary'!CR133="Yes"),OFFSET('Sanitation Data'!$E$10,0,10*ROW('Sanitation Data'!E127)),NA())</f>
        <v>#N/A</v>
      </c>
      <c r="AD133" s="509" t="e">
        <f ca="1">+IF(AND(ISNUMBER(OFFSET('Sanitation Data'!$E$11,0,10*ROW('Sanitation Data'!E127))),'Data Summary'!CS133="Yes"),OFFSET('Sanitation Data'!$E$11,0,10*ROW('Sanitation Data'!E127)),NA())</f>
        <v>#N/A</v>
      </c>
      <c r="AE133" s="509" t="e">
        <f ca="1">+IF(AND(ISNUMBER(OFFSET('Sanitation Data'!$E$12,0,10*ROW('Sanitation Data'!E127))),'Data Summary'!CT133="Yes"),OFFSET('Sanitation Data'!$E$12,0,10*ROW('Sanitation Data'!E127)),NA())</f>
        <v>#N/A</v>
      </c>
      <c r="AF133" s="509" t="e">
        <f ca="1">+IF(AND(ISNUMBER(OFFSET('Sanitation Data'!$F$4,0,10*ROW('Sanitation Data'!F127))),'Data Summary'!CU133="Yes"),100-OFFSET('Sanitation Data'!$F$4,0,10*ROW('Sanitation Data'!F127)),NA())</f>
        <v>#N/A</v>
      </c>
      <c r="AG133" s="509" t="e">
        <f ca="1">+IF(AND(ISNUMBER(OFFSET('Sanitation Data'!$F$6,0,10*ROW('Sanitation Data'!F127))),'Data Summary'!CV133="Yes"),OFFSET('Sanitation Data'!$F$6,0,10*ROW('Sanitation Data'!F127)),NA())</f>
        <v>#N/A</v>
      </c>
      <c r="AH133" s="509" t="e">
        <f ca="1">+IF(AND(ISNUMBER(OFFSET('Sanitation Data'!$F$10,0,10*ROW('Sanitation Data'!F127))),'Data Summary'!CW133="Yes"),OFFSET('Sanitation Data'!$F$10,0,10*ROW('Sanitation Data'!F127)),NA())</f>
        <v>#N/A</v>
      </c>
      <c r="AI133" s="509" t="e">
        <f ca="1">+IF(AND(ISNUMBER(OFFSET('Sanitation Data'!$F$11,0,10*ROW('Sanitation Data'!F127))),'Data Summary'!CX133="Yes"),OFFSET('Sanitation Data'!$F$11,0,10*ROW('Sanitation Data'!F127)),NA())</f>
        <v>#N/A</v>
      </c>
      <c r="AJ133" s="509" t="e">
        <f ca="1">+IF(AND(ISNUMBER(OFFSET('Sanitation Data'!$F$12,0,10*ROW('Sanitation Data'!F127))),'Data Summary'!CY133="Yes"),OFFSET('Sanitation Data'!$F$12,0,10*ROW('Sanitation Data'!F127)),NA())</f>
        <v>#N/A</v>
      </c>
      <c r="AK133" s="509" t="e">
        <f ca="1">+IF(AND(ISNUMBER(OFFSET('Sanitation Data'!$G$4,0,10*ROW('Sanitation Data'!G127))),'Data Summary'!CZ133="Yes"),100-OFFSET('Sanitation Data'!$G$4,0,10*ROW('Sanitation Data'!G127)),NA())</f>
        <v>#N/A</v>
      </c>
      <c r="AL133" s="509" t="e">
        <f ca="1">+IF(AND(ISNUMBER(OFFSET('Sanitation Data'!$G$6,0,10*ROW('Sanitation Data'!G127))),'Data Summary'!DA133="Yes"),OFFSET('Sanitation Data'!$G$6,0,10*ROW('Sanitation Data'!G127)),NA())</f>
        <v>#N/A</v>
      </c>
      <c r="AM133" s="509" t="e">
        <f ca="1">+IF(AND(ISNUMBER(OFFSET('Sanitation Data'!$G$10,0,10*ROW('Sanitation Data'!G127))),'Data Summary'!DB133="Yes"),OFFSET('Sanitation Data'!$G$10,0,10*ROW('Sanitation Data'!G127)),NA())</f>
        <v>#N/A</v>
      </c>
      <c r="AN133" s="509" t="e">
        <f ca="1">+IF(AND(ISNUMBER(OFFSET('Sanitation Data'!$G$11,0,10*ROW('Sanitation Data'!G127))),'Data Summary'!DC133="Yes"),OFFSET('Sanitation Data'!$G$11,0,10*ROW('Sanitation Data'!G127)),NA())</f>
        <v>#N/A</v>
      </c>
      <c r="AO133" s="509" t="e">
        <f ca="1">+IF(AND(ISNUMBER(OFFSET('Sanitation Data'!$G$12,0,10*ROW('Sanitation Data'!G127))),'Data Summary'!DD133="Yes"),OFFSET('Sanitation Data'!$G$12,0,10*ROW('Sanitation Data'!G127)),NA())</f>
        <v>#N/A</v>
      </c>
      <c r="AP133" s="509" t="e">
        <f ca="1">+IF(AND(ISNUMBER(OFFSET('Sanitation Data'!$H$4,0,10*ROW('Sanitation Data'!H127))),'Data Summary'!DE133="Yes"),100-OFFSET('Sanitation Data'!$H$4,0,10*ROW('Sanitation Data'!H127)),NA())</f>
        <v>#N/A</v>
      </c>
      <c r="AQ133" s="509" t="e">
        <f ca="1">+IF(AND(ISNUMBER(OFFSET('Sanitation Data'!$H$6,0,10*ROW('Sanitation Data'!H127))),'Data Summary'!DF133="Yes"),OFFSET('Sanitation Data'!$H$6,0,10*ROW('Sanitation Data'!H127)),NA())</f>
        <v>#N/A</v>
      </c>
      <c r="AR133" s="509" t="e">
        <f ca="1">+IF(AND(ISNUMBER(OFFSET('Sanitation Data'!$H$10,0,10*ROW('Sanitation Data'!H127))),'Data Summary'!DG133="Yes"),OFFSET('Sanitation Data'!$H$10,0,10*ROW('Sanitation Data'!H127)),NA())</f>
        <v>#N/A</v>
      </c>
      <c r="AS133" s="509" t="e">
        <f ca="1">+IF(AND(ISNUMBER(OFFSET('Sanitation Data'!$H$11,0,10*ROW('Sanitation Data'!H127))),'Data Summary'!DH133="Yes"),OFFSET('Sanitation Data'!$H$11,0,10*ROW('Sanitation Data'!H127)),NA())</f>
        <v>#N/A</v>
      </c>
      <c r="AT133" s="509" t="e">
        <f ca="1">+IF(AND(ISNUMBER(OFFSET('Sanitation Data'!$H$12,0,10*ROW('Sanitation Data'!H127))),'Data Summary'!DI133="Yes"),OFFSET('Sanitation Data'!$H$12,0,10*ROW('Sanitation Data'!H127)),NA())</f>
        <v>#N/A</v>
      </c>
      <c r="AU133" s="509" t="e">
        <f ca="1">+IF(AND(ISNUMBER(OFFSET('Sanitation Data'!$I$4,0,10*ROW('Sanitation Data'!I127))),'Data Summary'!DJ133="Yes"),100-OFFSET('Sanitation Data'!$I$4,0,10*ROW('Sanitation Data'!I127)),NA())</f>
        <v>#N/A</v>
      </c>
      <c r="AV133" s="509" t="e">
        <f ca="1">+IF(AND(ISNUMBER(OFFSET('Sanitation Data'!$I$6,0,10*ROW('Sanitation Data'!I127))),'Data Summary'!DK133="Yes"),OFFSET('Sanitation Data'!$I$6,0,10*ROW('Sanitation Data'!I127)),NA())</f>
        <v>#N/A</v>
      </c>
      <c r="AW133" s="509" t="e">
        <f ca="1">+IF(AND(ISNUMBER(OFFSET('Sanitation Data'!$I$10,0,10*ROW('Sanitation Data'!I127))),'Data Summary'!DL133="Yes"),OFFSET('Sanitation Data'!$I$10,0,10*ROW('Sanitation Data'!I127)),NA())</f>
        <v>#N/A</v>
      </c>
      <c r="AX133" s="509" t="e">
        <f ca="1">+IF(AND(ISNUMBER(OFFSET('Sanitation Data'!$I$11,0,10*ROW('Sanitation Data'!I127))),'Data Summary'!DM133="Yes"),OFFSET('Sanitation Data'!$I$11,0,10*ROW('Sanitation Data'!I127)),NA())</f>
        <v>#N/A</v>
      </c>
      <c r="AY133" s="509" t="e">
        <f ca="1">+IF(AND(ISNUMBER(OFFSET('Sanitation Data'!$I$12,0,10*ROW('Sanitation Data'!I127))),'Data Summary'!DN133="Yes"),OFFSET('Sanitation Data'!$I$12,0,10*ROW('Sanitation Data'!I127)),NA())</f>
        <v>#N/A</v>
      </c>
      <c r="AZ133" s="510" t="e">
        <f ca="1">+IF(AND(ISNUMBER(OFFSET('Hygiene Data'!$D$5,0,10*ROW('Hygiene Data'!D127))),'Data Summary'!DO133="Yes"),OFFSET('Hygiene Data'!$D$5,0,10*ROW('Hygiene Data'!D127)),NA())</f>
        <v>#N/A</v>
      </c>
      <c r="BA133" s="510" t="e">
        <f ca="1">+IF(AND(ISNUMBER(OFFSET('Hygiene Data'!$D$7,0,10*ROW('Hygiene Data'!D127))),'Data Summary'!DP133="Yes"),OFFSET('Hygiene Data'!$D$7,0,10*ROW('Hygiene Data'!D127)),NA())</f>
        <v>#N/A</v>
      </c>
      <c r="BB133" s="510" t="e">
        <f ca="1">+IF(AND(ISNUMBER(OFFSET('Hygiene Data'!$D$9,0,10*ROW('Hygiene Data'!D127))),'Data Summary'!DQ133="Yes"),OFFSET('Hygiene Data'!$D$9,0,10*ROW('Hygiene Data'!D127)),NA())</f>
        <v>#N/A</v>
      </c>
      <c r="BC133" s="510" t="e">
        <f ca="1">+IF(AND(ISNUMBER(OFFSET('Hygiene Data'!$E$5,0,10*ROW('Hygiene Data'!E127))),'Data Summary'!DR133="Yes"),OFFSET('Hygiene Data'!$E$5,0,10*ROW('Hygiene Data'!E127)),NA())</f>
        <v>#N/A</v>
      </c>
      <c r="BD133" s="510" t="e">
        <f ca="1">+IF(AND(ISNUMBER(OFFSET('Hygiene Data'!$E$7,0,10*ROW('Hygiene Data'!E127))),'Data Summary'!DS133="Yes"),OFFSET('Hygiene Data'!$E$7,0,10*ROW('Hygiene Data'!E127)),NA())</f>
        <v>#N/A</v>
      </c>
      <c r="BE133" s="510" t="e">
        <f ca="1">+IF(AND(ISNUMBER(OFFSET('Hygiene Data'!$E$9,0,10*ROW('Hygiene Data'!E127))),'Data Summary'!DT133="Yes"),OFFSET('Hygiene Data'!$E$9,0,10*ROW('Hygiene Data'!E127)),NA())</f>
        <v>#N/A</v>
      </c>
      <c r="BF133" s="510" t="e">
        <f ca="1">+IF(AND(ISNUMBER(OFFSET('Hygiene Data'!$F$5,0,10*ROW('Hygiene Data'!F127))),'Data Summary'!DU133="Yes"),OFFSET('Hygiene Data'!$F$5,0,10*ROW('Hygiene Data'!F127)),NA())</f>
        <v>#N/A</v>
      </c>
      <c r="BG133" s="510" t="e">
        <f ca="1">+IF(AND(ISNUMBER(OFFSET('Hygiene Data'!$F$7,0,10*ROW('Hygiene Data'!F127))),'Data Summary'!DV133="Yes"),OFFSET('Hygiene Data'!$F$7,0,10*ROW('Hygiene Data'!F127)),NA())</f>
        <v>#N/A</v>
      </c>
      <c r="BH133" s="510" t="e">
        <f ca="1">+IF(AND(ISNUMBER(OFFSET('Hygiene Data'!$F$9,0,10*ROW('Hygiene Data'!F127))),'Data Summary'!DW133="Yes"),OFFSET('Hygiene Data'!$F$9,0,10*ROW('Hygiene Data'!F127)),NA())</f>
        <v>#N/A</v>
      </c>
      <c r="BI133" s="510" t="e">
        <f ca="1">+IF(AND(ISNUMBER(OFFSET('Hygiene Data'!$G$5,0,10*ROW('Hygiene Data'!G127))),'Data Summary'!DX133="Yes"),OFFSET('Hygiene Data'!$G$5,0,10*ROW('Hygiene Data'!G127)),NA())</f>
        <v>#N/A</v>
      </c>
      <c r="BJ133" s="510" t="e">
        <f ca="1">+IF(AND(ISNUMBER(OFFSET('Hygiene Data'!$G$7,0,10*ROW('Hygiene Data'!G127))),'Data Summary'!DY133="Yes"),OFFSET('Hygiene Data'!$G$7,0,10*ROW('Hygiene Data'!G127)),NA())</f>
        <v>#N/A</v>
      </c>
      <c r="BK133" s="510" t="e">
        <f ca="1">+IF(AND(ISNUMBER(OFFSET('Hygiene Data'!$G$9,0,10*ROW('Hygiene Data'!G127))),'Data Summary'!DZ133="Yes"),OFFSET('Hygiene Data'!$G$9,0,10*ROW('Hygiene Data'!G127)),NA())</f>
        <v>#N/A</v>
      </c>
      <c r="BL133" s="510" t="e">
        <f ca="1">+IF(AND(ISNUMBER(OFFSET('Hygiene Data'!$H$5,0,10*ROW('Hygiene Data'!H127))),'Data Summary'!EA133="Yes"),OFFSET('Hygiene Data'!$H$5,0,10*ROW('Hygiene Data'!H127)),NA())</f>
        <v>#N/A</v>
      </c>
      <c r="BM133" s="510" t="e">
        <f ca="1">+IF(AND(ISNUMBER(OFFSET('Hygiene Data'!$H$7,0,10*ROW('Hygiene Data'!H127))),'Data Summary'!EB133="Yes"),OFFSET('Hygiene Data'!$H$7,0,10*ROW('Hygiene Data'!H127)),NA())</f>
        <v>#N/A</v>
      </c>
      <c r="BN133" s="510" t="e">
        <f ca="1">+IF(AND(ISNUMBER(OFFSET('Hygiene Data'!$H$9,0,10*ROW('Hygiene Data'!H127))),'Data Summary'!EC133="Yes"),OFFSET('Hygiene Data'!$H$9,0,10*ROW('Hygiene Data'!H127)),NA())</f>
        <v>#N/A</v>
      </c>
      <c r="BO133" s="510" t="e">
        <f ca="1">+IF(AND(ISNUMBER(OFFSET('Hygiene Data'!$I$5,0,10*ROW('Hygiene Data'!I127))),'Data Summary'!ED133="Yes"),OFFSET('Hygiene Data'!$I$5,0,10*ROW('Hygiene Data'!I127)),NA())</f>
        <v>#N/A</v>
      </c>
      <c r="BP133" s="510" t="e">
        <f ca="1">+IF(AND(ISNUMBER(OFFSET('Hygiene Data'!$I$7,0,10*ROW('Hygiene Data'!I127))),'Data Summary'!EE133="Yes"),OFFSET('Hygiene Data'!$I$7,0,10*ROW('Hygiene Data'!I127)),NA())</f>
        <v>#N/A</v>
      </c>
      <c r="BQ133" s="510" t="e">
        <f ca="1">+IF(AND(ISNUMBER(OFFSET('Hygiene Data'!$I$9,0,10*ROW('Hygiene Data'!I127))),'Data Summary'!EF133="Yes"),OFFSET('Hygiene Data'!$I$9,0,10*ROW('Hygiene Data'!I127)),NA())</f>
        <v>#N/A</v>
      </c>
    </row>
    <row r="134" spans="1:69" x14ac:dyDescent="0.25">
      <c r="A134" s="506" t="e">
        <f ca="1">+RIGHT('Data Summary'!A134,LEN('Data Summary'!A134)-9)</f>
        <v>#VALUE!</v>
      </c>
      <c r="B134" s="480" t="str">
        <f ca="1">+IF(ISTEXT('Data Summary'!B134),'Data Summary'!B134,"")</f>
        <v/>
      </c>
      <c r="C134" s="507" t="e">
        <f ca="1">+VALUE('Data Summary'!C134)</f>
        <v>#VALUE!</v>
      </c>
      <c r="D134" s="508" t="e">
        <f ca="1">+IF(AND(ISNUMBER(OFFSET('Water Data'!$D$4,0,10*ROW('Water Data'!D128))),'Data Summary'!BS134="Yes"),100-OFFSET('Water Data'!$D$4,0,10*ROW('Water Data'!D128)),NA())</f>
        <v>#N/A</v>
      </c>
      <c r="E134" s="508" t="e">
        <f ca="1">+IF(AND(ISNUMBER(OFFSET('Water Data'!$D$6,0,10*ROW('Water Data'!D128))),'Data Summary'!BT134="Yes"),OFFSET('Water Data'!$D$6,0,10*ROW('Water Data'!D128)),NA())</f>
        <v>#N/A</v>
      </c>
      <c r="F134" s="508" t="e">
        <f ca="1">+IF(AND(ISNUMBER(OFFSET('Water Data'!$D$9,0,10*ROW('Water Data'!D128))),'Data Summary'!BU134="Yes"),OFFSET('Water Data'!$D$9,0,10*ROW('Water Data'!D128)),NA())</f>
        <v>#N/A</v>
      </c>
      <c r="G134" s="508" t="e">
        <f ca="1">+IF(AND(ISNUMBER(OFFSET('Water Data'!$E$4,0,10*ROW('Water Data'!E128))),'Data Summary'!BV134="Yes"),100-OFFSET('Water Data'!$E$4,0,10*ROW('Water Data'!E128)),NA())</f>
        <v>#N/A</v>
      </c>
      <c r="H134" s="508" t="e">
        <f ca="1">+IF(AND(ISNUMBER(OFFSET('Water Data'!$E$6,0,10*ROW('Water Data'!E128))),'Data Summary'!BW134="Yes"),OFFSET('Water Data'!$E$6,0,10*ROW('Water Data'!E128)),NA())</f>
        <v>#N/A</v>
      </c>
      <c r="I134" s="508" t="e">
        <f ca="1">+IF(AND(ISNUMBER(OFFSET('Water Data'!$E$9,0,10*ROW('Water Data'!E128))),'Data Summary'!BX134="Yes"),OFFSET('Water Data'!$E$9,0,10*ROW('Water Data'!E128)),NA())</f>
        <v>#N/A</v>
      </c>
      <c r="J134" s="508" t="e">
        <f ca="1">+IF(AND(ISNUMBER(OFFSET('Water Data'!$F$4,0,10*ROW('Water Data'!F128))),'Data Summary'!BY134="Yes"),100-OFFSET('Water Data'!$F$4,0,10*ROW('Water Data'!F128)),NA())</f>
        <v>#N/A</v>
      </c>
      <c r="K134" s="508" t="e">
        <f ca="1">+IF(AND(ISNUMBER(OFFSET('Water Data'!$F$6,0,10*ROW('Water Data'!F128))),'Data Summary'!BZ134="Yes"),OFFSET('Water Data'!$F$6,0,10*ROW('Water Data'!F128)),NA())</f>
        <v>#N/A</v>
      </c>
      <c r="L134" s="508" t="e">
        <f ca="1">+IF(AND(ISNUMBER(OFFSET('Water Data'!$F$9,0,10*ROW('Water Data'!F128))),'Data Summary'!CA134="Yes"),OFFSET('Water Data'!$F$9,0,10*ROW('Water Data'!F128)),NA())</f>
        <v>#N/A</v>
      </c>
      <c r="M134" s="508" t="e">
        <f ca="1">+IF(AND(ISNUMBER(OFFSET('Water Data'!$G$4,0,10*ROW('Water Data'!G128))),'Data Summary'!CB134="Yes"),100-OFFSET('Water Data'!$G$4,0,10*ROW('Water Data'!G128)),NA())</f>
        <v>#N/A</v>
      </c>
      <c r="N134" s="508" t="e">
        <f ca="1">+IF(AND(ISNUMBER(OFFSET('Water Data'!$G$6,0,10*ROW('Water Data'!G128))),'Data Summary'!CC134="Yes"),OFFSET('Water Data'!$G$6,0,10*ROW('Water Data'!G128)),NA())</f>
        <v>#N/A</v>
      </c>
      <c r="O134" s="508" t="e">
        <f ca="1">+IF(AND(ISNUMBER(OFFSET('Water Data'!$G$9,0,10*ROW('Water Data'!G128))),'Data Summary'!CD134="Yes"),OFFSET('Water Data'!$G$9,0,10*ROW('Water Data'!G128)),NA())</f>
        <v>#N/A</v>
      </c>
      <c r="P134" s="508" t="e">
        <f ca="1">+IF(AND(ISNUMBER(OFFSET('Water Data'!$H$4,0,10*ROW('Water Data'!H128))),'Data Summary'!CE134="Yes"),100-OFFSET('Water Data'!$H$4,0,10*ROW('Water Data'!H128)),NA())</f>
        <v>#N/A</v>
      </c>
      <c r="Q134" s="508" t="e">
        <f ca="1">+IF(AND(ISNUMBER(OFFSET('Water Data'!$H$6,0,10*ROW('Water Data'!H128))),'Data Summary'!CF134="Yes"),OFFSET('Water Data'!$H$6,0,10*ROW('Water Data'!H128)),NA())</f>
        <v>#N/A</v>
      </c>
      <c r="R134" s="508" t="e">
        <f ca="1">+IF(AND(ISNUMBER(OFFSET('Water Data'!$H$9,0,10*ROW('Water Data'!H128))),'Data Summary'!CG134="Yes"),OFFSET('Water Data'!$H$9,0,10*ROW('Water Data'!H128)),NA())</f>
        <v>#N/A</v>
      </c>
      <c r="S134" s="508" t="e">
        <f ca="1">+IF(AND(ISNUMBER(OFFSET('Water Data'!$I$4,0,10*ROW('Water Data'!I128))),'Data Summary'!CH134="Yes"),100-OFFSET('Water Data'!$I$4,0,10*ROW('Water Data'!I128)),NA())</f>
        <v>#N/A</v>
      </c>
      <c r="T134" s="508" t="e">
        <f ca="1">+IF(AND(ISNUMBER(OFFSET('Water Data'!$I$6,0,10*ROW('Water Data'!I128))),'Data Summary'!CI134="Yes"),OFFSET('Water Data'!$I$6,0,10*ROW('Water Data'!I128)),NA())</f>
        <v>#N/A</v>
      </c>
      <c r="U134" s="508" t="e">
        <f ca="1">+IF(AND(ISNUMBER(OFFSET('Water Data'!$I$9,0,10*ROW('Water Data'!I128))),'Data Summary'!CJ134="Yes"),OFFSET('Water Data'!$I$9,0,10*ROW('Water Data'!I128)),NA())</f>
        <v>#N/A</v>
      </c>
      <c r="V134" s="509" t="e">
        <f ca="1">+IF(AND(ISNUMBER(OFFSET('Sanitation Data'!$D$4,0,10*ROW('Sanitation Data'!D128))),'Data Summary'!CK134="Yes"),100-OFFSET('Sanitation Data'!$D$4,0,10*ROW('Sanitation Data'!D128)),NA())</f>
        <v>#N/A</v>
      </c>
      <c r="W134" s="509" t="e">
        <f ca="1">+IF(AND(ISNUMBER(OFFSET('Sanitation Data'!$D$6,0,10*ROW('Sanitation Data'!D128))),'Data Summary'!CL134="Yes"),OFFSET('Sanitation Data'!$D$6,0,10*ROW('Sanitation Data'!D128)),NA())</f>
        <v>#N/A</v>
      </c>
      <c r="X134" s="509" t="e">
        <f ca="1">+IF(AND(ISNUMBER(OFFSET('Sanitation Data'!$D$10,0,10*ROW('Sanitation Data'!D128))),'Data Summary'!CM134="Yes"),OFFSET('Sanitation Data'!$D$10,0,10*ROW('Sanitation Data'!D128)),NA())</f>
        <v>#N/A</v>
      </c>
      <c r="Y134" s="509" t="e">
        <f ca="1">+IF(AND(ISNUMBER(OFFSET('Sanitation Data'!$D$11,0,10*ROW('Sanitation Data'!D128))),'Data Summary'!CN134="Yes"),OFFSET('Sanitation Data'!$D$11,0,10*ROW('Sanitation Data'!D128)),NA())</f>
        <v>#N/A</v>
      </c>
      <c r="Z134" s="509" t="e">
        <f ca="1">+IF(AND(ISNUMBER(OFFSET('Sanitation Data'!$D$12,0,10*ROW('Sanitation Data'!D128))),'Data Summary'!CO134="Yes"),OFFSET('Sanitation Data'!$D$12,0,10*ROW('Sanitation Data'!D128)),NA())</f>
        <v>#N/A</v>
      </c>
      <c r="AA134" s="509" t="e">
        <f ca="1">+IF(AND(ISNUMBER(OFFSET('Sanitation Data'!$E$4,0,10*ROW('Sanitation Data'!E128))),'Data Summary'!CP134="Yes"),100-OFFSET('Sanitation Data'!$E$4,0,10*ROW('Sanitation Data'!E128)),NA())</f>
        <v>#N/A</v>
      </c>
      <c r="AB134" s="509" t="e">
        <f ca="1">+IF(AND(ISNUMBER(OFFSET('Sanitation Data'!$E$6,0,10*ROW('Sanitation Data'!E128))),'Data Summary'!CQ134="Yes"),OFFSET('Sanitation Data'!$E$6,0,10*ROW('Sanitation Data'!E128)),NA())</f>
        <v>#N/A</v>
      </c>
      <c r="AC134" s="509" t="e">
        <f ca="1">+IF(AND(ISNUMBER(OFFSET('Sanitation Data'!$E$10,0,10*ROW('Sanitation Data'!E128))),'Data Summary'!CR134="Yes"),OFFSET('Sanitation Data'!$E$10,0,10*ROW('Sanitation Data'!E128)),NA())</f>
        <v>#N/A</v>
      </c>
      <c r="AD134" s="509" t="e">
        <f ca="1">+IF(AND(ISNUMBER(OFFSET('Sanitation Data'!$E$11,0,10*ROW('Sanitation Data'!E128))),'Data Summary'!CS134="Yes"),OFFSET('Sanitation Data'!$E$11,0,10*ROW('Sanitation Data'!E128)),NA())</f>
        <v>#N/A</v>
      </c>
      <c r="AE134" s="509" t="e">
        <f ca="1">+IF(AND(ISNUMBER(OFFSET('Sanitation Data'!$E$12,0,10*ROW('Sanitation Data'!E128))),'Data Summary'!CT134="Yes"),OFFSET('Sanitation Data'!$E$12,0,10*ROW('Sanitation Data'!E128)),NA())</f>
        <v>#N/A</v>
      </c>
      <c r="AF134" s="509" t="e">
        <f ca="1">+IF(AND(ISNUMBER(OFFSET('Sanitation Data'!$F$4,0,10*ROW('Sanitation Data'!F128))),'Data Summary'!CU134="Yes"),100-OFFSET('Sanitation Data'!$F$4,0,10*ROW('Sanitation Data'!F128)),NA())</f>
        <v>#N/A</v>
      </c>
      <c r="AG134" s="509" t="e">
        <f ca="1">+IF(AND(ISNUMBER(OFFSET('Sanitation Data'!$F$6,0,10*ROW('Sanitation Data'!F128))),'Data Summary'!CV134="Yes"),OFFSET('Sanitation Data'!$F$6,0,10*ROW('Sanitation Data'!F128)),NA())</f>
        <v>#N/A</v>
      </c>
      <c r="AH134" s="509" t="e">
        <f ca="1">+IF(AND(ISNUMBER(OFFSET('Sanitation Data'!$F$10,0,10*ROW('Sanitation Data'!F128))),'Data Summary'!CW134="Yes"),OFFSET('Sanitation Data'!$F$10,0,10*ROW('Sanitation Data'!F128)),NA())</f>
        <v>#N/A</v>
      </c>
      <c r="AI134" s="509" t="e">
        <f ca="1">+IF(AND(ISNUMBER(OFFSET('Sanitation Data'!$F$11,0,10*ROW('Sanitation Data'!F128))),'Data Summary'!CX134="Yes"),OFFSET('Sanitation Data'!$F$11,0,10*ROW('Sanitation Data'!F128)),NA())</f>
        <v>#N/A</v>
      </c>
      <c r="AJ134" s="509" t="e">
        <f ca="1">+IF(AND(ISNUMBER(OFFSET('Sanitation Data'!$F$12,0,10*ROW('Sanitation Data'!F128))),'Data Summary'!CY134="Yes"),OFFSET('Sanitation Data'!$F$12,0,10*ROW('Sanitation Data'!F128)),NA())</f>
        <v>#N/A</v>
      </c>
      <c r="AK134" s="509" t="e">
        <f ca="1">+IF(AND(ISNUMBER(OFFSET('Sanitation Data'!$G$4,0,10*ROW('Sanitation Data'!G128))),'Data Summary'!CZ134="Yes"),100-OFFSET('Sanitation Data'!$G$4,0,10*ROW('Sanitation Data'!G128)),NA())</f>
        <v>#N/A</v>
      </c>
      <c r="AL134" s="509" t="e">
        <f ca="1">+IF(AND(ISNUMBER(OFFSET('Sanitation Data'!$G$6,0,10*ROW('Sanitation Data'!G128))),'Data Summary'!DA134="Yes"),OFFSET('Sanitation Data'!$G$6,0,10*ROW('Sanitation Data'!G128)),NA())</f>
        <v>#N/A</v>
      </c>
      <c r="AM134" s="509" t="e">
        <f ca="1">+IF(AND(ISNUMBER(OFFSET('Sanitation Data'!$G$10,0,10*ROW('Sanitation Data'!G128))),'Data Summary'!DB134="Yes"),OFFSET('Sanitation Data'!$G$10,0,10*ROW('Sanitation Data'!G128)),NA())</f>
        <v>#N/A</v>
      </c>
      <c r="AN134" s="509" t="e">
        <f ca="1">+IF(AND(ISNUMBER(OFFSET('Sanitation Data'!$G$11,0,10*ROW('Sanitation Data'!G128))),'Data Summary'!DC134="Yes"),OFFSET('Sanitation Data'!$G$11,0,10*ROW('Sanitation Data'!G128)),NA())</f>
        <v>#N/A</v>
      </c>
      <c r="AO134" s="509" t="e">
        <f ca="1">+IF(AND(ISNUMBER(OFFSET('Sanitation Data'!$G$12,0,10*ROW('Sanitation Data'!G128))),'Data Summary'!DD134="Yes"),OFFSET('Sanitation Data'!$G$12,0,10*ROW('Sanitation Data'!G128)),NA())</f>
        <v>#N/A</v>
      </c>
      <c r="AP134" s="509" t="e">
        <f ca="1">+IF(AND(ISNUMBER(OFFSET('Sanitation Data'!$H$4,0,10*ROW('Sanitation Data'!H128))),'Data Summary'!DE134="Yes"),100-OFFSET('Sanitation Data'!$H$4,0,10*ROW('Sanitation Data'!H128)),NA())</f>
        <v>#N/A</v>
      </c>
      <c r="AQ134" s="509" t="e">
        <f ca="1">+IF(AND(ISNUMBER(OFFSET('Sanitation Data'!$H$6,0,10*ROW('Sanitation Data'!H128))),'Data Summary'!DF134="Yes"),OFFSET('Sanitation Data'!$H$6,0,10*ROW('Sanitation Data'!H128)),NA())</f>
        <v>#N/A</v>
      </c>
      <c r="AR134" s="509" t="e">
        <f ca="1">+IF(AND(ISNUMBER(OFFSET('Sanitation Data'!$H$10,0,10*ROW('Sanitation Data'!H128))),'Data Summary'!DG134="Yes"),OFFSET('Sanitation Data'!$H$10,0,10*ROW('Sanitation Data'!H128)),NA())</f>
        <v>#N/A</v>
      </c>
      <c r="AS134" s="509" t="e">
        <f ca="1">+IF(AND(ISNUMBER(OFFSET('Sanitation Data'!$H$11,0,10*ROW('Sanitation Data'!H128))),'Data Summary'!DH134="Yes"),OFFSET('Sanitation Data'!$H$11,0,10*ROW('Sanitation Data'!H128)),NA())</f>
        <v>#N/A</v>
      </c>
      <c r="AT134" s="509" t="e">
        <f ca="1">+IF(AND(ISNUMBER(OFFSET('Sanitation Data'!$H$12,0,10*ROW('Sanitation Data'!H128))),'Data Summary'!DI134="Yes"),OFFSET('Sanitation Data'!$H$12,0,10*ROW('Sanitation Data'!H128)),NA())</f>
        <v>#N/A</v>
      </c>
      <c r="AU134" s="509" t="e">
        <f ca="1">+IF(AND(ISNUMBER(OFFSET('Sanitation Data'!$I$4,0,10*ROW('Sanitation Data'!I128))),'Data Summary'!DJ134="Yes"),100-OFFSET('Sanitation Data'!$I$4,0,10*ROW('Sanitation Data'!I128)),NA())</f>
        <v>#N/A</v>
      </c>
      <c r="AV134" s="509" t="e">
        <f ca="1">+IF(AND(ISNUMBER(OFFSET('Sanitation Data'!$I$6,0,10*ROW('Sanitation Data'!I128))),'Data Summary'!DK134="Yes"),OFFSET('Sanitation Data'!$I$6,0,10*ROW('Sanitation Data'!I128)),NA())</f>
        <v>#N/A</v>
      </c>
      <c r="AW134" s="509" t="e">
        <f ca="1">+IF(AND(ISNUMBER(OFFSET('Sanitation Data'!$I$10,0,10*ROW('Sanitation Data'!I128))),'Data Summary'!DL134="Yes"),OFFSET('Sanitation Data'!$I$10,0,10*ROW('Sanitation Data'!I128)),NA())</f>
        <v>#N/A</v>
      </c>
      <c r="AX134" s="509" t="e">
        <f ca="1">+IF(AND(ISNUMBER(OFFSET('Sanitation Data'!$I$11,0,10*ROW('Sanitation Data'!I128))),'Data Summary'!DM134="Yes"),OFFSET('Sanitation Data'!$I$11,0,10*ROW('Sanitation Data'!I128)),NA())</f>
        <v>#N/A</v>
      </c>
      <c r="AY134" s="509" t="e">
        <f ca="1">+IF(AND(ISNUMBER(OFFSET('Sanitation Data'!$I$12,0,10*ROW('Sanitation Data'!I128))),'Data Summary'!DN134="Yes"),OFFSET('Sanitation Data'!$I$12,0,10*ROW('Sanitation Data'!I128)),NA())</f>
        <v>#N/A</v>
      </c>
      <c r="AZ134" s="510" t="e">
        <f ca="1">+IF(AND(ISNUMBER(OFFSET('Hygiene Data'!$D$5,0,10*ROW('Hygiene Data'!D128))),'Data Summary'!DO134="Yes"),OFFSET('Hygiene Data'!$D$5,0,10*ROW('Hygiene Data'!D128)),NA())</f>
        <v>#N/A</v>
      </c>
      <c r="BA134" s="510" t="e">
        <f ca="1">+IF(AND(ISNUMBER(OFFSET('Hygiene Data'!$D$7,0,10*ROW('Hygiene Data'!D128))),'Data Summary'!DP134="Yes"),OFFSET('Hygiene Data'!$D$7,0,10*ROW('Hygiene Data'!D128)),NA())</f>
        <v>#N/A</v>
      </c>
      <c r="BB134" s="510" t="e">
        <f ca="1">+IF(AND(ISNUMBER(OFFSET('Hygiene Data'!$D$9,0,10*ROW('Hygiene Data'!D128))),'Data Summary'!DQ134="Yes"),OFFSET('Hygiene Data'!$D$9,0,10*ROW('Hygiene Data'!D128)),NA())</f>
        <v>#N/A</v>
      </c>
      <c r="BC134" s="510" t="e">
        <f ca="1">+IF(AND(ISNUMBER(OFFSET('Hygiene Data'!$E$5,0,10*ROW('Hygiene Data'!E128))),'Data Summary'!DR134="Yes"),OFFSET('Hygiene Data'!$E$5,0,10*ROW('Hygiene Data'!E128)),NA())</f>
        <v>#N/A</v>
      </c>
      <c r="BD134" s="510" t="e">
        <f ca="1">+IF(AND(ISNUMBER(OFFSET('Hygiene Data'!$E$7,0,10*ROW('Hygiene Data'!E128))),'Data Summary'!DS134="Yes"),OFFSET('Hygiene Data'!$E$7,0,10*ROW('Hygiene Data'!E128)),NA())</f>
        <v>#N/A</v>
      </c>
      <c r="BE134" s="510" t="e">
        <f ca="1">+IF(AND(ISNUMBER(OFFSET('Hygiene Data'!$E$9,0,10*ROW('Hygiene Data'!E128))),'Data Summary'!DT134="Yes"),OFFSET('Hygiene Data'!$E$9,0,10*ROW('Hygiene Data'!E128)),NA())</f>
        <v>#N/A</v>
      </c>
      <c r="BF134" s="510" t="e">
        <f ca="1">+IF(AND(ISNUMBER(OFFSET('Hygiene Data'!$F$5,0,10*ROW('Hygiene Data'!F128))),'Data Summary'!DU134="Yes"),OFFSET('Hygiene Data'!$F$5,0,10*ROW('Hygiene Data'!F128)),NA())</f>
        <v>#N/A</v>
      </c>
      <c r="BG134" s="510" t="e">
        <f ca="1">+IF(AND(ISNUMBER(OFFSET('Hygiene Data'!$F$7,0,10*ROW('Hygiene Data'!F128))),'Data Summary'!DV134="Yes"),OFFSET('Hygiene Data'!$F$7,0,10*ROW('Hygiene Data'!F128)),NA())</f>
        <v>#N/A</v>
      </c>
      <c r="BH134" s="510" t="e">
        <f ca="1">+IF(AND(ISNUMBER(OFFSET('Hygiene Data'!$F$9,0,10*ROW('Hygiene Data'!F128))),'Data Summary'!DW134="Yes"),OFFSET('Hygiene Data'!$F$9,0,10*ROW('Hygiene Data'!F128)),NA())</f>
        <v>#N/A</v>
      </c>
      <c r="BI134" s="510" t="e">
        <f ca="1">+IF(AND(ISNUMBER(OFFSET('Hygiene Data'!$G$5,0,10*ROW('Hygiene Data'!G128))),'Data Summary'!DX134="Yes"),OFFSET('Hygiene Data'!$G$5,0,10*ROW('Hygiene Data'!G128)),NA())</f>
        <v>#N/A</v>
      </c>
      <c r="BJ134" s="510" t="e">
        <f ca="1">+IF(AND(ISNUMBER(OFFSET('Hygiene Data'!$G$7,0,10*ROW('Hygiene Data'!G128))),'Data Summary'!DY134="Yes"),OFFSET('Hygiene Data'!$G$7,0,10*ROW('Hygiene Data'!G128)),NA())</f>
        <v>#N/A</v>
      </c>
      <c r="BK134" s="510" t="e">
        <f ca="1">+IF(AND(ISNUMBER(OFFSET('Hygiene Data'!$G$9,0,10*ROW('Hygiene Data'!G128))),'Data Summary'!DZ134="Yes"),OFFSET('Hygiene Data'!$G$9,0,10*ROW('Hygiene Data'!G128)),NA())</f>
        <v>#N/A</v>
      </c>
      <c r="BL134" s="510" t="e">
        <f ca="1">+IF(AND(ISNUMBER(OFFSET('Hygiene Data'!$H$5,0,10*ROW('Hygiene Data'!H128))),'Data Summary'!EA134="Yes"),OFFSET('Hygiene Data'!$H$5,0,10*ROW('Hygiene Data'!H128)),NA())</f>
        <v>#N/A</v>
      </c>
      <c r="BM134" s="510" t="e">
        <f ca="1">+IF(AND(ISNUMBER(OFFSET('Hygiene Data'!$H$7,0,10*ROW('Hygiene Data'!H128))),'Data Summary'!EB134="Yes"),OFFSET('Hygiene Data'!$H$7,0,10*ROW('Hygiene Data'!H128)),NA())</f>
        <v>#N/A</v>
      </c>
      <c r="BN134" s="510" t="e">
        <f ca="1">+IF(AND(ISNUMBER(OFFSET('Hygiene Data'!$H$9,0,10*ROW('Hygiene Data'!H128))),'Data Summary'!EC134="Yes"),OFFSET('Hygiene Data'!$H$9,0,10*ROW('Hygiene Data'!H128)),NA())</f>
        <v>#N/A</v>
      </c>
      <c r="BO134" s="510" t="e">
        <f ca="1">+IF(AND(ISNUMBER(OFFSET('Hygiene Data'!$I$5,0,10*ROW('Hygiene Data'!I128))),'Data Summary'!ED134="Yes"),OFFSET('Hygiene Data'!$I$5,0,10*ROW('Hygiene Data'!I128)),NA())</f>
        <v>#N/A</v>
      </c>
      <c r="BP134" s="510" t="e">
        <f ca="1">+IF(AND(ISNUMBER(OFFSET('Hygiene Data'!$I$7,0,10*ROW('Hygiene Data'!I128))),'Data Summary'!EE134="Yes"),OFFSET('Hygiene Data'!$I$7,0,10*ROW('Hygiene Data'!I128)),NA())</f>
        <v>#N/A</v>
      </c>
      <c r="BQ134" s="510" t="e">
        <f ca="1">+IF(AND(ISNUMBER(OFFSET('Hygiene Data'!$I$9,0,10*ROW('Hygiene Data'!I128))),'Data Summary'!EF134="Yes"),OFFSET('Hygiene Data'!$I$9,0,10*ROW('Hygiene Data'!I128)),NA())</f>
        <v>#N/A</v>
      </c>
    </row>
    <row r="135" spans="1:69" x14ac:dyDescent="0.25">
      <c r="A135" s="506" t="e">
        <f ca="1">+RIGHT('Data Summary'!A135,LEN('Data Summary'!A135)-9)</f>
        <v>#VALUE!</v>
      </c>
      <c r="B135" s="480" t="str">
        <f ca="1">+IF(ISTEXT('Data Summary'!B135),'Data Summary'!B135,"")</f>
        <v/>
      </c>
      <c r="C135" s="507" t="e">
        <f ca="1">+VALUE('Data Summary'!C135)</f>
        <v>#VALUE!</v>
      </c>
      <c r="D135" s="508" t="e">
        <f ca="1">+IF(AND(ISNUMBER(OFFSET('Water Data'!$D$4,0,10*ROW('Water Data'!D129))),'Data Summary'!BS135="Yes"),100-OFFSET('Water Data'!$D$4,0,10*ROW('Water Data'!D129)),NA())</f>
        <v>#N/A</v>
      </c>
      <c r="E135" s="508" t="e">
        <f ca="1">+IF(AND(ISNUMBER(OFFSET('Water Data'!$D$6,0,10*ROW('Water Data'!D129))),'Data Summary'!BT135="Yes"),OFFSET('Water Data'!$D$6,0,10*ROW('Water Data'!D129)),NA())</f>
        <v>#N/A</v>
      </c>
      <c r="F135" s="508" t="e">
        <f ca="1">+IF(AND(ISNUMBER(OFFSET('Water Data'!$D$9,0,10*ROW('Water Data'!D129))),'Data Summary'!BU135="Yes"),OFFSET('Water Data'!$D$9,0,10*ROW('Water Data'!D129)),NA())</f>
        <v>#N/A</v>
      </c>
      <c r="G135" s="508" t="e">
        <f ca="1">+IF(AND(ISNUMBER(OFFSET('Water Data'!$E$4,0,10*ROW('Water Data'!E129))),'Data Summary'!BV135="Yes"),100-OFFSET('Water Data'!$E$4,0,10*ROW('Water Data'!E129)),NA())</f>
        <v>#N/A</v>
      </c>
      <c r="H135" s="508" t="e">
        <f ca="1">+IF(AND(ISNUMBER(OFFSET('Water Data'!$E$6,0,10*ROW('Water Data'!E129))),'Data Summary'!BW135="Yes"),OFFSET('Water Data'!$E$6,0,10*ROW('Water Data'!E129)),NA())</f>
        <v>#N/A</v>
      </c>
      <c r="I135" s="508" t="e">
        <f ca="1">+IF(AND(ISNUMBER(OFFSET('Water Data'!$E$9,0,10*ROW('Water Data'!E129))),'Data Summary'!BX135="Yes"),OFFSET('Water Data'!$E$9,0,10*ROW('Water Data'!E129)),NA())</f>
        <v>#N/A</v>
      </c>
      <c r="J135" s="508" t="e">
        <f ca="1">+IF(AND(ISNUMBER(OFFSET('Water Data'!$F$4,0,10*ROW('Water Data'!F129))),'Data Summary'!BY135="Yes"),100-OFFSET('Water Data'!$F$4,0,10*ROW('Water Data'!F129)),NA())</f>
        <v>#N/A</v>
      </c>
      <c r="K135" s="508" t="e">
        <f ca="1">+IF(AND(ISNUMBER(OFFSET('Water Data'!$F$6,0,10*ROW('Water Data'!F129))),'Data Summary'!BZ135="Yes"),OFFSET('Water Data'!$F$6,0,10*ROW('Water Data'!F129)),NA())</f>
        <v>#N/A</v>
      </c>
      <c r="L135" s="508" t="e">
        <f ca="1">+IF(AND(ISNUMBER(OFFSET('Water Data'!$F$9,0,10*ROW('Water Data'!F129))),'Data Summary'!CA135="Yes"),OFFSET('Water Data'!$F$9,0,10*ROW('Water Data'!F129)),NA())</f>
        <v>#N/A</v>
      </c>
      <c r="M135" s="508" t="e">
        <f ca="1">+IF(AND(ISNUMBER(OFFSET('Water Data'!$G$4,0,10*ROW('Water Data'!G129))),'Data Summary'!CB135="Yes"),100-OFFSET('Water Data'!$G$4,0,10*ROW('Water Data'!G129)),NA())</f>
        <v>#N/A</v>
      </c>
      <c r="N135" s="508" t="e">
        <f ca="1">+IF(AND(ISNUMBER(OFFSET('Water Data'!$G$6,0,10*ROW('Water Data'!G129))),'Data Summary'!CC135="Yes"),OFFSET('Water Data'!$G$6,0,10*ROW('Water Data'!G129)),NA())</f>
        <v>#N/A</v>
      </c>
      <c r="O135" s="508" t="e">
        <f ca="1">+IF(AND(ISNUMBER(OFFSET('Water Data'!$G$9,0,10*ROW('Water Data'!G129))),'Data Summary'!CD135="Yes"),OFFSET('Water Data'!$G$9,0,10*ROW('Water Data'!G129)),NA())</f>
        <v>#N/A</v>
      </c>
      <c r="P135" s="508" t="e">
        <f ca="1">+IF(AND(ISNUMBER(OFFSET('Water Data'!$H$4,0,10*ROW('Water Data'!H129))),'Data Summary'!CE135="Yes"),100-OFFSET('Water Data'!$H$4,0,10*ROW('Water Data'!H129)),NA())</f>
        <v>#N/A</v>
      </c>
      <c r="Q135" s="508" t="e">
        <f ca="1">+IF(AND(ISNUMBER(OFFSET('Water Data'!$H$6,0,10*ROW('Water Data'!H129))),'Data Summary'!CF135="Yes"),OFFSET('Water Data'!$H$6,0,10*ROW('Water Data'!H129)),NA())</f>
        <v>#N/A</v>
      </c>
      <c r="R135" s="508" t="e">
        <f ca="1">+IF(AND(ISNUMBER(OFFSET('Water Data'!$H$9,0,10*ROW('Water Data'!H129))),'Data Summary'!CG135="Yes"),OFFSET('Water Data'!$H$9,0,10*ROW('Water Data'!H129)),NA())</f>
        <v>#N/A</v>
      </c>
      <c r="S135" s="508" t="e">
        <f ca="1">+IF(AND(ISNUMBER(OFFSET('Water Data'!$I$4,0,10*ROW('Water Data'!I129))),'Data Summary'!CH135="Yes"),100-OFFSET('Water Data'!$I$4,0,10*ROW('Water Data'!I129)),NA())</f>
        <v>#N/A</v>
      </c>
      <c r="T135" s="508" t="e">
        <f ca="1">+IF(AND(ISNUMBER(OFFSET('Water Data'!$I$6,0,10*ROW('Water Data'!I129))),'Data Summary'!CI135="Yes"),OFFSET('Water Data'!$I$6,0,10*ROW('Water Data'!I129)),NA())</f>
        <v>#N/A</v>
      </c>
      <c r="U135" s="508" t="e">
        <f ca="1">+IF(AND(ISNUMBER(OFFSET('Water Data'!$I$9,0,10*ROW('Water Data'!I129))),'Data Summary'!CJ135="Yes"),OFFSET('Water Data'!$I$9,0,10*ROW('Water Data'!I129)),NA())</f>
        <v>#N/A</v>
      </c>
      <c r="V135" s="509" t="e">
        <f ca="1">+IF(AND(ISNUMBER(OFFSET('Sanitation Data'!$D$4,0,10*ROW('Sanitation Data'!D129))),'Data Summary'!CK135="Yes"),100-OFFSET('Sanitation Data'!$D$4,0,10*ROW('Sanitation Data'!D129)),NA())</f>
        <v>#N/A</v>
      </c>
      <c r="W135" s="509" t="e">
        <f ca="1">+IF(AND(ISNUMBER(OFFSET('Sanitation Data'!$D$6,0,10*ROW('Sanitation Data'!D129))),'Data Summary'!CL135="Yes"),OFFSET('Sanitation Data'!$D$6,0,10*ROW('Sanitation Data'!D129)),NA())</f>
        <v>#N/A</v>
      </c>
      <c r="X135" s="509" t="e">
        <f ca="1">+IF(AND(ISNUMBER(OFFSET('Sanitation Data'!$D$10,0,10*ROW('Sanitation Data'!D129))),'Data Summary'!CM135="Yes"),OFFSET('Sanitation Data'!$D$10,0,10*ROW('Sanitation Data'!D129)),NA())</f>
        <v>#N/A</v>
      </c>
      <c r="Y135" s="509" t="e">
        <f ca="1">+IF(AND(ISNUMBER(OFFSET('Sanitation Data'!$D$11,0,10*ROW('Sanitation Data'!D129))),'Data Summary'!CN135="Yes"),OFFSET('Sanitation Data'!$D$11,0,10*ROW('Sanitation Data'!D129)),NA())</f>
        <v>#N/A</v>
      </c>
      <c r="Z135" s="509" t="e">
        <f ca="1">+IF(AND(ISNUMBER(OFFSET('Sanitation Data'!$D$12,0,10*ROW('Sanitation Data'!D129))),'Data Summary'!CO135="Yes"),OFFSET('Sanitation Data'!$D$12,0,10*ROW('Sanitation Data'!D129)),NA())</f>
        <v>#N/A</v>
      </c>
      <c r="AA135" s="509" t="e">
        <f ca="1">+IF(AND(ISNUMBER(OFFSET('Sanitation Data'!$E$4,0,10*ROW('Sanitation Data'!E129))),'Data Summary'!CP135="Yes"),100-OFFSET('Sanitation Data'!$E$4,0,10*ROW('Sanitation Data'!E129)),NA())</f>
        <v>#N/A</v>
      </c>
      <c r="AB135" s="509" t="e">
        <f ca="1">+IF(AND(ISNUMBER(OFFSET('Sanitation Data'!$E$6,0,10*ROW('Sanitation Data'!E129))),'Data Summary'!CQ135="Yes"),OFFSET('Sanitation Data'!$E$6,0,10*ROW('Sanitation Data'!E129)),NA())</f>
        <v>#N/A</v>
      </c>
      <c r="AC135" s="509" t="e">
        <f ca="1">+IF(AND(ISNUMBER(OFFSET('Sanitation Data'!$E$10,0,10*ROW('Sanitation Data'!E129))),'Data Summary'!CR135="Yes"),OFFSET('Sanitation Data'!$E$10,0,10*ROW('Sanitation Data'!E129)),NA())</f>
        <v>#N/A</v>
      </c>
      <c r="AD135" s="509" t="e">
        <f ca="1">+IF(AND(ISNUMBER(OFFSET('Sanitation Data'!$E$11,0,10*ROW('Sanitation Data'!E129))),'Data Summary'!CS135="Yes"),OFFSET('Sanitation Data'!$E$11,0,10*ROW('Sanitation Data'!E129)),NA())</f>
        <v>#N/A</v>
      </c>
      <c r="AE135" s="509" t="e">
        <f ca="1">+IF(AND(ISNUMBER(OFFSET('Sanitation Data'!$E$12,0,10*ROW('Sanitation Data'!E129))),'Data Summary'!CT135="Yes"),OFFSET('Sanitation Data'!$E$12,0,10*ROW('Sanitation Data'!E129)),NA())</f>
        <v>#N/A</v>
      </c>
      <c r="AF135" s="509" t="e">
        <f ca="1">+IF(AND(ISNUMBER(OFFSET('Sanitation Data'!$F$4,0,10*ROW('Sanitation Data'!F129))),'Data Summary'!CU135="Yes"),100-OFFSET('Sanitation Data'!$F$4,0,10*ROW('Sanitation Data'!F129)),NA())</f>
        <v>#N/A</v>
      </c>
      <c r="AG135" s="509" t="e">
        <f ca="1">+IF(AND(ISNUMBER(OFFSET('Sanitation Data'!$F$6,0,10*ROW('Sanitation Data'!F129))),'Data Summary'!CV135="Yes"),OFFSET('Sanitation Data'!$F$6,0,10*ROW('Sanitation Data'!F129)),NA())</f>
        <v>#N/A</v>
      </c>
      <c r="AH135" s="509" t="e">
        <f ca="1">+IF(AND(ISNUMBER(OFFSET('Sanitation Data'!$F$10,0,10*ROW('Sanitation Data'!F129))),'Data Summary'!CW135="Yes"),OFFSET('Sanitation Data'!$F$10,0,10*ROW('Sanitation Data'!F129)),NA())</f>
        <v>#N/A</v>
      </c>
      <c r="AI135" s="509" t="e">
        <f ca="1">+IF(AND(ISNUMBER(OFFSET('Sanitation Data'!$F$11,0,10*ROW('Sanitation Data'!F129))),'Data Summary'!CX135="Yes"),OFFSET('Sanitation Data'!$F$11,0,10*ROW('Sanitation Data'!F129)),NA())</f>
        <v>#N/A</v>
      </c>
      <c r="AJ135" s="509" t="e">
        <f ca="1">+IF(AND(ISNUMBER(OFFSET('Sanitation Data'!$F$12,0,10*ROW('Sanitation Data'!F129))),'Data Summary'!CY135="Yes"),OFFSET('Sanitation Data'!$F$12,0,10*ROW('Sanitation Data'!F129)),NA())</f>
        <v>#N/A</v>
      </c>
      <c r="AK135" s="509" t="e">
        <f ca="1">+IF(AND(ISNUMBER(OFFSET('Sanitation Data'!$G$4,0,10*ROW('Sanitation Data'!G129))),'Data Summary'!CZ135="Yes"),100-OFFSET('Sanitation Data'!$G$4,0,10*ROW('Sanitation Data'!G129)),NA())</f>
        <v>#N/A</v>
      </c>
      <c r="AL135" s="509" t="e">
        <f ca="1">+IF(AND(ISNUMBER(OFFSET('Sanitation Data'!$G$6,0,10*ROW('Sanitation Data'!G129))),'Data Summary'!DA135="Yes"),OFFSET('Sanitation Data'!$G$6,0,10*ROW('Sanitation Data'!G129)),NA())</f>
        <v>#N/A</v>
      </c>
      <c r="AM135" s="509" t="e">
        <f ca="1">+IF(AND(ISNUMBER(OFFSET('Sanitation Data'!$G$10,0,10*ROW('Sanitation Data'!G129))),'Data Summary'!DB135="Yes"),OFFSET('Sanitation Data'!$G$10,0,10*ROW('Sanitation Data'!G129)),NA())</f>
        <v>#N/A</v>
      </c>
      <c r="AN135" s="509" t="e">
        <f ca="1">+IF(AND(ISNUMBER(OFFSET('Sanitation Data'!$G$11,0,10*ROW('Sanitation Data'!G129))),'Data Summary'!DC135="Yes"),OFFSET('Sanitation Data'!$G$11,0,10*ROW('Sanitation Data'!G129)),NA())</f>
        <v>#N/A</v>
      </c>
      <c r="AO135" s="509" t="e">
        <f ca="1">+IF(AND(ISNUMBER(OFFSET('Sanitation Data'!$G$12,0,10*ROW('Sanitation Data'!G129))),'Data Summary'!DD135="Yes"),OFFSET('Sanitation Data'!$G$12,0,10*ROW('Sanitation Data'!G129)),NA())</f>
        <v>#N/A</v>
      </c>
      <c r="AP135" s="509" t="e">
        <f ca="1">+IF(AND(ISNUMBER(OFFSET('Sanitation Data'!$H$4,0,10*ROW('Sanitation Data'!H129))),'Data Summary'!DE135="Yes"),100-OFFSET('Sanitation Data'!$H$4,0,10*ROW('Sanitation Data'!H129)),NA())</f>
        <v>#N/A</v>
      </c>
      <c r="AQ135" s="509" t="e">
        <f ca="1">+IF(AND(ISNUMBER(OFFSET('Sanitation Data'!$H$6,0,10*ROW('Sanitation Data'!H129))),'Data Summary'!DF135="Yes"),OFFSET('Sanitation Data'!$H$6,0,10*ROW('Sanitation Data'!H129)),NA())</f>
        <v>#N/A</v>
      </c>
      <c r="AR135" s="509" t="e">
        <f ca="1">+IF(AND(ISNUMBER(OFFSET('Sanitation Data'!$H$10,0,10*ROW('Sanitation Data'!H129))),'Data Summary'!DG135="Yes"),OFFSET('Sanitation Data'!$H$10,0,10*ROW('Sanitation Data'!H129)),NA())</f>
        <v>#N/A</v>
      </c>
      <c r="AS135" s="509" t="e">
        <f ca="1">+IF(AND(ISNUMBER(OFFSET('Sanitation Data'!$H$11,0,10*ROW('Sanitation Data'!H129))),'Data Summary'!DH135="Yes"),OFFSET('Sanitation Data'!$H$11,0,10*ROW('Sanitation Data'!H129)),NA())</f>
        <v>#N/A</v>
      </c>
      <c r="AT135" s="509" t="e">
        <f ca="1">+IF(AND(ISNUMBER(OFFSET('Sanitation Data'!$H$12,0,10*ROW('Sanitation Data'!H129))),'Data Summary'!DI135="Yes"),OFFSET('Sanitation Data'!$H$12,0,10*ROW('Sanitation Data'!H129)),NA())</f>
        <v>#N/A</v>
      </c>
      <c r="AU135" s="509" t="e">
        <f ca="1">+IF(AND(ISNUMBER(OFFSET('Sanitation Data'!$I$4,0,10*ROW('Sanitation Data'!I129))),'Data Summary'!DJ135="Yes"),100-OFFSET('Sanitation Data'!$I$4,0,10*ROW('Sanitation Data'!I129)),NA())</f>
        <v>#N/A</v>
      </c>
      <c r="AV135" s="509" t="e">
        <f ca="1">+IF(AND(ISNUMBER(OFFSET('Sanitation Data'!$I$6,0,10*ROW('Sanitation Data'!I129))),'Data Summary'!DK135="Yes"),OFFSET('Sanitation Data'!$I$6,0,10*ROW('Sanitation Data'!I129)),NA())</f>
        <v>#N/A</v>
      </c>
      <c r="AW135" s="509" t="e">
        <f ca="1">+IF(AND(ISNUMBER(OFFSET('Sanitation Data'!$I$10,0,10*ROW('Sanitation Data'!I129))),'Data Summary'!DL135="Yes"),OFFSET('Sanitation Data'!$I$10,0,10*ROW('Sanitation Data'!I129)),NA())</f>
        <v>#N/A</v>
      </c>
      <c r="AX135" s="509" t="e">
        <f ca="1">+IF(AND(ISNUMBER(OFFSET('Sanitation Data'!$I$11,0,10*ROW('Sanitation Data'!I129))),'Data Summary'!DM135="Yes"),OFFSET('Sanitation Data'!$I$11,0,10*ROW('Sanitation Data'!I129)),NA())</f>
        <v>#N/A</v>
      </c>
      <c r="AY135" s="509" t="e">
        <f ca="1">+IF(AND(ISNUMBER(OFFSET('Sanitation Data'!$I$12,0,10*ROW('Sanitation Data'!I129))),'Data Summary'!DN135="Yes"),OFFSET('Sanitation Data'!$I$12,0,10*ROW('Sanitation Data'!I129)),NA())</f>
        <v>#N/A</v>
      </c>
      <c r="AZ135" s="510" t="e">
        <f ca="1">+IF(AND(ISNUMBER(OFFSET('Hygiene Data'!$D$5,0,10*ROW('Hygiene Data'!D129))),'Data Summary'!DO135="Yes"),OFFSET('Hygiene Data'!$D$5,0,10*ROW('Hygiene Data'!D129)),NA())</f>
        <v>#N/A</v>
      </c>
      <c r="BA135" s="510" t="e">
        <f ca="1">+IF(AND(ISNUMBER(OFFSET('Hygiene Data'!$D$7,0,10*ROW('Hygiene Data'!D129))),'Data Summary'!DP135="Yes"),OFFSET('Hygiene Data'!$D$7,0,10*ROW('Hygiene Data'!D129)),NA())</f>
        <v>#N/A</v>
      </c>
      <c r="BB135" s="510" t="e">
        <f ca="1">+IF(AND(ISNUMBER(OFFSET('Hygiene Data'!$D$9,0,10*ROW('Hygiene Data'!D129))),'Data Summary'!DQ135="Yes"),OFFSET('Hygiene Data'!$D$9,0,10*ROW('Hygiene Data'!D129)),NA())</f>
        <v>#N/A</v>
      </c>
      <c r="BC135" s="510" t="e">
        <f ca="1">+IF(AND(ISNUMBER(OFFSET('Hygiene Data'!$E$5,0,10*ROW('Hygiene Data'!E129))),'Data Summary'!DR135="Yes"),OFFSET('Hygiene Data'!$E$5,0,10*ROW('Hygiene Data'!E129)),NA())</f>
        <v>#N/A</v>
      </c>
      <c r="BD135" s="510" t="e">
        <f ca="1">+IF(AND(ISNUMBER(OFFSET('Hygiene Data'!$E$7,0,10*ROW('Hygiene Data'!E129))),'Data Summary'!DS135="Yes"),OFFSET('Hygiene Data'!$E$7,0,10*ROW('Hygiene Data'!E129)),NA())</f>
        <v>#N/A</v>
      </c>
      <c r="BE135" s="510" t="e">
        <f ca="1">+IF(AND(ISNUMBER(OFFSET('Hygiene Data'!$E$9,0,10*ROW('Hygiene Data'!E129))),'Data Summary'!DT135="Yes"),OFFSET('Hygiene Data'!$E$9,0,10*ROW('Hygiene Data'!E129)),NA())</f>
        <v>#N/A</v>
      </c>
      <c r="BF135" s="510" t="e">
        <f ca="1">+IF(AND(ISNUMBER(OFFSET('Hygiene Data'!$F$5,0,10*ROW('Hygiene Data'!F129))),'Data Summary'!DU135="Yes"),OFFSET('Hygiene Data'!$F$5,0,10*ROW('Hygiene Data'!F129)),NA())</f>
        <v>#N/A</v>
      </c>
      <c r="BG135" s="510" t="e">
        <f ca="1">+IF(AND(ISNUMBER(OFFSET('Hygiene Data'!$F$7,0,10*ROW('Hygiene Data'!F129))),'Data Summary'!DV135="Yes"),OFFSET('Hygiene Data'!$F$7,0,10*ROW('Hygiene Data'!F129)),NA())</f>
        <v>#N/A</v>
      </c>
      <c r="BH135" s="510" t="e">
        <f ca="1">+IF(AND(ISNUMBER(OFFSET('Hygiene Data'!$F$9,0,10*ROW('Hygiene Data'!F129))),'Data Summary'!DW135="Yes"),OFFSET('Hygiene Data'!$F$9,0,10*ROW('Hygiene Data'!F129)),NA())</f>
        <v>#N/A</v>
      </c>
      <c r="BI135" s="510" t="e">
        <f ca="1">+IF(AND(ISNUMBER(OFFSET('Hygiene Data'!$G$5,0,10*ROW('Hygiene Data'!G129))),'Data Summary'!DX135="Yes"),OFFSET('Hygiene Data'!$G$5,0,10*ROW('Hygiene Data'!G129)),NA())</f>
        <v>#N/A</v>
      </c>
      <c r="BJ135" s="510" t="e">
        <f ca="1">+IF(AND(ISNUMBER(OFFSET('Hygiene Data'!$G$7,0,10*ROW('Hygiene Data'!G129))),'Data Summary'!DY135="Yes"),OFFSET('Hygiene Data'!$G$7,0,10*ROW('Hygiene Data'!G129)),NA())</f>
        <v>#N/A</v>
      </c>
      <c r="BK135" s="510" t="e">
        <f ca="1">+IF(AND(ISNUMBER(OFFSET('Hygiene Data'!$G$9,0,10*ROW('Hygiene Data'!G129))),'Data Summary'!DZ135="Yes"),OFFSET('Hygiene Data'!$G$9,0,10*ROW('Hygiene Data'!G129)),NA())</f>
        <v>#N/A</v>
      </c>
      <c r="BL135" s="510" t="e">
        <f ca="1">+IF(AND(ISNUMBER(OFFSET('Hygiene Data'!$H$5,0,10*ROW('Hygiene Data'!H129))),'Data Summary'!EA135="Yes"),OFFSET('Hygiene Data'!$H$5,0,10*ROW('Hygiene Data'!H129)),NA())</f>
        <v>#N/A</v>
      </c>
      <c r="BM135" s="510" t="e">
        <f ca="1">+IF(AND(ISNUMBER(OFFSET('Hygiene Data'!$H$7,0,10*ROW('Hygiene Data'!H129))),'Data Summary'!EB135="Yes"),OFFSET('Hygiene Data'!$H$7,0,10*ROW('Hygiene Data'!H129)),NA())</f>
        <v>#N/A</v>
      </c>
      <c r="BN135" s="510" t="e">
        <f ca="1">+IF(AND(ISNUMBER(OFFSET('Hygiene Data'!$H$9,0,10*ROW('Hygiene Data'!H129))),'Data Summary'!EC135="Yes"),OFFSET('Hygiene Data'!$H$9,0,10*ROW('Hygiene Data'!H129)),NA())</f>
        <v>#N/A</v>
      </c>
      <c r="BO135" s="510" t="e">
        <f ca="1">+IF(AND(ISNUMBER(OFFSET('Hygiene Data'!$I$5,0,10*ROW('Hygiene Data'!I129))),'Data Summary'!ED135="Yes"),OFFSET('Hygiene Data'!$I$5,0,10*ROW('Hygiene Data'!I129)),NA())</f>
        <v>#N/A</v>
      </c>
      <c r="BP135" s="510" t="e">
        <f ca="1">+IF(AND(ISNUMBER(OFFSET('Hygiene Data'!$I$7,0,10*ROW('Hygiene Data'!I129))),'Data Summary'!EE135="Yes"),OFFSET('Hygiene Data'!$I$7,0,10*ROW('Hygiene Data'!I129)),NA())</f>
        <v>#N/A</v>
      </c>
      <c r="BQ135" s="510" t="e">
        <f ca="1">+IF(AND(ISNUMBER(OFFSET('Hygiene Data'!$I$9,0,10*ROW('Hygiene Data'!I129))),'Data Summary'!EF135="Yes"),OFFSET('Hygiene Data'!$I$9,0,10*ROW('Hygiene Data'!I129)),NA())</f>
        <v>#N/A</v>
      </c>
    </row>
    <row r="136" spans="1:69" x14ac:dyDescent="0.25">
      <c r="A136" s="506" t="e">
        <f ca="1">+RIGHT('Data Summary'!A136,LEN('Data Summary'!A136)-9)</f>
        <v>#VALUE!</v>
      </c>
      <c r="B136" s="480" t="str">
        <f ca="1">+IF(ISTEXT('Data Summary'!B136),'Data Summary'!B136,"")</f>
        <v/>
      </c>
      <c r="C136" s="507" t="e">
        <f ca="1">+VALUE('Data Summary'!C136)</f>
        <v>#VALUE!</v>
      </c>
      <c r="D136" s="508" t="e">
        <f ca="1">+IF(AND(ISNUMBER(OFFSET('Water Data'!$D$4,0,10*ROW('Water Data'!D130))),'Data Summary'!BS136="Yes"),100-OFFSET('Water Data'!$D$4,0,10*ROW('Water Data'!D130)),NA())</f>
        <v>#N/A</v>
      </c>
      <c r="E136" s="508" t="e">
        <f ca="1">+IF(AND(ISNUMBER(OFFSET('Water Data'!$D$6,0,10*ROW('Water Data'!D130))),'Data Summary'!BT136="Yes"),OFFSET('Water Data'!$D$6,0,10*ROW('Water Data'!D130)),NA())</f>
        <v>#N/A</v>
      </c>
      <c r="F136" s="508" t="e">
        <f ca="1">+IF(AND(ISNUMBER(OFFSET('Water Data'!$D$9,0,10*ROW('Water Data'!D130))),'Data Summary'!BU136="Yes"),OFFSET('Water Data'!$D$9,0,10*ROW('Water Data'!D130)),NA())</f>
        <v>#N/A</v>
      </c>
      <c r="G136" s="508" t="e">
        <f ca="1">+IF(AND(ISNUMBER(OFFSET('Water Data'!$E$4,0,10*ROW('Water Data'!E130))),'Data Summary'!BV136="Yes"),100-OFFSET('Water Data'!$E$4,0,10*ROW('Water Data'!E130)),NA())</f>
        <v>#N/A</v>
      </c>
      <c r="H136" s="508" t="e">
        <f ca="1">+IF(AND(ISNUMBER(OFFSET('Water Data'!$E$6,0,10*ROW('Water Data'!E130))),'Data Summary'!BW136="Yes"),OFFSET('Water Data'!$E$6,0,10*ROW('Water Data'!E130)),NA())</f>
        <v>#N/A</v>
      </c>
      <c r="I136" s="508" t="e">
        <f ca="1">+IF(AND(ISNUMBER(OFFSET('Water Data'!$E$9,0,10*ROW('Water Data'!E130))),'Data Summary'!BX136="Yes"),OFFSET('Water Data'!$E$9,0,10*ROW('Water Data'!E130)),NA())</f>
        <v>#N/A</v>
      </c>
      <c r="J136" s="508" t="e">
        <f ca="1">+IF(AND(ISNUMBER(OFFSET('Water Data'!$F$4,0,10*ROW('Water Data'!F130))),'Data Summary'!BY136="Yes"),100-OFFSET('Water Data'!$F$4,0,10*ROW('Water Data'!F130)),NA())</f>
        <v>#N/A</v>
      </c>
      <c r="K136" s="508" t="e">
        <f ca="1">+IF(AND(ISNUMBER(OFFSET('Water Data'!$F$6,0,10*ROW('Water Data'!F130))),'Data Summary'!BZ136="Yes"),OFFSET('Water Data'!$F$6,0,10*ROW('Water Data'!F130)),NA())</f>
        <v>#N/A</v>
      </c>
      <c r="L136" s="508" t="e">
        <f ca="1">+IF(AND(ISNUMBER(OFFSET('Water Data'!$F$9,0,10*ROW('Water Data'!F130))),'Data Summary'!CA136="Yes"),OFFSET('Water Data'!$F$9,0,10*ROW('Water Data'!F130)),NA())</f>
        <v>#N/A</v>
      </c>
      <c r="M136" s="508" t="e">
        <f ca="1">+IF(AND(ISNUMBER(OFFSET('Water Data'!$G$4,0,10*ROW('Water Data'!G130))),'Data Summary'!CB136="Yes"),100-OFFSET('Water Data'!$G$4,0,10*ROW('Water Data'!G130)),NA())</f>
        <v>#N/A</v>
      </c>
      <c r="N136" s="508" t="e">
        <f ca="1">+IF(AND(ISNUMBER(OFFSET('Water Data'!$G$6,0,10*ROW('Water Data'!G130))),'Data Summary'!CC136="Yes"),OFFSET('Water Data'!$G$6,0,10*ROW('Water Data'!G130)),NA())</f>
        <v>#N/A</v>
      </c>
      <c r="O136" s="508" t="e">
        <f ca="1">+IF(AND(ISNUMBER(OFFSET('Water Data'!$G$9,0,10*ROW('Water Data'!G130))),'Data Summary'!CD136="Yes"),OFFSET('Water Data'!$G$9,0,10*ROW('Water Data'!G130)),NA())</f>
        <v>#N/A</v>
      </c>
      <c r="P136" s="508" t="e">
        <f ca="1">+IF(AND(ISNUMBER(OFFSET('Water Data'!$H$4,0,10*ROW('Water Data'!H130))),'Data Summary'!CE136="Yes"),100-OFFSET('Water Data'!$H$4,0,10*ROW('Water Data'!H130)),NA())</f>
        <v>#N/A</v>
      </c>
      <c r="Q136" s="508" t="e">
        <f ca="1">+IF(AND(ISNUMBER(OFFSET('Water Data'!$H$6,0,10*ROW('Water Data'!H130))),'Data Summary'!CF136="Yes"),OFFSET('Water Data'!$H$6,0,10*ROW('Water Data'!H130)),NA())</f>
        <v>#N/A</v>
      </c>
      <c r="R136" s="508" t="e">
        <f ca="1">+IF(AND(ISNUMBER(OFFSET('Water Data'!$H$9,0,10*ROW('Water Data'!H130))),'Data Summary'!CG136="Yes"),OFFSET('Water Data'!$H$9,0,10*ROW('Water Data'!H130)),NA())</f>
        <v>#N/A</v>
      </c>
      <c r="S136" s="508" t="e">
        <f ca="1">+IF(AND(ISNUMBER(OFFSET('Water Data'!$I$4,0,10*ROW('Water Data'!I130))),'Data Summary'!CH136="Yes"),100-OFFSET('Water Data'!$I$4,0,10*ROW('Water Data'!I130)),NA())</f>
        <v>#N/A</v>
      </c>
      <c r="T136" s="508" t="e">
        <f ca="1">+IF(AND(ISNUMBER(OFFSET('Water Data'!$I$6,0,10*ROW('Water Data'!I130))),'Data Summary'!CI136="Yes"),OFFSET('Water Data'!$I$6,0,10*ROW('Water Data'!I130)),NA())</f>
        <v>#N/A</v>
      </c>
      <c r="U136" s="508" t="e">
        <f ca="1">+IF(AND(ISNUMBER(OFFSET('Water Data'!$I$9,0,10*ROW('Water Data'!I130))),'Data Summary'!CJ136="Yes"),OFFSET('Water Data'!$I$9,0,10*ROW('Water Data'!I130)),NA())</f>
        <v>#N/A</v>
      </c>
      <c r="V136" s="509" t="e">
        <f ca="1">+IF(AND(ISNUMBER(OFFSET('Sanitation Data'!$D$4,0,10*ROW('Sanitation Data'!D130))),'Data Summary'!CK136="Yes"),100-OFFSET('Sanitation Data'!$D$4,0,10*ROW('Sanitation Data'!D130)),NA())</f>
        <v>#N/A</v>
      </c>
      <c r="W136" s="509" t="e">
        <f ca="1">+IF(AND(ISNUMBER(OFFSET('Sanitation Data'!$D$6,0,10*ROW('Sanitation Data'!D130))),'Data Summary'!CL136="Yes"),OFFSET('Sanitation Data'!$D$6,0,10*ROW('Sanitation Data'!D130)),NA())</f>
        <v>#N/A</v>
      </c>
      <c r="X136" s="509" t="e">
        <f ca="1">+IF(AND(ISNUMBER(OFFSET('Sanitation Data'!$D$10,0,10*ROW('Sanitation Data'!D130))),'Data Summary'!CM136="Yes"),OFFSET('Sanitation Data'!$D$10,0,10*ROW('Sanitation Data'!D130)),NA())</f>
        <v>#N/A</v>
      </c>
      <c r="Y136" s="509" t="e">
        <f ca="1">+IF(AND(ISNUMBER(OFFSET('Sanitation Data'!$D$11,0,10*ROW('Sanitation Data'!D130))),'Data Summary'!CN136="Yes"),OFFSET('Sanitation Data'!$D$11,0,10*ROW('Sanitation Data'!D130)),NA())</f>
        <v>#N/A</v>
      </c>
      <c r="Z136" s="509" t="e">
        <f ca="1">+IF(AND(ISNUMBER(OFFSET('Sanitation Data'!$D$12,0,10*ROW('Sanitation Data'!D130))),'Data Summary'!CO136="Yes"),OFFSET('Sanitation Data'!$D$12,0,10*ROW('Sanitation Data'!D130)),NA())</f>
        <v>#N/A</v>
      </c>
      <c r="AA136" s="509" t="e">
        <f ca="1">+IF(AND(ISNUMBER(OFFSET('Sanitation Data'!$E$4,0,10*ROW('Sanitation Data'!E130))),'Data Summary'!CP136="Yes"),100-OFFSET('Sanitation Data'!$E$4,0,10*ROW('Sanitation Data'!E130)),NA())</f>
        <v>#N/A</v>
      </c>
      <c r="AB136" s="509" t="e">
        <f ca="1">+IF(AND(ISNUMBER(OFFSET('Sanitation Data'!$E$6,0,10*ROW('Sanitation Data'!E130))),'Data Summary'!CQ136="Yes"),OFFSET('Sanitation Data'!$E$6,0,10*ROW('Sanitation Data'!E130)),NA())</f>
        <v>#N/A</v>
      </c>
      <c r="AC136" s="509" t="e">
        <f ca="1">+IF(AND(ISNUMBER(OFFSET('Sanitation Data'!$E$10,0,10*ROW('Sanitation Data'!E130))),'Data Summary'!CR136="Yes"),OFFSET('Sanitation Data'!$E$10,0,10*ROW('Sanitation Data'!E130)),NA())</f>
        <v>#N/A</v>
      </c>
      <c r="AD136" s="509" t="e">
        <f ca="1">+IF(AND(ISNUMBER(OFFSET('Sanitation Data'!$E$11,0,10*ROW('Sanitation Data'!E130))),'Data Summary'!CS136="Yes"),OFFSET('Sanitation Data'!$E$11,0,10*ROW('Sanitation Data'!E130)),NA())</f>
        <v>#N/A</v>
      </c>
      <c r="AE136" s="509" t="e">
        <f ca="1">+IF(AND(ISNUMBER(OFFSET('Sanitation Data'!$E$12,0,10*ROW('Sanitation Data'!E130))),'Data Summary'!CT136="Yes"),OFFSET('Sanitation Data'!$E$12,0,10*ROW('Sanitation Data'!E130)),NA())</f>
        <v>#N/A</v>
      </c>
      <c r="AF136" s="509" t="e">
        <f ca="1">+IF(AND(ISNUMBER(OFFSET('Sanitation Data'!$F$4,0,10*ROW('Sanitation Data'!F130))),'Data Summary'!CU136="Yes"),100-OFFSET('Sanitation Data'!$F$4,0,10*ROW('Sanitation Data'!F130)),NA())</f>
        <v>#N/A</v>
      </c>
      <c r="AG136" s="509" t="e">
        <f ca="1">+IF(AND(ISNUMBER(OFFSET('Sanitation Data'!$F$6,0,10*ROW('Sanitation Data'!F130))),'Data Summary'!CV136="Yes"),OFFSET('Sanitation Data'!$F$6,0,10*ROW('Sanitation Data'!F130)),NA())</f>
        <v>#N/A</v>
      </c>
      <c r="AH136" s="509" t="e">
        <f ca="1">+IF(AND(ISNUMBER(OFFSET('Sanitation Data'!$F$10,0,10*ROW('Sanitation Data'!F130))),'Data Summary'!CW136="Yes"),OFFSET('Sanitation Data'!$F$10,0,10*ROW('Sanitation Data'!F130)),NA())</f>
        <v>#N/A</v>
      </c>
      <c r="AI136" s="509" t="e">
        <f ca="1">+IF(AND(ISNUMBER(OFFSET('Sanitation Data'!$F$11,0,10*ROW('Sanitation Data'!F130))),'Data Summary'!CX136="Yes"),OFFSET('Sanitation Data'!$F$11,0,10*ROW('Sanitation Data'!F130)),NA())</f>
        <v>#N/A</v>
      </c>
      <c r="AJ136" s="509" t="e">
        <f ca="1">+IF(AND(ISNUMBER(OFFSET('Sanitation Data'!$F$12,0,10*ROW('Sanitation Data'!F130))),'Data Summary'!CY136="Yes"),OFFSET('Sanitation Data'!$F$12,0,10*ROW('Sanitation Data'!F130)),NA())</f>
        <v>#N/A</v>
      </c>
      <c r="AK136" s="509" t="e">
        <f ca="1">+IF(AND(ISNUMBER(OFFSET('Sanitation Data'!$G$4,0,10*ROW('Sanitation Data'!G130))),'Data Summary'!CZ136="Yes"),100-OFFSET('Sanitation Data'!$G$4,0,10*ROW('Sanitation Data'!G130)),NA())</f>
        <v>#N/A</v>
      </c>
      <c r="AL136" s="509" t="e">
        <f ca="1">+IF(AND(ISNUMBER(OFFSET('Sanitation Data'!$G$6,0,10*ROW('Sanitation Data'!G130))),'Data Summary'!DA136="Yes"),OFFSET('Sanitation Data'!$G$6,0,10*ROW('Sanitation Data'!G130)),NA())</f>
        <v>#N/A</v>
      </c>
      <c r="AM136" s="509" t="e">
        <f ca="1">+IF(AND(ISNUMBER(OFFSET('Sanitation Data'!$G$10,0,10*ROW('Sanitation Data'!G130))),'Data Summary'!DB136="Yes"),OFFSET('Sanitation Data'!$G$10,0,10*ROW('Sanitation Data'!G130)),NA())</f>
        <v>#N/A</v>
      </c>
      <c r="AN136" s="509" t="e">
        <f ca="1">+IF(AND(ISNUMBER(OFFSET('Sanitation Data'!$G$11,0,10*ROW('Sanitation Data'!G130))),'Data Summary'!DC136="Yes"),OFFSET('Sanitation Data'!$G$11,0,10*ROW('Sanitation Data'!G130)),NA())</f>
        <v>#N/A</v>
      </c>
      <c r="AO136" s="509" t="e">
        <f ca="1">+IF(AND(ISNUMBER(OFFSET('Sanitation Data'!$G$12,0,10*ROW('Sanitation Data'!G130))),'Data Summary'!DD136="Yes"),OFFSET('Sanitation Data'!$G$12,0,10*ROW('Sanitation Data'!G130)),NA())</f>
        <v>#N/A</v>
      </c>
      <c r="AP136" s="509" t="e">
        <f ca="1">+IF(AND(ISNUMBER(OFFSET('Sanitation Data'!$H$4,0,10*ROW('Sanitation Data'!H130))),'Data Summary'!DE136="Yes"),100-OFFSET('Sanitation Data'!$H$4,0,10*ROW('Sanitation Data'!H130)),NA())</f>
        <v>#N/A</v>
      </c>
      <c r="AQ136" s="509" t="e">
        <f ca="1">+IF(AND(ISNUMBER(OFFSET('Sanitation Data'!$H$6,0,10*ROW('Sanitation Data'!H130))),'Data Summary'!DF136="Yes"),OFFSET('Sanitation Data'!$H$6,0,10*ROW('Sanitation Data'!H130)),NA())</f>
        <v>#N/A</v>
      </c>
      <c r="AR136" s="509" t="e">
        <f ca="1">+IF(AND(ISNUMBER(OFFSET('Sanitation Data'!$H$10,0,10*ROW('Sanitation Data'!H130))),'Data Summary'!DG136="Yes"),OFFSET('Sanitation Data'!$H$10,0,10*ROW('Sanitation Data'!H130)),NA())</f>
        <v>#N/A</v>
      </c>
      <c r="AS136" s="509" t="e">
        <f ca="1">+IF(AND(ISNUMBER(OFFSET('Sanitation Data'!$H$11,0,10*ROW('Sanitation Data'!H130))),'Data Summary'!DH136="Yes"),OFFSET('Sanitation Data'!$H$11,0,10*ROW('Sanitation Data'!H130)),NA())</f>
        <v>#N/A</v>
      </c>
      <c r="AT136" s="509" t="e">
        <f ca="1">+IF(AND(ISNUMBER(OFFSET('Sanitation Data'!$H$12,0,10*ROW('Sanitation Data'!H130))),'Data Summary'!DI136="Yes"),OFFSET('Sanitation Data'!$H$12,0,10*ROW('Sanitation Data'!H130)),NA())</f>
        <v>#N/A</v>
      </c>
      <c r="AU136" s="509" t="e">
        <f ca="1">+IF(AND(ISNUMBER(OFFSET('Sanitation Data'!$I$4,0,10*ROW('Sanitation Data'!I130))),'Data Summary'!DJ136="Yes"),100-OFFSET('Sanitation Data'!$I$4,0,10*ROW('Sanitation Data'!I130)),NA())</f>
        <v>#N/A</v>
      </c>
      <c r="AV136" s="509" t="e">
        <f ca="1">+IF(AND(ISNUMBER(OFFSET('Sanitation Data'!$I$6,0,10*ROW('Sanitation Data'!I130))),'Data Summary'!DK136="Yes"),OFFSET('Sanitation Data'!$I$6,0,10*ROW('Sanitation Data'!I130)),NA())</f>
        <v>#N/A</v>
      </c>
      <c r="AW136" s="509" t="e">
        <f ca="1">+IF(AND(ISNUMBER(OFFSET('Sanitation Data'!$I$10,0,10*ROW('Sanitation Data'!I130))),'Data Summary'!DL136="Yes"),OFFSET('Sanitation Data'!$I$10,0,10*ROW('Sanitation Data'!I130)),NA())</f>
        <v>#N/A</v>
      </c>
      <c r="AX136" s="509" t="e">
        <f ca="1">+IF(AND(ISNUMBER(OFFSET('Sanitation Data'!$I$11,0,10*ROW('Sanitation Data'!I130))),'Data Summary'!DM136="Yes"),OFFSET('Sanitation Data'!$I$11,0,10*ROW('Sanitation Data'!I130)),NA())</f>
        <v>#N/A</v>
      </c>
      <c r="AY136" s="509" t="e">
        <f ca="1">+IF(AND(ISNUMBER(OFFSET('Sanitation Data'!$I$12,0,10*ROW('Sanitation Data'!I130))),'Data Summary'!DN136="Yes"),OFFSET('Sanitation Data'!$I$12,0,10*ROW('Sanitation Data'!I130)),NA())</f>
        <v>#N/A</v>
      </c>
      <c r="AZ136" s="510" t="e">
        <f ca="1">+IF(AND(ISNUMBER(OFFSET('Hygiene Data'!$D$5,0,10*ROW('Hygiene Data'!D130))),'Data Summary'!DO136="Yes"),OFFSET('Hygiene Data'!$D$5,0,10*ROW('Hygiene Data'!D130)),NA())</f>
        <v>#N/A</v>
      </c>
      <c r="BA136" s="510" t="e">
        <f ca="1">+IF(AND(ISNUMBER(OFFSET('Hygiene Data'!$D$7,0,10*ROW('Hygiene Data'!D130))),'Data Summary'!DP136="Yes"),OFFSET('Hygiene Data'!$D$7,0,10*ROW('Hygiene Data'!D130)),NA())</f>
        <v>#N/A</v>
      </c>
      <c r="BB136" s="510" t="e">
        <f ca="1">+IF(AND(ISNUMBER(OFFSET('Hygiene Data'!$D$9,0,10*ROW('Hygiene Data'!D130))),'Data Summary'!DQ136="Yes"),OFFSET('Hygiene Data'!$D$9,0,10*ROW('Hygiene Data'!D130)),NA())</f>
        <v>#N/A</v>
      </c>
      <c r="BC136" s="510" t="e">
        <f ca="1">+IF(AND(ISNUMBER(OFFSET('Hygiene Data'!$E$5,0,10*ROW('Hygiene Data'!E130))),'Data Summary'!DR136="Yes"),OFFSET('Hygiene Data'!$E$5,0,10*ROW('Hygiene Data'!E130)),NA())</f>
        <v>#N/A</v>
      </c>
      <c r="BD136" s="510" t="e">
        <f ca="1">+IF(AND(ISNUMBER(OFFSET('Hygiene Data'!$E$7,0,10*ROW('Hygiene Data'!E130))),'Data Summary'!DS136="Yes"),OFFSET('Hygiene Data'!$E$7,0,10*ROW('Hygiene Data'!E130)),NA())</f>
        <v>#N/A</v>
      </c>
      <c r="BE136" s="510" t="e">
        <f ca="1">+IF(AND(ISNUMBER(OFFSET('Hygiene Data'!$E$9,0,10*ROW('Hygiene Data'!E130))),'Data Summary'!DT136="Yes"),OFFSET('Hygiene Data'!$E$9,0,10*ROW('Hygiene Data'!E130)),NA())</f>
        <v>#N/A</v>
      </c>
      <c r="BF136" s="510" t="e">
        <f ca="1">+IF(AND(ISNUMBER(OFFSET('Hygiene Data'!$F$5,0,10*ROW('Hygiene Data'!F130))),'Data Summary'!DU136="Yes"),OFFSET('Hygiene Data'!$F$5,0,10*ROW('Hygiene Data'!F130)),NA())</f>
        <v>#N/A</v>
      </c>
      <c r="BG136" s="510" t="e">
        <f ca="1">+IF(AND(ISNUMBER(OFFSET('Hygiene Data'!$F$7,0,10*ROW('Hygiene Data'!F130))),'Data Summary'!DV136="Yes"),OFFSET('Hygiene Data'!$F$7,0,10*ROW('Hygiene Data'!F130)),NA())</f>
        <v>#N/A</v>
      </c>
      <c r="BH136" s="510" t="e">
        <f ca="1">+IF(AND(ISNUMBER(OFFSET('Hygiene Data'!$F$9,0,10*ROW('Hygiene Data'!F130))),'Data Summary'!DW136="Yes"),OFFSET('Hygiene Data'!$F$9,0,10*ROW('Hygiene Data'!F130)),NA())</f>
        <v>#N/A</v>
      </c>
      <c r="BI136" s="510" t="e">
        <f ca="1">+IF(AND(ISNUMBER(OFFSET('Hygiene Data'!$G$5,0,10*ROW('Hygiene Data'!G130))),'Data Summary'!DX136="Yes"),OFFSET('Hygiene Data'!$G$5,0,10*ROW('Hygiene Data'!G130)),NA())</f>
        <v>#N/A</v>
      </c>
      <c r="BJ136" s="510" t="e">
        <f ca="1">+IF(AND(ISNUMBER(OFFSET('Hygiene Data'!$G$7,0,10*ROW('Hygiene Data'!G130))),'Data Summary'!DY136="Yes"),OFFSET('Hygiene Data'!$G$7,0,10*ROW('Hygiene Data'!G130)),NA())</f>
        <v>#N/A</v>
      </c>
      <c r="BK136" s="510" t="e">
        <f ca="1">+IF(AND(ISNUMBER(OFFSET('Hygiene Data'!$G$9,0,10*ROW('Hygiene Data'!G130))),'Data Summary'!DZ136="Yes"),OFFSET('Hygiene Data'!$G$9,0,10*ROW('Hygiene Data'!G130)),NA())</f>
        <v>#N/A</v>
      </c>
      <c r="BL136" s="510" t="e">
        <f ca="1">+IF(AND(ISNUMBER(OFFSET('Hygiene Data'!$H$5,0,10*ROW('Hygiene Data'!H130))),'Data Summary'!EA136="Yes"),OFFSET('Hygiene Data'!$H$5,0,10*ROW('Hygiene Data'!H130)),NA())</f>
        <v>#N/A</v>
      </c>
      <c r="BM136" s="510" t="e">
        <f ca="1">+IF(AND(ISNUMBER(OFFSET('Hygiene Data'!$H$7,0,10*ROW('Hygiene Data'!H130))),'Data Summary'!EB136="Yes"),OFFSET('Hygiene Data'!$H$7,0,10*ROW('Hygiene Data'!H130)),NA())</f>
        <v>#N/A</v>
      </c>
      <c r="BN136" s="510" t="e">
        <f ca="1">+IF(AND(ISNUMBER(OFFSET('Hygiene Data'!$H$9,0,10*ROW('Hygiene Data'!H130))),'Data Summary'!EC136="Yes"),OFFSET('Hygiene Data'!$H$9,0,10*ROW('Hygiene Data'!H130)),NA())</f>
        <v>#N/A</v>
      </c>
      <c r="BO136" s="510" t="e">
        <f ca="1">+IF(AND(ISNUMBER(OFFSET('Hygiene Data'!$I$5,0,10*ROW('Hygiene Data'!I130))),'Data Summary'!ED136="Yes"),OFFSET('Hygiene Data'!$I$5,0,10*ROW('Hygiene Data'!I130)),NA())</f>
        <v>#N/A</v>
      </c>
      <c r="BP136" s="510" t="e">
        <f ca="1">+IF(AND(ISNUMBER(OFFSET('Hygiene Data'!$I$7,0,10*ROW('Hygiene Data'!I130))),'Data Summary'!EE136="Yes"),OFFSET('Hygiene Data'!$I$7,0,10*ROW('Hygiene Data'!I130)),NA())</f>
        <v>#N/A</v>
      </c>
      <c r="BQ136" s="510" t="e">
        <f ca="1">+IF(AND(ISNUMBER(OFFSET('Hygiene Data'!$I$9,0,10*ROW('Hygiene Data'!I130))),'Data Summary'!EF136="Yes"),OFFSET('Hygiene Data'!$I$9,0,10*ROW('Hygiene Data'!I130)),NA())</f>
        <v>#N/A</v>
      </c>
    </row>
    <row r="137" spans="1:69" x14ac:dyDescent="0.25">
      <c r="A137" s="506" t="e">
        <f ca="1">+RIGHT('Data Summary'!A137,LEN('Data Summary'!A137)-9)</f>
        <v>#VALUE!</v>
      </c>
      <c r="B137" s="480" t="str">
        <f ca="1">+IF(ISTEXT('Data Summary'!B137),'Data Summary'!B137,"")</f>
        <v/>
      </c>
      <c r="C137" s="507" t="e">
        <f ca="1">+VALUE('Data Summary'!C137)</f>
        <v>#VALUE!</v>
      </c>
      <c r="D137" s="508" t="e">
        <f ca="1">+IF(AND(ISNUMBER(OFFSET('Water Data'!$D$4,0,10*ROW('Water Data'!D131))),'Data Summary'!BS137="Yes"),100-OFFSET('Water Data'!$D$4,0,10*ROW('Water Data'!D131)),NA())</f>
        <v>#N/A</v>
      </c>
      <c r="E137" s="508" t="e">
        <f ca="1">+IF(AND(ISNUMBER(OFFSET('Water Data'!$D$6,0,10*ROW('Water Data'!D131))),'Data Summary'!BT137="Yes"),OFFSET('Water Data'!$D$6,0,10*ROW('Water Data'!D131)),NA())</f>
        <v>#N/A</v>
      </c>
      <c r="F137" s="508" t="e">
        <f ca="1">+IF(AND(ISNUMBER(OFFSET('Water Data'!$D$9,0,10*ROW('Water Data'!D131))),'Data Summary'!BU137="Yes"),OFFSET('Water Data'!$D$9,0,10*ROW('Water Data'!D131)),NA())</f>
        <v>#N/A</v>
      </c>
      <c r="G137" s="508" t="e">
        <f ca="1">+IF(AND(ISNUMBER(OFFSET('Water Data'!$E$4,0,10*ROW('Water Data'!E131))),'Data Summary'!BV137="Yes"),100-OFFSET('Water Data'!$E$4,0,10*ROW('Water Data'!E131)),NA())</f>
        <v>#N/A</v>
      </c>
      <c r="H137" s="508" t="e">
        <f ca="1">+IF(AND(ISNUMBER(OFFSET('Water Data'!$E$6,0,10*ROW('Water Data'!E131))),'Data Summary'!BW137="Yes"),OFFSET('Water Data'!$E$6,0,10*ROW('Water Data'!E131)),NA())</f>
        <v>#N/A</v>
      </c>
      <c r="I137" s="508" t="e">
        <f ca="1">+IF(AND(ISNUMBER(OFFSET('Water Data'!$E$9,0,10*ROW('Water Data'!E131))),'Data Summary'!BX137="Yes"),OFFSET('Water Data'!$E$9,0,10*ROW('Water Data'!E131)),NA())</f>
        <v>#N/A</v>
      </c>
      <c r="J137" s="508" t="e">
        <f ca="1">+IF(AND(ISNUMBER(OFFSET('Water Data'!$F$4,0,10*ROW('Water Data'!F131))),'Data Summary'!BY137="Yes"),100-OFFSET('Water Data'!$F$4,0,10*ROW('Water Data'!F131)),NA())</f>
        <v>#N/A</v>
      </c>
      <c r="K137" s="508" t="e">
        <f ca="1">+IF(AND(ISNUMBER(OFFSET('Water Data'!$F$6,0,10*ROW('Water Data'!F131))),'Data Summary'!BZ137="Yes"),OFFSET('Water Data'!$F$6,0,10*ROW('Water Data'!F131)),NA())</f>
        <v>#N/A</v>
      </c>
      <c r="L137" s="508" t="e">
        <f ca="1">+IF(AND(ISNUMBER(OFFSET('Water Data'!$F$9,0,10*ROW('Water Data'!F131))),'Data Summary'!CA137="Yes"),OFFSET('Water Data'!$F$9,0,10*ROW('Water Data'!F131)),NA())</f>
        <v>#N/A</v>
      </c>
      <c r="M137" s="508" t="e">
        <f ca="1">+IF(AND(ISNUMBER(OFFSET('Water Data'!$G$4,0,10*ROW('Water Data'!G131))),'Data Summary'!CB137="Yes"),100-OFFSET('Water Data'!$G$4,0,10*ROW('Water Data'!G131)),NA())</f>
        <v>#N/A</v>
      </c>
      <c r="N137" s="508" t="e">
        <f ca="1">+IF(AND(ISNUMBER(OFFSET('Water Data'!$G$6,0,10*ROW('Water Data'!G131))),'Data Summary'!CC137="Yes"),OFFSET('Water Data'!$G$6,0,10*ROW('Water Data'!G131)),NA())</f>
        <v>#N/A</v>
      </c>
      <c r="O137" s="508" t="e">
        <f ca="1">+IF(AND(ISNUMBER(OFFSET('Water Data'!$G$9,0,10*ROW('Water Data'!G131))),'Data Summary'!CD137="Yes"),OFFSET('Water Data'!$G$9,0,10*ROW('Water Data'!G131)),NA())</f>
        <v>#N/A</v>
      </c>
      <c r="P137" s="508" t="e">
        <f ca="1">+IF(AND(ISNUMBER(OFFSET('Water Data'!$H$4,0,10*ROW('Water Data'!H131))),'Data Summary'!CE137="Yes"),100-OFFSET('Water Data'!$H$4,0,10*ROW('Water Data'!H131)),NA())</f>
        <v>#N/A</v>
      </c>
      <c r="Q137" s="508" t="e">
        <f ca="1">+IF(AND(ISNUMBER(OFFSET('Water Data'!$H$6,0,10*ROW('Water Data'!H131))),'Data Summary'!CF137="Yes"),OFFSET('Water Data'!$H$6,0,10*ROW('Water Data'!H131)),NA())</f>
        <v>#N/A</v>
      </c>
      <c r="R137" s="508" t="e">
        <f ca="1">+IF(AND(ISNUMBER(OFFSET('Water Data'!$H$9,0,10*ROW('Water Data'!H131))),'Data Summary'!CG137="Yes"),OFFSET('Water Data'!$H$9,0,10*ROW('Water Data'!H131)),NA())</f>
        <v>#N/A</v>
      </c>
      <c r="S137" s="508" t="e">
        <f ca="1">+IF(AND(ISNUMBER(OFFSET('Water Data'!$I$4,0,10*ROW('Water Data'!I131))),'Data Summary'!CH137="Yes"),100-OFFSET('Water Data'!$I$4,0,10*ROW('Water Data'!I131)),NA())</f>
        <v>#N/A</v>
      </c>
      <c r="T137" s="508" t="e">
        <f ca="1">+IF(AND(ISNUMBER(OFFSET('Water Data'!$I$6,0,10*ROW('Water Data'!I131))),'Data Summary'!CI137="Yes"),OFFSET('Water Data'!$I$6,0,10*ROW('Water Data'!I131)),NA())</f>
        <v>#N/A</v>
      </c>
      <c r="U137" s="508" t="e">
        <f ca="1">+IF(AND(ISNUMBER(OFFSET('Water Data'!$I$9,0,10*ROW('Water Data'!I131))),'Data Summary'!CJ137="Yes"),OFFSET('Water Data'!$I$9,0,10*ROW('Water Data'!I131)),NA())</f>
        <v>#N/A</v>
      </c>
      <c r="V137" s="509" t="e">
        <f ca="1">+IF(AND(ISNUMBER(OFFSET('Sanitation Data'!$D$4,0,10*ROW('Sanitation Data'!D131))),'Data Summary'!CK137="Yes"),100-OFFSET('Sanitation Data'!$D$4,0,10*ROW('Sanitation Data'!D131)),NA())</f>
        <v>#N/A</v>
      </c>
      <c r="W137" s="509" t="e">
        <f ca="1">+IF(AND(ISNUMBER(OFFSET('Sanitation Data'!$D$6,0,10*ROW('Sanitation Data'!D131))),'Data Summary'!CL137="Yes"),OFFSET('Sanitation Data'!$D$6,0,10*ROW('Sanitation Data'!D131)),NA())</f>
        <v>#N/A</v>
      </c>
      <c r="X137" s="509" t="e">
        <f ca="1">+IF(AND(ISNUMBER(OFFSET('Sanitation Data'!$D$10,0,10*ROW('Sanitation Data'!D131))),'Data Summary'!CM137="Yes"),OFFSET('Sanitation Data'!$D$10,0,10*ROW('Sanitation Data'!D131)),NA())</f>
        <v>#N/A</v>
      </c>
      <c r="Y137" s="509" t="e">
        <f ca="1">+IF(AND(ISNUMBER(OFFSET('Sanitation Data'!$D$11,0,10*ROW('Sanitation Data'!D131))),'Data Summary'!CN137="Yes"),OFFSET('Sanitation Data'!$D$11,0,10*ROW('Sanitation Data'!D131)),NA())</f>
        <v>#N/A</v>
      </c>
      <c r="Z137" s="509" t="e">
        <f ca="1">+IF(AND(ISNUMBER(OFFSET('Sanitation Data'!$D$12,0,10*ROW('Sanitation Data'!D131))),'Data Summary'!CO137="Yes"),OFFSET('Sanitation Data'!$D$12,0,10*ROW('Sanitation Data'!D131)),NA())</f>
        <v>#N/A</v>
      </c>
      <c r="AA137" s="509" t="e">
        <f ca="1">+IF(AND(ISNUMBER(OFFSET('Sanitation Data'!$E$4,0,10*ROW('Sanitation Data'!E131))),'Data Summary'!CP137="Yes"),100-OFFSET('Sanitation Data'!$E$4,0,10*ROW('Sanitation Data'!E131)),NA())</f>
        <v>#N/A</v>
      </c>
      <c r="AB137" s="509" t="e">
        <f ca="1">+IF(AND(ISNUMBER(OFFSET('Sanitation Data'!$E$6,0,10*ROW('Sanitation Data'!E131))),'Data Summary'!CQ137="Yes"),OFFSET('Sanitation Data'!$E$6,0,10*ROW('Sanitation Data'!E131)),NA())</f>
        <v>#N/A</v>
      </c>
      <c r="AC137" s="509" t="e">
        <f ca="1">+IF(AND(ISNUMBER(OFFSET('Sanitation Data'!$E$10,0,10*ROW('Sanitation Data'!E131))),'Data Summary'!CR137="Yes"),OFFSET('Sanitation Data'!$E$10,0,10*ROW('Sanitation Data'!E131)),NA())</f>
        <v>#N/A</v>
      </c>
      <c r="AD137" s="509" t="e">
        <f ca="1">+IF(AND(ISNUMBER(OFFSET('Sanitation Data'!$E$11,0,10*ROW('Sanitation Data'!E131))),'Data Summary'!CS137="Yes"),OFFSET('Sanitation Data'!$E$11,0,10*ROW('Sanitation Data'!E131)),NA())</f>
        <v>#N/A</v>
      </c>
      <c r="AE137" s="509" t="e">
        <f ca="1">+IF(AND(ISNUMBER(OFFSET('Sanitation Data'!$E$12,0,10*ROW('Sanitation Data'!E131))),'Data Summary'!CT137="Yes"),OFFSET('Sanitation Data'!$E$12,0,10*ROW('Sanitation Data'!E131)),NA())</f>
        <v>#N/A</v>
      </c>
      <c r="AF137" s="509" t="e">
        <f ca="1">+IF(AND(ISNUMBER(OFFSET('Sanitation Data'!$F$4,0,10*ROW('Sanitation Data'!F131))),'Data Summary'!CU137="Yes"),100-OFFSET('Sanitation Data'!$F$4,0,10*ROW('Sanitation Data'!F131)),NA())</f>
        <v>#N/A</v>
      </c>
      <c r="AG137" s="509" t="e">
        <f ca="1">+IF(AND(ISNUMBER(OFFSET('Sanitation Data'!$F$6,0,10*ROW('Sanitation Data'!F131))),'Data Summary'!CV137="Yes"),OFFSET('Sanitation Data'!$F$6,0,10*ROW('Sanitation Data'!F131)),NA())</f>
        <v>#N/A</v>
      </c>
      <c r="AH137" s="509" t="e">
        <f ca="1">+IF(AND(ISNUMBER(OFFSET('Sanitation Data'!$F$10,0,10*ROW('Sanitation Data'!F131))),'Data Summary'!CW137="Yes"),OFFSET('Sanitation Data'!$F$10,0,10*ROW('Sanitation Data'!F131)),NA())</f>
        <v>#N/A</v>
      </c>
      <c r="AI137" s="509" t="e">
        <f ca="1">+IF(AND(ISNUMBER(OFFSET('Sanitation Data'!$F$11,0,10*ROW('Sanitation Data'!F131))),'Data Summary'!CX137="Yes"),OFFSET('Sanitation Data'!$F$11,0,10*ROW('Sanitation Data'!F131)),NA())</f>
        <v>#N/A</v>
      </c>
      <c r="AJ137" s="509" t="e">
        <f ca="1">+IF(AND(ISNUMBER(OFFSET('Sanitation Data'!$F$12,0,10*ROW('Sanitation Data'!F131))),'Data Summary'!CY137="Yes"),OFFSET('Sanitation Data'!$F$12,0,10*ROW('Sanitation Data'!F131)),NA())</f>
        <v>#N/A</v>
      </c>
      <c r="AK137" s="509" t="e">
        <f ca="1">+IF(AND(ISNUMBER(OFFSET('Sanitation Data'!$G$4,0,10*ROW('Sanitation Data'!G131))),'Data Summary'!CZ137="Yes"),100-OFFSET('Sanitation Data'!$G$4,0,10*ROW('Sanitation Data'!G131)),NA())</f>
        <v>#N/A</v>
      </c>
      <c r="AL137" s="509" t="e">
        <f ca="1">+IF(AND(ISNUMBER(OFFSET('Sanitation Data'!$G$6,0,10*ROW('Sanitation Data'!G131))),'Data Summary'!DA137="Yes"),OFFSET('Sanitation Data'!$G$6,0,10*ROW('Sanitation Data'!G131)),NA())</f>
        <v>#N/A</v>
      </c>
      <c r="AM137" s="509" t="e">
        <f ca="1">+IF(AND(ISNUMBER(OFFSET('Sanitation Data'!$G$10,0,10*ROW('Sanitation Data'!G131))),'Data Summary'!DB137="Yes"),OFFSET('Sanitation Data'!$G$10,0,10*ROW('Sanitation Data'!G131)),NA())</f>
        <v>#N/A</v>
      </c>
      <c r="AN137" s="509" t="e">
        <f ca="1">+IF(AND(ISNUMBER(OFFSET('Sanitation Data'!$G$11,0,10*ROW('Sanitation Data'!G131))),'Data Summary'!DC137="Yes"),OFFSET('Sanitation Data'!$G$11,0,10*ROW('Sanitation Data'!G131)),NA())</f>
        <v>#N/A</v>
      </c>
      <c r="AO137" s="509" t="e">
        <f ca="1">+IF(AND(ISNUMBER(OFFSET('Sanitation Data'!$G$12,0,10*ROW('Sanitation Data'!G131))),'Data Summary'!DD137="Yes"),OFFSET('Sanitation Data'!$G$12,0,10*ROW('Sanitation Data'!G131)),NA())</f>
        <v>#N/A</v>
      </c>
      <c r="AP137" s="509" t="e">
        <f ca="1">+IF(AND(ISNUMBER(OFFSET('Sanitation Data'!$H$4,0,10*ROW('Sanitation Data'!H131))),'Data Summary'!DE137="Yes"),100-OFFSET('Sanitation Data'!$H$4,0,10*ROW('Sanitation Data'!H131)),NA())</f>
        <v>#N/A</v>
      </c>
      <c r="AQ137" s="509" t="e">
        <f ca="1">+IF(AND(ISNUMBER(OFFSET('Sanitation Data'!$H$6,0,10*ROW('Sanitation Data'!H131))),'Data Summary'!DF137="Yes"),OFFSET('Sanitation Data'!$H$6,0,10*ROW('Sanitation Data'!H131)),NA())</f>
        <v>#N/A</v>
      </c>
      <c r="AR137" s="509" t="e">
        <f ca="1">+IF(AND(ISNUMBER(OFFSET('Sanitation Data'!$H$10,0,10*ROW('Sanitation Data'!H131))),'Data Summary'!DG137="Yes"),OFFSET('Sanitation Data'!$H$10,0,10*ROW('Sanitation Data'!H131)),NA())</f>
        <v>#N/A</v>
      </c>
      <c r="AS137" s="509" t="e">
        <f ca="1">+IF(AND(ISNUMBER(OFFSET('Sanitation Data'!$H$11,0,10*ROW('Sanitation Data'!H131))),'Data Summary'!DH137="Yes"),OFFSET('Sanitation Data'!$H$11,0,10*ROW('Sanitation Data'!H131)),NA())</f>
        <v>#N/A</v>
      </c>
      <c r="AT137" s="509" t="e">
        <f ca="1">+IF(AND(ISNUMBER(OFFSET('Sanitation Data'!$H$12,0,10*ROW('Sanitation Data'!H131))),'Data Summary'!DI137="Yes"),OFFSET('Sanitation Data'!$H$12,0,10*ROW('Sanitation Data'!H131)),NA())</f>
        <v>#N/A</v>
      </c>
      <c r="AU137" s="509" t="e">
        <f ca="1">+IF(AND(ISNUMBER(OFFSET('Sanitation Data'!$I$4,0,10*ROW('Sanitation Data'!I131))),'Data Summary'!DJ137="Yes"),100-OFFSET('Sanitation Data'!$I$4,0,10*ROW('Sanitation Data'!I131)),NA())</f>
        <v>#N/A</v>
      </c>
      <c r="AV137" s="509" t="e">
        <f ca="1">+IF(AND(ISNUMBER(OFFSET('Sanitation Data'!$I$6,0,10*ROW('Sanitation Data'!I131))),'Data Summary'!DK137="Yes"),OFFSET('Sanitation Data'!$I$6,0,10*ROW('Sanitation Data'!I131)),NA())</f>
        <v>#N/A</v>
      </c>
      <c r="AW137" s="509" t="e">
        <f ca="1">+IF(AND(ISNUMBER(OFFSET('Sanitation Data'!$I$10,0,10*ROW('Sanitation Data'!I131))),'Data Summary'!DL137="Yes"),OFFSET('Sanitation Data'!$I$10,0,10*ROW('Sanitation Data'!I131)),NA())</f>
        <v>#N/A</v>
      </c>
      <c r="AX137" s="509" t="e">
        <f ca="1">+IF(AND(ISNUMBER(OFFSET('Sanitation Data'!$I$11,0,10*ROW('Sanitation Data'!I131))),'Data Summary'!DM137="Yes"),OFFSET('Sanitation Data'!$I$11,0,10*ROW('Sanitation Data'!I131)),NA())</f>
        <v>#N/A</v>
      </c>
      <c r="AY137" s="509" t="e">
        <f ca="1">+IF(AND(ISNUMBER(OFFSET('Sanitation Data'!$I$12,0,10*ROW('Sanitation Data'!I131))),'Data Summary'!DN137="Yes"),OFFSET('Sanitation Data'!$I$12,0,10*ROW('Sanitation Data'!I131)),NA())</f>
        <v>#N/A</v>
      </c>
      <c r="AZ137" s="510" t="e">
        <f ca="1">+IF(AND(ISNUMBER(OFFSET('Hygiene Data'!$D$5,0,10*ROW('Hygiene Data'!D131))),'Data Summary'!DO137="Yes"),OFFSET('Hygiene Data'!$D$5,0,10*ROW('Hygiene Data'!D131)),NA())</f>
        <v>#N/A</v>
      </c>
      <c r="BA137" s="510" t="e">
        <f ca="1">+IF(AND(ISNUMBER(OFFSET('Hygiene Data'!$D$7,0,10*ROW('Hygiene Data'!D131))),'Data Summary'!DP137="Yes"),OFFSET('Hygiene Data'!$D$7,0,10*ROW('Hygiene Data'!D131)),NA())</f>
        <v>#N/A</v>
      </c>
      <c r="BB137" s="510" t="e">
        <f ca="1">+IF(AND(ISNUMBER(OFFSET('Hygiene Data'!$D$9,0,10*ROW('Hygiene Data'!D131))),'Data Summary'!DQ137="Yes"),OFFSET('Hygiene Data'!$D$9,0,10*ROW('Hygiene Data'!D131)),NA())</f>
        <v>#N/A</v>
      </c>
      <c r="BC137" s="510" t="e">
        <f ca="1">+IF(AND(ISNUMBER(OFFSET('Hygiene Data'!$E$5,0,10*ROW('Hygiene Data'!E131))),'Data Summary'!DR137="Yes"),OFFSET('Hygiene Data'!$E$5,0,10*ROW('Hygiene Data'!E131)),NA())</f>
        <v>#N/A</v>
      </c>
      <c r="BD137" s="510" t="e">
        <f ca="1">+IF(AND(ISNUMBER(OFFSET('Hygiene Data'!$E$7,0,10*ROW('Hygiene Data'!E131))),'Data Summary'!DS137="Yes"),OFFSET('Hygiene Data'!$E$7,0,10*ROW('Hygiene Data'!E131)),NA())</f>
        <v>#N/A</v>
      </c>
      <c r="BE137" s="510" t="e">
        <f ca="1">+IF(AND(ISNUMBER(OFFSET('Hygiene Data'!$E$9,0,10*ROW('Hygiene Data'!E131))),'Data Summary'!DT137="Yes"),OFFSET('Hygiene Data'!$E$9,0,10*ROW('Hygiene Data'!E131)),NA())</f>
        <v>#N/A</v>
      </c>
      <c r="BF137" s="510" t="e">
        <f ca="1">+IF(AND(ISNUMBER(OFFSET('Hygiene Data'!$F$5,0,10*ROW('Hygiene Data'!F131))),'Data Summary'!DU137="Yes"),OFFSET('Hygiene Data'!$F$5,0,10*ROW('Hygiene Data'!F131)),NA())</f>
        <v>#N/A</v>
      </c>
      <c r="BG137" s="510" t="e">
        <f ca="1">+IF(AND(ISNUMBER(OFFSET('Hygiene Data'!$F$7,0,10*ROW('Hygiene Data'!F131))),'Data Summary'!DV137="Yes"),OFFSET('Hygiene Data'!$F$7,0,10*ROW('Hygiene Data'!F131)),NA())</f>
        <v>#N/A</v>
      </c>
      <c r="BH137" s="510" t="e">
        <f ca="1">+IF(AND(ISNUMBER(OFFSET('Hygiene Data'!$F$9,0,10*ROW('Hygiene Data'!F131))),'Data Summary'!DW137="Yes"),OFFSET('Hygiene Data'!$F$9,0,10*ROW('Hygiene Data'!F131)),NA())</f>
        <v>#N/A</v>
      </c>
      <c r="BI137" s="510" t="e">
        <f ca="1">+IF(AND(ISNUMBER(OFFSET('Hygiene Data'!$G$5,0,10*ROW('Hygiene Data'!G131))),'Data Summary'!DX137="Yes"),OFFSET('Hygiene Data'!$G$5,0,10*ROW('Hygiene Data'!G131)),NA())</f>
        <v>#N/A</v>
      </c>
      <c r="BJ137" s="510" t="e">
        <f ca="1">+IF(AND(ISNUMBER(OFFSET('Hygiene Data'!$G$7,0,10*ROW('Hygiene Data'!G131))),'Data Summary'!DY137="Yes"),OFFSET('Hygiene Data'!$G$7,0,10*ROW('Hygiene Data'!G131)),NA())</f>
        <v>#N/A</v>
      </c>
      <c r="BK137" s="510" t="e">
        <f ca="1">+IF(AND(ISNUMBER(OFFSET('Hygiene Data'!$G$9,0,10*ROW('Hygiene Data'!G131))),'Data Summary'!DZ137="Yes"),OFFSET('Hygiene Data'!$G$9,0,10*ROW('Hygiene Data'!G131)),NA())</f>
        <v>#N/A</v>
      </c>
      <c r="BL137" s="510" t="e">
        <f ca="1">+IF(AND(ISNUMBER(OFFSET('Hygiene Data'!$H$5,0,10*ROW('Hygiene Data'!H131))),'Data Summary'!EA137="Yes"),OFFSET('Hygiene Data'!$H$5,0,10*ROW('Hygiene Data'!H131)),NA())</f>
        <v>#N/A</v>
      </c>
      <c r="BM137" s="510" t="e">
        <f ca="1">+IF(AND(ISNUMBER(OFFSET('Hygiene Data'!$H$7,0,10*ROW('Hygiene Data'!H131))),'Data Summary'!EB137="Yes"),OFFSET('Hygiene Data'!$H$7,0,10*ROW('Hygiene Data'!H131)),NA())</f>
        <v>#N/A</v>
      </c>
      <c r="BN137" s="510" t="e">
        <f ca="1">+IF(AND(ISNUMBER(OFFSET('Hygiene Data'!$H$9,0,10*ROW('Hygiene Data'!H131))),'Data Summary'!EC137="Yes"),OFFSET('Hygiene Data'!$H$9,0,10*ROW('Hygiene Data'!H131)),NA())</f>
        <v>#N/A</v>
      </c>
      <c r="BO137" s="510" t="e">
        <f ca="1">+IF(AND(ISNUMBER(OFFSET('Hygiene Data'!$I$5,0,10*ROW('Hygiene Data'!I131))),'Data Summary'!ED137="Yes"),OFFSET('Hygiene Data'!$I$5,0,10*ROW('Hygiene Data'!I131)),NA())</f>
        <v>#N/A</v>
      </c>
      <c r="BP137" s="510" t="e">
        <f ca="1">+IF(AND(ISNUMBER(OFFSET('Hygiene Data'!$I$7,0,10*ROW('Hygiene Data'!I131))),'Data Summary'!EE137="Yes"),OFFSET('Hygiene Data'!$I$7,0,10*ROW('Hygiene Data'!I131)),NA())</f>
        <v>#N/A</v>
      </c>
      <c r="BQ137" s="510" t="e">
        <f ca="1">+IF(AND(ISNUMBER(OFFSET('Hygiene Data'!$I$9,0,10*ROW('Hygiene Data'!I131))),'Data Summary'!EF137="Yes"),OFFSET('Hygiene Data'!$I$9,0,10*ROW('Hygiene Data'!I131)),NA())</f>
        <v>#N/A</v>
      </c>
    </row>
    <row r="138" spans="1:69" x14ac:dyDescent="0.25">
      <c r="A138" s="506" t="e">
        <f ca="1">+RIGHT('Data Summary'!A138,LEN('Data Summary'!A138)-9)</f>
        <v>#VALUE!</v>
      </c>
      <c r="B138" s="480" t="str">
        <f ca="1">+IF(ISTEXT('Data Summary'!B138),'Data Summary'!B138,"")</f>
        <v/>
      </c>
      <c r="C138" s="507" t="e">
        <f ca="1">+VALUE('Data Summary'!C138)</f>
        <v>#VALUE!</v>
      </c>
      <c r="D138" s="508" t="e">
        <f ca="1">+IF(AND(ISNUMBER(OFFSET('Water Data'!$D$4,0,10*ROW('Water Data'!D132))),'Data Summary'!BS138="Yes"),100-OFFSET('Water Data'!$D$4,0,10*ROW('Water Data'!D132)),NA())</f>
        <v>#N/A</v>
      </c>
      <c r="E138" s="508" t="e">
        <f ca="1">+IF(AND(ISNUMBER(OFFSET('Water Data'!$D$6,0,10*ROW('Water Data'!D132))),'Data Summary'!BT138="Yes"),OFFSET('Water Data'!$D$6,0,10*ROW('Water Data'!D132)),NA())</f>
        <v>#N/A</v>
      </c>
      <c r="F138" s="508" t="e">
        <f ca="1">+IF(AND(ISNUMBER(OFFSET('Water Data'!$D$9,0,10*ROW('Water Data'!D132))),'Data Summary'!BU138="Yes"),OFFSET('Water Data'!$D$9,0,10*ROW('Water Data'!D132)),NA())</f>
        <v>#N/A</v>
      </c>
      <c r="G138" s="508" t="e">
        <f ca="1">+IF(AND(ISNUMBER(OFFSET('Water Data'!$E$4,0,10*ROW('Water Data'!E132))),'Data Summary'!BV138="Yes"),100-OFFSET('Water Data'!$E$4,0,10*ROW('Water Data'!E132)),NA())</f>
        <v>#N/A</v>
      </c>
      <c r="H138" s="508" t="e">
        <f ca="1">+IF(AND(ISNUMBER(OFFSET('Water Data'!$E$6,0,10*ROW('Water Data'!E132))),'Data Summary'!BW138="Yes"),OFFSET('Water Data'!$E$6,0,10*ROW('Water Data'!E132)),NA())</f>
        <v>#N/A</v>
      </c>
      <c r="I138" s="508" t="e">
        <f ca="1">+IF(AND(ISNUMBER(OFFSET('Water Data'!$E$9,0,10*ROW('Water Data'!E132))),'Data Summary'!BX138="Yes"),OFFSET('Water Data'!$E$9,0,10*ROW('Water Data'!E132)),NA())</f>
        <v>#N/A</v>
      </c>
      <c r="J138" s="508" t="e">
        <f ca="1">+IF(AND(ISNUMBER(OFFSET('Water Data'!$F$4,0,10*ROW('Water Data'!F132))),'Data Summary'!BY138="Yes"),100-OFFSET('Water Data'!$F$4,0,10*ROW('Water Data'!F132)),NA())</f>
        <v>#N/A</v>
      </c>
      <c r="K138" s="508" t="e">
        <f ca="1">+IF(AND(ISNUMBER(OFFSET('Water Data'!$F$6,0,10*ROW('Water Data'!F132))),'Data Summary'!BZ138="Yes"),OFFSET('Water Data'!$F$6,0,10*ROW('Water Data'!F132)),NA())</f>
        <v>#N/A</v>
      </c>
      <c r="L138" s="508" t="e">
        <f ca="1">+IF(AND(ISNUMBER(OFFSET('Water Data'!$F$9,0,10*ROW('Water Data'!F132))),'Data Summary'!CA138="Yes"),OFFSET('Water Data'!$F$9,0,10*ROW('Water Data'!F132)),NA())</f>
        <v>#N/A</v>
      </c>
      <c r="M138" s="508" t="e">
        <f ca="1">+IF(AND(ISNUMBER(OFFSET('Water Data'!$G$4,0,10*ROW('Water Data'!G132))),'Data Summary'!CB138="Yes"),100-OFFSET('Water Data'!$G$4,0,10*ROW('Water Data'!G132)),NA())</f>
        <v>#N/A</v>
      </c>
      <c r="N138" s="508" t="e">
        <f ca="1">+IF(AND(ISNUMBER(OFFSET('Water Data'!$G$6,0,10*ROW('Water Data'!G132))),'Data Summary'!CC138="Yes"),OFFSET('Water Data'!$G$6,0,10*ROW('Water Data'!G132)),NA())</f>
        <v>#N/A</v>
      </c>
      <c r="O138" s="508" t="e">
        <f ca="1">+IF(AND(ISNUMBER(OFFSET('Water Data'!$G$9,0,10*ROW('Water Data'!G132))),'Data Summary'!CD138="Yes"),OFFSET('Water Data'!$G$9,0,10*ROW('Water Data'!G132)),NA())</f>
        <v>#N/A</v>
      </c>
      <c r="P138" s="508" t="e">
        <f ca="1">+IF(AND(ISNUMBER(OFFSET('Water Data'!$H$4,0,10*ROW('Water Data'!H132))),'Data Summary'!CE138="Yes"),100-OFFSET('Water Data'!$H$4,0,10*ROW('Water Data'!H132)),NA())</f>
        <v>#N/A</v>
      </c>
      <c r="Q138" s="508" t="e">
        <f ca="1">+IF(AND(ISNUMBER(OFFSET('Water Data'!$H$6,0,10*ROW('Water Data'!H132))),'Data Summary'!CF138="Yes"),OFFSET('Water Data'!$H$6,0,10*ROW('Water Data'!H132)),NA())</f>
        <v>#N/A</v>
      </c>
      <c r="R138" s="508" t="e">
        <f ca="1">+IF(AND(ISNUMBER(OFFSET('Water Data'!$H$9,0,10*ROW('Water Data'!H132))),'Data Summary'!CG138="Yes"),OFFSET('Water Data'!$H$9,0,10*ROW('Water Data'!H132)),NA())</f>
        <v>#N/A</v>
      </c>
      <c r="S138" s="508" t="e">
        <f ca="1">+IF(AND(ISNUMBER(OFFSET('Water Data'!$I$4,0,10*ROW('Water Data'!I132))),'Data Summary'!CH138="Yes"),100-OFFSET('Water Data'!$I$4,0,10*ROW('Water Data'!I132)),NA())</f>
        <v>#N/A</v>
      </c>
      <c r="T138" s="508" t="e">
        <f ca="1">+IF(AND(ISNUMBER(OFFSET('Water Data'!$I$6,0,10*ROW('Water Data'!I132))),'Data Summary'!CI138="Yes"),OFFSET('Water Data'!$I$6,0,10*ROW('Water Data'!I132)),NA())</f>
        <v>#N/A</v>
      </c>
      <c r="U138" s="508" t="e">
        <f ca="1">+IF(AND(ISNUMBER(OFFSET('Water Data'!$I$9,0,10*ROW('Water Data'!I132))),'Data Summary'!CJ138="Yes"),OFFSET('Water Data'!$I$9,0,10*ROW('Water Data'!I132)),NA())</f>
        <v>#N/A</v>
      </c>
      <c r="V138" s="509" t="e">
        <f ca="1">+IF(AND(ISNUMBER(OFFSET('Sanitation Data'!$D$4,0,10*ROW('Sanitation Data'!D132))),'Data Summary'!CK138="Yes"),100-OFFSET('Sanitation Data'!$D$4,0,10*ROW('Sanitation Data'!D132)),NA())</f>
        <v>#N/A</v>
      </c>
      <c r="W138" s="509" t="e">
        <f ca="1">+IF(AND(ISNUMBER(OFFSET('Sanitation Data'!$D$6,0,10*ROW('Sanitation Data'!D132))),'Data Summary'!CL138="Yes"),OFFSET('Sanitation Data'!$D$6,0,10*ROW('Sanitation Data'!D132)),NA())</f>
        <v>#N/A</v>
      </c>
      <c r="X138" s="509" t="e">
        <f ca="1">+IF(AND(ISNUMBER(OFFSET('Sanitation Data'!$D$10,0,10*ROW('Sanitation Data'!D132))),'Data Summary'!CM138="Yes"),OFFSET('Sanitation Data'!$D$10,0,10*ROW('Sanitation Data'!D132)),NA())</f>
        <v>#N/A</v>
      </c>
      <c r="Y138" s="509" t="e">
        <f ca="1">+IF(AND(ISNUMBER(OFFSET('Sanitation Data'!$D$11,0,10*ROW('Sanitation Data'!D132))),'Data Summary'!CN138="Yes"),OFFSET('Sanitation Data'!$D$11,0,10*ROW('Sanitation Data'!D132)),NA())</f>
        <v>#N/A</v>
      </c>
      <c r="Z138" s="509" t="e">
        <f ca="1">+IF(AND(ISNUMBER(OFFSET('Sanitation Data'!$D$12,0,10*ROW('Sanitation Data'!D132))),'Data Summary'!CO138="Yes"),OFFSET('Sanitation Data'!$D$12,0,10*ROW('Sanitation Data'!D132)),NA())</f>
        <v>#N/A</v>
      </c>
      <c r="AA138" s="509" t="e">
        <f ca="1">+IF(AND(ISNUMBER(OFFSET('Sanitation Data'!$E$4,0,10*ROW('Sanitation Data'!E132))),'Data Summary'!CP138="Yes"),100-OFFSET('Sanitation Data'!$E$4,0,10*ROW('Sanitation Data'!E132)),NA())</f>
        <v>#N/A</v>
      </c>
      <c r="AB138" s="509" t="e">
        <f ca="1">+IF(AND(ISNUMBER(OFFSET('Sanitation Data'!$E$6,0,10*ROW('Sanitation Data'!E132))),'Data Summary'!CQ138="Yes"),OFFSET('Sanitation Data'!$E$6,0,10*ROW('Sanitation Data'!E132)),NA())</f>
        <v>#N/A</v>
      </c>
      <c r="AC138" s="509" t="e">
        <f ca="1">+IF(AND(ISNUMBER(OFFSET('Sanitation Data'!$E$10,0,10*ROW('Sanitation Data'!E132))),'Data Summary'!CR138="Yes"),OFFSET('Sanitation Data'!$E$10,0,10*ROW('Sanitation Data'!E132)),NA())</f>
        <v>#N/A</v>
      </c>
      <c r="AD138" s="509" t="e">
        <f ca="1">+IF(AND(ISNUMBER(OFFSET('Sanitation Data'!$E$11,0,10*ROW('Sanitation Data'!E132))),'Data Summary'!CS138="Yes"),OFFSET('Sanitation Data'!$E$11,0,10*ROW('Sanitation Data'!E132)),NA())</f>
        <v>#N/A</v>
      </c>
      <c r="AE138" s="509" t="e">
        <f ca="1">+IF(AND(ISNUMBER(OFFSET('Sanitation Data'!$E$12,0,10*ROW('Sanitation Data'!E132))),'Data Summary'!CT138="Yes"),OFFSET('Sanitation Data'!$E$12,0,10*ROW('Sanitation Data'!E132)),NA())</f>
        <v>#N/A</v>
      </c>
      <c r="AF138" s="509" t="e">
        <f ca="1">+IF(AND(ISNUMBER(OFFSET('Sanitation Data'!$F$4,0,10*ROW('Sanitation Data'!F132))),'Data Summary'!CU138="Yes"),100-OFFSET('Sanitation Data'!$F$4,0,10*ROW('Sanitation Data'!F132)),NA())</f>
        <v>#N/A</v>
      </c>
      <c r="AG138" s="509" t="e">
        <f ca="1">+IF(AND(ISNUMBER(OFFSET('Sanitation Data'!$F$6,0,10*ROW('Sanitation Data'!F132))),'Data Summary'!CV138="Yes"),OFFSET('Sanitation Data'!$F$6,0,10*ROW('Sanitation Data'!F132)),NA())</f>
        <v>#N/A</v>
      </c>
      <c r="AH138" s="509" t="e">
        <f ca="1">+IF(AND(ISNUMBER(OFFSET('Sanitation Data'!$F$10,0,10*ROW('Sanitation Data'!F132))),'Data Summary'!CW138="Yes"),OFFSET('Sanitation Data'!$F$10,0,10*ROW('Sanitation Data'!F132)),NA())</f>
        <v>#N/A</v>
      </c>
      <c r="AI138" s="509" t="e">
        <f ca="1">+IF(AND(ISNUMBER(OFFSET('Sanitation Data'!$F$11,0,10*ROW('Sanitation Data'!F132))),'Data Summary'!CX138="Yes"),OFFSET('Sanitation Data'!$F$11,0,10*ROW('Sanitation Data'!F132)),NA())</f>
        <v>#N/A</v>
      </c>
      <c r="AJ138" s="509" t="e">
        <f ca="1">+IF(AND(ISNUMBER(OFFSET('Sanitation Data'!$F$12,0,10*ROW('Sanitation Data'!F132))),'Data Summary'!CY138="Yes"),OFFSET('Sanitation Data'!$F$12,0,10*ROW('Sanitation Data'!F132)),NA())</f>
        <v>#N/A</v>
      </c>
      <c r="AK138" s="509" t="e">
        <f ca="1">+IF(AND(ISNUMBER(OFFSET('Sanitation Data'!$G$4,0,10*ROW('Sanitation Data'!G132))),'Data Summary'!CZ138="Yes"),100-OFFSET('Sanitation Data'!$G$4,0,10*ROW('Sanitation Data'!G132)),NA())</f>
        <v>#N/A</v>
      </c>
      <c r="AL138" s="509" t="e">
        <f ca="1">+IF(AND(ISNUMBER(OFFSET('Sanitation Data'!$G$6,0,10*ROW('Sanitation Data'!G132))),'Data Summary'!DA138="Yes"),OFFSET('Sanitation Data'!$G$6,0,10*ROW('Sanitation Data'!G132)),NA())</f>
        <v>#N/A</v>
      </c>
      <c r="AM138" s="509" t="e">
        <f ca="1">+IF(AND(ISNUMBER(OFFSET('Sanitation Data'!$G$10,0,10*ROW('Sanitation Data'!G132))),'Data Summary'!DB138="Yes"),OFFSET('Sanitation Data'!$G$10,0,10*ROW('Sanitation Data'!G132)),NA())</f>
        <v>#N/A</v>
      </c>
      <c r="AN138" s="509" t="e">
        <f ca="1">+IF(AND(ISNUMBER(OFFSET('Sanitation Data'!$G$11,0,10*ROW('Sanitation Data'!G132))),'Data Summary'!DC138="Yes"),OFFSET('Sanitation Data'!$G$11,0,10*ROW('Sanitation Data'!G132)),NA())</f>
        <v>#N/A</v>
      </c>
      <c r="AO138" s="509" t="e">
        <f ca="1">+IF(AND(ISNUMBER(OFFSET('Sanitation Data'!$G$12,0,10*ROW('Sanitation Data'!G132))),'Data Summary'!DD138="Yes"),OFFSET('Sanitation Data'!$G$12,0,10*ROW('Sanitation Data'!G132)),NA())</f>
        <v>#N/A</v>
      </c>
      <c r="AP138" s="509" t="e">
        <f ca="1">+IF(AND(ISNUMBER(OFFSET('Sanitation Data'!$H$4,0,10*ROW('Sanitation Data'!H132))),'Data Summary'!DE138="Yes"),100-OFFSET('Sanitation Data'!$H$4,0,10*ROW('Sanitation Data'!H132)),NA())</f>
        <v>#N/A</v>
      </c>
      <c r="AQ138" s="509" t="e">
        <f ca="1">+IF(AND(ISNUMBER(OFFSET('Sanitation Data'!$H$6,0,10*ROW('Sanitation Data'!H132))),'Data Summary'!DF138="Yes"),OFFSET('Sanitation Data'!$H$6,0,10*ROW('Sanitation Data'!H132)),NA())</f>
        <v>#N/A</v>
      </c>
      <c r="AR138" s="509" t="e">
        <f ca="1">+IF(AND(ISNUMBER(OFFSET('Sanitation Data'!$H$10,0,10*ROW('Sanitation Data'!H132))),'Data Summary'!DG138="Yes"),OFFSET('Sanitation Data'!$H$10,0,10*ROW('Sanitation Data'!H132)),NA())</f>
        <v>#N/A</v>
      </c>
      <c r="AS138" s="509" t="e">
        <f ca="1">+IF(AND(ISNUMBER(OFFSET('Sanitation Data'!$H$11,0,10*ROW('Sanitation Data'!H132))),'Data Summary'!DH138="Yes"),OFFSET('Sanitation Data'!$H$11,0,10*ROW('Sanitation Data'!H132)),NA())</f>
        <v>#N/A</v>
      </c>
      <c r="AT138" s="509" t="e">
        <f ca="1">+IF(AND(ISNUMBER(OFFSET('Sanitation Data'!$H$12,0,10*ROW('Sanitation Data'!H132))),'Data Summary'!DI138="Yes"),OFFSET('Sanitation Data'!$H$12,0,10*ROW('Sanitation Data'!H132)),NA())</f>
        <v>#N/A</v>
      </c>
      <c r="AU138" s="509" t="e">
        <f ca="1">+IF(AND(ISNUMBER(OFFSET('Sanitation Data'!$I$4,0,10*ROW('Sanitation Data'!I132))),'Data Summary'!DJ138="Yes"),100-OFFSET('Sanitation Data'!$I$4,0,10*ROW('Sanitation Data'!I132)),NA())</f>
        <v>#N/A</v>
      </c>
      <c r="AV138" s="509" t="e">
        <f ca="1">+IF(AND(ISNUMBER(OFFSET('Sanitation Data'!$I$6,0,10*ROW('Sanitation Data'!I132))),'Data Summary'!DK138="Yes"),OFFSET('Sanitation Data'!$I$6,0,10*ROW('Sanitation Data'!I132)),NA())</f>
        <v>#N/A</v>
      </c>
      <c r="AW138" s="509" t="e">
        <f ca="1">+IF(AND(ISNUMBER(OFFSET('Sanitation Data'!$I$10,0,10*ROW('Sanitation Data'!I132))),'Data Summary'!DL138="Yes"),OFFSET('Sanitation Data'!$I$10,0,10*ROW('Sanitation Data'!I132)),NA())</f>
        <v>#N/A</v>
      </c>
      <c r="AX138" s="509" t="e">
        <f ca="1">+IF(AND(ISNUMBER(OFFSET('Sanitation Data'!$I$11,0,10*ROW('Sanitation Data'!I132))),'Data Summary'!DM138="Yes"),OFFSET('Sanitation Data'!$I$11,0,10*ROW('Sanitation Data'!I132)),NA())</f>
        <v>#N/A</v>
      </c>
      <c r="AY138" s="509" t="e">
        <f ca="1">+IF(AND(ISNUMBER(OFFSET('Sanitation Data'!$I$12,0,10*ROW('Sanitation Data'!I132))),'Data Summary'!DN138="Yes"),OFFSET('Sanitation Data'!$I$12,0,10*ROW('Sanitation Data'!I132)),NA())</f>
        <v>#N/A</v>
      </c>
      <c r="AZ138" s="510" t="e">
        <f ca="1">+IF(AND(ISNUMBER(OFFSET('Hygiene Data'!$D$5,0,10*ROW('Hygiene Data'!D132))),'Data Summary'!DO138="Yes"),OFFSET('Hygiene Data'!$D$5,0,10*ROW('Hygiene Data'!D132)),NA())</f>
        <v>#N/A</v>
      </c>
      <c r="BA138" s="510" t="e">
        <f ca="1">+IF(AND(ISNUMBER(OFFSET('Hygiene Data'!$D$7,0,10*ROW('Hygiene Data'!D132))),'Data Summary'!DP138="Yes"),OFFSET('Hygiene Data'!$D$7,0,10*ROW('Hygiene Data'!D132)),NA())</f>
        <v>#N/A</v>
      </c>
      <c r="BB138" s="510" t="e">
        <f ca="1">+IF(AND(ISNUMBER(OFFSET('Hygiene Data'!$D$9,0,10*ROW('Hygiene Data'!D132))),'Data Summary'!DQ138="Yes"),OFFSET('Hygiene Data'!$D$9,0,10*ROW('Hygiene Data'!D132)),NA())</f>
        <v>#N/A</v>
      </c>
      <c r="BC138" s="510" t="e">
        <f ca="1">+IF(AND(ISNUMBER(OFFSET('Hygiene Data'!$E$5,0,10*ROW('Hygiene Data'!E132))),'Data Summary'!DR138="Yes"),OFFSET('Hygiene Data'!$E$5,0,10*ROW('Hygiene Data'!E132)),NA())</f>
        <v>#N/A</v>
      </c>
      <c r="BD138" s="510" t="e">
        <f ca="1">+IF(AND(ISNUMBER(OFFSET('Hygiene Data'!$E$7,0,10*ROW('Hygiene Data'!E132))),'Data Summary'!DS138="Yes"),OFFSET('Hygiene Data'!$E$7,0,10*ROW('Hygiene Data'!E132)),NA())</f>
        <v>#N/A</v>
      </c>
      <c r="BE138" s="510" t="e">
        <f ca="1">+IF(AND(ISNUMBER(OFFSET('Hygiene Data'!$E$9,0,10*ROW('Hygiene Data'!E132))),'Data Summary'!DT138="Yes"),OFFSET('Hygiene Data'!$E$9,0,10*ROW('Hygiene Data'!E132)),NA())</f>
        <v>#N/A</v>
      </c>
      <c r="BF138" s="510" t="e">
        <f ca="1">+IF(AND(ISNUMBER(OFFSET('Hygiene Data'!$F$5,0,10*ROW('Hygiene Data'!F132))),'Data Summary'!DU138="Yes"),OFFSET('Hygiene Data'!$F$5,0,10*ROW('Hygiene Data'!F132)),NA())</f>
        <v>#N/A</v>
      </c>
      <c r="BG138" s="510" t="e">
        <f ca="1">+IF(AND(ISNUMBER(OFFSET('Hygiene Data'!$F$7,0,10*ROW('Hygiene Data'!F132))),'Data Summary'!DV138="Yes"),OFFSET('Hygiene Data'!$F$7,0,10*ROW('Hygiene Data'!F132)),NA())</f>
        <v>#N/A</v>
      </c>
      <c r="BH138" s="510" t="e">
        <f ca="1">+IF(AND(ISNUMBER(OFFSET('Hygiene Data'!$F$9,0,10*ROW('Hygiene Data'!F132))),'Data Summary'!DW138="Yes"),OFFSET('Hygiene Data'!$F$9,0,10*ROW('Hygiene Data'!F132)),NA())</f>
        <v>#N/A</v>
      </c>
      <c r="BI138" s="510" t="e">
        <f ca="1">+IF(AND(ISNUMBER(OFFSET('Hygiene Data'!$G$5,0,10*ROW('Hygiene Data'!G132))),'Data Summary'!DX138="Yes"),OFFSET('Hygiene Data'!$G$5,0,10*ROW('Hygiene Data'!G132)),NA())</f>
        <v>#N/A</v>
      </c>
      <c r="BJ138" s="510" t="e">
        <f ca="1">+IF(AND(ISNUMBER(OFFSET('Hygiene Data'!$G$7,0,10*ROW('Hygiene Data'!G132))),'Data Summary'!DY138="Yes"),OFFSET('Hygiene Data'!$G$7,0,10*ROW('Hygiene Data'!G132)),NA())</f>
        <v>#N/A</v>
      </c>
      <c r="BK138" s="510" t="e">
        <f ca="1">+IF(AND(ISNUMBER(OFFSET('Hygiene Data'!$G$9,0,10*ROW('Hygiene Data'!G132))),'Data Summary'!DZ138="Yes"),OFFSET('Hygiene Data'!$G$9,0,10*ROW('Hygiene Data'!G132)),NA())</f>
        <v>#N/A</v>
      </c>
      <c r="BL138" s="510" t="e">
        <f ca="1">+IF(AND(ISNUMBER(OFFSET('Hygiene Data'!$H$5,0,10*ROW('Hygiene Data'!H132))),'Data Summary'!EA138="Yes"),OFFSET('Hygiene Data'!$H$5,0,10*ROW('Hygiene Data'!H132)),NA())</f>
        <v>#N/A</v>
      </c>
      <c r="BM138" s="510" t="e">
        <f ca="1">+IF(AND(ISNUMBER(OFFSET('Hygiene Data'!$H$7,0,10*ROW('Hygiene Data'!H132))),'Data Summary'!EB138="Yes"),OFFSET('Hygiene Data'!$H$7,0,10*ROW('Hygiene Data'!H132)),NA())</f>
        <v>#N/A</v>
      </c>
      <c r="BN138" s="510" t="e">
        <f ca="1">+IF(AND(ISNUMBER(OFFSET('Hygiene Data'!$H$9,0,10*ROW('Hygiene Data'!H132))),'Data Summary'!EC138="Yes"),OFFSET('Hygiene Data'!$H$9,0,10*ROW('Hygiene Data'!H132)),NA())</f>
        <v>#N/A</v>
      </c>
      <c r="BO138" s="510" t="e">
        <f ca="1">+IF(AND(ISNUMBER(OFFSET('Hygiene Data'!$I$5,0,10*ROW('Hygiene Data'!I132))),'Data Summary'!ED138="Yes"),OFFSET('Hygiene Data'!$I$5,0,10*ROW('Hygiene Data'!I132)),NA())</f>
        <v>#N/A</v>
      </c>
      <c r="BP138" s="510" t="e">
        <f ca="1">+IF(AND(ISNUMBER(OFFSET('Hygiene Data'!$I$7,0,10*ROW('Hygiene Data'!I132))),'Data Summary'!EE138="Yes"),OFFSET('Hygiene Data'!$I$7,0,10*ROW('Hygiene Data'!I132)),NA())</f>
        <v>#N/A</v>
      </c>
      <c r="BQ138" s="510" t="e">
        <f ca="1">+IF(AND(ISNUMBER(OFFSET('Hygiene Data'!$I$9,0,10*ROW('Hygiene Data'!I132))),'Data Summary'!EF138="Yes"),OFFSET('Hygiene Data'!$I$9,0,10*ROW('Hygiene Data'!I132)),NA())</f>
        <v>#N/A</v>
      </c>
    </row>
    <row r="139" spans="1:69" x14ac:dyDescent="0.25">
      <c r="A139" s="506" t="e">
        <f ca="1">+RIGHT('Data Summary'!A139,LEN('Data Summary'!A139)-9)</f>
        <v>#VALUE!</v>
      </c>
      <c r="B139" s="480" t="str">
        <f ca="1">+IF(ISTEXT('Data Summary'!B139),'Data Summary'!B139,"")</f>
        <v/>
      </c>
      <c r="C139" s="507" t="e">
        <f ca="1">+VALUE('Data Summary'!C139)</f>
        <v>#VALUE!</v>
      </c>
      <c r="D139" s="508" t="e">
        <f ca="1">+IF(AND(ISNUMBER(OFFSET('Water Data'!$D$4,0,10*ROW('Water Data'!D133))),'Data Summary'!BS139="Yes"),100-OFFSET('Water Data'!$D$4,0,10*ROW('Water Data'!D133)),NA())</f>
        <v>#N/A</v>
      </c>
      <c r="E139" s="508" t="e">
        <f ca="1">+IF(AND(ISNUMBER(OFFSET('Water Data'!$D$6,0,10*ROW('Water Data'!D133))),'Data Summary'!BT139="Yes"),OFFSET('Water Data'!$D$6,0,10*ROW('Water Data'!D133)),NA())</f>
        <v>#N/A</v>
      </c>
      <c r="F139" s="508" t="e">
        <f ca="1">+IF(AND(ISNUMBER(OFFSET('Water Data'!$D$9,0,10*ROW('Water Data'!D133))),'Data Summary'!BU139="Yes"),OFFSET('Water Data'!$D$9,0,10*ROW('Water Data'!D133)),NA())</f>
        <v>#N/A</v>
      </c>
      <c r="G139" s="508" t="e">
        <f ca="1">+IF(AND(ISNUMBER(OFFSET('Water Data'!$E$4,0,10*ROW('Water Data'!E133))),'Data Summary'!BV139="Yes"),100-OFFSET('Water Data'!$E$4,0,10*ROW('Water Data'!E133)),NA())</f>
        <v>#N/A</v>
      </c>
      <c r="H139" s="508" t="e">
        <f ca="1">+IF(AND(ISNUMBER(OFFSET('Water Data'!$E$6,0,10*ROW('Water Data'!E133))),'Data Summary'!BW139="Yes"),OFFSET('Water Data'!$E$6,0,10*ROW('Water Data'!E133)),NA())</f>
        <v>#N/A</v>
      </c>
      <c r="I139" s="508" t="e">
        <f ca="1">+IF(AND(ISNUMBER(OFFSET('Water Data'!$E$9,0,10*ROW('Water Data'!E133))),'Data Summary'!BX139="Yes"),OFFSET('Water Data'!$E$9,0,10*ROW('Water Data'!E133)),NA())</f>
        <v>#N/A</v>
      </c>
      <c r="J139" s="508" t="e">
        <f ca="1">+IF(AND(ISNUMBER(OFFSET('Water Data'!$F$4,0,10*ROW('Water Data'!F133))),'Data Summary'!BY139="Yes"),100-OFFSET('Water Data'!$F$4,0,10*ROW('Water Data'!F133)),NA())</f>
        <v>#N/A</v>
      </c>
      <c r="K139" s="508" t="e">
        <f ca="1">+IF(AND(ISNUMBER(OFFSET('Water Data'!$F$6,0,10*ROW('Water Data'!F133))),'Data Summary'!BZ139="Yes"),OFFSET('Water Data'!$F$6,0,10*ROW('Water Data'!F133)),NA())</f>
        <v>#N/A</v>
      </c>
      <c r="L139" s="508" t="e">
        <f ca="1">+IF(AND(ISNUMBER(OFFSET('Water Data'!$F$9,0,10*ROW('Water Data'!F133))),'Data Summary'!CA139="Yes"),OFFSET('Water Data'!$F$9,0,10*ROW('Water Data'!F133)),NA())</f>
        <v>#N/A</v>
      </c>
      <c r="M139" s="508" t="e">
        <f ca="1">+IF(AND(ISNUMBER(OFFSET('Water Data'!$G$4,0,10*ROW('Water Data'!G133))),'Data Summary'!CB139="Yes"),100-OFFSET('Water Data'!$G$4,0,10*ROW('Water Data'!G133)),NA())</f>
        <v>#N/A</v>
      </c>
      <c r="N139" s="508" t="e">
        <f ca="1">+IF(AND(ISNUMBER(OFFSET('Water Data'!$G$6,0,10*ROW('Water Data'!G133))),'Data Summary'!CC139="Yes"),OFFSET('Water Data'!$G$6,0,10*ROW('Water Data'!G133)),NA())</f>
        <v>#N/A</v>
      </c>
      <c r="O139" s="508" t="e">
        <f ca="1">+IF(AND(ISNUMBER(OFFSET('Water Data'!$G$9,0,10*ROW('Water Data'!G133))),'Data Summary'!CD139="Yes"),OFFSET('Water Data'!$G$9,0,10*ROW('Water Data'!G133)),NA())</f>
        <v>#N/A</v>
      </c>
      <c r="P139" s="508" t="e">
        <f ca="1">+IF(AND(ISNUMBER(OFFSET('Water Data'!$H$4,0,10*ROW('Water Data'!H133))),'Data Summary'!CE139="Yes"),100-OFFSET('Water Data'!$H$4,0,10*ROW('Water Data'!H133)),NA())</f>
        <v>#N/A</v>
      </c>
      <c r="Q139" s="508" t="e">
        <f ca="1">+IF(AND(ISNUMBER(OFFSET('Water Data'!$H$6,0,10*ROW('Water Data'!H133))),'Data Summary'!CF139="Yes"),OFFSET('Water Data'!$H$6,0,10*ROW('Water Data'!H133)),NA())</f>
        <v>#N/A</v>
      </c>
      <c r="R139" s="508" t="e">
        <f ca="1">+IF(AND(ISNUMBER(OFFSET('Water Data'!$H$9,0,10*ROW('Water Data'!H133))),'Data Summary'!CG139="Yes"),OFFSET('Water Data'!$H$9,0,10*ROW('Water Data'!H133)),NA())</f>
        <v>#N/A</v>
      </c>
      <c r="S139" s="508" t="e">
        <f ca="1">+IF(AND(ISNUMBER(OFFSET('Water Data'!$I$4,0,10*ROW('Water Data'!I133))),'Data Summary'!CH139="Yes"),100-OFFSET('Water Data'!$I$4,0,10*ROW('Water Data'!I133)),NA())</f>
        <v>#N/A</v>
      </c>
      <c r="T139" s="508" t="e">
        <f ca="1">+IF(AND(ISNUMBER(OFFSET('Water Data'!$I$6,0,10*ROW('Water Data'!I133))),'Data Summary'!CI139="Yes"),OFFSET('Water Data'!$I$6,0,10*ROW('Water Data'!I133)),NA())</f>
        <v>#N/A</v>
      </c>
      <c r="U139" s="508" t="e">
        <f ca="1">+IF(AND(ISNUMBER(OFFSET('Water Data'!$I$9,0,10*ROW('Water Data'!I133))),'Data Summary'!CJ139="Yes"),OFFSET('Water Data'!$I$9,0,10*ROW('Water Data'!I133)),NA())</f>
        <v>#N/A</v>
      </c>
      <c r="V139" s="509" t="e">
        <f ca="1">+IF(AND(ISNUMBER(OFFSET('Sanitation Data'!$D$4,0,10*ROW('Sanitation Data'!D133))),'Data Summary'!CK139="Yes"),100-OFFSET('Sanitation Data'!$D$4,0,10*ROW('Sanitation Data'!D133)),NA())</f>
        <v>#N/A</v>
      </c>
      <c r="W139" s="509" t="e">
        <f ca="1">+IF(AND(ISNUMBER(OFFSET('Sanitation Data'!$D$6,0,10*ROW('Sanitation Data'!D133))),'Data Summary'!CL139="Yes"),OFFSET('Sanitation Data'!$D$6,0,10*ROW('Sanitation Data'!D133)),NA())</f>
        <v>#N/A</v>
      </c>
      <c r="X139" s="509" t="e">
        <f ca="1">+IF(AND(ISNUMBER(OFFSET('Sanitation Data'!$D$10,0,10*ROW('Sanitation Data'!D133))),'Data Summary'!CM139="Yes"),OFFSET('Sanitation Data'!$D$10,0,10*ROW('Sanitation Data'!D133)),NA())</f>
        <v>#N/A</v>
      </c>
      <c r="Y139" s="509" t="e">
        <f ca="1">+IF(AND(ISNUMBER(OFFSET('Sanitation Data'!$D$11,0,10*ROW('Sanitation Data'!D133))),'Data Summary'!CN139="Yes"),OFFSET('Sanitation Data'!$D$11,0,10*ROW('Sanitation Data'!D133)),NA())</f>
        <v>#N/A</v>
      </c>
      <c r="Z139" s="509" t="e">
        <f ca="1">+IF(AND(ISNUMBER(OFFSET('Sanitation Data'!$D$12,0,10*ROW('Sanitation Data'!D133))),'Data Summary'!CO139="Yes"),OFFSET('Sanitation Data'!$D$12,0,10*ROW('Sanitation Data'!D133)),NA())</f>
        <v>#N/A</v>
      </c>
      <c r="AA139" s="509" t="e">
        <f ca="1">+IF(AND(ISNUMBER(OFFSET('Sanitation Data'!$E$4,0,10*ROW('Sanitation Data'!E133))),'Data Summary'!CP139="Yes"),100-OFFSET('Sanitation Data'!$E$4,0,10*ROW('Sanitation Data'!E133)),NA())</f>
        <v>#N/A</v>
      </c>
      <c r="AB139" s="509" t="e">
        <f ca="1">+IF(AND(ISNUMBER(OFFSET('Sanitation Data'!$E$6,0,10*ROW('Sanitation Data'!E133))),'Data Summary'!CQ139="Yes"),OFFSET('Sanitation Data'!$E$6,0,10*ROW('Sanitation Data'!E133)),NA())</f>
        <v>#N/A</v>
      </c>
      <c r="AC139" s="509" t="e">
        <f ca="1">+IF(AND(ISNUMBER(OFFSET('Sanitation Data'!$E$10,0,10*ROW('Sanitation Data'!E133))),'Data Summary'!CR139="Yes"),OFFSET('Sanitation Data'!$E$10,0,10*ROW('Sanitation Data'!E133)),NA())</f>
        <v>#N/A</v>
      </c>
      <c r="AD139" s="509" t="e">
        <f ca="1">+IF(AND(ISNUMBER(OFFSET('Sanitation Data'!$E$11,0,10*ROW('Sanitation Data'!E133))),'Data Summary'!CS139="Yes"),OFFSET('Sanitation Data'!$E$11,0,10*ROW('Sanitation Data'!E133)),NA())</f>
        <v>#N/A</v>
      </c>
      <c r="AE139" s="509" t="e">
        <f ca="1">+IF(AND(ISNUMBER(OFFSET('Sanitation Data'!$E$12,0,10*ROW('Sanitation Data'!E133))),'Data Summary'!CT139="Yes"),OFFSET('Sanitation Data'!$E$12,0,10*ROW('Sanitation Data'!E133)),NA())</f>
        <v>#N/A</v>
      </c>
      <c r="AF139" s="509" t="e">
        <f ca="1">+IF(AND(ISNUMBER(OFFSET('Sanitation Data'!$F$4,0,10*ROW('Sanitation Data'!F133))),'Data Summary'!CU139="Yes"),100-OFFSET('Sanitation Data'!$F$4,0,10*ROW('Sanitation Data'!F133)),NA())</f>
        <v>#N/A</v>
      </c>
      <c r="AG139" s="509" t="e">
        <f ca="1">+IF(AND(ISNUMBER(OFFSET('Sanitation Data'!$F$6,0,10*ROW('Sanitation Data'!F133))),'Data Summary'!CV139="Yes"),OFFSET('Sanitation Data'!$F$6,0,10*ROW('Sanitation Data'!F133)),NA())</f>
        <v>#N/A</v>
      </c>
      <c r="AH139" s="509" t="e">
        <f ca="1">+IF(AND(ISNUMBER(OFFSET('Sanitation Data'!$F$10,0,10*ROW('Sanitation Data'!F133))),'Data Summary'!CW139="Yes"),OFFSET('Sanitation Data'!$F$10,0,10*ROW('Sanitation Data'!F133)),NA())</f>
        <v>#N/A</v>
      </c>
      <c r="AI139" s="509" t="e">
        <f ca="1">+IF(AND(ISNUMBER(OFFSET('Sanitation Data'!$F$11,0,10*ROW('Sanitation Data'!F133))),'Data Summary'!CX139="Yes"),OFFSET('Sanitation Data'!$F$11,0,10*ROW('Sanitation Data'!F133)),NA())</f>
        <v>#N/A</v>
      </c>
      <c r="AJ139" s="509" t="e">
        <f ca="1">+IF(AND(ISNUMBER(OFFSET('Sanitation Data'!$F$12,0,10*ROW('Sanitation Data'!F133))),'Data Summary'!CY139="Yes"),OFFSET('Sanitation Data'!$F$12,0,10*ROW('Sanitation Data'!F133)),NA())</f>
        <v>#N/A</v>
      </c>
      <c r="AK139" s="509" t="e">
        <f ca="1">+IF(AND(ISNUMBER(OFFSET('Sanitation Data'!$G$4,0,10*ROW('Sanitation Data'!G133))),'Data Summary'!CZ139="Yes"),100-OFFSET('Sanitation Data'!$G$4,0,10*ROW('Sanitation Data'!G133)),NA())</f>
        <v>#N/A</v>
      </c>
      <c r="AL139" s="509" t="e">
        <f ca="1">+IF(AND(ISNUMBER(OFFSET('Sanitation Data'!$G$6,0,10*ROW('Sanitation Data'!G133))),'Data Summary'!DA139="Yes"),OFFSET('Sanitation Data'!$G$6,0,10*ROW('Sanitation Data'!G133)),NA())</f>
        <v>#N/A</v>
      </c>
      <c r="AM139" s="509" t="e">
        <f ca="1">+IF(AND(ISNUMBER(OFFSET('Sanitation Data'!$G$10,0,10*ROW('Sanitation Data'!G133))),'Data Summary'!DB139="Yes"),OFFSET('Sanitation Data'!$G$10,0,10*ROW('Sanitation Data'!G133)),NA())</f>
        <v>#N/A</v>
      </c>
      <c r="AN139" s="509" t="e">
        <f ca="1">+IF(AND(ISNUMBER(OFFSET('Sanitation Data'!$G$11,0,10*ROW('Sanitation Data'!G133))),'Data Summary'!DC139="Yes"),OFFSET('Sanitation Data'!$G$11,0,10*ROW('Sanitation Data'!G133)),NA())</f>
        <v>#N/A</v>
      </c>
      <c r="AO139" s="509" t="e">
        <f ca="1">+IF(AND(ISNUMBER(OFFSET('Sanitation Data'!$G$12,0,10*ROW('Sanitation Data'!G133))),'Data Summary'!DD139="Yes"),OFFSET('Sanitation Data'!$G$12,0,10*ROW('Sanitation Data'!G133)),NA())</f>
        <v>#N/A</v>
      </c>
      <c r="AP139" s="509" t="e">
        <f ca="1">+IF(AND(ISNUMBER(OFFSET('Sanitation Data'!$H$4,0,10*ROW('Sanitation Data'!H133))),'Data Summary'!DE139="Yes"),100-OFFSET('Sanitation Data'!$H$4,0,10*ROW('Sanitation Data'!H133)),NA())</f>
        <v>#N/A</v>
      </c>
      <c r="AQ139" s="509" t="e">
        <f ca="1">+IF(AND(ISNUMBER(OFFSET('Sanitation Data'!$H$6,0,10*ROW('Sanitation Data'!H133))),'Data Summary'!DF139="Yes"),OFFSET('Sanitation Data'!$H$6,0,10*ROW('Sanitation Data'!H133)),NA())</f>
        <v>#N/A</v>
      </c>
      <c r="AR139" s="509" t="e">
        <f ca="1">+IF(AND(ISNUMBER(OFFSET('Sanitation Data'!$H$10,0,10*ROW('Sanitation Data'!H133))),'Data Summary'!DG139="Yes"),OFFSET('Sanitation Data'!$H$10,0,10*ROW('Sanitation Data'!H133)),NA())</f>
        <v>#N/A</v>
      </c>
      <c r="AS139" s="509" t="e">
        <f ca="1">+IF(AND(ISNUMBER(OFFSET('Sanitation Data'!$H$11,0,10*ROW('Sanitation Data'!H133))),'Data Summary'!DH139="Yes"),OFFSET('Sanitation Data'!$H$11,0,10*ROW('Sanitation Data'!H133)),NA())</f>
        <v>#N/A</v>
      </c>
      <c r="AT139" s="509" t="e">
        <f ca="1">+IF(AND(ISNUMBER(OFFSET('Sanitation Data'!$H$12,0,10*ROW('Sanitation Data'!H133))),'Data Summary'!DI139="Yes"),OFFSET('Sanitation Data'!$H$12,0,10*ROW('Sanitation Data'!H133)),NA())</f>
        <v>#N/A</v>
      </c>
      <c r="AU139" s="509" t="e">
        <f ca="1">+IF(AND(ISNUMBER(OFFSET('Sanitation Data'!$I$4,0,10*ROW('Sanitation Data'!I133))),'Data Summary'!DJ139="Yes"),100-OFFSET('Sanitation Data'!$I$4,0,10*ROW('Sanitation Data'!I133)),NA())</f>
        <v>#N/A</v>
      </c>
      <c r="AV139" s="509" t="e">
        <f ca="1">+IF(AND(ISNUMBER(OFFSET('Sanitation Data'!$I$6,0,10*ROW('Sanitation Data'!I133))),'Data Summary'!DK139="Yes"),OFFSET('Sanitation Data'!$I$6,0,10*ROW('Sanitation Data'!I133)),NA())</f>
        <v>#N/A</v>
      </c>
      <c r="AW139" s="509" t="e">
        <f ca="1">+IF(AND(ISNUMBER(OFFSET('Sanitation Data'!$I$10,0,10*ROW('Sanitation Data'!I133))),'Data Summary'!DL139="Yes"),OFFSET('Sanitation Data'!$I$10,0,10*ROW('Sanitation Data'!I133)),NA())</f>
        <v>#N/A</v>
      </c>
      <c r="AX139" s="509" t="e">
        <f ca="1">+IF(AND(ISNUMBER(OFFSET('Sanitation Data'!$I$11,0,10*ROW('Sanitation Data'!I133))),'Data Summary'!DM139="Yes"),OFFSET('Sanitation Data'!$I$11,0,10*ROW('Sanitation Data'!I133)),NA())</f>
        <v>#N/A</v>
      </c>
      <c r="AY139" s="509" t="e">
        <f ca="1">+IF(AND(ISNUMBER(OFFSET('Sanitation Data'!$I$12,0,10*ROW('Sanitation Data'!I133))),'Data Summary'!DN139="Yes"),OFFSET('Sanitation Data'!$I$12,0,10*ROW('Sanitation Data'!I133)),NA())</f>
        <v>#N/A</v>
      </c>
      <c r="AZ139" s="510" t="e">
        <f ca="1">+IF(AND(ISNUMBER(OFFSET('Hygiene Data'!$D$5,0,10*ROW('Hygiene Data'!D133))),'Data Summary'!DO139="Yes"),OFFSET('Hygiene Data'!$D$5,0,10*ROW('Hygiene Data'!D133)),NA())</f>
        <v>#N/A</v>
      </c>
      <c r="BA139" s="510" t="e">
        <f ca="1">+IF(AND(ISNUMBER(OFFSET('Hygiene Data'!$D$7,0,10*ROW('Hygiene Data'!D133))),'Data Summary'!DP139="Yes"),OFFSET('Hygiene Data'!$D$7,0,10*ROW('Hygiene Data'!D133)),NA())</f>
        <v>#N/A</v>
      </c>
      <c r="BB139" s="510" t="e">
        <f ca="1">+IF(AND(ISNUMBER(OFFSET('Hygiene Data'!$D$9,0,10*ROW('Hygiene Data'!D133))),'Data Summary'!DQ139="Yes"),OFFSET('Hygiene Data'!$D$9,0,10*ROW('Hygiene Data'!D133)),NA())</f>
        <v>#N/A</v>
      </c>
      <c r="BC139" s="510" t="e">
        <f ca="1">+IF(AND(ISNUMBER(OFFSET('Hygiene Data'!$E$5,0,10*ROW('Hygiene Data'!E133))),'Data Summary'!DR139="Yes"),OFFSET('Hygiene Data'!$E$5,0,10*ROW('Hygiene Data'!E133)),NA())</f>
        <v>#N/A</v>
      </c>
      <c r="BD139" s="510" t="e">
        <f ca="1">+IF(AND(ISNUMBER(OFFSET('Hygiene Data'!$E$7,0,10*ROW('Hygiene Data'!E133))),'Data Summary'!DS139="Yes"),OFFSET('Hygiene Data'!$E$7,0,10*ROW('Hygiene Data'!E133)),NA())</f>
        <v>#N/A</v>
      </c>
      <c r="BE139" s="510" t="e">
        <f ca="1">+IF(AND(ISNUMBER(OFFSET('Hygiene Data'!$E$9,0,10*ROW('Hygiene Data'!E133))),'Data Summary'!DT139="Yes"),OFFSET('Hygiene Data'!$E$9,0,10*ROW('Hygiene Data'!E133)),NA())</f>
        <v>#N/A</v>
      </c>
      <c r="BF139" s="510" t="e">
        <f ca="1">+IF(AND(ISNUMBER(OFFSET('Hygiene Data'!$F$5,0,10*ROW('Hygiene Data'!F133))),'Data Summary'!DU139="Yes"),OFFSET('Hygiene Data'!$F$5,0,10*ROW('Hygiene Data'!F133)),NA())</f>
        <v>#N/A</v>
      </c>
      <c r="BG139" s="510" t="e">
        <f ca="1">+IF(AND(ISNUMBER(OFFSET('Hygiene Data'!$F$7,0,10*ROW('Hygiene Data'!F133))),'Data Summary'!DV139="Yes"),OFFSET('Hygiene Data'!$F$7,0,10*ROW('Hygiene Data'!F133)),NA())</f>
        <v>#N/A</v>
      </c>
      <c r="BH139" s="510" t="e">
        <f ca="1">+IF(AND(ISNUMBER(OFFSET('Hygiene Data'!$F$9,0,10*ROW('Hygiene Data'!F133))),'Data Summary'!DW139="Yes"),OFFSET('Hygiene Data'!$F$9,0,10*ROW('Hygiene Data'!F133)),NA())</f>
        <v>#N/A</v>
      </c>
      <c r="BI139" s="510" t="e">
        <f ca="1">+IF(AND(ISNUMBER(OFFSET('Hygiene Data'!$G$5,0,10*ROW('Hygiene Data'!G133))),'Data Summary'!DX139="Yes"),OFFSET('Hygiene Data'!$G$5,0,10*ROW('Hygiene Data'!G133)),NA())</f>
        <v>#N/A</v>
      </c>
      <c r="BJ139" s="510" t="e">
        <f ca="1">+IF(AND(ISNUMBER(OFFSET('Hygiene Data'!$G$7,0,10*ROW('Hygiene Data'!G133))),'Data Summary'!DY139="Yes"),OFFSET('Hygiene Data'!$G$7,0,10*ROW('Hygiene Data'!G133)),NA())</f>
        <v>#N/A</v>
      </c>
      <c r="BK139" s="510" t="e">
        <f ca="1">+IF(AND(ISNUMBER(OFFSET('Hygiene Data'!$G$9,0,10*ROW('Hygiene Data'!G133))),'Data Summary'!DZ139="Yes"),OFFSET('Hygiene Data'!$G$9,0,10*ROW('Hygiene Data'!G133)),NA())</f>
        <v>#N/A</v>
      </c>
      <c r="BL139" s="510" t="e">
        <f ca="1">+IF(AND(ISNUMBER(OFFSET('Hygiene Data'!$H$5,0,10*ROW('Hygiene Data'!H133))),'Data Summary'!EA139="Yes"),OFFSET('Hygiene Data'!$H$5,0,10*ROW('Hygiene Data'!H133)),NA())</f>
        <v>#N/A</v>
      </c>
      <c r="BM139" s="510" t="e">
        <f ca="1">+IF(AND(ISNUMBER(OFFSET('Hygiene Data'!$H$7,0,10*ROW('Hygiene Data'!H133))),'Data Summary'!EB139="Yes"),OFFSET('Hygiene Data'!$H$7,0,10*ROW('Hygiene Data'!H133)),NA())</f>
        <v>#N/A</v>
      </c>
      <c r="BN139" s="510" t="e">
        <f ca="1">+IF(AND(ISNUMBER(OFFSET('Hygiene Data'!$H$9,0,10*ROW('Hygiene Data'!H133))),'Data Summary'!EC139="Yes"),OFFSET('Hygiene Data'!$H$9,0,10*ROW('Hygiene Data'!H133)),NA())</f>
        <v>#N/A</v>
      </c>
      <c r="BO139" s="510" t="e">
        <f ca="1">+IF(AND(ISNUMBER(OFFSET('Hygiene Data'!$I$5,0,10*ROW('Hygiene Data'!I133))),'Data Summary'!ED139="Yes"),OFFSET('Hygiene Data'!$I$5,0,10*ROW('Hygiene Data'!I133)),NA())</f>
        <v>#N/A</v>
      </c>
      <c r="BP139" s="510" t="e">
        <f ca="1">+IF(AND(ISNUMBER(OFFSET('Hygiene Data'!$I$7,0,10*ROW('Hygiene Data'!I133))),'Data Summary'!EE139="Yes"),OFFSET('Hygiene Data'!$I$7,0,10*ROW('Hygiene Data'!I133)),NA())</f>
        <v>#N/A</v>
      </c>
      <c r="BQ139" s="510" t="e">
        <f ca="1">+IF(AND(ISNUMBER(OFFSET('Hygiene Data'!$I$9,0,10*ROW('Hygiene Data'!I133))),'Data Summary'!EF139="Yes"),OFFSET('Hygiene Data'!$I$9,0,10*ROW('Hygiene Data'!I133)),NA())</f>
        <v>#N/A</v>
      </c>
    </row>
    <row r="140" spans="1:69" x14ac:dyDescent="0.25">
      <c r="A140" s="506" t="e">
        <f ca="1">+RIGHT('Data Summary'!A140,LEN('Data Summary'!A140)-9)</f>
        <v>#VALUE!</v>
      </c>
      <c r="B140" s="480" t="str">
        <f ca="1">+IF(ISTEXT('Data Summary'!B140),'Data Summary'!B140,"")</f>
        <v/>
      </c>
      <c r="C140" s="507" t="e">
        <f ca="1">+VALUE('Data Summary'!C140)</f>
        <v>#VALUE!</v>
      </c>
      <c r="D140" s="508" t="e">
        <f ca="1">+IF(AND(ISNUMBER(OFFSET('Water Data'!$D$4,0,10*ROW('Water Data'!D134))),'Data Summary'!BS140="Yes"),100-OFFSET('Water Data'!$D$4,0,10*ROW('Water Data'!D134)),NA())</f>
        <v>#N/A</v>
      </c>
      <c r="E140" s="508" t="e">
        <f ca="1">+IF(AND(ISNUMBER(OFFSET('Water Data'!$D$6,0,10*ROW('Water Data'!D134))),'Data Summary'!BT140="Yes"),OFFSET('Water Data'!$D$6,0,10*ROW('Water Data'!D134)),NA())</f>
        <v>#N/A</v>
      </c>
      <c r="F140" s="508" t="e">
        <f ca="1">+IF(AND(ISNUMBER(OFFSET('Water Data'!$D$9,0,10*ROW('Water Data'!D134))),'Data Summary'!BU140="Yes"),OFFSET('Water Data'!$D$9,0,10*ROW('Water Data'!D134)),NA())</f>
        <v>#N/A</v>
      </c>
      <c r="G140" s="508" t="e">
        <f ca="1">+IF(AND(ISNUMBER(OFFSET('Water Data'!$E$4,0,10*ROW('Water Data'!E134))),'Data Summary'!BV140="Yes"),100-OFFSET('Water Data'!$E$4,0,10*ROW('Water Data'!E134)),NA())</f>
        <v>#N/A</v>
      </c>
      <c r="H140" s="508" t="e">
        <f ca="1">+IF(AND(ISNUMBER(OFFSET('Water Data'!$E$6,0,10*ROW('Water Data'!E134))),'Data Summary'!BW140="Yes"),OFFSET('Water Data'!$E$6,0,10*ROW('Water Data'!E134)),NA())</f>
        <v>#N/A</v>
      </c>
      <c r="I140" s="508" t="e">
        <f ca="1">+IF(AND(ISNUMBER(OFFSET('Water Data'!$E$9,0,10*ROW('Water Data'!E134))),'Data Summary'!BX140="Yes"),OFFSET('Water Data'!$E$9,0,10*ROW('Water Data'!E134)),NA())</f>
        <v>#N/A</v>
      </c>
      <c r="J140" s="508" t="e">
        <f ca="1">+IF(AND(ISNUMBER(OFFSET('Water Data'!$F$4,0,10*ROW('Water Data'!F134))),'Data Summary'!BY140="Yes"),100-OFFSET('Water Data'!$F$4,0,10*ROW('Water Data'!F134)),NA())</f>
        <v>#N/A</v>
      </c>
      <c r="K140" s="508" t="e">
        <f ca="1">+IF(AND(ISNUMBER(OFFSET('Water Data'!$F$6,0,10*ROW('Water Data'!F134))),'Data Summary'!BZ140="Yes"),OFFSET('Water Data'!$F$6,0,10*ROW('Water Data'!F134)),NA())</f>
        <v>#N/A</v>
      </c>
      <c r="L140" s="508" t="e">
        <f ca="1">+IF(AND(ISNUMBER(OFFSET('Water Data'!$F$9,0,10*ROW('Water Data'!F134))),'Data Summary'!CA140="Yes"),OFFSET('Water Data'!$F$9,0,10*ROW('Water Data'!F134)),NA())</f>
        <v>#N/A</v>
      </c>
      <c r="M140" s="508" t="e">
        <f ca="1">+IF(AND(ISNUMBER(OFFSET('Water Data'!$G$4,0,10*ROW('Water Data'!G134))),'Data Summary'!CB140="Yes"),100-OFFSET('Water Data'!$G$4,0,10*ROW('Water Data'!G134)),NA())</f>
        <v>#N/A</v>
      </c>
      <c r="N140" s="508" t="e">
        <f ca="1">+IF(AND(ISNUMBER(OFFSET('Water Data'!$G$6,0,10*ROW('Water Data'!G134))),'Data Summary'!CC140="Yes"),OFFSET('Water Data'!$G$6,0,10*ROW('Water Data'!G134)),NA())</f>
        <v>#N/A</v>
      </c>
      <c r="O140" s="508" t="e">
        <f ca="1">+IF(AND(ISNUMBER(OFFSET('Water Data'!$G$9,0,10*ROW('Water Data'!G134))),'Data Summary'!CD140="Yes"),OFFSET('Water Data'!$G$9,0,10*ROW('Water Data'!G134)),NA())</f>
        <v>#N/A</v>
      </c>
      <c r="P140" s="508" t="e">
        <f ca="1">+IF(AND(ISNUMBER(OFFSET('Water Data'!$H$4,0,10*ROW('Water Data'!H134))),'Data Summary'!CE140="Yes"),100-OFFSET('Water Data'!$H$4,0,10*ROW('Water Data'!H134)),NA())</f>
        <v>#N/A</v>
      </c>
      <c r="Q140" s="508" t="e">
        <f ca="1">+IF(AND(ISNUMBER(OFFSET('Water Data'!$H$6,0,10*ROW('Water Data'!H134))),'Data Summary'!CF140="Yes"),OFFSET('Water Data'!$H$6,0,10*ROW('Water Data'!H134)),NA())</f>
        <v>#N/A</v>
      </c>
      <c r="R140" s="508" t="e">
        <f ca="1">+IF(AND(ISNUMBER(OFFSET('Water Data'!$H$9,0,10*ROW('Water Data'!H134))),'Data Summary'!CG140="Yes"),OFFSET('Water Data'!$H$9,0,10*ROW('Water Data'!H134)),NA())</f>
        <v>#N/A</v>
      </c>
      <c r="S140" s="508" t="e">
        <f ca="1">+IF(AND(ISNUMBER(OFFSET('Water Data'!$I$4,0,10*ROW('Water Data'!I134))),'Data Summary'!CH140="Yes"),100-OFFSET('Water Data'!$I$4,0,10*ROW('Water Data'!I134)),NA())</f>
        <v>#N/A</v>
      </c>
      <c r="T140" s="508" t="e">
        <f ca="1">+IF(AND(ISNUMBER(OFFSET('Water Data'!$I$6,0,10*ROW('Water Data'!I134))),'Data Summary'!CI140="Yes"),OFFSET('Water Data'!$I$6,0,10*ROW('Water Data'!I134)),NA())</f>
        <v>#N/A</v>
      </c>
      <c r="U140" s="508" t="e">
        <f ca="1">+IF(AND(ISNUMBER(OFFSET('Water Data'!$I$9,0,10*ROW('Water Data'!I134))),'Data Summary'!CJ140="Yes"),OFFSET('Water Data'!$I$9,0,10*ROW('Water Data'!I134)),NA())</f>
        <v>#N/A</v>
      </c>
      <c r="V140" s="509" t="e">
        <f ca="1">+IF(AND(ISNUMBER(OFFSET('Sanitation Data'!$D$4,0,10*ROW('Sanitation Data'!D134))),'Data Summary'!CK140="Yes"),100-OFFSET('Sanitation Data'!$D$4,0,10*ROW('Sanitation Data'!D134)),NA())</f>
        <v>#N/A</v>
      </c>
      <c r="W140" s="509" t="e">
        <f ca="1">+IF(AND(ISNUMBER(OFFSET('Sanitation Data'!$D$6,0,10*ROW('Sanitation Data'!D134))),'Data Summary'!CL140="Yes"),OFFSET('Sanitation Data'!$D$6,0,10*ROW('Sanitation Data'!D134)),NA())</f>
        <v>#N/A</v>
      </c>
      <c r="X140" s="509" t="e">
        <f ca="1">+IF(AND(ISNUMBER(OFFSET('Sanitation Data'!$D$10,0,10*ROW('Sanitation Data'!D134))),'Data Summary'!CM140="Yes"),OFFSET('Sanitation Data'!$D$10,0,10*ROW('Sanitation Data'!D134)),NA())</f>
        <v>#N/A</v>
      </c>
      <c r="Y140" s="509" t="e">
        <f ca="1">+IF(AND(ISNUMBER(OFFSET('Sanitation Data'!$D$11,0,10*ROW('Sanitation Data'!D134))),'Data Summary'!CN140="Yes"),OFFSET('Sanitation Data'!$D$11,0,10*ROW('Sanitation Data'!D134)),NA())</f>
        <v>#N/A</v>
      </c>
      <c r="Z140" s="509" t="e">
        <f ca="1">+IF(AND(ISNUMBER(OFFSET('Sanitation Data'!$D$12,0,10*ROW('Sanitation Data'!D134))),'Data Summary'!CO140="Yes"),OFFSET('Sanitation Data'!$D$12,0,10*ROW('Sanitation Data'!D134)),NA())</f>
        <v>#N/A</v>
      </c>
      <c r="AA140" s="509" t="e">
        <f ca="1">+IF(AND(ISNUMBER(OFFSET('Sanitation Data'!$E$4,0,10*ROW('Sanitation Data'!E134))),'Data Summary'!CP140="Yes"),100-OFFSET('Sanitation Data'!$E$4,0,10*ROW('Sanitation Data'!E134)),NA())</f>
        <v>#N/A</v>
      </c>
      <c r="AB140" s="509" t="e">
        <f ca="1">+IF(AND(ISNUMBER(OFFSET('Sanitation Data'!$E$6,0,10*ROW('Sanitation Data'!E134))),'Data Summary'!CQ140="Yes"),OFFSET('Sanitation Data'!$E$6,0,10*ROW('Sanitation Data'!E134)),NA())</f>
        <v>#N/A</v>
      </c>
      <c r="AC140" s="509" t="e">
        <f ca="1">+IF(AND(ISNUMBER(OFFSET('Sanitation Data'!$E$10,0,10*ROW('Sanitation Data'!E134))),'Data Summary'!CR140="Yes"),OFFSET('Sanitation Data'!$E$10,0,10*ROW('Sanitation Data'!E134)),NA())</f>
        <v>#N/A</v>
      </c>
      <c r="AD140" s="509" t="e">
        <f ca="1">+IF(AND(ISNUMBER(OFFSET('Sanitation Data'!$E$11,0,10*ROW('Sanitation Data'!E134))),'Data Summary'!CS140="Yes"),OFFSET('Sanitation Data'!$E$11,0,10*ROW('Sanitation Data'!E134)),NA())</f>
        <v>#N/A</v>
      </c>
      <c r="AE140" s="509" t="e">
        <f ca="1">+IF(AND(ISNUMBER(OFFSET('Sanitation Data'!$E$12,0,10*ROW('Sanitation Data'!E134))),'Data Summary'!CT140="Yes"),OFFSET('Sanitation Data'!$E$12,0,10*ROW('Sanitation Data'!E134)),NA())</f>
        <v>#N/A</v>
      </c>
      <c r="AF140" s="509" t="e">
        <f ca="1">+IF(AND(ISNUMBER(OFFSET('Sanitation Data'!$F$4,0,10*ROW('Sanitation Data'!F134))),'Data Summary'!CU140="Yes"),100-OFFSET('Sanitation Data'!$F$4,0,10*ROW('Sanitation Data'!F134)),NA())</f>
        <v>#N/A</v>
      </c>
      <c r="AG140" s="509" t="e">
        <f ca="1">+IF(AND(ISNUMBER(OFFSET('Sanitation Data'!$F$6,0,10*ROW('Sanitation Data'!F134))),'Data Summary'!CV140="Yes"),OFFSET('Sanitation Data'!$F$6,0,10*ROW('Sanitation Data'!F134)),NA())</f>
        <v>#N/A</v>
      </c>
      <c r="AH140" s="509" t="e">
        <f ca="1">+IF(AND(ISNUMBER(OFFSET('Sanitation Data'!$F$10,0,10*ROW('Sanitation Data'!F134))),'Data Summary'!CW140="Yes"),OFFSET('Sanitation Data'!$F$10,0,10*ROW('Sanitation Data'!F134)),NA())</f>
        <v>#N/A</v>
      </c>
      <c r="AI140" s="509" t="e">
        <f ca="1">+IF(AND(ISNUMBER(OFFSET('Sanitation Data'!$F$11,0,10*ROW('Sanitation Data'!F134))),'Data Summary'!CX140="Yes"),OFFSET('Sanitation Data'!$F$11,0,10*ROW('Sanitation Data'!F134)),NA())</f>
        <v>#N/A</v>
      </c>
      <c r="AJ140" s="509" t="e">
        <f ca="1">+IF(AND(ISNUMBER(OFFSET('Sanitation Data'!$F$12,0,10*ROW('Sanitation Data'!F134))),'Data Summary'!CY140="Yes"),OFFSET('Sanitation Data'!$F$12,0,10*ROW('Sanitation Data'!F134)),NA())</f>
        <v>#N/A</v>
      </c>
      <c r="AK140" s="509" t="e">
        <f ca="1">+IF(AND(ISNUMBER(OFFSET('Sanitation Data'!$G$4,0,10*ROW('Sanitation Data'!G134))),'Data Summary'!CZ140="Yes"),100-OFFSET('Sanitation Data'!$G$4,0,10*ROW('Sanitation Data'!G134)),NA())</f>
        <v>#N/A</v>
      </c>
      <c r="AL140" s="509" t="e">
        <f ca="1">+IF(AND(ISNUMBER(OFFSET('Sanitation Data'!$G$6,0,10*ROW('Sanitation Data'!G134))),'Data Summary'!DA140="Yes"),OFFSET('Sanitation Data'!$G$6,0,10*ROW('Sanitation Data'!G134)),NA())</f>
        <v>#N/A</v>
      </c>
      <c r="AM140" s="509" t="e">
        <f ca="1">+IF(AND(ISNUMBER(OFFSET('Sanitation Data'!$G$10,0,10*ROW('Sanitation Data'!G134))),'Data Summary'!DB140="Yes"),OFFSET('Sanitation Data'!$G$10,0,10*ROW('Sanitation Data'!G134)),NA())</f>
        <v>#N/A</v>
      </c>
      <c r="AN140" s="509" t="e">
        <f ca="1">+IF(AND(ISNUMBER(OFFSET('Sanitation Data'!$G$11,0,10*ROW('Sanitation Data'!G134))),'Data Summary'!DC140="Yes"),OFFSET('Sanitation Data'!$G$11,0,10*ROW('Sanitation Data'!G134)),NA())</f>
        <v>#N/A</v>
      </c>
      <c r="AO140" s="509" t="e">
        <f ca="1">+IF(AND(ISNUMBER(OFFSET('Sanitation Data'!$G$12,0,10*ROW('Sanitation Data'!G134))),'Data Summary'!DD140="Yes"),OFFSET('Sanitation Data'!$G$12,0,10*ROW('Sanitation Data'!G134)),NA())</f>
        <v>#N/A</v>
      </c>
      <c r="AP140" s="509" t="e">
        <f ca="1">+IF(AND(ISNUMBER(OFFSET('Sanitation Data'!$H$4,0,10*ROW('Sanitation Data'!H134))),'Data Summary'!DE140="Yes"),100-OFFSET('Sanitation Data'!$H$4,0,10*ROW('Sanitation Data'!H134)),NA())</f>
        <v>#N/A</v>
      </c>
      <c r="AQ140" s="509" t="e">
        <f ca="1">+IF(AND(ISNUMBER(OFFSET('Sanitation Data'!$H$6,0,10*ROW('Sanitation Data'!H134))),'Data Summary'!DF140="Yes"),OFFSET('Sanitation Data'!$H$6,0,10*ROW('Sanitation Data'!H134)),NA())</f>
        <v>#N/A</v>
      </c>
      <c r="AR140" s="509" t="e">
        <f ca="1">+IF(AND(ISNUMBER(OFFSET('Sanitation Data'!$H$10,0,10*ROW('Sanitation Data'!H134))),'Data Summary'!DG140="Yes"),OFFSET('Sanitation Data'!$H$10,0,10*ROW('Sanitation Data'!H134)),NA())</f>
        <v>#N/A</v>
      </c>
      <c r="AS140" s="509" t="e">
        <f ca="1">+IF(AND(ISNUMBER(OFFSET('Sanitation Data'!$H$11,0,10*ROW('Sanitation Data'!H134))),'Data Summary'!DH140="Yes"),OFFSET('Sanitation Data'!$H$11,0,10*ROW('Sanitation Data'!H134)),NA())</f>
        <v>#N/A</v>
      </c>
      <c r="AT140" s="509" t="e">
        <f ca="1">+IF(AND(ISNUMBER(OFFSET('Sanitation Data'!$H$12,0,10*ROW('Sanitation Data'!H134))),'Data Summary'!DI140="Yes"),OFFSET('Sanitation Data'!$H$12,0,10*ROW('Sanitation Data'!H134)),NA())</f>
        <v>#N/A</v>
      </c>
      <c r="AU140" s="509" t="e">
        <f ca="1">+IF(AND(ISNUMBER(OFFSET('Sanitation Data'!$I$4,0,10*ROW('Sanitation Data'!I134))),'Data Summary'!DJ140="Yes"),100-OFFSET('Sanitation Data'!$I$4,0,10*ROW('Sanitation Data'!I134)),NA())</f>
        <v>#N/A</v>
      </c>
      <c r="AV140" s="509" t="e">
        <f ca="1">+IF(AND(ISNUMBER(OFFSET('Sanitation Data'!$I$6,0,10*ROW('Sanitation Data'!I134))),'Data Summary'!DK140="Yes"),OFFSET('Sanitation Data'!$I$6,0,10*ROW('Sanitation Data'!I134)),NA())</f>
        <v>#N/A</v>
      </c>
      <c r="AW140" s="509" t="e">
        <f ca="1">+IF(AND(ISNUMBER(OFFSET('Sanitation Data'!$I$10,0,10*ROW('Sanitation Data'!I134))),'Data Summary'!DL140="Yes"),OFFSET('Sanitation Data'!$I$10,0,10*ROW('Sanitation Data'!I134)),NA())</f>
        <v>#N/A</v>
      </c>
      <c r="AX140" s="509" t="e">
        <f ca="1">+IF(AND(ISNUMBER(OFFSET('Sanitation Data'!$I$11,0,10*ROW('Sanitation Data'!I134))),'Data Summary'!DM140="Yes"),OFFSET('Sanitation Data'!$I$11,0,10*ROW('Sanitation Data'!I134)),NA())</f>
        <v>#N/A</v>
      </c>
      <c r="AY140" s="509" t="e">
        <f ca="1">+IF(AND(ISNUMBER(OFFSET('Sanitation Data'!$I$12,0,10*ROW('Sanitation Data'!I134))),'Data Summary'!DN140="Yes"),OFFSET('Sanitation Data'!$I$12,0,10*ROW('Sanitation Data'!I134)),NA())</f>
        <v>#N/A</v>
      </c>
      <c r="AZ140" s="510" t="e">
        <f ca="1">+IF(AND(ISNUMBER(OFFSET('Hygiene Data'!$D$5,0,10*ROW('Hygiene Data'!D134))),'Data Summary'!DO140="Yes"),OFFSET('Hygiene Data'!$D$5,0,10*ROW('Hygiene Data'!D134)),NA())</f>
        <v>#N/A</v>
      </c>
      <c r="BA140" s="510" t="e">
        <f ca="1">+IF(AND(ISNUMBER(OFFSET('Hygiene Data'!$D$7,0,10*ROW('Hygiene Data'!D134))),'Data Summary'!DP140="Yes"),OFFSET('Hygiene Data'!$D$7,0,10*ROW('Hygiene Data'!D134)),NA())</f>
        <v>#N/A</v>
      </c>
      <c r="BB140" s="510" t="e">
        <f ca="1">+IF(AND(ISNUMBER(OFFSET('Hygiene Data'!$D$9,0,10*ROW('Hygiene Data'!D134))),'Data Summary'!DQ140="Yes"),OFFSET('Hygiene Data'!$D$9,0,10*ROW('Hygiene Data'!D134)),NA())</f>
        <v>#N/A</v>
      </c>
      <c r="BC140" s="510" t="e">
        <f ca="1">+IF(AND(ISNUMBER(OFFSET('Hygiene Data'!$E$5,0,10*ROW('Hygiene Data'!E134))),'Data Summary'!DR140="Yes"),OFFSET('Hygiene Data'!$E$5,0,10*ROW('Hygiene Data'!E134)),NA())</f>
        <v>#N/A</v>
      </c>
      <c r="BD140" s="510" t="e">
        <f ca="1">+IF(AND(ISNUMBER(OFFSET('Hygiene Data'!$E$7,0,10*ROW('Hygiene Data'!E134))),'Data Summary'!DS140="Yes"),OFFSET('Hygiene Data'!$E$7,0,10*ROW('Hygiene Data'!E134)),NA())</f>
        <v>#N/A</v>
      </c>
      <c r="BE140" s="510" t="e">
        <f ca="1">+IF(AND(ISNUMBER(OFFSET('Hygiene Data'!$E$9,0,10*ROW('Hygiene Data'!E134))),'Data Summary'!DT140="Yes"),OFFSET('Hygiene Data'!$E$9,0,10*ROW('Hygiene Data'!E134)),NA())</f>
        <v>#N/A</v>
      </c>
      <c r="BF140" s="510" t="e">
        <f ca="1">+IF(AND(ISNUMBER(OFFSET('Hygiene Data'!$F$5,0,10*ROW('Hygiene Data'!F134))),'Data Summary'!DU140="Yes"),OFFSET('Hygiene Data'!$F$5,0,10*ROW('Hygiene Data'!F134)),NA())</f>
        <v>#N/A</v>
      </c>
      <c r="BG140" s="510" t="e">
        <f ca="1">+IF(AND(ISNUMBER(OFFSET('Hygiene Data'!$F$7,0,10*ROW('Hygiene Data'!F134))),'Data Summary'!DV140="Yes"),OFFSET('Hygiene Data'!$F$7,0,10*ROW('Hygiene Data'!F134)),NA())</f>
        <v>#N/A</v>
      </c>
      <c r="BH140" s="510" t="e">
        <f ca="1">+IF(AND(ISNUMBER(OFFSET('Hygiene Data'!$F$9,0,10*ROW('Hygiene Data'!F134))),'Data Summary'!DW140="Yes"),OFFSET('Hygiene Data'!$F$9,0,10*ROW('Hygiene Data'!F134)),NA())</f>
        <v>#N/A</v>
      </c>
      <c r="BI140" s="510" t="e">
        <f ca="1">+IF(AND(ISNUMBER(OFFSET('Hygiene Data'!$G$5,0,10*ROW('Hygiene Data'!G134))),'Data Summary'!DX140="Yes"),OFFSET('Hygiene Data'!$G$5,0,10*ROW('Hygiene Data'!G134)),NA())</f>
        <v>#N/A</v>
      </c>
      <c r="BJ140" s="510" t="e">
        <f ca="1">+IF(AND(ISNUMBER(OFFSET('Hygiene Data'!$G$7,0,10*ROW('Hygiene Data'!G134))),'Data Summary'!DY140="Yes"),OFFSET('Hygiene Data'!$G$7,0,10*ROW('Hygiene Data'!G134)),NA())</f>
        <v>#N/A</v>
      </c>
      <c r="BK140" s="510" t="e">
        <f ca="1">+IF(AND(ISNUMBER(OFFSET('Hygiene Data'!$G$9,0,10*ROW('Hygiene Data'!G134))),'Data Summary'!DZ140="Yes"),OFFSET('Hygiene Data'!$G$9,0,10*ROW('Hygiene Data'!G134)),NA())</f>
        <v>#N/A</v>
      </c>
      <c r="BL140" s="510" t="e">
        <f ca="1">+IF(AND(ISNUMBER(OFFSET('Hygiene Data'!$H$5,0,10*ROW('Hygiene Data'!H134))),'Data Summary'!EA140="Yes"),OFFSET('Hygiene Data'!$H$5,0,10*ROW('Hygiene Data'!H134)),NA())</f>
        <v>#N/A</v>
      </c>
      <c r="BM140" s="510" t="e">
        <f ca="1">+IF(AND(ISNUMBER(OFFSET('Hygiene Data'!$H$7,0,10*ROW('Hygiene Data'!H134))),'Data Summary'!EB140="Yes"),OFFSET('Hygiene Data'!$H$7,0,10*ROW('Hygiene Data'!H134)),NA())</f>
        <v>#N/A</v>
      </c>
      <c r="BN140" s="510" t="e">
        <f ca="1">+IF(AND(ISNUMBER(OFFSET('Hygiene Data'!$H$9,0,10*ROW('Hygiene Data'!H134))),'Data Summary'!EC140="Yes"),OFFSET('Hygiene Data'!$H$9,0,10*ROW('Hygiene Data'!H134)),NA())</f>
        <v>#N/A</v>
      </c>
      <c r="BO140" s="510" t="e">
        <f ca="1">+IF(AND(ISNUMBER(OFFSET('Hygiene Data'!$I$5,0,10*ROW('Hygiene Data'!I134))),'Data Summary'!ED140="Yes"),OFFSET('Hygiene Data'!$I$5,0,10*ROW('Hygiene Data'!I134)),NA())</f>
        <v>#N/A</v>
      </c>
      <c r="BP140" s="510" t="e">
        <f ca="1">+IF(AND(ISNUMBER(OFFSET('Hygiene Data'!$I$7,0,10*ROW('Hygiene Data'!I134))),'Data Summary'!EE140="Yes"),OFFSET('Hygiene Data'!$I$7,0,10*ROW('Hygiene Data'!I134)),NA())</f>
        <v>#N/A</v>
      </c>
      <c r="BQ140" s="510" t="e">
        <f ca="1">+IF(AND(ISNUMBER(OFFSET('Hygiene Data'!$I$9,0,10*ROW('Hygiene Data'!I134))),'Data Summary'!EF140="Yes"),OFFSET('Hygiene Data'!$I$9,0,10*ROW('Hygiene Data'!I134)),NA())</f>
        <v>#N/A</v>
      </c>
    </row>
    <row r="141" spans="1:69" x14ac:dyDescent="0.25">
      <c r="A141" s="506" t="e">
        <f ca="1">+RIGHT('Data Summary'!A141,LEN('Data Summary'!A141)-9)</f>
        <v>#VALUE!</v>
      </c>
      <c r="B141" s="480" t="str">
        <f ca="1">+IF(ISTEXT('Data Summary'!B141),'Data Summary'!B141,"")</f>
        <v/>
      </c>
      <c r="C141" s="507" t="e">
        <f ca="1">+VALUE('Data Summary'!C141)</f>
        <v>#VALUE!</v>
      </c>
      <c r="D141" s="508" t="e">
        <f ca="1">+IF(AND(ISNUMBER(OFFSET('Water Data'!$D$4,0,10*ROW('Water Data'!D135))),'Data Summary'!BS141="Yes"),100-OFFSET('Water Data'!$D$4,0,10*ROW('Water Data'!D135)),NA())</f>
        <v>#N/A</v>
      </c>
      <c r="E141" s="508" t="e">
        <f ca="1">+IF(AND(ISNUMBER(OFFSET('Water Data'!$D$6,0,10*ROW('Water Data'!D135))),'Data Summary'!BT141="Yes"),OFFSET('Water Data'!$D$6,0,10*ROW('Water Data'!D135)),NA())</f>
        <v>#N/A</v>
      </c>
      <c r="F141" s="508" t="e">
        <f ca="1">+IF(AND(ISNUMBER(OFFSET('Water Data'!$D$9,0,10*ROW('Water Data'!D135))),'Data Summary'!BU141="Yes"),OFFSET('Water Data'!$D$9,0,10*ROW('Water Data'!D135)),NA())</f>
        <v>#N/A</v>
      </c>
      <c r="G141" s="508" t="e">
        <f ca="1">+IF(AND(ISNUMBER(OFFSET('Water Data'!$E$4,0,10*ROW('Water Data'!E135))),'Data Summary'!BV141="Yes"),100-OFFSET('Water Data'!$E$4,0,10*ROW('Water Data'!E135)),NA())</f>
        <v>#N/A</v>
      </c>
      <c r="H141" s="508" t="e">
        <f ca="1">+IF(AND(ISNUMBER(OFFSET('Water Data'!$E$6,0,10*ROW('Water Data'!E135))),'Data Summary'!BW141="Yes"),OFFSET('Water Data'!$E$6,0,10*ROW('Water Data'!E135)),NA())</f>
        <v>#N/A</v>
      </c>
      <c r="I141" s="508" t="e">
        <f ca="1">+IF(AND(ISNUMBER(OFFSET('Water Data'!$E$9,0,10*ROW('Water Data'!E135))),'Data Summary'!BX141="Yes"),OFFSET('Water Data'!$E$9,0,10*ROW('Water Data'!E135)),NA())</f>
        <v>#N/A</v>
      </c>
      <c r="J141" s="508" t="e">
        <f ca="1">+IF(AND(ISNUMBER(OFFSET('Water Data'!$F$4,0,10*ROW('Water Data'!F135))),'Data Summary'!BY141="Yes"),100-OFFSET('Water Data'!$F$4,0,10*ROW('Water Data'!F135)),NA())</f>
        <v>#N/A</v>
      </c>
      <c r="K141" s="508" t="e">
        <f ca="1">+IF(AND(ISNUMBER(OFFSET('Water Data'!$F$6,0,10*ROW('Water Data'!F135))),'Data Summary'!BZ141="Yes"),OFFSET('Water Data'!$F$6,0,10*ROW('Water Data'!F135)),NA())</f>
        <v>#N/A</v>
      </c>
      <c r="L141" s="508" t="e">
        <f ca="1">+IF(AND(ISNUMBER(OFFSET('Water Data'!$F$9,0,10*ROW('Water Data'!F135))),'Data Summary'!CA141="Yes"),OFFSET('Water Data'!$F$9,0,10*ROW('Water Data'!F135)),NA())</f>
        <v>#N/A</v>
      </c>
      <c r="M141" s="508" t="e">
        <f ca="1">+IF(AND(ISNUMBER(OFFSET('Water Data'!$G$4,0,10*ROW('Water Data'!G135))),'Data Summary'!CB141="Yes"),100-OFFSET('Water Data'!$G$4,0,10*ROW('Water Data'!G135)),NA())</f>
        <v>#N/A</v>
      </c>
      <c r="N141" s="508" t="e">
        <f ca="1">+IF(AND(ISNUMBER(OFFSET('Water Data'!$G$6,0,10*ROW('Water Data'!G135))),'Data Summary'!CC141="Yes"),OFFSET('Water Data'!$G$6,0,10*ROW('Water Data'!G135)),NA())</f>
        <v>#N/A</v>
      </c>
      <c r="O141" s="508" t="e">
        <f ca="1">+IF(AND(ISNUMBER(OFFSET('Water Data'!$G$9,0,10*ROW('Water Data'!G135))),'Data Summary'!CD141="Yes"),OFFSET('Water Data'!$G$9,0,10*ROW('Water Data'!G135)),NA())</f>
        <v>#N/A</v>
      </c>
      <c r="P141" s="508" t="e">
        <f ca="1">+IF(AND(ISNUMBER(OFFSET('Water Data'!$H$4,0,10*ROW('Water Data'!H135))),'Data Summary'!CE141="Yes"),100-OFFSET('Water Data'!$H$4,0,10*ROW('Water Data'!H135)),NA())</f>
        <v>#N/A</v>
      </c>
      <c r="Q141" s="508" t="e">
        <f ca="1">+IF(AND(ISNUMBER(OFFSET('Water Data'!$H$6,0,10*ROW('Water Data'!H135))),'Data Summary'!CF141="Yes"),OFFSET('Water Data'!$H$6,0,10*ROW('Water Data'!H135)),NA())</f>
        <v>#N/A</v>
      </c>
      <c r="R141" s="508" t="e">
        <f ca="1">+IF(AND(ISNUMBER(OFFSET('Water Data'!$H$9,0,10*ROW('Water Data'!H135))),'Data Summary'!CG141="Yes"),OFFSET('Water Data'!$H$9,0,10*ROW('Water Data'!H135)),NA())</f>
        <v>#N/A</v>
      </c>
      <c r="S141" s="508" t="e">
        <f ca="1">+IF(AND(ISNUMBER(OFFSET('Water Data'!$I$4,0,10*ROW('Water Data'!I135))),'Data Summary'!CH141="Yes"),100-OFFSET('Water Data'!$I$4,0,10*ROW('Water Data'!I135)),NA())</f>
        <v>#N/A</v>
      </c>
      <c r="T141" s="508" t="e">
        <f ca="1">+IF(AND(ISNUMBER(OFFSET('Water Data'!$I$6,0,10*ROW('Water Data'!I135))),'Data Summary'!CI141="Yes"),OFFSET('Water Data'!$I$6,0,10*ROW('Water Data'!I135)),NA())</f>
        <v>#N/A</v>
      </c>
      <c r="U141" s="508" t="e">
        <f ca="1">+IF(AND(ISNUMBER(OFFSET('Water Data'!$I$9,0,10*ROW('Water Data'!I135))),'Data Summary'!CJ141="Yes"),OFFSET('Water Data'!$I$9,0,10*ROW('Water Data'!I135)),NA())</f>
        <v>#N/A</v>
      </c>
      <c r="V141" s="509" t="e">
        <f ca="1">+IF(AND(ISNUMBER(OFFSET('Sanitation Data'!$D$4,0,10*ROW('Sanitation Data'!D135))),'Data Summary'!CK141="Yes"),100-OFFSET('Sanitation Data'!$D$4,0,10*ROW('Sanitation Data'!D135)),NA())</f>
        <v>#N/A</v>
      </c>
      <c r="W141" s="509" t="e">
        <f ca="1">+IF(AND(ISNUMBER(OFFSET('Sanitation Data'!$D$6,0,10*ROW('Sanitation Data'!D135))),'Data Summary'!CL141="Yes"),OFFSET('Sanitation Data'!$D$6,0,10*ROW('Sanitation Data'!D135)),NA())</f>
        <v>#N/A</v>
      </c>
      <c r="X141" s="509" t="e">
        <f ca="1">+IF(AND(ISNUMBER(OFFSET('Sanitation Data'!$D$10,0,10*ROW('Sanitation Data'!D135))),'Data Summary'!CM141="Yes"),OFFSET('Sanitation Data'!$D$10,0,10*ROW('Sanitation Data'!D135)),NA())</f>
        <v>#N/A</v>
      </c>
      <c r="Y141" s="509" t="e">
        <f ca="1">+IF(AND(ISNUMBER(OFFSET('Sanitation Data'!$D$11,0,10*ROW('Sanitation Data'!D135))),'Data Summary'!CN141="Yes"),OFFSET('Sanitation Data'!$D$11,0,10*ROW('Sanitation Data'!D135)),NA())</f>
        <v>#N/A</v>
      </c>
      <c r="Z141" s="509" t="e">
        <f ca="1">+IF(AND(ISNUMBER(OFFSET('Sanitation Data'!$D$12,0,10*ROW('Sanitation Data'!D135))),'Data Summary'!CO141="Yes"),OFFSET('Sanitation Data'!$D$12,0,10*ROW('Sanitation Data'!D135)),NA())</f>
        <v>#N/A</v>
      </c>
      <c r="AA141" s="509" t="e">
        <f ca="1">+IF(AND(ISNUMBER(OFFSET('Sanitation Data'!$E$4,0,10*ROW('Sanitation Data'!E135))),'Data Summary'!CP141="Yes"),100-OFFSET('Sanitation Data'!$E$4,0,10*ROW('Sanitation Data'!E135)),NA())</f>
        <v>#N/A</v>
      </c>
      <c r="AB141" s="509" t="e">
        <f ca="1">+IF(AND(ISNUMBER(OFFSET('Sanitation Data'!$E$6,0,10*ROW('Sanitation Data'!E135))),'Data Summary'!CQ141="Yes"),OFFSET('Sanitation Data'!$E$6,0,10*ROW('Sanitation Data'!E135)),NA())</f>
        <v>#N/A</v>
      </c>
      <c r="AC141" s="509" t="e">
        <f ca="1">+IF(AND(ISNUMBER(OFFSET('Sanitation Data'!$E$10,0,10*ROW('Sanitation Data'!E135))),'Data Summary'!CR141="Yes"),OFFSET('Sanitation Data'!$E$10,0,10*ROW('Sanitation Data'!E135)),NA())</f>
        <v>#N/A</v>
      </c>
      <c r="AD141" s="509" t="e">
        <f ca="1">+IF(AND(ISNUMBER(OFFSET('Sanitation Data'!$E$11,0,10*ROW('Sanitation Data'!E135))),'Data Summary'!CS141="Yes"),OFFSET('Sanitation Data'!$E$11,0,10*ROW('Sanitation Data'!E135)),NA())</f>
        <v>#N/A</v>
      </c>
      <c r="AE141" s="509" t="e">
        <f ca="1">+IF(AND(ISNUMBER(OFFSET('Sanitation Data'!$E$12,0,10*ROW('Sanitation Data'!E135))),'Data Summary'!CT141="Yes"),OFFSET('Sanitation Data'!$E$12,0,10*ROW('Sanitation Data'!E135)),NA())</f>
        <v>#N/A</v>
      </c>
      <c r="AF141" s="509" t="e">
        <f ca="1">+IF(AND(ISNUMBER(OFFSET('Sanitation Data'!$F$4,0,10*ROW('Sanitation Data'!F135))),'Data Summary'!CU141="Yes"),100-OFFSET('Sanitation Data'!$F$4,0,10*ROW('Sanitation Data'!F135)),NA())</f>
        <v>#N/A</v>
      </c>
      <c r="AG141" s="509" t="e">
        <f ca="1">+IF(AND(ISNUMBER(OFFSET('Sanitation Data'!$F$6,0,10*ROW('Sanitation Data'!F135))),'Data Summary'!CV141="Yes"),OFFSET('Sanitation Data'!$F$6,0,10*ROW('Sanitation Data'!F135)),NA())</f>
        <v>#N/A</v>
      </c>
      <c r="AH141" s="509" t="e">
        <f ca="1">+IF(AND(ISNUMBER(OFFSET('Sanitation Data'!$F$10,0,10*ROW('Sanitation Data'!F135))),'Data Summary'!CW141="Yes"),OFFSET('Sanitation Data'!$F$10,0,10*ROW('Sanitation Data'!F135)),NA())</f>
        <v>#N/A</v>
      </c>
      <c r="AI141" s="509" t="e">
        <f ca="1">+IF(AND(ISNUMBER(OFFSET('Sanitation Data'!$F$11,0,10*ROW('Sanitation Data'!F135))),'Data Summary'!CX141="Yes"),OFFSET('Sanitation Data'!$F$11,0,10*ROW('Sanitation Data'!F135)),NA())</f>
        <v>#N/A</v>
      </c>
      <c r="AJ141" s="509" t="e">
        <f ca="1">+IF(AND(ISNUMBER(OFFSET('Sanitation Data'!$F$12,0,10*ROW('Sanitation Data'!F135))),'Data Summary'!CY141="Yes"),OFFSET('Sanitation Data'!$F$12,0,10*ROW('Sanitation Data'!F135)),NA())</f>
        <v>#N/A</v>
      </c>
      <c r="AK141" s="509" t="e">
        <f ca="1">+IF(AND(ISNUMBER(OFFSET('Sanitation Data'!$G$4,0,10*ROW('Sanitation Data'!G135))),'Data Summary'!CZ141="Yes"),100-OFFSET('Sanitation Data'!$G$4,0,10*ROW('Sanitation Data'!G135)),NA())</f>
        <v>#N/A</v>
      </c>
      <c r="AL141" s="509" t="e">
        <f ca="1">+IF(AND(ISNUMBER(OFFSET('Sanitation Data'!$G$6,0,10*ROW('Sanitation Data'!G135))),'Data Summary'!DA141="Yes"),OFFSET('Sanitation Data'!$G$6,0,10*ROW('Sanitation Data'!G135)),NA())</f>
        <v>#N/A</v>
      </c>
      <c r="AM141" s="509" t="e">
        <f ca="1">+IF(AND(ISNUMBER(OFFSET('Sanitation Data'!$G$10,0,10*ROW('Sanitation Data'!G135))),'Data Summary'!DB141="Yes"),OFFSET('Sanitation Data'!$G$10,0,10*ROW('Sanitation Data'!G135)),NA())</f>
        <v>#N/A</v>
      </c>
      <c r="AN141" s="509" t="e">
        <f ca="1">+IF(AND(ISNUMBER(OFFSET('Sanitation Data'!$G$11,0,10*ROW('Sanitation Data'!G135))),'Data Summary'!DC141="Yes"),OFFSET('Sanitation Data'!$G$11,0,10*ROW('Sanitation Data'!G135)),NA())</f>
        <v>#N/A</v>
      </c>
      <c r="AO141" s="509" t="e">
        <f ca="1">+IF(AND(ISNUMBER(OFFSET('Sanitation Data'!$G$12,0,10*ROW('Sanitation Data'!G135))),'Data Summary'!DD141="Yes"),OFFSET('Sanitation Data'!$G$12,0,10*ROW('Sanitation Data'!G135)),NA())</f>
        <v>#N/A</v>
      </c>
      <c r="AP141" s="509" t="e">
        <f ca="1">+IF(AND(ISNUMBER(OFFSET('Sanitation Data'!$H$4,0,10*ROW('Sanitation Data'!H135))),'Data Summary'!DE141="Yes"),100-OFFSET('Sanitation Data'!$H$4,0,10*ROW('Sanitation Data'!H135)),NA())</f>
        <v>#N/A</v>
      </c>
      <c r="AQ141" s="509" t="e">
        <f ca="1">+IF(AND(ISNUMBER(OFFSET('Sanitation Data'!$H$6,0,10*ROW('Sanitation Data'!H135))),'Data Summary'!DF141="Yes"),OFFSET('Sanitation Data'!$H$6,0,10*ROW('Sanitation Data'!H135)),NA())</f>
        <v>#N/A</v>
      </c>
      <c r="AR141" s="509" t="e">
        <f ca="1">+IF(AND(ISNUMBER(OFFSET('Sanitation Data'!$H$10,0,10*ROW('Sanitation Data'!H135))),'Data Summary'!DG141="Yes"),OFFSET('Sanitation Data'!$H$10,0,10*ROW('Sanitation Data'!H135)),NA())</f>
        <v>#N/A</v>
      </c>
      <c r="AS141" s="509" t="e">
        <f ca="1">+IF(AND(ISNUMBER(OFFSET('Sanitation Data'!$H$11,0,10*ROW('Sanitation Data'!H135))),'Data Summary'!DH141="Yes"),OFFSET('Sanitation Data'!$H$11,0,10*ROW('Sanitation Data'!H135)),NA())</f>
        <v>#N/A</v>
      </c>
      <c r="AT141" s="509" t="e">
        <f ca="1">+IF(AND(ISNUMBER(OFFSET('Sanitation Data'!$H$12,0,10*ROW('Sanitation Data'!H135))),'Data Summary'!DI141="Yes"),OFFSET('Sanitation Data'!$H$12,0,10*ROW('Sanitation Data'!H135)),NA())</f>
        <v>#N/A</v>
      </c>
      <c r="AU141" s="509" t="e">
        <f ca="1">+IF(AND(ISNUMBER(OFFSET('Sanitation Data'!$I$4,0,10*ROW('Sanitation Data'!I135))),'Data Summary'!DJ141="Yes"),100-OFFSET('Sanitation Data'!$I$4,0,10*ROW('Sanitation Data'!I135)),NA())</f>
        <v>#N/A</v>
      </c>
      <c r="AV141" s="509" t="e">
        <f ca="1">+IF(AND(ISNUMBER(OFFSET('Sanitation Data'!$I$6,0,10*ROW('Sanitation Data'!I135))),'Data Summary'!DK141="Yes"),OFFSET('Sanitation Data'!$I$6,0,10*ROW('Sanitation Data'!I135)),NA())</f>
        <v>#N/A</v>
      </c>
      <c r="AW141" s="509" t="e">
        <f ca="1">+IF(AND(ISNUMBER(OFFSET('Sanitation Data'!$I$10,0,10*ROW('Sanitation Data'!I135))),'Data Summary'!DL141="Yes"),OFFSET('Sanitation Data'!$I$10,0,10*ROW('Sanitation Data'!I135)),NA())</f>
        <v>#N/A</v>
      </c>
      <c r="AX141" s="509" t="e">
        <f ca="1">+IF(AND(ISNUMBER(OFFSET('Sanitation Data'!$I$11,0,10*ROW('Sanitation Data'!I135))),'Data Summary'!DM141="Yes"),OFFSET('Sanitation Data'!$I$11,0,10*ROW('Sanitation Data'!I135)),NA())</f>
        <v>#N/A</v>
      </c>
      <c r="AY141" s="509" t="e">
        <f ca="1">+IF(AND(ISNUMBER(OFFSET('Sanitation Data'!$I$12,0,10*ROW('Sanitation Data'!I135))),'Data Summary'!DN141="Yes"),OFFSET('Sanitation Data'!$I$12,0,10*ROW('Sanitation Data'!I135)),NA())</f>
        <v>#N/A</v>
      </c>
      <c r="AZ141" s="510" t="e">
        <f ca="1">+IF(AND(ISNUMBER(OFFSET('Hygiene Data'!$D$5,0,10*ROW('Hygiene Data'!D135))),'Data Summary'!DO141="Yes"),OFFSET('Hygiene Data'!$D$5,0,10*ROW('Hygiene Data'!D135)),NA())</f>
        <v>#N/A</v>
      </c>
      <c r="BA141" s="510" t="e">
        <f ca="1">+IF(AND(ISNUMBER(OFFSET('Hygiene Data'!$D$7,0,10*ROW('Hygiene Data'!D135))),'Data Summary'!DP141="Yes"),OFFSET('Hygiene Data'!$D$7,0,10*ROW('Hygiene Data'!D135)),NA())</f>
        <v>#N/A</v>
      </c>
      <c r="BB141" s="510" t="e">
        <f ca="1">+IF(AND(ISNUMBER(OFFSET('Hygiene Data'!$D$9,0,10*ROW('Hygiene Data'!D135))),'Data Summary'!DQ141="Yes"),OFFSET('Hygiene Data'!$D$9,0,10*ROW('Hygiene Data'!D135)),NA())</f>
        <v>#N/A</v>
      </c>
      <c r="BC141" s="510" t="e">
        <f ca="1">+IF(AND(ISNUMBER(OFFSET('Hygiene Data'!$E$5,0,10*ROW('Hygiene Data'!E135))),'Data Summary'!DR141="Yes"),OFFSET('Hygiene Data'!$E$5,0,10*ROW('Hygiene Data'!E135)),NA())</f>
        <v>#N/A</v>
      </c>
      <c r="BD141" s="510" t="e">
        <f ca="1">+IF(AND(ISNUMBER(OFFSET('Hygiene Data'!$E$7,0,10*ROW('Hygiene Data'!E135))),'Data Summary'!DS141="Yes"),OFFSET('Hygiene Data'!$E$7,0,10*ROW('Hygiene Data'!E135)),NA())</f>
        <v>#N/A</v>
      </c>
      <c r="BE141" s="510" t="e">
        <f ca="1">+IF(AND(ISNUMBER(OFFSET('Hygiene Data'!$E$9,0,10*ROW('Hygiene Data'!E135))),'Data Summary'!DT141="Yes"),OFFSET('Hygiene Data'!$E$9,0,10*ROW('Hygiene Data'!E135)),NA())</f>
        <v>#N/A</v>
      </c>
      <c r="BF141" s="510" t="e">
        <f ca="1">+IF(AND(ISNUMBER(OFFSET('Hygiene Data'!$F$5,0,10*ROW('Hygiene Data'!F135))),'Data Summary'!DU141="Yes"),OFFSET('Hygiene Data'!$F$5,0,10*ROW('Hygiene Data'!F135)),NA())</f>
        <v>#N/A</v>
      </c>
      <c r="BG141" s="510" t="e">
        <f ca="1">+IF(AND(ISNUMBER(OFFSET('Hygiene Data'!$F$7,0,10*ROW('Hygiene Data'!F135))),'Data Summary'!DV141="Yes"),OFFSET('Hygiene Data'!$F$7,0,10*ROW('Hygiene Data'!F135)),NA())</f>
        <v>#N/A</v>
      </c>
      <c r="BH141" s="510" t="e">
        <f ca="1">+IF(AND(ISNUMBER(OFFSET('Hygiene Data'!$F$9,0,10*ROW('Hygiene Data'!F135))),'Data Summary'!DW141="Yes"),OFFSET('Hygiene Data'!$F$9,0,10*ROW('Hygiene Data'!F135)),NA())</f>
        <v>#N/A</v>
      </c>
      <c r="BI141" s="510" t="e">
        <f ca="1">+IF(AND(ISNUMBER(OFFSET('Hygiene Data'!$G$5,0,10*ROW('Hygiene Data'!G135))),'Data Summary'!DX141="Yes"),OFFSET('Hygiene Data'!$G$5,0,10*ROW('Hygiene Data'!G135)),NA())</f>
        <v>#N/A</v>
      </c>
      <c r="BJ141" s="510" t="e">
        <f ca="1">+IF(AND(ISNUMBER(OFFSET('Hygiene Data'!$G$7,0,10*ROW('Hygiene Data'!G135))),'Data Summary'!DY141="Yes"),OFFSET('Hygiene Data'!$G$7,0,10*ROW('Hygiene Data'!G135)),NA())</f>
        <v>#N/A</v>
      </c>
      <c r="BK141" s="510" t="e">
        <f ca="1">+IF(AND(ISNUMBER(OFFSET('Hygiene Data'!$G$9,0,10*ROW('Hygiene Data'!G135))),'Data Summary'!DZ141="Yes"),OFFSET('Hygiene Data'!$G$9,0,10*ROW('Hygiene Data'!G135)),NA())</f>
        <v>#N/A</v>
      </c>
      <c r="BL141" s="510" t="e">
        <f ca="1">+IF(AND(ISNUMBER(OFFSET('Hygiene Data'!$H$5,0,10*ROW('Hygiene Data'!H135))),'Data Summary'!EA141="Yes"),OFFSET('Hygiene Data'!$H$5,0,10*ROW('Hygiene Data'!H135)),NA())</f>
        <v>#N/A</v>
      </c>
      <c r="BM141" s="510" t="e">
        <f ca="1">+IF(AND(ISNUMBER(OFFSET('Hygiene Data'!$H$7,0,10*ROW('Hygiene Data'!H135))),'Data Summary'!EB141="Yes"),OFFSET('Hygiene Data'!$H$7,0,10*ROW('Hygiene Data'!H135)),NA())</f>
        <v>#N/A</v>
      </c>
      <c r="BN141" s="510" t="e">
        <f ca="1">+IF(AND(ISNUMBER(OFFSET('Hygiene Data'!$H$9,0,10*ROW('Hygiene Data'!H135))),'Data Summary'!EC141="Yes"),OFFSET('Hygiene Data'!$H$9,0,10*ROW('Hygiene Data'!H135)),NA())</f>
        <v>#N/A</v>
      </c>
      <c r="BO141" s="510" t="e">
        <f ca="1">+IF(AND(ISNUMBER(OFFSET('Hygiene Data'!$I$5,0,10*ROW('Hygiene Data'!I135))),'Data Summary'!ED141="Yes"),OFFSET('Hygiene Data'!$I$5,0,10*ROW('Hygiene Data'!I135)),NA())</f>
        <v>#N/A</v>
      </c>
      <c r="BP141" s="510" t="e">
        <f ca="1">+IF(AND(ISNUMBER(OFFSET('Hygiene Data'!$I$7,0,10*ROW('Hygiene Data'!I135))),'Data Summary'!EE141="Yes"),OFFSET('Hygiene Data'!$I$7,0,10*ROW('Hygiene Data'!I135)),NA())</f>
        <v>#N/A</v>
      </c>
      <c r="BQ141" s="510" t="e">
        <f ca="1">+IF(AND(ISNUMBER(OFFSET('Hygiene Data'!$I$9,0,10*ROW('Hygiene Data'!I135))),'Data Summary'!EF141="Yes"),OFFSET('Hygiene Data'!$I$9,0,10*ROW('Hygiene Data'!I135)),NA())</f>
        <v>#N/A</v>
      </c>
    </row>
    <row r="142" spans="1:69" x14ac:dyDescent="0.25">
      <c r="A142" s="506" t="e">
        <f ca="1">+RIGHT('Data Summary'!A142,LEN('Data Summary'!A142)-9)</f>
        <v>#VALUE!</v>
      </c>
      <c r="B142" s="480" t="str">
        <f ca="1">+IF(ISTEXT('Data Summary'!B142),'Data Summary'!B142,"")</f>
        <v/>
      </c>
      <c r="C142" s="507" t="e">
        <f ca="1">+VALUE('Data Summary'!C142)</f>
        <v>#VALUE!</v>
      </c>
      <c r="D142" s="508" t="e">
        <f ca="1">+IF(AND(ISNUMBER(OFFSET('Water Data'!$D$4,0,10*ROW('Water Data'!D136))),'Data Summary'!BS142="Yes"),100-OFFSET('Water Data'!$D$4,0,10*ROW('Water Data'!D136)),NA())</f>
        <v>#N/A</v>
      </c>
      <c r="E142" s="508" t="e">
        <f ca="1">+IF(AND(ISNUMBER(OFFSET('Water Data'!$D$6,0,10*ROW('Water Data'!D136))),'Data Summary'!BT142="Yes"),OFFSET('Water Data'!$D$6,0,10*ROW('Water Data'!D136)),NA())</f>
        <v>#N/A</v>
      </c>
      <c r="F142" s="508" t="e">
        <f ca="1">+IF(AND(ISNUMBER(OFFSET('Water Data'!$D$9,0,10*ROW('Water Data'!D136))),'Data Summary'!BU142="Yes"),OFFSET('Water Data'!$D$9,0,10*ROW('Water Data'!D136)),NA())</f>
        <v>#N/A</v>
      </c>
      <c r="G142" s="508" t="e">
        <f ca="1">+IF(AND(ISNUMBER(OFFSET('Water Data'!$E$4,0,10*ROW('Water Data'!E136))),'Data Summary'!BV142="Yes"),100-OFFSET('Water Data'!$E$4,0,10*ROW('Water Data'!E136)),NA())</f>
        <v>#N/A</v>
      </c>
      <c r="H142" s="508" t="e">
        <f ca="1">+IF(AND(ISNUMBER(OFFSET('Water Data'!$E$6,0,10*ROW('Water Data'!E136))),'Data Summary'!BW142="Yes"),OFFSET('Water Data'!$E$6,0,10*ROW('Water Data'!E136)),NA())</f>
        <v>#N/A</v>
      </c>
      <c r="I142" s="508" t="e">
        <f ca="1">+IF(AND(ISNUMBER(OFFSET('Water Data'!$E$9,0,10*ROW('Water Data'!E136))),'Data Summary'!BX142="Yes"),OFFSET('Water Data'!$E$9,0,10*ROW('Water Data'!E136)),NA())</f>
        <v>#N/A</v>
      </c>
      <c r="J142" s="508" t="e">
        <f ca="1">+IF(AND(ISNUMBER(OFFSET('Water Data'!$F$4,0,10*ROW('Water Data'!F136))),'Data Summary'!BY142="Yes"),100-OFFSET('Water Data'!$F$4,0,10*ROW('Water Data'!F136)),NA())</f>
        <v>#N/A</v>
      </c>
      <c r="K142" s="508" t="e">
        <f ca="1">+IF(AND(ISNUMBER(OFFSET('Water Data'!$F$6,0,10*ROW('Water Data'!F136))),'Data Summary'!BZ142="Yes"),OFFSET('Water Data'!$F$6,0,10*ROW('Water Data'!F136)),NA())</f>
        <v>#N/A</v>
      </c>
      <c r="L142" s="508" t="e">
        <f ca="1">+IF(AND(ISNUMBER(OFFSET('Water Data'!$F$9,0,10*ROW('Water Data'!F136))),'Data Summary'!CA142="Yes"),OFFSET('Water Data'!$F$9,0,10*ROW('Water Data'!F136)),NA())</f>
        <v>#N/A</v>
      </c>
      <c r="M142" s="508" t="e">
        <f ca="1">+IF(AND(ISNUMBER(OFFSET('Water Data'!$G$4,0,10*ROW('Water Data'!G136))),'Data Summary'!CB142="Yes"),100-OFFSET('Water Data'!$G$4,0,10*ROW('Water Data'!G136)),NA())</f>
        <v>#N/A</v>
      </c>
      <c r="N142" s="508" t="e">
        <f ca="1">+IF(AND(ISNUMBER(OFFSET('Water Data'!$G$6,0,10*ROW('Water Data'!G136))),'Data Summary'!CC142="Yes"),OFFSET('Water Data'!$G$6,0,10*ROW('Water Data'!G136)),NA())</f>
        <v>#N/A</v>
      </c>
      <c r="O142" s="508" t="e">
        <f ca="1">+IF(AND(ISNUMBER(OFFSET('Water Data'!$G$9,0,10*ROW('Water Data'!G136))),'Data Summary'!CD142="Yes"),OFFSET('Water Data'!$G$9,0,10*ROW('Water Data'!G136)),NA())</f>
        <v>#N/A</v>
      </c>
      <c r="P142" s="508" t="e">
        <f ca="1">+IF(AND(ISNUMBER(OFFSET('Water Data'!$H$4,0,10*ROW('Water Data'!H136))),'Data Summary'!CE142="Yes"),100-OFFSET('Water Data'!$H$4,0,10*ROW('Water Data'!H136)),NA())</f>
        <v>#N/A</v>
      </c>
      <c r="Q142" s="508" t="e">
        <f ca="1">+IF(AND(ISNUMBER(OFFSET('Water Data'!$H$6,0,10*ROW('Water Data'!H136))),'Data Summary'!CF142="Yes"),OFFSET('Water Data'!$H$6,0,10*ROW('Water Data'!H136)),NA())</f>
        <v>#N/A</v>
      </c>
      <c r="R142" s="508" t="e">
        <f ca="1">+IF(AND(ISNUMBER(OFFSET('Water Data'!$H$9,0,10*ROW('Water Data'!H136))),'Data Summary'!CG142="Yes"),OFFSET('Water Data'!$H$9,0,10*ROW('Water Data'!H136)),NA())</f>
        <v>#N/A</v>
      </c>
      <c r="S142" s="508" t="e">
        <f ca="1">+IF(AND(ISNUMBER(OFFSET('Water Data'!$I$4,0,10*ROW('Water Data'!I136))),'Data Summary'!CH142="Yes"),100-OFFSET('Water Data'!$I$4,0,10*ROW('Water Data'!I136)),NA())</f>
        <v>#N/A</v>
      </c>
      <c r="T142" s="508" t="e">
        <f ca="1">+IF(AND(ISNUMBER(OFFSET('Water Data'!$I$6,0,10*ROW('Water Data'!I136))),'Data Summary'!CI142="Yes"),OFFSET('Water Data'!$I$6,0,10*ROW('Water Data'!I136)),NA())</f>
        <v>#N/A</v>
      </c>
      <c r="U142" s="508" t="e">
        <f ca="1">+IF(AND(ISNUMBER(OFFSET('Water Data'!$I$9,0,10*ROW('Water Data'!I136))),'Data Summary'!CJ142="Yes"),OFFSET('Water Data'!$I$9,0,10*ROW('Water Data'!I136)),NA())</f>
        <v>#N/A</v>
      </c>
      <c r="V142" s="509" t="e">
        <f ca="1">+IF(AND(ISNUMBER(OFFSET('Sanitation Data'!$D$4,0,10*ROW('Sanitation Data'!D136))),'Data Summary'!CK142="Yes"),100-OFFSET('Sanitation Data'!$D$4,0,10*ROW('Sanitation Data'!D136)),NA())</f>
        <v>#N/A</v>
      </c>
      <c r="W142" s="509" t="e">
        <f ca="1">+IF(AND(ISNUMBER(OFFSET('Sanitation Data'!$D$6,0,10*ROW('Sanitation Data'!D136))),'Data Summary'!CL142="Yes"),OFFSET('Sanitation Data'!$D$6,0,10*ROW('Sanitation Data'!D136)),NA())</f>
        <v>#N/A</v>
      </c>
      <c r="X142" s="509" t="e">
        <f ca="1">+IF(AND(ISNUMBER(OFFSET('Sanitation Data'!$D$10,0,10*ROW('Sanitation Data'!D136))),'Data Summary'!CM142="Yes"),OFFSET('Sanitation Data'!$D$10,0,10*ROW('Sanitation Data'!D136)),NA())</f>
        <v>#N/A</v>
      </c>
      <c r="Y142" s="509" t="e">
        <f ca="1">+IF(AND(ISNUMBER(OFFSET('Sanitation Data'!$D$11,0,10*ROW('Sanitation Data'!D136))),'Data Summary'!CN142="Yes"),OFFSET('Sanitation Data'!$D$11,0,10*ROW('Sanitation Data'!D136)),NA())</f>
        <v>#N/A</v>
      </c>
      <c r="Z142" s="509" t="e">
        <f ca="1">+IF(AND(ISNUMBER(OFFSET('Sanitation Data'!$D$12,0,10*ROW('Sanitation Data'!D136))),'Data Summary'!CO142="Yes"),OFFSET('Sanitation Data'!$D$12,0,10*ROW('Sanitation Data'!D136)),NA())</f>
        <v>#N/A</v>
      </c>
      <c r="AA142" s="509" t="e">
        <f ca="1">+IF(AND(ISNUMBER(OFFSET('Sanitation Data'!$E$4,0,10*ROW('Sanitation Data'!E136))),'Data Summary'!CP142="Yes"),100-OFFSET('Sanitation Data'!$E$4,0,10*ROW('Sanitation Data'!E136)),NA())</f>
        <v>#N/A</v>
      </c>
      <c r="AB142" s="509" t="e">
        <f ca="1">+IF(AND(ISNUMBER(OFFSET('Sanitation Data'!$E$6,0,10*ROW('Sanitation Data'!E136))),'Data Summary'!CQ142="Yes"),OFFSET('Sanitation Data'!$E$6,0,10*ROW('Sanitation Data'!E136)),NA())</f>
        <v>#N/A</v>
      </c>
      <c r="AC142" s="509" t="e">
        <f ca="1">+IF(AND(ISNUMBER(OFFSET('Sanitation Data'!$E$10,0,10*ROW('Sanitation Data'!E136))),'Data Summary'!CR142="Yes"),OFFSET('Sanitation Data'!$E$10,0,10*ROW('Sanitation Data'!E136)),NA())</f>
        <v>#N/A</v>
      </c>
      <c r="AD142" s="509" t="e">
        <f ca="1">+IF(AND(ISNUMBER(OFFSET('Sanitation Data'!$E$11,0,10*ROW('Sanitation Data'!E136))),'Data Summary'!CS142="Yes"),OFFSET('Sanitation Data'!$E$11,0,10*ROW('Sanitation Data'!E136)),NA())</f>
        <v>#N/A</v>
      </c>
      <c r="AE142" s="509" t="e">
        <f ca="1">+IF(AND(ISNUMBER(OFFSET('Sanitation Data'!$E$12,0,10*ROW('Sanitation Data'!E136))),'Data Summary'!CT142="Yes"),OFFSET('Sanitation Data'!$E$12,0,10*ROW('Sanitation Data'!E136)),NA())</f>
        <v>#N/A</v>
      </c>
      <c r="AF142" s="509" t="e">
        <f ca="1">+IF(AND(ISNUMBER(OFFSET('Sanitation Data'!$F$4,0,10*ROW('Sanitation Data'!F136))),'Data Summary'!CU142="Yes"),100-OFFSET('Sanitation Data'!$F$4,0,10*ROW('Sanitation Data'!F136)),NA())</f>
        <v>#N/A</v>
      </c>
      <c r="AG142" s="509" t="e">
        <f ca="1">+IF(AND(ISNUMBER(OFFSET('Sanitation Data'!$F$6,0,10*ROW('Sanitation Data'!F136))),'Data Summary'!CV142="Yes"),OFFSET('Sanitation Data'!$F$6,0,10*ROW('Sanitation Data'!F136)),NA())</f>
        <v>#N/A</v>
      </c>
      <c r="AH142" s="509" t="e">
        <f ca="1">+IF(AND(ISNUMBER(OFFSET('Sanitation Data'!$F$10,0,10*ROW('Sanitation Data'!F136))),'Data Summary'!CW142="Yes"),OFFSET('Sanitation Data'!$F$10,0,10*ROW('Sanitation Data'!F136)),NA())</f>
        <v>#N/A</v>
      </c>
      <c r="AI142" s="509" t="e">
        <f ca="1">+IF(AND(ISNUMBER(OFFSET('Sanitation Data'!$F$11,0,10*ROW('Sanitation Data'!F136))),'Data Summary'!CX142="Yes"),OFFSET('Sanitation Data'!$F$11,0,10*ROW('Sanitation Data'!F136)),NA())</f>
        <v>#N/A</v>
      </c>
      <c r="AJ142" s="509" t="e">
        <f ca="1">+IF(AND(ISNUMBER(OFFSET('Sanitation Data'!$F$12,0,10*ROW('Sanitation Data'!F136))),'Data Summary'!CY142="Yes"),OFFSET('Sanitation Data'!$F$12,0,10*ROW('Sanitation Data'!F136)),NA())</f>
        <v>#N/A</v>
      </c>
      <c r="AK142" s="509" t="e">
        <f ca="1">+IF(AND(ISNUMBER(OFFSET('Sanitation Data'!$G$4,0,10*ROW('Sanitation Data'!G136))),'Data Summary'!CZ142="Yes"),100-OFFSET('Sanitation Data'!$G$4,0,10*ROW('Sanitation Data'!G136)),NA())</f>
        <v>#N/A</v>
      </c>
      <c r="AL142" s="509" t="e">
        <f ca="1">+IF(AND(ISNUMBER(OFFSET('Sanitation Data'!$G$6,0,10*ROW('Sanitation Data'!G136))),'Data Summary'!DA142="Yes"),OFFSET('Sanitation Data'!$G$6,0,10*ROW('Sanitation Data'!G136)),NA())</f>
        <v>#N/A</v>
      </c>
      <c r="AM142" s="509" t="e">
        <f ca="1">+IF(AND(ISNUMBER(OFFSET('Sanitation Data'!$G$10,0,10*ROW('Sanitation Data'!G136))),'Data Summary'!DB142="Yes"),OFFSET('Sanitation Data'!$G$10,0,10*ROW('Sanitation Data'!G136)),NA())</f>
        <v>#N/A</v>
      </c>
      <c r="AN142" s="509" t="e">
        <f ca="1">+IF(AND(ISNUMBER(OFFSET('Sanitation Data'!$G$11,0,10*ROW('Sanitation Data'!G136))),'Data Summary'!DC142="Yes"),OFFSET('Sanitation Data'!$G$11,0,10*ROW('Sanitation Data'!G136)),NA())</f>
        <v>#N/A</v>
      </c>
      <c r="AO142" s="509" t="e">
        <f ca="1">+IF(AND(ISNUMBER(OFFSET('Sanitation Data'!$G$12,0,10*ROW('Sanitation Data'!G136))),'Data Summary'!DD142="Yes"),OFFSET('Sanitation Data'!$G$12,0,10*ROW('Sanitation Data'!G136)),NA())</f>
        <v>#N/A</v>
      </c>
      <c r="AP142" s="509" t="e">
        <f ca="1">+IF(AND(ISNUMBER(OFFSET('Sanitation Data'!$H$4,0,10*ROW('Sanitation Data'!H136))),'Data Summary'!DE142="Yes"),100-OFFSET('Sanitation Data'!$H$4,0,10*ROW('Sanitation Data'!H136)),NA())</f>
        <v>#N/A</v>
      </c>
      <c r="AQ142" s="509" t="e">
        <f ca="1">+IF(AND(ISNUMBER(OFFSET('Sanitation Data'!$H$6,0,10*ROW('Sanitation Data'!H136))),'Data Summary'!DF142="Yes"),OFFSET('Sanitation Data'!$H$6,0,10*ROW('Sanitation Data'!H136)),NA())</f>
        <v>#N/A</v>
      </c>
      <c r="AR142" s="509" t="e">
        <f ca="1">+IF(AND(ISNUMBER(OFFSET('Sanitation Data'!$H$10,0,10*ROW('Sanitation Data'!H136))),'Data Summary'!DG142="Yes"),OFFSET('Sanitation Data'!$H$10,0,10*ROW('Sanitation Data'!H136)),NA())</f>
        <v>#N/A</v>
      </c>
      <c r="AS142" s="509" t="e">
        <f ca="1">+IF(AND(ISNUMBER(OFFSET('Sanitation Data'!$H$11,0,10*ROW('Sanitation Data'!H136))),'Data Summary'!DH142="Yes"),OFFSET('Sanitation Data'!$H$11,0,10*ROW('Sanitation Data'!H136)),NA())</f>
        <v>#N/A</v>
      </c>
      <c r="AT142" s="509" t="e">
        <f ca="1">+IF(AND(ISNUMBER(OFFSET('Sanitation Data'!$H$12,0,10*ROW('Sanitation Data'!H136))),'Data Summary'!DI142="Yes"),OFFSET('Sanitation Data'!$H$12,0,10*ROW('Sanitation Data'!H136)),NA())</f>
        <v>#N/A</v>
      </c>
      <c r="AU142" s="509" t="e">
        <f ca="1">+IF(AND(ISNUMBER(OFFSET('Sanitation Data'!$I$4,0,10*ROW('Sanitation Data'!I136))),'Data Summary'!DJ142="Yes"),100-OFFSET('Sanitation Data'!$I$4,0,10*ROW('Sanitation Data'!I136)),NA())</f>
        <v>#N/A</v>
      </c>
      <c r="AV142" s="509" t="e">
        <f ca="1">+IF(AND(ISNUMBER(OFFSET('Sanitation Data'!$I$6,0,10*ROW('Sanitation Data'!I136))),'Data Summary'!DK142="Yes"),OFFSET('Sanitation Data'!$I$6,0,10*ROW('Sanitation Data'!I136)),NA())</f>
        <v>#N/A</v>
      </c>
      <c r="AW142" s="509" t="e">
        <f ca="1">+IF(AND(ISNUMBER(OFFSET('Sanitation Data'!$I$10,0,10*ROW('Sanitation Data'!I136))),'Data Summary'!DL142="Yes"),OFFSET('Sanitation Data'!$I$10,0,10*ROW('Sanitation Data'!I136)),NA())</f>
        <v>#N/A</v>
      </c>
      <c r="AX142" s="509" t="e">
        <f ca="1">+IF(AND(ISNUMBER(OFFSET('Sanitation Data'!$I$11,0,10*ROW('Sanitation Data'!I136))),'Data Summary'!DM142="Yes"),OFFSET('Sanitation Data'!$I$11,0,10*ROW('Sanitation Data'!I136)),NA())</f>
        <v>#N/A</v>
      </c>
      <c r="AY142" s="509" t="e">
        <f ca="1">+IF(AND(ISNUMBER(OFFSET('Sanitation Data'!$I$12,0,10*ROW('Sanitation Data'!I136))),'Data Summary'!DN142="Yes"),OFFSET('Sanitation Data'!$I$12,0,10*ROW('Sanitation Data'!I136)),NA())</f>
        <v>#N/A</v>
      </c>
      <c r="AZ142" s="510" t="e">
        <f ca="1">+IF(AND(ISNUMBER(OFFSET('Hygiene Data'!$D$5,0,10*ROW('Hygiene Data'!D136))),'Data Summary'!DO142="Yes"),OFFSET('Hygiene Data'!$D$5,0,10*ROW('Hygiene Data'!D136)),NA())</f>
        <v>#N/A</v>
      </c>
      <c r="BA142" s="510" t="e">
        <f ca="1">+IF(AND(ISNUMBER(OFFSET('Hygiene Data'!$D$7,0,10*ROW('Hygiene Data'!D136))),'Data Summary'!DP142="Yes"),OFFSET('Hygiene Data'!$D$7,0,10*ROW('Hygiene Data'!D136)),NA())</f>
        <v>#N/A</v>
      </c>
      <c r="BB142" s="510" t="e">
        <f ca="1">+IF(AND(ISNUMBER(OFFSET('Hygiene Data'!$D$9,0,10*ROW('Hygiene Data'!D136))),'Data Summary'!DQ142="Yes"),OFFSET('Hygiene Data'!$D$9,0,10*ROW('Hygiene Data'!D136)),NA())</f>
        <v>#N/A</v>
      </c>
      <c r="BC142" s="510" t="e">
        <f ca="1">+IF(AND(ISNUMBER(OFFSET('Hygiene Data'!$E$5,0,10*ROW('Hygiene Data'!E136))),'Data Summary'!DR142="Yes"),OFFSET('Hygiene Data'!$E$5,0,10*ROW('Hygiene Data'!E136)),NA())</f>
        <v>#N/A</v>
      </c>
      <c r="BD142" s="510" t="e">
        <f ca="1">+IF(AND(ISNUMBER(OFFSET('Hygiene Data'!$E$7,0,10*ROW('Hygiene Data'!E136))),'Data Summary'!DS142="Yes"),OFFSET('Hygiene Data'!$E$7,0,10*ROW('Hygiene Data'!E136)),NA())</f>
        <v>#N/A</v>
      </c>
      <c r="BE142" s="510" t="e">
        <f ca="1">+IF(AND(ISNUMBER(OFFSET('Hygiene Data'!$E$9,0,10*ROW('Hygiene Data'!E136))),'Data Summary'!DT142="Yes"),OFFSET('Hygiene Data'!$E$9,0,10*ROW('Hygiene Data'!E136)),NA())</f>
        <v>#N/A</v>
      </c>
      <c r="BF142" s="510" t="e">
        <f ca="1">+IF(AND(ISNUMBER(OFFSET('Hygiene Data'!$F$5,0,10*ROW('Hygiene Data'!F136))),'Data Summary'!DU142="Yes"),OFFSET('Hygiene Data'!$F$5,0,10*ROW('Hygiene Data'!F136)),NA())</f>
        <v>#N/A</v>
      </c>
      <c r="BG142" s="510" t="e">
        <f ca="1">+IF(AND(ISNUMBER(OFFSET('Hygiene Data'!$F$7,0,10*ROW('Hygiene Data'!F136))),'Data Summary'!DV142="Yes"),OFFSET('Hygiene Data'!$F$7,0,10*ROW('Hygiene Data'!F136)),NA())</f>
        <v>#N/A</v>
      </c>
      <c r="BH142" s="510" t="e">
        <f ca="1">+IF(AND(ISNUMBER(OFFSET('Hygiene Data'!$F$9,0,10*ROW('Hygiene Data'!F136))),'Data Summary'!DW142="Yes"),OFFSET('Hygiene Data'!$F$9,0,10*ROW('Hygiene Data'!F136)),NA())</f>
        <v>#N/A</v>
      </c>
      <c r="BI142" s="510" t="e">
        <f ca="1">+IF(AND(ISNUMBER(OFFSET('Hygiene Data'!$G$5,0,10*ROW('Hygiene Data'!G136))),'Data Summary'!DX142="Yes"),OFFSET('Hygiene Data'!$G$5,0,10*ROW('Hygiene Data'!G136)),NA())</f>
        <v>#N/A</v>
      </c>
      <c r="BJ142" s="510" t="e">
        <f ca="1">+IF(AND(ISNUMBER(OFFSET('Hygiene Data'!$G$7,0,10*ROW('Hygiene Data'!G136))),'Data Summary'!DY142="Yes"),OFFSET('Hygiene Data'!$G$7,0,10*ROW('Hygiene Data'!G136)),NA())</f>
        <v>#N/A</v>
      </c>
      <c r="BK142" s="510" t="e">
        <f ca="1">+IF(AND(ISNUMBER(OFFSET('Hygiene Data'!$G$9,0,10*ROW('Hygiene Data'!G136))),'Data Summary'!DZ142="Yes"),OFFSET('Hygiene Data'!$G$9,0,10*ROW('Hygiene Data'!G136)),NA())</f>
        <v>#N/A</v>
      </c>
      <c r="BL142" s="510" t="e">
        <f ca="1">+IF(AND(ISNUMBER(OFFSET('Hygiene Data'!$H$5,0,10*ROW('Hygiene Data'!H136))),'Data Summary'!EA142="Yes"),OFFSET('Hygiene Data'!$H$5,0,10*ROW('Hygiene Data'!H136)),NA())</f>
        <v>#N/A</v>
      </c>
      <c r="BM142" s="510" t="e">
        <f ca="1">+IF(AND(ISNUMBER(OFFSET('Hygiene Data'!$H$7,0,10*ROW('Hygiene Data'!H136))),'Data Summary'!EB142="Yes"),OFFSET('Hygiene Data'!$H$7,0,10*ROW('Hygiene Data'!H136)),NA())</f>
        <v>#N/A</v>
      </c>
      <c r="BN142" s="510" t="e">
        <f ca="1">+IF(AND(ISNUMBER(OFFSET('Hygiene Data'!$H$9,0,10*ROW('Hygiene Data'!H136))),'Data Summary'!EC142="Yes"),OFFSET('Hygiene Data'!$H$9,0,10*ROW('Hygiene Data'!H136)),NA())</f>
        <v>#N/A</v>
      </c>
      <c r="BO142" s="510" t="e">
        <f ca="1">+IF(AND(ISNUMBER(OFFSET('Hygiene Data'!$I$5,0,10*ROW('Hygiene Data'!I136))),'Data Summary'!ED142="Yes"),OFFSET('Hygiene Data'!$I$5,0,10*ROW('Hygiene Data'!I136)),NA())</f>
        <v>#N/A</v>
      </c>
      <c r="BP142" s="510" t="e">
        <f ca="1">+IF(AND(ISNUMBER(OFFSET('Hygiene Data'!$I$7,0,10*ROW('Hygiene Data'!I136))),'Data Summary'!EE142="Yes"),OFFSET('Hygiene Data'!$I$7,0,10*ROW('Hygiene Data'!I136)),NA())</f>
        <v>#N/A</v>
      </c>
      <c r="BQ142" s="510" t="e">
        <f ca="1">+IF(AND(ISNUMBER(OFFSET('Hygiene Data'!$I$9,0,10*ROW('Hygiene Data'!I136))),'Data Summary'!EF142="Yes"),OFFSET('Hygiene Data'!$I$9,0,10*ROW('Hygiene Data'!I136)),NA())</f>
        <v>#N/A</v>
      </c>
    </row>
    <row r="143" spans="1:69" x14ac:dyDescent="0.25">
      <c r="A143" s="506" t="e">
        <f ca="1">+RIGHT('Data Summary'!A143,LEN('Data Summary'!A143)-9)</f>
        <v>#VALUE!</v>
      </c>
      <c r="B143" s="480" t="str">
        <f ca="1">+IF(ISTEXT('Data Summary'!B143),'Data Summary'!B143,"")</f>
        <v/>
      </c>
      <c r="C143" s="507" t="e">
        <f ca="1">+VALUE('Data Summary'!C143)</f>
        <v>#VALUE!</v>
      </c>
      <c r="D143" s="508" t="e">
        <f ca="1">+IF(AND(ISNUMBER(OFFSET('Water Data'!$D$4,0,10*ROW('Water Data'!D137))),'Data Summary'!BS143="Yes"),100-OFFSET('Water Data'!$D$4,0,10*ROW('Water Data'!D137)),NA())</f>
        <v>#N/A</v>
      </c>
      <c r="E143" s="508" t="e">
        <f ca="1">+IF(AND(ISNUMBER(OFFSET('Water Data'!$D$6,0,10*ROW('Water Data'!D137))),'Data Summary'!BT143="Yes"),OFFSET('Water Data'!$D$6,0,10*ROW('Water Data'!D137)),NA())</f>
        <v>#N/A</v>
      </c>
      <c r="F143" s="508" t="e">
        <f ca="1">+IF(AND(ISNUMBER(OFFSET('Water Data'!$D$9,0,10*ROW('Water Data'!D137))),'Data Summary'!BU143="Yes"),OFFSET('Water Data'!$D$9,0,10*ROW('Water Data'!D137)),NA())</f>
        <v>#N/A</v>
      </c>
      <c r="G143" s="508" t="e">
        <f ca="1">+IF(AND(ISNUMBER(OFFSET('Water Data'!$E$4,0,10*ROW('Water Data'!E137))),'Data Summary'!BV143="Yes"),100-OFFSET('Water Data'!$E$4,0,10*ROW('Water Data'!E137)),NA())</f>
        <v>#N/A</v>
      </c>
      <c r="H143" s="508" t="e">
        <f ca="1">+IF(AND(ISNUMBER(OFFSET('Water Data'!$E$6,0,10*ROW('Water Data'!E137))),'Data Summary'!BW143="Yes"),OFFSET('Water Data'!$E$6,0,10*ROW('Water Data'!E137)),NA())</f>
        <v>#N/A</v>
      </c>
      <c r="I143" s="508" t="e">
        <f ca="1">+IF(AND(ISNUMBER(OFFSET('Water Data'!$E$9,0,10*ROW('Water Data'!E137))),'Data Summary'!BX143="Yes"),OFFSET('Water Data'!$E$9,0,10*ROW('Water Data'!E137)),NA())</f>
        <v>#N/A</v>
      </c>
      <c r="J143" s="508" t="e">
        <f ca="1">+IF(AND(ISNUMBER(OFFSET('Water Data'!$F$4,0,10*ROW('Water Data'!F137))),'Data Summary'!BY143="Yes"),100-OFFSET('Water Data'!$F$4,0,10*ROW('Water Data'!F137)),NA())</f>
        <v>#N/A</v>
      </c>
      <c r="K143" s="508" t="e">
        <f ca="1">+IF(AND(ISNUMBER(OFFSET('Water Data'!$F$6,0,10*ROW('Water Data'!F137))),'Data Summary'!BZ143="Yes"),OFFSET('Water Data'!$F$6,0,10*ROW('Water Data'!F137)),NA())</f>
        <v>#N/A</v>
      </c>
      <c r="L143" s="508" t="e">
        <f ca="1">+IF(AND(ISNUMBER(OFFSET('Water Data'!$F$9,0,10*ROW('Water Data'!F137))),'Data Summary'!CA143="Yes"),OFFSET('Water Data'!$F$9,0,10*ROW('Water Data'!F137)),NA())</f>
        <v>#N/A</v>
      </c>
      <c r="M143" s="508" t="e">
        <f ca="1">+IF(AND(ISNUMBER(OFFSET('Water Data'!$G$4,0,10*ROW('Water Data'!G137))),'Data Summary'!CB143="Yes"),100-OFFSET('Water Data'!$G$4,0,10*ROW('Water Data'!G137)),NA())</f>
        <v>#N/A</v>
      </c>
      <c r="N143" s="508" t="e">
        <f ca="1">+IF(AND(ISNUMBER(OFFSET('Water Data'!$G$6,0,10*ROW('Water Data'!G137))),'Data Summary'!CC143="Yes"),OFFSET('Water Data'!$G$6,0,10*ROW('Water Data'!G137)),NA())</f>
        <v>#N/A</v>
      </c>
      <c r="O143" s="508" t="e">
        <f ca="1">+IF(AND(ISNUMBER(OFFSET('Water Data'!$G$9,0,10*ROW('Water Data'!G137))),'Data Summary'!CD143="Yes"),OFFSET('Water Data'!$G$9,0,10*ROW('Water Data'!G137)),NA())</f>
        <v>#N/A</v>
      </c>
      <c r="P143" s="508" t="e">
        <f ca="1">+IF(AND(ISNUMBER(OFFSET('Water Data'!$H$4,0,10*ROW('Water Data'!H137))),'Data Summary'!CE143="Yes"),100-OFFSET('Water Data'!$H$4,0,10*ROW('Water Data'!H137)),NA())</f>
        <v>#N/A</v>
      </c>
      <c r="Q143" s="508" t="e">
        <f ca="1">+IF(AND(ISNUMBER(OFFSET('Water Data'!$H$6,0,10*ROW('Water Data'!H137))),'Data Summary'!CF143="Yes"),OFFSET('Water Data'!$H$6,0,10*ROW('Water Data'!H137)),NA())</f>
        <v>#N/A</v>
      </c>
      <c r="R143" s="508" t="e">
        <f ca="1">+IF(AND(ISNUMBER(OFFSET('Water Data'!$H$9,0,10*ROW('Water Data'!H137))),'Data Summary'!CG143="Yes"),OFFSET('Water Data'!$H$9,0,10*ROW('Water Data'!H137)),NA())</f>
        <v>#N/A</v>
      </c>
      <c r="S143" s="508" t="e">
        <f ca="1">+IF(AND(ISNUMBER(OFFSET('Water Data'!$I$4,0,10*ROW('Water Data'!I137))),'Data Summary'!CH143="Yes"),100-OFFSET('Water Data'!$I$4,0,10*ROW('Water Data'!I137)),NA())</f>
        <v>#N/A</v>
      </c>
      <c r="T143" s="508" t="e">
        <f ca="1">+IF(AND(ISNUMBER(OFFSET('Water Data'!$I$6,0,10*ROW('Water Data'!I137))),'Data Summary'!CI143="Yes"),OFFSET('Water Data'!$I$6,0,10*ROW('Water Data'!I137)),NA())</f>
        <v>#N/A</v>
      </c>
      <c r="U143" s="508" t="e">
        <f ca="1">+IF(AND(ISNUMBER(OFFSET('Water Data'!$I$9,0,10*ROW('Water Data'!I137))),'Data Summary'!CJ143="Yes"),OFFSET('Water Data'!$I$9,0,10*ROW('Water Data'!I137)),NA())</f>
        <v>#N/A</v>
      </c>
      <c r="V143" s="509" t="e">
        <f ca="1">+IF(AND(ISNUMBER(OFFSET('Sanitation Data'!$D$4,0,10*ROW('Sanitation Data'!D137))),'Data Summary'!CK143="Yes"),100-OFFSET('Sanitation Data'!$D$4,0,10*ROW('Sanitation Data'!D137)),NA())</f>
        <v>#N/A</v>
      </c>
      <c r="W143" s="509" t="e">
        <f ca="1">+IF(AND(ISNUMBER(OFFSET('Sanitation Data'!$D$6,0,10*ROW('Sanitation Data'!D137))),'Data Summary'!CL143="Yes"),OFFSET('Sanitation Data'!$D$6,0,10*ROW('Sanitation Data'!D137)),NA())</f>
        <v>#N/A</v>
      </c>
      <c r="X143" s="509" t="e">
        <f ca="1">+IF(AND(ISNUMBER(OFFSET('Sanitation Data'!$D$10,0,10*ROW('Sanitation Data'!D137))),'Data Summary'!CM143="Yes"),OFFSET('Sanitation Data'!$D$10,0,10*ROW('Sanitation Data'!D137)),NA())</f>
        <v>#N/A</v>
      </c>
      <c r="Y143" s="509" t="e">
        <f ca="1">+IF(AND(ISNUMBER(OFFSET('Sanitation Data'!$D$11,0,10*ROW('Sanitation Data'!D137))),'Data Summary'!CN143="Yes"),OFFSET('Sanitation Data'!$D$11,0,10*ROW('Sanitation Data'!D137)),NA())</f>
        <v>#N/A</v>
      </c>
      <c r="Z143" s="509" t="e">
        <f ca="1">+IF(AND(ISNUMBER(OFFSET('Sanitation Data'!$D$12,0,10*ROW('Sanitation Data'!D137))),'Data Summary'!CO143="Yes"),OFFSET('Sanitation Data'!$D$12,0,10*ROW('Sanitation Data'!D137)),NA())</f>
        <v>#N/A</v>
      </c>
      <c r="AA143" s="509" t="e">
        <f ca="1">+IF(AND(ISNUMBER(OFFSET('Sanitation Data'!$E$4,0,10*ROW('Sanitation Data'!E137))),'Data Summary'!CP143="Yes"),100-OFFSET('Sanitation Data'!$E$4,0,10*ROW('Sanitation Data'!E137)),NA())</f>
        <v>#N/A</v>
      </c>
      <c r="AB143" s="509" t="e">
        <f ca="1">+IF(AND(ISNUMBER(OFFSET('Sanitation Data'!$E$6,0,10*ROW('Sanitation Data'!E137))),'Data Summary'!CQ143="Yes"),OFFSET('Sanitation Data'!$E$6,0,10*ROW('Sanitation Data'!E137)),NA())</f>
        <v>#N/A</v>
      </c>
      <c r="AC143" s="509" t="e">
        <f ca="1">+IF(AND(ISNUMBER(OFFSET('Sanitation Data'!$E$10,0,10*ROW('Sanitation Data'!E137))),'Data Summary'!CR143="Yes"),OFFSET('Sanitation Data'!$E$10,0,10*ROW('Sanitation Data'!E137)),NA())</f>
        <v>#N/A</v>
      </c>
      <c r="AD143" s="509" t="e">
        <f ca="1">+IF(AND(ISNUMBER(OFFSET('Sanitation Data'!$E$11,0,10*ROW('Sanitation Data'!E137))),'Data Summary'!CS143="Yes"),OFFSET('Sanitation Data'!$E$11,0,10*ROW('Sanitation Data'!E137)),NA())</f>
        <v>#N/A</v>
      </c>
      <c r="AE143" s="509" t="e">
        <f ca="1">+IF(AND(ISNUMBER(OFFSET('Sanitation Data'!$E$12,0,10*ROW('Sanitation Data'!E137))),'Data Summary'!CT143="Yes"),OFFSET('Sanitation Data'!$E$12,0,10*ROW('Sanitation Data'!E137)),NA())</f>
        <v>#N/A</v>
      </c>
      <c r="AF143" s="509" t="e">
        <f ca="1">+IF(AND(ISNUMBER(OFFSET('Sanitation Data'!$F$4,0,10*ROW('Sanitation Data'!F137))),'Data Summary'!CU143="Yes"),100-OFFSET('Sanitation Data'!$F$4,0,10*ROW('Sanitation Data'!F137)),NA())</f>
        <v>#N/A</v>
      </c>
      <c r="AG143" s="509" t="e">
        <f ca="1">+IF(AND(ISNUMBER(OFFSET('Sanitation Data'!$F$6,0,10*ROW('Sanitation Data'!F137))),'Data Summary'!CV143="Yes"),OFFSET('Sanitation Data'!$F$6,0,10*ROW('Sanitation Data'!F137)),NA())</f>
        <v>#N/A</v>
      </c>
      <c r="AH143" s="509" t="e">
        <f ca="1">+IF(AND(ISNUMBER(OFFSET('Sanitation Data'!$F$10,0,10*ROW('Sanitation Data'!F137))),'Data Summary'!CW143="Yes"),OFFSET('Sanitation Data'!$F$10,0,10*ROW('Sanitation Data'!F137)),NA())</f>
        <v>#N/A</v>
      </c>
      <c r="AI143" s="509" t="e">
        <f ca="1">+IF(AND(ISNUMBER(OFFSET('Sanitation Data'!$F$11,0,10*ROW('Sanitation Data'!F137))),'Data Summary'!CX143="Yes"),OFFSET('Sanitation Data'!$F$11,0,10*ROW('Sanitation Data'!F137)),NA())</f>
        <v>#N/A</v>
      </c>
      <c r="AJ143" s="509" t="e">
        <f ca="1">+IF(AND(ISNUMBER(OFFSET('Sanitation Data'!$F$12,0,10*ROW('Sanitation Data'!F137))),'Data Summary'!CY143="Yes"),OFFSET('Sanitation Data'!$F$12,0,10*ROW('Sanitation Data'!F137)),NA())</f>
        <v>#N/A</v>
      </c>
      <c r="AK143" s="509" t="e">
        <f ca="1">+IF(AND(ISNUMBER(OFFSET('Sanitation Data'!$G$4,0,10*ROW('Sanitation Data'!G137))),'Data Summary'!CZ143="Yes"),100-OFFSET('Sanitation Data'!$G$4,0,10*ROW('Sanitation Data'!G137)),NA())</f>
        <v>#N/A</v>
      </c>
      <c r="AL143" s="509" t="e">
        <f ca="1">+IF(AND(ISNUMBER(OFFSET('Sanitation Data'!$G$6,0,10*ROW('Sanitation Data'!G137))),'Data Summary'!DA143="Yes"),OFFSET('Sanitation Data'!$G$6,0,10*ROW('Sanitation Data'!G137)),NA())</f>
        <v>#N/A</v>
      </c>
      <c r="AM143" s="509" t="e">
        <f ca="1">+IF(AND(ISNUMBER(OFFSET('Sanitation Data'!$G$10,0,10*ROW('Sanitation Data'!G137))),'Data Summary'!DB143="Yes"),OFFSET('Sanitation Data'!$G$10,0,10*ROW('Sanitation Data'!G137)),NA())</f>
        <v>#N/A</v>
      </c>
      <c r="AN143" s="509" t="e">
        <f ca="1">+IF(AND(ISNUMBER(OFFSET('Sanitation Data'!$G$11,0,10*ROW('Sanitation Data'!G137))),'Data Summary'!DC143="Yes"),OFFSET('Sanitation Data'!$G$11,0,10*ROW('Sanitation Data'!G137)),NA())</f>
        <v>#N/A</v>
      </c>
      <c r="AO143" s="509" t="e">
        <f ca="1">+IF(AND(ISNUMBER(OFFSET('Sanitation Data'!$G$12,0,10*ROW('Sanitation Data'!G137))),'Data Summary'!DD143="Yes"),OFFSET('Sanitation Data'!$G$12,0,10*ROW('Sanitation Data'!G137)),NA())</f>
        <v>#N/A</v>
      </c>
      <c r="AP143" s="509" t="e">
        <f ca="1">+IF(AND(ISNUMBER(OFFSET('Sanitation Data'!$H$4,0,10*ROW('Sanitation Data'!H137))),'Data Summary'!DE143="Yes"),100-OFFSET('Sanitation Data'!$H$4,0,10*ROW('Sanitation Data'!H137)),NA())</f>
        <v>#N/A</v>
      </c>
      <c r="AQ143" s="509" t="e">
        <f ca="1">+IF(AND(ISNUMBER(OFFSET('Sanitation Data'!$H$6,0,10*ROW('Sanitation Data'!H137))),'Data Summary'!DF143="Yes"),OFFSET('Sanitation Data'!$H$6,0,10*ROW('Sanitation Data'!H137)),NA())</f>
        <v>#N/A</v>
      </c>
      <c r="AR143" s="509" t="e">
        <f ca="1">+IF(AND(ISNUMBER(OFFSET('Sanitation Data'!$H$10,0,10*ROW('Sanitation Data'!H137))),'Data Summary'!DG143="Yes"),OFFSET('Sanitation Data'!$H$10,0,10*ROW('Sanitation Data'!H137)),NA())</f>
        <v>#N/A</v>
      </c>
      <c r="AS143" s="509" t="e">
        <f ca="1">+IF(AND(ISNUMBER(OFFSET('Sanitation Data'!$H$11,0,10*ROW('Sanitation Data'!H137))),'Data Summary'!DH143="Yes"),OFFSET('Sanitation Data'!$H$11,0,10*ROW('Sanitation Data'!H137)),NA())</f>
        <v>#N/A</v>
      </c>
      <c r="AT143" s="509" t="e">
        <f ca="1">+IF(AND(ISNUMBER(OFFSET('Sanitation Data'!$H$12,0,10*ROW('Sanitation Data'!H137))),'Data Summary'!DI143="Yes"),OFFSET('Sanitation Data'!$H$12,0,10*ROW('Sanitation Data'!H137)),NA())</f>
        <v>#N/A</v>
      </c>
      <c r="AU143" s="509" t="e">
        <f ca="1">+IF(AND(ISNUMBER(OFFSET('Sanitation Data'!$I$4,0,10*ROW('Sanitation Data'!I137))),'Data Summary'!DJ143="Yes"),100-OFFSET('Sanitation Data'!$I$4,0,10*ROW('Sanitation Data'!I137)),NA())</f>
        <v>#N/A</v>
      </c>
      <c r="AV143" s="509" t="e">
        <f ca="1">+IF(AND(ISNUMBER(OFFSET('Sanitation Data'!$I$6,0,10*ROW('Sanitation Data'!I137))),'Data Summary'!DK143="Yes"),OFFSET('Sanitation Data'!$I$6,0,10*ROW('Sanitation Data'!I137)),NA())</f>
        <v>#N/A</v>
      </c>
      <c r="AW143" s="509" t="e">
        <f ca="1">+IF(AND(ISNUMBER(OFFSET('Sanitation Data'!$I$10,0,10*ROW('Sanitation Data'!I137))),'Data Summary'!DL143="Yes"),OFFSET('Sanitation Data'!$I$10,0,10*ROW('Sanitation Data'!I137)),NA())</f>
        <v>#N/A</v>
      </c>
      <c r="AX143" s="509" t="e">
        <f ca="1">+IF(AND(ISNUMBER(OFFSET('Sanitation Data'!$I$11,0,10*ROW('Sanitation Data'!I137))),'Data Summary'!DM143="Yes"),OFFSET('Sanitation Data'!$I$11,0,10*ROW('Sanitation Data'!I137)),NA())</f>
        <v>#N/A</v>
      </c>
      <c r="AY143" s="509" t="e">
        <f ca="1">+IF(AND(ISNUMBER(OFFSET('Sanitation Data'!$I$12,0,10*ROW('Sanitation Data'!I137))),'Data Summary'!DN143="Yes"),OFFSET('Sanitation Data'!$I$12,0,10*ROW('Sanitation Data'!I137)),NA())</f>
        <v>#N/A</v>
      </c>
      <c r="AZ143" s="510" t="e">
        <f ca="1">+IF(AND(ISNUMBER(OFFSET('Hygiene Data'!$D$5,0,10*ROW('Hygiene Data'!D137))),'Data Summary'!DO143="Yes"),OFFSET('Hygiene Data'!$D$5,0,10*ROW('Hygiene Data'!D137)),NA())</f>
        <v>#N/A</v>
      </c>
      <c r="BA143" s="510" t="e">
        <f ca="1">+IF(AND(ISNUMBER(OFFSET('Hygiene Data'!$D$7,0,10*ROW('Hygiene Data'!D137))),'Data Summary'!DP143="Yes"),OFFSET('Hygiene Data'!$D$7,0,10*ROW('Hygiene Data'!D137)),NA())</f>
        <v>#N/A</v>
      </c>
      <c r="BB143" s="510" t="e">
        <f ca="1">+IF(AND(ISNUMBER(OFFSET('Hygiene Data'!$D$9,0,10*ROW('Hygiene Data'!D137))),'Data Summary'!DQ143="Yes"),OFFSET('Hygiene Data'!$D$9,0,10*ROW('Hygiene Data'!D137)),NA())</f>
        <v>#N/A</v>
      </c>
      <c r="BC143" s="510" t="e">
        <f ca="1">+IF(AND(ISNUMBER(OFFSET('Hygiene Data'!$E$5,0,10*ROW('Hygiene Data'!E137))),'Data Summary'!DR143="Yes"),OFFSET('Hygiene Data'!$E$5,0,10*ROW('Hygiene Data'!E137)),NA())</f>
        <v>#N/A</v>
      </c>
      <c r="BD143" s="510" t="e">
        <f ca="1">+IF(AND(ISNUMBER(OFFSET('Hygiene Data'!$E$7,0,10*ROW('Hygiene Data'!E137))),'Data Summary'!DS143="Yes"),OFFSET('Hygiene Data'!$E$7,0,10*ROW('Hygiene Data'!E137)),NA())</f>
        <v>#N/A</v>
      </c>
      <c r="BE143" s="510" t="e">
        <f ca="1">+IF(AND(ISNUMBER(OFFSET('Hygiene Data'!$E$9,0,10*ROW('Hygiene Data'!E137))),'Data Summary'!DT143="Yes"),OFFSET('Hygiene Data'!$E$9,0,10*ROW('Hygiene Data'!E137)),NA())</f>
        <v>#N/A</v>
      </c>
      <c r="BF143" s="510" t="e">
        <f ca="1">+IF(AND(ISNUMBER(OFFSET('Hygiene Data'!$F$5,0,10*ROW('Hygiene Data'!F137))),'Data Summary'!DU143="Yes"),OFFSET('Hygiene Data'!$F$5,0,10*ROW('Hygiene Data'!F137)),NA())</f>
        <v>#N/A</v>
      </c>
      <c r="BG143" s="510" t="e">
        <f ca="1">+IF(AND(ISNUMBER(OFFSET('Hygiene Data'!$F$7,0,10*ROW('Hygiene Data'!F137))),'Data Summary'!DV143="Yes"),OFFSET('Hygiene Data'!$F$7,0,10*ROW('Hygiene Data'!F137)),NA())</f>
        <v>#N/A</v>
      </c>
      <c r="BH143" s="510" t="e">
        <f ca="1">+IF(AND(ISNUMBER(OFFSET('Hygiene Data'!$F$9,0,10*ROW('Hygiene Data'!F137))),'Data Summary'!DW143="Yes"),OFFSET('Hygiene Data'!$F$9,0,10*ROW('Hygiene Data'!F137)),NA())</f>
        <v>#N/A</v>
      </c>
      <c r="BI143" s="510" t="e">
        <f ca="1">+IF(AND(ISNUMBER(OFFSET('Hygiene Data'!$G$5,0,10*ROW('Hygiene Data'!G137))),'Data Summary'!DX143="Yes"),OFFSET('Hygiene Data'!$G$5,0,10*ROW('Hygiene Data'!G137)),NA())</f>
        <v>#N/A</v>
      </c>
      <c r="BJ143" s="510" t="e">
        <f ca="1">+IF(AND(ISNUMBER(OFFSET('Hygiene Data'!$G$7,0,10*ROW('Hygiene Data'!G137))),'Data Summary'!DY143="Yes"),OFFSET('Hygiene Data'!$G$7,0,10*ROW('Hygiene Data'!G137)),NA())</f>
        <v>#N/A</v>
      </c>
      <c r="BK143" s="510" t="e">
        <f ca="1">+IF(AND(ISNUMBER(OFFSET('Hygiene Data'!$G$9,0,10*ROW('Hygiene Data'!G137))),'Data Summary'!DZ143="Yes"),OFFSET('Hygiene Data'!$G$9,0,10*ROW('Hygiene Data'!G137)),NA())</f>
        <v>#N/A</v>
      </c>
      <c r="BL143" s="510" t="e">
        <f ca="1">+IF(AND(ISNUMBER(OFFSET('Hygiene Data'!$H$5,0,10*ROW('Hygiene Data'!H137))),'Data Summary'!EA143="Yes"),OFFSET('Hygiene Data'!$H$5,0,10*ROW('Hygiene Data'!H137)),NA())</f>
        <v>#N/A</v>
      </c>
      <c r="BM143" s="510" t="e">
        <f ca="1">+IF(AND(ISNUMBER(OFFSET('Hygiene Data'!$H$7,0,10*ROW('Hygiene Data'!H137))),'Data Summary'!EB143="Yes"),OFFSET('Hygiene Data'!$H$7,0,10*ROW('Hygiene Data'!H137)),NA())</f>
        <v>#N/A</v>
      </c>
      <c r="BN143" s="510" t="e">
        <f ca="1">+IF(AND(ISNUMBER(OFFSET('Hygiene Data'!$H$9,0,10*ROW('Hygiene Data'!H137))),'Data Summary'!EC143="Yes"),OFFSET('Hygiene Data'!$H$9,0,10*ROW('Hygiene Data'!H137)),NA())</f>
        <v>#N/A</v>
      </c>
      <c r="BO143" s="510" t="e">
        <f ca="1">+IF(AND(ISNUMBER(OFFSET('Hygiene Data'!$I$5,0,10*ROW('Hygiene Data'!I137))),'Data Summary'!ED143="Yes"),OFFSET('Hygiene Data'!$I$5,0,10*ROW('Hygiene Data'!I137)),NA())</f>
        <v>#N/A</v>
      </c>
      <c r="BP143" s="510" t="e">
        <f ca="1">+IF(AND(ISNUMBER(OFFSET('Hygiene Data'!$I$7,0,10*ROW('Hygiene Data'!I137))),'Data Summary'!EE143="Yes"),OFFSET('Hygiene Data'!$I$7,0,10*ROW('Hygiene Data'!I137)),NA())</f>
        <v>#N/A</v>
      </c>
      <c r="BQ143" s="510" t="e">
        <f ca="1">+IF(AND(ISNUMBER(OFFSET('Hygiene Data'!$I$9,0,10*ROW('Hygiene Data'!I137))),'Data Summary'!EF143="Yes"),OFFSET('Hygiene Data'!$I$9,0,10*ROW('Hygiene Data'!I137)),NA())</f>
        <v>#N/A</v>
      </c>
    </row>
    <row r="144" spans="1:69" x14ac:dyDescent="0.25">
      <c r="A144" s="506" t="e">
        <f ca="1">+RIGHT('Data Summary'!A144,LEN('Data Summary'!A144)-9)</f>
        <v>#VALUE!</v>
      </c>
      <c r="B144" s="480" t="str">
        <f ca="1">+IF(ISTEXT('Data Summary'!B144),'Data Summary'!B144,"")</f>
        <v/>
      </c>
      <c r="C144" s="507" t="e">
        <f ca="1">+VALUE('Data Summary'!C144)</f>
        <v>#VALUE!</v>
      </c>
      <c r="D144" s="508" t="e">
        <f ca="1">+IF(AND(ISNUMBER(OFFSET('Water Data'!$D$4,0,10*ROW('Water Data'!D138))),'Data Summary'!BS144="Yes"),100-OFFSET('Water Data'!$D$4,0,10*ROW('Water Data'!D138)),NA())</f>
        <v>#N/A</v>
      </c>
      <c r="E144" s="508" t="e">
        <f ca="1">+IF(AND(ISNUMBER(OFFSET('Water Data'!$D$6,0,10*ROW('Water Data'!D138))),'Data Summary'!BT144="Yes"),OFFSET('Water Data'!$D$6,0,10*ROW('Water Data'!D138)),NA())</f>
        <v>#N/A</v>
      </c>
      <c r="F144" s="508" t="e">
        <f ca="1">+IF(AND(ISNUMBER(OFFSET('Water Data'!$D$9,0,10*ROW('Water Data'!D138))),'Data Summary'!BU144="Yes"),OFFSET('Water Data'!$D$9,0,10*ROW('Water Data'!D138)),NA())</f>
        <v>#N/A</v>
      </c>
      <c r="G144" s="508" t="e">
        <f ca="1">+IF(AND(ISNUMBER(OFFSET('Water Data'!$E$4,0,10*ROW('Water Data'!E138))),'Data Summary'!BV144="Yes"),100-OFFSET('Water Data'!$E$4,0,10*ROW('Water Data'!E138)),NA())</f>
        <v>#N/A</v>
      </c>
      <c r="H144" s="508" t="e">
        <f ca="1">+IF(AND(ISNUMBER(OFFSET('Water Data'!$E$6,0,10*ROW('Water Data'!E138))),'Data Summary'!BW144="Yes"),OFFSET('Water Data'!$E$6,0,10*ROW('Water Data'!E138)),NA())</f>
        <v>#N/A</v>
      </c>
      <c r="I144" s="508" t="e">
        <f ca="1">+IF(AND(ISNUMBER(OFFSET('Water Data'!$E$9,0,10*ROW('Water Data'!E138))),'Data Summary'!BX144="Yes"),OFFSET('Water Data'!$E$9,0,10*ROW('Water Data'!E138)),NA())</f>
        <v>#N/A</v>
      </c>
      <c r="J144" s="508" t="e">
        <f ca="1">+IF(AND(ISNUMBER(OFFSET('Water Data'!$F$4,0,10*ROW('Water Data'!F138))),'Data Summary'!BY144="Yes"),100-OFFSET('Water Data'!$F$4,0,10*ROW('Water Data'!F138)),NA())</f>
        <v>#N/A</v>
      </c>
      <c r="K144" s="508" t="e">
        <f ca="1">+IF(AND(ISNUMBER(OFFSET('Water Data'!$F$6,0,10*ROW('Water Data'!F138))),'Data Summary'!BZ144="Yes"),OFFSET('Water Data'!$F$6,0,10*ROW('Water Data'!F138)),NA())</f>
        <v>#N/A</v>
      </c>
      <c r="L144" s="508" t="e">
        <f ca="1">+IF(AND(ISNUMBER(OFFSET('Water Data'!$F$9,0,10*ROW('Water Data'!F138))),'Data Summary'!CA144="Yes"),OFFSET('Water Data'!$F$9,0,10*ROW('Water Data'!F138)),NA())</f>
        <v>#N/A</v>
      </c>
      <c r="M144" s="508" t="e">
        <f ca="1">+IF(AND(ISNUMBER(OFFSET('Water Data'!$G$4,0,10*ROW('Water Data'!G138))),'Data Summary'!CB144="Yes"),100-OFFSET('Water Data'!$G$4,0,10*ROW('Water Data'!G138)),NA())</f>
        <v>#N/A</v>
      </c>
      <c r="N144" s="508" t="e">
        <f ca="1">+IF(AND(ISNUMBER(OFFSET('Water Data'!$G$6,0,10*ROW('Water Data'!G138))),'Data Summary'!CC144="Yes"),OFFSET('Water Data'!$G$6,0,10*ROW('Water Data'!G138)),NA())</f>
        <v>#N/A</v>
      </c>
      <c r="O144" s="508" t="e">
        <f ca="1">+IF(AND(ISNUMBER(OFFSET('Water Data'!$G$9,0,10*ROW('Water Data'!G138))),'Data Summary'!CD144="Yes"),OFFSET('Water Data'!$G$9,0,10*ROW('Water Data'!G138)),NA())</f>
        <v>#N/A</v>
      </c>
      <c r="P144" s="508" t="e">
        <f ca="1">+IF(AND(ISNUMBER(OFFSET('Water Data'!$H$4,0,10*ROW('Water Data'!H138))),'Data Summary'!CE144="Yes"),100-OFFSET('Water Data'!$H$4,0,10*ROW('Water Data'!H138)),NA())</f>
        <v>#N/A</v>
      </c>
      <c r="Q144" s="508" t="e">
        <f ca="1">+IF(AND(ISNUMBER(OFFSET('Water Data'!$H$6,0,10*ROW('Water Data'!H138))),'Data Summary'!CF144="Yes"),OFFSET('Water Data'!$H$6,0,10*ROW('Water Data'!H138)),NA())</f>
        <v>#N/A</v>
      </c>
      <c r="R144" s="508" t="e">
        <f ca="1">+IF(AND(ISNUMBER(OFFSET('Water Data'!$H$9,0,10*ROW('Water Data'!H138))),'Data Summary'!CG144="Yes"),OFFSET('Water Data'!$H$9,0,10*ROW('Water Data'!H138)),NA())</f>
        <v>#N/A</v>
      </c>
      <c r="S144" s="508" t="e">
        <f ca="1">+IF(AND(ISNUMBER(OFFSET('Water Data'!$I$4,0,10*ROW('Water Data'!I138))),'Data Summary'!CH144="Yes"),100-OFFSET('Water Data'!$I$4,0,10*ROW('Water Data'!I138)),NA())</f>
        <v>#N/A</v>
      </c>
      <c r="T144" s="508" t="e">
        <f ca="1">+IF(AND(ISNUMBER(OFFSET('Water Data'!$I$6,0,10*ROW('Water Data'!I138))),'Data Summary'!CI144="Yes"),OFFSET('Water Data'!$I$6,0,10*ROW('Water Data'!I138)),NA())</f>
        <v>#N/A</v>
      </c>
      <c r="U144" s="508" t="e">
        <f ca="1">+IF(AND(ISNUMBER(OFFSET('Water Data'!$I$9,0,10*ROW('Water Data'!I138))),'Data Summary'!CJ144="Yes"),OFFSET('Water Data'!$I$9,0,10*ROW('Water Data'!I138)),NA())</f>
        <v>#N/A</v>
      </c>
      <c r="V144" s="509" t="e">
        <f ca="1">+IF(AND(ISNUMBER(OFFSET('Sanitation Data'!$D$4,0,10*ROW('Sanitation Data'!D138))),'Data Summary'!CK144="Yes"),100-OFFSET('Sanitation Data'!$D$4,0,10*ROW('Sanitation Data'!D138)),NA())</f>
        <v>#N/A</v>
      </c>
      <c r="W144" s="509" t="e">
        <f ca="1">+IF(AND(ISNUMBER(OFFSET('Sanitation Data'!$D$6,0,10*ROW('Sanitation Data'!D138))),'Data Summary'!CL144="Yes"),OFFSET('Sanitation Data'!$D$6,0,10*ROW('Sanitation Data'!D138)),NA())</f>
        <v>#N/A</v>
      </c>
      <c r="X144" s="509" t="e">
        <f ca="1">+IF(AND(ISNUMBER(OFFSET('Sanitation Data'!$D$10,0,10*ROW('Sanitation Data'!D138))),'Data Summary'!CM144="Yes"),OFFSET('Sanitation Data'!$D$10,0,10*ROW('Sanitation Data'!D138)),NA())</f>
        <v>#N/A</v>
      </c>
      <c r="Y144" s="509" t="e">
        <f ca="1">+IF(AND(ISNUMBER(OFFSET('Sanitation Data'!$D$11,0,10*ROW('Sanitation Data'!D138))),'Data Summary'!CN144="Yes"),OFFSET('Sanitation Data'!$D$11,0,10*ROW('Sanitation Data'!D138)),NA())</f>
        <v>#N/A</v>
      </c>
      <c r="Z144" s="509" t="e">
        <f ca="1">+IF(AND(ISNUMBER(OFFSET('Sanitation Data'!$D$12,0,10*ROW('Sanitation Data'!D138))),'Data Summary'!CO144="Yes"),OFFSET('Sanitation Data'!$D$12,0,10*ROW('Sanitation Data'!D138)),NA())</f>
        <v>#N/A</v>
      </c>
      <c r="AA144" s="509" t="e">
        <f ca="1">+IF(AND(ISNUMBER(OFFSET('Sanitation Data'!$E$4,0,10*ROW('Sanitation Data'!E138))),'Data Summary'!CP144="Yes"),100-OFFSET('Sanitation Data'!$E$4,0,10*ROW('Sanitation Data'!E138)),NA())</f>
        <v>#N/A</v>
      </c>
      <c r="AB144" s="509" t="e">
        <f ca="1">+IF(AND(ISNUMBER(OFFSET('Sanitation Data'!$E$6,0,10*ROW('Sanitation Data'!E138))),'Data Summary'!CQ144="Yes"),OFFSET('Sanitation Data'!$E$6,0,10*ROW('Sanitation Data'!E138)),NA())</f>
        <v>#N/A</v>
      </c>
      <c r="AC144" s="509" t="e">
        <f ca="1">+IF(AND(ISNUMBER(OFFSET('Sanitation Data'!$E$10,0,10*ROW('Sanitation Data'!E138))),'Data Summary'!CR144="Yes"),OFFSET('Sanitation Data'!$E$10,0,10*ROW('Sanitation Data'!E138)),NA())</f>
        <v>#N/A</v>
      </c>
      <c r="AD144" s="509" t="e">
        <f ca="1">+IF(AND(ISNUMBER(OFFSET('Sanitation Data'!$E$11,0,10*ROW('Sanitation Data'!E138))),'Data Summary'!CS144="Yes"),OFFSET('Sanitation Data'!$E$11,0,10*ROW('Sanitation Data'!E138)),NA())</f>
        <v>#N/A</v>
      </c>
      <c r="AE144" s="509" t="e">
        <f ca="1">+IF(AND(ISNUMBER(OFFSET('Sanitation Data'!$E$12,0,10*ROW('Sanitation Data'!E138))),'Data Summary'!CT144="Yes"),OFFSET('Sanitation Data'!$E$12,0,10*ROW('Sanitation Data'!E138)),NA())</f>
        <v>#N/A</v>
      </c>
      <c r="AF144" s="509" t="e">
        <f ca="1">+IF(AND(ISNUMBER(OFFSET('Sanitation Data'!$F$4,0,10*ROW('Sanitation Data'!F138))),'Data Summary'!CU144="Yes"),100-OFFSET('Sanitation Data'!$F$4,0,10*ROW('Sanitation Data'!F138)),NA())</f>
        <v>#N/A</v>
      </c>
      <c r="AG144" s="509" t="e">
        <f ca="1">+IF(AND(ISNUMBER(OFFSET('Sanitation Data'!$F$6,0,10*ROW('Sanitation Data'!F138))),'Data Summary'!CV144="Yes"),OFFSET('Sanitation Data'!$F$6,0,10*ROW('Sanitation Data'!F138)),NA())</f>
        <v>#N/A</v>
      </c>
      <c r="AH144" s="509" t="e">
        <f ca="1">+IF(AND(ISNUMBER(OFFSET('Sanitation Data'!$F$10,0,10*ROW('Sanitation Data'!F138))),'Data Summary'!CW144="Yes"),OFFSET('Sanitation Data'!$F$10,0,10*ROW('Sanitation Data'!F138)),NA())</f>
        <v>#N/A</v>
      </c>
      <c r="AI144" s="509" t="e">
        <f ca="1">+IF(AND(ISNUMBER(OFFSET('Sanitation Data'!$F$11,0,10*ROW('Sanitation Data'!F138))),'Data Summary'!CX144="Yes"),OFFSET('Sanitation Data'!$F$11,0,10*ROW('Sanitation Data'!F138)),NA())</f>
        <v>#N/A</v>
      </c>
      <c r="AJ144" s="509" t="e">
        <f ca="1">+IF(AND(ISNUMBER(OFFSET('Sanitation Data'!$F$12,0,10*ROW('Sanitation Data'!F138))),'Data Summary'!CY144="Yes"),OFFSET('Sanitation Data'!$F$12,0,10*ROW('Sanitation Data'!F138)),NA())</f>
        <v>#N/A</v>
      </c>
      <c r="AK144" s="509" t="e">
        <f ca="1">+IF(AND(ISNUMBER(OFFSET('Sanitation Data'!$G$4,0,10*ROW('Sanitation Data'!G138))),'Data Summary'!CZ144="Yes"),100-OFFSET('Sanitation Data'!$G$4,0,10*ROW('Sanitation Data'!G138)),NA())</f>
        <v>#N/A</v>
      </c>
      <c r="AL144" s="509" t="e">
        <f ca="1">+IF(AND(ISNUMBER(OFFSET('Sanitation Data'!$G$6,0,10*ROW('Sanitation Data'!G138))),'Data Summary'!DA144="Yes"),OFFSET('Sanitation Data'!$G$6,0,10*ROW('Sanitation Data'!G138)),NA())</f>
        <v>#N/A</v>
      </c>
      <c r="AM144" s="509" t="e">
        <f ca="1">+IF(AND(ISNUMBER(OFFSET('Sanitation Data'!$G$10,0,10*ROW('Sanitation Data'!G138))),'Data Summary'!DB144="Yes"),OFFSET('Sanitation Data'!$G$10,0,10*ROW('Sanitation Data'!G138)),NA())</f>
        <v>#N/A</v>
      </c>
      <c r="AN144" s="509" t="e">
        <f ca="1">+IF(AND(ISNUMBER(OFFSET('Sanitation Data'!$G$11,0,10*ROW('Sanitation Data'!G138))),'Data Summary'!DC144="Yes"),OFFSET('Sanitation Data'!$G$11,0,10*ROW('Sanitation Data'!G138)),NA())</f>
        <v>#N/A</v>
      </c>
      <c r="AO144" s="509" t="e">
        <f ca="1">+IF(AND(ISNUMBER(OFFSET('Sanitation Data'!$G$12,0,10*ROW('Sanitation Data'!G138))),'Data Summary'!DD144="Yes"),OFFSET('Sanitation Data'!$G$12,0,10*ROW('Sanitation Data'!G138)),NA())</f>
        <v>#N/A</v>
      </c>
      <c r="AP144" s="509" t="e">
        <f ca="1">+IF(AND(ISNUMBER(OFFSET('Sanitation Data'!$H$4,0,10*ROW('Sanitation Data'!H138))),'Data Summary'!DE144="Yes"),100-OFFSET('Sanitation Data'!$H$4,0,10*ROW('Sanitation Data'!H138)),NA())</f>
        <v>#N/A</v>
      </c>
      <c r="AQ144" s="509" t="e">
        <f ca="1">+IF(AND(ISNUMBER(OFFSET('Sanitation Data'!$H$6,0,10*ROW('Sanitation Data'!H138))),'Data Summary'!DF144="Yes"),OFFSET('Sanitation Data'!$H$6,0,10*ROW('Sanitation Data'!H138)),NA())</f>
        <v>#N/A</v>
      </c>
      <c r="AR144" s="509" t="e">
        <f ca="1">+IF(AND(ISNUMBER(OFFSET('Sanitation Data'!$H$10,0,10*ROW('Sanitation Data'!H138))),'Data Summary'!DG144="Yes"),OFFSET('Sanitation Data'!$H$10,0,10*ROW('Sanitation Data'!H138)),NA())</f>
        <v>#N/A</v>
      </c>
      <c r="AS144" s="509" t="e">
        <f ca="1">+IF(AND(ISNUMBER(OFFSET('Sanitation Data'!$H$11,0,10*ROW('Sanitation Data'!H138))),'Data Summary'!DH144="Yes"),OFFSET('Sanitation Data'!$H$11,0,10*ROW('Sanitation Data'!H138)),NA())</f>
        <v>#N/A</v>
      </c>
      <c r="AT144" s="509" t="e">
        <f ca="1">+IF(AND(ISNUMBER(OFFSET('Sanitation Data'!$H$12,0,10*ROW('Sanitation Data'!H138))),'Data Summary'!DI144="Yes"),OFFSET('Sanitation Data'!$H$12,0,10*ROW('Sanitation Data'!H138)),NA())</f>
        <v>#N/A</v>
      </c>
      <c r="AU144" s="509" t="e">
        <f ca="1">+IF(AND(ISNUMBER(OFFSET('Sanitation Data'!$I$4,0,10*ROW('Sanitation Data'!I138))),'Data Summary'!DJ144="Yes"),100-OFFSET('Sanitation Data'!$I$4,0,10*ROW('Sanitation Data'!I138)),NA())</f>
        <v>#N/A</v>
      </c>
      <c r="AV144" s="509" t="e">
        <f ca="1">+IF(AND(ISNUMBER(OFFSET('Sanitation Data'!$I$6,0,10*ROW('Sanitation Data'!I138))),'Data Summary'!DK144="Yes"),OFFSET('Sanitation Data'!$I$6,0,10*ROW('Sanitation Data'!I138)),NA())</f>
        <v>#N/A</v>
      </c>
      <c r="AW144" s="509" t="e">
        <f ca="1">+IF(AND(ISNUMBER(OFFSET('Sanitation Data'!$I$10,0,10*ROW('Sanitation Data'!I138))),'Data Summary'!DL144="Yes"),OFFSET('Sanitation Data'!$I$10,0,10*ROW('Sanitation Data'!I138)),NA())</f>
        <v>#N/A</v>
      </c>
      <c r="AX144" s="509" t="e">
        <f ca="1">+IF(AND(ISNUMBER(OFFSET('Sanitation Data'!$I$11,0,10*ROW('Sanitation Data'!I138))),'Data Summary'!DM144="Yes"),OFFSET('Sanitation Data'!$I$11,0,10*ROW('Sanitation Data'!I138)),NA())</f>
        <v>#N/A</v>
      </c>
      <c r="AY144" s="509" t="e">
        <f ca="1">+IF(AND(ISNUMBER(OFFSET('Sanitation Data'!$I$12,0,10*ROW('Sanitation Data'!I138))),'Data Summary'!DN144="Yes"),OFFSET('Sanitation Data'!$I$12,0,10*ROW('Sanitation Data'!I138)),NA())</f>
        <v>#N/A</v>
      </c>
      <c r="AZ144" s="510" t="e">
        <f ca="1">+IF(AND(ISNUMBER(OFFSET('Hygiene Data'!$D$5,0,10*ROW('Hygiene Data'!D138))),'Data Summary'!DO144="Yes"),OFFSET('Hygiene Data'!$D$5,0,10*ROW('Hygiene Data'!D138)),NA())</f>
        <v>#N/A</v>
      </c>
      <c r="BA144" s="510" t="e">
        <f ca="1">+IF(AND(ISNUMBER(OFFSET('Hygiene Data'!$D$7,0,10*ROW('Hygiene Data'!D138))),'Data Summary'!DP144="Yes"),OFFSET('Hygiene Data'!$D$7,0,10*ROW('Hygiene Data'!D138)),NA())</f>
        <v>#N/A</v>
      </c>
      <c r="BB144" s="510" t="e">
        <f ca="1">+IF(AND(ISNUMBER(OFFSET('Hygiene Data'!$D$9,0,10*ROW('Hygiene Data'!D138))),'Data Summary'!DQ144="Yes"),OFFSET('Hygiene Data'!$D$9,0,10*ROW('Hygiene Data'!D138)),NA())</f>
        <v>#N/A</v>
      </c>
      <c r="BC144" s="510" t="e">
        <f ca="1">+IF(AND(ISNUMBER(OFFSET('Hygiene Data'!$E$5,0,10*ROW('Hygiene Data'!E138))),'Data Summary'!DR144="Yes"),OFFSET('Hygiene Data'!$E$5,0,10*ROW('Hygiene Data'!E138)),NA())</f>
        <v>#N/A</v>
      </c>
      <c r="BD144" s="510" t="e">
        <f ca="1">+IF(AND(ISNUMBER(OFFSET('Hygiene Data'!$E$7,0,10*ROW('Hygiene Data'!E138))),'Data Summary'!DS144="Yes"),OFFSET('Hygiene Data'!$E$7,0,10*ROW('Hygiene Data'!E138)),NA())</f>
        <v>#N/A</v>
      </c>
      <c r="BE144" s="510" t="e">
        <f ca="1">+IF(AND(ISNUMBER(OFFSET('Hygiene Data'!$E$9,0,10*ROW('Hygiene Data'!E138))),'Data Summary'!DT144="Yes"),OFFSET('Hygiene Data'!$E$9,0,10*ROW('Hygiene Data'!E138)),NA())</f>
        <v>#N/A</v>
      </c>
      <c r="BF144" s="510" t="e">
        <f ca="1">+IF(AND(ISNUMBER(OFFSET('Hygiene Data'!$F$5,0,10*ROW('Hygiene Data'!F138))),'Data Summary'!DU144="Yes"),OFFSET('Hygiene Data'!$F$5,0,10*ROW('Hygiene Data'!F138)),NA())</f>
        <v>#N/A</v>
      </c>
      <c r="BG144" s="510" t="e">
        <f ca="1">+IF(AND(ISNUMBER(OFFSET('Hygiene Data'!$F$7,0,10*ROW('Hygiene Data'!F138))),'Data Summary'!DV144="Yes"),OFFSET('Hygiene Data'!$F$7,0,10*ROW('Hygiene Data'!F138)),NA())</f>
        <v>#N/A</v>
      </c>
      <c r="BH144" s="510" t="e">
        <f ca="1">+IF(AND(ISNUMBER(OFFSET('Hygiene Data'!$F$9,0,10*ROW('Hygiene Data'!F138))),'Data Summary'!DW144="Yes"),OFFSET('Hygiene Data'!$F$9,0,10*ROW('Hygiene Data'!F138)),NA())</f>
        <v>#N/A</v>
      </c>
      <c r="BI144" s="510" t="e">
        <f ca="1">+IF(AND(ISNUMBER(OFFSET('Hygiene Data'!$G$5,0,10*ROW('Hygiene Data'!G138))),'Data Summary'!DX144="Yes"),OFFSET('Hygiene Data'!$G$5,0,10*ROW('Hygiene Data'!G138)),NA())</f>
        <v>#N/A</v>
      </c>
      <c r="BJ144" s="510" t="e">
        <f ca="1">+IF(AND(ISNUMBER(OFFSET('Hygiene Data'!$G$7,0,10*ROW('Hygiene Data'!G138))),'Data Summary'!DY144="Yes"),OFFSET('Hygiene Data'!$G$7,0,10*ROW('Hygiene Data'!G138)),NA())</f>
        <v>#N/A</v>
      </c>
      <c r="BK144" s="510" t="e">
        <f ca="1">+IF(AND(ISNUMBER(OFFSET('Hygiene Data'!$G$9,0,10*ROW('Hygiene Data'!G138))),'Data Summary'!DZ144="Yes"),OFFSET('Hygiene Data'!$G$9,0,10*ROW('Hygiene Data'!G138)),NA())</f>
        <v>#N/A</v>
      </c>
      <c r="BL144" s="510" t="e">
        <f ca="1">+IF(AND(ISNUMBER(OFFSET('Hygiene Data'!$H$5,0,10*ROW('Hygiene Data'!H138))),'Data Summary'!EA144="Yes"),OFFSET('Hygiene Data'!$H$5,0,10*ROW('Hygiene Data'!H138)),NA())</f>
        <v>#N/A</v>
      </c>
      <c r="BM144" s="510" t="e">
        <f ca="1">+IF(AND(ISNUMBER(OFFSET('Hygiene Data'!$H$7,0,10*ROW('Hygiene Data'!H138))),'Data Summary'!EB144="Yes"),OFFSET('Hygiene Data'!$H$7,0,10*ROW('Hygiene Data'!H138)),NA())</f>
        <v>#N/A</v>
      </c>
      <c r="BN144" s="510" t="e">
        <f ca="1">+IF(AND(ISNUMBER(OFFSET('Hygiene Data'!$H$9,0,10*ROW('Hygiene Data'!H138))),'Data Summary'!EC144="Yes"),OFFSET('Hygiene Data'!$H$9,0,10*ROW('Hygiene Data'!H138)),NA())</f>
        <v>#N/A</v>
      </c>
      <c r="BO144" s="510" t="e">
        <f ca="1">+IF(AND(ISNUMBER(OFFSET('Hygiene Data'!$I$5,0,10*ROW('Hygiene Data'!I138))),'Data Summary'!ED144="Yes"),OFFSET('Hygiene Data'!$I$5,0,10*ROW('Hygiene Data'!I138)),NA())</f>
        <v>#N/A</v>
      </c>
      <c r="BP144" s="510" t="e">
        <f ca="1">+IF(AND(ISNUMBER(OFFSET('Hygiene Data'!$I$7,0,10*ROW('Hygiene Data'!I138))),'Data Summary'!EE144="Yes"),OFFSET('Hygiene Data'!$I$7,0,10*ROW('Hygiene Data'!I138)),NA())</f>
        <v>#N/A</v>
      </c>
      <c r="BQ144" s="510" t="e">
        <f ca="1">+IF(AND(ISNUMBER(OFFSET('Hygiene Data'!$I$9,0,10*ROW('Hygiene Data'!I138))),'Data Summary'!EF144="Yes"),OFFSET('Hygiene Data'!$I$9,0,10*ROW('Hygiene Data'!I138)),NA())</f>
        <v>#N/A</v>
      </c>
    </row>
    <row r="145" spans="1:69" x14ac:dyDescent="0.25">
      <c r="A145" s="506" t="e">
        <f ca="1">+RIGHT('Data Summary'!A145,LEN('Data Summary'!A145)-9)</f>
        <v>#VALUE!</v>
      </c>
      <c r="B145" s="480" t="str">
        <f ca="1">+IF(ISTEXT('Data Summary'!B145),'Data Summary'!B145,"")</f>
        <v/>
      </c>
      <c r="C145" s="507" t="e">
        <f ca="1">+VALUE('Data Summary'!C145)</f>
        <v>#VALUE!</v>
      </c>
      <c r="D145" s="508" t="e">
        <f ca="1">+IF(AND(ISNUMBER(OFFSET('Water Data'!$D$4,0,10*ROW('Water Data'!D139))),'Data Summary'!BS145="Yes"),100-OFFSET('Water Data'!$D$4,0,10*ROW('Water Data'!D139)),NA())</f>
        <v>#N/A</v>
      </c>
      <c r="E145" s="508" t="e">
        <f ca="1">+IF(AND(ISNUMBER(OFFSET('Water Data'!$D$6,0,10*ROW('Water Data'!D139))),'Data Summary'!BT145="Yes"),OFFSET('Water Data'!$D$6,0,10*ROW('Water Data'!D139)),NA())</f>
        <v>#N/A</v>
      </c>
      <c r="F145" s="508" t="e">
        <f ca="1">+IF(AND(ISNUMBER(OFFSET('Water Data'!$D$9,0,10*ROW('Water Data'!D139))),'Data Summary'!BU145="Yes"),OFFSET('Water Data'!$D$9,0,10*ROW('Water Data'!D139)),NA())</f>
        <v>#N/A</v>
      </c>
      <c r="G145" s="508" t="e">
        <f ca="1">+IF(AND(ISNUMBER(OFFSET('Water Data'!$E$4,0,10*ROW('Water Data'!E139))),'Data Summary'!BV145="Yes"),100-OFFSET('Water Data'!$E$4,0,10*ROW('Water Data'!E139)),NA())</f>
        <v>#N/A</v>
      </c>
      <c r="H145" s="508" t="e">
        <f ca="1">+IF(AND(ISNUMBER(OFFSET('Water Data'!$E$6,0,10*ROW('Water Data'!E139))),'Data Summary'!BW145="Yes"),OFFSET('Water Data'!$E$6,0,10*ROW('Water Data'!E139)),NA())</f>
        <v>#N/A</v>
      </c>
      <c r="I145" s="508" t="e">
        <f ca="1">+IF(AND(ISNUMBER(OFFSET('Water Data'!$E$9,0,10*ROW('Water Data'!E139))),'Data Summary'!BX145="Yes"),OFFSET('Water Data'!$E$9,0,10*ROW('Water Data'!E139)),NA())</f>
        <v>#N/A</v>
      </c>
      <c r="J145" s="508" t="e">
        <f ca="1">+IF(AND(ISNUMBER(OFFSET('Water Data'!$F$4,0,10*ROW('Water Data'!F139))),'Data Summary'!BY145="Yes"),100-OFFSET('Water Data'!$F$4,0,10*ROW('Water Data'!F139)),NA())</f>
        <v>#N/A</v>
      </c>
      <c r="K145" s="508" t="e">
        <f ca="1">+IF(AND(ISNUMBER(OFFSET('Water Data'!$F$6,0,10*ROW('Water Data'!F139))),'Data Summary'!BZ145="Yes"),OFFSET('Water Data'!$F$6,0,10*ROW('Water Data'!F139)),NA())</f>
        <v>#N/A</v>
      </c>
      <c r="L145" s="508" t="e">
        <f ca="1">+IF(AND(ISNUMBER(OFFSET('Water Data'!$F$9,0,10*ROW('Water Data'!F139))),'Data Summary'!CA145="Yes"),OFFSET('Water Data'!$F$9,0,10*ROW('Water Data'!F139)),NA())</f>
        <v>#N/A</v>
      </c>
      <c r="M145" s="508" t="e">
        <f ca="1">+IF(AND(ISNUMBER(OFFSET('Water Data'!$G$4,0,10*ROW('Water Data'!G139))),'Data Summary'!CB145="Yes"),100-OFFSET('Water Data'!$G$4,0,10*ROW('Water Data'!G139)),NA())</f>
        <v>#N/A</v>
      </c>
      <c r="N145" s="508" t="e">
        <f ca="1">+IF(AND(ISNUMBER(OFFSET('Water Data'!$G$6,0,10*ROW('Water Data'!G139))),'Data Summary'!CC145="Yes"),OFFSET('Water Data'!$G$6,0,10*ROW('Water Data'!G139)),NA())</f>
        <v>#N/A</v>
      </c>
      <c r="O145" s="508" t="e">
        <f ca="1">+IF(AND(ISNUMBER(OFFSET('Water Data'!$G$9,0,10*ROW('Water Data'!G139))),'Data Summary'!CD145="Yes"),OFFSET('Water Data'!$G$9,0,10*ROW('Water Data'!G139)),NA())</f>
        <v>#N/A</v>
      </c>
      <c r="P145" s="508" t="e">
        <f ca="1">+IF(AND(ISNUMBER(OFFSET('Water Data'!$H$4,0,10*ROW('Water Data'!H139))),'Data Summary'!CE145="Yes"),100-OFFSET('Water Data'!$H$4,0,10*ROW('Water Data'!H139)),NA())</f>
        <v>#N/A</v>
      </c>
      <c r="Q145" s="508" t="e">
        <f ca="1">+IF(AND(ISNUMBER(OFFSET('Water Data'!$H$6,0,10*ROW('Water Data'!H139))),'Data Summary'!CF145="Yes"),OFFSET('Water Data'!$H$6,0,10*ROW('Water Data'!H139)),NA())</f>
        <v>#N/A</v>
      </c>
      <c r="R145" s="508" t="e">
        <f ca="1">+IF(AND(ISNUMBER(OFFSET('Water Data'!$H$9,0,10*ROW('Water Data'!H139))),'Data Summary'!CG145="Yes"),OFFSET('Water Data'!$H$9,0,10*ROW('Water Data'!H139)),NA())</f>
        <v>#N/A</v>
      </c>
      <c r="S145" s="508" t="e">
        <f ca="1">+IF(AND(ISNUMBER(OFFSET('Water Data'!$I$4,0,10*ROW('Water Data'!I139))),'Data Summary'!CH145="Yes"),100-OFFSET('Water Data'!$I$4,0,10*ROW('Water Data'!I139)),NA())</f>
        <v>#N/A</v>
      </c>
      <c r="T145" s="508" t="e">
        <f ca="1">+IF(AND(ISNUMBER(OFFSET('Water Data'!$I$6,0,10*ROW('Water Data'!I139))),'Data Summary'!CI145="Yes"),OFFSET('Water Data'!$I$6,0,10*ROW('Water Data'!I139)),NA())</f>
        <v>#N/A</v>
      </c>
      <c r="U145" s="508" t="e">
        <f ca="1">+IF(AND(ISNUMBER(OFFSET('Water Data'!$I$9,0,10*ROW('Water Data'!I139))),'Data Summary'!CJ145="Yes"),OFFSET('Water Data'!$I$9,0,10*ROW('Water Data'!I139)),NA())</f>
        <v>#N/A</v>
      </c>
      <c r="V145" s="509" t="e">
        <f ca="1">+IF(AND(ISNUMBER(OFFSET('Sanitation Data'!$D$4,0,10*ROW('Sanitation Data'!D139))),'Data Summary'!CK145="Yes"),100-OFFSET('Sanitation Data'!$D$4,0,10*ROW('Sanitation Data'!D139)),NA())</f>
        <v>#N/A</v>
      </c>
      <c r="W145" s="509" t="e">
        <f ca="1">+IF(AND(ISNUMBER(OFFSET('Sanitation Data'!$D$6,0,10*ROW('Sanitation Data'!D139))),'Data Summary'!CL145="Yes"),OFFSET('Sanitation Data'!$D$6,0,10*ROW('Sanitation Data'!D139)),NA())</f>
        <v>#N/A</v>
      </c>
      <c r="X145" s="509" t="e">
        <f ca="1">+IF(AND(ISNUMBER(OFFSET('Sanitation Data'!$D$10,0,10*ROW('Sanitation Data'!D139))),'Data Summary'!CM145="Yes"),OFFSET('Sanitation Data'!$D$10,0,10*ROW('Sanitation Data'!D139)),NA())</f>
        <v>#N/A</v>
      </c>
      <c r="Y145" s="509" t="e">
        <f ca="1">+IF(AND(ISNUMBER(OFFSET('Sanitation Data'!$D$11,0,10*ROW('Sanitation Data'!D139))),'Data Summary'!CN145="Yes"),OFFSET('Sanitation Data'!$D$11,0,10*ROW('Sanitation Data'!D139)),NA())</f>
        <v>#N/A</v>
      </c>
      <c r="Z145" s="509" t="e">
        <f ca="1">+IF(AND(ISNUMBER(OFFSET('Sanitation Data'!$D$12,0,10*ROW('Sanitation Data'!D139))),'Data Summary'!CO145="Yes"),OFFSET('Sanitation Data'!$D$12,0,10*ROW('Sanitation Data'!D139)),NA())</f>
        <v>#N/A</v>
      </c>
      <c r="AA145" s="509" t="e">
        <f ca="1">+IF(AND(ISNUMBER(OFFSET('Sanitation Data'!$E$4,0,10*ROW('Sanitation Data'!E139))),'Data Summary'!CP145="Yes"),100-OFFSET('Sanitation Data'!$E$4,0,10*ROW('Sanitation Data'!E139)),NA())</f>
        <v>#N/A</v>
      </c>
      <c r="AB145" s="509" t="e">
        <f ca="1">+IF(AND(ISNUMBER(OFFSET('Sanitation Data'!$E$6,0,10*ROW('Sanitation Data'!E139))),'Data Summary'!CQ145="Yes"),OFFSET('Sanitation Data'!$E$6,0,10*ROW('Sanitation Data'!E139)),NA())</f>
        <v>#N/A</v>
      </c>
      <c r="AC145" s="509" t="e">
        <f ca="1">+IF(AND(ISNUMBER(OFFSET('Sanitation Data'!$E$10,0,10*ROW('Sanitation Data'!E139))),'Data Summary'!CR145="Yes"),OFFSET('Sanitation Data'!$E$10,0,10*ROW('Sanitation Data'!E139)),NA())</f>
        <v>#N/A</v>
      </c>
      <c r="AD145" s="509" t="e">
        <f ca="1">+IF(AND(ISNUMBER(OFFSET('Sanitation Data'!$E$11,0,10*ROW('Sanitation Data'!E139))),'Data Summary'!CS145="Yes"),OFFSET('Sanitation Data'!$E$11,0,10*ROW('Sanitation Data'!E139)),NA())</f>
        <v>#N/A</v>
      </c>
      <c r="AE145" s="509" t="e">
        <f ca="1">+IF(AND(ISNUMBER(OFFSET('Sanitation Data'!$E$12,0,10*ROW('Sanitation Data'!E139))),'Data Summary'!CT145="Yes"),OFFSET('Sanitation Data'!$E$12,0,10*ROW('Sanitation Data'!E139)),NA())</f>
        <v>#N/A</v>
      </c>
      <c r="AF145" s="509" t="e">
        <f ca="1">+IF(AND(ISNUMBER(OFFSET('Sanitation Data'!$F$4,0,10*ROW('Sanitation Data'!F139))),'Data Summary'!CU145="Yes"),100-OFFSET('Sanitation Data'!$F$4,0,10*ROW('Sanitation Data'!F139)),NA())</f>
        <v>#N/A</v>
      </c>
      <c r="AG145" s="509" t="e">
        <f ca="1">+IF(AND(ISNUMBER(OFFSET('Sanitation Data'!$F$6,0,10*ROW('Sanitation Data'!F139))),'Data Summary'!CV145="Yes"),OFFSET('Sanitation Data'!$F$6,0,10*ROW('Sanitation Data'!F139)),NA())</f>
        <v>#N/A</v>
      </c>
      <c r="AH145" s="509" t="e">
        <f ca="1">+IF(AND(ISNUMBER(OFFSET('Sanitation Data'!$F$10,0,10*ROW('Sanitation Data'!F139))),'Data Summary'!CW145="Yes"),OFFSET('Sanitation Data'!$F$10,0,10*ROW('Sanitation Data'!F139)),NA())</f>
        <v>#N/A</v>
      </c>
      <c r="AI145" s="509" t="e">
        <f ca="1">+IF(AND(ISNUMBER(OFFSET('Sanitation Data'!$F$11,0,10*ROW('Sanitation Data'!F139))),'Data Summary'!CX145="Yes"),OFFSET('Sanitation Data'!$F$11,0,10*ROW('Sanitation Data'!F139)),NA())</f>
        <v>#N/A</v>
      </c>
      <c r="AJ145" s="509" t="e">
        <f ca="1">+IF(AND(ISNUMBER(OFFSET('Sanitation Data'!$F$12,0,10*ROW('Sanitation Data'!F139))),'Data Summary'!CY145="Yes"),OFFSET('Sanitation Data'!$F$12,0,10*ROW('Sanitation Data'!F139)),NA())</f>
        <v>#N/A</v>
      </c>
      <c r="AK145" s="509" t="e">
        <f ca="1">+IF(AND(ISNUMBER(OFFSET('Sanitation Data'!$G$4,0,10*ROW('Sanitation Data'!G139))),'Data Summary'!CZ145="Yes"),100-OFFSET('Sanitation Data'!$G$4,0,10*ROW('Sanitation Data'!G139)),NA())</f>
        <v>#N/A</v>
      </c>
      <c r="AL145" s="509" t="e">
        <f ca="1">+IF(AND(ISNUMBER(OFFSET('Sanitation Data'!$G$6,0,10*ROW('Sanitation Data'!G139))),'Data Summary'!DA145="Yes"),OFFSET('Sanitation Data'!$G$6,0,10*ROW('Sanitation Data'!G139)),NA())</f>
        <v>#N/A</v>
      </c>
      <c r="AM145" s="509" t="e">
        <f ca="1">+IF(AND(ISNUMBER(OFFSET('Sanitation Data'!$G$10,0,10*ROW('Sanitation Data'!G139))),'Data Summary'!DB145="Yes"),OFFSET('Sanitation Data'!$G$10,0,10*ROW('Sanitation Data'!G139)),NA())</f>
        <v>#N/A</v>
      </c>
      <c r="AN145" s="509" t="e">
        <f ca="1">+IF(AND(ISNUMBER(OFFSET('Sanitation Data'!$G$11,0,10*ROW('Sanitation Data'!G139))),'Data Summary'!DC145="Yes"),OFFSET('Sanitation Data'!$G$11,0,10*ROW('Sanitation Data'!G139)),NA())</f>
        <v>#N/A</v>
      </c>
      <c r="AO145" s="509" t="e">
        <f ca="1">+IF(AND(ISNUMBER(OFFSET('Sanitation Data'!$G$12,0,10*ROW('Sanitation Data'!G139))),'Data Summary'!DD145="Yes"),OFFSET('Sanitation Data'!$G$12,0,10*ROW('Sanitation Data'!G139)),NA())</f>
        <v>#N/A</v>
      </c>
      <c r="AP145" s="509" t="e">
        <f ca="1">+IF(AND(ISNUMBER(OFFSET('Sanitation Data'!$H$4,0,10*ROW('Sanitation Data'!H139))),'Data Summary'!DE145="Yes"),100-OFFSET('Sanitation Data'!$H$4,0,10*ROW('Sanitation Data'!H139)),NA())</f>
        <v>#N/A</v>
      </c>
      <c r="AQ145" s="509" t="e">
        <f ca="1">+IF(AND(ISNUMBER(OFFSET('Sanitation Data'!$H$6,0,10*ROW('Sanitation Data'!H139))),'Data Summary'!DF145="Yes"),OFFSET('Sanitation Data'!$H$6,0,10*ROW('Sanitation Data'!H139)),NA())</f>
        <v>#N/A</v>
      </c>
      <c r="AR145" s="509" t="e">
        <f ca="1">+IF(AND(ISNUMBER(OFFSET('Sanitation Data'!$H$10,0,10*ROW('Sanitation Data'!H139))),'Data Summary'!DG145="Yes"),OFFSET('Sanitation Data'!$H$10,0,10*ROW('Sanitation Data'!H139)),NA())</f>
        <v>#N/A</v>
      </c>
      <c r="AS145" s="509" t="e">
        <f ca="1">+IF(AND(ISNUMBER(OFFSET('Sanitation Data'!$H$11,0,10*ROW('Sanitation Data'!H139))),'Data Summary'!DH145="Yes"),OFFSET('Sanitation Data'!$H$11,0,10*ROW('Sanitation Data'!H139)),NA())</f>
        <v>#N/A</v>
      </c>
      <c r="AT145" s="509" t="e">
        <f ca="1">+IF(AND(ISNUMBER(OFFSET('Sanitation Data'!$H$12,0,10*ROW('Sanitation Data'!H139))),'Data Summary'!DI145="Yes"),OFFSET('Sanitation Data'!$H$12,0,10*ROW('Sanitation Data'!H139)),NA())</f>
        <v>#N/A</v>
      </c>
      <c r="AU145" s="509" t="e">
        <f ca="1">+IF(AND(ISNUMBER(OFFSET('Sanitation Data'!$I$4,0,10*ROW('Sanitation Data'!I139))),'Data Summary'!DJ145="Yes"),100-OFFSET('Sanitation Data'!$I$4,0,10*ROW('Sanitation Data'!I139)),NA())</f>
        <v>#N/A</v>
      </c>
      <c r="AV145" s="509" t="e">
        <f ca="1">+IF(AND(ISNUMBER(OFFSET('Sanitation Data'!$I$6,0,10*ROW('Sanitation Data'!I139))),'Data Summary'!DK145="Yes"),OFFSET('Sanitation Data'!$I$6,0,10*ROW('Sanitation Data'!I139)),NA())</f>
        <v>#N/A</v>
      </c>
      <c r="AW145" s="509" t="e">
        <f ca="1">+IF(AND(ISNUMBER(OFFSET('Sanitation Data'!$I$10,0,10*ROW('Sanitation Data'!I139))),'Data Summary'!DL145="Yes"),OFFSET('Sanitation Data'!$I$10,0,10*ROW('Sanitation Data'!I139)),NA())</f>
        <v>#N/A</v>
      </c>
      <c r="AX145" s="509" t="e">
        <f ca="1">+IF(AND(ISNUMBER(OFFSET('Sanitation Data'!$I$11,0,10*ROW('Sanitation Data'!I139))),'Data Summary'!DM145="Yes"),OFFSET('Sanitation Data'!$I$11,0,10*ROW('Sanitation Data'!I139)),NA())</f>
        <v>#N/A</v>
      </c>
      <c r="AY145" s="509" t="e">
        <f ca="1">+IF(AND(ISNUMBER(OFFSET('Sanitation Data'!$I$12,0,10*ROW('Sanitation Data'!I139))),'Data Summary'!DN145="Yes"),OFFSET('Sanitation Data'!$I$12,0,10*ROW('Sanitation Data'!I139)),NA())</f>
        <v>#N/A</v>
      </c>
      <c r="AZ145" s="510" t="e">
        <f ca="1">+IF(AND(ISNUMBER(OFFSET('Hygiene Data'!$D$5,0,10*ROW('Hygiene Data'!D139))),'Data Summary'!DO145="Yes"),OFFSET('Hygiene Data'!$D$5,0,10*ROW('Hygiene Data'!D139)),NA())</f>
        <v>#N/A</v>
      </c>
      <c r="BA145" s="510" t="e">
        <f ca="1">+IF(AND(ISNUMBER(OFFSET('Hygiene Data'!$D$7,0,10*ROW('Hygiene Data'!D139))),'Data Summary'!DP145="Yes"),OFFSET('Hygiene Data'!$D$7,0,10*ROW('Hygiene Data'!D139)),NA())</f>
        <v>#N/A</v>
      </c>
      <c r="BB145" s="510" t="e">
        <f ca="1">+IF(AND(ISNUMBER(OFFSET('Hygiene Data'!$D$9,0,10*ROW('Hygiene Data'!D139))),'Data Summary'!DQ145="Yes"),OFFSET('Hygiene Data'!$D$9,0,10*ROW('Hygiene Data'!D139)),NA())</f>
        <v>#N/A</v>
      </c>
      <c r="BC145" s="510" t="e">
        <f ca="1">+IF(AND(ISNUMBER(OFFSET('Hygiene Data'!$E$5,0,10*ROW('Hygiene Data'!E139))),'Data Summary'!DR145="Yes"),OFFSET('Hygiene Data'!$E$5,0,10*ROW('Hygiene Data'!E139)),NA())</f>
        <v>#N/A</v>
      </c>
      <c r="BD145" s="510" t="e">
        <f ca="1">+IF(AND(ISNUMBER(OFFSET('Hygiene Data'!$E$7,0,10*ROW('Hygiene Data'!E139))),'Data Summary'!DS145="Yes"),OFFSET('Hygiene Data'!$E$7,0,10*ROW('Hygiene Data'!E139)),NA())</f>
        <v>#N/A</v>
      </c>
      <c r="BE145" s="510" t="e">
        <f ca="1">+IF(AND(ISNUMBER(OFFSET('Hygiene Data'!$E$9,0,10*ROW('Hygiene Data'!E139))),'Data Summary'!DT145="Yes"),OFFSET('Hygiene Data'!$E$9,0,10*ROW('Hygiene Data'!E139)),NA())</f>
        <v>#N/A</v>
      </c>
      <c r="BF145" s="510" t="e">
        <f ca="1">+IF(AND(ISNUMBER(OFFSET('Hygiene Data'!$F$5,0,10*ROW('Hygiene Data'!F139))),'Data Summary'!DU145="Yes"),OFFSET('Hygiene Data'!$F$5,0,10*ROW('Hygiene Data'!F139)),NA())</f>
        <v>#N/A</v>
      </c>
      <c r="BG145" s="510" t="e">
        <f ca="1">+IF(AND(ISNUMBER(OFFSET('Hygiene Data'!$F$7,0,10*ROW('Hygiene Data'!F139))),'Data Summary'!DV145="Yes"),OFFSET('Hygiene Data'!$F$7,0,10*ROW('Hygiene Data'!F139)),NA())</f>
        <v>#N/A</v>
      </c>
      <c r="BH145" s="510" t="e">
        <f ca="1">+IF(AND(ISNUMBER(OFFSET('Hygiene Data'!$F$9,0,10*ROW('Hygiene Data'!F139))),'Data Summary'!DW145="Yes"),OFFSET('Hygiene Data'!$F$9,0,10*ROW('Hygiene Data'!F139)),NA())</f>
        <v>#N/A</v>
      </c>
      <c r="BI145" s="510" t="e">
        <f ca="1">+IF(AND(ISNUMBER(OFFSET('Hygiene Data'!$G$5,0,10*ROW('Hygiene Data'!G139))),'Data Summary'!DX145="Yes"),OFFSET('Hygiene Data'!$G$5,0,10*ROW('Hygiene Data'!G139)),NA())</f>
        <v>#N/A</v>
      </c>
      <c r="BJ145" s="510" t="e">
        <f ca="1">+IF(AND(ISNUMBER(OFFSET('Hygiene Data'!$G$7,0,10*ROW('Hygiene Data'!G139))),'Data Summary'!DY145="Yes"),OFFSET('Hygiene Data'!$G$7,0,10*ROW('Hygiene Data'!G139)),NA())</f>
        <v>#N/A</v>
      </c>
      <c r="BK145" s="510" t="e">
        <f ca="1">+IF(AND(ISNUMBER(OFFSET('Hygiene Data'!$G$9,0,10*ROW('Hygiene Data'!G139))),'Data Summary'!DZ145="Yes"),OFFSET('Hygiene Data'!$G$9,0,10*ROW('Hygiene Data'!G139)),NA())</f>
        <v>#N/A</v>
      </c>
      <c r="BL145" s="510" t="e">
        <f ca="1">+IF(AND(ISNUMBER(OFFSET('Hygiene Data'!$H$5,0,10*ROW('Hygiene Data'!H139))),'Data Summary'!EA145="Yes"),OFFSET('Hygiene Data'!$H$5,0,10*ROW('Hygiene Data'!H139)),NA())</f>
        <v>#N/A</v>
      </c>
      <c r="BM145" s="510" t="e">
        <f ca="1">+IF(AND(ISNUMBER(OFFSET('Hygiene Data'!$H$7,0,10*ROW('Hygiene Data'!H139))),'Data Summary'!EB145="Yes"),OFFSET('Hygiene Data'!$H$7,0,10*ROW('Hygiene Data'!H139)),NA())</f>
        <v>#N/A</v>
      </c>
      <c r="BN145" s="510" t="e">
        <f ca="1">+IF(AND(ISNUMBER(OFFSET('Hygiene Data'!$H$9,0,10*ROW('Hygiene Data'!H139))),'Data Summary'!EC145="Yes"),OFFSET('Hygiene Data'!$H$9,0,10*ROW('Hygiene Data'!H139)),NA())</f>
        <v>#N/A</v>
      </c>
      <c r="BO145" s="510" t="e">
        <f ca="1">+IF(AND(ISNUMBER(OFFSET('Hygiene Data'!$I$5,0,10*ROW('Hygiene Data'!I139))),'Data Summary'!ED145="Yes"),OFFSET('Hygiene Data'!$I$5,0,10*ROW('Hygiene Data'!I139)),NA())</f>
        <v>#N/A</v>
      </c>
      <c r="BP145" s="510" t="e">
        <f ca="1">+IF(AND(ISNUMBER(OFFSET('Hygiene Data'!$I$7,0,10*ROW('Hygiene Data'!I139))),'Data Summary'!EE145="Yes"),OFFSET('Hygiene Data'!$I$7,0,10*ROW('Hygiene Data'!I139)),NA())</f>
        <v>#N/A</v>
      </c>
      <c r="BQ145" s="510" t="e">
        <f ca="1">+IF(AND(ISNUMBER(OFFSET('Hygiene Data'!$I$9,0,10*ROW('Hygiene Data'!I139))),'Data Summary'!EF145="Yes"),OFFSET('Hygiene Data'!$I$9,0,10*ROW('Hygiene Data'!I139)),NA())</f>
        <v>#N/A</v>
      </c>
    </row>
    <row r="146" spans="1:69" x14ac:dyDescent="0.25">
      <c r="A146" s="506" t="e">
        <f ca="1">+RIGHT('Data Summary'!A146,LEN('Data Summary'!A146)-9)</f>
        <v>#VALUE!</v>
      </c>
      <c r="B146" s="480" t="str">
        <f ca="1">+IF(ISTEXT('Data Summary'!B146),'Data Summary'!B146,"")</f>
        <v/>
      </c>
      <c r="C146" s="507" t="e">
        <f ca="1">+VALUE('Data Summary'!C146)</f>
        <v>#VALUE!</v>
      </c>
      <c r="D146" s="508" t="e">
        <f ca="1">+IF(AND(ISNUMBER(OFFSET('Water Data'!$D$4,0,10*ROW('Water Data'!D140))),'Data Summary'!BS146="Yes"),100-OFFSET('Water Data'!$D$4,0,10*ROW('Water Data'!D140)),NA())</f>
        <v>#N/A</v>
      </c>
      <c r="E146" s="508" t="e">
        <f ca="1">+IF(AND(ISNUMBER(OFFSET('Water Data'!$D$6,0,10*ROW('Water Data'!D140))),'Data Summary'!BT146="Yes"),OFFSET('Water Data'!$D$6,0,10*ROW('Water Data'!D140)),NA())</f>
        <v>#N/A</v>
      </c>
      <c r="F146" s="508" t="e">
        <f ca="1">+IF(AND(ISNUMBER(OFFSET('Water Data'!$D$9,0,10*ROW('Water Data'!D140))),'Data Summary'!BU146="Yes"),OFFSET('Water Data'!$D$9,0,10*ROW('Water Data'!D140)),NA())</f>
        <v>#N/A</v>
      </c>
      <c r="G146" s="508" t="e">
        <f ca="1">+IF(AND(ISNUMBER(OFFSET('Water Data'!$E$4,0,10*ROW('Water Data'!E140))),'Data Summary'!BV146="Yes"),100-OFFSET('Water Data'!$E$4,0,10*ROW('Water Data'!E140)),NA())</f>
        <v>#N/A</v>
      </c>
      <c r="H146" s="508" t="e">
        <f ca="1">+IF(AND(ISNUMBER(OFFSET('Water Data'!$E$6,0,10*ROW('Water Data'!E140))),'Data Summary'!BW146="Yes"),OFFSET('Water Data'!$E$6,0,10*ROW('Water Data'!E140)),NA())</f>
        <v>#N/A</v>
      </c>
      <c r="I146" s="508" t="e">
        <f ca="1">+IF(AND(ISNUMBER(OFFSET('Water Data'!$E$9,0,10*ROW('Water Data'!E140))),'Data Summary'!BX146="Yes"),OFFSET('Water Data'!$E$9,0,10*ROW('Water Data'!E140)),NA())</f>
        <v>#N/A</v>
      </c>
      <c r="J146" s="508" t="e">
        <f ca="1">+IF(AND(ISNUMBER(OFFSET('Water Data'!$F$4,0,10*ROW('Water Data'!F140))),'Data Summary'!BY146="Yes"),100-OFFSET('Water Data'!$F$4,0,10*ROW('Water Data'!F140)),NA())</f>
        <v>#N/A</v>
      </c>
      <c r="K146" s="508" t="e">
        <f ca="1">+IF(AND(ISNUMBER(OFFSET('Water Data'!$F$6,0,10*ROW('Water Data'!F140))),'Data Summary'!BZ146="Yes"),OFFSET('Water Data'!$F$6,0,10*ROW('Water Data'!F140)),NA())</f>
        <v>#N/A</v>
      </c>
      <c r="L146" s="508" t="e">
        <f ca="1">+IF(AND(ISNUMBER(OFFSET('Water Data'!$F$9,0,10*ROW('Water Data'!F140))),'Data Summary'!CA146="Yes"),OFFSET('Water Data'!$F$9,0,10*ROW('Water Data'!F140)),NA())</f>
        <v>#N/A</v>
      </c>
      <c r="M146" s="508" t="e">
        <f ca="1">+IF(AND(ISNUMBER(OFFSET('Water Data'!$G$4,0,10*ROW('Water Data'!G140))),'Data Summary'!CB146="Yes"),100-OFFSET('Water Data'!$G$4,0,10*ROW('Water Data'!G140)),NA())</f>
        <v>#N/A</v>
      </c>
      <c r="N146" s="508" t="e">
        <f ca="1">+IF(AND(ISNUMBER(OFFSET('Water Data'!$G$6,0,10*ROW('Water Data'!G140))),'Data Summary'!CC146="Yes"),OFFSET('Water Data'!$G$6,0,10*ROW('Water Data'!G140)),NA())</f>
        <v>#N/A</v>
      </c>
      <c r="O146" s="508" t="e">
        <f ca="1">+IF(AND(ISNUMBER(OFFSET('Water Data'!$G$9,0,10*ROW('Water Data'!G140))),'Data Summary'!CD146="Yes"),OFFSET('Water Data'!$G$9,0,10*ROW('Water Data'!G140)),NA())</f>
        <v>#N/A</v>
      </c>
      <c r="P146" s="508" t="e">
        <f ca="1">+IF(AND(ISNUMBER(OFFSET('Water Data'!$H$4,0,10*ROW('Water Data'!H140))),'Data Summary'!CE146="Yes"),100-OFFSET('Water Data'!$H$4,0,10*ROW('Water Data'!H140)),NA())</f>
        <v>#N/A</v>
      </c>
      <c r="Q146" s="508" t="e">
        <f ca="1">+IF(AND(ISNUMBER(OFFSET('Water Data'!$H$6,0,10*ROW('Water Data'!H140))),'Data Summary'!CF146="Yes"),OFFSET('Water Data'!$H$6,0,10*ROW('Water Data'!H140)),NA())</f>
        <v>#N/A</v>
      </c>
      <c r="R146" s="508" t="e">
        <f ca="1">+IF(AND(ISNUMBER(OFFSET('Water Data'!$H$9,0,10*ROW('Water Data'!H140))),'Data Summary'!CG146="Yes"),OFFSET('Water Data'!$H$9,0,10*ROW('Water Data'!H140)),NA())</f>
        <v>#N/A</v>
      </c>
      <c r="S146" s="508" t="e">
        <f ca="1">+IF(AND(ISNUMBER(OFFSET('Water Data'!$I$4,0,10*ROW('Water Data'!I140))),'Data Summary'!CH146="Yes"),100-OFFSET('Water Data'!$I$4,0,10*ROW('Water Data'!I140)),NA())</f>
        <v>#N/A</v>
      </c>
      <c r="T146" s="508" t="e">
        <f ca="1">+IF(AND(ISNUMBER(OFFSET('Water Data'!$I$6,0,10*ROW('Water Data'!I140))),'Data Summary'!CI146="Yes"),OFFSET('Water Data'!$I$6,0,10*ROW('Water Data'!I140)),NA())</f>
        <v>#N/A</v>
      </c>
      <c r="U146" s="508" t="e">
        <f ca="1">+IF(AND(ISNUMBER(OFFSET('Water Data'!$I$9,0,10*ROW('Water Data'!I140))),'Data Summary'!CJ146="Yes"),OFFSET('Water Data'!$I$9,0,10*ROW('Water Data'!I140)),NA())</f>
        <v>#N/A</v>
      </c>
      <c r="V146" s="509" t="e">
        <f ca="1">+IF(AND(ISNUMBER(OFFSET('Sanitation Data'!$D$4,0,10*ROW('Sanitation Data'!D140))),'Data Summary'!CK146="Yes"),100-OFFSET('Sanitation Data'!$D$4,0,10*ROW('Sanitation Data'!D140)),NA())</f>
        <v>#N/A</v>
      </c>
      <c r="W146" s="509" t="e">
        <f ca="1">+IF(AND(ISNUMBER(OFFSET('Sanitation Data'!$D$6,0,10*ROW('Sanitation Data'!D140))),'Data Summary'!CL146="Yes"),OFFSET('Sanitation Data'!$D$6,0,10*ROW('Sanitation Data'!D140)),NA())</f>
        <v>#N/A</v>
      </c>
      <c r="X146" s="509" t="e">
        <f ca="1">+IF(AND(ISNUMBER(OFFSET('Sanitation Data'!$D$10,0,10*ROW('Sanitation Data'!D140))),'Data Summary'!CM146="Yes"),OFFSET('Sanitation Data'!$D$10,0,10*ROW('Sanitation Data'!D140)),NA())</f>
        <v>#N/A</v>
      </c>
      <c r="Y146" s="509" t="e">
        <f ca="1">+IF(AND(ISNUMBER(OFFSET('Sanitation Data'!$D$11,0,10*ROW('Sanitation Data'!D140))),'Data Summary'!CN146="Yes"),OFFSET('Sanitation Data'!$D$11,0,10*ROW('Sanitation Data'!D140)),NA())</f>
        <v>#N/A</v>
      </c>
      <c r="Z146" s="509" t="e">
        <f ca="1">+IF(AND(ISNUMBER(OFFSET('Sanitation Data'!$D$12,0,10*ROW('Sanitation Data'!D140))),'Data Summary'!CO146="Yes"),OFFSET('Sanitation Data'!$D$12,0,10*ROW('Sanitation Data'!D140)),NA())</f>
        <v>#N/A</v>
      </c>
      <c r="AA146" s="509" t="e">
        <f ca="1">+IF(AND(ISNUMBER(OFFSET('Sanitation Data'!$E$4,0,10*ROW('Sanitation Data'!E140))),'Data Summary'!CP146="Yes"),100-OFFSET('Sanitation Data'!$E$4,0,10*ROW('Sanitation Data'!E140)),NA())</f>
        <v>#N/A</v>
      </c>
      <c r="AB146" s="509" t="e">
        <f ca="1">+IF(AND(ISNUMBER(OFFSET('Sanitation Data'!$E$6,0,10*ROW('Sanitation Data'!E140))),'Data Summary'!CQ146="Yes"),OFFSET('Sanitation Data'!$E$6,0,10*ROW('Sanitation Data'!E140)),NA())</f>
        <v>#N/A</v>
      </c>
      <c r="AC146" s="509" t="e">
        <f ca="1">+IF(AND(ISNUMBER(OFFSET('Sanitation Data'!$E$10,0,10*ROW('Sanitation Data'!E140))),'Data Summary'!CR146="Yes"),OFFSET('Sanitation Data'!$E$10,0,10*ROW('Sanitation Data'!E140)),NA())</f>
        <v>#N/A</v>
      </c>
      <c r="AD146" s="509" t="e">
        <f ca="1">+IF(AND(ISNUMBER(OFFSET('Sanitation Data'!$E$11,0,10*ROW('Sanitation Data'!E140))),'Data Summary'!CS146="Yes"),OFFSET('Sanitation Data'!$E$11,0,10*ROW('Sanitation Data'!E140)),NA())</f>
        <v>#N/A</v>
      </c>
      <c r="AE146" s="509" t="e">
        <f ca="1">+IF(AND(ISNUMBER(OFFSET('Sanitation Data'!$E$12,0,10*ROW('Sanitation Data'!E140))),'Data Summary'!CT146="Yes"),OFFSET('Sanitation Data'!$E$12,0,10*ROW('Sanitation Data'!E140)),NA())</f>
        <v>#N/A</v>
      </c>
      <c r="AF146" s="509" t="e">
        <f ca="1">+IF(AND(ISNUMBER(OFFSET('Sanitation Data'!$F$4,0,10*ROW('Sanitation Data'!F140))),'Data Summary'!CU146="Yes"),100-OFFSET('Sanitation Data'!$F$4,0,10*ROW('Sanitation Data'!F140)),NA())</f>
        <v>#N/A</v>
      </c>
      <c r="AG146" s="509" t="e">
        <f ca="1">+IF(AND(ISNUMBER(OFFSET('Sanitation Data'!$F$6,0,10*ROW('Sanitation Data'!F140))),'Data Summary'!CV146="Yes"),OFFSET('Sanitation Data'!$F$6,0,10*ROW('Sanitation Data'!F140)),NA())</f>
        <v>#N/A</v>
      </c>
      <c r="AH146" s="509" t="e">
        <f ca="1">+IF(AND(ISNUMBER(OFFSET('Sanitation Data'!$F$10,0,10*ROW('Sanitation Data'!F140))),'Data Summary'!CW146="Yes"),OFFSET('Sanitation Data'!$F$10,0,10*ROW('Sanitation Data'!F140)),NA())</f>
        <v>#N/A</v>
      </c>
      <c r="AI146" s="509" t="e">
        <f ca="1">+IF(AND(ISNUMBER(OFFSET('Sanitation Data'!$F$11,0,10*ROW('Sanitation Data'!F140))),'Data Summary'!CX146="Yes"),OFFSET('Sanitation Data'!$F$11,0,10*ROW('Sanitation Data'!F140)),NA())</f>
        <v>#N/A</v>
      </c>
      <c r="AJ146" s="509" t="e">
        <f ca="1">+IF(AND(ISNUMBER(OFFSET('Sanitation Data'!$F$12,0,10*ROW('Sanitation Data'!F140))),'Data Summary'!CY146="Yes"),OFFSET('Sanitation Data'!$F$12,0,10*ROW('Sanitation Data'!F140)),NA())</f>
        <v>#N/A</v>
      </c>
      <c r="AK146" s="509" t="e">
        <f ca="1">+IF(AND(ISNUMBER(OFFSET('Sanitation Data'!$G$4,0,10*ROW('Sanitation Data'!G140))),'Data Summary'!CZ146="Yes"),100-OFFSET('Sanitation Data'!$G$4,0,10*ROW('Sanitation Data'!G140)),NA())</f>
        <v>#N/A</v>
      </c>
      <c r="AL146" s="509" t="e">
        <f ca="1">+IF(AND(ISNUMBER(OFFSET('Sanitation Data'!$G$6,0,10*ROW('Sanitation Data'!G140))),'Data Summary'!DA146="Yes"),OFFSET('Sanitation Data'!$G$6,0,10*ROW('Sanitation Data'!G140)),NA())</f>
        <v>#N/A</v>
      </c>
      <c r="AM146" s="509" t="e">
        <f ca="1">+IF(AND(ISNUMBER(OFFSET('Sanitation Data'!$G$10,0,10*ROW('Sanitation Data'!G140))),'Data Summary'!DB146="Yes"),OFFSET('Sanitation Data'!$G$10,0,10*ROW('Sanitation Data'!G140)),NA())</f>
        <v>#N/A</v>
      </c>
      <c r="AN146" s="509" t="e">
        <f ca="1">+IF(AND(ISNUMBER(OFFSET('Sanitation Data'!$G$11,0,10*ROW('Sanitation Data'!G140))),'Data Summary'!DC146="Yes"),OFFSET('Sanitation Data'!$G$11,0,10*ROW('Sanitation Data'!G140)),NA())</f>
        <v>#N/A</v>
      </c>
      <c r="AO146" s="509" t="e">
        <f ca="1">+IF(AND(ISNUMBER(OFFSET('Sanitation Data'!$G$12,0,10*ROW('Sanitation Data'!G140))),'Data Summary'!DD146="Yes"),OFFSET('Sanitation Data'!$G$12,0,10*ROW('Sanitation Data'!G140)),NA())</f>
        <v>#N/A</v>
      </c>
      <c r="AP146" s="509" t="e">
        <f ca="1">+IF(AND(ISNUMBER(OFFSET('Sanitation Data'!$H$4,0,10*ROW('Sanitation Data'!H140))),'Data Summary'!DE146="Yes"),100-OFFSET('Sanitation Data'!$H$4,0,10*ROW('Sanitation Data'!H140)),NA())</f>
        <v>#N/A</v>
      </c>
      <c r="AQ146" s="509" t="e">
        <f ca="1">+IF(AND(ISNUMBER(OFFSET('Sanitation Data'!$H$6,0,10*ROW('Sanitation Data'!H140))),'Data Summary'!DF146="Yes"),OFFSET('Sanitation Data'!$H$6,0,10*ROW('Sanitation Data'!H140)),NA())</f>
        <v>#N/A</v>
      </c>
      <c r="AR146" s="509" t="e">
        <f ca="1">+IF(AND(ISNUMBER(OFFSET('Sanitation Data'!$H$10,0,10*ROW('Sanitation Data'!H140))),'Data Summary'!DG146="Yes"),OFFSET('Sanitation Data'!$H$10,0,10*ROW('Sanitation Data'!H140)),NA())</f>
        <v>#N/A</v>
      </c>
      <c r="AS146" s="509" t="e">
        <f ca="1">+IF(AND(ISNUMBER(OFFSET('Sanitation Data'!$H$11,0,10*ROW('Sanitation Data'!H140))),'Data Summary'!DH146="Yes"),OFFSET('Sanitation Data'!$H$11,0,10*ROW('Sanitation Data'!H140)),NA())</f>
        <v>#N/A</v>
      </c>
      <c r="AT146" s="509" t="e">
        <f ca="1">+IF(AND(ISNUMBER(OFFSET('Sanitation Data'!$H$12,0,10*ROW('Sanitation Data'!H140))),'Data Summary'!DI146="Yes"),OFFSET('Sanitation Data'!$H$12,0,10*ROW('Sanitation Data'!H140)),NA())</f>
        <v>#N/A</v>
      </c>
      <c r="AU146" s="509" t="e">
        <f ca="1">+IF(AND(ISNUMBER(OFFSET('Sanitation Data'!$I$4,0,10*ROW('Sanitation Data'!I140))),'Data Summary'!DJ146="Yes"),100-OFFSET('Sanitation Data'!$I$4,0,10*ROW('Sanitation Data'!I140)),NA())</f>
        <v>#N/A</v>
      </c>
      <c r="AV146" s="509" t="e">
        <f ca="1">+IF(AND(ISNUMBER(OFFSET('Sanitation Data'!$I$6,0,10*ROW('Sanitation Data'!I140))),'Data Summary'!DK146="Yes"),OFFSET('Sanitation Data'!$I$6,0,10*ROW('Sanitation Data'!I140)),NA())</f>
        <v>#N/A</v>
      </c>
      <c r="AW146" s="509" t="e">
        <f ca="1">+IF(AND(ISNUMBER(OFFSET('Sanitation Data'!$I$10,0,10*ROW('Sanitation Data'!I140))),'Data Summary'!DL146="Yes"),OFFSET('Sanitation Data'!$I$10,0,10*ROW('Sanitation Data'!I140)),NA())</f>
        <v>#N/A</v>
      </c>
      <c r="AX146" s="509" t="e">
        <f ca="1">+IF(AND(ISNUMBER(OFFSET('Sanitation Data'!$I$11,0,10*ROW('Sanitation Data'!I140))),'Data Summary'!DM146="Yes"),OFFSET('Sanitation Data'!$I$11,0,10*ROW('Sanitation Data'!I140)),NA())</f>
        <v>#N/A</v>
      </c>
      <c r="AY146" s="509" t="e">
        <f ca="1">+IF(AND(ISNUMBER(OFFSET('Sanitation Data'!$I$12,0,10*ROW('Sanitation Data'!I140))),'Data Summary'!DN146="Yes"),OFFSET('Sanitation Data'!$I$12,0,10*ROW('Sanitation Data'!I140)),NA())</f>
        <v>#N/A</v>
      </c>
      <c r="AZ146" s="510" t="e">
        <f ca="1">+IF(AND(ISNUMBER(OFFSET('Hygiene Data'!$D$5,0,10*ROW('Hygiene Data'!D140))),'Data Summary'!DO146="Yes"),OFFSET('Hygiene Data'!$D$5,0,10*ROW('Hygiene Data'!D140)),NA())</f>
        <v>#N/A</v>
      </c>
      <c r="BA146" s="510" t="e">
        <f ca="1">+IF(AND(ISNUMBER(OFFSET('Hygiene Data'!$D$7,0,10*ROW('Hygiene Data'!D140))),'Data Summary'!DP146="Yes"),OFFSET('Hygiene Data'!$D$7,0,10*ROW('Hygiene Data'!D140)),NA())</f>
        <v>#N/A</v>
      </c>
      <c r="BB146" s="510" t="e">
        <f ca="1">+IF(AND(ISNUMBER(OFFSET('Hygiene Data'!$D$9,0,10*ROW('Hygiene Data'!D140))),'Data Summary'!DQ146="Yes"),OFFSET('Hygiene Data'!$D$9,0,10*ROW('Hygiene Data'!D140)),NA())</f>
        <v>#N/A</v>
      </c>
      <c r="BC146" s="510" t="e">
        <f ca="1">+IF(AND(ISNUMBER(OFFSET('Hygiene Data'!$E$5,0,10*ROW('Hygiene Data'!E140))),'Data Summary'!DR146="Yes"),OFFSET('Hygiene Data'!$E$5,0,10*ROW('Hygiene Data'!E140)),NA())</f>
        <v>#N/A</v>
      </c>
      <c r="BD146" s="510" t="e">
        <f ca="1">+IF(AND(ISNUMBER(OFFSET('Hygiene Data'!$E$7,0,10*ROW('Hygiene Data'!E140))),'Data Summary'!DS146="Yes"),OFFSET('Hygiene Data'!$E$7,0,10*ROW('Hygiene Data'!E140)),NA())</f>
        <v>#N/A</v>
      </c>
      <c r="BE146" s="510" t="e">
        <f ca="1">+IF(AND(ISNUMBER(OFFSET('Hygiene Data'!$E$9,0,10*ROW('Hygiene Data'!E140))),'Data Summary'!DT146="Yes"),OFFSET('Hygiene Data'!$E$9,0,10*ROW('Hygiene Data'!E140)),NA())</f>
        <v>#N/A</v>
      </c>
      <c r="BF146" s="510" t="e">
        <f ca="1">+IF(AND(ISNUMBER(OFFSET('Hygiene Data'!$F$5,0,10*ROW('Hygiene Data'!F140))),'Data Summary'!DU146="Yes"),OFFSET('Hygiene Data'!$F$5,0,10*ROW('Hygiene Data'!F140)),NA())</f>
        <v>#N/A</v>
      </c>
      <c r="BG146" s="510" t="e">
        <f ca="1">+IF(AND(ISNUMBER(OFFSET('Hygiene Data'!$F$7,0,10*ROW('Hygiene Data'!F140))),'Data Summary'!DV146="Yes"),OFFSET('Hygiene Data'!$F$7,0,10*ROW('Hygiene Data'!F140)),NA())</f>
        <v>#N/A</v>
      </c>
      <c r="BH146" s="510" t="e">
        <f ca="1">+IF(AND(ISNUMBER(OFFSET('Hygiene Data'!$F$9,0,10*ROW('Hygiene Data'!F140))),'Data Summary'!DW146="Yes"),OFFSET('Hygiene Data'!$F$9,0,10*ROW('Hygiene Data'!F140)),NA())</f>
        <v>#N/A</v>
      </c>
      <c r="BI146" s="510" t="e">
        <f ca="1">+IF(AND(ISNUMBER(OFFSET('Hygiene Data'!$G$5,0,10*ROW('Hygiene Data'!G140))),'Data Summary'!DX146="Yes"),OFFSET('Hygiene Data'!$G$5,0,10*ROW('Hygiene Data'!G140)),NA())</f>
        <v>#N/A</v>
      </c>
      <c r="BJ146" s="510" t="e">
        <f ca="1">+IF(AND(ISNUMBER(OFFSET('Hygiene Data'!$G$7,0,10*ROW('Hygiene Data'!G140))),'Data Summary'!DY146="Yes"),OFFSET('Hygiene Data'!$G$7,0,10*ROW('Hygiene Data'!G140)),NA())</f>
        <v>#N/A</v>
      </c>
      <c r="BK146" s="510" t="e">
        <f ca="1">+IF(AND(ISNUMBER(OFFSET('Hygiene Data'!$G$9,0,10*ROW('Hygiene Data'!G140))),'Data Summary'!DZ146="Yes"),OFFSET('Hygiene Data'!$G$9,0,10*ROW('Hygiene Data'!G140)),NA())</f>
        <v>#N/A</v>
      </c>
      <c r="BL146" s="510" t="e">
        <f ca="1">+IF(AND(ISNUMBER(OFFSET('Hygiene Data'!$H$5,0,10*ROW('Hygiene Data'!H140))),'Data Summary'!EA146="Yes"),OFFSET('Hygiene Data'!$H$5,0,10*ROW('Hygiene Data'!H140)),NA())</f>
        <v>#N/A</v>
      </c>
      <c r="BM146" s="510" t="e">
        <f ca="1">+IF(AND(ISNUMBER(OFFSET('Hygiene Data'!$H$7,0,10*ROW('Hygiene Data'!H140))),'Data Summary'!EB146="Yes"),OFFSET('Hygiene Data'!$H$7,0,10*ROW('Hygiene Data'!H140)),NA())</f>
        <v>#N/A</v>
      </c>
      <c r="BN146" s="510" t="e">
        <f ca="1">+IF(AND(ISNUMBER(OFFSET('Hygiene Data'!$H$9,0,10*ROW('Hygiene Data'!H140))),'Data Summary'!EC146="Yes"),OFFSET('Hygiene Data'!$H$9,0,10*ROW('Hygiene Data'!H140)),NA())</f>
        <v>#N/A</v>
      </c>
      <c r="BO146" s="510" t="e">
        <f ca="1">+IF(AND(ISNUMBER(OFFSET('Hygiene Data'!$I$5,0,10*ROW('Hygiene Data'!I140))),'Data Summary'!ED146="Yes"),OFFSET('Hygiene Data'!$I$5,0,10*ROW('Hygiene Data'!I140)),NA())</f>
        <v>#N/A</v>
      </c>
      <c r="BP146" s="510" t="e">
        <f ca="1">+IF(AND(ISNUMBER(OFFSET('Hygiene Data'!$I$7,0,10*ROW('Hygiene Data'!I140))),'Data Summary'!EE146="Yes"),OFFSET('Hygiene Data'!$I$7,0,10*ROW('Hygiene Data'!I140)),NA())</f>
        <v>#N/A</v>
      </c>
      <c r="BQ146" s="510" t="e">
        <f ca="1">+IF(AND(ISNUMBER(OFFSET('Hygiene Data'!$I$9,0,10*ROW('Hygiene Data'!I140))),'Data Summary'!EF146="Yes"),OFFSET('Hygiene Data'!$I$9,0,10*ROW('Hygiene Data'!I140)),NA())</f>
        <v>#N/A</v>
      </c>
    </row>
    <row r="147" spans="1:69" x14ac:dyDescent="0.25">
      <c r="A147" s="506" t="e">
        <f ca="1">+RIGHT('Data Summary'!A147,LEN('Data Summary'!A147)-9)</f>
        <v>#VALUE!</v>
      </c>
      <c r="B147" s="480" t="str">
        <f ca="1">+IF(ISTEXT('Data Summary'!B147),'Data Summary'!B147,"")</f>
        <v/>
      </c>
      <c r="C147" s="507" t="e">
        <f ca="1">+VALUE('Data Summary'!C147)</f>
        <v>#VALUE!</v>
      </c>
      <c r="D147" s="508" t="e">
        <f ca="1">+IF(AND(ISNUMBER(OFFSET('Water Data'!$D$4,0,10*ROW('Water Data'!D141))),'Data Summary'!BS147="Yes"),100-OFFSET('Water Data'!$D$4,0,10*ROW('Water Data'!D141)),NA())</f>
        <v>#N/A</v>
      </c>
      <c r="E147" s="508" t="e">
        <f ca="1">+IF(AND(ISNUMBER(OFFSET('Water Data'!$D$6,0,10*ROW('Water Data'!D141))),'Data Summary'!BT147="Yes"),OFFSET('Water Data'!$D$6,0,10*ROW('Water Data'!D141)),NA())</f>
        <v>#N/A</v>
      </c>
      <c r="F147" s="508" t="e">
        <f ca="1">+IF(AND(ISNUMBER(OFFSET('Water Data'!$D$9,0,10*ROW('Water Data'!D141))),'Data Summary'!BU147="Yes"),OFFSET('Water Data'!$D$9,0,10*ROW('Water Data'!D141)),NA())</f>
        <v>#N/A</v>
      </c>
      <c r="G147" s="508" t="e">
        <f ca="1">+IF(AND(ISNUMBER(OFFSET('Water Data'!$E$4,0,10*ROW('Water Data'!E141))),'Data Summary'!BV147="Yes"),100-OFFSET('Water Data'!$E$4,0,10*ROW('Water Data'!E141)),NA())</f>
        <v>#N/A</v>
      </c>
      <c r="H147" s="508" t="e">
        <f ca="1">+IF(AND(ISNUMBER(OFFSET('Water Data'!$E$6,0,10*ROW('Water Data'!E141))),'Data Summary'!BW147="Yes"),OFFSET('Water Data'!$E$6,0,10*ROW('Water Data'!E141)),NA())</f>
        <v>#N/A</v>
      </c>
      <c r="I147" s="508" t="e">
        <f ca="1">+IF(AND(ISNUMBER(OFFSET('Water Data'!$E$9,0,10*ROW('Water Data'!E141))),'Data Summary'!BX147="Yes"),OFFSET('Water Data'!$E$9,0,10*ROW('Water Data'!E141)),NA())</f>
        <v>#N/A</v>
      </c>
      <c r="J147" s="508" t="e">
        <f ca="1">+IF(AND(ISNUMBER(OFFSET('Water Data'!$F$4,0,10*ROW('Water Data'!F141))),'Data Summary'!BY147="Yes"),100-OFFSET('Water Data'!$F$4,0,10*ROW('Water Data'!F141)),NA())</f>
        <v>#N/A</v>
      </c>
      <c r="K147" s="508" t="e">
        <f ca="1">+IF(AND(ISNUMBER(OFFSET('Water Data'!$F$6,0,10*ROW('Water Data'!F141))),'Data Summary'!BZ147="Yes"),OFFSET('Water Data'!$F$6,0,10*ROW('Water Data'!F141)),NA())</f>
        <v>#N/A</v>
      </c>
      <c r="L147" s="508" t="e">
        <f ca="1">+IF(AND(ISNUMBER(OFFSET('Water Data'!$F$9,0,10*ROW('Water Data'!F141))),'Data Summary'!CA147="Yes"),OFFSET('Water Data'!$F$9,0,10*ROW('Water Data'!F141)),NA())</f>
        <v>#N/A</v>
      </c>
      <c r="M147" s="508" t="e">
        <f ca="1">+IF(AND(ISNUMBER(OFFSET('Water Data'!$G$4,0,10*ROW('Water Data'!G141))),'Data Summary'!CB147="Yes"),100-OFFSET('Water Data'!$G$4,0,10*ROW('Water Data'!G141)),NA())</f>
        <v>#N/A</v>
      </c>
      <c r="N147" s="508" t="e">
        <f ca="1">+IF(AND(ISNUMBER(OFFSET('Water Data'!$G$6,0,10*ROW('Water Data'!G141))),'Data Summary'!CC147="Yes"),OFFSET('Water Data'!$G$6,0,10*ROW('Water Data'!G141)),NA())</f>
        <v>#N/A</v>
      </c>
      <c r="O147" s="508" t="e">
        <f ca="1">+IF(AND(ISNUMBER(OFFSET('Water Data'!$G$9,0,10*ROW('Water Data'!G141))),'Data Summary'!CD147="Yes"),OFFSET('Water Data'!$G$9,0,10*ROW('Water Data'!G141)),NA())</f>
        <v>#N/A</v>
      </c>
      <c r="P147" s="508" t="e">
        <f ca="1">+IF(AND(ISNUMBER(OFFSET('Water Data'!$H$4,0,10*ROW('Water Data'!H141))),'Data Summary'!CE147="Yes"),100-OFFSET('Water Data'!$H$4,0,10*ROW('Water Data'!H141)),NA())</f>
        <v>#N/A</v>
      </c>
      <c r="Q147" s="508" t="e">
        <f ca="1">+IF(AND(ISNUMBER(OFFSET('Water Data'!$H$6,0,10*ROW('Water Data'!H141))),'Data Summary'!CF147="Yes"),OFFSET('Water Data'!$H$6,0,10*ROW('Water Data'!H141)),NA())</f>
        <v>#N/A</v>
      </c>
      <c r="R147" s="508" t="e">
        <f ca="1">+IF(AND(ISNUMBER(OFFSET('Water Data'!$H$9,0,10*ROW('Water Data'!H141))),'Data Summary'!CG147="Yes"),OFFSET('Water Data'!$H$9,0,10*ROW('Water Data'!H141)),NA())</f>
        <v>#N/A</v>
      </c>
      <c r="S147" s="508" t="e">
        <f ca="1">+IF(AND(ISNUMBER(OFFSET('Water Data'!$I$4,0,10*ROW('Water Data'!I141))),'Data Summary'!CH147="Yes"),100-OFFSET('Water Data'!$I$4,0,10*ROW('Water Data'!I141)),NA())</f>
        <v>#N/A</v>
      </c>
      <c r="T147" s="508" t="e">
        <f ca="1">+IF(AND(ISNUMBER(OFFSET('Water Data'!$I$6,0,10*ROW('Water Data'!I141))),'Data Summary'!CI147="Yes"),OFFSET('Water Data'!$I$6,0,10*ROW('Water Data'!I141)),NA())</f>
        <v>#N/A</v>
      </c>
      <c r="U147" s="508" t="e">
        <f ca="1">+IF(AND(ISNUMBER(OFFSET('Water Data'!$I$9,0,10*ROW('Water Data'!I141))),'Data Summary'!CJ147="Yes"),OFFSET('Water Data'!$I$9,0,10*ROW('Water Data'!I141)),NA())</f>
        <v>#N/A</v>
      </c>
      <c r="V147" s="509" t="e">
        <f ca="1">+IF(AND(ISNUMBER(OFFSET('Sanitation Data'!$D$4,0,10*ROW('Sanitation Data'!D141))),'Data Summary'!CK147="Yes"),100-OFFSET('Sanitation Data'!$D$4,0,10*ROW('Sanitation Data'!D141)),NA())</f>
        <v>#N/A</v>
      </c>
      <c r="W147" s="509" t="e">
        <f ca="1">+IF(AND(ISNUMBER(OFFSET('Sanitation Data'!$D$6,0,10*ROW('Sanitation Data'!D141))),'Data Summary'!CL147="Yes"),OFFSET('Sanitation Data'!$D$6,0,10*ROW('Sanitation Data'!D141)),NA())</f>
        <v>#N/A</v>
      </c>
      <c r="X147" s="509" t="e">
        <f ca="1">+IF(AND(ISNUMBER(OFFSET('Sanitation Data'!$D$10,0,10*ROW('Sanitation Data'!D141))),'Data Summary'!CM147="Yes"),OFFSET('Sanitation Data'!$D$10,0,10*ROW('Sanitation Data'!D141)),NA())</f>
        <v>#N/A</v>
      </c>
      <c r="Y147" s="509" t="e">
        <f ca="1">+IF(AND(ISNUMBER(OFFSET('Sanitation Data'!$D$11,0,10*ROW('Sanitation Data'!D141))),'Data Summary'!CN147="Yes"),OFFSET('Sanitation Data'!$D$11,0,10*ROW('Sanitation Data'!D141)),NA())</f>
        <v>#N/A</v>
      </c>
      <c r="Z147" s="509" t="e">
        <f ca="1">+IF(AND(ISNUMBER(OFFSET('Sanitation Data'!$D$12,0,10*ROW('Sanitation Data'!D141))),'Data Summary'!CO147="Yes"),OFFSET('Sanitation Data'!$D$12,0,10*ROW('Sanitation Data'!D141)),NA())</f>
        <v>#N/A</v>
      </c>
      <c r="AA147" s="509" t="e">
        <f ca="1">+IF(AND(ISNUMBER(OFFSET('Sanitation Data'!$E$4,0,10*ROW('Sanitation Data'!E141))),'Data Summary'!CP147="Yes"),100-OFFSET('Sanitation Data'!$E$4,0,10*ROW('Sanitation Data'!E141)),NA())</f>
        <v>#N/A</v>
      </c>
      <c r="AB147" s="509" t="e">
        <f ca="1">+IF(AND(ISNUMBER(OFFSET('Sanitation Data'!$E$6,0,10*ROW('Sanitation Data'!E141))),'Data Summary'!CQ147="Yes"),OFFSET('Sanitation Data'!$E$6,0,10*ROW('Sanitation Data'!E141)),NA())</f>
        <v>#N/A</v>
      </c>
      <c r="AC147" s="509" t="e">
        <f ca="1">+IF(AND(ISNUMBER(OFFSET('Sanitation Data'!$E$10,0,10*ROW('Sanitation Data'!E141))),'Data Summary'!CR147="Yes"),OFFSET('Sanitation Data'!$E$10,0,10*ROW('Sanitation Data'!E141)),NA())</f>
        <v>#N/A</v>
      </c>
      <c r="AD147" s="509" t="e">
        <f ca="1">+IF(AND(ISNUMBER(OFFSET('Sanitation Data'!$E$11,0,10*ROW('Sanitation Data'!E141))),'Data Summary'!CS147="Yes"),OFFSET('Sanitation Data'!$E$11,0,10*ROW('Sanitation Data'!E141)),NA())</f>
        <v>#N/A</v>
      </c>
      <c r="AE147" s="509" t="e">
        <f ca="1">+IF(AND(ISNUMBER(OFFSET('Sanitation Data'!$E$12,0,10*ROW('Sanitation Data'!E141))),'Data Summary'!CT147="Yes"),OFFSET('Sanitation Data'!$E$12,0,10*ROW('Sanitation Data'!E141)),NA())</f>
        <v>#N/A</v>
      </c>
      <c r="AF147" s="509" t="e">
        <f ca="1">+IF(AND(ISNUMBER(OFFSET('Sanitation Data'!$F$4,0,10*ROW('Sanitation Data'!F141))),'Data Summary'!CU147="Yes"),100-OFFSET('Sanitation Data'!$F$4,0,10*ROW('Sanitation Data'!F141)),NA())</f>
        <v>#N/A</v>
      </c>
      <c r="AG147" s="509" t="e">
        <f ca="1">+IF(AND(ISNUMBER(OFFSET('Sanitation Data'!$F$6,0,10*ROW('Sanitation Data'!F141))),'Data Summary'!CV147="Yes"),OFFSET('Sanitation Data'!$F$6,0,10*ROW('Sanitation Data'!F141)),NA())</f>
        <v>#N/A</v>
      </c>
      <c r="AH147" s="509" t="e">
        <f ca="1">+IF(AND(ISNUMBER(OFFSET('Sanitation Data'!$F$10,0,10*ROW('Sanitation Data'!F141))),'Data Summary'!CW147="Yes"),OFFSET('Sanitation Data'!$F$10,0,10*ROW('Sanitation Data'!F141)),NA())</f>
        <v>#N/A</v>
      </c>
      <c r="AI147" s="509" t="e">
        <f ca="1">+IF(AND(ISNUMBER(OFFSET('Sanitation Data'!$F$11,0,10*ROW('Sanitation Data'!F141))),'Data Summary'!CX147="Yes"),OFFSET('Sanitation Data'!$F$11,0,10*ROW('Sanitation Data'!F141)),NA())</f>
        <v>#N/A</v>
      </c>
      <c r="AJ147" s="509" t="e">
        <f ca="1">+IF(AND(ISNUMBER(OFFSET('Sanitation Data'!$F$12,0,10*ROW('Sanitation Data'!F141))),'Data Summary'!CY147="Yes"),OFFSET('Sanitation Data'!$F$12,0,10*ROW('Sanitation Data'!F141)),NA())</f>
        <v>#N/A</v>
      </c>
      <c r="AK147" s="509" t="e">
        <f ca="1">+IF(AND(ISNUMBER(OFFSET('Sanitation Data'!$G$4,0,10*ROW('Sanitation Data'!G141))),'Data Summary'!CZ147="Yes"),100-OFFSET('Sanitation Data'!$G$4,0,10*ROW('Sanitation Data'!G141)),NA())</f>
        <v>#N/A</v>
      </c>
      <c r="AL147" s="509" t="e">
        <f ca="1">+IF(AND(ISNUMBER(OFFSET('Sanitation Data'!$G$6,0,10*ROW('Sanitation Data'!G141))),'Data Summary'!DA147="Yes"),OFFSET('Sanitation Data'!$G$6,0,10*ROW('Sanitation Data'!G141)),NA())</f>
        <v>#N/A</v>
      </c>
      <c r="AM147" s="509" t="e">
        <f ca="1">+IF(AND(ISNUMBER(OFFSET('Sanitation Data'!$G$10,0,10*ROW('Sanitation Data'!G141))),'Data Summary'!DB147="Yes"),OFFSET('Sanitation Data'!$G$10,0,10*ROW('Sanitation Data'!G141)),NA())</f>
        <v>#N/A</v>
      </c>
      <c r="AN147" s="509" t="e">
        <f ca="1">+IF(AND(ISNUMBER(OFFSET('Sanitation Data'!$G$11,0,10*ROW('Sanitation Data'!G141))),'Data Summary'!DC147="Yes"),OFFSET('Sanitation Data'!$G$11,0,10*ROW('Sanitation Data'!G141)),NA())</f>
        <v>#N/A</v>
      </c>
      <c r="AO147" s="509" t="e">
        <f ca="1">+IF(AND(ISNUMBER(OFFSET('Sanitation Data'!$G$12,0,10*ROW('Sanitation Data'!G141))),'Data Summary'!DD147="Yes"),OFFSET('Sanitation Data'!$G$12,0,10*ROW('Sanitation Data'!G141)),NA())</f>
        <v>#N/A</v>
      </c>
      <c r="AP147" s="509" t="e">
        <f ca="1">+IF(AND(ISNUMBER(OFFSET('Sanitation Data'!$H$4,0,10*ROW('Sanitation Data'!H141))),'Data Summary'!DE147="Yes"),100-OFFSET('Sanitation Data'!$H$4,0,10*ROW('Sanitation Data'!H141)),NA())</f>
        <v>#N/A</v>
      </c>
      <c r="AQ147" s="509" t="e">
        <f ca="1">+IF(AND(ISNUMBER(OFFSET('Sanitation Data'!$H$6,0,10*ROW('Sanitation Data'!H141))),'Data Summary'!DF147="Yes"),OFFSET('Sanitation Data'!$H$6,0,10*ROW('Sanitation Data'!H141)),NA())</f>
        <v>#N/A</v>
      </c>
      <c r="AR147" s="509" t="e">
        <f ca="1">+IF(AND(ISNUMBER(OFFSET('Sanitation Data'!$H$10,0,10*ROW('Sanitation Data'!H141))),'Data Summary'!DG147="Yes"),OFFSET('Sanitation Data'!$H$10,0,10*ROW('Sanitation Data'!H141)),NA())</f>
        <v>#N/A</v>
      </c>
      <c r="AS147" s="509" t="e">
        <f ca="1">+IF(AND(ISNUMBER(OFFSET('Sanitation Data'!$H$11,0,10*ROW('Sanitation Data'!H141))),'Data Summary'!DH147="Yes"),OFFSET('Sanitation Data'!$H$11,0,10*ROW('Sanitation Data'!H141)),NA())</f>
        <v>#N/A</v>
      </c>
      <c r="AT147" s="509" t="e">
        <f ca="1">+IF(AND(ISNUMBER(OFFSET('Sanitation Data'!$H$12,0,10*ROW('Sanitation Data'!H141))),'Data Summary'!DI147="Yes"),OFFSET('Sanitation Data'!$H$12,0,10*ROW('Sanitation Data'!H141)),NA())</f>
        <v>#N/A</v>
      </c>
      <c r="AU147" s="509" t="e">
        <f ca="1">+IF(AND(ISNUMBER(OFFSET('Sanitation Data'!$I$4,0,10*ROW('Sanitation Data'!I141))),'Data Summary'!DJ147="Yes"),100-OFFSET('Sanitation Data'!$I$4,0,10*ROW('Sanitation Data'!I141)),NA())</f>
        <v>#N/A</v>
      </c>
      <c r="AV147" s="509" t="e">
        <f ca="1">+IF(AND(ISNUMBER(OFFSET('Sanitation Data'!$I$6,0,10*ROW('Sanitation Data'!I141))),'Data Summary'!DK147="Yes"),OFFSET('Sanitation Data'!$I$6,0,10*ROW('Sanitation Data'!I141)),NA())</f>
        <v>#N/A</v>
      </c>
      <c r="AW147" s="509" t="e">
        <f ca="1">+IF(AND(ISNUMBER(OFFSET('Sanitation Data'!$I$10,0,10*ROW('Sanitation Data'!I141))),'Data Summary'!DL147="Yes"),OFFSET('Sanitation Data'!$I$10,0,10*ROW('Sanitation Data'!I141)),NA())</f>
        <v>#N/A</v>
      </c>
      <c r="AX147" s="509" t="e">
        <f ca="1">+IF(AND(ISNUMBER(OFFSET('Sanitation Data'!$I$11,0,10*ROW('Sanitation Data'!I141))),'Data Summary'!DM147="Yes"),OFFSET('Sanitation Data'!$I$11,0,10*ROW('Sanitation Data'!I141)),NA())</f>
        <v>#N/A</v>
      </c>
      <c r="AY147" s="509" t="e">
        <f ca="1">+IF(AND(ISNUMBER(OFFSET('Sanitation Data'!$I$12,0,10*ROW('Sanitation Data'!I141))),'Data Summary'!DN147="Yes"),OFFSET('Sanitation Data'!$I$12,0,10*ROW('Sanitation Data'!I141)),NA())</f>
        <v>#N/A</v>
      </c>
      <c r="AZ147" s="510" t="e">
        <f ca="1">+IF(AND(ISNUMBER(OFFSET('Hygiene Data'!$D$5,0,10*ROW('Hygiene Data'!D141))),'Data Summary'!DO147="Yes"),OFFSET('Hygiene Data'!$D$5,0,10*ROW('Hygiene Data'!D141)),NA())</f>
        <v>#N/A</v>
      </c>
      <c r="BA147" s="510" t="e">
        <f ca="1">+IF(AND(ISNUMBER(OFFSET('Hygiene Data'!$D$7,0,10*ROW('Hygiene Data'!D141))),'Data Summary'!DP147="Yes"),OFFSET('Hygiene Data'!$D$7,0,10*ROW('Hygiene Data'!D141)),NA())</f>
        <v>#N/A</v>
      </c>
      <c r="BB147" s="510" t="e">
        <f ca="1">+IF(AND(ISNUMBER(OFFSET('Hygiene Data'!$D$9,0,10*ROW('Hygiene Data'!D141))),'Data Summary'!DQ147="Yes"),OFFSET('Hygiene Data'!$D$9,0,10*ROW('Hygiene Data'!D141)),NA())</f>
        <v>#N/A</v>
      </c>
      <c r="BC147" s="510" t="e">
        <f ca="1">+IF(AND(ISNUMBER(OFFSET('Hygiene Data'!$E$5,0,10*ROW('Hygiene Data'!E141))),'Data Summary'!DR147="Yes"),OFFSET('Hygiene Data'!$E$5,0,10*ROW('Hygiene Data'!E141)),NA())</f>
        <v>#N/A</v>
      </c>
      <c r="BD147" s="510" t="e">
        <f ca="1">+IF(AND(ISNUMBER(OFFSET('Hygiene Data'!$E$7,0,10*ROW('Hygiene Data'!E141))),'Data Summary'!DS147="Yes"),OFFSET('Hygiene Data'!$E$7,0,10*ROW('Hygiene Data'!E141)),NA())</f>
        <v>#N/A</v>
      </c>
      <c r="BE147" s="510" t="e">
        <f ca="1">+IF(AND(ISNUMBER(OFFSET('Hygiene Data'!$E$9,0,10*ROW('Hygiene Data'!E141))),'Data Summary'!DT147="Yes"),OFFSET('Hygiene Data'!$E$9,0,10*ROW('Hygiene Data'!E141)),NA())</f>
        <v>#N/A</v>
      </c>
      <c r="BF147" s="510" t="e">
        <f ca="1">+IF(AND(ISNUMBER(OFFSET('Hygiene Data'!$F$5,0,10*ROW('Hygiene Data'!F141))),'Data Summary'!DU147="Yes"),OFFSET('Hygiene Data'!$F$5,0,10*ROW('Hygiene Data'!F141)),NA())</f>
        <v>#N/A</v>
      </c>
      <c r="BG147" s="510" t="e">
        <f ca="1">+IF(AND(ISNUMBER(OFFSET('Hygiene Data'!$F$7,0,10*ROW('Hygiene Data'!F141))),'Data Summary'!DV147="Yes"),OFFSET('Hygiene Data'!$F$7,0,10*ROW('Hygiene Data'!F141)),NA())</f>
        <v>#N/A</v>
      </c>
      <c r="BH147" s="510" t="e">
        <f ca="1">+IF(AND(ISNUMBER(OFFSET('Hygiene Data'!$F$9,0,10*ROW('Hygiene Data'!F141))),'Data Summary'!DW147="Yes"),OFFSET('Hygiene Data'!$F$9,0,10*ROW('Hygiene Data'!F141)),NA())</f>
        <v>#N/A</v>
      </c>
      <c r="BI147" s="510" t="e">
        <f ca="1">+IF(AND(ISNUMBER(OFFSET('Hygiene Data'!$G$5,0,10*ROW('Hygiene Data'!G141))),'Data Summary'!DX147="Yes"),OFFSET('Hygiene Data'!$G$5,0,10*ROW('Hygiene Data'!G141)),NA())</f>
        <v>#N/A</v>
      </c>
      <c r="BJ147" s="510" t="e">
        <f ca="1">+IF(AND(ISNUMBER(OFFSET('Hygiene Data'!$G$7,0,10*ROW('Hygiene Data'!G141))),'Data Summary'!DY147="Yes"),OFFSET('Hygiene Data'!$G$7,0,10*ROW('Hygiene Data'!G141)),NA())</f>
        <v>#N/A</v>
      </c>
      <c r="BK147" s="510" t="e">
        <f ca="1">+IF(AND(ISNUMBER(OFFSET('Hygiene Data'!$G$9,0,10*ROW('Hygiene Data'!G141))),'Data Summary'!DZ147="Yes"),OFFSET('Hygiene Data'!$G$9,0,10*ROW('Hygiene Data'!G141)),NA())</f>
        <v>#N/A</v>
      </c>
      <c r="BL147" s="510" t="e">
        <f ca="1">+IF(AND(ISNUMBER(OFFSET('Hygiene Data'!$H$5,0,10*ROW('Hygiene Data'!H141))),'Data Summary'!EA147="Yes"),OFFSET('Hygiene Data'!$H$5,0,10*ROW('Hygiene Data'!H141)),NA())</f>
        <v>#N/A</v>
      </c>
      <c r="BM147" s="510" t="e">
        <f ca="1">+IF(AND(ISNUMBER(OFFSET('Hygiene Data'!$H$7,0,10*ROW('Hygiene Data'!H141))),'Data Summary'!EB147="Yes"),OFFSET('Hygiene Data'!$H$7,0,10*ROW('Hygiene Data'!H141)),NA())</f>
        <v>#N/A</v>
      </c>
      <c r="BN147" s="510" t="e">
        <f ca="1">+IF(AND(ISNUMBER(OFFSET('Hygiene Data'!$H$9,0,10*ROW('Hygiene Data'!H141))),'Data Summary'!EC147="Yes"),OFFSET('Hygiene Data'!$H$9,0,10*ROW('Hygiene Data'!H141)),NA())</f>
        <v>#N/A</v>
      </c>
      <c r="BO147" s="510" t="e">
        <f ca="1">+IF(AND(ISNUMBER(OFFSET('Hygiene Data'!$I$5,0,10*ROW('Hygiene Data'!I141))),'Data Summary'!ED147="Yes"),OFFSET('Hygiene Data'!$I$5,0,10*ROW('Hygiene Data'!I141)),NA())</f>
        <v>#N/A</v>
      </c>
      <c r="BP147" s="510" t="e">
        <f ca="1">+IF(AND(ISNUMBER(OFFSET('Hygiene Data'!$I$7,0,10*ROW('Hygiene Data'!I141))),'Data Summary'!EE147="Yes"),OFFSET('Hygiene Data'!$I$7,0,10*ROW('Hygiene Data'!I141)),NA())</f>
        <v>#N/A</v>
      </c>
      <c r="BQ147" s="510" t="e">
        <f ca="1">+IF(AND(ISNUMBER(OFFSET('Hygiene Data'!$I$9,0,10*ROW('Hygiene Data'!I141))),'Data Summary'!EF147="Yes"),OFFSET('Hygiene Data'!$I$9,0,10*ROW('Hygiene Data'!I141)),NA())</f>
        <v>#N/A</v>
      </c>
    </row>
    <row r="148" spans="1:69" x14ac:dyDescent="0.25">
      <c r="A148" s="506" t="e">
        <f ca="1">+RIGHT('Data Summary'!A148,LEN('Data Summary'!A148)-9)</f>
        <v>#VALUE!</v>
      </c>
      <c r="B148" s="480" t="str">
        <f ca="1">+IF(ISTEXT('Data Summary'!B148),'Data Summary'!B148,"")</f>
        <v/>
      </c>
      <c r="C148" s="507" t="e">
        <f ca="1">+VALUE('Data Summary'!C148)</f>
        <v>#VALUE!</v>
      </c>
      <c r="D148" s="508" t="e">
        <f ca="1">+IF(AND(ISNUMBER(OFFSET('Water Data'!$D$4,0,10*ROW('Water Data'!D142))),'Data Summary'!BS148="Yes"),100-OFFSET('Water Data'!$D$4,0,10*ROW('Water Data'!D142)),NA())</f>
        <v>#N/A</v>
      </c>
      <c r="E148" s="508" t="e">
        <f ca="1">+IF(AND(ISNUMBER(OFFSET('Water Data'!$D$6,0,10*ROW('Water Data'!D142))),'Data Summary'!BT148="Yes"),OFFSET('Water Data'!$D$6,0,10*ROW('Water Data'!D142)),NA())</f>
        <v>#N/A</v>
      </c>
      <c r="F148" s="508" t="e">
        <f ca="1">+IF(AND(ISNUMBER(OFFSET('Water Data'!$D$9,0,10*ROW('Water Data'!D142))),'Data Summary'!BU148="Yes"),OFFSET('Water Data'!$D$9,0,10*ROW('Water Data'!D142)),NA())</f>
        <v>#N/A</v>
      </c>
      <c r="G148" s="508" t="e">
        <f ca="1">+IF(AND(ISNUMBER(OFFSET('Water Data'!$E$4,0,10*ROW('Water Data'!E142))),'Data Summary'!BV148="Yes"),100-OFFSET('Water Data'!$E$4,0,10*ROW('Water Data'!E142)),NA())</f>
        <v>#N/A</v>
      </c>
      <c r="H148" s="508" t="e">
        <f ca="1">+IF(AND(ISNUMBER(OFFSET('Water Data'!$E$6,0,10*ROW('Water Data'!E142))),'Data Summary'!BW148="Yes"),OFFSET('Water Data'!$E$6,0,10*ROW('Water Data'!E142)),NA())</f>
        <v>#N/A</v>
      </c>
      <c r="I148" s="508" t="e">
        <f ca="1">+IF(AND(ISNUMBER(OFFSET('Water Data'!$E$9,0,10*ROW('Water Data'!E142))),'Data Summary'!BX148="Yes"),OFFSET('Water Data'!$E$9,0,10*ROW('Water Data'!E142)),NA())</f>
        <v>#N/A</v>
      </c>
      <c r="J148" s="508" t="e">
        <f ca="1">+IF(AND(ISNUMBER(OFFSET('Water Data'!$F$4,0,10*ROW('Water Data'!F142))),'Data Summary'!BY148="Yes"),100-OFFSET('Water Data'!$F$4,0,10*ROW('Water Data'!F142)),NA())</f>
        <v>#N/A</v>
      </c>
      <c r="K148" s="508" t="e">
        <f ca="1">+IF(AND(ISNUMBER(OFFSET('Water Data'!$F$6,0,10*ROW('Water Data'!F142))),'Data Summary'!BZ148="Yes"),OFFSET('Water Data'!$F$6,0,10*ROW('Water Data'!F142)),NA())</f>
        <v>#N/A</v>
      </c>
      <c r="L148" s="508" t="e">
        <f ca="1">+IF(AND(ISNUMBER(OFFSET('Water Data'!$F$9,0,10*ROW('Water Data'!F142))),'Data Summary'!CA148="Yes"),OFFSET('Water Data'!$F$9,0,10*ROW('Water Data'!F142)),NA())</f>
        <v>#N/A</v>
      </c>
      <c r="M148" s="508" t="e">
        <f ca="1">+IF(AND(ISNUMBER(OFFSET('Water Data'!$G$4,0,10*ROW('Water Data'!G142))),'Data Summary'!CB148="Yes"),100-OFFSET('Water Data'!$G$4,0,10*ROW('Water Data'!G142)),NA())</f>
        <v>#N/A</v>
      </c>
      <c r="N148" s="508" t="e">
        <f ca="1">+IF(AND(ISNUMBER(OFFSET('Water Data'!$G$6,0,10*ROW('Water Data'!G142))),'Data Summary'!CC148="Yes"),OFFSET('Water Data'!$G$6,0,10*ROW('Water Data'!G142)),NA())</f>
        <v>#N/A</v>
      </c>
      <c r="O148" s="508" t="e">
        <f ca="1">+IF(AND(ISNUMBER(OFFSET('Water Data'!$G$9,0,10*ROW('Water Data'!G142))),'Data Summary'!CD148="Yes"),OFFSET('Water Data'!$G$9,0,10*ROW('Water Data'!G142)),NA())</f>
        <v>#N/A</v>
      </c>
      <c r="P148" s="508" t="e">
        <f ca="1">+IF(AND(ISNUMBER(OFFSET('Water Data'!$H$4,0,10*ROW('Water Data'!H142))),'Data Summary'!CE148="Yes"),100-OFFSET('Water Data'!$H$4,0,10*ROW('Water Data'!H142)),NA())</f>
        <v>#N/A</v>
      </c>
      <c r="Q148" s="508" t="e">
        <f ca="1">+IF(AND(ISNUMBER(OFFSET('Water Data'!$H$6,0,10*ROW('Water Data'!H142))),'Data Summary'!CF148="Yes"),OFFSET('Water Data'!$H$6,0,10*ROW('Water Data'!H142)),NA())</f>
        <v>#N/A</v>
      </c>
      <c r="R148" s="508" t="e">
        <f ca="1">+IF(AND(ISNUMBER(OFFSET('Water Data'!$H$9,0,10*ROW('Water Data'!H142))),'Data Summary'!CG148="Yes"),OFFSET('Water Data'!$H$9,0,10*ROW('Water Data'!H142)),NA())</f>
        <v>#N/A</v>
      </c>
      <c r="S148" s="508" t="e">
        <f ca="1">+IF(AND(ISNUMBER(OFFSET('Water Data'!$I$4,0,10*ROW('Water Data'!I142))),'Data Summary'!CH148="Yes"),100-OFFSET('Water Data'!$I$4,0,10*ROW('Water Data'!I142)),NA())</f>
        <v>#N/A</v>
      </c>
      <c r="T148" s="508" t="e">
        <f ca="1">+IF(AND(ISNUMBER(OFFSET('Water Data'!$I$6,0,10*ROW('Water Data'!I142))),'Data Summary'!CI148="Yes"),OFFSET('Water Data'!$I$6,0,10*ROW('Water Data'!I142)),NA())</f>
        <v>#N/A</v>
      </c>
      <c r="U148" s="508" t="e">
        <f ca="1">+IF(AND(ISNUMBER(OFFSET('Water Data'!$I$9,0,10*ROW('Water Data'!I142))),'Data Summary'!CJ148="Yes"),OFFSET('Water Data'!$I$9,0,10*ROW('Water Data'!I142)),NA())</f>
        <v>#N/A</v>
      </c>
      <c r="V148" s="509" t="e">
        <f ca="1">+IF(AND(ISNUMBER(OFFSET('Sanitation Data'!$D$4,0,10*ROW('Sanitation Data'!D142))),'Data Summary'!CK148="Yes"),100-OFFSET('Sanitation Data'!$D$4,0,10*ROW('Sanitation Data'!D142)),NA())</f>
        <v>#N/A</v>
      </c>
      <c r="W148" s="509" t="e">
        <f ca="1">+IF(AND(ISNUMBER(OFFSET('Sanitation Data'!$D$6,0,10*ROW('Sanitation Data'!D142))),'Data Summary'!CL148="Yes"),OFFSET('Sanitation Data'!$D$6,0,10*ROW('Sanitation Data'!D142)),NA())</f>
        <v>#N/A</v>
      </c>
      <c r="X148" s="509" t="e">
        <f ca="1">+IF(AND(ISNUMBER(OFFSET('Sanitation Data'!$D$10,0,10*ROW('Sanitation Data'!D142))),'Data Summary'!CM148="Yes"),OFFSET('Sanitation Data'!$D$10,0,10*ROW('Sanitation Data'!D142)),NA())</f>
        <v>#N/A</v>
      </c>
      <c r="Y148" s="509" t="e">
        <f ca="1">+IF(AND(ISNUMBER(OFFSET('Sanitation Data'!$D$11,0,10*ROW('Sanitation Data'!D142))),'Data Summary'!CN148="Yes"),OFFSET('Sanitation Data'!$D$11,0,10*ROW('Sanitation Data'!D142)),NA())</f>
        <v>#N/A</v>
      </c>
      <c r="Z148" s="509" t="e">
        <f ca="1">+IF(AND(ISNUMBER(OFFSET('Sanitation Data'!$D$12,0,10*ROW('Sanitation Data'!D142))),'Data Summary'!CO148="Yes"),OFFSET('Sanitation Data'!$D$12,0,10*ROW('Sanitation Data'!D142)),NA())</f>
        <v>#N/A</v>
      </c>
      <c r="AA148" s="509" t="e">
        <f ca="1">+IF(AND(ISNUMBER(OFFSET('Sanitation Data'!$E$4,0,10*ROW('Sanitation Data'!E142))),'Data Summary'!CP148="Yes"),100-OFFSET('Sanitation Data'!$E$4,0,10*ROW('Sanitation Data'!E142)),NA())</f>
        <v>#N/A</v>
      </c>
      <c r="AB148" s="509" t="e">
        <f ca="1">+IF(AND(ISNUMBER(OFFSET('Sanitation Data'!$E$6,0,10*ROW('Sanitation Data'!E142))),'Data Summary'!CQ148="Yes"),OFFSET('Sanitation Data'!$E$6,0,10*ROW('Sanitation Data'!E142)),NA())</f>
        <v>#N/A</v>
      </c>
      <c r="AC148" s="509" t="e">
        <f ca="1">+IF(AND(ISNUMBER(OFFSET('Sanitation Data'!$E$10,0,10*ROW('Sanitation Data'!E142))),'Data Summary'!CR148="Yes"),OFFSET('Sanitation Data'!$E$10,0,10*ROW('Sanitation Data'!E142)),NA())</f>
        <v>#N/A</v>
      </c>
      <c r="AD148" s="509" t="e">
        <f ca="1">+IF(AND(ISNUMBER(OFFSET('Sanitation Data'!$E$11,0,10*ROW('Sanitation Data'!E142))),'Data Summary'!CS148="Yes"),OFFSET('Sanitation Data'!$E$11,0,10*ROW('Sanitation Data'!E142)),NA())</f>
        <v>#N/A</v>
      </c>
      <c r="AE148" s="509" t="e">
        <f ca="1">+IF(AND(ISNUMBER(OFFSET('Sanitation Data'!$E$12,0,10*ROW('Sanitation Data'!E142))),'Data Summary'!CT148="Yes"),OFFSET('Sanitation Data'!$E$12,0,10*ROW('Sanitation Data'!E142)),NA())</f>
        <v>#N/A</v>
      </c>
      <c r="AF148" s="509" t="e">
        <f ca="1">+IF(AND(ISNUMBER(OFFSET('Sanitation Data'!$F$4,0,10*ROW('Sanitation Data'!F142))),'Data Summary'!CU148="Yes"),100-OFFSET('Sanitation Data'!$F$4,0,10*ROW('Sanitation Data'!F142)),NA())</f>
        <v>#N/A</v>
      </c>
      <c r="AG148" s="509" t="e">
        <f ca="1">+IF(AND(ISNUMBER(OFFSET('Sanitation Data'!$F$6,0,10*ROW('Sanitation Data'!F142))),'Data Summary'!CV148="Yes"),OFFSET('Sanitation Data'!$F$6,0,10*ROW('Sanitation Data'!F142)),NA())</f>
        <v>#N/A</v>
      </c>
      <c r="AH148" s="509" t="e">
        <f ca="1">+IF(AND(ISNUMBER(OFFSET('Sanitation Data'!$F$10,0,10*ROW('Sanitation Data'!F142))),'Data Summary'!CW148="Yes"),OFFSET('Sanitation Data'!$F$10,0,10*ROW('Sanitation Data'!F142)),NA())</f>
        <v>#N/A</v>
      </c>
      <c r="AI148" s="509" t="e">
        <f ca="1">+IF(AND(ISNUMBER(OFFSET('Sanitation Data'!$F$11,0,10*ROW('Sanitation Data'!F142))),'Data Summary'!CX148="Yes"),OFFSET('Sanitation Data'!$F$11,0,10*ROW('Sanitation Data'!F142)),NA())</f>
        <v>#N/A</v>
      </c>
      <c r="AJ148" s="509" t="e">
        <f ca="1">+IF(AND(ISNUMBER(OFFSET('Sanitation Data'!$F$12,0,10*ROW('Sanitation Data'!F142))),'Data Summary'!CY148="Yes"),OFFSET('Sanitation Data'!$F$12,0,10*ROW('Sanitation Data'!F142)),NA())</f>
        <v>#N/A</v>
      </c>
      <c r="AK148" s="509" t="e">
        <f ca="1">+IF(AND(ISNUMBER(OFFSET('Sanitation Data'!$G$4,0,10*ROW('Sanitation Data'!G142))),'Data Summary'!CZ148="Yes"),100-OFFSET('Sanitation Data'!$G$4,0,10*ROW('Sanitation Data'!G142)),NA())</f>
        <v>#N/A</v>
      </c>
      <c r="AL148" s="509" t="e">
        <f ca="1">+IF(AND(ISNUMBER(OFFSET('Sanitation Data'!$G$6,0,10*ROW('Sanitation Data'!G142))),'Data Summary'!DA148="Yes"),OFFSET('Sanitation Data'!$G$6,0,10*ROW('Sanitation Data'!G142)),NA())</f>
        <v>#N/A</v>
      </c>
      <c r="AM148" s="509" t="e">
        <f ca="1">+IF(AND(ISNUMBER(OFFSET('Sanitation Data'!$G$10,0,10*ROW('Sanitation Data'!G142))),'Data Summary'!DB148="Yes"),OFFSET('Sanitation Data'!$G$10,0,10*ROW('Sanitation Data'!G142)),NA())</f>
        <v>#N/A</v>
      </c>
      <c r="AN148" s="509" t="e">
        <f ca="1">+IF(AND(ISNUMBER(OFFSET('Sanitation Data'!$G$11,0,10*ROW('Sanitation Data'!G142))),'Data Summary'!DC148="Yes"),OFFSET('Sanitation Data'!$G$11,0,10*ROW('Sanitation Data'!G142)),NA())</f>
        <v>#N/A</v>
      </c>
      <c r="AO148" s="509" t="e">
        <f ca="1">+IF(AND(ISNUMBER(OFFSET('Sanitation Data'!$G$12,0,10*ROW('Sanitation Data'!G142))),'Data Summary'!DD148="Yes"),OFFSET('Sanitation Data'!$G$12,0,10*ROW('Sanitation Data'!G142)),NA())</f>
        <v>#N/A</v>
      </c>
      <c r="AP148" s="509" t="e">
        <f ca="1">+IF(AND(ISNUMBER(OFFSET('Sanitation Data'!$H$4,0,10*ROW('Sanitation Data'!H142))),'Data Summary'!DE148="Yes"),100-OFFSET('Sanitation Data'!$H$4,0,10*ROW('Sanitation Data'!H142)),NA())</f>
        <v>#N/A</v>
      </c>
      <c r="AQ148" s="509" t="e">
        <f ca="1">+IF(AND(ISNUMBER(OFFSET('Sanitation Data'!$H$6,0,10*ROW('Sanitation Data'!H142))),'Data Summary'!DF148="Yes"),OFFSET('Sanitation Data'!$H$6,0,10*ROW('Sanitation Data'!H142)),NA())</f>
        <v>#N/A</v>
      </c>
      <c r="AR148" s="509" t="e">
        <f ca="1">+IF(AND(ISNUMBER(OFFSET('Sanitation Data'!$H$10,0,10*ROW('Sanitation Data'!H142))),'Data Summary'!DG148="Yes"),OFFSET('Sanitation Data'!$H$10,0,10*ROW('Sanitation Data'!H142)),NA())</f>
        <v>#N/A</v>
      </c>
      <c r="AS148" s="509" t="e">
        <f ca="1">+IF(AND(ISNUMBER(OFFSET('Sanitation Data'!$H$11,0,10*ROW('Sanitation Data'!H142))),'Data Summary'!DH148="Yes"),OFFSET('Sanitation Data'!$H$11,0,10*ROW('Sanitation Data'!H142)),NA())</f>
        <v>#N/A</v>
      </c>
      <c r="AT148" s="509" t="e">
        <f ca="1">+IF(AND(ISNUMBER(OFFSET('Sanitation Data'!$H$12,0,10*ROW('Sanitation Data'!H142))),'Data Summary'!DI148="Yes"),OFFSET('Sanitation Data'!$H$12,0,10*ROW('Sanitation Data'!H142)),NA())</f>
        <v>#N/A</v>
      </c>
      <c r="AU148" s="509" t="e">
        <f ca="1">+IF(AND(ISNUMBER(OFFSET('Sanitation Data'!$I$4,0,10*ROW('Sanitation Data'!I142))),'Data Summary'!DJ148="Yes"),100-OFFSET('Sanitation Data'!$I$4,0,10*ROW('Sanitation Data'!I142)),NA())</f>
        <v>#N/A</v>
      </c>
      <c r="AV148" s="509" t="e">
        <f ca="1">+IF(AND(ISNUMBER(OFFSET('Sanitation Data'!$I$6,0,10*ROW('Sanitation Data'!I142))),'Data Summary'!DK148="Yes"),OFFSET('Sanitation Data'!$I$6,0,10*ROW('Sanitation Data'!I142)),NA())</f>
        <v>#N/A</v>
      </c>
      <c r="AW148" s="509" t="e">
        <f ca="1">+IF(AND(ISNUMBER(OFFSET('Sanitation Data'!$I$10,0,10*ROW('Sanitation Data'!I142))),'Data Summary'!DL148="Yes"),OFFSET('Sanitation Data'!$I$10,0,10*ROW('Sanitation Data'!I142)),NA())</f>
        <v>#N/A</v>
      </c>
      <c r="AX148" s="509" t="e">
        <f ca="1">+IF(AND(ISNUMBER(OFFSET('Sanitation Data'!$I$11,0,10*ROW('Sanitation Data'!I142))),'Data Summary'!DM148="Yes"),OFFSET('Sanitation Data'!$I$11,0,10*ROW('Sanitation Data'!I142)),NA())</f>
        <v>#N/A</v>
      </c>
      <c r="AY148" s="509" t="e">
        <f ca="1">+IF(AND(ISNUMBER(OFFSET('Sanitation Data'!$I$12,0,10*ROW('Sanitation Data'!I142))),'Data Summary'!DN148="Yes"),OFFSET('Sanitation Data'!$I$12,0,10*ROW('Sanitation Data'!I142)),NA())</f>
        <v>#N/A</v>
      </c>
      <c r="AZ148" s="510" t="e">
        <f ca="1">+IF(AND(ISNUMBER(OFFSET('Hygiene Data'!$D$5,0,10*ROW('Hygiene Data'!D142))),'Data Summary'!DO148="Yes"),OFFSET('Hygiene Data'!$D$5,0,10*ROW('Hygiene Data'!D142)),NA())</f>
        <v>#N/A</v>
      </c>
      <c r="BA148" s="510" t="e">
        <f ca="1">+IF(AND(ISNUMBER(OFFSET('Hygiene Data'!$D$7,0,10*ROW('Hygiene Data'!D142))),'Data Summary'!DP148="Yes"),OFFSET('Hygiene Data'!$D$7,0,10*ROW('Hygiene Data'!D142)),NA())</f>
        <v>#N/A</v>
      </c>
      <c r="BB148" s="510" t="e">
        <f ca="1">+IF(AND(ISNUMBER(OFFSET('Hygiene Data'!$D$9,0,10*ROW('Hygiene Data'!D142))),'Data Summary'!DQ148="Yes"),OFFSET('Hygiene Data'!$D$9,0,10*ROW('Hygiene Data'!D142)),NA())</f>
        <v>#N/A</v>
      </c>
      <c r="BC148" s="510" t="e">
        <f ca="1">+IF(AND(ISNUMBER(OFFSET('Hygiene Data'!$E$5,0,10*ROW('Hygiene Data'!E142))),'Data Summary'!DR148="Yes"),OFFSET('Hygiene Data'!$E$5,0,10*ROW('Hygiene Data'!E142)),NA())</f>
        <v>#N/A</v>
      </c>
      <c r="BD148" s="510" t="e">
        <f ca="1">+IF(AND(ISNUMBER(OFFSET('Hygiene Data'!$E$7,0,10*ROW('Hygiene Data'!E142))),'Data Summary'!DS148="Yes"),OFFSET('Hygiene Data'!$E$7,0,10*ROW('Hygiene Data'!E142)),NA())</f>
        <v>#N/A</v>
      </c>
      <c r="BE148" s="510" t="e">
        <f ca="1">+IF(AND(ISNUMBER(OFFSET('Hygiene Data'!$E$9,0,10*ROW('Hygiene Data'!E142))),'Data Summary'!DT148="Yes"),OFFSET('Hygiene Data'!$E$9,0,10*ROW('Hygiene Data'!E142)),NA())</f>
        <v>#N/A</v>
      </c>
      <c r="BF148" s="510" t="e">
        <f ca="1">+IF(AND(ISNUMBER(OFFSET('Hygiene Data'!$F$5,0,10*ROW('Hygiene Data'!F142))),'Data Summary'!DU148="Yes"),OFFSET('Hygiene Data'!$F$5,0,10*ROW('Hygiene Data'!F142)),NA())</f>
        <v>#N/A</v>
      </c>
      <c r="BG148" s="510" t="e">
        <f ca="1">+IF(AND(ISNUMBER(OFFSET('Hygiene Data'!$F$7,0,10*ROW('Hygiene Data'!F142))),'Data Summary'!DV148="Yes"),OFFSET('Hygiene Data'!$F$7,0,10*ROW('Hygiene Data'!F142)),NA())</f>
        <v>#N/A</v>
      </c>
      <c r="BH148" s="510" t="e">
        <f ca="1">+IF(AND(ISNUMBER(OFFSET('Hygiene Data'!$F$9,0,10*ROW('Hygiene Data'!F142))),'Data Summary'!DW148="Yes"),OFFSET('Hygiene Data'!$F$9,0,10*ROW('Hygiene Data'!F142)),NA())</f>
        <v>#N/A</v>
      </c>
      <c r="BI148" s="510" t="e">
        <f ca="1">+IF(AND(ISNUMBER(OFFSET('Hygiene Data'!$G$5,0,10*ROW('Hygiene Data'!G142))),'Data Summary'!DX148="Yes"),OFFSET('Hygiene Data'!$G$5,0,10*ROW('Hygiene Data'!G142)),NA())</f>
        <v>#N/A</v>
      </c>
      <c r="BJ148" s="510" t="e">
        <f ca="1">+IF(AND(ISNUMBER(OFFSET('Hygiene Data'!$G$7,0,10*ROW('Hygiene Data'!G142))),'Data Summary'!DY148="Yes"),OFFSET('Hygiene Data'!$G$7,0,10*ROW('Hygiene Data'!G142)),NA())</f>
        <v>#N/A</v>
      </c>
      <c r="BK148" s="510" t="e">
        <f ca="1">+IF(AND(ISNUMBER(OFFSET('Hygiene Data'!$G$9,0,10*ROW('Hygiene Data'!G142))),'Data Summary'!DZ148="Yes"),OFFSET('Hygiene Data'!$G$9,0,10*ROW('Hygiene Data'!G142)),NA())</f>
        <v>#N/A</v>
      </c>
      <c r="BL148" s="510" t="e">
        <f ca="1">+IF(AND(ISNUMBER(OFFSET('Hygiene Data'!$H$5,0,10*ROW('Hygiene Data'!H142))),'Data Summary'!EA148="Yes"),OFFSET('Hygiene Data'!$H$5,0,10*ROW('Hygiene Data'!H142)),NA())</f>
        <v>#N/A</v>
      </c>
      <c r="BM148" s="510" t="e">
        <f ca="1">+IF(AND(ISNUMBER(OFFSET('Hygiene Data'!$H$7,0,10*ROW('Hygiene Data'!H142))),'Data Summary'!EB148="Yes"),OFFSET('Hygiene Data'!$H$7,0,10*ROW('Hygiene Data'!H142)),NA())</f>
        <v>#N/A</v>
      </c>
      <c r="BN148" s="510" t="e">
        <f ca="1">+IF(AND(ISNUMBER(OFFSET('Hygiene Data'!$H$9,0,10*ROW('Hygiene Data'!H142))),'Data Summary'!EC148="Yes"),OFFSET('Hygiene Data'!$H$9,0,10*ROW('Hygiene Data'!H142)),NA())</f>
        <v>#N/A</v>
      </c>
      <c r="BO148" s="510" t="e">
        <f ca="1">+IF(AND(ISNUMBER(OFFSET('Hygiene Data'!$I$5,0,10*ROW('Hygiene Data'!I142))),'Data Summary'!ED148="Yes"),OFFSET('Hygiene Data'!$I$5,0,10*ROW('Hygiene Data'!I142)),NA())</f>
        <v>#N/A</v>
      </c>
      <c r="BP148" s="510" t="e">
        <f ca="1">+IF(AND(ISNUMBER(OFFSET('Hygiene Data'!$I$7,0,10*ROW('Hygiene Data'!I142))),'Data Summary'!EE148="Yes"),OFFSET('Hygiene Data'!$I$7,0,10*ROW('Hygiene Data'!I142)),NA())</f>
        <v>#N/A</v>
      </c>
      <c r="BQ148" s="510" t="e">
        <f ca="1">+IF(AND(ISNUMBER(OFFSET('Hygiene Data'!$I$9,0,10*ROW('Hygiene Data'!I142))),'Data Summary'!EF148="Yes"),OFFSET('Hygiene Data'!$I$9,0,10*ROW('Hygiene Data'!I142)),NA())</f>
        <v>#N/A</v>
      </c>
    </row>
    <row r="149" spans="1:69" x14ac:dyDescent="0.25">
      <c r="A149" s="506" t="e">
        <f ca="1">+RIGHT('Data Summary'!A149,LEN('Data Summary'!A149)-9)</f>
        <v>#VALUE!</v>
      </c>
      <c r="B149" s="480" t="str">
        <f ca="1">+IF(ISTEXT('Data Summary'!B149),'Data Summary'!B149,"")</f>
        <v/>
      </c>
      <c r="C149" s="507" t="e">
        <f ca="1">+VALUE('Data Summary'!C149)</f>
        <v>#VALUE!</v>
      </c>
      <c r="D149" s="508" t="e">
        <f ca="1">+IF(AND(ISNUMBER(OFFSET('Water Data'!$D$4,0,10*ROW('Water Data'!D143))),'Data Summary'!BS149="Yes"),100-OFFSET('Water Data'!$D$4,0,10*ROW('Water Data'!D143)),NA())</f>
        <v>#N/A</v>
      </c>
      <c r="E149" s="508" t="e">
        <f ca="1">+IF(AND(ISNUMBER(OFFSET('Water Data'!$D$6,0,10*ROW('Water Data'!D143))),'Data Summary'!BT149="Yes"),OFFSET('Water Data'!$D$6,0,10*ROW('Water Data'!D143)),NA())</f>
        <v>#N/A</v>
      </c>
      <c r="F149" s="508" t="e">
        <f ca="1">+IF(AND(ISNUMBER(OFFSET('Water Data'!$D$9,0,10*ROW('Water Data'!D143))),'Data Summary'!BU149="Yes"),OFFSET('Water Data'!$D$9,0,10*ROW('Water Data'!D143)),NA())</f>
        <v>#N/A</v>
      </c>
      <c r="G149" s="508" t="e">
        <f ca="1">+IF(AND(ISNUMBER(OFFSET('Water Data'!$E$4,0,10*ROW('Water Data'!E143))),'Data Summary'!BV149="Yes"),100-OFFSET('Water Data'!$E$4,0,10*ROW('Water Data'!E143)),NA())</f>
        <v>#N/A</v>
      </c>
      <c r="H149" s="508" t="e">
        <f ca="1">+IF(AND(ISNUMBER(OFFSET('Water Data'!$E$6,0,10*ROW('Water Data'!E143))),'Data Summary'!BW149="Yes"),OFFSET('Water Data'!$E$6,0,10*ROW('Water Data'!E143)),NA())</f>
        <v>#N/A</v>
      </c>
      <c r="I149" s="508" t="e">
        <f ca="1">+IF(AND(ISNUMBER(OFFSET('Water Data'!$E$9,0,10*ROW('Water Data'!E143))),'Data Summary'!BX149="Yes"),OFFSET('Water Data'!$E$9,0,10*ROW('Water Data'!E143)),NA())</f>
        <v>#N/A</v>
      </c>
      <c r="J149" s="508" t="e">
        <f ca="1">+IF(AND(ISNUMBER(OFFSET('Water Data'!$F$4,0,10*ROW('Water Data'!F143))),'Data Summary'!BY149="Yes"),100-OFFSET('Water Data'!$F$4,0,10*ROW('Water Data'!F143)),NA())</f>
        <v>#N/A</v>
      </c>
      <c r="K149" s="508" t="e">
        <f ca="1">+IF(AND(ISNUMBER(OFFSET('Water Data'!$F$6,0,10*ROW('Water Data'!F143))),'Data Summary'!BZ149="Yes"),OFFSET('Water Data'!$F$6,0,10*ROW('Water Data'!F143)),NA())</f>
        <v>#N/A</v>
      </c>
      <c r="L149" s="508" t="e">
        <f ca="1">+IF(AND(ISNUMBER(OFFSET('Water Data'!$F$9,0,10*ROW('Water Data'!F143))),'Data Summary'!CA149="Yes"),OFFSET('Water Data'!$F$9,0,10*ROW('Water Data'!F143)),NA())</f>
        <v>#N/A</v>
      </c>
      <c r="M149" s="508" t="e">
        <f ca="1">+IF(AND(ISNUMBER(OFFSET('Water Data'!$G$4,0,10*ROW('Water Data'!G143))),'Data Summary'!CB149="Yes"),100-OFFSET('Water Data'!$G$4,0,10*ROW('Water Data'!G143)),NA())</f>
        <v>#N/A</v>
      </c>
      <c r="N149" s="508" t="e">
        <f ca="1">+IF(AND(ISNUMBER(OFFSET('Water Data'!$G$6,0,10*ROW('Water Data'!G143))),'Data Summary'!CC149="Yes"),OFFSET('Water Data'!$G$6,0,10*ROW('Water Data'!G143)),NA())</f>
        <v>#N/A</v>
      </c>
      <c r="O149" s="508" t="e">
        <f ca="1">+IF(AND(ISNUMBER(OFFSET('Water Data'!$G$9,0,10*ROW('Water Data'!G143))),'Data Summary'!CD149="Yes"),OFFSET('Water Data'!$G$9,0,10*ROW('Water Data'!G143)),NA())</f>
        <v>#N/A</v>
      </c>
      <c r="P149" s="508" t="e">
        <f ca="1">+IF(AND(ISNUMBER(OFFSET('Water Data'!$H$4,0,10*ROW('Water Data'!H143))),'Data Summary'!CE149="Yes"),100-OFFSET('Water Data'!$H$4,0,10*ROW('Water Data'!H143)),NA())</f>
        <v>#N/A</v>
      </c>
      <c r="Q149" s="508" t="e">
        <f ca="1">+IF(AND(ISNUMBER(OFFSET('Water Data'!$H$6,0,10*ROW('Water Data'!H143))),'Data Summary'!CF149="Yes"),OFFSET('Water Data'!$H$6,0,10*ROW('Water Data'!H143)),NA())</f>
        <v>#N/A</v>
      </c>
      <c r="R149" s="508" t="e">
        <f ca="1">+IF(AND(ISNUMBER(OFFSET('Water Data'!$H$9,0,10*ROW('Water Data'!H143))),'Data Summary'!CG149="Yes"),OFFSET('Water Data'!$H$9,0,10*ROW('Water Data'!H143)),NA())</f>
        <v>#N/A</v>
      </c>
      <c r="S149" s="508" t="e">
        <f ca="1">+IF(AND(ISNUMBER(OFFSET('Water Data'!$I$4,0,10*ROW('Water Data'!I143))),'Data Summary'!CH149="Yes"),100-OFFSET('Water Data'!$I$4,0,10*ROW('Water Data'!I143)),NA())</f>
        <v>#N/A</v>
      </c>
      <c r="T149" s="508" t="e">
        <f ca="1">+IF(AND(ISNUMBER(OFFSET('Water Data'!$I$6,0,10*ROW('Water Data'!I143))),'Data Summary'!CI149="Yes"),OFFSET('Water Data'!$I$6,0,10*ROW('Water Data'!I143)),NA())</f>
        <v>#N/A</v>
      </c>
      <c r="U149" s="508" t="e">
        <f ca="1">+IF(AND(ISNUMBER(OFFSET('Water Data'!$I$9,0,10*ROW('Water Data'!I143))),'Data Summary'!CJ149="Yes"),OFFSET('Water Data'!$I$9,0,10*ROW('Water Data'!I143)),NA())</f>
        <v>#N/A</v>
      </c>
      <c r="V149" s="509" t="e">
        <f ca="1">+IF(AND(ISNUMBER(OFFSET('Sanitation Data'!$D$4,0,10*ROW('Sanitation Data'!D143))),'Data Summary'!CK149="Yes"),100-OFFSET('Sanitation Data'!$D$4,0,10*ROW('Sanitation Data'!D143)),NA())</f>
        <v>#N/A</v>
      </c>
      <c r="W149" s="509" t="e">
        <f ca="1">+IF(AND(ISNUMBER(OFFSET('Sanitation Data'!$D$6,0,10*ROW('Sanitation Data'!D143))),'Data Summary'!CL149="Yes"),OFFSET('Sanitation Data'!$D$6,0,10*ROW('Sanitation Data'!D143)),NA())</f>
        <v>#N/A</v>
      </c>
      <c r="X149" s="509" t="e">
        <f ca="1">+IF(AND(ISNUMBER(OFFSET('Sanitation Data'!$D$10,0,10*ROW('Sanitation Data'!D143))),'Data Summary'!CM149="Yes"),OFFSET('Sanitation Data'!$D$10,0,10*ROW('Sanitation Data'!D143)),NA())</f>
        <v>#N/A</v>
      </c>
      <c r="Y149" s="509" t="e">
        <f ca="1">+IF(AND(ISNUMBER(OFFSET('Sanitation Data'!$D$11,0,10*ROW('Sanitation Data'!D143))),'Data Summary'!CN149="Yes"),OFFSET('Sanitation Data'!$D$11,0,10*ROW('Sanitation Data'!D143)),NA())</f>
        <v>#N/A</v>
      </c>
      <c r="Z149" s="509" t="e">
        <f ca="1">+IF(AND(ISNUMBER(OFFSET('Sanitation Data'!$D$12,0,10*ROW('Sanitation Data'!D143))),'Data Summary'!CO149="Yes"),OFFSET('Sanitation Data'!$D$12,0,10*ROW('Sanitation Data'!D143)),NA())</f>
        <v>#N/A</v>
      </c>
      <c r="AA149" s="509" t="e">
        <f ca="1">+IF(AND(ISNUMBER(OFFSET('Sanitation Data'!$E$4,0,10*ROW('Sanitation Data'!E143))),'Data Summary'!CP149="Yes"),100-OFFSET('Sanitation Data'!$E$4,0,10*ROW('Sanitation Data'!E143)),NA())</f>
        <v>#N/A</v>
      </c>
      <c r="AB149" s="509" t="e">
        <f ca="1">+IF(AND(ISNUMBER(OFFSET('Sanitation Data'!$E$6,0,10*ROW('Sanitation Data'!E143))),'Data Summary'!CQ149="Yes"),OFFSET('Sanitation Data'!$E$6,0,10*ROW('Sanitation Data'!E143)),NA())</f>
        <v>#N/A</v>
      </c>
      <c r="AC149" s="509" t="e">
        <f ca="1">+IF(AND(ISNUMBER(OFFSET('Sanitation Data'!$E$10,0,10*ROW('Sanitation Data'!E143))),'Data Summary'!CR149="Yes"),OFFSET('Sanitation Data'!$E$10,0,10*ROW('Sanitation Data'!E143)),NA())</f>
        <v>#N/A</v>
      </c>
      <c r="AD149" s="509" t="e">
        <f ca="1">+IF(AND(ISNUMBER(OFFSET('Sanitation Data'!$E$11,0,10*ROW('Sanitation Data'!E143))),'Data Summary'!CS149="Yes"),OFFSET('Sanitation Data'!$E$11,0,10*ROW('Sanitation Data'!E143)),NA())</f>
        <v>#N/A</v>
      </c>
      <c r="AE149" s="509" t="e">
        <f ca="1">+IF(AND(ISNUMBER(OFFSET('Sanitation Data'!$E$12,0,10*ROW('Sanitation Data'!E143))),'Data Summary'!CT149="Yes"),OFFSET('Sanitation Data'!$E$12,0,10*ROW('Sanitation Data'!E143)),NA())</f>
        <v>#N/A</v>
      </c>
      <c r="AF149" s="509" t="e">
        <f ca="1">+IF(AND(ISNUMBER(OFFSET('Sanitation Data'!$F$4,0,10*ROW('Sanitation Data'!F143))),'Data Summary'!CU149="Yes"),100-OFFSET('Sanitation Data'!$F$4,0,10*ROW('Sanitation Data'!F143)),NA())</f>
        <v>#N/A</v>
      </c>
      <c r="AG149" s="509" t="e">
        <f ca="1">+IF(AND(ISNUMBER(OFFSET('Sanitation Data'!$F$6,0,10*ROW('Sanitation Data'!F143))),'Data Summary'!CV149="Yes"),OFFSET('Sanitation Data'!$F$6,0,10*ROW('Sanitation Data'!F143)),NA())</f>
        <v>#N/A</v>
      </c>
      <c r="AH149" s="509" t="e">
        <f ca="1">+IF(AND(ISNUMBER(OFFSET('Sanitation Data'!$F$10,0,10*ROW('Sanitation Data'!F143))),'Data Summary'!CW149="Yes"),OFFSET('Sanitation Data'!$F$10,0,10*ROW('Sanitation Data'!F143)),NA())</f>
        <v>#N/A</v>
      </c>
      <c r="AI149" s="509" t="e">
        <f ca="1">+IF(AND(ISNUMBER(OFFSET('Sanitation Data'!$F$11,0,10*ROW('Sanitation Data'!F143))),'Data Summary'!CX149="Yes"),OFFSET('Sanitation Data'!$F$11,0,10*ROW('Sanitation Data'!F143)),NA())</f>
        <v>#N/A</v>
      </c>
      <c r="AJ149" s="509" t="e">
        <f ca="1">+IF(AND(ISNUMBER(OFFSET('Sanitation Data'!$F$12,0,10*ROW('Sanitation Data'!F143))),'Data Summary'!CY149="Yes"),OFFSET('Sanitation Data'!$F$12,0,10*ROW('Sanitation Data'!F143)),NA())</f>
        <v>#N/A</v>
      </c>
      <c r="AK149" s="509" t="e">
        <f ca="1">+IF(AND(ISNUMBER(OFFSET('Sanitation Data'!$G$4,0,10*ROW('Sanitation Data'!G143))),'Data Summary'!CZ149="Yes"),100-OFFSET('Sanitation Data'!$G$4,0,10*ROW('Sanitation Data'!G143)),NA())</f>
        <v>#N/A</v>
      </c>
      <c r="AL149" s="509" t="e">
        <f ca="1">+IF(AND(ISNUMBER(OFFSET('Sanitation Data'!$G$6,0,10*ROW('Sanitation Data'!G143))),'Data Summary'!DA149="Yes"),OFFSET('Sanitation Data'!$G$6,0,10*ROW('Sanitation Data'!G143)),NA())</f>
        <v>#N/A</v>
      </c>
      <c r="AM149" s="509" t="e">
        <f ca="1">+IF(AND(ISNUMBER(OFFSET('Sanitation Data'!$G$10,0,10*ROW('Sanitation Data'!G143))),'Data Summary'!DB149="Yes"),OFFSET('Sanitation Data'!$G$10,0,10*ROW('Sanitation Data'!G143)),NA())</f>
        <v>#N/A</v>
      </c>
      <c r="AN149" s="509" t="e">
        <f ca="1">+IF(AND(ISNUMBER(OFFSET('Sanitation Data'!$G$11,0,10*ROW('Sanitation Data'!G143))),'Data Summary'!DC149="Yes"),OFFSET('Sanitation Data'!$G$11,0,10*ROW('Sanitation Data'!G143)),NA())</f>
        <v>#N/A</v>
      </c>
      <c r="AO149" s="509" t="e">
        <f ca="1">+IF(AND(ISNUMBER(OFFSET('Sanitation Data'!$G$12,0,10*ROW('Sanitation Data'!G143))),'Data Summary'!DD149="Yes"),OFFSET('Sanitation Data'!$G$12,0,10*ROW('Sanitation Data'!G143)),NA())</f>
        <v>#N/A</v>
      </c>
      <c r="AP149" s="509" t="e">
        <f ca="1">+IF(AND(ISNUMBER(OFFSET('Sanitation Data'!$H$4,0,10*ROW('Sanitation Data'!H143))),'Data Summary'!DE149="Yes"),100-OFFSET('Sanitation Data'!$H$4,0,10*ROW('Sanitation Data'!H143)),NA())</f>
        <v>#N/A</v>
      </c>
      <c r="AQ149" s="509" t="e">
        <f ca="1">+IF(AND(ISNUMBER(OFFSET('Sanitation Data'!$H$6,0,10*ROW('Sanitation Data'!H143))),'Data Summary'!DF149="Yes"),OFFSET('Sanitation Data'!$H$6,0,10*ROW('Sanitation Data'!H143)),NA())</f>
        <v>#N/A</v>
      </c>
      <c r="AR149" s="509" t="e">
        <f ca="1">+IF(AND(ISNUMBER(OFFSET('Sanitation Data'!$H$10,0,10*ROW('Sanitation Data'!H143))),'Data Summary'!DG149="Yes"),OFFSET('Sanitation Data'!$H$10,0,10*ROW('Sanitation Data'!H143)),NA())</f>
        <v>#N/A</v>
      </c>
      <c r="AS149" s="509" t="e">
        <f ca="1">+IF(AND(ISNUMBER(OFFSET('Sanitation Data'!$H$11,0,10*ROW('Sanitation Data'!H143))),'Data Summary'!DH149="Yes"),OFFSET('Sanitation Data'!$H$11,0,10*ROW('Sanitation Data'!H143)),NA())</f>
        <v>#N/A</v>
      </c>
      <c r="AT149" s="509" t="e">
        <f ca="1">+IF(AND(ISNUMBER(OFFSET('Sanitation Data'!$H$12,0,10*ROW('Sanitation Data'!H143))),'Data Summary'!DI149="Yes"),OFFSET('Sanitation Data'!$H$12,0,10*ROW('Sanitation Data'!H143)),NA())</f>
        <v>#N/A</v>
      </c>
      <c r="AU149" s="509" t="e">
        <f ca="1">+IF(AND(ISNUMBER(OFFSET('Sanitation Data'!$I$4,0,10*ROW('Sanitation Data'!I143))),'Data Summary'!DJ149="Yes"),100-OFFSET('Sanitation Data'!$I$4,0,10*ROW('Sanitation Data'!I143)),NA())</f>
        <v>#N/A</v>
      </c>
      <c r="AV149" s="509" t="e">
        <f ca="1">+IF(AND(ISNUMBER(OFFSET('Sanitation Data'!$I$6,0,10*ROW('Sanitation Data'!I143))),'Data Summary'!DK149="Yes"),OFFSET('Sanitation Data'!$I$6,0,10*ROW('Sanitation Data'!I143)),NA())</f>
        <v>#N/A</v>
      </c>
      <c r="AW149" s="509" t="e">
        <f ca="1">+IF(AND(ISNUMBER(OFFSET('Sanitation Data'!$I$10,0,10*ROW('Sanitation Data'!I143))),'Data Summary'!DL149="Yes"),OFFSET('Sanitation Data'!$I$10,0,10*ROW('Sanitation Data'!I143)),NA())</f>
        <v>#N/A</v>
      </c>
      <c r="AX149" s="509" t="e">
        <f ca="1">+IF(AND(ISNUMBER(OFFSET('Sanitation Data'!$I$11,0,10*ROW('Sanitation Data'!I143))),'Data Summary'!DM149="Yes"),OFFSET('Sanitation Data'!$I$11,0,10*ROW('Sanitation Data'!I143)),NA())</f>
        <v>#N/A</v>
      </c>
      <c r="AY149" s="509" t="e">
        <f ca="1">+IF(AND(ISNUMBER(OFFSET('Sanitation Data'!$I$12,0,10*ROW('Sanitation Data'!I143))),'Data Summary'!DN149="Yes"),OFFSET('Sanitation Data'!$I$12,0,10*ROW('Sanitation Data'!I143)),NA())</f>
        <v>#N/A</v>
      </c>
      <c r="AZ149" s="510" t="e">
        <f ca="1">+IF(AND(ISNUMBER(OFFSET('Hygiene Data'!$D$5,0,10*ROW('Hygiene Data'!D143))),'Data Summary'!DO149="Yes"),OFFSET('Hygiene Data'!$D$5,0,10*ROW('Hygiene Data'!D143)),NA())</f>
        <v>#N/A</v>
      </c>
      <c r="BA149" s="510" t="e">
        <f ca="1">+IF(AND(ISNUMBER(OFFSET('Hygiene Data'!$D$7,0,10*ROW('Hygiene Data'!D143))),'Data Summary'!DP149="Yes"),OFFSET('Hygiene Data'!$D$7,0,10*ROW('Hygiene Data'!D143)),NA())</f>
        <v>#N/A</v>
      </c>
      <c r="BB149" s="510" t="e">
        <f ca="1">+IF(AND(ISNUMBER(OFFSET('Hygiene Data'!$D$9,0,10*ROW('Hygiene Data'!D143))),'Data Summary'!DQ149="Yes"),OFFSET('Hygiene Data'!$D$9,0,10*ROW('Hygiene Data'!D143)),NA())</f>
        <v>#N/A</v>
      </c>
      <c r="BC149" s="510" t="e">
        <f ca="1">+IF(AND(ISNUMBER(OFFSET('Hygiene Data'!$E$5,0,10*ROW('Hygiene Data'!E143))),'Data Summary'!DR149="Yes"),OFFSET('Hygiene Data'!$E$5,0,10*ROW('Hygiene Data'!E143)),NA())</f>
        <v>#N/A</v>
      </c>
      <c r="BD149" s="510" t="e">
        <f ca="1">+IF(AND(ISNUMBER(OFFSET('Hygiene Data'!$E$7,0,10*ROW('Hygiene Data'!E143))),'Data Summary'!DS149="Yes"),OFFSET('Hygiene Data'!$E$7,0,10*ROW('Hygiene Data'!E143)),NA())</f>
        <v>#N/A</v>
      </c>
      <c r="BE149" s="510" t="e">
        <f ca="1">+IF(AND(ISNUMBER(OFFSET('Hygiene Data'!$E$9,0,10*ROW('Hygiene Data'!E143))),'Data Summary'!DT149="Yes"),OFFSET('Hygiene Data'!$E$9,0,10*ROW('Hygiene Data'!E143)),NA())</f>
        <v>#N/A</v>
      </c>
      <c r="BF149" s="510" t="e">
        <f ca="1">+IF(AND(ISNUMBER(OFFSET('Hygiene Data'!$F$5,0,10*ROW('Hygiene Data'!F143))),'Data Summary'!DU149="Yes"),OFFSET('Hygiene Data'!$F$5,0,10*ROW('Hygiene Data'!F143)),NA())</f>
        <v>#N/A</v>
      </c>
      <c r="BG149" s="510" t="e">
        <f ca="1">+IF(AND(ISNUMBER(OFFSET('Hygiene Data'!$F$7,0,10*ROW('Hygiene Data'!F143))),'Data Summary'!DV149="Yes"),OFFSET('Hygiene Data'!$F$7,0,10*ROW('Hygiene Data'!F143)),NA())</f>
        <v>#N/A</v>
      </c>
      <c r="BH149" s="510" t="e">
        <f ca="1">+IF(AND(ISNUMBER(OFFSET('Hygiene Data'!$F$9,0,10*ROW('Hygiene Data'!F143))),'Data Summary'!DW149="Yes"),OFFSET('Hygiene Data'!$F$9,0,10*ROW('Hygiene Data'!F143)),NA())</f>
        <v>#N/A</v>
      </c>
      <c r="BI149" s="510" t="e">
        <f ca="1">+IF(AND(ISNUMBER(OFFSET('Hygiene Data'!$G$5,0,10*ROW('Hygiene Data'!G143))),'Data Summary'!DX149="Yes"),OFFSET('Hygiene Data'!$G$5,0,10*ROW('Hygiene Data'!G143)),NA())</f>
        <v>#N/A</v>
      </c>
      <c r="BJ149" s="510" t="e">
        <f ca="1">+IF(AND(ISNUMBER(OFFSET('Hygiene Data'!$G$7,0,10*ROW('Hygiene Data'!G143))),'Data Summary'!DY149="Yes"),OFFSET('Hygiene Data'!$G$7,0,10*ROW('Hygiene Data'!G143)),NA())</f>
        <v>#N/A</v>
      </c>
      <c r="BK149" s="510" t="e">
        <f ca="1">+IF(AND(ISNUMBER(OFFSET('Hygiene Data'!$G$9,0,10*ROW('Hygiene Data'!G143))),'Data Summary'!DZ149="Yes"),OFFSET('Hygiene Data'!$G$9,0,10*ROW('Hygiene Data'!G143)),NA())</f>
        <v>#N/A</v>
      </c>
      <c r="BL149" s="510" t="e">
        <f ca="1">+IF(AND(ISNUMBER(OFFSET('Hygiene Data'!$H$5,0,10*ROW('Hygiene Data'!H143))),'Data Summary'!EA149="Yes"),OFFSET('Hygiene Data'!$H$5,0,10*ROW('Hygiene Data'!H143)),NA())</f>
        <v>#N/A</v>
      </c>
      <c r="BM149" s="510" t="e">
        <f ca="1">+IF(AND(ISNUMBER(OFFSET('Hygiene Data'!$H$7,0,10*ROW('Hygiene Data'!H143))),'Data Summary'!EB149="Yes"),OFFSET('Hygiene Data'!$H$7,0,10*ROW('Hygiene Data'!H143)),NA())</f>
        <v>#N/A</v>
      </c>
      <c r="BN149" s="510" t="e">
        <f ca="1">+IF(AND(ISNUMBER(OFFSET('Hygiene Data'!$H$9,0,10*ROW('Hygiene Data'!H143))),'Data Summary'!EC149="Yes"),OFFSET('Hygiene Data'!$H$9,0,10*ROW('Hygiene Data'!H143)),NA())</f>
        <v>#N/A</v>
      </c>
      <c r="BO149" s="510" t="e">
        <f ca="1">+IF(AND(ISNUMBER(OFFSET('Hygiene Data'!$I$5,0,10*ROW('Hygiene Data'!I143))),'Data Summary'!ED149="Yes"),OFFSET('Hygiene Data'!$I$5,0,10*ROW('Hygiene Data'!I143)),NA())</f>
        <v>#N/A</v>
      </c>
      <c r="BP149" s="510" t="e">
        <f ca="1">+IF(AND(ISNUMBER(OFFSET('Hygiene Data'!$I$7,0,10*ROW('Hygiene Data'!I143))),'Data Summary'!EE149="Yes"),OFFSET('Hygiene Data'!$I$7,0,10*ROW('Hygiene Data'!I143)),NA())</f>
        <v>#N/A</v>
      </c>
      <c r="BQ149" s="510" t="e">
        <f ca="1">+IF(AND(ISNUMBER(OFFSET('Hygiene Data'!$I$9,0,10*ROW('Hygiene Data'!I143))),'Data Summary'!EF149="Yes"),OFFSET('Hygiene Data'!$I$9,0,10*ROW('Hygiene Data'!I143)),NA())</f>
        <v>#N/A</v>
      </c>
    </row>
    <row r="150" spans="1:69" x14ac:dyDescent="0.25">
      <c r="A150" s="506" t="e">
        <f ca="1">+RIGHT('Data Summary'!A150,LEN('Data Summary'!A150)-9)</f>
        <v>#VALUE!</v>
      </c>
      <c r="B150" s="480" t="str">
        <f ca="1">+IF(ISTEXT('Data Summary'!B150),'Data Summary'!B150,"")</f>
        <v/>
      </c>
      <c r="C150" s="507" t="e">
        <f ca="1">+VALUE('Data Summary'!C150)</f>
        <v>#VALUE!</v>
      </c>
      <c r="D150" s="508" t="e">
        <f ca="1">+IF(AND(ISNUMBER(OFFSET('Water Data'!$D$4,0,10*ROW('Water Data'!D144))),'Data Summary'!BS150="Yes"),100-OFFSET('Water Data'!$D$4,0,10*ROW('Water Data'!D144)),NA())</f>
        <v>#N/A</v>
      </c>
      <c r="E150" s="508" t="e">
        <f ca="1">+IF(AND(ISNUMBER(OFFSET('Water Data'!$D$6,0,10*ROW('Water Data'!D144))),'Data Summary'!BT150="Yes"),OFFSET('Water Data'!$D$6,0,10*ROW('Water Data'!D144)),NA())</f>
        <v>#N/A</v>
      </c>
      <c r="F150" s="508" t="e">
        <f ca="1">+IF(AND(ISNUMBER(OFFSET('Water Data'!$D$9,0,10*ROW('Water Data'!D144))),'Data Summary'!BU150="Yes"),OFFSET('Water Data'!$D$9,0,10*ROW('Water Data'!D144)),NA())</f>
        <v>#N/A</v>
      </c>
      <c r="G150" s="508" t="e">
        <f ca="1">+IF(AND(ISNUMBER(OFFSET('Water Data'!$E$4,0,10*ROW('Water Data'!E144))),'Data Summary'!BV150="Yes"),100-OFFSET('Water Data'!$E$4,0,10*ROW('Water Data'!E144)),NA())</f>
        <v>#N/A</v>
      </c>
      <c r="H150" s="508" t="e">
        <f ca="1">+IF(AND(ISNUMBER(OFFSET('Water Data'!$E$6,0,10*ROW('Water Data'!E144))),'Data Summary'!BW150="Yes"),OFFSET('Water Data'!$E$6,0,10*ROW('Water Data'!E144)),NA())</f>
        <v>#N/A</v>
      </c>
      <c r="I150" s="508" t="e">
        <f ca="1">+IF(AND(ISNUMBER(OFFSET('Water Data'!$E$9,0,10*ROW('Water Data'!E144))),'Data Summary'!BX150="Yes"),OFFSET('Water Data'!$E$9,0,10*ROW('Water Data'!E144)),NA())</f>
        <v>#N/A</v>
      </c>
      <c r="J150" s="508" t="e">
        <f ca="1">+IF(AND(ISNUMBER(OFFSET('Water Data'!$F$4,0,10*ROW('Water Data'!F144))),'Data Summary'!BY150="Yes"),100-OFFSET('Water Data'!$F$4,0,10*ROW('Water Data'!F144)),NA())</f>
        <v>#N/A</v>
      </c>
      <c r="K150" s="508" t="e">
        <f ca="1">+IF(AND(ISNUMBER(OFFSET('Water Data'!$F$6,0,10*ROW('Water Data'!F144))),'Data Summary'!BZ150="Yes"),OFFSET('Water Data'!$F$6,0,10*ROW('Water Data'!F144)),NA())</f>
        <v>#N/A</v>
      </c>
      <c r="L150" s="508" t="e">
        <f ca="1">+IF(AND(ISNUMBER(OFFSET('Water Data'!$F$9,0,10*ROW('Water Data'!F144))),'Data Summary'!CA150="Yes"),OFFSET('Water Data'!$F$9,0,10*ROW('Water Data'!F144)),NA())</f>
        <v>#N/A</v>
      </c>
      <c r="M150" s="508" t="e">
        <f ca="1">+IF(AND(ISNUMBER(OFFSET('Water Data'!$G$4,0,10*ROW('Water Data'!G144))),'Data Summary'!CB150="Yes"),100-OFFSET('Water Data'!$G$4,0,10*ROW('Water Data'!G144)),NA())</f>
        <v>#N/A</v>
      </c>
      <c r="N150" s="508" t="e">
        <f ca="1">+IF(AND(ISNUMBER(OFFSET('Water Data'!$G$6,0,10*ROW('Water Data'!G144))),'Data Summary'!CC150="Yes"),OFFSET('Water Data'!$G$6,0,10*ROW('Water Data'!G144)),NA())</f>
        <v>#N/A</v>
      </c>
      <c r="O150" s="508" t="e">
        <f ca="1">+IF(AND(ISNUMBER(OFFSET('Water Data'!$G$9,0,10*ROW('Water Data'!G144))),'Data Summary'!CD150="Yes"),OFFSET('Water Data'!$G$9,0,10*ROW('Water Data'!G144)),NA())</f>
        <v>#N/A</v>
      </c>
      <c r="P150" s="508" t="e">
        <f ca="1">+IF(AND(ISNUMBER(OFFSET('Water Data'!$H$4,0,10*ROW('Water Data'!H144))),'Data Summary'!CE150="Yes"),100-OFFSET('Water Data'!$H$4,0,10*ROW('Water Data'!H144)),NA())</f>
        <v>#N/A</v>
      </c>
      <c r="Q150" s="508" t="e">
        <f ca="1">+IF(AND(ISNUMBER(OFFSET('Water Data'!$H$6,0,10*ROW('Water Data'!H144))),'Data Summary'!CF150="Yes"),OFFSET('Water Data'!$H$6,0,10*ROW('Water Data'!H144)),NA())</f>
        <v>#N/A</v>
      </c>
      <c r="R150" s="508" t="e">
        <f ca="1">+IF(AND(ISNUMBER(OFFSET('Water Data'!$H$9,0,10*ROW('Water Data'!H144))),'Data Summary'!CG150="Yes"),OFFSET('Water Data'!$H$9,0,10*ROW('Water Data'!H144)),NA())</f>
        <v>#N/A</v>
      </c>
      <c r="S150" s="508" t="e">
        <f ca="1">+IF(AND(ISNUMBER(OFFSET('Water Data'!$I$4,0,10*ROW('Water Data'!I144))),'Data Summary'!CH150="Yes"),100-OFFSET('Water Data'!$I$4,0,10*ROW('Water Data'!I144)),NA())</f>
        <v>#N/A</v>
      </c>
      <c r="T150" s="508" t="e">
        <f ca="1">+IF(AND(ISNUMBER(OFFSET('Water Data'!$I$6,0,10*ROW('Water Data'!I144))),'Data Summary'!CI150="Yes"),OFFSET('Water Data'!$I$6,0,10*ROW('Water Data'!I144)),NA())</f>
        <v>#N/A</v>
      </c>
      <c r="U150" s="508" t="e">
        <f ca="1">+IF(AND(ISNUMBER(OFFSET('Water Data'!$I$9,0,10*ROW('Water Data'!I144))),'Data Summary'!CJ150="Yes"),OFFSET('Water Data'!$I$9,0,10*ROW('Water Data'!I144)),NA())</f>
        <v>#N/A</v>
      </c>
      <c r="V150" s="509" t="e">
        <f ca="1">+IF(AND(ISNUMBER(OFFSET('Sanitation Data'!$D$4,0,10*ROW('Sanitation Data'!D144))),'Data Summary'!CK150="Yes"),100-OFFSET('Sanitation Data'!$D$4,0,10*ROW('Sanitation Data'!D144)),NA())</f>
        <v>#N/A</v>
      </c>
      <c r="W150" s="509" t="e">
        <f ca="1">+IF(AND(ISNUMBER(OFFSET('Sanitation Data'!$D$6,0,10*ROW('Sanitation Data'!D144))),'Data Summary'!CL150="Yes"),OFFSET('Sanitation Data'!$D$6,0,10*ROW('Sanitation Data'!D144)),NA())</f>
        <v>#N/A</v>
      </c>
      <c r="X150" s="509" t="e">
        <f ca="1">+IF(AND(ISNUMBER(OFFSET('Sanitation Data'!$D$10,0,10*ROW('Sanitation Data'!D144))),'Data Summary'!CM150="Yes"),OFFSET('Sanitation Data'!$D$10,0,10*ROW('Sanitation Data'!D144)),NA())</f>
        <v>#N/A</v>
      </c>
      <c r="Y150" s="509" t="e">
        <f ca="1">+IF(AND(ISNUMBER(OFFSET('Sanitation Data'!$D$11,0,10*ROW('Sanitation Data'!D144))),'Data Summary'!CN150="Yes"),OFFSET('Sanitation Data'!$D$11,0,10*ROW('Sanitation Data'!D144)),NA())</f>
        <v>#N/A</v>
      </c>
      <c r="Z150" s="509" t="e">
        <f ca="1">+IF(AND(ISNUMBER(OFFSET('Sanitation Data'!$D$12,0,10*ROW('Sanitation Data'!D144))),'Data Summary'!CO150="Yes"),OFFSET('Sanitation Data'!$D$12,0,10*ROW('Sanitation Data'!D144)),NA())</f>
        <v>#N/A</v>
      </c>
      <c r="AA150" s="509" t="e">
        <f ca="1">+IF(AND(ISNUMBER(OFFSET('Sanitation Data'!$E$4,0,10*ROW('Sanitation Data'!E144))),'Data Summary'!CP150="Yes"),100-OFFSET('Sanitation Data'!$E$4,0,10*ROW('Sanitation Data'!E144)),NA())</f>
        <v>#N/A</v>
      </c>
      <c r="AB150" s="509" t="e">
        <f ca="1">+IF(AND(ISNUMBER(OFFSET('Sanitation Data'!$E$6,0,10*ROW('Sanitation Data'!E144))),'Data Summary'!CQ150="Yes"),OFFSET('Sanitation Data'!$E$6,0,10*ROW('Sanitation Data'!E144)),NA())</f>
        <v>#N/A</v>
      </c>
      <c r="AC150" s="509" t="e">
        <f ca="1">+IF(AND(ISNUMBER(OFFSET('Sanitation Data'!$E$10,0,10*ROW('Sanitation Data'!E144))),'Data Summary'!CR150="Yes"),OFFSET('Sanitation Data'!$E$10,0,10*ROW('Sanitation Data'!E144)),NA())</f>
        <v>#N/A</v>
      </c>
      <c r="AD150" s="509" t="e">
        <f ca="1">+IF(AND(ISNUMBER(OFFSET('Sanitation Data'!$E$11,0,10*ROW('Sanitation Data'!E144))),'Data Summary'!CS150="Yes"),OFFSET('Sanitation Data'!$E$11,0,10*ROW('Sanitation Data'!E144)),NA())</f>
        <v>#N/A</v>
      </c>
      <c r="AE150" s="509" t="e">
        <f ca="1">+IF(AND(ISNUMBER(OFFSET('Sanitation Data'!$E$12,0,10*ROW('Sanitation Data'!E144))),'Data Summary'!CT150="Yes"),OFFSET('Sanitation Data'!$E$12,0,10*ROW('Sanitation Data'!E144)),NA())</f>
        <v>#N/A</v>
      </c>
      <c r="AF150" s="509" t="e">
        <f ca="1">+IF(AND(ISNUMBER(OFFSET('Sanitation Data'!$F$4,0,10*ROW('Sanitation Data'!F144))),'Data Summary'!CU150="Yes"),100-OFFSET('Sanitation Data'!$F$4,0,10*ROW('Sanitation Data'!F144)),NA())</f>
        <v>#N/A</v>
      </c>
      <c r="AG150" s="509" t="e">
        <f ca="1">+IF(AND(ISNUMBER(OFFSET('Sanitation Data'!$F$6,0,10*ROW('Sanitation Data'!F144))),'Data Summary'!CV150="Yes"),OFFSET('Sanitation Data'!$F$6,0,10*ROW('Sanitation Data'!F144)),NA())</f>
        <v>#N/A</v>
      </c>
      <c r="AH150" s="509" t="e">
        <f ca="1">+IF(AND(ISNUMBER(OFFSET('Sanitation Data'!$F$10,0,10*ROW('Sanitation Data'!F144))),'Data Summary'!CW150="Yes"),OFFSET('Sanitation Data'!$F$10,0,10*ROW('Sanitation Data'!F144)),NA())</f>
        <v>#N/A</v>
      </c>
      <c r="AI150" s="509" t="e">
        <f ca="1">+IF(AND(ISNUMBER(OFFSET('Sanitation Data'!$F$11,0,10*ROW('Sanitation Data'!F144))),'Data Summary'!CX150="Yes"),OFFSET('Sanitation Data'!$F$11,0,10*ROW('Sanitation Data'!F144)),NA())</f>
        <v>#N/A</v>
      </c>
      <c r="AJ150" s="509" t="e">
        <f ca="1">+IF(AND(ISNUMBER(OFFSET('Sanitation Data'!$F$12,0,10*ROW('Sanitation Data'!F144))),'Data Summary'!CY150="Yes"),OFFSET('Sanitation Data'!$F$12,0,10*ROW('Sanitation Data'!F144)),NA())</f>
        <v>#N/A</v>
      </c>
      <c r="AK150" s="509" t="e">
        <f ca="1">+IF(AND(ISNUMBER(OFFSET('Sanitation Data'!$G$4,0,10*ROW('Sanitation Data'!G144))),'Data Summary'!CZ150="Yes"),100-OFFSET('Sanitation Data'!$G$4,0,10*ROW('Sanitation Data'!G144)),NA())</f>
        <v>#N/A</v>
      </c>
      <c r="AL150" s="509" t="e">
        <f ca="1">+IF(AND(ISNUMBER(OFFSET('Sanitation Data'!$G$6,0,10*ROW('Sanitation Data'!G144))),'Data Summary'!DA150="Yes"),OFFSET('Sanitation Data'!$G$6,0,10*ROW('Sanitation Data'!G144)),NA())</f>
        <v>#N/A</v>
      </c>
      <c r="AM150" s="509" t="e">
        <f ca="1">+IF(AND(ISNUMBER(OFFSET('Sanitation Data'!$G$10,0,10*ROW('Sanitation Data'!G144))),'Data Summary'!DB150="Yes"),OFFSET('Sanitation Data'!$G$10,0,10*ROW('Sanitation Data'!G144)),NA())</f>
        <v>#N/A</v>
      </c>
      <c r="AN150" s="509" t="e">
        <f ca="1">+IF(AND(ISNUMBER(OFFSET('Sanitation Data'!$G$11,0,10*ROW('Sanitation Data'!G144))),'Data Summary'!DC150="Yes"),OFFSET('Sanitation Data'!$G$11,0,10*ROW('Sanitation Data'!G144)),NA())</f>
        <v>#N/A</v>
      </c>
      <c r="AO150" s="509" t="e">
        <f ca="1">+IF(AND(ISNUMBER(OFFSET('Sanitation Data'!$G$12,0,10*ROW('Sanitation Data'!G144))),'Data Summary'!DD150="Yes"),OFFSET('Sanitation Data'!$G$12,0,10*ROW('Sanitation Data'!G144)),NA())</f>
        <v>#N/A</v>
      </c>
      <c r="AP150" s="509" t="e">
        <f ca="1">+IF(AND(ISNUMBER(OFFSET('Sanitation Data'!$H$4,0,10*ROW('Sanitation Data'!H144))),'Data Summary'!DE150="Yes"),100-OFFSET('Sanitation Data'!$H$4,0,10*ROW('Sanitation Data'!H144)),NA())</f>
        <v>#N/A</v>
      </c>
      <c r="AQ150" s="509" t="e">
        <f ca="1">+IF(AND(ISNUMBER(OFFSET('Sanitation Data'!$H$6,0,10*ROW('Sanitation Data'!H144))),'Data Summary'!DF150="Yes"),OFFSET('Sanitation Data'!$H$6,0,10*ROW('Sanitation Data'!H144)),NA())</f>
        <v>#N/A</v>
      </c>
      <c r="AR150" s="509" t="e">
        <f ca="1">+IF(AND(ISNUMBER(OFFSET('Sanitation Data'!$H$10,0,10*ROW('Sanitation Data'!H144))),'Data Summary'!DG150="Yes"),OFFSET('Sanitation Data'!$H$10,0,10*ROW('Sanitation Data'!H144)),NA())</f>
        <v>#N/A</v>
      </c>
      <c r="AS150" s="509" t="e">
        <f ca="1">+IF(AND(ISNUMBER(OFFSET('Sanitation Data'!$H$11,0,10*ROW('Sanitation Data'!H144))),'Data Summary'!DH150="Yes"),OFFSET('Sanitation Data'!$H$11,0,10*ROW('Sanitation Data'!H144)),NA())</f>
        <v>#N/A</v>
      </c>
      <c r="AT150" s="509" t="e">
        <f ca="1">+IF(AND(ISNUMBER(OFFSET('Sanitation Data'!$H$12,0,10*ROW('Sanitation Data'!H144))),'Data Summary'!DI150="Yes"),OFFSET('Sanitation Data'!$H$12,0,10*ROW('Sanitation Data'!H144)),NA())</f>
        <v>#N/A</v>
      </c>
      <c r="AU150" s="509" t="e">
        <f ca="1">+IF(AND(ISNUMBER(OFFSET('Sanitation Data'!$I$4,0,10*ROW('Sanitation Data'!I144))),'Data Summary'!DJ150="Yes"),100-OFFSET('Sanitation Data'!$I$4,0,10*ROW('Sanitation Data'!I144)),NA())</f>
        <v>#N/A</v>
      </c>
      <c r="AV150" s="509" t="e">
        <f ca="1">+IF(AND(ISNUMBER(OFFSET('Sanitation Data'!$I$6,0,10*ROW('Sanitation Data'!I144))),'Data Summary'!DK150="Yes"),OFFSET('Sanitation Data'!$I$6,0,10*ROW('Sanitation Data'!I144)),NA())</f>
        <v>#N/A</v>
      </c>
      <c r="AW150" s="509" t="e">
        <f ca="1">+IF(AND(ISNUMBER(OFFSET('Sanitation Data'!$I$10,0,10*ROW('Sanitation Data'!I144))),'Data Summary'!DL150="Yes"),OFFSET('Sanitation Data'!$I$10,0,10*ROW('Sanitation Data'!I144)),NA())</f>
        <v>#N/A</v>
      </c>
      <c r="AX150" s="509" t="e">
        <f ca="1">+IF(AND(ISNUMBER(OFFSET('Sanitation Data'!$I$11,0,10*ROW('Sanitation Data'!I144))),'Data Summary'!DM150="Yes"),OFFSET('Sanitation Data'!$I$11,0,10*ROW('Sanitation Data'!I144)),NA())</f>
        <v>#N/A</v>
      </c>
      <c r="AY150" s="509" t="e">
        <f ca="1">+IF(AND(ISNUMBER(OFFSET('Sanitation Data'!$I$12,0,10*ROW('Sanitation Data'!I144))),'Data Summary'!DN150="Yes"),OFFSET('Sanitation Data'!$I$12,0,10*ROW('Sanitation Data'!I144)),NA())</f>
        <v>#N/A</v>
      </c>
      <c r="AZ150" s="510" t="e">
        <f ca="1">+IF(AND(ISNUMBER(OFFSET('Hygiene Data'!$D$5,0,10*ROW('Hygiene Data'!D144))),'Data Summary'!DO150="Yes"),OFFSET('Hygiene Data'!$D$5,0,10*ROW('Hygiene Data'!D144)),NA())</f>
        <v>#N/A</v>
      </c>
      <c r="BA150" s="510" t="e">
        <f ca="1">+IF(AND(ISNUMBER(OFFSET('Hygiene Data'!$D$7,0,10*ROW('Hygiene Data'!D144))),'Data Summary'!DP150="Yes"),OFFSET('Hygiene Data'!$D$7,0,10*ROW('Hygiene Data'!D144)),NA())</f>
        <v>#N/A</v>
      </c>
      <c r="BB150" s="510" t="e">
        <f ca="1">+IF(AND(ISNUMBER(OFFSET('Hygiene Data'!$D$9,0,10*ROW('Hygiene Data'!D144))),'Data Summary'!DQ150="Yes"),OFFSET('Hygiene Data'!$D$9,0,10*ROW('Hygiene Data'!D144)),NA())</f>
        <v>#N/A</v>
      </c>
      <c r="BC150" s="510" t="e">
        <f ca="1">+IF(AND(ISNUMBER(OFFSET('Hygiene Data'!$E$5,0,10*ROW('Hygiene Data'!E144))),'Data Summary'!DR150="Yes"),OFFSET('Hygiene Data'!$E$5,0,10*ROW('Hygiene Data'!E144)),NA())</f>
        <v>#N/A</v>
      </c>
      <c r="BD150" s="510" t="e">
        <f ca="1">+IF(AND(ISNUMBER(OFFSET('Hygiene Data'!$E$7,0,10*ROW('Hygiene Data'!E144))),'Data Summary'!DS150="Yes"),OFFSET('Hygiene Data'!$E$7,0,10*ROW('Hygiene Data'!E144)),NA())</f>
        <v>#N/A</v>
      </c>
      <c r="BE150" s="510" t="e">
        <f ca="1">+IF(AND(ISNUMBER(OFFSET('Hygiene Data'!$E$9,0,10*ROW('Hygiene Data'!E144))),'Data Summary'!DT150="Yes"),OFFSET('Hygiene Data'!$E$9,0,10*ROW('Hygiene Data'!E144)),NA())</f>
        <v>#N/A</v>
      </c>
      <c r="BF150" s="510" t="e">
        <f ca="1">+IF(AND(ISNUMBER(OFFSET('Hygiene Data'!$F$5,0,10*ROW('Hygiene Data'!F144))),'Data Summary'!DU150="Yes"),OFFSET('Hygiene Data'!$F$5,0,10*ROW('Hygiene Data'!F144)),NA())</f>
        <v>#N/A</v>
      </c>
      <c r="BG150" s="510" t="e">
        <f ca="1">+IF(AND(ISNUMBER(OFFSET('Hygiene Data'!$F$7,0,10*ROW('Hygiene Data'!F144))),'Data Summary'!DV150="Yes"),OFFSET('Hygiene Data'!$F$7,0,10*ROW('Hygiene Data'!F144)),NA())</f>
        <v>#N/A</v>
      </c>
      <c r="BH150" s="510" t="e">
        <f ca="1">+IF(AND(ISNUMBER(OFFSET('Hygiene Data'!$F$9,0,10*ROW('Hygiene Data'!F144))),'Data Summary'!DW150="Yes"),OFFSET('Hygiene Data'!$F$9,0,10*ROW('Hygiene Data'!F144)),NA())</f>
        <v>#N/A</v>
      </c>
      <c r="BI150" s="510" t="e">
        <f ca="1">+IF(AND(ISNUMBER(OFFSET('Hygiene Data'!$G$5,0,10*ROW('Hygiene Data'!G144))),'Data Summary'!DX150="Yes"),OFFSET('Hygiene Data'!$G$5,0,10*ROW('Hygiene Data'!G144)),NA())</f>
        <v>#N/A</v>
      </c>
      <c r="BJ150" s="510" t="e">
        <f ca="1">+IF(AND(ISNUMBER(OFFSET('Hygiene Data'!$G$7,0,10*ROW('Hygiene Data'!G144))),'Data Summary'!DY150="Yes"),OFFSET('Hygiene Data'!$G$7,0,10*ROW('Hygiene Data'!G144)),NA())</f>
        <v>#N/A</v>
      </c>
      <c r="BK150" s="510" t="e">
        <f ca="1">+IF(AND(ISNUMBER(OFFSET('Hygiene Data'!$G$9,0,10*ROW('Hygiene Data'!G144))),'Data Summary'!DZ150="Yes"),OFFSET('Hygiene Data'!$G$9,0,10*ROW('Hygiene Data'!G144)),NA())</f>
        <v>#N/A</v>
      </c>
      <c r="BL150" s="510" t="e">
        <f ca="1">+IF(AND(ISNUMBER(OFFSET('Hygiene Data'!$H$5,0,10*ROW('Hygiene Data'!H144))),'Data Summary'!EA150="Yes"),OFFSET('Hygiene Data'!$H$5,0,10*ROW('Hygiene Data'!H144)),NA())</f>
        <v>#N/A</v>
      </c>
      <c r="BM150" s="510" t="e">
        <f ca="1">+IF(AND(ISNUMBER(OFFSET('Hygiene Data'!$H$7,0,10*ROW('Hygiene Data'!H144))),'Data Summary'!EB150="Yes"),OFFSET('Hygiene Data'!$H$7,0,10*ROW('Hygiene Data'!H144)),NA())</f>
        <v>#N/A</v>
      </c>
      <c r="BN150" s="510" t="e">
        <f ca="1">+IF(AND(ISNUMBER(OFFSET('Hygiene Data'!$H$9,0,10*ROW('Hygiene Data'!H144))),'Data Summary'!EC150="Yes"),OFFSET('Hygiene Data'!$H$9,0,10*ROW('Hygiene Data'!H144)),NA())</f>
        <v>#N/A</v>
      </c>
      <c r="BO150" s="510" t="e">
        <f ca="1">+IF(AND(ISNUMBER(OFFSET('Hygiene Data'!$I$5,0,10*ROW('Hygiene Data'!I144))),'Data Summary'!ED150="Yes"),OFFSET('Hygiene Data'!$I$5,0,10*ROW('Hygiene Data'!I144)),NA())</f>
        <v>#N/A</v>
      </c>
      <c r="BP150" s="510" t="e">
        <f ca="1">+IF(AND(ISNUMBER(OFFSET('Hygiene Data'!$I$7,0,10*ROW('Hygiene Data'!I144))),'Data Summary'!EE150="Yes"),OFFSET('Hygiene Data'!$I$7,0,10*ROW('Hygiene Data'!I144)),NA())</f>
        <v>#N/A</v>
      </c>
      <c r="BQ150" s="510" t="e">
        <f ca="1">+IF(AND(ISNUMBER(OFFSET('Hygiene Data'!$I$9,0,10*ROW('Hygiene Data'!I144))),'Data Summary'!EF150="Yes"),OFFSET('Hygiene Data'!$I$9,0,10*ROW('Hygiene Data'!I144)),NA())</f>
        <v>#N/A</v>
      </c>
    </row>
    <row r="151" spans="1:69" x14ac:dyDescent="0.25">
      <c r="A151" s="506" t="e">
        <f ca="1">+RIGHT('Data Summary'!A151,LEN('Data Summary'!A151)-9)</f>
        <v>#VALUE!</v>
      </c>
      <c r="B151" s="480" t="str">
        <f ca="1">+IF(ISTEXT('Data Summary'!B151),'Data Summary'!B151,"")</f>
        <v/>
      </c>
      <c r="C151" s="507" t="e">
        <f ca="1">+VALUE('Data Summary'!C151)</f>
        <v>#VALUE!</v>
      </c>
      <c r="D151" s="508" t="e">
        <f ca="1">+IF(AND(ISNUMBER(OFFSET('Water Data'!$D$4,0,10*ROW('Water Data'!D145))),'Data Summary'!BS151="Yes"),100-OFFSET('Water Data'!$D$4,0,10*ROW('Water Data'!D145)),NA())</f>
        <v>#N/A</v>
      </c>
      <c r="E151" s="508" t="e">
        <f ca="1">+IF(AND(ISNUMBER(OFFSET('Water Data'!$D$6,0,10*ROW('Water Data'!D145))),'Data Summary'!BT151="Yes"),OFFSET('Water Data'!$D$6,0,10*ROW('Water Data'!D145)),NA())</f>
        <v>#N/A</v>
      </c>
      <c r="F151" s="508" t="e">
        <f ca="1">+IF(AND(ISNUMBER(OFFSET('Water Data'!$D$9,0,10*ROW('Water Data'!D145))),'Data Summary'!BU151="Yes"),OFFSET('Water Data'!$D$9,0,10*ROW('Water Data'!D145)),NA())</f>
        <v>#N/A</v>
      </c>
      <c r="G151" s="508" t="e">
        <f ca="1">+IF(AND(ISNUMBER(OFFSET('Water Data'!$E$4,0,10*ROW('Water Data'!E145))),'Data Summary'!BV151="Yes"),100-OFFSET('Water Data'!$E$4,0,10*ROW('Water Data'!E145)),NA())</f>
        <v>#N/A</v>
      </c>
      <c r="H151" s="508" t="e">
        <f ca="1">+IF(AND(ISNUMBER(OFFSET('Water Data'!$E$6,0,10*ROW('Water Data'!E145))),'Data Summary'!BW151="Yes"),OFFSET('Water Data'!$E$6,0,10*ROW('Water Data'!E145)),NA())</f>
        <v>#N/A</v>
      </c>
      <c r="I151" s="508" t="e">
        <f ca="1">+IF(AND(ISNUMBER(OFFSET('Water Data'!$E$9,0,10*ROW('Water Data'!E145))),'Data Summary'!BX151="Yes"),OFFSET('Water Data'!$E$9,0,10*ROW('Water Data'!E145)),NA())</f>
        <v>#N/A</v>
      </c>
      <c r="J151" s="508" t="e">
        <f ca="1">+IF(AND(ISNUMBER(OFFSET('Water Data'!$F$4,0,10*ROW('Water Data'!F145))),'Data Summary'!BY151="Yes"),100-OFFSET('Water Data'!$F$4,0,10*ROW('Water Data'!F145)),NA())</f>
        <v>#N/A</v>
      </c>
      <c r="K151" s="508" t="e">
        <f ca="1">+IF(AND(ISNUMBER(OFFSET('Water Data'!$F$6,0,10*ROW('Water Data'!F145))),'Data Summary'!BZ151="Yes"),OFFSET('Water Data'!$F$6,0,10*ROW('Water Data'!F145)),NA())</f>
        <v>#N/A</v>
      </c>
      <c r="L151" s="508" t="e">
        <f ca="1">+IF(AND(ISNUMBER(OFFSET('Water Data'!$F$9,0,10*ROW('Water Data'!F145))),'Data Summary'!CA151="Yes"),OFFSET('Water Data'!$F$9,0,10*ROW('Water Data'!F145)),NA())</f>
        <v>#N/A</v>
      </c>
      <c r="M151" s="508" t="e">
        <f ca="1">+IF(AND(ISNUMBER(OFFSET('Water Data'!$G$4,0,10*ROW('Water Data'!G145))),'Data Summary'!CB151="Yes"),100-OFFSET('Water Data'!$G$4,0,10*ROW('Water Data'!G145)),NA())</f>
        <v>#N/A</v>
      </c>
      <c r="N151" s="508" t="e">
        <f ca="1">+IF(AND(ISNUMBER(OFFSET('Water Data'!$G$6,0,10*ROW('Water Data'!G145))),'Data Summary'!CC151="Yes"),OFFSET('Water Data'!$G$6,0,10*ROW('Water Data'!G145)),NA())</f>
        <v>#N/A</v>
      </c>
      <c r="O151" s="508" t="e">
        <f ca="1">+IF(AND(ISNUMBER(OFFSET('Water Data'!$G$9,0,10*ROW('Water Data'!G145))),'Data Summary'!CD151="Yes"),OFFSET('Water Data'!$G$9,0,10*ROW('Water Data'!G145)),NA())</f>
        <v>#N/A</v>
      </c>
      <c r="P151" s="508" t="e">
        <f ca="1">+IF(AND(ISNUMBER(OFFSET('Water Data'!$H$4,0,10*ROW('Water Data'!H145))),'Data Summary'!CE151="Yes"),100-OFFSET('Water Data'!$H$4,0,10*ROW('Water Data'!H145)),NA())</f>
        <v>#N/A</v>
      </c>
      <c r="Q151" s="508" t="e">
        <f ca="1">+IF(AND(ISNUMBER(OFFSET('Water Data'!$H$6,0,10*ROW('Water Data'!H145))),'Data Summary'!CF151="Yes"),OFFSET('Water Data'!$H$6,0,10*ROW('Water Data'!H145)),NA())</f>
        <v>#N/A</v>
      </c>
      <c r="R151" s="508" t="e">
        <f ca="1">+IF(AND(ISNUMBER(OFFSET('Water Data'!$H$9,0,10*ROW('Water Data'!H145))),'Data Summary'!CG151="Yes"),OFFSET('Water Data'!$H$9,0,10*ROW('Water Data'!H145)),NA())</f>
        <v>#N/A</v>
      </c>
      <c r="S151" s="508" t="e">
        <f ca="1">+IF(AND(ISNUMBER(OFFSET('Water Data'!$I$4,0,10*ROW('Water Data'!I145))),'Data Summary'!CH151="Yes"),100-OFFSET('Water Data'!$I$4,0,10*ROW('Water Data'!I145)),NA())</f>
        <v>#N/A</v>
      </c>
      <c r="T151" s="508" t="e">
        <f ca="1">+IF(AND(ISNUMBER(OFFSET('Water Data'!$I$6,0,10*ROW('Water Data'!I145))),'Data Summary'!CI151="Yes"),OFFSET('Water Data'!$I$6,0,10*ROW('Water Data'!I145)),NA())</f>
        <v>#N/A</v>
      </c>
      <c r="U151" s="508" t="e">
        <f ca="1">+IF(AND(ISNUMBER(OFFSET('Water Data'!$I$9,0,10*ROW('Water Data'!I145))),'Data Summary'!CJ151="Yes"),OFFSET('Water Data'!$I$9,0,10*ROW('Water Data'!I145)),NA())</f>
        <v>#N/A</v>
      </c>
      <c r="V151" s="509" t="e">
        <f ca="1">+IF(AND(ISNUMBER(OFFSET('Sanitation Data'!$D$4,0,10*ROW('Sanitation Data'!D145))),'Data Summary'!CK151="Yes"),100-OFFSET('Sanitation Data'!$D$4,0,10*ROW('Sanitation Data'!D145)),NA())</f>
        <v>#N/A</v>
      </c>
      <c r="W151" s="509" t="e">
        <f ca="1">+IF(AND(ISNUMBER(OFFSET('Sanitation Data'!$D$6,0,10*ROW('Sanitation Data'!D145))),'Data Summary'!CL151="Yes"),OFFSET('Sanitation Data'!$D$6,0,10*ROW('Sanitation Data'!D145)),NA())</f>
        <v>#N/A</v>
      </c>
      <c r="X151" s="509" t="e">
        <f ca="1">+IF(AND(ISNUMBER(OFFSET('Sanitation Data'!$D$10,0,10*ROW('Sanitation Data'!D145))),'Data Summary'!CM151="Yes"),OFFSET('Sanitation Data'!$D$10,0,10*ROW('Sanitation Data'!D145)),NA())</f>
        <v>#N/A</v>
      </c>
      <c r="Y151" s="509" t="e">
        <f ca="1">+IF(AND(ISNUMBER(OFFSET('Sanitation Data'!$D$11,0,10*ROW('Sanitation Data'!D145))),'Data Summary'!CN151="Yes"),OFFSET('Sanitation Data'!$D$11,0,10*ROW('Sanitation Data'!D145)),NA())</f>
        <v>#N/A</v>
      </c>
      <c r="Z151" s="509" t="e">
        <f ca="1">+IF(AND(ISNUMBER(OFFSET('Sanitation Data'!$D$12,0,10*ROW('Sanitation Data'!D145))),'Data Summary'!CO151="Yes"),OFFSET('Sanitation Data'!$D$12,0,10*ROW('Sanitation Data'!D145)),NA())</f>
        <v>#N/A</v>
      </c>
      <c r="AA151" s="509" t="e">
        <f ca="1">+IF(AND(ISNUMBER(OFFSET('Sanitation Data'!$E$4,0,10*ROW('Sanitation Data'!E145))),'Data Summary'!CP151="Yes"),100-OFFSET('Sanitation Data'!$E$4,0,10*ROW('Sanitation Data'!E145)),NA())</f>
        <v>#N/A</v>
      </c>
      <c r="AB151" s="509" t="e">
        <f ca="1">+IF(AND(ISNUMBER(OFFSET('Sanitation Data'!$E$6,0,10*ROW('Sanitation Data'!E145))),'Data Summary'!CQ151="Yes"),OFFSET('Sanitation Data'!$E$6,0,10*ROW('Sanitation Data'!E145)),NA())</f>
        <v>#N/A</v>
      </c>
      <c r="AC151" s="509" t="e">
        <f ca="1">+IF(AND(ISNUMBER(OFFSET('Sanitation Data'!$E$10,0,10*ROW('Sanitation Data'!E145))),'Data Summary'!CR151="Yes"),OFFSET('Sanitation Data'!$E$10,0,10*ROW('Sanitation Data'!E145)),NA())</f>
        <v>#N/A</v>
      </c>
      <c r="AD151" s="509" t="e">
        <f ca="1">+IF(AND(ISNUMBER(OFFSET('Sanitation Data'!$E$11,0,10*ROW('Sanitation Data'!E145))),'Data Summary'!CS151="Yes"),OFFSET('Sanitation Data'!$E$11,0,10*ROW('Sanitation Data'!E145)),NA())</f>
        <v>#N/A</v>
      </c>
      <c r="AE151" s="509" t="e">
        <f ca="1">+IF(AND(ISNUMBER(OFFSET('Sanitation Data'!$E$12,0,10*ROW('Sanitation Data'!E145))),'Data Summary'!CT151="Yes"),OFFSET('Sanitation Data'!$E$12,0,10*ROW('Sanitation Data'!E145)),NA())</f>
        <v>#N/A</v>
      </c>
      <c r="AF151" s="509" t="e">
        <f ca="1">+IF(AND(ISNUMBER(OFFSET('Sanitation Data'!$F$4,0,10*ROW('Sanitation Data'!F145))),'Data Summary'!CU151="Yes"),100-OFFSET('Sanitation Data'!$F$4,0,10*ROW('Sanitation Data'!F145)),NA())</f>
        <v>#N/A</v>
      </c>
      <c r="AG151" s="509" t="e">
        <f ca="1">+IF(AND(ISNUMBER(OFFSET('Sanitation Data'!$F$6,0,10*ROW('Sanitation Data'!F145))),'Data Summary'!CV151="Yes"),OFFSET('Sanitation Data'!$F$6,0,10*ROW('Sanitation Data'!F145)),NA())</f>
        <v>#N/A</v>
      </c>
      <c r="AH151" s="509" t="e">
        <f ca="1">+IF(AND(ISNUMBER(OFFSET('Sanitation Data'!$F$10,0,10*ROW('Sanitation Data'!F145))),'Data Summary'!CW151="Yes"),OFFSET('Sanitation Data'!$F$10,0,10*ROW('Sanitation Data'!F145)),NA())</f>
        <v>#N/A</v>
      </c>
      <c r="AI151" s="509" t="e">
        <f ca="1">+IF(AND(ISNUMBER(OFFSET('Sanitation Data'!$F$11,0,10*ROW('Sanitation Data'!F145))),'Data Summary'!CX151="Yes"),OFFSET('Sanitation Data'!$F$11,0,10*ROW('Sanitation Data'!F145)),NA())</f>
        <v>#N/A</v>
      </c>
      <c r="AJ151" s="509" t="e">
        <f ca="1">+IF(AND(ISNUMBER(OFFSET('Sanitation Data'!$F$12,0,10*ROW('Sanitation Data'!F145))),'Data Summary'!CY151="Yes"),OFFSET('Sanitation Data'!$F$12,0,10*ROW('Sanitation Data'!F145)),NA())</f>
        <v>#N/A</v>
      </c>
      <c r="AK151" s="509" t="e">
        <f ca="1">+IF(AND(ISNUMBER(OFFSET('Sanitation Data'!$G$4,0,10*ROW('Sanitation Data'!G145))),'Data Summary'!CZ151="Yes"),100-OFFSET('Sanitation Data'!$G$4,0,10*ROW('Sanitation Data'!G145)),NA())</f>
        <v>#N/A</v>
      </c>
      <c r="AL151" s="509" t="e">
        <f ca="1">+IF(AND(ISNUMBER(OFFSET('Sanitation Data'!$G$6,0,10*ROW('Sanitation Data'!G145))),'Data Summary'!DA151="Yes"),OFFSET('Sanitation Data'!$G$6,0,10*ROW('Sanitation Data'!G145)),NA())</f>
        <v>#N/A</v>
      </c>
      <c r="AM151" s="509" t="e">
        <f ca="1">+IF(AND(ISNUMBER(OFFSET('Sanitation Data'!$G$10,0,10*ROW('Sanitation Data'!G145))),'Data Summary'!DB151="Yes"),OFFSET('Sanitation Data'!$G$10,0,10*ROW('Sanitation Data'!G145)),NA())</f>
        <v>#N/A</v>
      </c>
      <c r="AN151" s="509" t="e">
        <f ca="1">+IF(AND(ISNUMBER(OFFSET('Sanitation Data'!$G$11,0,10*ROW('Sanitation Data'!G145))),'Data Summary'!DC151="Yes"),OFFSET('Sanitation Data'!$G$11,0,10*ROW('Sanitation Data'!G145)),NA())</f>
        <v>#N/A</v>
      </c>
      <c r="AO151" s="509" t="e">
        <f ca="1">+IF(AND(ISNUMBER(OFFSET('Sanitation Data'!$G$12,0,10*ROW('Sanitation Data'!G145))),'Data Summary'!DD151="Yes"),OFFSET('Sanitation Data'!$G$12,0,10*ROW('Sanitation Data'!G145)),NA())</f>
        <v>#N/A</v>
      </c>
      <c r="AP151" s="509" t="e">
        <f ca="1">+IF(AND(ISNUMBER(OFFSET('Sanitation Data'!$H$4,0,10*ROW('Sanitation Data'!H145))),'Data Summary'!DE151="Yes"),100-OFFSET('Sanitation Data'!$H$4,0,10*ROW('Sanitation Data'!H145)),NA())</f>
        <v>#N/A</v>
      </c>
      <c r="AQ151" s="509" t="e">
        <f ca="1">+IF(AND(ISNUMBER(OFFSET('Sanitation Data'!$H$6,0,10*ROW('Sanitation Data'!H145))),'Data Summary'!DF151="Yes"),OFFSET('Sanitation Data'!$H$6,0,10*ROW('Sanitation Data'!H145)),NA())</f>
        <v>#N/A</v>
      </c>
      <c r="AR151" s="509" t="e">
        <f ca="1">+IF(AND(ISNUMBER(OFFSET('Sanitation Data'!$H$10,0,10*ROW('Sanitation Data'!H145))),'Data Summary'!DG151="Yes"),OFFSET('Sanitation Data'!$H$10,0,10*ROW('Sanitation Data'!H145)),NA())</f>
        <v>#N/A</v>
      </c>
      <c r="AS151" s="509" t="e">
        <f ca="1">+IF(AND(ISNUMBER(OFFSET('Sanitation Data'!$H$11,0,10*ROW('Sanitation Data'!H145))),'Data Summary'!DH151="Yes"),OFFSET('Sanitation Data'!$H$11,0,10*ROW('Sanitation Data'!H145)),NA())</f>
        <v>#N/A</v>
      </c>
      <c r="AT151" s="509" t="e">
        <f ca="1">+IF(AND(ISNUMBER(OFFSET('Sanitation Data'!$H$12,0,10*ROW('Sanitation Data'!H145))),'Data Summary'!DI151="Yes"),OFFSET('Sanitation Data'!$H$12,0,10*ROW('Sanitation Data'!H145)),NA())</f>
        <v>#N/A</v>
      </c>
      <c r="AU151" s="509" t="e">
        <f ca="1">+IF(AND(ISNUMBER(OFFSET('Sanitation Data'!$I$4,0,10*ROW('Sanitation Data'!I145))),'Data Summary'!DJ151="Yes"),100-OFFSET('Sanitation Data'!$I$4,0,10*ROW('Sanitation Data'!I145)),NA())</f>
        <v>#N/A</v>
      </c>
      <c r="AV151" s="509" t="e">
        <f ca="1">+IF(AND(ISNUMBER(OFFSET('Sanitation Data'!$I$6,0,10*ROW('Sanitation Data'!I145))),'Data Summary'!DK151="Yes"),OFFSET('Sanitation Data'!$I$6,0,10*ROW('Sanitation Data'!I145)),NA())</f>
        <v>#N/A</v>
      </c>
      <c r="AW151" s="509" t="e">
        <f ca="1">+IF(AND(ISNUMBER(OFFSET('Sanitation Data'!$I$10,0,10*ROW('Sanitation Data'!I145))),'Data Summary'!DL151="Yes"),OFFSET('Sanitation Data'!$I$10,0,10*ROW('Sanitation Data'!I145)),NA())</f>
        <v>#N/A</v>
      </c>
      <c r="AX151" s="509" t="e">
        <f ca="1">+IF(AND(ISNUMBER(OFFSET('Sanitation Data'!$I$11,0,10*ROW('Sanitation Data'!I145))),'Data Summary'!DM151="Yes"),OFFSET('Sanitation Data'!$I$11,0,10*ROW('Sanitation Data'!I145)),NA())</f>
        <v>#N/A</v>
      </c>
      <c r="AY151" s="509" t="e">
        <f ca="1">+IF(AND(ISNUMBER(OFFSET('Sanitation Data'!$I$12,0,10*ROW('Sanitation Data'!I145))),'Data Summary'!DN151="Yes"),OFFSET('Sanitation Data'!$I$12,0,10*ROW('Sanitation Data'!I145)),NA())</f>
        <v>#N/A</v>
      </c>
      <c r="AZ151" s="510" t="e">
        <f ca="1">+IF(AND(ISNUMBER(OFFSET('Hygiene Data'!$D$5,0,10*ROW('Hygiene Data'!D145))),'Data Summary'!DO151="Yes"),OFFSET('Hygiene Data'!$D$5,0,10*ROW('Hygiene Data'!D145)),NA())</f>
        <v>#N/A</v>
      </c>
      <c r="BA151" s="510" t="e">
        <f ca="1">+IF(AND(ISNUMBER(OFFSET('Hygiene Data'!$D$7,0,10*ROW('Hygiene Data'!D145))),'Data Summary'!DP151="Yes"),OFFSET('Hygiene Data'!$D$7,0,10*ROW('Hygiene Data'!D145)),NA())</f>
        <v>#N/A</v>
      </c>
      <c r="BB151" s="510" t="e">
        <f ca="1">+IF(AND(ISNUMBER(OFFSET('Hygiene Data'!$D$9,0,10*ROW('Hygiene Data'!D145))),'Data Summary'!DQ151="Yes"),OFFSET('Hygiene Data'!$D$9,0,10*ROW('Hygiene Data'!D145)),NA())</f>
        <v>#N/A</v>
      </c>
      <c r="BC151" s="510" t="e">
        <f ca="1">+IF(AND(ISNUMBER(OFFSET('Hygiene Data'!$E$5,0,10*ROW('Hygiene Data'!E145))),'Data Summary'!DR151="Yes"),OFFSET('Hygiene Data'!$E$5,0,10*ROW('Hygiene Data'!E145)),NA())</f>
        <v>#N/A</v>
      </c>
      <c r="BD151" s="510" t="e">
        <f ca="1">+IF(AND(ISNUMBER(OFFSET('Hygiene Data'!$E$7,0,10*ROW('Hygiene Data'!E145))),'Data Summary'!DS151="Yes"),OFFSET('Hygiene Data'!$E$7,0,10*ROW('Hygiene Data'!E145)),NA())</f>
        <v>#N/A</v>
      </c>
      <c r="BE151" s="510" t="e">
        <f ca="1">+IF(AND(ISNUMBER(OFFSET('Hygiene Data'!$E$9,0,10*ROW('Hygiene Data'!E145))),'Data Summary'!DT151="Yes"),OFFSET('Hygiene Data'!$E$9,0,10*ROW('Hygiene Data'!E145)),NA())</f>
        <v>#N/A</v>
      </c>
      <c r="BF151" s="510" t="e">
        <f ca="1">+IF(AND(ISNUMBER(OFFSET('Hygiene Data'!$F$5,0,10*ROW('Hygiene Data'!F145))),'Data Summary'!DU151="Yes"),OFFSET('Hygiene Data'!$F$5,0,10*ROW('Hygiene Data'!F145)),NA())</f>
        <v>#N/A</v>
      </c>
      <c r="BG151" s="510" t="e">
        <f ca="1">+IF(AND(ISNUMBER(OFFSET('Hygiene Data'!$F$7,0,10*ROW('Hygiene Data'!F145))),'Data Summary'!DV151="Yes"),OFFSET('Hygiene Data'!$F$7,0,10*ROW('Hygiene Data'!F145)),NA())</f>
        <v>#N/A</v>
      </c>
      <c r="BH151" s="510" t="e">
        <f ca="1">+IF(AND(ISNUMBER(OFFSET('Hygiene Data'!$F$9,0,10*ROW('Hygiene Data'!F145))),'Data Summary'!DW151="Yes"),OFFSET('Hygiene Data'!$F$9,0,10*ROW('Hygiene Data'!F145)),NA())</f>
        <v>#N/A</v>
      </c>
      <c r="BI151" s="510" t="e">
        <f ca="1">+IF(AND(ISNUMBER(OFFSET('Hygiene Data'!$G$5,0,10*ROW('Hygiene Data'!G145))),'Data Summary'!DX151="Yes"),OFFSET('Hygiene Data'!$G$5,0,10*ROW('Hygiene Data'!G145)),NA())</f>
        <v>#N/A</v>
      </c>
      <c r="BJ151" s="510" t="e">
        <f ca="1">+IF(AND(ISNUMBER(OFFSET('Hygiene Data'!$G$7,0,10*ROW('Hygiene Data'!G145))),'Data Summary'!DY151="Yes"),OFFSET('Hygiene Data'!$G$7,0,10*ROW('Hygiene Data'!G145)),NA())</f>
        <v>#N/A</v>
      </c>
      <c r="BK151" s="510" t="e">
        <f ca="1">+IF(AND(ISNUMBER(OFFSET('Hygiene Data'!$G$9,0,10*ROW('Hygiene Data'!G145))),'Data Summary'!DZ151="Yes"),OFFSET('Hygiene Data'!$G$9,0,10*ROW('Hygiene Data'!G145)),NA())</f>
        <v>#N/A</v>
      </c>
      <c r="BL151" s="510" t="e">
        <f ca="1">+IF(AND(ISNUMBER(OFFSET('Hygiene Data'!$H$5,0,10*ROW('Hygiene Data'!H145))),'Data Summary'!EA151="Yes"),OFFSET('Hygiene Data'!$H$5,0,10*ROW('Hygiene Data'!H145)),NA())</f>
        <v>#N/A</v>
      </c>
      <c r="BM151" s="510" t="e">
        <f ca="1">+IF(AND(ISNUMBER(OFFSET('Hygiene Data'!$H$7,0,10*ROW('Hygiene Data'!H145))),'Data Summary'!EB151="Yes"),OFFSET('Hygiene Data'!$H$7,0,10*ROW('Hygiene Data'!H145)),NA())</f>
        <v>#N/A</v>
      </c>
      <c r="BN151" s="510" t="e">
        <f ca="1">+IF(AND(ISNUMBER(OFFSET('Hygiene Data'!$H$9,0,10*ROW('Hygiene Data'!H145))),'Data Summary'!EC151="Yes"),OFFSET('Hygiene Data'!$H$9,0,10*ROW('Hygiene Data'!H145)),NA())</f>
        <v>#N/A</v>
      </c>
      <c r="BO151" s="510" t="e">
        <f ca="1">+IF(AND(ISNUMBER(OFFSET('Hygiene Data'!$I$5,0,10*ROW('Hygiene Data'!I145))),'Data Summary'!ED151="Yes"),OFFSET('Hygiene Data'!$I$5,0,10*ROW('Hygiene Data'!I145)),NA())</f>
        <v>#N/A</v>
      </c>
      <c r="BP151" s="510" t="e">
        <f ca="1">+IF(AND(ISNUMBER(OFFSET('Hygiene Data'!$I$7,0,10*ROW('Hygiene Data'!I145))),'Data Summary'!EE151="Yes"),OFFSET('Hygiene Data'!$I$7,0,10*ROW('Hygiene Data'!I145)),NA())</f>
        <v>#N/A</v>
      </c>
      <c r="BQ151" s="510" t="e">
        <f ca="1">+IF(AND(ISNUMBER(OFFSET('Hygiene Data'!$I$9,0,10*ROW('Hygiene Data'!I145))),'Data Summary'!EF151="Yes"),OFFSET('Hygiene Data'!$I$9,0,10*ROW('Hygiene Data'!I145)),NA())</f>
        <v>#N/A</v>
      </c>
    </row>
    <row r="152" spans="1:69" x14ac:dyDescent="0.25">
      <c r="A152" s="506" t="e">
        <f ca="1">+RIGHT('Data Summary'!A152,LEN('Data Summary'!A152)-9)</f>
        <v>#VALUE!</v>
      </c>
      <c r="B152" s="480" t="str">
        <f ca="1">+IF(ISTEXT('Data Summary'!B152),'Data Summary'!B152,"")</f>
        <v/>
      </c>
      <c r="C152" s="507" t="e">
        <f ca="1">+VALUE('Data Summary'!C152)</f>
        <v>#VALUE!</v>
      </c>
      <c r="D152" s="508" t="e">
        <f ca="1">+IF(AND(ISNUMBER(OFFSET('Water Data'!$D$4,0,10*ROW('Water Data'!D146))),'Data Summary'!BS152="Yes"),100-OFFSET('Water Data'!$D$4,0,10*ROW('Water Data'!D146)),NA())</f>
        <v>#N/A</v>
      </c>
      <c r="E152" s="508" t="e">
        <f ca="1">+IF(AND(ISNUMBER(OFFSET('Water Data'!$D$6,0,10*ROW('Water Data'!D146))),'Data Summary'!BT152="Yes"),OFFSET('Water Data'!$D$6,0,10*ROW('Water Data'!D146)),NA())</f>
        <v>#N/A</v>
      </c>
      <c r="F152" s="508" t="e">
        <f ca="1">+IF(AND(ISNUMBER(OFFSET('Water Data'!$D$9,0,10*ROW('Water Data'!D146))),'Data Summary'!BU152="Yes"),OFFSET('Water Data'!$D$9,0,10*ROW('Water Data'!D146)),NA())</f>
        <v>#N/A</v>
      </c>
      <c r="G152" s="508" t="e">
        <f ca="1">+IF(AND(ISNUMBER(OFFSET('Water Data'!$E$4,0,10*ROW('Water Data'!E146))),'Data Summary'!BV152="Yes"),100-OFFSET('Water Data'!$E$4,0,10*ROW('Water Data'!E146)),NA())</f>
        <v>#N/A</v>
      </c>
      <c r="H152" s="508" t="e">
        <f ca="1">+IF(AND(ISNUMBER(OFFSET('Water Data'!$E$6,0,10*ROW('Water Data'!E146))),'Data Summary'!BW152="Yes"),OFFSET('Water Data'!$E$6,0,10*ROW('Water Data'!E146)),NA())</f>
        <v>#N/A</v>
      </c>
      <c r="I152" s="508" t="e">
        <f ca="1">+IF(AND(ISNUMBER(OFFSET('Water Data'!$E$9,0,10*ROW('Water Data'!E146))),'Data Summary'!BX152="Yes"),OFFSET('Water Data'!$E$9,0,10*ROW('Water Data'!E146)),NA())</f>
        <v>#N/A</v>
      </c>
      <c r="J152" s="508" t="e">
        <f ca="1">+IF(AND(ISNUMBER(OFFSET('Water Data'!$F$4,0,10*ROW('Water Data'!F146))),'Data Summary'!BY152="Yes"),100-OFFSET('Water Data'!$F$4,0,10*ROW('Water Data'!F146)),NA())</f>
        <v>#N/A</v>
      </c>
      <c r="K152" s="508" t="e">
        <f ca="1">+IF(AND(ISNUMBER(OFFSET('Water Data'!$F$6,0,10*ROW('Water Data'!F146))),'Data Summary'!BZ152="Yes"),OFFSET('Water Data'!$F$6,0,10*ROW('Water Data'!F146)),NA())</f>
        <v>#N/A</v>
      </c>
      <c r="L152" s="508" t="e">
        <f ca="1">+IF(AND(ISNUMBER(OFFSET('Water Data'!$F$9,0,10*ROW('Water Data'!F146))),'Data Summary'!CA152="Yes"),OFFSET('Water Data'!$F$9,0,10*ROW('Water Data'!F146)),NA())</f>
        <v>#N/A</v>
      </c>
      <c r="M152" s="508" t="e">
        <f ca="1">+IF(AND(ISNUMBER(OFFSET('Water Data'!$G$4,0,10*ROW('Water Data'!G146))),'Data Summary'!CB152="Yes"),100-OFFSET('Water Data'!$G$4,0,10*ROW('Water Data'!G146)),NA())</f>
        <v>#N/A</v>
      </c>
      <c r="N152" s="508" t="e">
        <f ca="1">+IF(AND(ISNUMBER(OFFSET('Water Data'!$G$6,0,10*ROW('Water Data'!G146))),'Data Summary'!CC152="Yes"),OFFSET('Water Data'!$G$6,0,10*ROW('Water Data'!G146)),NA())</f>
        <v>#N/A</v>
      </c>
      <c r="O152" s="508" t="e">
        <f ca="1">+IF(AND(ISNUMBER(OFFSET('Water Data'!$G$9,0,10*ROW('Water Data'!G146))),'Data Summary'!CD152="Yes"),OFFSET('Water Data'!$G$9,0,10*ROW('Water Data'!G146)),NA())</f>
        <v>#N/A</v>
      </c>
      <c r="P152" s="508" t="e">
        <f ca="1">+IF(AND(ISNUMBER(OFFSET('Water Data'!$H$4,0,10*ROW('Water Data'!H146))),'Data Summary'!CE152="Yes"),100-OFFSET('Water Data'!$H$4,0,10*ROW('Water Data'!H146)),NA())</f>
        <v>#N/A</v>
      </c>
      <c r="Q152" s="508" t="e">
        <f ca="1">+IF(AND(ISNUMBER(OFFSET('Water Data'!$H$6,0,10*ROW('Water Data'!H146))),'Data Summary'!CF152="Yes"),OFFSET('Water Data'!$H$6,0,10*ROW('Water Data'!H146)),NA())</f>
        <v>#N/A</v>
      </c>
      <c r="R152" s="508" t="e">
        <f ca="1">+IF(AND(ISNUMBER(OFFSET('Water Data'!$H$9,0,10*ROW('Water Data'!H146))),'Data Summary'!CG152="Yes"),OFFSET('Water Data'!$H$9,0,10*ROW('Water Data'!H146)),NA())</f>
        <v>#N/A</v>
      </c>
      <c r="S152" s="508" t="e">
        <f ca="1">+IF(AND(ISNUMBER(OFFSET('Water Data'!$I$4,0,10*ROW('Water Data'!I146))),'Data Summary'!CH152="Yes"),100-OFFSET('Water Data'!$I$4,0,10*ROW('Water Data'!I146)),NA())</f>
        <v>#N/A</v>
      </c>
      <c r="T152" s="508" t="e">
        <f ca="1">+IF(AND(ISNUMBER(OFFSET('Water Data'!$I$6,0,10*ROW('Water Data'!I146))),'Data Summary'!CI152="Yes"),OFFSET('Water Data'!$I$6,0,10*ROW('Water Data'!I146)),NA())</f>
        <v>#N/A</v>
      </c>
      <c r="U152" s="508" t="e">
        <f ca="1">+IF(AND(ISNUMBER(OFFSET('Water Data'!$I$9,0,10*ROW('Water Data'!I146))),'Data Summary'!CJ152="Yes"),OFFSET('Water Data'!$I$9,0,10*ROW('Water Data'!I146)),NA())</f>
        <v>#N/A</v>
      </c>
      <c r="V152" s="509" t="e">
        <f ca="1">+IF(AND(ISNUMBER(OFFSET('Sanitation Data'!$D$4,0,10*ROW('Sanitation Data'!D146))),'Data Summary'!CK152="Yes"),100-OFFSET('Sanitation Data'!$D$4,0,10*ROW('Sanitation Data'!D146)),NA())</f>
        <v>#N/A</v>
      </c>
      <c r="W152" s="509" t="e">
        <f ca="1">+IF(AND(ISNUMBER(OFFSET('Sanitation Data'!$D$6,0,10*ROW('Sanitation Data'!D146))),'Data Summary'!CL152="Yes"),OFFSET('Sanitation Data'!$D$6,0,10*ROW('Sanitation Data'!D146)),NA())</f>
        <v>#N/A</v>
      </c>
      <c r="X152" s="509" t="e">
        <f ca="1">+IF(AND(ISNUMBER(OFFSET('Sanitation Data'!$D$10,0,10*ROW('Sanitation Data'!D146))),'Data Summary'!CM152="Yes"),OFFSET('Sanitation Data'!$D$10,0,10*ROW('Sanitation Data'!D146)),NA())</f>
        <v>#N/A</v>
      </c>
      <c r="Y152" s="509" t="e">
        <f ca="1">+IF(AND(ISNUMBER(OFFSET('Sanitation Data'!$D$11,0,10*ROW('Sanitation Data'!D146))),'Data Summary'!CN152="Yes"),OFFSET('Sanitation Data'!$D$11,0,10*ROW('Sanitation Data'!D146)),NA())</f>
        <v>#N/A</v>
      </c>
      <c r="Z152" s="509" t="e">
        <f ca="1">+IF(AND(ISNUMBER(OFFSET('Sanitation Data'!$D$12,0,10*ROW('Sanitation Data'!D146))),'Data Summary'!CO152="Yes"),OFFSET('Sanitation Data'!$D$12,0,10*ROW('Sanitation Data'!D146)),NA())</f>
        <v>#N/A</v>
      </c>
      <c r="AA152" s="509" t="e">
        <f ca="1">+IF(AND(ISNUMBER(OFFSET('Sanitation Data'!$E$4,0,10*ROW('Sanitation Data'!E146))),'Data Summary'!CP152="Yes"),100-OFFSET('Sanitation Data'!$E$4,0,10*ROW('Sanitation Data'!E146)),NA())</f>
        <v>#N/A</v>
      </c>
      <c r="AB152" s="509" t="e">
        <f ca="1">+IF(AND(ISNUMBER(OFFSET('Sanitation Data'!$E$6,0,10*ROW('Sanitation Data'!E146))),'Data Summary'!CQ152="Yes"),OFFSET('Sanitation Data'!$E$6,0,10*ROW('Sanitation Data'!E146)),NA())</f>
        <v>#N/A</v>
      </c>
      <c r="AC152" s="509" t="e">
        <f ca="1">+IF(AND(ISNUMBER(OFFSET('Sanitation Data'!$E$10,0,10*ROW('Sanitation Data'!E146))),'Data Summary'!CR152="Yes"),OFFSET('Sanitation Data'!$E$10,0,10*ROW('Sanitation Data'!E146)),NA())</f>
        <v>#N/A</v>
      </c>
      <c r="AD152" s="509" t="e">
        <f ca="1">+IF(AND(ISNUMBER(OFFSET('Sanitation Data'!$E$11,0,10*ROW('Sanitation Data'!E146))),'Data Summary'!CS152="Yes"),OFFSET('Sanitation Data'!$E$11,0,10*ROW('Sanitation Data'!E146)),NA())</f>
        <v>#N/A</v>
      </c>
      <c r="AE152" s="509" t="e">
        <f ca="1">+IF(AND(ISNUMBER(OFFSET('Sanitation Data'!$E$12,0,10*ROW('Sanitation Data'!E146))),'Data Summary'!CT152="Yes"),OFFSET('Sanitation Data'!$E$12,0,10*ROW('Sanitation Data'!E146)),NA())</f>
        <v>#N/A</v>
      </c>
      <c r="AF152" s="509" t="e">
        <f ca="1">+IF(AND(ISNUMBER(OFFSET('Sanitation Data'!$F$4,0,10*ROW('Sanitation Data'!F146))),'Data Summary'!CU152="Yes"),100-OFFSET('Sanitation Data'!$F$4,0,10*ROW('Sanitation Data'!F146)),NA())</f>
        <v>#N/A</v>
      </c>
      <c r="AG152" s="509" t="e">
        <f ca="1">+IF(AND(ISNUMBER(OFFSET('Sanitation Data'!$F$6,0,10*ROW('Sanitation Data'!F146))),'Data Summary'!CV152="Yes"),OFFSET('Sanitation Data'!$F$6,0,10*ROW('Sanitation Data'!F146)),NA())</f>
        <v>#N/A</v>
      </c>
      <c r="AH152" s="509" t="e">
        <f ca="1">+IF(AND(ISNUMBER(OFFSET('Sanitation Data'!$F$10,0,10*ROW('Sanitation Data'!F146))),'Data Summary'!CW152="Yes"),OFFSET('Sanitation Data'!$F$10,0,10*ROW('Sanitation Data'!F146)),NA())</f>
        <v>#N/A</v>
      </c>
      <c r="AI152" s="509" t="e">
        <f ca="1">+IF(AND(ISNUMBER(OFFSET('Sanitation Data'!$F$11,0,10*ROW('Sanitation Data'!F146))),'Data Summary'!CX152="Yes"),OFFSET('Sanitation Data'!$F$11,0,10*ROW('Sanitation Data'!F146)),NA())</f>
        <v>#N/A</v>
      </c>
      <c r="AJ152" s="509" t="e">
        <f ca="1">+IF(AND(ISNUMBER(OFFSET('Sanitation Data'!$F$12,0,10*ROW('Sanitation Data'!F146))),'Data Summary'!CY152="Yes"),OFFSET('Sanitation Data'!$F$12,0,10*ROW('Sanitation Data'!F146)),NA())</f>
        <v>#N/A</v>
      </c>
      <c r="AK152" s="509" t="e">
        <f ca="1">+IF(AND(ISNUMBER(OFFSET('Sanitation Data'!$G$4,0,10*ROW('Sanitation Data'!G146))),'Data Summary'!CZ152="Yes"),100-OFFSET('Sanitation Data'!$G$4,0,10*ROW('Sanitation Data'!G146)),NA())</f>
        <v>#N/A</v>
      </c>
      <c r="AL152" s="509" t="e">
        <f ca="1">+IF(AND(ISNUMBER(OFFSET('Sanitation Data'!$G$6,0,10*ROW('Sanitation Data'!G146))),'Data Summary'!DA152="Yes"),OFFSET('Sanitation Data'!$G$6,0,10*ROW('Sanitation Data'!G146)),NA())</f>
        <v>#N/A</v>
      </c>
      <c r="AM152" s="509" t="e">
        <f ca="1">+IF(AND(ISNUMBER(OFFSET('Sanitation Data'!$G$10,0,10*ROW('Sanitation Data'!G146))),'Data Summary'!DB152="Yes"),OFFSET('Sanitation Data'!$G$10,0,10*ROW('Sanitation Data'!G146)),NA())</f>
        <v>#N/A</v>
      </c>
      <c r="AN152" s="509" t="e">
        <f ca="1">+IF(AND(ISNUMBER(OFFSET('Sanitation Data'!$G$11,0,10*ROW('Sanitation Data'!G146))),'Data Summary'!DC152="Yes"),OFFSET('Sanitation Data'!$G$11,0,10*ROW('Sanitation Data'!G146)),NA())</f>
        <v>#N/A</v>
      </c>
      <c r="AO152" s="509" t="e">
        <f ca="1">+IF(AND(ISNUMBER(OFFSET('Sanitation Data'!$G$12,0,10*ROW('Sanitation Data'!G146))),'Data Summary'!DD152="Yes"),OFFSET('Sanitation Data'!$G$12,0,10*ROW('Sanitation Data'!G146)),NA())</f>
        <v>#N/A</v>
      </c>
      <c r="AP152" s="509" t="e">
        <f ca="1">+IF(AND(ISNUMBER(OFFSET('Sanitation Data'!$H$4,0,10*ROW('Sanitation Data'!H146))),'Data Summary'!DE152="Yes"),100-OFFSET('Sanitation Data'!$H$4,0,10*ROW('Sanitation Data'!H146)),NA())</f>
        <v>#N/A</v>
      </c>
      <c r="AQ152" s="509" t="e">
        <f ca="1">+IF(AND(ISNUMBER(OFFSET('Sanitation Data'!$H$6,0,10*ROW('Sanitation Data'!H146))),'Data Summary'!DF152="Yes"),OFFSET('Sanitation Data'!$H$6,0,10*ROW('Sanitation Data'!H146)),NA())</f>
        <v>#N/A</v>
      </c>
      <c r="AR152" s="509" t="e">
        <f ca="1">+IF(AND(ISNUMBER(OFFSET('Sanitation Data'!$H$10,0,10*ROW('Sanitation Data'!H146))),'Data Summary'!DG152="Yes"),OFFSET('Sanitation Data'!$H$10,0,10*ROW('Sanitation Data'!H146)),NA())</f>
        <v>#N/A</v>
      </c>
      <c r="AS152" s="509" t="e">
        <f ca="1">+IF(AND(ISNUMBER(OFFSET('Sanitation Data'!$H$11,0,10*ROW('Sanitation Data'!H146))),'Data Summary'!DH152="Yes"),OFFSET('Sanitation Data'!$H$11,0,10*ROW('Sanitation Data'!H146)),NA())</f>
        <v>#N/A</v>
      </c>
      <c r="AT152" s="509" t="e">
        <f ca="1">+IF(AND(ISNUMBER(OFFSET('Sanitation Data'!$H$12,0,10*ROW('Sanitation Data'!H146))),'Data Summary'!DI152="Yes"),OFFSET('Sanitation Data'!$H$12,0,10*ROW('Sanitation Data'!H146)),NA())</f>
        <v>#N/A</v>
      </c>
      <c r="AU152" s="509" t="e">
        <f ca="1">+IF(AND(ISNUMBER(OFFSET('Sanitation Data'!$I$4,0,10*ROW('Sanitation Data'!I146))),'Data Summary'!DJ152="Yes"),100-OFFSET('Sanitation Data'!$I$4,0,10*ROW('Sanitation Data'!I146)),NA())</f>
        <v>#N/A</v>
      </c>
      <c r="AV152" s="509" t="e">
        <f ca="1">+IF(AND(ISNUMBER(OFFSET('Sanitation Data'!$I$6,0,10*ROW('Sanitation Data'!I146))),'Data Summary'!DK152="Yes"),OFFSET('Sanitation Data'!$I$6,0,10*ROW('Sanitation Data'!I146)),NA())</f>
        <v>#N/A</v>
      </c>
      <c r="AW152" s="509" t="e">
        <f ca="1">+IF(AND(ISNUMBER(OFFSET('Sanitation Data'!$I$10,0,10*ROW('Sanitation Data'!I146))),'Data Summary'!DL152="Yes"),OFFSET('Sanitation Data'!$I$10,0,10*ROW('Sanitation Data'!I146)),NA())</f>
        <v>#N/A</v>
      </c>
      <c r="AX152" s="509" t="e">
        <f ca="1">+IF(AND(ISNUMBER(OFFSET('Sanitation Data'!$I$11,0,10*ROW('Sanitation Data'!I146))),'Data Summary'!DM152="Yes"),OFFSET('Sanitation Data'!$I$11,0,10*ROW('Sanitation Data'!I146)),NA())</f>
        <v>#N/A</v>
      </c>
      <c r="AY152" s="509" t="e">
        <f ca="1">+IF(AND(ISNUMBER(OFFSET('Sanitation Data'!$I$12,0,10*ROW('Sanitation Data'!I146))),'Data Summary'!DN152="Yes"),OFFSET('Sanitation Data'!$I$12,0,10*ROW('Sanitation Data'!I146)),NA())</f>
        <v>#N/A</v>
      </c>
      <c r="AZ152" s="510" t="e">
        <f ca="1">+IF(AND(ISNUMBER(OFFSET('Hygiene Data'!$D$5,0,10*ROW('Hygiene Data'!D146))),'Data Summary'!DO152="Yes"),OFFSET('Hygiene Data'!$D$5,0,10*ROW('Hygiene Data'!D146)),NA())</f>
        <v>#N/A</v>
      </c>
      <c r="BA152" s="510" t="e">
        <f ca="1">+IF(AND(ISNUMBER(OFFSET('Hygiene Data'!$D$7,0,10*ROW('Hygiene Data'!D146))),'Data Summary'!DP152="Yes"),OFFSET('Hygiene Data'!$D$7,0,10*ROW('Hygiene Data'!D146)),NA())</f>
        <v>#N/A</v>
      </c>
      <c r="BB152" s="510" t="e">
        <f ca="1">+IF(AND(ISNUMBER(OFFSET('Hygiene Data'!$D$9,0,10*ROW('Hygiene Data'!D146))),'Data Summary'!DQ152="Yes"),OFFSET('Hygiene Data'!$D$9,0,10*ROW('Hygiene Data'!D146)),NA())</f>
        <v>#N/A</v>
      </c>
      <c r="BC152" s="510" t="e">
        <f ca="1">+IF(AND(ISNUMBER(OFFSET('Hygiene Data'!$E$5,0,10*ROW('Hygiene Data'!E146))),'Data Summary'!DR152="Yes"),OFFSET('Hygiene Data'!$E$5,0,10*ROW('Hygiene Data'!E146)),NA())</f>
        <v>#N/A</v>
      </c>
      <c r="BD152" s="510" t="e">
        <f ca="1">+IF(AND(ISNUMBER(OFFSET('Hygiene Data'!$E$7,0,10*ROW('Hygiene Data'!E146))),'Data Summary'!DS152="Yes"),OFFSET('Hygiene Data'!$E$7,0,10*ROW('Hygiene Data'!E146)),NA())</f>
        <v>#N/A</v>
      </c>
      <c r="BE152" s="510" t="e">
        <f ca="1">+IF(AND(ISNUMBER(OFFSET('Hygiene Data'!$E$9,0,10*ROW('Hygiene Data'!E146))),'Data Summary'!DT152="Yes"),OFFSET('Hygiene Data'!$E$9,0,10*ROW('Hygiene Data'!E146)),NA())</f>
        <v>#N/A</v>
      </c>
      <c r="BF152" s="510" t="e">
        <f ca="1">+IF(AND(ISNUMBER(OFFSET('Hygiene Data'!$F$5,0,10*ROW('Hygiene Data'!F146))),'Data Summary'!DU152="Yes"),OFFSET('Hygiene Data'!$F$5,0,10*ROW('Hygiene Data'!F146)),NA())</f>
        <v>#N/A</v>
      </c>
      <c r="BG152" s="510" t="e">
        <f ca="1">+IF(AND(ISNUMBER(OFFSET('Hygiene Data'!$F$7,0,10*ROW('Hygiene Data'!F146))),'Data Summary'!DV152="Yes"),OFFSET('Hygiene Data'!$F$7,0,10*ROW('Hygiene Data'!F146)),NA())</f>
        <v>#N/A</v>
      </c>
      <c r="BH152" s="510" t="e">
        <f ca="1">+IF(AND(ISNUMBER(OFFSET('Hygiene Data'!$F$9,0,10*ROW('Hygiene Data'!F146))),'Data Summary'!DW152="Yes"),OFFSET('Hygiene Data'!$F$9,0,10*ROW('Hygiene Data'!F146)),NA())</f>
        <v>#N/A</v>
      </c>
      <c r="BI152" s="510" t="e">
        <f ca="1">+IF(AND(ISNUMBER(OFFSET('Hygiene Data'!$G$5,0,10*ROW('Hygiene Data'!G146))),'Data Summary'!DX152="Yes"),OFFSET('Hygiene Data'!$G$5,0,10*ROW('Hygiene Data'!G146)),NA())</f>
        <v>#N/A</v>
      </c>
      <c r="BJ152" s="510" t="e">
        <f ca="1">+IF(AND(ISNUMBER(OFFSET('Hygiene Data'!$G$7,0,10*ROW('Hygiene Data'!G146))),'Data Summary'!DY152="Yes"),OFFSET('Hygiene Data'!$G$7,0,10*ROW('Hygiene Data'!G146)),NA())</f>
        <v>#N/A</v>
      </c>
      <c r="BK152" s="510" t="e">
        <f ca="1">+IF(AND(ISNUMBER(OFFSET('Hygiene Data'!$G$9,0,10*ROW('Hygiene Data'!G146))),'Data Summary'!DZ152="Yes"),OFFSET('Hygiene Data'!$G$9,0,10*ROW('Hygiene Data'!G146)),NA())</f>
        <v>#N/A</v>
      </c>
      <c r="BL152" s="510" t="e">
        <f ca="1">+IF(AND(ISNUMBER(OFFSET('Hygiene Data'!$H$5,0,10*ROW('Hygiene Data'!H146))),'Data Summary'!EA152="Yes"),OFFSET('Hygiene Data'!$H$5,0,10*ROW('Hygiene Data'!H146)),NA())</f>
        <v>#N/A</v>
      </c>
      <c r="BM152" s="510" t="e">
        <f ca="1">+IF(AND(ISNUMBER(OFFSET('Hygiene Data'!$H$7,0,10*ROW('Hygiene Data'!H146))),'Data Summary'!EB152="Yes"),OFFSET('Hygiene Data'!$H$7,0,10*ROW('Hygiene Data'!H146)),NA())</f>
        <v>#N/A</v>
      </c>
      <c r="BN152" s="510" t="e">
        <f ca="1">+IF(AND(ISNUMBER(OFFSET('Hygiene Data'!$H$9,0,10*ROW('Hygiene Data'!H146))),'Data Summary'!EC152="Yes"),OFFSET('Hygiene Data'!$H$9,0,10*ROW('Hygiene Data'!H146)),NA())</f>
        <v>#N/A</v>
      </c>
      <c r="BO152" s="510" t="e">
        <f ca="1">+IF(AND(ISNUMBER(OFFSET('Hygiene Data'!$I$5,0,10*ROW('Hygiene Data'!I146))),'Data Summary'!ED152="Yes"),OFFSET('Hygiene Data'!$I$5,0,10*ROW('Hygiene Data'!I146)),NA())</f>
        <v>#N/A</v>
      </c>
      <c r="BP152" s="510" t="e">
        <f ca="1">+IF(AND(ISNUMBER(OFFSET('Hygiene Data'!$I$7,0,10*ROW('Hygiene Data'!I146))),'Data Summary'!EE152="Yes"),OFFSET('Hygiene Data'!$I$7,0,10*ROW('Hygiene Data'!I146)),NA())</f>
        <v>#N/A</v>
      </c>
      <c r="BQ152" s="510" t="e">
        <f ca="1">+IF(AND(ISNUMBER(OFFSET('Hygiene Data'!$I$9,0,10*ROW('Hygiene Data'!I146))),'Data Summary'!EF152="Yes"),OFFSET('Hygiene Data'!$I$9,0,10*ROW('Hygiene Data'!I146)),NA())</f>
        <v>#N/A</v>
      </c>
    </row>
    <row r="153" spans="1:69" x14ac:dyDescent="0.25">
      <c r="A153" s="506" t="e">
        <f ca="1">+RIGHT('Data Summary'!A153,LEN('Data Summary'!A153)-9)</f>
        <v>#VALUE!</v>
      </c>
      <c r="B153" s="480" t="str">
        <f ca="1">+IF(ISTEXT('Data Summary'!B153),'Data Summary'!B153,"")</f>
        <v/>
      </c>
      <c r="C153" s="507" t="e">
        <f ca="1">+VALUE('Data Summary'!C153)</f>
        <v>#VALUE!</v>
      </c>
      <c r="D153" s="508" t="e">
        <f ca="1">+IF(AND(ISNUMBER(OFFSET('Water Data'!$D$4,0,10*ROW('Water Data'!D147))),'Data Summary'!BS153="Yes"),100-OFFSET('Water Data'!$D$4,0,10*ROW('Water Data'!D147)),NA())</f>
        <v>#N/A</v>
      </c>
      <c r="E153" s="508" t="e">
        <f ca="1">+IF(AND(ISNUMBER(OFFSET('Water Data'!$D$6,0,10*ROW('Water Data'!D147))),'Data Summary'!BT153="Yes"),OFFSET('Water Data'!$D$6,0,10*ROW('Water Data'!D147)),NA())</f>
        <v>#N/A</v>
      </c>
      <c r="F153" s="508" t="e">
        <f ca="1">+IF(AND(ISNUMBER(OFFSET('Water Data'!$D$9,0,10*ROW('Water Data'!D147))),'Data Summary'!BU153="Yes"),OFFSET('Water Data'!$D$9,0,10*ROW('Water Data'!D147)),NA())</f>
        <v>#N/A</v>
      </c>
      <c r="G153" s="508" t="e">
        <f ca="1">+IF(AND(ISNUMBER(OFFSET('Water Data'!$E$4,0,10*ROW('Water Data'!E147))),'Data Summary'!BV153="Yes"),100-OFFSET('Water Data'!$E$4,0,10*ROW('Water Data'!E147)),NA())</f>
        <v>#N/A</v>
      </c>
      <c r="H153" s="508" t="e">
        <f ca="1">+IF(AND(ISNUMBER(OFFSET('Water Data'!$E$6,0,10*ROW('Water Data'!E147))),'Data Summary'!BW153="Yes"),OFFSET('Water Data'!$E$6,0,10*ROW('Water Data'!E147)),NA())</f>
        <v>#N/A</v>
      </c>
      <c r="I153" s="508" t="e">
        <f ca="1">+IF(AND(ISNUMBER(OFFSET('Water Data'!$E$9,0,10*ROW('Water Data'!E147))),'Data Summary'!BX153="Yes"),OFFSET('Water Data'!$E$9,0,10*ROW('Water Data'!E147)),NA())</f>
        <v>#N/A</v>
      </c>
      <c r="J153" s="508" t="e">
        <f ca="1">+IF(AND(ISNUMBER(OFFSET('Water Data'!$F$4,0,10*ROW('Water Data'!F147))),'Data Summary'!BY153="Yes"),100-OFFSET('Water Data'!$F$4,0,10*ROW('Water Data'!F147)),NA())</f>
        <v>#N/A</v>
      </c>
      <c r="K153" s="508" t="e">
        <f ca="1">+IF(AND(ISNUMBER(OFFSET('Water Data'!$F$6,0,10*ROW('Water Data'!F147))),'Data Summary'!BZ153="Yes"),OFFSET('Water Data'!$F$6,0,10*ROW('Water Data'!F147)),NA())</f>
        <v>#N/A</v>
      </c>
      <c r="L153" s="508" t="e">
        <f ca="1">+IF(AND(ISNUMBER(OFFSET('Water Data'!$F$9,0,10*ROW('Water Data'!F147))),'Data Summary'!CA153="Yes"),OFFSET('Water Data'!$F$9,0,10*ROW('Water Data'!F147)),NA())</f>
        <v>#N/A</v>
      </c>
      <c r="M153" s="508" t="e">
        <f ca="1">+IF(AND(ISNUMBER(OFFSET('Water Data'!$G$4,0,10*ROW('Water Data'!G147))),'Data Summary'!CB153="Yes"),100-OFFSET('Water Data'!$G$4,0,10*ROW('Water Data'!G147)),NA())</f>
        <v>#N/A</v>
      </c>
      <c r="N153" s="508" t="e">
        <f ca="1">+IF(AND(ISNUMBER(OFFSET('Water Data'!$G$6,0,10*ROW('Water Data'!G147))),'Data Summary'!CC153="Yes"),OFFSET('Water Data'!$G$6,0,10*ROW('Water Data'!G147)),NA())</f>
        <v>#N/A</v>
      </c>
      <c r="O153" s="508" t="e">
        <f ca="1">+IF(AND(ISNUMBER(OFFSET('Water Data'!$G$9,0,10*ROW('Water Data'!G147))),'Data Summary'!CD153="Yes"),OFFSET('Water Data'!$G$9,0,10*ROW('Water Data'!G147)),NA())</f>
        <v>#N/A</v>
      </c>
      <c r="P153" s="508" t="e">
        <f ca="1">+IF(AND(ISNUMBER(OFFSET('Water Data'!$H$4,0,10*ROW('Water Data'!H147))),'Data Summary'!CE153="Yes"),100-OFFSET('Water Data'!$H$4,0,10*ROW('Water Data'!H147)),NA())</f>
        <v>#N/A</v>
      </c>
      <c r="Q153" s="508" t="e">
        <f ca="1">+IF(AND(ISNUMBER(OFFSET('Water Data'!$H$6,0,10*ROW('Water Data'!H147))),'Data Summary'!CF153="Yes"),OFFSET('Water Data'!$H$6,0,10*ROW('Water Data'!H147)),NA())</f>
        <v>#N/A</v>
      </c>
      <c r="R153" s="508" t="e">
        <f ca="1">+IF(AND(ISNUMBER(OFFSET('Water Data'!$H$9,0,10*ROW('Water Data'!H147))),'Data Summary'!CG153="Yes"),OFFSET('Water Data'!$H$9,0,10*ROW('Water Data'!H147)),NA())</f>
        <v>#N/A</v>
      </c>
      <c r="S153" s="508" t="e">
        <f ca="1">+IF(AND(ISNUMBER(OFFSET('Water Data'!$I$4,0,10*ROW('Water Data'!I147))),'Data Summary'!CH153="Yes"),100-OFFSET('Water Data'!$I$4,0,10*ROW('Water Data'!I147)),NA())</f>
        <v>#N/A</v>
      </c>
      <c r="T153" s="508" t="e">
        <f ca="1">+IF(AND(ISNUMBER(OFFSET('Water Data'!$I$6,0,10*ROW('Water Data'!I147))),'Data Summary'!CI153="Yes"),OFFSET('Water Data'!$I$6,0,10*ROW('Water Data'!I147)),NA())</f>
        <v>#N/A</v>
      </c>
      <c r="U153" s="508" t="e">
        <f ca="1">+IF(AND(ISNUMBER(OFFSET('Water Data'!$I$9,0,10*ROW('Water Data'!I147))),'Data Summary'!CJ153="Yes"),OFFSET('Water Data'!$I$9,0,10*ROW('Water Data'!I147)),NA())</f>
        <v>#N/A</v>
      </c>
      <c r="V153" s="509" t="e">
        <f ca="1">+IF(AND(ISNUMBER(OFFSET('Sanitation Data'!$D$4,0,10*ROW('Sanitation Data'!D147))),'Data Summary'!CK153="Yes"),100-OFFSET('Sanitation Data'!$D$4,0,10*ROW('Sanitation Data'!D147)),NA())</f>
        <v>#N/A</v>
      </c>
      <c r="W153" s="509" t="e">
        <f ca="1">+IF(AND(ISNUMBER(OFFSET('Sanitation Data'!$D$6,0,10*ROW('Sanitation Data'!D147))),'Data Summary'!CL153="Yes"),OFFSET('Sanitation Data'!$D$6,0,10*ROW('Sanitation Data'!D147)),NA())</f>
        <v>#N/A</v>
      </c>
      <c r="X153" s="509" t="e">
        <f ca="1">+IF(AND(ISNUMBER(OFFSET('Sanitation Data'!$D$10,0,10*ROW('Sanitation Data'!D147))),'Data Summary'!CM153="Yes"),OFFSET('Sanitation Data'!$D$10,0,10*ROW('Sanitation Data'!D147)),NA())</f>
        <v>#N/A</v>
      </c>
      <c r="Y153" s="509" t="e">
        <f ca="1">+IF(AND(ISNUMBER(OFFSET('Sanitation Data'!$D$11,0,10*ROW('Sanitation Data'!D147))),'Data Summary'!CN153="Yes"),OFFSET('Sanitation Data'!$D$11,0,10*ROW('Sanitation Data'!D147)),NA())</f>
        <v>#N/A</v>
      </c>
      <c r="Z153" s="509" t="e">
        <f ca="1">+IF(AND(ISNUMBER(OFFSET('Sanitation Data'!$D$12,0,10*ROW('Sanitation Data'!D147))),'Data Summary'!CO153="Yes"),OFFSET('Sanitation Data'!$D$12,0,10*ROW('Sanitation Data'!D147)),NA())</f>
        <v>#N/A</v>
      </c>
      <c r="AA153" s="509" t="e">
        <f ca="1">+IF(AND(ISNUMBER(OFFSET('Sanitation Data'!$E$4,0,10*ROW('Sanitation Data'!E147))),'Data Summary'!CP153="Yes"),100-OFFSET('Sanitation Data'!$E$4,0,10*ROW('Sanitation Data'!E147)),NA())</f>
        <v>#N/A</v>
      </c>
      <c r="AB153" s="509" t="e">
        <f ca="1">+IF(AND(ISNUMBER(OFFSET('Sanitation Data'!$E$6,0,10*ROW('Sanitation Data'!E147))),'Data Summary'!CQ153="Yes"),OFFSET('Sanitation Data'!$E$6,0,10*ROW('Sanitation Data'!E147)),NA())</f>
        <v>#N/A</v>
      </c>
      <c r="AC153" s="509" t="e">
        <f ca="1">+IF(AND(ISNUMBER(OFFSET('Sanitation Data'!$E$10,0,10*ROW('Sanitation Data'!E147))),'Data Summary'!CR153="Yes"),OFFSET('Sanitation Data'!$E$10,0,10*ROW('Sanitation Data'!E147)),NA())</f>
        <v>#N/A</v>
      </c>
      <c r="AD153" s="509" t="e">
        <f ca="1">+IF(AND(ISNUMBER(OFFSET('Sanitation Data'!$E$11,0,10*ROW('Sanitation Data'!E147))),'Data Summary'!CS153="Yes"),OFFSET('Sanitation Data'!$E$11,0,10*ROW('Sanitation Data'!E147)),NA())</f>
        <v>#N/A</v>
      </c>
      <c r="AE153" s="509" t="e">
        <f ca="1">+IF(AND(ISNUMBER(OFFSET('Sanitation Data'!$E$12,0,10*ROW('Sanitation Data'!E147))),'Data Summary'!CT153="Yes"),OFFSET('Sanitation Data'!$E$12,0,10*ROW('Sanitation Data'!E147)),NA())</f>
        <v>#N/A</v>
      </c>
      <c r="AF153" s="509" t="e">
        <f ca="1">+IF(AND(ISNUMBER(OFFSET('Sanitation Data'!$F$4,0,10*ROW('Sanitation Data'!F147))),'Data Summary'!CU153="Yes"),100-OFFSET('Sanitation Data'!$F$4,0,10*ROW('Sanitation Data'!F147)),NA())</f>
        <v>#N/A</v>
      </c>
      <c r="AG153" s="509" t="e">
        <f ca="1">+IF(AND(ISNUMBER(OFFSET('Sanitation Data'!$F$6,0,10*ROW('Sanitation Data'!F147))),'Data Summary'!CV153="Yes"),OFFSET('Sanitation Data'!$F$6,0,10*ROW('Sanitation Data'!F147)),NA())</f>
        <v>#N/A</v>
      </c>
      <c r="AH153" s="509" t="e">
        <f ca="1">+IF(AND(ISNUMBER(OFFSET('Sanitation Data'!$F$10,0,10*ROW('Sanitation Data'!F147))),'Data Summary'!CW153="Yes"),OFFSET('Sanitation Data'!$F$10,0,10*ROW('Sanitation Data'!F147)),NA())</f>
        <v>#N/A</v>
      </c>
      <c r="AI153" s="509" t="e">
        <f ca="1">+IF(AND(ISNUMBER(OFFSET('Sanitation Data'!$F$11,0,10*ROW('Sanitation Data'!F147))),'Data Summary'!CX153="Yes"),OFFSET('Sanitation Data'!$F$11,0,10*ROW('Sanitation Data'!F147)),NA())</f>
        <v>#N/A</v>
      </c>
      <c r="AJ153" s="509" t="e">
        <f ca="1">+IF(AND(ISNUMBER(OFFSET('Sanitation Data'!$F$12,0,10*ROW('Sanitation Data'!F147))),'Data Summary'!CY153="Yes"),OFFSET('Sanitation Data'!$F$12,0,10*ROW('Sanitation Data'!F147)),NA())</f>
        <v>#N/A</v>
      </c>
      <c r="AK153" s="509" t="e">
        <f ca="1">+IF(AND(ISNUMBER(OFFSET('Sanitation Data'!$G$4,0,10*ROW('Sanitation Data'!G147))),'Data Summary'!CZ153="Yes"),100-OFFSET('Sanitation Data'!$G$4,0,10*ROW('Sanitation Data'!G147)),NA())</f>
        <v>#N/A</v>
      </c>
      <c r="AL153" s="509" t="e">
        <f ca="1">+IF(AND(ISNUMBER(OFFSET('Sanitation Data'!$G$6,0,10*ROW('Sanitation Data'!G147))),'Data Summary'!DA153="Yes"),OFFSET('Sanitation Data'!$G$6,0,10*ROW('Sanitation Data'!G147)),NA())</f>
        <v>#N/A</v>
      </c>
      <c r="AM153" s="509" t="e">
        <f ca="1">+IF(AND(ISNUMBER(OFFSET('Sanitation Data'!$G$10,0,10*ROW('Sanitation Data'!G147))),'Data Summary'!DB153="Yes"),OFFSET('Sanitation Data'!$G$10,0,10*ROW('Sanitation Data'!G147)),NA())</f>
        <v>#N/A</v>
      </c>
      <c r="AN153" s="509" t="e">
        <f ca="1">+IF(AND(ISNUMBER(OFFSET('Sanitation Data'!$G$11,0,10*ROW('Sanitation Data'!G147))),'Data Summary'!DC153="Yes"),OFFSET('Sanitation Data'!$G$11,0,10*ROW('Sanitation Data'!G147)),NA())</f>
        <v>#N/A</v>
      </c>
      <c r="AO153" s="509" t="e">
        <f ca="1">+IF(AND(ISNUMBER(OFFSET('Sanitation Data'!$G$12,0,10*ROW('Sanitation Data'!G147))),'Data Summary'!DD153="Yes"),OFFSET('Sanitation Data'!$G$12,0,10*ROW('Sanitation Data'!G147)),NA())</f>
        <v>#N/A</v>
      </c>
      <c r="AP153" s="509" t="e">
        <f ca="1">+IF(AND(ISNUMBER(OFFSET('Sanitation Data'!$H$4,0,10*ROW('Sanitation Data'!H147))),'Data Summary'!DE153="Yes"),100-OFFSET('Sanitation Data'!$H$4,0,10*ROW('Sanitation Data'!H147)),NA())</f>
        <v>#N/A</v>
      </c>
      <c r="AQ153" s="509" t="e">
        <f ca="1">+IF(AND(ISNUMBER(OFFSET('Sanitation Data'!$H$6,0,10*ROW('Sanitation Data'!H147))),'Data Summary'!DF153="Yes"),OFFSET('Sanitation Data'!$H$6,0,10*ROW('Sanitation Data'!H147)),NA())</f>
        <v>#N/A</v>
      </c>
      <c r="AR153" s="509" t="e">
        <f ca="1">+IF(AND(ISNUMBER(OFFSET('Sanitation Data'!$H$10,0,10*ROW('Sanitation Data'!H147))),'Data Summary'!DG153="Yes"),OFFSET('Sanitation Data'!$H$10,0,10*ROW('Sanitation Data'!H147)),NA())</f>
        <v>#N/A</v>
      </c>
      <c r="AS153" s="509" t="e">
        <f ca="1">+IF(AND(ISNUMBER(OFFSET('Sanitation Data'!$H$11,0,10*ROW('Sanitation Data'!H147))),'Data Summary'!DH153="Yes"),OFFSET('Sanitation Data'!$H$11,0,10*ROW('Sanitation Data'!H147)),NA())</f>
        <v>#N/A</v>
      </c>
      <c r="AT153" s="509" t="e">
        <f ca="1">+IF(AND(ISNUMBER(OFFSET('Sanitation Data'!$H$12,0,10*ROW('Sanitation Data'!H147))),'Data Summary'!DI153="Yes"),OFFSET('Sanitation Data'!$H$12,0,10*ROW('Sanitation Data'!H147)),NA())</f>
        <v>#N/A</v>
      </c>
      <c r="AU153" s="509" t="e">
        <f ca="1">+IF(AND(ISNUMBER(OFFSET('Sanitation Data'!$I$4,0,10*ROW('Sanitation Data'!I147))),'Data Summary'!DJ153="Yes"),100-OFFSET('Sanitation Data'!$I$4,0,10*ROW('Sanitation Data'!I147)),NA())</f>
        <v>#N/A</v>
      </c>
      <c r="AV153" s="509" t="e">
        <f ca="1">+IF(AND(ISNUMBER(OFFSET('Sanitation Data'!$I$6,0,10*ROW('Sanitation Data'!I147))),'Data Summary'!DK153="Yes"),OFFSET('Sanitation Data'!$I$6,0,10*ROW('Sanitation Data'!I147)),NA())</f>
        <v>#N/A</v>
      </c>
      <c r="AW153" s="509" t="e">
        <f ca="1">+IF(AND(ISNUMBER(OFFSET('Sanitation Data'!$I$10,0,10*ROW('Sanitation Data'!I147))),'Data Summary'!DL153="Yes"),OFFSET('Sanitation Data'!$I$10,0,10*ROW('Sanitation Data'!I147)),NA())</f>
        <v>#N/A</v>
      </c>
      <c r="AX153" s="509" t="e">
        <f ca="1">+IF(AND(ISNUMBER(OFFSET('Sanitation Data'!$I$11,0,10*ROW('Sanitation Data'!I147))),'Data Summary'!DM153="Yes"),OFFSET('Sanitation Data'!$I$11,0,10*ROW('Sanitation Data'!I147)),NA())</f>
        <v>#N/A</v>
      </c>
      <c r="AY153" s="509" t="e">
        <f ca="1">+IF(AND(ISNUMBER(OFFSET('Sanitation Data'!$I$12,0,10*ROW('Sanitation Data'!I147))),'Data Summary'!DN153="Yes"),OFFSET('Sanitation Data'!$I$12,0,10*ROW('Sanitation Data'!I147)),NA())</f>
        <v>#N/A</v>
      </c>
      <c r="AZ153" s="510" t="e">
        <f ca="1">+IF(AND(ISNUMBER(OFFSET('Hygiene Data'!$D$5,0,10*ROW('Hygiene Data'!D147))),'Data Summary'!DO153="Yes"),OFFSET('Hygiene Data'!$D$5,0,10*ROW('Hygiene Data'!D147)),NA())</f>
        <v>#N/A</v>
      </c>
      <c r="BA153" s="510" t="e">
        <f ca="1">+IF(AND(ISNUMBER(OFFSET('Hygiene Data'!$D$7,0,10*ROW('Hygiene Data'!D147))),'Data Summary'!DP153="Yes"),OFFSET('Hygiene Data'!$D$7,0,10*ROW('Hygiene Data'!D147)),NA())</f>
        <v>#N/A</v>
      </c>
      <c r="BB153" s="510" t="e">
        <f ca="1">+IF(AND(ISNUMBER(OFFSET('Hygiene Data'!$D$9,0,10*ROW('Hygiene Data'!D147))),'Data Summary'!DQ153="Yes"),OFFSET('Hygiene Data'!$D$9,0,10*ROW('Hygiene Data'!D147)),NA())</f>
        <v>#N/A</v>
      </c>
      <c r="BC153" s="510" t="e">
        <f ca="1">+IF(AND(ISNUMBER(OFFSET('Hygiene Data'!$E$5,0,10*ROW('Hygiene Data'!E147))),'Data Summary'!DR153="Yes"),OFFSET('Hygiene Data'!$E$5,0,10*ROW('Hygiene Data'!E147)),NA())</f>
        <v>#N/A</v>
      </c>
      <c r="BD153" s="510" t="e">
        <f ca="1">+IF(AND(ISNUMBER(OFFSET('Hygiene Data'!$E$7,0,10*ROW('Hygiene Data'!E147))),'Data Summary'!DS153="Yes"),OFFSET('Hygiene Data'!$E$7,0,10*ROW('Hygiene Data'!E147)),NA())</f>
        <v>#N/A</v>
      </c>
      <c r="BE153" s="510" t="e">
        <f ca="1">+IF(AND(ISNUMBER(OFFSET('Hygiene Data'!$E$9,0,10*ROW('Hygiene Data'!E147))),'Data Summary'!DT153="Yes"),OFFSET('Hygiene Data'!$E$9,0,10*ROW('Hygiene Data'!E147)),NA())</f>
        <v>#N/A</v>
      </c>
      <c r="BF153" s="510" t="e">
        <f ca="1">+IF(AND(ISNUMBER(OFFSET('Hygiene Data'!$F$5,0,10*ROW('Hygiene Data'!F147))),'Data Summary'!DU153="Yes"),OFFSET('Hygiene Data'!$F$5,0,10*ROW('Hygiene Data'!F147)),NA())</f>
        <v>#N/A</v>
      </c>
      <c r="BG153" s="510" t="e">
        <f ca="1">+IF(AND(ISNUMBER(OFFSET('Hygiene Data'!$F$7,0,10*ROW('Hygiene Data'!F147))),'Data Summary'!DV153="Yes"),OFFSET('Hygiene Data'!$F$7,0,10*ROW('Hygiene Data'!F147)),NA())</f>
        <v>#N/A</v>
      </c>
      <c r="BH153" s="510" t="e">
        <f ca="1">+IF(AND(ISNUMBER(OFFSET('Hygiene Data'!$F$9,0,10*ROW('Hygiene Data'!F147))),'Data Summary'!DW153="Yes"),OFFSET('Hygiene Data'!$F$9,0,10*ROW('Hygiene Data'!F147)),NA())</f>
        <v>#N/A</v>
      </c>
      <c r="BI153" s="510" t="e">
        <f ca="1">+IF(AND(ISNUMBER(OFFSET('Hygiene Data'!$G$5,0,10*ROW('Hygiene Data'!G147))),'Data Summary'!DX153="Yes"),OFFSET('Hygiene Data'!$G$5,0,10*ROW('Hygiene Data'!G147)),NA())</f>
        <v>#N/A</v>
      </c>
      <c r="BJ153" s="510" t="e">
        <f ca="1">+IF(AND(ISNUMBER(OFFSET('Hygiene Data'!$G$7,0,10*ROW('Hygiene Data'!G147))),'Data Summary'!DY153="Yes"),OFFSET('Hygiene Data'!$G$7,0,10*ROW('Hygiene Data'!G147)),NA())</f>
        <v>#N/A</v>
      </c>
      <c r="BK153" s="510" t="e">
        <f ca="1">+IF(AND(ISNUMBER(OFFSET('Hygiene Data'!$G$9,0,10*ROW('Hygiene Data'!G147))),'Data Summary'!DZ153="Yes"),OFFSET('Hygiene Data'!$G$9,0,10*ROW('Hygiene Data'!G147)),NA())</f>
        <v>#N/A</v>
      </c>
      <c r="BL153" s="510" t="e">
        <f ca="1">+IF(AND(ISNUMBER(OFFSET('Hygiene Data'!$H$5,0,10*ROW('Hygiene Data'!H147))),'Data Summary'!EA153="Yes"),OFFSET('Hygiene Data'!$H$5,0,10*ROW('Hygiene Data'!H147)),NA())</f>
        <v>#N/A</v>
      </c>
      <c r="BM153" s="510" t="e">
        <f ca="1">+IF(AND(ISNUMBER(OFFSET('Hygiene Data'!$H$7,0,10*ROW('Hygiene Data'!H147))),'Data Summary'!EB153="Yes"),OFFSET('Hygiene Data'!$H$7,0,10*ROW('Hygiene Data'!H147)),NA())</f>
        <v>#N/A</v>
      </c>
      <c r="BN153" s="510" t="e">
        <f ca="1">+IF(AND(ISNUMBER(OFFSET('Hygiene Data'!$H$9,0,10*ROW('Hygiene Data'!H147))),'Data Summary'!EC153="Yes"),OFFSET('Hygiene Data'!$H$9,0,10*ROW('Hygiene Data'!H147)),NA())</f>
        <v>#N/A</v>
      </c>
      <c r="BO153" s="510" t="e">
        <f ca="1">+IF(AND(ISNUMBER(OFFSET('Hygiene Data'!$I$5,0,10*ROW('Hygiene Data'!I147))),'Data Summary'!ED153="Yes"),OFFSET('Hygiene Data'!$I$5,0,10*ROW('Hygiene Data'!I147)),NA())</f>
        <v>#N/A</v>
      </c>
      <c r="BP153" s="510" t="e">
        <f ca="1">+IF(AND(ISNUMBER(OFFSET('Hygiene Data'!$I$7,0,10*ROW('Hygiene Data'!I147))),'Data Summary'!EE153="Yes"),OFFSET('Hygiene Data'!$I$7,0,10*ROW('Hygiene Data'!I147)),NA())</f>
        <v>#N/A</v>
      </c>
      <c r="BQ153" s="510" t="e">
        <f ca="1">+IF(AND(ISNUMBER(OFFSET('Hygiene Data'!$I$9,0,10*ROW('Hygiene Data'!I147))),'Data Summary'!EF153="Yes"),OFFSET('Hygiene Data'!$I$9,0,10*ROW('Hygiene Data'!I147)),NA())</f>
        <v>#N/A</v>
      </c>
    </row>
    <row r="154" spans="1:69" x14ac:dyDescent="0.25">
      <c r="A154" s="506" t="e">
        <f ca="1">+RIGHT('Data Summary'!A154,LEN('Data Summary'!A154)-9)</f>
        <v>#VALUE!</v>
      </c>
      <c r="B154" s="480" t="str">
        <f ca="1">+IF(ISTEXT('Data Summary'!B154),'Data Summary'!B154,"")</f>
        <v/>
      </c>
      <c r="C154" s="507" t="e">
        <f ca="1">+VALUE('Data Summary'!C154)</f>
        <v>#VALUE!</v>
      </c>
      <c r="D154" s="508" t="e">
        <f ca="1">+IF(AND(ISNUMBER(OFFSET('Water Data'!$D$4,0,10*ROW('Water Data'!D148))),'Data Summary'!BS154="Yes"),100-OFFSET('Water Data'!$D$4,0,10*ROW('Water Data'!D148)),NA())</f>
        <v>#N/A</v>
      </c>
      <c r="E154" s="508" t="e">
        <f ca="1">+IF(AND(ISNUMBER(OFFSET('Water Data'!$D$6,0,10*ROW('Water Data'!D148))),'Data Summary'!BT154="Yes"),OFFSET('Water Data'!$D$6,0,10*ROW('Water Data'!D148)),NA())</f>
        <v>#N/A</v>
      </c>
      <c r="F154" s="508" t="e">
        <f ca="1">+IF(AND(ISNUMBER(OFFSET('Water Data'!$D$9,0,10*ROW('Water Data'!D148))),'Data Summary'!BU154="Yes"),OFFSET('Water Data'!$D$9,0,10*ROW('Water Data'!D148)),NA())</f>
        <v>#N/A</v>
      </c>
      <c r="G154" s="508" t="e">
        <f ca="1">+IF(AND(ISNUMBER(OFFSET('Water Data'!$E$4,0,10*ROW('Water Data'!E148))),'Data Summary'!BV154="Yes"),100-OFFSET('Water Data'!$E$4,0,10*ROW('Water Data'!E148)),NA())</f>
        <v>#N/A</v>
      </c>
      <c r="H154" s="508" t="e">
        <f ca="1">+IF(AND(ISNUMBER(OFFSET('Water Data'!$E$6,0,10*ROW('Water Data'!E148))),'Data Summary'!BW154="Yes"),OFFSET('Water Data'!$E$6,0,10*ROW('Water Data'!E148)),NA())</f>
        <v>#N/A</v>
      </c>
      <c r="I154" s="508" t="e">
        <f ca="1">+IF(AND(ISNUMBER(OFFSET('Water Data'!$E$9,0,10*ROW('Water Data'!E148))),'Data Summary'!BX154="Yes"),OFFSET('Water Data'!$E$9,0,10*ROW('Water Data'!E148)),NA())</f>
        <v>#N/A</v>
      </c>
      <c r="J154" s="508" t="e">
        <f ca="1">+IF(AND(ISNUMBER(OFFSET('Water Data'!$F$4,0,10*ROW('Water Data'!F148))),'Data Summary'!BY154="Yes"),100-OFFSET('Water Data'!$F$4,0,10*ROW('Water Data'!F148)),NA())</f>
        <v>#N/A</v>
      </c>
      <c r="K154" s="508" t="e">
        <f ca="1">+IF(AND(ISNUMBER(OFFSET('Water Data'!$F$6,0,10*ROW('Water Data'!F148))),'Data Summary'!BZ154="Yes"),OFFSET('Water Data'!$F$6,0,10*ROW('Water Data'!F148)),NA())</f>
        <v>#N/A</v>
      </c>
      <c r="L154" s="508" t="e">
        <f ca="1">+IF(AND(ISNUMBER(OFFSET('Water Data'!$F$9,0,10*ROW('Water Data'!F148))),'Data Summary'!CA154="Yes"),OFFSET('Water Data'!$F$9,0,10*ROW('Water Data'!F148)),NA())</f>
        <v>#N/A</v>
      </c>
      <c r="M154" s="508" t="e">
        <f ca="1">+IF(AND(ISNUMBER(OFFSET('Water Data'!$G$4,0,10*ROW('Water Data'!G148))),'Data Summary'!CB154="Yes"),100-OFFSET('Water Data'!$G$4,0,10*ROW('Water Data'!G148)),NA())</f>
        <v>#N/A</v>
      </c>
      <c r="N154" s="508" t="e">
        <f ca="1">+IF(AND(ISNUMBER(OFFSET('Water Data'!$G$6,0,10*ROW('Water Data'!G148))),'Data Summary'!CC154="Yes"),OFFSET('Water Data'!$G$6,0,10*ROW('Water Data'!G148)),NA())</f>
        <v>#N/A</v>
      </c>
      <c r="O154" s="508" t="e">
        <f ca="1">+IF(AND(ISNUMBER(OFFSET('Water Data'!$G$9,0,10*ROW('Water Data'!G148))),'Data Summary'!CD154="Yes"),OFFSET('Water Data'!$G$9,0,10*ROW('Water Data'!G148)),NA())</f>
        <v>#N/A</v>
      </c>
      <c r="P154" s="508" t="e">
        <f ca="1">+IF(AND(ISNUMBER(OFFSET('Water Data'!$H$4,0,10*ROW('Water Data'!H148))),'Data Summary'!CE154="Yes"),100-OFFSET('Water Data'!$H$4,0,10*ROW('Water Data'!H148)),NA())</f>
        <v>#N/A</v>
      </c>
      <c r="Q154" s="508" t="e">
        <f ca="1">+IF(AND(ISNUMBER(OFFSET('Water Data'!$H$6,0,10*ROW('Water Data'!H148))),'Data Summary'!CF154="Yes"),OFFSET('Water Data'!$H$6,0,10*ROW('Water Data'!H148)),NA())</f>
        <v>#N/A</v>
      </c>
      <c r="R154" s="508" t="e">
        <f ca="1">+IF(AND(ISNUMBER(OFFSET('Water Data'!$H$9,0,10*ROW('Water Data'!H148))),'Data Summary'!CG154="Yes"),OFFSET('Water Data'!$H$9,0,10*ROW('Water Data'!H148)),NA())</f>
        <v>#N/A</v>
      </c>
      <c r="S154" s="508" t="e">
        <f ca="1">+IF(AND(ISNUMBER(OFFSET('Water Data'!$I$4,0,10*ROW('Water Data'!I148))),'Data Summary'!CH154="Yes"),100-OFFSET('Water Data'!$I$4,0,10*ROW('Water Data'!I148)),NA())</f>
        <v>#N/A</v>
      </c>
      <c r="T154" s="508" t="e">
        <f ca="1">+IF(AND(ISNUMBER(OFFSET('Water Data'!$I$6,0,10*ROW('Water Data'!I148))),'Data Summary'!CI154="Yes"),OFFSET('Water Data'!$I$6,0,10*ROW('Water Data'!I148)),NA())</f>
        <v>#N/A</v>
      </c>
      <c r="U154" s="508" t="e">
        <f ca="1">+IF(AND(ISNUMBER(OFFSET('Water Data'!$I$9,0,10*ROW('Water Data'!I148))),'Data Summary'!CJ154="Yes"),OFFSET('Water Data'!$I$9,0,10*ROW('Water Data'!I148)),NA())</f>
        <v>#N/A</v>
      </c>
      <c r="V154" s="509" t="e">
        <f ca="1">+IF(AND(ISNUMBER(OFFSET('Sanitation Data'!$D$4,0,10*ROW('Sanitation Data'!D148))),'Data Summary'!CK154="Yes"),100-OFFSET('Sanitation Data'!$D$4,0,10*ROW('Sanitation Data'!D148)),NA())</f>
        <v>#N/A</v>
      </c>
      <c r="W154" s="509" t="e">
        <f ca="1">+IF(AND(ISNUMBER(OFFSET('Sanitation Data'!$D$6,0,10*ROW('Sanitation Data'!D148))),'Data Summary'!CL154="Yes"),OFFSET('Sanitation Data'!$D$6,0,10*ROW('Sanitation Data'!D148)),NA())</f>
        <v>#N/A</v>
      </c>
      <c r="X154" s="509" t="e">
        <f ca="1">+IF(AND(ISNUMBER(OFFSET('Sanitation Data'!$D$10,0,10*ROW('Sanitation Data'!D148))),'Data Summary'!CM154="Yes"),OFFSET('Sanitation Data'!$D$10,0,10*ROW('Sanitation Data'!D148)),NA())</f>
        <v>#N/A</v>
      </c>
      <c r="Y154" s="509" t="e">
        <f ca="1">+IF(AND(ISNUMBER(OFFSET('Sanitation Data'!$D$11,0,10*ROW('Sanitation Data'!D148))),'Data Summary'!CN154="Yes"),OFFSET('Sanitation Data'!$D$11,0,10*ROW('Sanitation Data'!D148)),NA())</f>
        <v>#N/A</v>
      </c>
      <c r="Z154" s="509" t="e">
        <f ca="1">+IF(AND(ISNUMBER(OFFSET('Sanitation Data'!$D$12,0,10*ROW('Sanitation Data'!D148))),'Data Summary'!CO154="Yes"),OFFSET('Sanitation Data'!$D$12,0,10*ROW('Sanitation Data'!D148)),NA())</f>
        <v>#N/A</v>
      </c>
      <c r="AA154" s="509" t="e">
        <f ca="1">+IF(AND(ISNUMBER(OFFSET('Sanitation Data'!$E$4,0,10*ROW('Sanitation Data'!E148))),'Data Summary'!CP154="Yes"),100-OFFSET('Sanitation Data'!$E$4,0,10*ROW('Sanitation Data'!E148)),NA())</f>
        <v>#N/A</v>
      </c>
      <c r="AB154" s="509" t="e">
        <f ca="1">+IF(AND(ISNUMBER(OFFSET('Sanitation Data'!$E$6,0,10*ROW('Sanitation Data'!E148))),'Data Summary'!CQ154="Yes"),OFFSET('Sanitation Data'!$E$6,0,10*ROW('Sanitation Data'!E148)),NA())</f>
        <v>#N/A</v>
      </c>
      <c r="AC154" s="509" t="e">
        <f ca="1">+IF(AND(ISNUMBER(OFFSET('Sanitation Data'!$E$10,0,10*ROW('Sanitation Data'!E148))),'Data Summary'!CR154="Yes"),OFFSET('Sanitation Data'!$E$10,0,10*ROW('Sanitation Data'!E148)),NA())</f>
        <v>#N/A</v>
      </c>
      <c r="AD154" s="509" t="e">
        <f ca="1">+IF(AND(ISNUMBER(OFFSET('Sanitation Data'!$E$11,0,10*ROW('Sanitation Data'!E148))),'Data Summary'!CS154="Yes"),OFFSET('Sanitation Data'!$E$11,0,10*ROW('Sanitation Data'!E148)),NA())</f>
        <v>#N/A</v>
      </c>
      <c r="AE154" s="509" t="e">
        <f ca="1">+IF(AND(ISNUMBER(OFFSET('Sanitation Data'!$E$12,0,10*ROW('Sanitation Data'!E148))),'Data Summary'!CT154="Yes"),OFFSET('Sanitation Data'!$E$12,0,10*ROW('Sanitation Data'!E148)),NA())</f>
        <v>#N/A</v>
      </c>
      <c r="AF154" s="509" t="e">
        <f ca="1">+IF(AND(ISNUMBER(OFFSET('Sanitation Data'!$F$4,0,10*ROW('Sanitation Data'!F148))),'Data Summary'!CU154="Yes"),100-OFFSET('Sanitation Data'!$F$4,0,10*ROW('Sanitation Data'!F148)),NA())</f>
        <v>#N/A</v>
      </c>
      <c r="AG154" s="509" t="e">
        <f ca="1">+IF(AND(ISNUMBER(OFFSET('Sanitation Data'!$F$6,0,10*ROW('Sanitation Data'!F148))),'Data Summary'!CV154="Yes"),OFFSET('Sanitation Data'!$F$6,0,10*ROW('Sanitation Data'!F148)),NA())</f>
        <v>#N/A</v>
      </c>
      <c r="AH154" s="509" t="e">
        <f ca="1">+IF(AND(ISNUMBER(OFFSET('Sanitation Data'!$F$10,0,10*ROW('Sanitation Data'!F148))),'Data Summary'!CW154="Yes"),OFFSET('Sanitation Data'!$F$10,0,10*ROW('Sanitation Data'!F148)),NA())</f>
        <v>#N/A</v>
      </c>
      <c r="AI154" s="509" t="e">
        <f ca="1">+IF(AND(ISNUMBER(OFFSET('Sanitation Data'!$F$11,0,10*ROW('Sanitation Data'!F148))),'Data Summary'!CX154="Yes"),OFFSET('Sanitation Data'!$F$11,0,10*ROW('Sanitation Data'!F148)),NA())</f>
        <v>#N/A</v>
      </c>
      <c r="AJ154" s="509" t="e">
        <f ca="1">+IF(AND(ISNUMBER(OFFSET('Sanitation Data'!$F$12,0,10*ROW('Sanitation Data'!F148))),'Data Summary'!CY154="Yes"),OFFSET('Sanitation Data'!$F$12,0,10*ROW('Sanitation Data'!F148)),NA())</f>
        <v>#N/A</v>
      </c>
      <c r="AK154" s="509" t="e">
        <f ca="1">+IF(AND(ISNUMBER(OFFSET('Sanitation Data'!$G$4,0,10*ROW('Sanitation Data'!G148))),'Data Summary'!CZ154="Yes"),100-OFFSET('Sanitation Data'!$G$4,0,10*ROW('Sanitation Data'!G148)),NA())</f>
        <v>#N/A</v>
      </c>
      <c r="AL154" s="509" t="e">
        <f ca="1">+IF(AND(ISNUMBER(OFFSET('Sanitation Data'!$G$6,0,10*ROW('Sanitation Data'!G148))),'Data Summary'!DA154="Yes"),OFFSET('Sanitation Data'!$G$6,0,10*ROW('Sanitation Data'!G148)),NA())</f>
        <v>#N/A</v>
      </c>
      <c r="AM154" s="509" t="e">
        <f ca="1">+IF(AND(ISNUMBER(OFFSET('Sanitation Data'!$G$10,0,10*ROW('Sanitation Data'!G148))),'Data Summary'!DB154="Yes"),OFFSET('Sanitation Data'!$G$10,0,10*ROW('Sanitation Data'!G148)),NA())</f>
        <v>#N/A</v>
      </c>
      <c r="AN154" s="509" t="e">
        <f ca="1">+IF(AND(ISNUMBER(OFFSET('Sanitation Data'!$G$11,0,10*ROW('Sanitation Data'!G148))),'Data Summary'!DC154="Yes"),OFFSET('Sanitation Data'!$G$11,0,10*ROW('Sanitation Data'!G148)),NA())</f>
        <v>#N/A</v>
      </c>
      <c r="AO154" s="509" t="e">
        <f ca="1">+IF(AND(ISNUMBER(OFFSET('Sanitation Data'!$G$12,0,10*ROW('Sanitation Data'!G148))),'Data Summary'!DD154="Yes"),OFFSET('Sanitation Data'!$G$12,0,10*ROW('Sanitation Data'!G148)),NA())</f>
        <v>#N/A</v>
      </c>
      <c r="AP154" s="509" t="e">
        <f ca="1">+IF(AND(ISNUMBER(OFFSET('Sanitation Data'!$H$4,0,10*ROW('Sanitation Data'!H148))),'Data Summary'!DE154="Yes"),100-OFFSET('Sanitation Data'!$H$4,0,10*ROW('Sanitation Data'!H148)),NA())</f>
        <v>#N/A</v>
      </c>
      <c r="AQ154" s="509" t="e">
        <f ca="1">+IF(AND(ISNUMBER(OFFSET('Sanitation Data'!$H$6,0,10*ROW('Sanitation Data'!H148))),'Data Summary'!DF154="Yes"),OFFSET('Sanitation Data'!$H$6,0,10*ROW('Sanitation Data'!H148)),NA())</f>
        <v>#N/A</v>
      </c>
      <c r="AR154" s="509" t="e">
        <f ca="1">+IF(AND(ISNUMBER(OFFSET('Sanitation Data'!$H$10,0,10*ROW('Sanitation Data'!H148))),'Data Summary'!DG154="Yes"),OFFSET('Sanitation Data'!$H$10,0,10*ROW('Sanitation Data'!H148)),NA())</f>
        <v>#N/A</v>
      </c>
      <c r="AS154" s="509" t="e">
        <f ca="1">+IF(AND(ISNUMBER(OFFSET('Sanitation Data'!$H$11,0,10*ROW('Sanitation Data'!H148))),'Data Summary'!DH154="Yes"),OFFSET('Sanitation Data'!$H$11,0,10*ROW('Sanitation Data'!H148)),NA())</f>
        <v>#N/A</v>
      </c>
      <c r="AT154" s="509" t="e">
        <f ca="1">+IF(AND(ISNUMBER(OFFSET('Sanitation Data'!$H$12,0,10*ROW('Sanitation Data'!H148))),'Data Summary'!DI154="Yes"),OFFSET('Sanitation Data'!$H$12,0,10*ROW('Sanitation Data'!H148)),NA())</f>
        <v>#N/A</v>
      </c>
      <c r="AU154" s="509" t="e">
        <f ca="1">+IF(AND(ISNUMBER(OFFSET('Sanitation Data'!$I$4,0,10*ROW('Sanitation Data'!I148))),'Data Summary'!DJ154="Yes"),100-OFFSET('Sanitation Data'!$I$4,0,10*ROW('Sanitation Data'!I148)),NA())</f>
        <v>#N/A</v>
      </c>
      <c r="AV154" s="509" t="e">
        <f ca="1">+IF(AND(ISNUMBER(OFFSET('Sanitation Data'!$I$6,0,10*ROW('Sanitation Data'!I148))),'Data Summary'!DK154="Yes"),OFFSET('Sanitation Data'!$I$6,0,10*ROW('Sanitation Data'!I148)),NA())</f>
        <v>#N/A</v>
      </c>
      <c r="AW154" s="509" t="e">
        <f ca="1">+IF(AND(ISNUMBER(OFFSET('Sanitation Data'!$I$10,0,10*ROW('Sanitation Data'!I148))),'Data Summary'!DL154="Yes"),OFFSET('Sanitation Data'!$I$10,0,10*ROW('Sanitation Data'!I148)),NA())</f>
        <v>#N/A</v>
      </c>
      <c r="AX154" s="509" t="e">
        <f ca="1">+IF(AND(ISNUMBER(OFFSET('Sanitation Data'!$I$11,0,10*ROW('Sanitation Data'!I148))),'Data Summary'!DM154="Yes"),OFFSET('Sanitation Data'!$I$11,0,10*ROW('Sanitation Data'!I148)),NA())</f>
        <v>#N/A</v>
      </c>
      <c r="AY154" s="509" t="e">
        <f ca="1">+IF(AND(ISNUMBER(OFFSET('Sanitation Data'!$I$12,0,10*ROW('Sanitation Data'!I148))),'Data Summary'!DN154="Yes"),OFFSET('Sanitation Data'!$I$12,0,10*ROW('Sanitation Data'!I148)),NA())</f>
        <v>#N/A</v>
      </c>
      <c r="AZ154" s="510" t="e">
        <f ca="1">+IF(AND(ISNUMBER(OFFSET('Hygiene Data'!$D$5,0,10*ROW('Hygiene Data'!D148))),'Data Summary'!DO154="Yes"),OFFSET('Hygiene Data'!$D$5,0,10*ROW('Hygiene Data'!D148)),NA())</f>
        <v>#N/A</v>
      </c>
      <c r="BA154" s="510" t="e">
        <f ca="1">+IF(AND(ISNUMBER(OFFSET('Hygiene Data'!$D$7,0,10*ROW('Hygiene Data'!D148))),'Data Summary'!DP154="Yes"),OFFSET('Hygiene Data'!$D$7,0,10*ROW('Hygiene Data'!D148)),NA())</f>
        <v>#N/A</v>
      </c>
      <c r="BB154" s="510" t="e">
        <f ca="1">+IF(AND(ISNUMBER(OFFSET('Hygiene Data'!$D$9,0,10*ROW('Hygiene Data'!D148))),'Data Summary'!DQ154="Yes"),OFFSET('Hygiene Data'!$D$9,0,10*ROW('Hygiene Data'!D148)),NA())</f>
        <v>#N/A</v>
      </c>
      <c r="BC154" s="510" t="e">
        <f ca="1">+IF(AND(ISNUMBER(OFFSET('Hygiene Data'!$E$5,0,10*ROW('Hygiene Data'!E148))),'Data Summary'!DR154="Yes"),OFFSET('Hygiene Data'!$E$5,0,10*ROW('Hygiene Data'!E148)),NA())</f>
        <v>#N/A</v>
      </c>
      <c r="BD154" s="510" t="e">
        <f ca="1">+IF(AND(ISNUMBER(OFFSET('Hygiene Data'!$E$7,0,10*ROW('Hygiene Data'!E148))),'Data Summary'!DS154="Yes"),OFFSET('Hygiene Data'!$E$7,0,10*ROW('Hygiene Data'!E148)),NA())</f>
        <v>#N/A</v>
      </c>
      <c r="BE154" s="510" t="e">
        <f ca="1">+IF(AND(ISNUMBER(OFFSET('Hygiene Data'!$E$9,0,10*ROW('Hygiene Data'!E148))),'Data Summary'!DT154="Yes"),OFFSET('Hygiene Data'!$E$9,0,10*ROW('Hygiene Data'!E148)),NA())</f>
        <v>#N/A</v>
      </c>
      <c r="BF154" s="510" t="e">
        <f ca="1">+IF(AND(ISNUMBER(OFFSET('Hygiene Data'!$F$5,0,10*ROW('Hygiene Data'!F148))),'Data Summary'!DU154="Yes"),OFFSET('Hygiene Data'!$F$5,0,10*ROW('Hygiene Data'!F148)),NA())</f>
        <v>#N/A</v>
      </c>
      <c r="BG154" s="510" t="e">
        <f ca="1">+IF(AND(ISNUMBER(OFFSET('Hygiene Data'!$F$7,0,10*ROW('Hygiene Data'!F148))),'Data Summary'!DV154="Yes"),OFFSET('Hygiene Data'!$F$7,0,10*ROW('Hygiene Data'!F148)),NA())</f>
        <v>#N/A</v>
      </c>
      <c r="BH154" s="510" t="e">
        <f ca="1">+IF(AND(ISNUMBER(OFFSET('Hygiene Data'!$F$9,0,10*ROW('Hygiene Data'!F148))),'Data Summary'!DW154="Yes"),OFFSET('Hygiene Data'!$F$9,0,10*ROW('Hygiene Data'!F148)),NA())</f>
        <v>#N/A</v>
      </c>
      <c r="BI154" s="510" t="e">
        <f ca="1">+IF(AND(ISNUMBER(OFFSET('Hygiene Data'!$G$5,0,10*ROW('Hygiene Data'!G148))),'Data Summary'!DX154="Yes"),OFFSET('Hygiene Data'!$G$5,0,10*ROW('Hygiene Data'!G148)),NA())</f>
        <v>#N/A</v>
      </c>
      <c r="BJ154" s="510" t="e">
        <f ca="1">+IF(AND(ISNUMBER(OFFSET('Hygiene Data'!$G$7,0,10*ROW('Hygiene Data'!G148))),'Data Summary'!DY154="Yes"),OFFSET('Hygiene Data'!$G$7,0,10*ROW('Hygiene Data'!G148)),NA())</f>
        <v>#N/A</v>
      </c>
      <c r="BK154" s="510" t="e">
        <f ca="1">+IF(AND(ISNUMBER(OFFSET('Hygiene Data'!$G$9,0,10*ROW('Hygiene Data'!G148))),'Data Summary'!DZ154="Yes"),OFFSET('Hygiene Data'!$G$9,0,10*ROW('Hygiene Data'!G148)),NA())</f>
        <v>#N/A</v>
      </c>
      <c r="BL154" s="510" t="e">
        <f ca="1">+IF(AND(ISNUMBER(OFFSET('Hygiene Data'!$H$5,0,10*ROW('Hygiene Data'!H148))),'Data Summary'!EA154="Yes"),OFFSET('Hygiene Data'!$H$5,0,10*ROW('Hygiene Data'!H148)),NA())</f>
        <v>#N/A</v>
      </c>
      <c r="BM154" s="510" t="e">
        <f ca="1">+IF(AND(ISNUMBER(OFFSET('Hygiene Data'!$H$7,0,10*ROW('Hygiene Data'!H148))),'Data Summary'!EB154="Yes"),OFFSET('Hygiene Data'!$H$7,0,10*ROW('Hygiene Data'!H148)),NA())</f>
        <v>#N/A</v>
      </c>
      <c r="BN154" s="510" t="e">
        <f ca="1">+IF(AND(ISNUMBER(OFFSET('Hygiene Data'!$H$9,0,10*ROW('Hygiene Data'!H148))),'Data Summary'!EC154="Yes"),OFFSET('Hygiene Data'!$H$9,0,10*ROW('Hygiene Data'!H148)),NA())</f>
        <v>#N/A</v>
      </c>
      <c r="BO154" s="510" t="e">
        <f ca="1">+IF(AND(ISNUMBER(OFFSET('Hygiene Data'!$I$5,0,10*ROW('Hygiene Data'!I148))),'Data Summary'!ED154="Yes"),OFFSET('Hygiene Data'!$I$5,0,10*ROW('Hygiene Data'!I148)),NA())</f>
        <v>#N/A</v>
      </c>
      <c r="BP154" s="510" t="e">
        <f ca="1">+IF(AND(ISNUMBER(OFFSET('Hygiene Data'!$I$7,0,10*ROW('Hygiene Data'!I148))),'Data Summary'!EE154="Yes"),OFFSET('Hygiene Data'!$I$7,0,10*ROW('Hygiene Data'!I148)),NA())</f>
        <v>#N/A</v>
      </c>
      <c r="BQ154" s="510" t="e">
        <f ca="1">+IF(AND(ISNUMBER(OFFSET('Hygiene Data'!$I$9,0,10*ROW('Hygiene Data'!I148))),'Data Summary'!EF154="Yes"),OFFSET('Hygiene Data'!$I$9,0,10*ROW('Hygiene Data'!I148)),NA())</f>
        <v>#N/A</v>
      </c>
    </row>
    <row r="155" spans="1:69" x14ac:dyDescent="0.25">
      <c r="A155" s="506" t="e">
        <f ca="1">+RIGHT('Data Summary'!A155,LEN('Data Summary'!A155)-9)</f>
        <v>#VALUE!</v>
      </c>
      <c r="B155" s="480" t="str">
        <f ca="1">+IF(ISTEXT('Data Summary'!B155),'Data Summary'!B155,"")</f>
        <v/>
      </c>
      <c r="C155" s="507" t="e">
        <f ca="1">+VALUE('Data Summary'!C155)</f>
        <v>#VALUE!</v>
      </c>
      <c r="D155" s="508" t="e">
        <f ca="1">+IF(AND(ISNUMBER(OFFSET('Water Data'!$D$4,0,10*ROW('Water Data'!D149))),'Data Summary'!BS155="Yes"),100-OFFSET('Water Data'!$D$4,0,10*ROW('Water Data'!D149)),NA())</f>
        <v>#N/A</v>
      </c>
      <c r="E155" s="508" t="e">
        <f ca="1">+IF(AND(ISNUMBER(OFFSET('Water Data'!$D$6,0,10*ROW('Water Data'!D149))),'Data Summary'!BT155="Yes"),OFFSET('Water Data'!$D$6,0,10*ROW('Water Data'!D149)),NA())</f>
        <v>#N/A</v>
      </c>
      <c r="F155" s="508" t="e">
        <f ca="1">+IF(AND(ISNUMBER(OFFSET('Water Data'!$D$9,0,10*ROW('Water Data'!D149))),'Data Summary'!BU155="Yes"),OFFSET('Water Data'!$D$9,0,10*ROW('Water Data'!D149)),NA())</f>
        <v>#N/A</v>
      </c>
      <c r="G155" s="508" t="e">
        <f ca="1">+IF(AND(ISNUMBER(OFFSET('Water Data'!$E$4,0,10*ROW('Water Data'!E149))),'Data Summary'!BV155="Yes"),100-OFFSET('Water Data'!$E$4,0,10*ROW('Water Data'!E149)),NA())</f>
        <v>#N/A</v>
      </c>
      <c r="H155" s="508" t="e">
        <f ca="1">+IF(AND(ISNUMBER(OFFSET('Water Data'!$E$6,0,10*ROW('Water Data'!E149))),'Data Summary'!BW155="Yes"),OFFSET('Water Data'!$E$6,0,10*ROW('Water Data'!E149)),NA())</f>
        <v>#N/A</v>
      </c>
      <c r="I155" s="508" t="e">
        <f ca="1">+IF(AND(ISNUMBER(OFFSET('Water Data'!$E$9,0,10*ROW('Water Data'!E149))),'Data Summary'!BX155="Yes"),OFFSET('Water Data'!$E$9,0,10*ROW('Water Data'!E149)),NA())</f>
        <v>#N/A</v>
      </c>
      <c r="J155" s="508" t="e">
        <f ca="1">+IF(AND(ISNUMBER(OFFSET('Water Data'!$F$4,0,10*ROW('Water Data'!F149))),'Data Summary'!BY155="Yes"),100-OFFSET('Water Data'!$F$4,0,10*ROW('Water Data'!F149)),NA())</f>
        <v>#N/A</v>
      </c>
      <c r="K155" s="508" t="e">
        <f ca="1">+IF(AND(ISNUMBER(OFFSET('Water Data'!$F$6,0,10*ROW('Water Data'!F149))),'Data Summary'!BZ155="Yes"),OFFSET('Water Data'!$F$6,0,10*ROW('Water Data'!F149)),NA())</f>
        <v>#N/A</v>
      </c>
      <c r="L155" s="508" t="e">
        <f ca="1">+IF(AND(ISNUMBER(OFFSET('Water Data'!$F$9,0,10*ROW('Water Data'!F149))),'Data Summary'!CA155="Yes"),OFFSET('Water Data'!$F$9,0,10*ROW('Water Data'!F149)),NA())</f>
        <v>#N/A</v>
      </c>
      <c r="M155" s="508" t="e">
        <f ca="1">+IF(AND(ISNUMBER(OFFSET('Water Data'!$G$4,0,10*ROW('Water Data'!G149))),'Data Summary'!CB155="Yes"),100-OFFSET('Water Data'!$G$4,0,10*ROW('Water Data'!G149)),NA())</f>
        <v>#N/A</v>
      </c>
      <c r="N155" s="508" t="e">
        <f ca="1">+IF(AND(ISNUMBER(OFFSET('Water Data'!$G$6,0,10*ROW('Water Data'!G149))),'Data Summary'!CC155="Yes"),OFFSET('Water Data'!$G$6,0,10*ROW('Water Data'!G149)),NA())</f>
        <v>#N/A</v>
      </c>
      <c r="O155" s="508" t="e">
        <f ca="1">+IF(AND(ISNUMBER(OFFSET('Water Data'!$G$9,0,10*ROW('Water Data'!G149))),'Data Summary'!CD155="Yes"),OFFSET('Water Data'!$G$9,0,10*ROW('Water Data'!G149)),NA())</f>
        <v>#N/A</v>
      </c>
      <c r="P155" s="508" t="e">
        <f ca="1">+IF(AND(ISNUMBER(OFFSET('Water Data'!$H$4,0,10*ROW('Water Data'!H149))),'Data Summary'!CE155="Yes"),100-OFFSET('Water Data'!$H$4,0,10*ROW('Water Data'!H149)),NA())</f>
        <v>#N/A</v>
      </c>
      <c r="Q155" s="508" t="e">
        <f ca="1">+IF(AND(ISNUMBER(OFFSET('Water Data'!$H$6,0,10*ROW('Water Data'!H149))),'Data Summary'!CF155="Yes"),OFFSET('Water Data'!$H$6,0,10*ROW('Water Data'!H149)),NA())</f>
        <v>#N/A</v>
      </c>
      <c r="R155" s="508" t="e">
        <f ca="1">+IF(AND(ISNUMBER(OFFSET('Water Data'!$H$9,0,10*ROW('Water Data'!H149))),'Data Summary'!CG155="Yes"),OFFSET('Water Data'!$H$9,0,10*ROW('Water Data'!H149)),NA())</f>
        <v>#N/A</v>
      </c>
      <c r="S155" s="508" t="e">
        <f ca="1">+IF(AND(ISNUMBER(OFFSET('Water Data'!$I$4,0,10*ROW('Water Data'!I149))),'Data Summary'!CH155="Yes"),100-OFFSET('Water Data'!$I$4,0,10*ROW('Water Data'!I149)),NA())</f>
        <v>#N/A</v>
      </c>
      <c r="T155" s="508" t="e">
        <f ca="1">+IF(AND(ISNUMBER(OFFSET('Water Data'!$I$6,0,10*ROW('Water Data'!I149))),'Data Summary'!CI155="Yes"),OFFSET('Water Data'!$I$6,0,10*ROW('Water Data'!I149)),NA())</f>
        <v>#N/A</v>
      </c>
      <c r="U155" s="508" t="e">
        <f ca="1">+IF(AND(ISNUMBER(OFFSET('Water Data'!$I$9,0,10*ROW('Water Data'!I149))),'Data Summary'!CJ155="Yes"),OFFSET('Water Data'!$I$9,0,10*ROW('Water Data'!I149)),NA())</f>
        <v>#N/A</v>
      </c>
      <c r="V155" s="509" t="e">
        <f ca="1">+IF(AND(ISNUMBER(OFFSET('Sanitation Data'!$D$4,0,10*ROW('Sanitation Data'!D149))),'Data Summary'!CK155="Yes"),100-OFFSET('Sanitation Data'!$D$4,0,10*ROW('Sanitation Data'!D149)),NA())</f>
        <v>#N/A</v>
      </c>
      <c r="W155" s="509" t="e">
        <f ca="1">+IF(AND(ISNUMBER(OFFSET('Sanitation Data'!$D$6,0,10*ROW('Sanitation Data'!D149))),'Data Summary'!CL155="Yes"),OFFSET('Sanitation Data'!$D$6,0,10*ROW('Sanitation Data'!D149)),NA())</f>
        <v>#N/A</v>
      </c>
      <c r="X155" s="509" t="e">
        <f ca="1">+IF(AND(ISNUMBER(OFFSET('Sanitation Data'!$D$10,0,10*ROW('Sanitation Data'!D149))),'Data Summary'!CM155="Yes"),OFFSET('Sanitation Data'!$D$10,0,10*ROW('Sanitation Data'!D149)),NA())</f>
        <v>#N/A</v>
      </c>
      <c r="Y155" s="509" t="e">
        <f ca="1">+IF(AND(ISNUMBER(OFFSET('Sanitation Data'!$D$11,0,10*ROW('Sanitation Data'!D149))),'Data Summary'!CN155="Yes"),OFFSET('Sanitation Data'!$D$11,0,10*ROW('Sanitation Data'!D149)),NA())</f>
        <v>#N/A</v>
      </c>
      <c r="Z155" s="509" t="e">
        <f ca="1">+IF(AND(ISNUMBER(OFFSET('Sanitation Data'!$D$12,0,10*ROW('Sanitation Data'!D149))),'Data Summary'!CO155="Yes"),OFFSET('Sanitation Data'!$D$12,0,10*ROW('Sanitation Data'!D149)),NA())</f>
        <v>#N/A</v>
      </c>
      <c r="AA155" s="509" t="e">
        <f ca="1">+IF(AND(ISNUMBER(OFFSET('Sanitation Data'!$E$4,0,10*ROW('Sanitation Data'!E149))),'Data Summary'!CP155="Yes"),100-OFFSET('Sanitation Data'!$E$4,0,10*ROW('Sanitation Data'!E149)),NA())</f>
        <v>#N/A</v>
      </c>
      <c r="AB155" s="509" t="e">
        <f ca="1">+IF(AND(ISNUMBER(OFFSET('Sanitation Data'!$E$6,0,10*ROW('Sanitation Data'!E149))),'Data Summary'!CQ155="Yes"),OFFSET('Sanitation Data'!$E$6,0,10*ROW('Sanitation Data'!E149)),NA())</f>
        <v>#N/A</v>
      </c>
      <c r="AC155" s="509" t="e">
        <f ca="1">+IF(AND(ISNUMBER(OFFSET('Sanitation Data'!$E$10,0,10*ROW('Sanitation Data'!E149))),'Data Summary'!CR155="Yes"),OFFSET('Sanitation Data'!$E$10,0,10*ROW('Sanitation Data'!E149)),NA())</f>
        <v>#N/A</v>
      </c>
      <c r="AD155" s="509" t="e">
        <f ca="1">+IF(AND(ISNUMBER(OFFSET('Sanitation Data'!$E$11,0,10*ROW('Sanitation Data'!E149))),'Data Summary'!CS155="Yes"),OFFSET('Sanitation Data'!$E$11,0,10*ROW('Sanitation Data'!E149)),NA())</f>
        <v>#N/A</v>
      </c>
      <c r="AE155" s="509" t="e">
        <f ca="1">+IF(AND(ISNUMBER(OFFSET('Sanitation Data'!$E$12,0,10*ROW('Sanitation Data'!E149))),'Data Summary'!CT155="Yes"),OFFSET('Sanitation Data'!$E$12,0,10*ROW('Sanitation Data'!E149)),NA())</f>
        <v>#N/A</v>
      </c>
      <c r="AF155" s="509" t="e">
        <f ca="1">+IF(AND(ISNUMBER(OFFSET('Sanitation Data'!$F$4,0,10*ROW('Sanitation Data'!F149))),'Data Summary'!CU155="Yes"),100-OFFSET('Sanitation Data'!$F$4,0,10*ROW('Sanitation Data'!F149)),NA())</f>
        <v>#N/A</v>
      </c>
      <c r="AG155" s="509" t="e">
        <f ca="1">+IF(AND(ISNUMBER(OFFSET('Sanitation Data'!$F$6,0,10*ROW('Sanitation Data'!F149))),'Data Summary'!CV155="Yes"),OFFSET('Sanitation Data'!$F$6,0,10*ROW('Sanitation Data'!F149)),NA())</f>
        <v>#N/A</v>
      </c>
      <c r="AH155" s="509" t="e">
        <f ca="1">+IF(AND(ISNUMBER(OFFSET('Sanitation Data'!$F$10,0,10*ROW('Sanitation Data'!F149))),'Data Summary'!CW155="Yes"),OFFSET('Sanitation Data'!$F$10,0,10*ROW('Sanitation Data'!F149)),NA())</f>
        <v>#N/A</v>
      </c>
      <c r="AI155" s="509" t="e">
        <f ca="1">+IF(AND(ISNUMBER(OFFSET('Sanitation Data'!$F$11,0,10*ROW('Sanitation Data'!F149))),'Data Summary'!CX155="Yes"),OFFSET('Sanitation Data'!$F$11,0,10*ROW('Sanitation Data'!F149)),NA())</f>
        <v>#N/A</v>
      </c>
      <c r="AJ155" s="509" t="e">
        <f ca="1">+IF(AND(ISNUMBER(OFFSET('Sanitation Data'!$F$12,0,10*ROW('Sanitation Data'!F149))),'Data Summary'!CY155="Yes"),OFFSET('Sanitation Data'!$F$12,0,10*ROW('Sanitation Data'!F149)),NA())</f>
        <v>#N/A</v>
      </c>
      <c r="AK155" s="509" t="e">
        <f ca="1">+IF(AND(ISNUMBER(OFFSET('Sanitation Data'!$G$4,0,10*ROW('Sanitation Data'!G149))),'Data Summary'!CZ155="Yes"),100-OFFSET('Sanitation Data'!$G$4,0,10*ROW('Sanitation Data'!G149)),NA())</f>
        <v>#N/A</v>
      </c>
      <c r="AL155" s="509" t="e">
        <f ca="1">+IF(AND(ISNUMBER(OFFSET('Sanitation Data'!$G$6,0,10*ROW('Sanitation Data'!G149))),'Data Summary'!DA155="Yes"),OFFSET('Sanitation Data'!$G$6,0,10*ROW('Sanitation Data'!G149)),NA())</f>
        <v>#N/A</v>
      </c>
      <c r="AM155" s="509" t="e">
        <f ca="1">+IF(AND(ISNUMBER(OFFSET('Sanitation Data'!$G$10,0,10*ROW('Sanitation Data'!G149))),'Data Summary'!DB155="Yes"),OFFSET('Sanitation Data'!$G$10,0,10*ROW('Sanitation Data'!G149)),NA())</f>
        <v>#N/A</v>
      </c>
      <c r="AN155" s="509" t="e">
        <f ca="1">+IF(AND(ISNUMBER(OFFSET('Sanitation Data'!$G$11,0,10*ROW('Sanitation Data'!G149))),'Data Summary'!DC155="Yes"),OFFSET('Sanitation Data'!$G$11,0,10*ROW('Sanitation Data'!G149)),NA())</f>
        <v>#N/A</v>
      </c>
      <c r="AO155" s="509" t="e">
        <f ca="1">+IF(AND(ISNUMBER(OFFSET('Sanitation Data'!$G$12,0,10*ROW('Sanitation Data'!G149))),'Data Summary'!DD155="Yes"),OFFSET('Sanitation Data'!$G$12,0,10*ROW('Sanitation Data'!G149)),NA())</f>
        <v>#N/A</v>
      </c>
      <c r="AP155" s="509" t="e">
        <f ca="1">+IF(AND(ISNUMBER(OFFSET('Sanitation Data'!$H$4,0,10*ROW('Sanitation Data'!H149))),'Data Summary'!DE155="Yes"),100-OFFSET('Sanitation Data'!$H$4,0,10*ROW('Sanitation Data'!H149)),NA())</f>
        <v>#N/A</v>
      </c>
      <c r="AQ155" s="509" t="e">
        <f ca="1">+IF(AND(ISNUMBER(OFFSET('Sanitation Data'!$H$6,0,10*ROW('Sanitation Data'!H149))),'Data Summary'!DF155="Yes"),OFFSET('Sanitation Data'!$H$6,0,10*ROW('Sanitation Data'!H149)),NA())</f>
        <v>#N/A</v>
      </c>
      <c r="AR155" s="509" t="e">
        <f ca="1">+IF(AND(ISNUMBER(OFFSET('Sanitation Data'!$H$10,0,10*ROW('Sanitation Data'!H149))),'Data Summary'!DG155="Yes"),OFFSET('Sanitation Data'!$H$10,0,10*ROW('Sanitation Data'!H149)),NA())</f>
        <v>#N/A</v>
      </c>
      <c r="AS155" s="509" t="e">
        <f ca="1">+IF(AND(ISNUMBER(OFFSET('Sanitation Data'!$H$11,0,10*ROW('Sanitation Data'!H149))),'Data Summary'!DH155="Yes"),OFFSET('Sanitation Data'!$H$11,0,10*ROW('Sanitation Data'!H149)),NA())</f>
        <v>#N/A</v>
      </c>
      <c r="AT155" s="509" t="e">
        <f ca="1">+IF(AND(ISNUMBER(OFFSET('Sanitation Data'!$H$12,0,10*ROW('Sanitation Data'!H149))),'Data Summary'!DI155="Yes"),OFFSET('Sanitation Data'!$H$12,0,10*ROW('Sanitation Data'!H149)),NA())</f>
        <v>#N/A</v>
      </c>
      <c r="AU155" s="509" t="e">
        <f ca="1">+IF(AND(ISNUMBER(OFFSET('Sanitation Data'!$I$4,0,10*ROW('Sanitation Data'!I149))),'Data Summary'!DJ155="Yes"),100-OFFSET('Sanitation Data'!$I$4,0,10*ROW('Sanitation Data'!I149)),NA())</f>
        <v>#N/A</v>
      </c>
      <c r="AV155" s="509" t="e">
        <f ca="1">+IF(AND(ISNUMBER(OFFSET('Sanitation Data'!$I$6,0,10*ROW('Sanitation Data'!I149))),'Data Summary'!DK155="Yes"),OFFSET('Sanitation Data'!$I$6,0,10*ROW('Sanitation Data'!I149)),NA())</f>
        <v>#N/A</v>
      </c>
      <c r="AW155" s="509" t="e">
        <f ca="1">+IF(AND(ISNUMBER(OFFSET('Sanitation Data'!$I$10,0,10*ROW('Sanitation Data'!I149))),'Data Summary'!DL155="Yes"),OFFSET('Sanitation Data'!$I$10,0,10*ROW('Sanitation Data'!I149)),NA())</f>
        <v>#N/A</v>
      </c>
      <c r="AX155" s="509" t="e">
        <f ca="1">+IF(AND(ISNUMBER(OFFSET('Sanitation Data'!$I$11,0,10*ROW('Sanitation Data'!I149))),'Data Summary'!DM155="Yes"),OFFSET('Sanitation Data'!$I$11,0,10*ROW('Sanitation Data'!I149)),NA())</f>
        <v>#N/A</v>
      </c>
      <c r="AY155" s="509" t="e">
        <f ca="1">+IF(AND(ISNUMBER(OFFSET('Sanitation Data'!$I$12,0,10*ROW('Sanitation Data'!I149))),'Data Summary'!DN155="Yes"),OFFSET('Sanitation Data'!$I$12,0,10*ROW('Sanitation Data'!I149)),NA())</f>
        <v>#N/A</v>
      </c>
      <c r="AZ155" s="510" t="e">
        <f ca="1">+IF(AND(ISNUMBER(OFFSET('Hygiene Data'!$D$5,0,10*ROW('Hygiene Data'!D149))),'Data Summary'!DO155="Yes"),OFFSET('Hygiene Data'!$D$5,0,10*ROW('Hygiene Data'!D149)),NA())</f>
        <v>#N/A</v>
      </c>
      <c r="BA155" s="510" t="e">
        <f ca="1">+IF(AND(ISNUMBER(OFFSET('Hygiene Data'!$D$7,0,10*ROW('Hygiene Data'!D149))),'Data Summary'!DP155="Yes"),OFFSET('Hygiene Data'!$D$7,0,10*ROW('Hygiene Data'!D149)),NA())</f>
        <v>#N/A</v>
      </c>
      <c r="BB155" s="510" t="e">
        <f ca="1">+IF(AND(ISNUMBER(OFFSET('Hygiene Data'!$D$9,0,10*ROW('Hygiene Data'!D149))),'Data Summary'!DQ155="Yes"),OFFSET('Hygiene Data'!$D$9,0,10*ROW('Hygiene Data'!D149)),NA())</f>
        <v>#N/A</v>
      </c>
      <c r="BC155" s="510" t="e">
        <f ca="1">+IF(AND(ISNUMBER(OFFSET('Hygiene Data'!$E$5,0,10*ROW('Hygiene Data'!E149))),'Data Summary'!DR155="Yes"),OFFSET('Hygiene Data'!$E$5,0,10*ROW('Hygiene Data'!E149)),NA())</f>
        <v>#N/A</v>
      </c>
      <c r="BD155" s="510" t="e">
        <f ca="1">+IF(AND(ISNUMBER(OFFSET('Hygiene Data'!$E$7,0,10*ROW('Hygiene Data'!E149))),'Data Summary'!DS155="Yes"),OFFSET('Hygiene Data'!$E$7,0,10*ROW('Hygiene Data'!E149)),NA())</f>
        <v>#N/A</v>
      </c>
      <c r="BE155" s="510" t="e">
        <f ca="1">+IF(AND(ISNUMBER(OFFSET('Hygiene Data'!$E$9,0,10*ROW('Hygiene Data'!E149))),'Data Summary'!DT155="Yes"),OFFSET('Hygiene Data'!$E$9,0,10*ROW('Hygiene Data'!E149)),NA())</f>
        <v>#N/A</v>
      </c>
      <c r="BF155" s="510" t="e">
        <f ca="1">+IF(AND(ISNUMBER(OFFSET('Hygiene Data'!$F$5,0,10*ROW('Hygiene Data'!F149))),'Data Summary'!DU155="Yes"),OFFSET('Hygiene Data'!$F$5,0,10*ROW('Hygiene Data'!F149)),NA())</f>
        <v>#N/A</v>
      </c>
      <c r="BG155" s="510" t="e">
        <f ca="1">+IF(AND(ISNUMBER(OFFSET('Hygiene Data'!$F$7,0,10*ROW('Hygiene Data'!F149))),'Data Summary'!DV155="Yes"),OFFSET('Hygiene Data'!$F$7,0,10*ROW('Hygiene Data'!F149)),NA())</f>
        <v>#N/A</v>
      </c>
      <c r="BH155" s="510" t="e">
        <f ca="1">+IF(AND(ISNUMBER(OFFSET('Hygiene Data'!$F$9,0,10*ROW('Hygiene Data'!F149))),'Data Summary'!DW155="Yes"),OFFSET('Hygiene Data'!$F$9,0,10*ROW('Hygiene Data'!F149)),NA())</f>
        <v>#N/A</v>
      </c>
      <c r="BI155" s="510" t="e">
        <f ca="1">+IF(AND(ISNUMBER(OFFSET('Hygiene Data'!$G$5,0,10*ROW('Hygiene Data'!G149))),'Data Summary'!DX155="Yes"),OFFSET('Hygiene Data'!$G$5,0,10*ROW('Hygiene Data'!G149)),NA())</f>
        <v>#N/A</v>
      </c>
      <c r="BJ155" s="510" t="e">
        <f ca="1">+IF(AND(ISNUMBER(OFFSET('Hygiene Data'!$G$7,0,10*ROW('Hygiene Data'!G149))),'Data Summary'!DY155="Yes"),OFFSET('Hygiene Data'!$G$7,0,10*ROW('Hygiene Data'!G149)),NA())</f>
        <v>#N/A</v>
      </c>
      <c r="BK155" s="510" t="e">
        <f ca="1">+IF(AND(ISNUMBER(OFFSET('Hygiene Data'!$G$9,0,10*ROW('Hygiene Data'!G149))),'Data Summary'!DZ155="Yes"),OFFSET('Hygiene Data'!$G$9,0,10*ROW('Hygiene Data'!G149)),NA())</f>
        <v>#N/A</v>
      </c>
      <c r="BL155" s="510" t="e">
        <f ca="1">+IF(AND(ISNUMBER(OFFSET('Hygiene Data'!$H$5,0,10*ROW('Hygiene Data'!H149))),'Data Summary'!EA155="Yes"),OFFSET('Hygiene Data'!$H$5,0,10*ROW('Hygiene Data'!H149)),NA())</f>
        <v>#N/A</v>
      </c>
      <c r="BM155" s="510" t="e">
        <f ca="1">+IF(AND(ISNUMBER(OFFSET('Hygiene Data'!$H$7,0,10*ROW('Hygiene Data'!H149))),'Data Summary'!EB155="Yes"),OFFSET('Hygiene Data'!$H$7,0,10*ROW('Hygiene Data'!H149)),NA())</f>
        <v>#N/A</v>
      </c>
      <c r="BN155" s="510" t="e">
        <f ca="1">+IF(AND(ISNUMBER(OFFSET('Hygiene Data'!$H$9,0,10*ROW('Hygiene Data'!H149))),'Data Summary'!EC155="Yes"),OFFSET('Hygiene Data'!$H$9,0,10*ROW('Hygiene Data'!H149)),NA())</f>
        <v>#N/A</v>
      </c>
      <c r="BO155" s="510" t="e">
        <f ca="1">+IF(AND(ISNUMBER(OFFSET('Hygiene Data'!$I$5,0,10*ROW('Hygiene Data'!I149))),'Data Summary'!ED155="Yes"),OFFSET('Hygiene Data'!$I$5,0,10*ROW('Hygiene Data'!I149)),NA())</f>
        <v>#N/A</v>
      </c>
      <c r="BP155" s="510" t="e">
        <f ca="1">+IF(AND(ISNUMBER(OFFSET('Hygiene Data'!$I$7,0,10*ROW('Hygiene Data'!I149))),'Data Summary'!EE155="Yes"),OFFSET('Hygiene Data'!$I$7,0,10*ROW('Hygiene Data'!I149)),NA())</f>
        <v>#N/A</v>
      </c>
      <c r="BQ155" s="510" t="e">
        <f ca="1">+IF(AND(ISNUMBER(OFFSET('Hygiene Data'!$I$9,0,10*ROW('Hygiene Data'!I149))),'Data Summary'!EF155="Yes"),OFFSET('Hygiene Data'!$I$9,0,10*ROW('Hygiene Data'!I149)),NA())</f>
        <v>#N/A</v>
      </c>
    </row>
    <row r="156" spans="1:69" x14ac:dyDescent="0.25">
      <c r="A156" s="506" t="e">
        <f ca="1">+RIGHT('Data Summary'!A156,LEN('Data Summary'!A156)-9)</f>
        <v>#VALUE!</v>
      </c>
      <c r="B156" s="480" t="str">
        <f ca="1">+IF(ISTEXT('Data Summary'!B156),'Data Summary'!B156,"")</f>
        <v/>
      </c>
      <c r="C156" s="507" t="e">
        <f ca="1">+VALUE('Data Summary'!C156)</f>
        <v>#VALUE!</v>
      </c>
      <c r="D156" s="508" t="e">
        <f ca="1">+IF(AND(ISNUMBER(OFFSET('Water Data'!$D$4,0,10*ROW('Water Data'!D150))),'Data Summary'!BS156="Yes"),100-OFFSET('Water Data'!$D$4,0,10*ROW('Water Data'!D150)),NA())</f>
        <v>#N/A</v>
      </c>
      <c r="E156" s="508" t="e">
        <f ca="1">+IF(AND(ISNUMBER(OFFSET('Water Data'!$D$6,0,10*ROW('Water Data'!D150))),'Data Summary'!BT156="Yes"),OFFSET('Water Data'!$D$6,0,10*ROW('Water Data'!D150)),NA())</f>
        <v>#N/A</v>
      </c>
      <c r="F156" s="508" t="e">
        <f ca="1">+IF(AND(ISNUMBER(OFFSET('Water Data'!$D$9,0,10*ROW('Water Data'!D150))),'Data Summary'!BU156="Yes"),OFFSET('Water Data'!$D$9,0,10*ROW('Water Data'!D150)),NA())</f>
        <v>#N/A</v>
      </c>
      <c r="G156" s="508" t="e">
        <f ca="1">+IF(AND(ISNUMBER(OFFSET('Water Data'!$E$4,0,10*ROW('Water Data'!E150))),'Data Summary'!BV156="Yes"),100-OFFSET('Water Data'!$E$4,0,10*ROW('Water Data'!E150)),NA())</f>
        <v>#N/A</v>
      </c>
      <c r="H156" s="508" t="e">
        <f ca="1">+IF(AND(ISNUMBER(OFFSET('Water Data'!$E$6,0,10*ROW('Water Data'!E150))),'Data Summary'!BW156="Yes"),OFFSET('Water Data'!$E$6,0,10*ROW('Water Data'!E150)),NA())</f>
        <v>#N/A</v>
      </c>
      <c r="I156" s="508" t="e">
        <f ca="1">+IF(AND(ISNUMBER(OFFSET('Water Data'!$E$9,0,10*ROW('Water Data'!E150))),'Data Summary'!BX156="Yes"),OFFSET('Water Data'!$E$9,0,10*ROW('Water Data'!E150)),NA())</f>
        <v>#N/A</v>
      </c>
      <c r="J156" s="508" t="e">
        <f ca="1">+IF(AND(ISNUMBER(OFFSET('Water Data'!$F$4,0,10*ROW('Water Data'!F150))),'Data Summary'!BY156="Yes"),100-OFFSET('Water Data'!$F$4,0,10*ROW('Water Data'!F150)),NA())</f>
        <v>#N/A</v>
      </c>
      <c r="K156" s="508" t="e">
        <f ca="1">+IF(AND(ISNUMBER(OFFSET('Water Data'!$F$6,0,10*ROW('Water Data'!F150))),'Data Summary'!BZ156="Yes"),OFFSET('Water Data'!$F$6,0,10*ROW('Water Data'!F150)),NA())</f>
        <v>#N/A</v>
      </c>
      <c r="L156" s="508" t="e">
        <f ca="1">+IF(AND(ISNUMBER(OFFSET('Water Data'!$F$9,0,10*ROW('Water Data'!F150))),'Data Summary'!CA156="Yes"),OFFSET('Water Data'!$F$9,0,10*ROW('Water Data'!F150)),NA())</f>
        <v>#N/A</v>
      </c>
      <c r="M156" s="508" t="e">
        <f ca="1">+IF(AND(ISNUMBER(OFFSET('Water Data'!$G$4,0,10*ROW('Water Data'!G150))),'Data Summary'!CB156="Yes"),100-OFFSET('Water Data'!$G$4,0,10*ROW('Water Data'!G150)),NA())</f>
        <v>#N/A</v>
      </c>
      <c r="N156" s="508" t="e">
        <f ca="1">+IF(AND(ISNUMBER(OFFSET('Water Data'!$G$6,0,10*ROW('Water Data'!G150))),'Data Summary'!CC156="Yes"),OFFSET('Water Data'!$G$6,0,10*ROW('Water Data'!G150)),NA())</f>
        <v>#N/A</v>
      </c>
      <c r="O156" s="508" t="e">
        <f ca="1">+IF(AND(ISNUMBER(OFFSET('Water Data'!$G$9,0,10*ROW('Water Data'!G150))),'Data Summary'!CD156="Yes"),OFFSET('Water Data'!$G$9,0,10*ROW('Water Data'!G150)),NA())</f>
        <v>#N/A</v>
      </c>
      <c r="P156" s="508" t="e">
        <f ca="1">+IF(AND(ISNUMBER(OFFSET('Water Data'!$H$4,0,10*ROW('Water Data'!H150))),'Data Summary'!CE156="Yes"),100-OFFSET('Water Data'!$H$4,0,10*ROW('Water Data'!H150)),NA())</f>
        <v>#N/A</v>
      </c>
      <c r="Q156" s="508" t="e">
        <f ca="1">+IF(AND(ISNUMBER(OFFSET('Water Data'!$H$6,0,10*ROW('Water Data'!H150))),'Data Summary'!CF156="Yes"),OFFSET('Water Data'!$H$6,0,10*ROW('Water Data'!H150)),NA())</f>
        <v>#N/A</v>
      </c>
      <c r="R156" s="508" t="e">
        <f ca="1">+IF(AND(ISNUMBER(OFFSET('Water Data'!$H$9,0,10*ROW('Water Data'!H150))),'Data Summary'!CG156="Yes"),OFFSET('Water Data'!$H$9,0,10*ROW('Water Data'!H150)),NA())</f>
        <v>#N/A</v>
      </c>
      <c r="S156" s="508" t="e">
        <f ca="1">+IF(AND(ISNUMBER(OFFSET('Water Data'!$I$4,0,10*ROW('Water Data'!I150))),'Data Summary'!CH156="Yes"),100-OFFSET('Water Data'!$I$4,0,10*ROW('Water Data'!I150)),NA())</f>
        <v>#N/A</v>
      </c>
      <c r="T156" s="508" t="e">
        <f ca="1">+IF(AND(ISNUMBER(OFFSET('Water Data'!$I$6,0,10*ROW('Water Data'!I150))),'Data Summary'!CI156="Yes"),OFFSET('Water Data'!$I$6,0,10*ROW('Water Data'!I150)),NA())</f>
        <v>#N/A</v>
      </c>
      <c r="U156" s="508" t="e">
        <f ca="1">+IF(AND(ISNUMBER(OFFSET('Water Data'!$I$9,0,10*ROW('Water Data'!I150))),'Data Summary'!CJ156="Yes"),OFFSET('Water Data'!$I$9,0,10*ROW('Water Data'!I150)),NA())</f>
        <v>#N/A</v>
      </c>
      <c r="V156" s="509" t="e">
        <f ca="1">+IF(AND(ISNUMBER(OFFSET('Sanitation Data'!$D$4,0,10*ROW('Sanitation Data'!D150))),'Data Summary'!CK156="Yes"),100-OFFSET('Sanitation Data'!$D$4,0,10*ROW('Sanitation Data'!D150)),NA())</f>
        <v>#N/A</v>
      </c>
      <c r="W156" s="509" t="e">
        <f ca="1">+IF(AND(ISNUMBER(OFFSET('Sanitation Data'!$D$6,0,10*ROW('Sanitation Data'!D150))),'Data Summary'!CL156="Yes"),OFFSET('Sanitation Data'!$D$6,0,10*ROW('Sanitation Data'!D150)),NA())</f>
        <v>#N/A</v>
      </c>
      <c r="X156" s="509" t="e">
        <f ca="1">+IF(AND(ISNUMBER(OFFSET('Sanitation Data'!$D$10,0,10*ROW('Sanitation Data'!D150))),'Data Summary'!CM156="Yes"),OFFSET('Sanitation Data'!$D$10,0,10*ROW('Sanitation Data'!D150)),NA())</f>
        <v>#N/A</v>
      </c>
      <c r="Y156" s="509" t="e">
        <f ca="1">+IF(AND(ISNUMBER(OFFSET('Sanitation Data'!$D$11,0,10*ROW('Sanitation Data'!D150))),'Data Summary'!CN156="Yes"),OFFSET('Sanitation Data'!$D$11,0,10*ROW('Sanitation Data'!D150)),NA())</f>
        <v>#N/A</v>
      </c>
      <c r="Z156" s="509" t="e">
        <f ca="1">+IF(AND(ISNUMBER(OFFSET('Sanitation Data'!$D$12,0,10*ROW('Sanitation Data'!D150))),'Data Summary'!CO156="Yes"),OFFSET('Sanitation Data'!$D$12,0,10*ROW('Sanitation Data'!D150)),NA())</f>
        <v>#N/A</v>
      </c>
      <c r="AA156" s="509" t="e">
        <f ca="1">+IF(AND(ISNUMBER(OFFSET('Sanitation Data'!$E$4,0,10*ROW('Sanitation Data'!E150))),'Data Summary'!CP156="Yes"),100-OFFSET('Sanitation Data'!$E$4,0,10*ROW('Sanitation Data'!E150)),NA())</f>
        <v>#N/A</v>
      </c>
      <c r="AB156" s="509" t="e">
        <f ca="1">+IF(AND(ISNUMBER(OFFSET('Sanitation Data'!$E$6,0,10*ROW('Sanitation Data'!E150))),'Data Summary'!CQ156="Yes"),OFFSET('Sanitation Data'!$E$6,0,10*ROW('Sanitation Data'!E150)),NA())</f>
        <v>#N/A</v>
      </c>
      <c r="AC156" s="509" t="e">
        <f ca="1">+IF(AND(ISNUMBER(OFFSET('Sanitation Data'!$E$10,0,10*ROW('Sanitation Data'!E150))),'Data Summary'!CR156="Yes"),OFFSET('Sanitation Data'!$E$10,0,10*ROW('Sanitation Data'!E150)),NA())</f>
        <v>#N/A</v>
      </c>
      <c r="AD156" s="509" t="e">
        <f ca="1">+IF(AND(ISNUMBER(OFFSET('Sanitation Data'!$E$11,0,10*ROW('Sanitation Data'!E150))),'Data Summary'!CS156="Yes"),OFFSET('Sanitation Data'!$E$11,0,10*ROW('Sanitation Data'!E150)),NA())</f>
        <v>#N/A</v>
      </c>
      <c r="AE156" s="509" t="e">
        <f ca="1">+IF(AND(ISNUMBER(OFFSET('Sanitation Data'!$E$12,0,10*ROW('Sanitation Data'!E150))),'Data Summary'!CT156="Yes"),OFFSET('Sanitation Data'!$E$12,0,10*ROW('Sanitation Data'!E150)),NA())</f>
        <v>#N/A</v>
      </c>
      <c r="AF156" s="509" t="e">
        <f ca="1">+IF(AND(ISNUMBER(OFFSET('Sanitation Data'!$F$4,0,10*ROW('Sanitation Data'!F150))),'Data Summary'!CU156="Yes"),100-OFFSET('Sanitation Data'!$F$4,0,10*ROW('Sanitation Data'!F150)),NA())</f>
        <v>#N/A</v>
      </c>
      <c r="AG156" s="509" t="e">
        <f ca="1">+IF(AND(ISNUMBER(OFFSET('Sanitation Data'!$F$6,0,10*ROW('Sanitation Data'!F150))),'Data Summary'!CV156="Yes"),OFFSET('Sanitation Data'!$F$6,0,10*ROW('Sanitation Data'!F150)),NA())</f>
        <v>#N/A</v>
      </c>
      <c r="AH156" s="509" t="e">
        <f ca="1">+IF(AND(ISNUMBER(OFFSET('Sanitation Data'!$F$10,0,10*ROW('Sanitation Data'!F150))),'Data Summary'!CW156="Yes"),OFFSET('Sanitation Data'!$F$10,0,10*ROW('Sanitation Data'!F150)),NA())</f>
        <v>#N/A</v>
      </c>
      <c r="AI156" s="509" t="e">
        <f ca="1">+IF(AND(ISNUMBER(OFFSET('Sanitation Data'!$F$11,0,10*ROW('Sanitation Data'!F150))),'Data Summary'!CX156="Yes"),OFFSET('Sanitation Data'!$F$11,0,10*ROW('Sanitation Data'!F150)),NA())</f>
        <v>#N/A</v>
      </c>
      <c r="AJ156" s="509" t="e">
        <f ca="1">+IF(AND(ISNUMBER(OFFSET('Sanitation Data'!$F$12,0,10*ROW('Sanitation Data'!F150))),'Data Summary'!CY156="Yes"),OFFSET('Sanitation Data'!$F$12,0,10*ROW('Sanitation Data'!F150)),NA())</f>
        <v>#N/A</v>
      </c>
      <c r="AK156" s="509" t="e">
        <f ca="1">+IF(AND(ISNUMBER(OFFSET('Sanitation Data'!$G$4,0,10*ROW('Sanitation Data'!G150))),'Data Summary'!CZ156="Yes"),100-OFFSET('Sanitation Data'!$G$4,0,10*ROW('Sanitation Data'!G150)),NA())</f>
        <v>#N/A</v>
      </c>
      <c r="AL156" s="509" t="e">
        <f ca="1">+IF(AND(ISNUMBER(OFFSET('Sanitation Data'!$G$6,0,10*ROW('Sanitation Data'!G150))),'Data Summary'!DA156="Yes"),OFFSET('Sanitation Data'!$G$6,0,10*ROW('Sanitation Data'!G150)),NA())</f>
        <v>#N/A</v>
      </c>
      <c r="AM156" s="509" t="e">
        <f ca="1">+IF(AND(ISNUMBER(OFFSET('Sanitation Data'!$G$10,0,10*ROW('Sanitation Data'!G150))),'Data Summary'!DB156="Yes"),OFFSET('Sanitation Data'!$G$10,0,10*ROW('Sanitation Data'!G150)),NA())</f>
        <v>#N/A</v>
      </c>
      <c r="AN156" s="509" t="e">
        <f ca="1">+IF(AND(ISNUMBER(OFFSET('Sanitation Data'!$G$11,0,10*ROW('Sanitation Data'!G150))),'Data Summary'!DC156="Yes"),OFFSET('Sanitation Data'!$G$11,0,10*ROW('Sanitation Data'!G150)),NA())</f>
        <v>#N/A</v>
      </c>
      <c r="AO156" s="509" t="e">
        <f ca="1">+IF(AND(ISNUMBER(OFFSET('Sanitation Data'!$G$12,0,10*ROW('Sanitation Data'!G150))),'Data Summary'!DD156="Yes"),OFFSET('Sanitation Data'!$G$12,0,10*ROW('Sanitation Data'!G150)),NA())</f>
        <v>#N/A</v>
      </c>
      <c r="AP156" s="509" t="e">
        <f ca="1">+IF(AND(ISNUMBER(OFFSET('Sanitation Data'!$H$4,0,10*ROW('Sanitation Data'!H150))),'Data Summary'!DE156="Yes"),100-OFFSET('Sanitation Data'!$H$4,0,10*ROW('Sanitation Data'!H150)),NA())</f>
        <v>#N/A</v>
      </c>
      <c r="AQ156" s="509" t="e">
        <f ca="1">+IF(AND(ISNUMBER(OFFSET('Sanitation Data'!$H$6,0,10*ROW('Sanitation Data'!H150))),'Data Summary'!DF156="Yes"),OFFSET('Sanitation Data'!$H$6,0,10*ROW('Sanitation Data'!H150)),NA())</f>
        <v>#N/A</v>
      </c>
      <c r="AR156" s="509" t="e">
        <f ca="1">+IF(AND(ISNUMBER(OFFSET('Sanitation Data'!$H$10,0,10*ROW('Sanitation Data'!H150))),'Data Summary'!DG156="Yes"),OFFSET('Sanitation Data'!$H$10,0,10*ROW('Sanitation Data'!H150)),NA())</f>
        <v>#N/A</v>
      </c>
      <c r="AS156" s="509" t="e">
        <f ca="1">+IF(AND(ISNUMBER(OFFSET('Sanitation Data'!$H$11,0,10*ROW('Sanitation Data'!H150))),'Data Summary'!DH156="Yes"),OFFSET('Sanitation Data'!$H$11,0,10*ROW('Sanitation Data'!H150)),NA())</f>
        <v>#N/A</v>
      </c>
      <c r="AT156" s="509" t="e">
        <f ca="1">+IF(AND(ISNUMBER(OFFSET('Sanitation Data'!$H$12,0,10*ROW('Sanitation Data'!H150))),'Data Summary'!DI156="Yes"),OFFSET('Sanitation Data'!$H$12,0,10*ROW('Sanitation Data'!H150)),NA())</f>
        <v>#N/A</v>
      </c>
      <c r="AU156" s="509" t="e">
        <f ca="1">+IF(AND(ISNUMBER(OFFSET('Sanitation Data'!$I$4,0,10*ROW('Sanitation Data'!I150))),'Data Summary'!DJ156="Yes"),100-OFFSET('Sanitation Data'!$I$4,0,10*ROW('Sanitation Data'!I150)),NA())</f>
        <v>#N/A</v>
      </c>
      <c r="AV156" s="509" t="e">
        <f ca="1">+IF(AND(ISNUMBER(OFFSET('Sanitation Data'!$I$6,0,10*ROW('Sanitation Data'!I150))),'Data Summary'!DK156="Yes"),OFFSET('Sanitation Data'!$I$6,0,10*ROW('Sanitation Data'!I150)),NA())</f>
        <v>#N/A</v>
      </c>
      <c r="AW156" s="509" t="e">
        <f ca="1">+IF(AND(ISNUMBER(OFFSET('Sanitation Data'!$I$10,0,10*ROW('Sanitation Data'!I150))),'Data Summary'!DL156="Yes"),OFFSET('Sanitation Data'!$I$10,0,10*ROW('Sanitation Data'!I150)),NA())</f>
        <v>#N/A</v>
      </c>
      <c r="AX156" s="509" t="e">
        <f ca="1">+IF(AND(ISNUMBER(OFFSET('Sanitation Data'!$I$11,0,10*ROW('Sanitation Data'!I150))),'Data Summary'!DM156="Yes"),OFFSET('Sanitation Data'!$I$11,0,10*ROW('Sanitation Data'!I150)),NA())</f>
        <v>#N/A</v>
      </c>
      <c r="AY156" s="509" t="e">
        <f ca="1">+IF(AND(ISNUMBER(OFFSET('Sanitation Data'!$I$12,0,10*ROW('Sanitation Data'!I150))),'Data Summary'!DN156="Yes"),OFFSET('Sanitation Data'!$I$12,0,10*ROW('Sanitation Data'!I150)),NA())</f>
        <v>#N/A</v>
      </c>
      <c r="AZ156" s="510" t="e">
        <f ca="1">+IF(AND(ISNUMBER(OFFSET('Hygiene Data'!$D$5,0,10*ROW('Hygiene Data'!D150))),'Data Summary'!DO156="Yes"),OFFSET('Hygiene Data'!$D$5,0,10*ROW('Hygiene Data'!D150)),NA())</f>
        <v>#N/A</v>
      </c>
      <c r="BA156" s="510" t="e">
        <f ca="1">+IF(AND(ISNUMBER(OFFSET('Hygiene Data'!$D$7,0,10*ROW('Hygiene Data'!D150))),'Data Summary'!DP156="Yes"),OFFSET('Hygiene Data'!$D$7,0,10*ROW('Hygiene Data'!D150)),NA())</f>
        <v>#N/A</v>
      </c>
      <c r="BB156" s="510" t="e">
        <f ca="1">+IF(AND(ISNUMBER(OFFSET('Hygiene Data'!$D$9,0,10*ROW('Hygiene Data'!D150))),'Data Summary'!DQ156="Yes"),OFFSET('Hygiene Data'!$D$9,0,10*ROW('Hygiene Data'!D150)),NA())</f>
        <v>#N/A</v>
      </c>
      <c r="BC156" s="510" t="e">
        <f ca="1">+IF(AND(ISNUMBER(OFFSET('Hygiene Data'!$E$5,0,10*ROW('Hygiene Data'!E150))),'Data Summary'!DR156="Yes"),OFFSET('Hygiene Data'!$E$5,0,10*ROW('Hygiene Data'!E150)),NA())</f>
        <v>#N/A</v>
      </c>
      <c r="BD156" s="510" t="e">
        <f ca="1">+IF(AND(ISNUMBER(OFFSET('Hygiene Data'!$E$7,0,10*ROW('Hygiene Data'!E150))),'Data Summary'!DS156="Yes"),OFFSET('Hygiene Data'!$E$7,0,10*ROW('Hygiene Data'!E150)),NA())</f>
        <v>#N/A</v>
      </c>
      <c r="BE156" s="510" t="e">
        <f ca="1">+IF(AND(ISNUMBER(OFFSET('Hygiene Data'!$E$9,0,10*ROW('Hygiene Data'!E150))),'Data Summary'!DT156="Yes"),OFFSET('Hygiene Data'!$E$9,0,10*ROW('Hygiene Data'!E150)),NA())</f>
        <v>#N/A</v>
      </c>
      <c r="BF156" s="510" t="e">
        <f ca="1">+IF(AND(ISNUMBER(OFFSET('Hygiene Data'!$F$5,0,10*ROW('Hygiene Data'!F150))),'Data Summary'!DU156="Yes"),OFFSET('Hygiene Data'!$F$5,0,10*ROW('Hygiene Data'!F150)),NA())</f>
        <v>#N/A</v>
      </c>
      <c r="BG156" s="510" t="e">
        <f ca="1">+IF(AND(ISNUMBER(OFFSET('Hygiene Data'!$F$7,0,10*ROW('Hygiene Data'!F150))),'Data Summary'!DV156="Yes"),OFFSET('Hygiene Data'!$F$7,0,10*ROW('Hygiene Data'!F150)),NA())</f>
        <v>#N/A</v>
      </c>
      <c r="BH156" s="510" t="e">
        <f ca="1">+IF(AND(ISNUMBER(OFFSET('Hygiene Data'!$F$9,0,10*ROW('Hygiene Data'!F150))),'Data Summary'!DW156="Yes"),OFFSET('Hygiene Data'!$F$9,0,10*ROW('Hygiene Data'!F150)),NA())</f>
        <v>#N/A</v>
      </c>
      <c r="BI156" s="510" t="e">
        <f ca="1">+IF(AND(ISNUMBER(OFFSET('Hygiene Data'!$G$5,0,10*ROW('Hygiene Data'!G150))),'Data Summary'!DX156="Yes"),OFFSET('Hygiene Data'!$G$5,0,10*ROW('Hygiene Data'!G150)),NA())</f>
        <v>#N/A</v>
      </c>
      <c r="BJ156" s="510" t="e">
        <f ca="1">+IF(AND(ISNUMBER(OFFSET('Hygiene Data'!$G$7,0,10*ROW('Hygiene Data'!G150))),'Data Summary'!DY156="Yes"),OFFSET('Hygiene Data'!$G$7,0,10*ROW('Hygiene Data'!G150)),NA())</f>
        <v>#N/A</v>
      </c>
      <c r="BK156" s="510" t="e">
        <f ca="1">+IF(AND(ISNUMBER(OFFSET('Hygiene Data'!$G$9,0,10*ROW('Hygiene Data'!G150))),'Data Summary'!DZ156="Yes"),OFFSET('Hygiene Data'!$G$9,0,10*ROW('Hygiene Data'!G150)),NA())</f>
        <v>#N/A</v>
      </c>
      <c r="BL156" s="510" t="e">
        <f ca="1">+IF(AND(ISNUMBER(OFFSET('Hygiene Data'!$H$5,0,10*ROW('Hygiene Data'!H150))),'Data Summary'!EA156="Yes"),OFFSET('Hygiene Data'!$H$5,0,10*ROW('Hygiene Data'!H150)),NA())</f>
        <v>#N/A</v>
      </c>
      <c r="BM156" s="510" t="e">
        <f ca="1">+IF(AND(ISNUMBER(OFFSET('Hygiene Data'!$H$7,0,10*ROW('Hygiene Data'!H150))),'Data Summary'!EB156="Yes"),OFFSET('Hygiene Data'!$H$7,0,10*ROW('Hygiene Data'!H150)),NA())</f>
        <v>#N/A</v>
      </c>
      <c r="BN156" s="510" t="e">
        <f ca="1">+IF(AND(ISNUMBER(OFFSET('Hygiene Data'!$H$9,0,10*ROW('Hygiene Data'!H150))),'Data Summary'!EC156="Yes"),OFFSET('Hygiene Data'!$H$9,0,10*ROW('Hygiene Data'!H150)),NA())</f>
        <v>#N/A</v>
      </c>
      <c r="BO156" s="510" t="e">
        <f ca="1">+IF(AND(ISNUMBER(OFFSET('Hygiene Data'!$I$5,0,10*ROW('Hygiene Data'!I150))),'Data Summary'!ED156="Yes"),OFFSET('Hygiene Data'!$I$5,0,10*ROW('Hygiene Data'!I150)),NA())</f>
        <v>#N/A</v>
      </c>
      <c r="BP156" s="510" t="e">
        <f ca="1">+IF(AND(ISNUMBER(OFFSET('Hygiene Data'!$I$7,0,10*ROW('Hygiene Data'!I150))),'Data Summary'!EE156="Yes"),OFFSET('Hygiene Data'!$I$7,0,10*ROW('Hygiene Data'!I150)),NA())</f>
        <v>#N/A</v>
      </c>
      <c r="BQ156" s="510" t="e">
        <f ca="1">+IF(AND(ISNUMBER(OFFSET('Hygiene Data'!$I$9,0,10*ROW('Hygiene Data'!I150))),'Data Summary'!EF156="Yes"),OFFSET('Hygiene Data'!$I$9,0,10*ROW('Hygiene Data'!I150)),NA())</f>
        <v>#N/A</v>
      </c>
    </row>
    <row r="157" spans="1:69" x14ac:dyDescent="0.25">
      <c r="A157" s="506" t="e">
        <f ca="1">+RIGHT('Data Summary'!A157,LEN('Data Summary'!A157)-9)</f>
        <v>#VALUE!</v>
      </c>
      <c r="B157" s="480" t="str">
        <f ca="1">+IF(ISTEXT('Data Summary'!B157),'Data Summary'!B157,"")</f>
        <v/>
      </c>
      <c r="C157" s="507" t="e">
        <f ca="1">+VALUE('Data Summary'!C157)</f>
        <v>#VALUE!</v>
      </c>
      <c r="D157" s="508" t="e">
        <f ca="1">+IF(AND(ISNUMBER(OFFSET('Water Data'!$D$4,0,10*ROW('Water Data'!D151))),'Data Summary'!BS157="Yes"),100-OFFSET('Water Data'!$D$4,0,10*ROW('Water Data'!D151)),NA())</f>
        <v>#N/A</v>
      </c>
      <c r="E157" s="508" t="e">
        <f ca="1">+IF(AND(ISNUMBER(OFFSET('Water Data'!$D$6,0,10*ROW('Water Data'!D151))),'Data Summary'!BT157="Yes"),OFFSET('Water Data'!$D$6,0,10*ROW('Water Data'!D151)),NA())</f>
        <v>#N/A</v>
      </c>
      <c r="F157" s="508" t="e">
        <f ca="1">+IF(AND(ISNUMBER(OFFSET('Water Data'!$D$9,0,10*ROW('Water Data'!D151))),'Data Summary'!BU157="Yes"),OFFSET('Water Data'!$D$9,0,10*ROW('Water Data'!D151)),NA())</f>
        <v>#N/A</v>
      </c>
      <c r="G157" s="508" t="e">
        <f ca="1">+IF(AND(ISNUMBER(OFFSET('Water Data'!$E$4,0,10*ROW('Water Data'!E151))),'Data Summary'!BV157="Yes"),100-OFFSET('Water Data'!$E$4,0,10*ROW('Water Data'!E151)),NA())</f>
        <v>#N/A</v>
      </c>
      <c r="H157" s="508" t="e">
        <f ca="1">+IF(AND(ISNUMBER(OFFSET('Water Data'!$E$6,0,10*ROW('Water Data'!E151))),'Data Summary'!BW157="Yes"),OFFSET('Water Data'!$E$6,0,10*ROW('Water Data'!E151)),NA())</f>
        <v>#N/A</v>
      </c>
      <c r="I157" s="508" t="e">
        <f ca="1">+IF(AND(ISNUMBER(OFFSET('Water Data'!$E$9,0,10*ROW('Water Data'!E151))),'Data Summary'!BX157="Yes"),OFFSET('Water Data'!$E$9,0,10*ROW('Water Data'!E151)),NA())</f>
        <v>#N/A</v>
      </c>
      <c r="J157" s="508" t="e">
        <f ca="1">+IF(AND(ISNUMBER(OFFSET('Water Data'!$F$4,0,10*ROW('Water Data'!F151))),'Data Summary'!BY157="Yes"),100-OFFSET('Water Data'!$F$4,0,10*ROW('Water Data'!F151)),NA())</f>
        <v>#N/A</v>
      </c>
      <c r="K157" s="508" t="e">
        <f ca="1">+IF(AND(ISNUMBER(OFFSET('Water Data'!$F$6,0,10*ROW('Water Data'!F151))),'Data Summary'!BZ157="Yes"),OFFSET('Water Data'!$F$6,0,10*ROW('Water Data'!F151)),NA())</f>
        <v>#N/A</v>
      </c>
      <c r="L157" s="508" t="e">
        <f ca="1">+IF(AND(ISNUMBER(OFFSET('Water Data'!$F$9,0,10*ROW('Water Data'!F151))),'Data Summary'!CA157="Yes"),OFFSET('Water Data'!$F$9,0,10*ROW('Water Data'!F151)),NA())</f>
        <v>#N/A</v>
      </c>
      <c r="M157" s="508" t="e">
        <f ca="1">+IF(AND(ISNUMBER(OFFSET('Water Data'!$G$4,0,10*ROW('Water Data'!G151))),'Data Summary'!CB157="Yes"),100-OFFSET('Water Data'!$G$4,0,10*ROW('Water Data'!G151)),NA())</f>
        <v>#N/A</v>
      </c>
      <c r="N157" s="508" t="e">
        <f ca="1">+IF(AND(ISNUMBER(OFFSET('Water Data'!$G$6,0,10*ROW('Water Data'!G151))),'Data Summary'!CC157="Yes"),OFFSET('Water Data'!$G$6,0,10*ROW('Water Data'!G151)),NA())</f>
        <v>#N/A</v>
      </c>
      <c r="O157" s="508" t="e">
        <f ca="1">+IF(AND(ISNUMBER(OFFSET('Water Data'!$G$9,0,10*ROW('Water Data'!G151))),'Data Summary'!CD157="Yes"),OFFSET('Water Data'!$G$9,0,10*ROW('Water Data'!G151)),NA())</f>
        <v>#N/A</v>
      </c>
      <c r="P157" s="508" t="e">
        <f ca="1">+IF(AND(ISNUMBER(OFFSET('Water Data'!$H$4,0,10*ROW('Water Data'!H151))),'Data Summary'!CE157="Yes"),100-OFFSET('Water Data'!$H$4,0,10*ROW('Water Data'!H151)),NA())</f>
        <v>#N/A</v>
      </c>
      <c r="Q157" s="508" t="e">
        <f ca="1">+IF(AND(ISNUMBER(OFFSET('Water Data'!$H$6,0,10*ROW('Water Data'!H151))),'Data Summary'!CF157="Yes"),OFFSET('Water Data'!$H$6,0,10*ROW('Water Data'!H151)),NA())</f>
        <v>#N/A</v>
      </c>
      <c r="R157" s="508" t="e">
        <f ca="1">+IF(AND(ISNUMBER(OFFSET('Water Data'!$H$9,0,10*ROW('Water Data'!H151))),'Data Summary'!CG157="Yes"),OFFSET('Water Data'!$H$9,0,10*ROW('Water Data'!H151)),NA())</f>
        <v>#N/A</v>
      </c>
      <c r="S157" s="508" t="e">
        <f ca="1">+IF(AND(ISNUMBER(OFFSET('Water Data'!$I$4,0,10*ROW('Water Data'!I151))),'Data Summary'!CH157="Yes"),100-OFFSET('Water Data'!$I$4,0,10*ROW('Water Data'!I151)),NA())</f>
        <v>#N/A</v>
      </c>
      <c r="T157" s="508" t="e">
        <f ca="1">+IF(AND(ISNUMBER(OFFSET('Water Data'!$I$6,0,10*ROW('Water Data'!I151))),'Data Summary'!CI157="Yes"),OFFSET('Water Data'!$I$6,0,10*ROW('Water Data'!I151)),NA())</f>
        <v>#N/A</v>
      </c>
      <c r="U157" s="508" t="e">
        <f ca="1">+IF(AND(ISNUMBER(OFFSET('Water Data'!$I$9,0,10*ROW('Water Data'!I151))),'Data Summary'!CJ157="Yes"),OFFSET('Water Data'!$I$9,0,10*ROW('Water Data'!I151)),NA())</f>
        <v>#N/A</v>
      </c>
      <c r="V157" s="509" t="e">
        <f ca="1">+IF(AND(ISNUMBER(OFFSET('Sanitation Data'!$D$4,0,10*ROW('Sanitation Data'!D151))),'Data Summary'!CK157="Yes"),100-OFFSET('Sanitation Data'!$D$4,0,10*ROW('Sanitation Data'!D151)),NA())</f>
        <v>#N/A</v>
      </c>
      <c r="W157" s="509" t="e">
        <f ca="1">+IF(AND(ISNUMBER(OFFSET('Sanitation Data'!$D$6,0,10*ROW('Sanitation Data'!D151))),'Data Summary'!CL157="Yes"),OFFSET('Sanitation Data'!$D$6,0,10*ROW('Sanitation Data'!D151)),NA())</f>
        <v>#N/A</v>
      </c>
      <c r="X157" s="509" t="e">
        <f ca="1">+IF(AND(ISNUMBER(OFFSET('Sanitation Data'!$D$10,0,10*ROW('Sanitation Data'!D151))),'Data Summary'!CM157="Yes"),OFFSET('Sanitation Data'!$D$10,0,10*ROW('Sanitation Data'!D151)),NA())</f>
        <v>#N/A</v>
      </c>
      <c r="Y157" s="509" t="e">
        <f ca="1">+IF(AND(ISNUMBER(OFFSET('Sanitation Data'!$D$11,0,10*ROW('Sanitation Data'!D151))),'Data Summary'!CN157="Yes"),OFFSET('Sanitation Data'!$D$11,0,10*ROW('Sanitation Data'!D151)),NA())</f>
        <v>#N/A</v>
      </c>
      <c r="Z157" s="509" t="e">
        <f ca="1">+IF(AND(ISNUMBER(OFFSET('Sanitation Data'!$D$12,0,10*ROW('Sanitation Data'!D151))),'Data Summary'!CO157="Yes"),OFFSET('Sanitation Data'!$D$12,0,10*ROW('Sanitation Data'!D151)),NA())</f>
        <v>#N/A</v>
      </c>
      <c r="AA157" s="509" t="e">
        <f ca="1">+IF(AND(ISNUMBER(OFFSET('Sanitation Data'!$E$4,0,10*ROW('Sanitation Data'!E151))),'Data Summary'!CP157="Yes"),100-OFFSET('Sanitation Data'!$E$4,0,10*ROW('Sanitation Data'!E151)),NA())</f>
        <v>#N/A</v>
      </c>
      <c r="AB157" s="509" t="e">
        <f ca="1">+IF(AND(ISNUMBER(OFFSET('Sanitation Data'!$E$6,0,10*ROW('Sanitation Data'!E151))),'Data Summary'!CQ157="Yes"),OFFSET('Sanitation Data'!$E$6,0,10*ROW('Sanitation Data'!E151)),NA())</f>
        <v>#N/A</v>
      </c>
      <c r="AC157" s="509" t="e">
        <f ca="1">+IF(AND(ISNUMBER(OFFSET('Sanitation Data'!$E$10,0,10*ROW('Sanitation Data'!E151))),'Data Summary'!CR157="Yes"),OFFSET('Sanitation Data'!$E$10,0,10*ROW('Sanitation Data'!E151)),NA())</f>
        <v>#N/A</v>
      </c>
      <c r="AD157" s="509" t="e">
        <f ca="1">+IF(AND(ISNUMBER(OFFSET('Sanitation Data'!$E$11,0,10*ROW('Sanitation Data'!E151))),'Data Summary'!CS157="Yes"),OFFSET('Sanitation Data'!$E$11,0,10*ROW('Sanitation Data'!E151)),NA())</f>
        <v>#N/A</v>
      </c>
      <c r="AE157" s="509" t="e">
        <f ca="1">+IF(AND(ISNUMBER(OFFSET('Sanitation Data'!$E$12,0,10*ROW('Sanitation Data'!E151))),'Data Summary'!CT157="Yes"),OFFSET('Sanitation Data'!$E$12,0,10*ROW('Sanitation Data'!E151)),NA())</f>
        <v>#N/A</v>
      </c>
      <c r="AF157" s="509" t="e">
        <f ca="1">+IF(AND(ISNUMBER(OFFSET('Sanitation Data'!$F$4,0,10*ROW('Sanitation Data'!F151))),'Data Summary'!CU157="Yes"),100-OFFSET('Sanitation Data'!$F$4,0,10*ROW('Sanitation Data'!F151)),NA())</f>
        <v>#N/A</v>
      </c>
      <c r="AG157" s="509" t="e">
        <f ca="1">+IF(AND(ISNUMBER(OFFSET('Sanitation Data'!$F$6,0,10*ROW('Sanitation Data'!F151))),'Data Summary'!CV157="Yes"),OFFSET('Sanitation Data'!$F$6,0,10*ROW('Sanitation Data'!F151)),NA())</f>
        <v>#N/A</v>
      </c>
      <c r="AH157" s="509" t="e">
        <f ca="1">+IF(AND(ISNUMBER(OFFSET('Sanitation Data'!$F$10,0,10*ROW('Sanitation Data'!F151))),'Data Summary'!CW157="Yes"),OFFSET('Sanitation Data'!$F$10,0,10*ROW('Sanitation Data'!F151)),NA())</f>
        <v>#N/A</v>
      </c>
      <c r="AI157" s="509" t="e">
        <f ca="1">+IF(AND(ISNUMBER(OFFSET('Sanitation Data'!$F$11,0,10*ROW('Sanitation Data'!F151))),'Data Summary'!CX157="Yes"),OFFSET('Sanitation Data'!$F$11,0,10*ROW('Sanitation Data'!F151)),NA())</f>
        <v>#N/A</v>
      </c>
      <c r="AJ157" s="509" t="e">
        <f ca="1">+IF(AND(ISNUMBER(OFFSET('Sanitation Data'!$F$12,0,10*ROW('Sanitation Data'!F151))),'Data Summary'!CY157="Yes"),OFFSET('Sanitation Data'!$F$12,0,10*ROW('Sanitation Data'!F151)),NA())</f>
        <v>#N/A</v>
      </c>
      <c r="AK157" s="509" t="e">
        <f ca="1">+IF(AND(ISNUMBER(OFFSET('Sanitation Data'!$G$4,0,10*ROW('Sanitation Data'!G151))),'Data Summary'!CZ157="Yes"),100-OFFSET('Sanitation Data'!$G$4,0,10*ROW('Sanitation Data'!G151)),NA())</f>
        <v>#N/A</v>
      </c>
      <c r="AL157" s="509" t="e">
        <f ca="1">+IF(AND(ISNUMBER(OFFSET('Sanitation Data'!$G$6,0,10*ROW('Sanitation Data'!G151))),'Data Summary'!DA157="Yes"),OFFSET('Sanitation Data'!$G$6,0,10*ROW('Sanitation Data'!G151)),NA())</f>
        <v>#N/A</v>
      </c>
      <c r="AM157" s="509" t="e">
        <f ca="1">+IF(AND(ISNUMBER(OFFSET('Sanitation Data'!$G$10,0,10*ROW('Sanitation Data'!G151))),'Data Summary'!DB157="Yes"),OFFSET('Sanitation Data'!$G$10,0,10*ROW('Sanitation Data'!G151)),NA())</f>
        <v>#N/A</v>
      </c>
      <c r="AN157" s="509" t="e">
        <f ca="1">+IF(AND(ISNUMBER(OFFSET('Sanitation Data'!$G$11,0,10*ROW('Sanitation Data'!G151))),'Data Summary'!DC157="Yes"),OFFSET('Sanitation Data'!$G$11,0,10*ROW('Sanitation Data'!G151)),NA())</f>
        <v>#N/A</v>
      </c>
      <c r="AO157" s="509" t="e">
        <f ca="1">+IF(AND(ISNUMBER(OFFSET('Sanitation Data'!$G$12,0,10*ROW('Sanitation Data'!G151))),'Data Summary'!DD157="Yes"),OFFSET('Sanitation Data'!$G$12,0,10*ROW('Sanitation Data'!G151)),NA())</f>
        <v>#N/A</v>
      </c>
      <c r="AP157" s="509" t="e">
        <f ca="1">+IF(AND(ISNUMBER(OFFSET('Sanitation Data'!$H$4,0,10*ROW('Sanitation Data'!H151))),'Data Summary'!DE157="Yes"),100-OFFSET('Sanitation Data'!$H$4,0,10*ROW('Sanitation Data'!H151)),NA())</f>
        <v>#N/A</v>
      </c>
      <c r="AQ157" s="509" t="e">
        <f ca="1">+IF(AND(ISNUMBER(OFFSET('Sanitation Data'!$H$6,0,10*ROW('Sanitation Data'!H151))),'Data Summary'!DF157="Yes"),OFFSET('Sanitation Data'!$H$6,0,10*ROW('Sanitation Data'!H151)),NA())</f>
        <v>#N/A</v>
      </c>
      <c r="AR157" s="509" t="e">
        <f ca="1">+IF(AND(ISNUMBER(OFFSET('Sanitation Data'!$H$10,0,10*ROW('Sanitation Data'!H151))),'Data Summary'!DG157="Yes"),OFFSET('Sanitation Data'!$H$10,0,10*ROW('Sanitation Data'!H151)),NA())</f>
        <v>#N/A</v>
      </c>
      <c r="AS157" s="509" t="e">
        <f ca="1">+IF(AND(ISNUMBER(OFFSET('Sanitation Data'!$H$11,0,10*ROW('Sanitation Data'!H151))),'Data Summary'!DH157="Yes"),OFFSET('Sanitation Data'!$H$11,0,10*ROW('Sanitation Data'!H151)),NA())</f>
        <v>#N/A</v>
      </c>
      <c r="AT157" s="509" t="e">
        <f ca="1">+IF(AND(ISNUMBER(OFFSET('Sanitation Data'!$H$12,0,10*ROW('Sanitation Data'!H151))),'Data Summary'!DI157="Yes"),OFFSET('Sanitation Data'!$H$12,0,10*ROW('Sanitation Data'!H151)),NA())</f>
        <v>#N/A</v>
      </c>
      <c r="AU157" s="509" t="e">
        <f ca="1">+IF(AND(ISNUMBER(OFFSET('Sanitation Data'!$I$4,0,10*ROW('Sanitation Data'!I151))),'Data Summary'!DJ157="Yes"),100-OFFSET('Sanitation Data'!$I$4,0,10*ROW('Sanitation Data'!I151)),NA())</f>
        <v>#N/A</v>
      </c>
      <c r="AV157" s="509" t="e">
        <f ca="1">+IF(AND(ISNUMBER(OFFSET('Sanitation Data'!$I$6,0,10*ROW('Sanitation Data'!I151))),'Data Summary'!DK157="Yes"),OFFSET('Sanitation Data'!$I$6,0,10*ROW('Sanitation Data'!I151)),NA())</f>
        <v>#N/A</v>
      </c>
      <c r="AW157" s="509" t="e">
        <f ca="1">+IF(AND(ISNUMBER(OFFSET('Sanitation Data'!$I$10,0,10*ROW('Sanitation Data'!I151))),'Data Summary'!DL157="Yes"),OFFSET('Sanitation Data'!$I$10,0,10*ROW('Sanitation Data'!I151)),NA())</f>
        <v>#N/A</v>
      </c>
      <c r="AX157" s="509" t="e">
        <f ca="1">+IF(AND(ISNUMBER(OFFSET('Sanitation Data'!$I$11,0,10*ROW('Sanitation Data'!I151))),'Data Summary'!DM157="Yes"),OFFSET('Sanitation Data'!$I$11,0,10*ROW('Sanitation Data'!I151)),NA())</f>
        <v>#N/A</v>
      </c>
      <c r="AY157" s="509" t="e">
        <f ca="1">+IF(AND(ISNUMBER(OFFSET('Sanitation Data'!$I$12,0,10*ROW('Sanitation Data'!I151))),'Data Summary'!DN157="Yes"),OFFSET('Sanitation Data'!$I$12,0,10*ROW('Sanitation Data'!I151)),NA())</f>
        <v>#N/A</v>
      </c>
      <c r="AZ157" s="510" t="e">
        <f ca="1">+IF(AND(ISNUMBER(OFFSET('Hygiene Data'!$D$5,0,10*ROW('Hygiene Data'!D151))),'Data Summary'!DO157="Yes"),OFFSET('Hygiene Data'!$D$5,0,10*ROW('Hygiene Data'!D151)),NA())</f>
        <v>#N/A</v>
      </c>
      <c r="BA157" s="510" t="e">
        <f ca="1">+IF(AND(ISNUMBER(OFFSET('Hygiene Data'!$D$7,0,10*ROW('Hygiene Data'!D151))),'Data Summary'!DP157="Yes"),OFFSET('Hygiene Data'!$D$7,0,10*ROW('Hygiene Data'!D151)),NA())</f>
        <v>#N/A</v>
      </c>
      <c r="BB157" s="510" t="e">
        <f ca="1">+IF(AND(ISNUMBER(OFFSET('Hygiene Data'!$D$9,0,10*ROW('Hygiene Data'!D151))),'Data Summary'!DQ157="Yes"),OFFSET('Hygiene Data'!$D$9,0,10*ROW('Hygiene Data'!D151)),NA())</f>
        <v>#N/A</v>
      </c>
      <c r="BC157" s="510" t="e">
        <f ca="1">+IF(AND(ISNUMBER(OFFSET('Hygiene Data'!$E$5,0,10*ROW('Hygiene Data'!E151))),'Data Summary'!DR157="Yes"),OFFSET('Hygiene Data'!$E$5,0,10*ROW('Hygiene Data'!E151)),NA())</f>
        <v>#N/A</v>
      </c>
      <c r="BD157" s="510" t="e">
        <f ca="1">+IF(AND(ISNUMBER(OFFSET('Hygiene Data'!$E$7,0,10*ROW('Hygiene Data'!E151))),'Data Summary'!DS157="Yes"),OFFSET('Hygiene Data'!$E$7,0,10*ROW('Hygiene Data'!E151)),NA())</f>
        <v>#N/A</v>
      </c>
      <c r="BE157" s="510" t="e">
        <f ca="1">+IF(AND(ISNUMBER(OFFSET('Hygiene Data'!$E$9,0,10*ROW('Hygiene Data'!E151))),'Data Summary'!DT157="Yes"),OFFSET('Hygiene Data'!$E$9,0,10*ROW('Hygiene Data'!E151)),NA())</f>
        <v>#N/A</v>
      </c>
      <c r="BF157" s="510" t="e">
        <f ca="1">+IF(AND(ISNUMBER(OFFSET('Hygiene Data'!$F$5,0,10*ROW('Hygiene Data'!F151))),'Data Summary'!DU157="Yes"),OFFSET('Hygiene Data'!$F$5,0,10*ROW('Hygiene Data'!F151)),NA())</f>
        <v>#N/A</v>
      </c>
      <c r="BG157" s="510" t="e">
        <f ca="1">+IF(AND(ISNUMBER(OFFSET('Hygiene Data'!$F$7,0,10*ROW('Hygiene Data'!F151))),'Data Summary'!DV157="Yes"),OFFSET('Hygiene Data'!$F$7,0,10*ROW('Hygiene Data'!F151)),NA())</f>
        <v>#N/A</v>
      </c>
      <c r="BH157" s="510" t="e">
        <f ca="1">+IF(AND(ISNUMBER(OFFSET('Hygiene Data'!$F$9,0,10*ROW('Hygiene Data'!F151))),'Data Summary'!DW157="Yes"),OFFSET('Hygiene Data'!$F$9,0,10*ROW('Hygiene Data'!F151)),NA())</f>
        <v>#N/A</v>
      </c>
      <c r="BI157" s="510" t="e">
        <f ca="1">+IF(AND(ISNUMBER(OFFSET('Hygiene Data'!$G$5,0,10*ROW('Hygiene Data'!G151))),'Data Summary'!DX157="Yes"),OFFSET('Hygiene Data'!$G$5,0,10*ROW('Hygiene Data'!G151)),NA())</f>
        <v>#N/A</v>
      </c>
      <c r="BJ157" s="510" t="e">
        <f ca="1">+IF(AND(ISNUMBER(OFFSET('Hygiene Data'!$G$7,0,10*ROW('Hygiene Data'!G151))),'Data Summary'!DY157="Yes"),OFFSET('Hygiene Data'!$G$7,0,10*ROW('Hygiene Data'!G151)),NA())</f>
        <v>#N/A</v>
      </c>
      <c r="BK157" s="510" t="e">
        <f ca="1">+IF(AND(ISNUMBER(OFFSET('Hygiene Data'!$G$9,0,10*ROW('Hygiene Data'!G151))),'Data Summary'!DZ157="Yes"),OFFSET('Hygiene Data'!$G$9,0,10*ROW('Hygiene Data'!G151)),NA())</f>
        <v>#N/A</v>
      </c>
      <c r="BL157" s="510" t="e">
        <f ca="1">+IF(AND(ISNUMBER(OFFSET('Hygiene Data'!$H$5,0,10*ROW('Hygiene Data'!H151))),'Data Summary'!EA157="Yes"),OFFSET('Hygiene Data'!$H$5,0,10*ROW('Hygiene Data'!H151)),NA())</f>
        <v>#N/A</v>
      </c>
      <c r="BM157" s="510" t="e">
        <f ca="1">+IF(AND(ISNUMBER(OFFSET('Hygiene Data'!$H$7,0,10*ROW('Hygiene Data'!H151))),'Data Summary'!EB157="Yes"),OFFSET('Hygiene Data'!$H$7,0,10*ROW('Hygiene Data'!H151)),NA())</f>
        <v>#N/A</v>
      </c>
      <c r="BN157" s="510" t="e">
        <f ca="1">+IF(AND(ISNUMBER(OFFSET('Hygiene Data'!$H$9,0,10*ROW('Hygiene Data'!H151))),'Data Summary'!EC157="Yes"),OFFSET('Hygiene Data'!$H$9,0,10*ROW('Hygiene Data'!H151)),NA())</f>
        <v>#N/A</v>
      </c>
      <c r="BO157" s="510" t="e">
        <f ca="1">+IF(AND(ISNUMBER(OFFSET('Hygiene Data'!$I$5,0,10*ROW('Hygiene Data'!I151))),'Data Summary'!ED157="Yes"),OFFSET('Hygiene Data'!$I$5,0,10*ROW('Hygiene Data'!I151)),NA())</f>
        <v>#N/A</v>
      </c>
      <c r="BP157" s="510" t="e">
        <f ca="1">+IF(AND(ISNUMBER(OFFSET('Hygiene Data'!$I$7,0,10*ROW('Hygiene Data'!I151))),'Data Summary'!EE157="Yes"),OFFSET('Hygiene Data'!$I$7,0,10*ROW('Hygiene Data'!I151)),NA())</f>
        <v>#N/A</v>
      </c>
      <c r="BQ157" s="510" t="e">
        <f ca="1">+IF(AND(ISNUMBER(OFFSET('Hygiene Data'!$I$9,0,10*ROW('Hygiene Data'!I151))),'Data Summary'!EF157="Yes"),OFFSET('Hygiene Data'!$I$9,0,10*ROW('Hygiene Data'!I151)),NA())</f>
        <v>#N/A</v>
      </c>
    </row>
    <row r="158" spans="1:69" x14ac:dyDescent="0.25">
      <c r="A158" s="506" t="e">
        <f ca="1">+RIGHT('Data Summary'!A158,LEN('Data Summary'!A158)-9)</f>
        <v>#VALUE!</v>
      </c>
      <c r="B158" s="480" t="str">
        <f ca="1">+IF(ISTEXT('Data Summary'!B158),'Data Summary'!B158,"")</f>
        <v/>
      </c>
      <c r="C158" s="507" t="e">
        <f ca="1">+VALUE('Data Summary'!C158)</f>
        <v>#VALUE!</v>
      </c>
      <c r="D158" s="508" t="e">
        <f ca="1">+IF(AND(ISNUMBER(OFFSET('Water Data'!$D$4,0,10*ROW('Water Data'!D152))),'Data Summary'!BS158="Yes"),100-OFFSET('Water Data'!$D$4,0,10*ROW('Water Data'!D152)),NA())</f>
        <v>#N/A</v>
      </c>
      <c r="E158" s="508" t="e">
        <f ca="1">+IF(AND(ISNUMBER(OFFSET('Water Data'!$D$6,0,10*ROW('Water Data'!D152))),'Data Summary'!BT158="Yes"),OFFSET('Water Data'!$D$6,0,10*ROW('Water Data'!D152)),NA())</f>
        <v>#N/A</v>
      </c>
      <c r="F158" s="508" t="e">
        <f ca="1">+IF(AND(ISNUMBER(OFFSET('Water Data'!$D$9,0,10*ROW('Water Data'!D152))),'Data Summary'!BU158="Yes"),OFFSET('Water Data'!$D$9,0,10*ROW('Water Data'!D152)),NA())</f>
        <v>#N/A</v>
      </c>
      <c r="G158" s="508" t="e">
        <f ca="1">+IF(AND(ISNUMBER(OFFSET('Water Data'!$E$4,0,10*ROW('Water Data'!E152))),'Data Summary'!BV158="Yes"),100-OFFSET('Water Data'!$E$4,0,10*ROW('Water Data'!E152)),NA())</f>
        <v>#N/A</v>
      </c>
      <c r="H158" s="508" t="e">
        <f ca="1">+IF(AND(ISNUMBER(OFFSET('Water Data'!$E$6,0,10*ROW('Water Data'!E152))),'Data Summary'!BW158="Yes"),OFFSET('Water Data'!$E$6,0,10*ROW('Water Data'!E152)),NA())</f>
        <v>#N/A</v>
      </c>
      <c r="I158" s="508" t="e">
        <f ca="1">+IF(AND(ISNUMBER(OFFSET('Water Data'!$E$9,0,10*ROW('Water Data'!E152))),'Data Summary'!BX158="Yes"),OFFSET('Water Data'!$E$9,0,10*ROW('Water Data'!E152)),NA())</f>
        <v>#N/A</v>
      </c>
      <c r="J158" s="508" t="e">
        <f ca="1">+IF(AND(ISNUMBER(OFFSET('Water Data'!$F$4,0,10*ROW('Water Data'!F152))),'Data Summary'!BY158="Yes"),100-OFFSET('Water Data'!$F$4,0,10*ROW('Water Data'!F152)),NA())</f>
        <v>#N/A</v>
      </c>
      <c r="K158" s="508" t="e">
        <f ca="1">+IF(AND(ISNUMBER(OFFSET('Water Data'!$F$6,0,10*ROW('Water Data'!F152))),'Data Summary'!BZ158="Yes"),OFFSET('Water Data'!$F$6,0,10*ROW('Water Data'!F152)),NA())</f>
        <v>#N/A</v>
      </c>
      <c r="L158" s="508" t="e">
        <f ca="1">+IF(AND(ISNUMBER(OFFSET('Water Data'!$F$9,0,10*ROW('Water Data'!F152))),'Data Summary'!CA158="Yes"),OFFSET('Water Data'!$F$9,0,10*ROW('Water Data'!F152)),NA())</f>
        <v>#N/A</v>
      </c>
      <c r="M158" s="508" t="e">
        <f ca="1">+IF(AND(ISNUMBER(OFFSET('Water Data'!$G$4,0,10*ROW('Water Data'!G152))),'Data Summary'!CB158="Yes"),100-OFFSET('Water Data'!$G$4,0,10*ROW('Water Data'!G152)),NA())</f>
        <v>#N/A</v>
      </c>
      <c r="N158" s="508" t="e">
        <f ca="1">+IF(AND(ISNUMBER(OFFSET('Water Data'!$G$6,0,10*ROW('Water Data'!G152))),'Data Summary'!CC158="Yes"),OFFSET('Water Data'!$G$6,0,10*ROW('Water Data'!G152)),NA())</f>
        <v>#N/A</v>
      </c>
      <c r="O158" s="508" t="e">
        <f ca="1">+IF(AND(ISNUMBER(OFFSET('Water Data'!$G$9,0,10*ROW('Water Data'!G152))),'Data Summary'!CD158="Yes"),OFFSET('Water Data'!$G$9,0,10*ROW('Water Data'!G152)),NA())</f>
        <v>#N/A</v>
      </c>
      <c r="P158" s="508" t="e">
        <f ca="1">+IF(AND(ISNUMBER(OFFSET('Water Data'!$H$4,0,10*ROW('Water Data'!H152))),'Data Summary'!CE158="Yes"),100-OFFSET('Water Data'!$H$4,0,10*ROW('Water Data'!H152)),NA())</f>
        <v>#N/A</v>
      </c>
      <c r="Q158" s="508" t="e">
        <f ca="1">+IF(AND(ISNUMBER(OFFSET('Water Data'!$H$6,0,10*ROW('Water Data'!H152))),'Data Summary'!CF158="Yes"),OFFSET('Water Data'!$H$6,0,10*ROW('Water Data'!H152)),NA())</f>
        <v>#N/A</v>
      </c>
      <c r="R158" s="508" t="e">
        <f ca="1">+IF(AND(ISNUMBER(OFFSET('Water Data'!$H$9,0,10*ROW('Water Data'!H152))),'Data Summary'!CG158="Yes"),OFFSET('Water Data'!$H$9,0,10*ROW('Water Data'!H152)),NA())</f>
        <v>#N/A</v>
      </c>
      <c r="S158" s="508" t="e">
        <f ca="1">+IF(AND(ISNUMBER(OFFSET('Water Data'!$I$4,0,10*ROW('Water Data'!I152))),'Data Summary'!CH158="Yes"),100-OFFSET('Water Data'!$I$4,0,10*ROW('Water Data'!I152)),NA())</f>
        <v>#N/A</v>
      </c>
      <c r="T158" s="508" t="e">
        <f ca="1">+IF(AND(ISNUMBER(OFFSET('Water Data'!$I$6,0,10*ROW('Water Data'!I152))),'Data Summary'!CI158="Yes"),OFFSET('Water Data'!$I$6,0,10*ROW('Water Data'!I152)),NA())</f>
        <v>#N/A</v>
      </c>
      <c r="U158" s="508" t="e">
        <f ca="1">+IF(AND(ISNUMBER(OFFSET('Water Data'!$I$9,0,10*ROW('Water Data'!I152))),'Data Summary'!CJ158="Yes"),OFFSET('Water Data'!$I$9,0,10*ROW('Water Data'!I152)),NA())</f>
        <v>#N/A</v>
      </c>
      <c r="V158" s="509" t="e">
        <f ca="1">+IF(AND(ISNUMBER(OFFSET('Sanitation Data'!$D$4,0,10*ROW('Sanitation Data'!D152))),'Data Summary'!CK158="Yes"),100-OFFSET('Sanitation Data'!$D$4,0,10*ROW('Sanitation Data'!D152)),NA())</f>
        <v>#N/A</v>
      </c>
      <c r="W158" s="509" t="e">
        <f ca="1">+IF(AND(ISNUMBER(OFFSET('Sanitation Data'!$D$6,0,10*ROW('Sanitation Data'!D152))),'Data Summary'!CL158="Yes"),OFFSET('Sanitation Data'!$D$6,0,10*ROW('Sanitation Data'!D152)),NA())</f>
        <v>#N/A</v>
      </c>
      <c r="X158" s="509" t="e">
        <f ca="1">+IF(AND(ISNUMBER(OFFSET('Sanitation Data'!$D$10,0,10*ROW('Sanitation Data'!D152))),'Data Summary'!CM158="Yes"),OFFSET('Sanitation Data'!$D$10,0,10*ROW('Sanitation Data'!D152)),NA())</f>
        <v>#N/A</v>
      </c>
      <c r="Y158" s="509" t="e">
        <f ca="1">+IF(AND(ISNUMBER(OFFSET('Sanitation Data'!$D$11,0,10*ROW('Sanitation Data'!D152))),'Data Summary'!CN158="Yes"),OFFSET('Sanitation Data'!$D$11,0,10*ROW('Sanitation Data'!D152)),NA())</f>
        <v>#N/A</v>
      </c>
      <c r="Z158" s="509" t="e">
        <f ca="1">+IF(AND(ISNUMBER(OFFSET('Sanitation Data'!$D$12,0,10*ROW('Sanitation Data'!D152))),'Data Summary'!CO158="Yes"),OFFSET('Sanitation Data'!$D$12,0,10*ROW('Sanitation Data'!D152)),NA())</f>
        <v>#N/A</v>
      </c>
      <c r="AA158" s="509" t="e">
        <f ca="1">+IF(AND(ISNUMBER(OFFSET('Sanitation Data'!$E$4,0,10*ROW('Sanitation Data'!E152))),'Data Summary'!CP158="Yes"),100-OFFSET('Sanitation Data'!$E$4,0,10*ROW('Sanitation Data'!E152)),NA())</f>
        <v>#N/A</v>
      </c>
      <c r="AB158" s="509" t="e">
        <f ca="1">+IF(AND(ISNUMBER(OFFSET('Sanitation Data'!$E$6,0,10*ROW('Sanitation Data'!E152))),'Data Summary'!CQ158="Yes"),OFFSET('Sanitation Data'!$E$6,0,10*ROW('Sanitation Data'!E152)),NA())</f>
        <v>#N/A</v>
      </c>
      <c r="AC158" s="509" t="e">
        <f ca="1">+IF(AND(ISNUMBER(OFFSET('Sanitation Data'!$E$10,0,10*ROW('Sanitation Data'!E152))),'Data Summary'!CR158="Yes"),OFFSET('Sanitation Data'!$E$10,0,10*ROW('Sanitation Data'!E152)),NA())</f>
        <v>#N/A</v>
      </c>
      <c r="AD158" s="509" t="e">
        <f ca="1">+IF(AND(ISNUMBER(OFFSET('Sanitation Data'!$E$11,0,10*ROW('Sanitation Data'!E152))),'Data Summary'!CS158="Yes"),OFFSET('Sanitation Data'!$E$11,0,10*ROW('Sanitation Data'!E152)),NA())</f>
        <v>#N/A</v>
      </c>
      <c r="AE158" s="509" t="e">
        <f ca="1">+IF(AND(ISNUMBER(OFFSET('Sanitation Data'!$E$12,0,10*ROW('Sanitation Data'!E152))),'Data Summary'!CT158="Yes"),OFFSET('Sanitation Data'!$E$12,0,10*ROW('Sanitation Data'!E152)),NA())</f>
        <v>#N/A</v>
      </c>
      <c r="AF158" s="509" t="e">
        <f ca="1">+IF(AND(ISNUMBER(OFFSET('Sanitation Data'!$F$4,0,10*ROW('Sanitation Data'!F152))),'Data Summary'!CU158="Yes"),100-OFFSET('Sanitation Data'!$F$4,0,10*ROW('Sanitation Data'!F152)),NA())</f>
        <v>#N/A</v>
      </c>
      <c r="AG158" s="509" t="e">
        <f ca="1">+IF(AND(ISNUMBER(OFFSET('Sanitation Data'!$F$6,0,10*ROW('Sanitation Data'!F152))),'Data Summary'!CV158="Yes"),OFFSET('Sanitation Data'!$F$6,0,10*ROW('Sanitation Data'!F152)),NA())</f>
        <v>#N/A</v>
      </c>
      <c r="AH158" s="509" t="e">
        <f ca="1">+IF(AND(ISNUMBER(OFFSET('Sanitation Data'!$F$10,0,10*ROW('Sanitation Data'!F152))),'Data Summary'!CW158="Yes"),OFFSET('Sanitation Data'!$F$10,0,10*ROW('Sanitation Data'!F152)),NA())</f>
        <v>#N/A</v>
      </c>
      <c r="AI158" s="509" t="e">
        <f ca="1">+IF(AND(ISNUMBER(OFFSET('Sanitation Data'!$F$11,0,10*ROW('Sanitation Data'!F152))),'Data Summary'!CX158="Yes"),OFFSET('Sanitation Data'!$F$11,0,10*ROW('Sanitation Data'!F152)),NA())</f>
        <v>#N/A</v>
      </c>
      <c r="AJ158" s="509" t="e">
        <f ca="1">+IF(AND(ISNUMBER(OFFSET('Sanitation Data'!$F$12,0,10*ROW('Sanitation Data'!F152))),'Data Summary'!CY158="Yes"),OFFSET('Sanitation Data'!$F$12,0,10*ROW('Sanitation Data'!F152)),NA())</f>
        <v>#N/A</v>
      </c>
      <c r="AK158" s="509" t="e">
        <f ca="1">+IF(AND(ISNUMBER(OFFSET('Sanitation Data'!$G$4,0,10*ROW('Sanitation Data'!G152))),'Data Summary'!CZ158="Yes"),100-OFFSET('Sanitation Data'!$G$4,0,10*ROW('Sanitation Data'!G152)),NA())</f>
        <v>#N/A</v>
      </c>
      <c r="AL158" s="509" t="e">
        <f ca="1">+IF(AND(ISNUMBER(OFFSET('Sanitation Data'!$G$6,0,10*ROW('Sanitation Data'!G152))),'Data Summary'!DA158="Yes"),OFFSET('Sanitation Data'!$G$6,0,10*ROW('Sanitation Data'!G152)),NA())</f>
        <v>#N/A</v>
      </c>
      <c r="AM158" s="509" t="e">
        <f ca="1">+IF(AND(ISNUMBER(OFFSET('Sanitation Data'!$G$10,0,10*ROW('Sanitation Data'!G152))),'Data Summary'!DB158="Yes"),OFFSET('Sanitation Data'!$G$10,0,10*ROW('Sanitation Data'!G152)),NA())</f>
        <v>#N/A</v>
      </c>
      <c r="AN158" s="509" t="e">
        <f ca="1">+IF(AND(ISNUMBER(OFFSET('Sanitation Data'!$G$11,0,10*ROW('Sanitation Data'!G152))),'Data Summary'!DC158="Yes"),OFFSET('Sanitation Data'!$G$11,0,10*ROW('Sanitation Data'!G152)),NA())</f>
        <v>#N/A</v>
      </c>
      <c r="AO158" s="509" t="e">
        <f ca="1">+IF(AND(ISNUMBER(OFFSET('Sanitation Data'!$G$12,0,10*ROW('Sanitation Data'!G152))),'Data Summary'!DD158="Yes"),OFFSET('Sanitation Data'!$G$12,0,10*ROW('Sanitation Data'!G152)),NA())</f>
        <v>#N/A</v>
      </c>
      <c r="AP158" s="509" t="e">
        <f ca="1">+IF(AND(ISNUMBER(OFFSET('Sanitation Data'!$H$4,0,10*ROW('Sanitation Data'!H152))),'Data Summary'!DE158="Yes"),100-OFFSET('Sanitation Data'!$H$4,0,10*ROW('Sanitation Data'!H152)),NA())</f>
        <v>#N/A</v>
      </c>
      <c r="AQ158" s="509" t="e">
        <f ca="1">+IF(AND(ISNUMBER(OFFSET('Sanitation Data'!$H$6,0,10*ROW('Sanitation Data'!H152))),'Data Summary'!DF158="Yes"),OFFSET('Sanitation Data'!$H$6,0,10*ROW('Sanitation Data'!H152)),NA())</f>
        <v>#N/A</v>
      </c>
      <c r="AR158" s="509" t="e">
        <f ca="1">+IF(AND(ISNUMBER(OFFSET('Sanitation Data'!$H$10,0,10*ROW('Sanitation Data'!H152))),'Data Summary'!DG158="Yes"),OFFSET('Sanitation Data'!$H$10,0,10*ROW('Sanitation Data'!H152)),NA())</f>
        <v>#N/A</v>
      </c>
      <c r="AS158" s="509" t="e">
        <f ca="1">+IF(AND(ISNUMBER(OFFSET('Sanitation Data'!$H$11,0,10*ROW('Sanitation Data'!H152))),'Data Summary'!DH158="Yes"),OFFSET('Sanitation Data'!$H$11,0,10*ROW('Sanitation Data'!H152)),NA())</f>
        <v>#N/A</v>
      </c>
      <c r="AT158" s="509" t="e">
        <f ca="1">+IF(AND(ISNUMBER(OFFSET('Sanitation Data'!$H$12,0,10*ROW('Sanitation Data'!H152))),'Data Summary'!DI158="Yes"),OFFSET('Sanitation Data'!$H$12,0,10*ROW('Sanitation Data'!H152)),NA())</f>
        <v>#N/A</v>
      </c>
      <c r="AU158" s="509" t="e">
        <f ca="1">+IF(AND(ISNUMBER(OFFSET('Sanitation Data'!$I$4,0,10*ROW('Sanitation Data'!I152))),'Data Summary'!DJ158="Yes"),100-OFFSET('Sanitation Data'!$I$4,0,10*ROW('Sanitation Data'!I152)),NA())</f>
        <v>#N/A</v>
      </c>
      <c r="AV158" s="509" t="e">
        <f ca="1">+IF(AND(ISNUMBER(OFFSET('Sanitation Data'!$I$6,0,10*ROW('Sanitation Data'!I152))),'Data Summary'!DK158="Yes"),OFFSET('Sanitation Data'!$I$6,0,10*ROW('Sanitation Data'!I152)),NA())</f>
        <v>#N/A</v>
      </c>
      <c r="AW158" s="509" t="e">
        <f ca="1">+IF(AND(ISNUMBER(OFFSET('Sanitation Data'!$I$10,0,10*ROW('Sanitation Data'!I152))),'Data Summary'!DL158="Yes"),OFFSET('Sanitation Data'!$I$10,0,10*ROW('Sanitation Data'!I152)),NA())</f>
        <v>#N/A</v>
      </c>
      <c r="AX158" s="509" t="e">
        <f ca="1">+IF(AND(ISNUMBER(OFFSET('Sanitation Data'!$I$11,0,10*ROW('Sanitation Data'!I152))),'Data Summary'!DM158="Yes"),OFFSET('Sanitation Data'!$I$11,0,10*ROW('Sanitation Data'!I152)),NA())</f>
        <v>#N/A</v>
      </c>
      <c r="AY158" s="509" t="e">
        <f ca="1">+IF(AND(ISNUMBER(OFFSET('Sanitation Data'!$I$12,0,10*ROW('Sanitation Data'!I152))),'Data Summary'!DN158="Yes"),OFFSET('Sanitation Data'!$I$12,0,10*ROW('Sanitation Data'!I152)),NA())</f>
        <v>#N/A</v>
      </c>
      <c r="AZ158" s="510" t="e">
        <f ca="1">+IF(AND(ISNUMBER(OFFSET('Hygiene Data'!$D$5,0,10*ROW('Hygiene Data'!D152))),'Data Summary'!DO158="Yes"),OFFSET('Hygiene Data'!$D$5,0,10*ROW('Hygiene Data'!D152)),NA())</f>
        <v>#N/A</v>
      </c>
      <c r="BA158" s="510" t="e">
        <f ca="1">+IF(AND(ISNUMBER(OFFSET('Hygiene Data'!$D$7,0,10*ROW('Hygiene Data'!D152))),'Data Summary'!DP158="Yes"),OFFSET('Hygiene Data'!$D$7,0,10*ROW('Hygiene Data'!D152)),NA())</f>
        <v>#N/A</v>
      </c>
      <c r="BB158" s="510" t="e">
        <f ca="1">+IF(AND(ISNUMBER(OFFSET('Hygiene Data'!$D$9,0,10*ROW('Hygiene Data'!D152))),'Data Summary'!DQ158="Yes"),OFFSET('Hygiene Data'!$D$9,0,10*ROW('Hygiene Data'!D152)),NA())</f>
        <v>#N/A</v>
      </c>
      <c r="BC158" s="510" t="e">
        <f ca="1">+IF(AND(ISNUMBER(OFFSET('Hygiene Data'!$E$5,0,10*ROW('Hygiene Data'!E152))),'Data Summary'!DR158="Yes"),OFFSET('Hygiene Data'!$E$5,0,10*ROW('Hygiene Data'!E152)),NA())</f>
        <v>#N/A</v>
      </c>
      <c r="BD158" s="510" t="e">
        <f ca="1">+IF(AND(ISNUMBER(OFFSET('Hygiene Data'!$E$7,0,10*ROW('Hygiene Data'!E152))),'Data Summary'!DS158="Yes"),OFFSET('Hygiene Data'!$E$7,0,10*ROW('Hygiene Data'!E152)),NA())</f>
        <v>#N/A</v>
      </c>
      <c r="BE158" s="510" t="e">
        <f ca="1">+IF(AND(ISNUMBER(OFFSET('Hygiene Data'!$E$9,0,10*ROW('Hygiene Data'!E152))),'Data Summary'!DT158="Yes"),OFFSET('Hygiene Data'!$E$9,0,10*ROW('Hygiene Data'!E152)),NA())</f>
        <v>#N/A</v>
      </c>
      <c r="BF158" s="510" t="e">
        <f ca="1">+IF(AND(ISNUMBER(OFFSET('Hygiene Data'!$F$5,0,10*ROW('Hygiene Data'!F152))),'Data Summary'!DU158="Yes"),OFFSET('Hygiene Data'!$F$5,0,10*ROW('Hygiene Data'!F152)),NA())</f>
        <v>#N/A</v>
      </c>
      <c r="BG158" s="510" t="e">
        <f ca="1">+IF(AND(ISNUMBER(OFFSET('Hygiene Data'!$F$7,0,10*ROW('Hygiene Data'!F152))),'Data Summary'!DV158="Yes"),OFFSET('Hygiene Data'!$F$7,0,10*ROW('Hygiene Data'!F152)),NA())</f>
        <v>#N/A</v>
      </c>
      <c r="BH158" s="510" t="e">
        <f ca="1">+IF(AND(ISNUMBER(OFFSET('Hygiene Data'!$F$9,0,10*ROW('Hygiene Data'!F152))),'Data Summary'!DW158="Yes"),OFFSET('Hygiene Data'!$F$9,0,10*ROW('Hygiene Data'!F152)),NA())</f>
        <v>#N/A</v>
      </c>
      <c r="BI158" s="510" t="e">
        <f ca="1">+IF(AND(ISNUMBER(OFFSET('Hygiene Data'!$G$5,0,10*ROW('Hygiene Data'!G152))),'Data Summary'!DX158="Yes"),OFFSET('Hygiene Data'!$G$5,0,10*ROW('Hygiene Data'!G152)),NA())</f>
        <v>#N/A</v>
      </c>
      <c r="BJ158" s="510" t="e">
        <f ca="1">+IF(AND(ISNUMBER(OFFSET('Hygiene Data'!$G$7,0,10*ROW('Hygiene Data'!G152))),'Data Summary'!DY158="Yes"),OFFSET('Hygiene Data'!$G$7,0,10*ROW('Hygiene Data'!G152)),NA())</f>
        <v>#N/A</v>
      </c>
      <c r="BK158" s="510" t="e">
        <f ca="1">+IF(AND(ISNUMBER(OFFSET('Hygiene Data'!$G$9,0,10*ROW('Hygiene Data'!G152))),'Data Summary'!DZ158="Yes"),OFFSET('Hygiene Data'!$G$9,0,10*ROW('Hygiene Data'!G152)),NA())</f>
        <v>#N/A</v>
      </c>
      <c r="BL158" s="510" t="e">
        <f ca="1">+IF(AND(ISNUMBER(OFFSET('Hygiene Data'!$H$5,0,10*ROW('Hygiene Data'!H152))),'Data Summary'!EA158="Yes"),OFFSET('Hygiene Data'!$H$5,0,10*ROW('Hygiene Data'!H152)),NA())</f>
        <v>#N/A</v>
      </c>
      <c r="BM158" s="510" t="e">
        <f ca="1">+IF(AND(ISNUMBER(OFFSET('Hygiene Data'!$H$7,0,10*ROW('Hygiene Data'!H152))),'Data Summary'!EB158="Yes"),OFFSET('Hygiene Data'!$H$7,0,10*ROW('Hygiene Data'!H152)),NA())</f>
        <v>#N/A</v>
      </c>
      <c r="BN158" s="510" t="e">
        <f ca="1">+IF(AND(ISNUMBER(OFFSET('Hygiene Data'!$H$9,0,10*ROW('Hygiene Data'!H152))),'Data Summary'!EC158="Yes"),OFFSET('Hygiene Data'!$H$9,0,10*ROW('Hygiene Data'!H152)),NA())</f>
        <v>#N/A</v>
      </c>
      <c r="BO158" s="510" t="e">
        <f ca="1">+IF(AND(ISNUMBER(OFFSET('Hygiene Data'!$I$5,0,10*ROW('Hygiene Data'!I152))),'Data Summary'!ED158="Yes"),OFFSET('Hygiene Data'!$I$5,0,10*ROW('Hygiene Data'!I152)),NA())</f>
        <v>#N/A</v>
      </c>
      <c r="BP158" s="510" t="e">
        <f ca="1">+IF(AND(ISNUMBER(OFFSET('Hygiene Data'!$I$7,0,10*ROW('Hygiene Data'!I152))),'Data Summary'!EE158="Yes"),OFFSET('Hygiene Data'!$I$7,0,10*ROW('Hygiene Data'!I152)),NA())</f>
        <v>#N/A</v>
      </c>
      <c r="BQ158" s="510" t="e">
        <f ca="1">+IF(AND(ISNUMBER(OFFSET('Hygiene Data'!$I$9,0,10*ROW('Hygiene Data'!I152))),'Data Summary'!EF158="Yes"),OFFSET('Hygiene Data'!$I$9,0,10*ROW('Hygiene Data'!I152)),NA())</f>
        <v>#N/A</v>
      </c>
    </row>
    <row r="159" spans="1:69" x14ac:dyDescent="0.25">
      <c r="A159" s="506" t="e">
        <f ca="1">+RIGHT('Data Summary'!A159,LEN('Data Summary'!A159)-9)</f>
        <v>#VALUE!</v>
      </c>
      <c r="B159" s="480" t="str">
        <f ca="1">+IF(ISTEXT('Data Summary'!B159),'Data Summary'!B159,"")</f>
        <v/>
      </c>
      <c r="C159" s="507" t="e">
        <f ca="1">+VALUE('Data Summary'!C159)</f>
        <v>#VALUE!</v>
      </c>
      <c r="D159" s="508" t="e">
        <f ca="1">+IF(AND(ISNUMBER(OFFSET('Water Data'!$D$4,0,10*ROW('Water Data'!D153))),'Data Summary'!BS159="Yes"),100-OFFSET('Water Data'!$D$4,0,10*ROW('Water Data'!D153)),NA())</f>
        <v>#N/A</v>
      </c>
      <c r="E159" s="508" t="e">
        <f ca="1">+IF(AND(ISNUMBER(OFFSET('Water Data'!$D$6,0,10*ROW('Water Data'!D153))),'Data Summary'!BT159="Yes"),OFFSET('Water Data'!$D$6,0,10*ROW('Water Data'!D153)),NA())</f>
        <v>#N/A</v>
      </c>
      <c r="F159" s="508" t="e">
        <f ca="1">+IF(AND(ISNUMBER(OFFSET('Water Data'!$D$9,0,10*ROW('Water Data'!D153))),'Data Summary'!BU159="Yes"),OFFSET('Water Data'!$D$9,0,10*ROW('Water Data'!D153)),NA())</f>
        <v>#N/A</v>
      </c>
      <c r="G159" s="508" t="e">
        <f ca="1">+IF(AND(ISNUMBER(OFFSET('Water Data'!$E$4,0,10*ROW('Water Data'!E153))),'Data Summary'!BV159="Yes"),100-OFFSET('Water Data'!$E$4,0,10*ROW('Water Data'!E153)),NA())</f>
        <v>#N/A</v>
      </c>
      <c r="H159" s="508" t="e">
        <f ca="1">+IF(AND(ISNUMBER(OFFSET('Water Data'!$E$6,0,10*ROW('Water Data'!E153))),'Data Summary'!BW159="Yes"),OFFSET('Water Data'!$E$6,0,10*ROW('Water Data'!E153)),NA())</f>
        <v>#N/A</v>
      </c>
      <c r="I159" s="508" t="e">
        <f ca="1">+IF(AND(ISNUMBER(OFFSET('Water Data'!$E$9,0,10*ROW('Water Data'!E153))),'Data Summary'!BX159="Yes"),OFFSET('Water Data'!$E$9,0,10*ROW('Water Data'!E153)),NA())</f>
        <v>#N/A</v>
      </c>
      <c r="J159" s="508" t="e">
        <f ca="1">+IF(AND(ISNUMBER(OFFSET('Water Data'!$F$4,0,10*ROW('Water Data'!F153))),'Data Summary'!BY159="Yes"),100-OFFSET('Water Data'!$F$4,0,10*ROW('Water Data'!F153)),NA())</f>
        <v>#N/A</v>
      </c>
      <c r="K159" s="508" t="e">
        <f ca="1">+IF(AND(ISNUMBER(OFFSET('Water Data'!$F$6,0,10*ROW('Water Data'!F153))),'Data Summary'!BZ159="Yes"),OFFSET('Water Data'!$F$6,0,10*ROW('Water Data'!F153)),NA())</f>
        <v>#N/A</v>
      </c>
      <c r="L159" s="508" t="e">
        <f ca="1">+IF(AND(ISNUMBER(OFFSET('Water Data'!$F$9,0,10*ROW('Water Data'!F153))),'Data Summary'!CA159="Yes"),OFFSET('Water Data'!$F$9,0,10*ROW('Water Data'!F153)),NA())</f>
        <v>#N/A</v>
      </c>
      <c r="M159" s="508" t="e">
        <f ca="1">+IF(AND(ISNUMBER(OFFSET('Water Data'!$G$4,0,10*ROW('Water Data'!G153))),'Data Summary'!CB159="Yes"),100-OFFSET('Water Data'!$G$4,0,10*ROW('Water Data'!G153)),NA())</f>
        <v>#N/A</v>
      </c>
      <c r="N159" s="508" t="e">
        <f ca="1">+IF(AND(ISNUMBER(OFFSET('Water Data'!$G$6,0,10*ROW('Water Data'!G153))),'Data Summary'!CC159="Yes"),OFFSET('Water Data'!$G$6,0,10*ROW('Water Data'!G153)),NA())</f>
        <v>#N/A</v>
      </c>
      <c r="O159" s="508" t="e">
        <f ca="1">+IF(AND(ISNUMBER(OFFSET('Water Data'!$G$9,0,10*ROW('Water Data'!G153))),'Data Summary'!CD159="Yes"),OFFSET('Water Data'!$G$9,0,10*ROW('Water Data'!G153)),NA())</f>
        <v>#N/A</v>
      </c>
      <c r="P159" s="508" t="e">
        <f ca="1">+IF(AND(ISNUMBER(OFFSET('Water Data'!$H$4,0,10*ROW('Water Data'!H153))),'Data Summary'!CE159="Yes"),100-OFFSET('Water Data'!$H$4,0,10*ROW('Water Data'!H153)),NA())</f>
        <v>#N/A</v>
      </c>
      <c r="Q159" s="508" t="e">
        <f ca="1">+IF(AND(ISNUMBER(OFFSET('Water Data'!$H$6,0,10*ROW('Water Data'!H153))),'Data Summary'!CF159="Yes"),OFFSET('Water Data'!$H$6,0,10*ROW('Water Data'!H153)),NA())</f>
        <v>#N/A</v>
      </c>
      <c r="R159" s="508" t="e">
        <f ca="1">+IF(AND(ISNUMBER(OFFSET('Water Data'!$H$9,0,10*ROW('Water Data'!H153))),'Data Summary'!CG159="Yes"),OFFSET('Water Data'!$H$9,0,10*ROW('Water Data'!H153)),NA())</f>
        <v>#N/A</v>
      </c>
      <c r="S159" s="508" t="e">
        <f ca="1">+IF(AND(ISNUMBER(OFFSET('Water Data'!$I$4,0,10*ROW('Water Data'!I153))),'Data Summary'!CH159="Yes"),100-OFFSET('Water Data'!$I$4,0,10*ROW('Water Data'!I153)),NA())</f>
        <v>#N/A</v>
      </c>
      <c r="T159" s="508" t="e">
        <f ca="1">+IF(AND(ISNUMBER(OFFSET('Water Data'!$I$6,0,10*ROW('Water Data'!I153))),'Data Summary'!CI159="Yes"),OFFSET('Water Data'!$I$6,0,10*ROW('Water Data'!I153)),NA())</f>
        <v>#N/A</v>
      </c>
      <c r="U159" s="508" t="e">
        <f ca="1">+IF(AND(ISNUMBER(OFFSET('Water Data'!$I$9,0,10*ROW('Water Data'!I153))),'Data Summary'!CJ159="Yes"),OFFSET('Water Data'!$I$9,0,10*ROW('Water Data'!I153)),NA())</f>
        <v>#N/A</v>
      </c>
      <c r="V159" s="509" t="e">
        <f ca="1">+IF(AND(ISNUMBER(OFFSET('Sanitation Data'!$D$4,0,10*ROW('Sanitation Data'!D153))),'Data Summary'!CK159="Yes"),100-OFFSET('Sanitation Data'!$D$4,0,10*ROW('Sanitation Data'!D153)),NA())</f>
        <v>#N/A</v>
      </c>
      <c r="W159" s="509" t="e">
        <f ca="1">+IF(AND(ISNUMBER(OFFSET('Sanitation Data'!$D$6,0,10*ROW('Sanitation Data'!D153))),'Data Summary'!CL159="Yes"),OFFSET('Sanitation Data'!$D$6,0,10*ROW('Sanitation Data'!D153)),NA())</f>
        <v>#N/A</v>
      </c>
      <c r="X159" s="509" t="e">
        <f ca="1">+IF(AND(ISNUMBER(OFFSET('Sanitation Data'!$D$10,0,10*ROW('Sanitation Data'!D153))),'Data Summary'!CM159="Yes"),OFFSET('Sanitation Data'!$D$10,0,10*ROW('Sanitation Data'!D153)),NA())</f>
        <v>#N/A</v>
      </c>
      <c r="Y159" s="509" t="e">
        <f ca="1">+IF(AND(ISNUMBER(OFFSET('Sanitation Data'!$D$11,0,10*ROW('Sanitation Data'!D153))),'Data Summary'!CN159="Yes"),OFFSET('Sanitation Data'!$D$11,0,10*ROW('Sanitation Data'!D153)),NA())</f>
        <v>#N/A</v>
      </c>
      <c r="Z159" s="509" t="e">
        <f ca="1">+IF(AND(ISNUMBER(OFFSET('Sanitation Data'!$D$12,0,10*ROW('Sanitation Data'!D153))),'Data Summary'!CO159="Yes"),OFFSET('Sanitation Data'!$D$12,0,10*ROW('Sanitation Data'!D153)),NA())</f>
        <v>#N/A</v>
      </c>
      <c r="AA159" s="509" t="e">
        <f ca="1">+IF(AND(ISNUMBER(OFFSET('Sanitation Data'!$E$4,0,10*ROW('Sanitation Data'!E153))),'Data Summary'!CP159="Yes"),100-OFFSET('Sanitation Data'!$E$4,0,10*ROW('Sanitation Data'!E153)),NA())</f>
        <v>#N/A</v>
      </c>
      <c r="AB159" s="509" t="e">
        <f ca="1">+IF(AND(ISNUMBER(OFFSET('Sanitation Data'!$E$6,0,10*ROW('Sanitation Data'!E153))),'Data Summary'!CQ159="Yes"),OFFSET('Sanitation Data'!$E$6,0,10*ROW('Sanitation Data'!E153)),NA())</f>
        <v>#N/A</v>
      </c>
      <c r="AC159" s="509" t="e">
        <f ca="1">+IF(AND(ISNUMBER(OFFSET('Sanitation Data'!$E$10,0,10*ROW('Sanitation Data'!E153))),'Data Summary'!CR159="Yes"),OFFSET('Sanitation Data'!$E$10,0,10*ROW('Sanitation Data'!E153)),NA())</f>
        <v>#N/A</v>
      </c>
      <c r="AD159" s="509" t="e">
        <f ca="1">+IF(AND(ISNUMBER(OFFSET('Sanitation Data'!$E$11,0,10*ROW('Sanitation Data'!E153))),'Data Summary'!CS159="Yes"),OFFSET('Sanitation Data'!$E$11,0,10*ROW('Sanitation Data'!E153)),NA())</f>
        <v>#N/A</v>
      </c>
      <c r="AE159" s="509" t="e">
        <f ca="1">+IF(AND(ISNUMBER(OFFSET('Sanitation Data'!$E$12,0,10*ROW('Sanitation Data'!E153))),'Data Summary'!CT159="Yes"),OFFSET('Sanitation Data'!$E$12,0,10*ROW('Sanitation Data'!E153)),NA())</f>
        <v>#N/A</v>
      </c>
      <c r="AF159" s="509" t="e">
        <f ca="1">+IF(AND(ISNUMBER(OFFSET('Sanitation Data'!$F$4,0,10*ROW('Sanitation Data'!F153))),'Data Summary'!CU159="Yes"),100-OFFSET('Sanitation Data'!$F$4,0,10*ROW('Sanitation Data'!F153)),NA())</f>
        <v>#N/A</v>
      </c>
      <c r="AG159" s="509" t="e">
        <f ca="1">+IF(AND(ISNUMBER(OFFSET('Sanitation Data'!$F$6,0,10*ROW('Sanitation Data'!F153))),'Data Summary'!CV159="Yes"),OFFSET('Sanitation Data'!$F$6,0,10*ROW('Sanitation Data'!F153)),NA())</f>
        <v>#N/A</v>
      </c>
      <c r="AH159" s="509" t="e">
        <f ca="1">+IF(AND(ISNUMBER(OFFSET('Sanitation Data'!$F$10,0,10*ROW('Sanitation Data'!F153))),'Data Summary'!CW159="Yes"),OFFSET('Sanitation Data'!$F$10,0,10*ROW('Sanitation Data'!F153)),NA())</f>
        <v>#N/A</v>
      </c>
      <c r="AI159" s="509" t="e">
        <f ca="1">+IF(AND(ISNUMBER(OFFSET('Sanitation Data'!$F$11,0,10*ROW('Sanitation Data'!F153))),'Data Summary'!CX159="Yes"),OFFSET('Sanitation Data'!$F$11,0,10*ROW('Sanitation Data'!F153)),NA())</f>
        <v>#N/A</v>
      </c>
      <c r="AJ159" s="509" t="e">
        <f ca="1">+IF(AND(ISNUMBER(OFFSET('Sanitation Data'!$F$12,0,10*ROW('Sanitation Data'!F153))),'Data Summary'!CY159="Yes"),OFFSET('Sanitation Data'!$F$12,0,10*ROW('Sanitation Data'!F153)),NA())</f>
        <v>#N/A</v>
      </c>
      <c r="AK159" s="509" t="e">
        <f ca="1">+IF(AND(ISNUMBER(OFFSET('Sanitation Data'!$G$4,0,10*ROW('Sanitation Data'!G153))),'Data Summary'!CZ159="Yes"),100-OFFSET('Sanitation Data'!$G$4,0,10*ROW('Sanitation Data'!G153)),NA())</f>
        <v>#N/A</v>
      </c>
      <c r="AL159" s="509" t="e">
        <f ca="1">+IF(AND(ISNUMBER(OFFSET('Sanitation Data'!$G$6,0,10*ROW('Sanitation Data'!G153))),'Data Summary'!DA159="Yes"),OFFSET('Sanitation Data'!$G$6,0,10*ROW('Sanitation Data'!G153)),NA())</f>
        <v>#N/A</v>
      </c>
      <c r="AM159" s="509" t="e">
        <f ca="1">+IF(AND(ISNUMBER(OFFSET('Sanitation Data'!$G$10,0,10*ROW('Sanitation Data'!G153))),'Data Summary'!DB159="Yes"),OFFSET('Sanitation Data'!$G$10,0,10*ROW('Sanitation Data'!G153)),NA())</f>
        <v>#N/A</v>
      </c>
      <c r="AN159" s="509" t="e">
        <f ca="1">+IF(AND(ISNUMBER(OFFSET('Sanitation Data'!$G$11,0,10*ROW('Sanitation Data'!G153))),'Data Summary'!DC159="Yes"),OFFSET('Sanitation Data'!$G$11,0,10*ROW('Sanitation Data'!G153)),NA())</f>
        <v>#N/A</v>
      </c>
      <c r="AO159" s="509" t="e">
        <f ca="1">+IF(AND(ISNUMBER(OFFSET('Sanitation Data'!$G$12,0,10*ROW('Sanitation Data'!G153))),'Data Summary'!DD159="Yes"),OFFSET('Sanitation Data'!$G$12,0,10*ROW('Sanitation Data'!G153)),NA())</f>
        <v>#N/A</v>
      </c>
      <c r="AP159" s="509" t="e">
        <f ca="1">+IF(AND(ISNUMBER(OFFSET('Sanitation Data'!$H$4,0,10*ROW('Sanitation Data'!H153))),'Data Summary'!DE159="Yes"),100-OFFSET('Sanitation Data'!$H$4,0,10*ROW('Sanitation Data'!H153)),NA())</f>
        <v>#N/A</v>
      </c>
      <c r="AQ159" s="509" t="e">
        <f ca="1">+IF(AND(ISNUMBER(OFFSET('Sanitation Data'!$H$6,0,10*ROW('Sanitation Data'!H153))),'Data Summary'!DF159="Yes"),OFFSET('Sanitation Data'!$H$6,0,10*ROW('Sanitation Data'!H153)),NA())</f>
        <v>#N/A</v>
      </c>
      <c r="AR159" s="509" t="e">
        <f ca="1">+IF(AND(ISNUMBER(OFFSET('Sanitation Data'!$H$10,0,10*ROW('Sanitation Data'!H153))),'Data Summary'!DG159="Yes"),OFFSET('Sanitation Data'!$H$10,0,10*ROW('Sanitation Data'!H153)),NA())</f>
        <v>#N/A</v>
      </c>
      <c r="AS159" s="509" t="e">
        <f ca="1">+IF(AND(ISNUMBER(OFFSET('Sanitation Data'!$H$11,0,10*ROW('Sanitation Data'!H153))),'Data Summary'!DH159="Yes"),OFFSET('Sanitation Data'!$H$11,0,10*ROW('Sanitation Data'!H153)),NA())</f>
        <v>#N/A</v>
      </c>
      <c r="AT159" s="509" t="e">
        <f ca="1">+IF(AND(ISNUMBER(OFFSET('Sanitation Data'!$H$12,0,10*ROW('Sanitation Data'!H153))),'Data Summary'!DI159="Yes"),OFFSET('Sanitation Data'!$H$12,0,10*ROW('Sanitation Data'!H153)),NA())</f>
        <v>#N/A</v>
      </c>
      <c r="AU159" s="509" t="e">
        <f ca="1">+IF(AND(ISNUMBER(OFFSET('Sanitation Data'!$I$4,0,10*ROW('Sanitation Data'!I153))),'Data Summary'!DJ159="Yes"),100-OFFSET('Sanitation Data'!$I$4,0,10*ROW('Sanitation Data'!I153)),NA())</f>
        <v>#N/A</v>
      </c>
      <c r="AV159" s="509" t="e">
        <f ca="1">+IF(AND(ISNUMBER(OFFSET('Sanitation Data'!$I$6,0,10*ROW('Sanitation Data'!I153))),'Data Summary'!DK159="Yes"),OFFSET('Sanitation Data'!$I$6,0,10*ROW('Sanitation Data'!I153)),NA())</f>
        <v>#N/A</v>
      </c>
      <c r="AW159" s="509" t="e">
        <f ca="1">+IF(AND(ISNUMBER(OFFSET('Sanitation Data'!$I$10,0,10*ROW('Sanitation Data'!I153))),'Data Summary'!DL159="Yes"),OFFSET('Sanitation Data'!$I$10,0,10*ROW('Sanitation Data'!I153)),NA())</f>
        <v>#N/A</v>
      </c>
      <c r="AX159" s="509" t="e">
        <f ca="1">+IF(AND(ISNUMBER(OFFSET('Sanitation Data'!$I$11,0,10*ROW('Sanitation Data'!I153))),'Data Summary'!DM159="Yes"),OFFSET('Sanitation Data'!$I$11,0,10*ROW('Sanitation Data'!I153)),NA())</f>
        <v>#N/A</v>
      </c>
      <c r="AY159" s="509" t="e">
        <f ca="1">+IF(AND(ISNUMBER(OFFSET('Sanitation Data'!$I$12,0,10*ROW('Sanitation Data'!I153))),'Data Summary'!DN159="Yes"),OFFSET('Sanitation Data'!$I$12,0,10*ROW('Sanitation Data'!I153)),NA())</f>
        <v>#N/A</v>
      </c>
      <c r="AZ159" s="510" t="e">
        <f ca="1">+IF(AND(ISNUMBER(OFFSET('Hygiene Data'!$D$5,0,10*ROW('Hygiene Data'!D153))),'Data Summary'!DO159="Yes"),OFFSET('Hygiene Data'!$D$5,0,10*ROW('Hygiene Data'!D153)),NA())</f>
        <v>#N/A</v>
      </c>
      <c r="BA159" s="510" t="e">
        <f ca="1">+IF(AND(ISNUMBER(OFFSET('Hygiene Data'!$D$7,0,10*ROW('Hygiene Data'!D153))),'Data Summary'!DP159="Yes"),OFFSET('Hygiene Data'!$D$7,0,10*ROW('Hygiene Data'!D153)),NA())</f>
        <v>#N/A</v>
      </c>
      <c r="BB159" s="510" t="e">
        <f ca="1">+IF(AND(ISNUMBER(OFFSET('Hygiene Data'!$D$9,0,10*ROW('Hygiene Data'!D153))),'Data Summary'!DQ159="Yes"),OFFSET('Hygiene Data'!$D$9,0,10*ROW('Hygiene Data'!D153)),NA())</f>
        <v>#N/A</v>
      </c>
      <c r="BC159" s="510" t="e">
        <f ca="1">+IF(AND(ISNUMBER(OFFSET('Hygiene Data'!$E$5,0,10*ROW('Hygiene Data'!E153))),'Data Summary'!DR159="Yes"),OFFSET('Hygiene Data'!$E$5,0,10*ROW('Hygiene Data'!E153)),NA())</f>
        <v>#N/A</v>
      </c>
      <c r="BD159" s="510" t="e">
        <f ca="1">+IF(AND(ISNUMBER(OFFSET('Hygiene Data'!$E$7,0,10*ROW('Hygiene Data'!E153))),'Data Summary'!DS159="Yes"),OFFSET('Hygiene Data'!$E$7,0,10*ROW('Hygiene Data'!E153)),NA())</f>
        <v>#N/A</v>
      </c>
      <c r="BE159" s="510" t="e">
        <f ca="1">+IF(AND(ISNUMBER(OFFSET('Hygiene Data'!$E$9,0,10*ROW('Hygiene Data'!E153))),'Data Summary'!DT159="Yes"),OFFSET('Hygiene Data'!$E$9,0,10*ROW('Hygiene Data'!E153)),NA())</f>
        <v>#N/A</v>
      </c>
      <c r="BF159" s="510" t="e">
        <f ca="1">+IF(AND(ISNUMBER(OFFSET('Hygiene Data'!$F$5,0,10*ROW('Hygiene Data'!F153))),'Data Summary'!DU159="Yes"),OFFSET('Hygiene Data'!$F$5,0,10*ROW('Hygiene Data'!F153)),NA())</f>
        <v>#N/A</v>
      </c>
      <c r="BG159" s="510" t="e">
        <f ca="1">+IF(AND(ISNUMBER(OFFSET('Hygiene Data'!$F$7,0,10*ROW('Hygiene Data'!F153))),'Data Summary'!DV159="Yes"),OFFSET('Hygiene Data'!$F$7,0,10*ROW('Hygiene Data'!F153)),NA())</f>
        <v>#N/A</v>
      </c>
      <c r="BH159" s="510" t="e">
        <f ca="1">+IF(AND(ISNUMBER(OFFSET('Hygiene Data'!$F$9,0,10*ROW('Hygiene Data'!F153))),'Data Summary'!DW159="Yes"),OFFSET('Hygiene Data'!$F$9,0,10*ROW('Hygiene Data'!F153)),NA())</f>
        <v>#N/A</v>
      </c>
      <c r="BI159" s="510" t="e">
        <f ca="1">+IF(AND(ISNUMBER(OFFSET('Hygiene Data'!$G$5,0,10*ROW('Hygiene Data'!G153))),'Data Summary'!DX159="Yes"),OFFSET('Hygiene Data'!$G$5,0,10*ROW('Hygiene Data'!G153)),NA())</f>
        <v>#N/A</v>
      </c>
      <c r="BJ159" s="510" t="e">
        <f ca="1">+IF(AND(ISNUMBER(OFFSET('Hygiene Data'!$G$7,0,10*ROW('Hygiene Data'!G153))),'Data Summary'!DY159="Yes"),OFFSET('Hygiene Data'!$G$7,0,10*ROW('Hygiene Data'!G153)),NA())</f>
        <v>#N/A</v>
      </c>
      <c r="BK159" s="510" t="e">
        <f ca="1">+IF(AND(ISNUMBER(OFFSET('Hygiene Data'!$G$9,0,10*ROW('Hygiene Data'!G153))),'Data Summary'!DZ159="Yes"),OFFSET('Hygiene Data'!$G$9,0,10*ROW('Hygiene Data'!G153)),NA())</f>
        <v>#N/A</v>
      </c>
      <c r="BL159" s="510" t="e">
        <f ca="1">+IF(AND(ISNUMBER(OFFSET('Hygiene Data'!$H$5,0,10*ROW('Hygiene Data'!H153))),'Data Summary'!EA159="Yes"),OFFSET('Hygiene Data'!$H$5,0,10*ROW('Hygiene Data'!H153)),NA())</f>
        <v>#N/A</v>
      </c>
      <c r="BM159" s="510" t="e">
        <f ca="1">+IF(AND(ISNUMBER(OFFSET('Hygiene Data'!$H$7,0,10*ROW('Hygiene Data'!H153))),'Data Summary'!EB159="Yes"),OFFSET('Hygiene Data'!$H$7,0,10*ROW('Hygiene Data'!H153)),NA())</f>
        <v>#N/A</v>
      </c>
      <c r="BN159" s="510" t="e">
        <f ca="1">+IF(AND(ISNUMBER(OFFSET('Hygiene Data'!$H$9,0,10*ROW('Hygiene Data'!H153))),'Data Summary'!EC159="Yes"),OFFSET('Hygiene Data'!$H$9,0,10*ROW('Hygiene Data'!H153)),NA())</f>
        <v>#N/A</v>
      </c>
      <c r="BO159" s="510" t="e">
        <f ca="1">+IF(AND(ISNUMBER(OFFSET('Hygiene Data'!$I$5,0,10*ROW('Hygiene Data'!I153))),'Data Summary'!ED159="Yes"),OFFSET('Hygiene Data'!$I$5,0,10*ROW('Hygiene Data'!I153)),NA())</f>
        <v>#N/A</v>
      </c>
      <c r="BP159" s="510" t="e">
        <f ca="1">+IF(AND(ISNUMBER(OFFSET('Hygiene Data'!$I$7,0,10*ROW('Hygiene Data'!I153))),'Data Summary'!EE159="Yes"),OFFSET('Hygiene Data'!$I$7,0,10*ROW('Hygiene Data'!I153)),NA())</f>
        <v>#N/A</v>
      </c>
      <c r="BQ159" s="510" t="e">
        <f ca="1">+IF(AND(ISNUMBER(OFFSET('Hygiene Data'!$I$9,0,10*ROW('Hygiene Data'!I153))),'Data Summary'!EF159="Yes"),OFFSET('Hygiene Data'!$I$9,0,10*ROW('Hygiene Data'!I153)),NA())</f>
        <v>#N/A</v>
      </c>
    </row>
    <row r="160" spans="1:69" x14ac:dyDescent="0.25">
      <c r="A160" s="506" t="e">
        <f ca="1">+RIGHT('Data Summary'!A160,LEN('Data Summary'!A160)-9)</f>
        <v>#VALUE!</v>
      </c>
      <c r="B160" s="480" t="str">
        <f ca="1">+IF(ISTEXT('Data Summary'!B160),'Data Summary'!B160,"")</f>
        <v/>
      </c>
      <c r="C160" s="507" t="e">
        <f ca="1">+VALUE('Data Summary'!C160)</f>
        <v>#VALUE!</v>
      </c>
      <c r="D160" s="508" t="e">
        <f ca="1">+IF(AND(ISNUMBER(OFFSET('Water Data'!$D$4,0,10*ROW('Water Data'!D154))),'Data Summary'!BS160="Yes"),100-OFFSET('Water Data'!$D$4,0,10*ROW('Water Data'!D154)),NA())</f>
        <v>#N/A</v>
      </c>
      <c r="E160" s="508" t="e">
        <f ca="1">+IF(AND(ISNUMBER(OFFSET('Water Data'!$D$6,0,10*ROW('Water Data'!D154))),'Data Summary'!BT160="Yes"),OFFSET('Water Data'!$D$6,0,10*ROW('Water Data'!D154)),NA())</f>
        <v>#N/A</v>
      </c>
      <c r="F160" s="508" t="e">
        <f ca="1">+IF(AND(ISNUMBER(OFFSET('Water Data'!$D$9,0,10*ROW('Water Data'!D154))),'Data Summary'!BU160="Yes"),OFFSET('Water Data'!$D$9,0,10*ROW('Water Data'!D154)),NA())</f>
        <v>#N/A</v>
      </c>
      <c r="G160" s="508" t="e">
        <f ca="1">+IF(AND(ISNUMBER(OFFSET('Water Data'!$E$4,0,10*ROW('Water Data'!E154))),'Data Summary'!BV160="Yes"),100-OFFSET('Water Data'!$E$4,0,10*ROW('Water Data'!E154)),NA())</f>
        <v>#N/A</v>
      </c>
      <c r="H160" s="508" t="e">
        <f ca="1">+IF(AND(ISNUMBER(OFFSET('Water Data'!$E$6,0,10*ROW('Water Data'!E154))),'Data Summary'!BW160="Yes"),OFFSET('Water Data'!$E$6,0,10*ROW('Water Data'!E154)),NA())</f>
        <v>#N/A</v>
      </c>
      <c r="I160" s="508" t="e">
        <f ca="1">+IF(AND(ISNUMBER(OFFSET('Water Data'!$E$9,0,10*ROW('Water Data'!E154))),'Data Summary'!BX160="Yes"),OFFSET('Water Data'!$E$9,0,10*ROW('Water Data'!E154)),NA())</f>
        <v>#N/A</v>
      </c>
      <c r="J160" s="508" t="e">
        <f ca="1">+IF(AND(ISNUMBER(OFFSET('Water Data'!$F$4,0,10*ROW('Water Data'!F154))),'Data Summary'!BY160="Yes"),100-OFFSET('Water Data'!$F$4,0,10*ROW('Water Data'!F154)),NA())</f>
        <v>#N/A</v>
      </c>
      <c r="K160" s="508" t="e">
        <f ca="1">+IF(AND(ISNUMBER(OFFSET('Water Data'!$F$6,0,10*ROW('Water Data'!F154))),'Data Summary'!BZ160="Yes"),OFFSET('Water Data'!$F$6,0,10*ROW('Water Data'!F154)),NA())</f>
        <v>#N/A</v>
      </c>
      <c r="L160" s="508" t="e">
        <f ca="1">+IF(AND(ISNUMBER(OFFSET('Water Data'!$F$9,0,10*ROW('Water Data'!F154))),'Data Summary'!CA160="Yes"),OFFSET('Water Data'!$F$9,0,10*ROW('Water Data'!F154)),NA())</f>
        <v>#N/A</v>
      </c>
      <c r="M160" s="508" t="e">
        <f ca="1">+IF(AND(ISNUMBER(OFFSET('Water Data'!$G$4,0,10*ROW('Water Data'!G154))),'Data Summary'!CB160="Yes"),100-OFFSET('Water Data'!$G$4,0,10*ROW('Water Data'!G154)),NA())</f>
        <v>#N/A</v>
      </c>
      <c r="N160" s="508" t="e">
        <f ca="1">+IF(AND(ISNUMBER(OFFSET('Water Data'!$G$6,0,10*ROW('Water Data'!G154))),'Data Summary'!CC160="Yes"),OFFSET('Water Data'!$G$6,0,10*ROW('Water Data'!G154)),NA())</f>
        <v>#N/A</v>
      </c>
      <c r="O160" s="508" t="e">
        <f ca="1">+IF(AND(ISNUMBER(OFFSET('Water Data'!$G$9,0,10*ROW('Water Data'!G154))),'Data Summary'!CD160="Yes"),OFFSET('Water Data'!$G$9,0,10*ROW('Water Data'!G154)),NA())</f>
        <v>#N/A</v>
      </c>
      <c r="P160" s="508" t="e">
        <f ca="1">+IF(AND(ISNUMBER(OFFSET('Water Data'!$H$4,0,10*ROW('Water Data'!H154))),'Data Summary'!CE160="Yes"),100-OFFSET('Water Data'!$H$4,0,10*ROW('Water Data'!H154)),NA())</f>
        <v>#N/A</v>
      </c>
      <c r="Q160" s="508" t="e">
        <f ca="1">+IF(AND(ISNUMBER(OFFSET('Water Data'!$H$6,0,10*ROW('Water Data'!H154))),'Data Summary'!CF160="Yes"),OFFSET('Water Data'!$H$6,0,10*ROW('Water Data'!H154)),NA())</f>
        <v>#N/A</v>
      </c>
      <c r="R160" s="508" t="e">
        <f ca="1">+IF(AND(ISNUMBER(OFFSET('Water Data'!$H$9,0,10*ROW('Water Data'!H154))),'Data Summary'!CG160="Yes"),OFFSET('Water Data'!$H$9,0,10*ROW('Water Data'!H154)),NA())</f>
        <v>#N/A</v>
      </c>
      <c r="S160" s="508" t="e">
        <f ca="1">+IF(AND(ISNUMBER(OFFSET('Water Data'!$I$4,0,10*ROW('Water Data'!I154))),'Data Summary'!CH160="Yes"),100-OFFSET('Water Data'!$I$4,0,10*ROW('Water Data'!I154)),NA())</f>
        <v>#N/A</v>
      </c>
      <c r="T160" s="508" t="e">
        <f ca="1">+IF(AND(ISNUMBER(OFFSET('Water Data'!$I$6,0,10*ROW('Water Data'!I154))),'Data Summary'!CI160="Yes"),OFFSET('Water Data'!$I$6,0,10*ROW('Water Data'!I154)),NA())</f>
        <v>#N/A</v>
      </c>
      <c r="U160" s="508" t="e">
        <f ca="1">+IF(AND(ISNUMBER(OFFSET('Water Data'!$I$9,0,10*ROW('Water Data'!I154))),'Data Summary'!CJ160="Yes"),OFFSET('Water Data'!$I$9,0,10*ROW('Water Data'!I154)),NA())</f>
        <v>#N/A</v>
      </c>
      <c r="V160" s="509" t="e">
        <f ca="1">+IF(AND(ISNUMBER(OFFSET('Sanitation Data'!$D$4,0,10*ROW('Sanitation Data'!D154))),'Data Summary'!CK160="Yes"),100-OFFSET('Sanitation Data'!$D$4,0,10*ROW('Sanitation Data'!D154)),NA())</f>
        <v>#N/A</v>
      </c>
      <c r="W160" s="509" t="e">
        <f ca="1">+IF(AND(ISNUMBER(OFFSET('Sanitation Data'!$D$6,0,10*ROW('Sanitation Data'!D154))),'Data Summary'!CL160="Yes"),OFFSET('Sanitation Data'!$D$6,0,10*ROW('Sanitation Data'!D154)),NA())</f>
        <v>#N/A</v>
      </c>
      <c r="X160" s="509" t="e">
        <f ca="1">+IF(AND(ISNUMBER(OFFSET('Sanitation Data'!$D$10,0,10*ROW('Sanitation Data'!D154))),'Data Summary'!CM160="Yes"),OFFSET('Sanitation Data'!$D$10,0,10*ROW('Sanitation Data'!D154)),NA())</f>
        <v>#N/A</v>
      </c>
      <c r="Y160" s="509" t="e">
        <f ca="1">+IF(AND(ISNUMBER(OFFSET('Sanitation Data'!$D$11,0,10*ROW('Sanitation Data'!D154))),'Data Summary'!CN160="Yes"),OFFSET('Sanitation Data'!$D$11,0,10*ROW('Sanitation Data'!D154)),NA())</f>
        <v>#N/A</v>
      </c>
      <c r="Z160" s="509" t="e">
        <f ca="1">+IF(AND(ISNUMBER(OFFSET('Sanitation Data'!$D$12,0,10*ROW('Sanitation Data'!D154))),'Data Summary'!CO160="Yes"),OFFSET('Sanitation Data'!$D$12,0,10*ROW('Sanitation Data'!D154)),NA())</f>
        <v>#N/A</v>
      </c>
      <c r="AA160" s="509" t="e">
        <f ca="1">+IF(AND(ISNUMBER(OFFSET('Sanitation Data'!$E$4,0,10*ROW('Sanitation Data'!E154))),'Data Summary'!CP160="Yes"),100-OFFSET('Sanitation Data'!$E$4,0,10*ROW('Sanitation Data'!E154)),NA())</f>
        <v>#N/A</v>
      </c>
      <c r="AB160" s="509" t="e">
        <f ca="1">+IF(AND(ISNUMBER(OFFSET('Sanitation Data'!$E$6,0,10*ROW('Sanitation Data'!E154))),'Data Summary'!CQ160="Yes"),OFFSET('Sanitation Data'!$E$6,0,10*ROW('Sanitation Data'!E154)),NA())</f>
        <v>#N/A</v>
      </c>
      <c r="AC160" s="509" t="e">
        <f ca="1">+IF(AND(ISNUMBER(OFFSET('Sanitation Data'!$E$10,0,10*ROW('Sanitation Data'!E154))),'Data Summary'!CR160="Yes"),OFFSET('Sanitation Data'!$E$10,0,10*ROW('Sanitation Data'!E154)),NA())</f>
        <v>#N/A</v>
      </c>
      <c r="AD160" s="509" t="e">
        <f ca="1">+IF(AND(ISNUMBER(OFFSET('Sanitation Data'!$E$11,0,10*ROW('Sanitation Data'!E154))),'Data Summary'!CS160="Yes"),OFFSET('Sanitation Data'!$E$11,0,10*ROW('Sanitation Data'!E154)),NA())</f>
        <v>#N/A</v>
      </c>
      <c r="AE160" s="509" t="e">
        <f ca="1">+IF(AND(ISNUMBER(OFFSET('Sanitation Data'!$E$12,0,10*ROW('Sanitation Data'!E154))),'Data Summary'!CT160="Yes"),OFFSET('Sanitation Data'!$E$12,0,10*ROW('Sanitation Data'!E154)),NA())</f>
        <v>#N/A</v>
      </c>
      <c r="AF160" s="509" t="e">
        <f ca="1">+IF(AND(ISNUMBER(OFFSET('Sanitation Data'!$F$4,0,10*ROW('Sanitation Data'!F154))),'Data Summary'!CU160="Yes"),100-OFFSET('Sanitation Data'!$F$4,0,10*ROW('Sanitation Data'!F154)),NA())</f>
        <v>#N/A</v>
      </c>
      <c r="AG160" s="509" t="e">
        <f ca="1">+IF(AND(ISNUMBER(OFFSET('Sanitation Data'!$F$6,0,10*ROW('Sanitation Data'!F154))),'Data Summary'!CV160="Yes"),OFFSET('Sanitation Data'!$F$6,0,10*ROW('Sanitation Data'!F154)),NA())</f>
        <v>#N/A</v>
      </c>
      <c r="AH160" s="509" t="e">
        <f ca="1">+IF(AND(ISNUMBER(OFFSET('Sanitation Data'!$F$10,0,10*ROW('Sanitation Data'!F154))),'Data Summary'!CW160="Yes"),OFFSET('Sanitation Data'!$F$10,0,10*ROW('Sanitation Data'!F154)),NA())</f>
        <v>#N/A</v>
      </c>
      <c r="AI160" s="509" t="e">
        <f ca="1">+IF(AND(ISNUMBER(OFFSET('Sanitation Data'!$F$11,0,10*ROW('Sanitation Data'!F154))),'Data Summary'!CX160="Yes"),OFFSET('Sanitation Data'!$F$11,0,10*ROW('Sanitation Data'!F154)),NA())</f>
        <v>#N/A</v>
      </c>
      <c r="AJ160" s="509" t="e">
        <f ca="1">+IF(AND(ISNUMBER(OFFSET('Sanitation Data'!$F$12,0,10*ROW('Sanitation Data'!F154))),'Data Summary'!CY160="Yes"),OFFSET('Sanitation Data'!$F$12,0,10*ROW('Sanitation Data'!F154)),NA())</f>
        <v>#N/A</v>
      </c>
      <c r="AK160" s="509" t="e">
        <f ca="1">+IF(AND(ISNUMBER(OFFSET('Sanitation Data'!$G$4,0,10*ROW('Sanitation Data'!G154))),'Data Summary'!CZ160="Yes"),100-OFFSET('Sanitation Data'!$G$4,0,10*ROW('Sanitation Data'!G154)),NA())</f>
        <v>#N/A</v>
      </c>
      <c r="AL160" s="509" t="e">
        <f ca="1">+IF(AND(ISNUMBER(OFFSET('Sanitation Data'!$G$6,0,10*ROW('Sanitation Data'!G154))),'Data Summary'!DA160="Yes"),OFFSET('Sanitation Data'!$G$6,0,10*ROW('Sanitation Data'!G154)),NA())</f>
        <v>#N/A</v>
      </c>
      <c r="AM160" s="509" t="e">
        <f ca="1">+IF(AND(ISNUMBER(OFFSET('Sanitation Data'!$G$10,0,10*ROW('Sanitation Data'!G154))),'Data Summary'!DB160="Yes"),OFFSET('Sanitation Data'!$G$10,0,10*ROW('Sanitation Data'!G154)),NA())</f>
        <v>#N/A</v>
      </c>
      <c r="AN160" s="509" t="e">
        <f ca="1">+IF(AND(ISNUMBER(OFFSET('Sanitation Data'!$G$11,0,10*ROW('Sanitation Data'!G154))),'Data Summary'!DC160="Yes"),OFFSET('Sanitation Data'!$G$11,0,10*ROW('Sanitation Data'!G154)),NA())</f>
        <v>#N/A</v>
      </c>
      <c r="AO160" s="509" t="e">
        <f ca="1">+IF(AND(ISNUMBER(OFFSET('Sanitation Data'!$G$12,0,10*ROW('Sanitation Data'!G154))),'Data Summary'!DD160="Yes"),OFFSET('Sanitation Data'!$G$12,0,10*ROW('Sanitation Data'!G154)),NA())</f>
        <v>#N/A</v>
      </c>
      <c r="AP160" s="509" t="e">
        <f ca="1">+IF(AND(ISNUMBER(OFFSET('Sanitation Data'!$H$4,0,10*ROW('Sanitation Data'!H154))),'Data Summary'!DE160="Yes"),100-OFFSET('Sanitation Data'!$H$4,0,10*ROW('Sanitation Data'!H154)),NA())</f>
        <v>#N/A</v>
      </c>
      <c r="AQ160" s="509" t="e">
        <f ca="1">+IF(AND(ISNUMBER(OFFSET('Sanitation Data'!$H$6,0,10*ROW('Sanitation Data'!H154))),'Data Summary'!DF160="Yes"),OFFSET('Sanitation Data'!$H$6,0,10*ROW('Sanitation Data'!H154)),NA())</f>
        <v>#N/A</v>
      </c>
      <c r="AR160" s="509" t="e">
        <f ca="1">+IF(AND(ISNUMBER(OFFSET('Sanitation Data'!$H$10,0,10*ROW('Sanitation Data'!H154))),'Data Summary'!DG160="Yes"),OFFSET('Sanitation Data'!$H$10,0,10*ROW('Sanitation Data'!H154)),NA())</f>
        <v>#N/A</v>
      </c>
      <c r="AS160" s="509" t="e">
        <f ca="1">+IF(AND(ISNUMBER(OFFSET('Sanitation Data'!$H$11,0,10*ROW('Sanitation Data'!H154))),'Data Summary'!DH160="Yes"),OFFSET('Sanitation Data'!$H$11,0,10*ROW('Sanitation Data'!H154)),NA())</f>
        <v>#N/A</v>
      </c>
      <c r="AT160" s="509" t="e">
        <f ca="1">+IF(AND(ISNUMBER(OFFSET('Sanitation Data'!$H$12,0,10*ROW('Sanitation Data'!H154))),'Data Summary'!DI160="Yes"),OFFSET('Sanitation Data'!$H$12,0,10*ROW('Sanitation Data'!H154)),NA())</f>
        <v>#N/A</v>
      </c>
      <c r="AU160" s="509" t="e">
        <f ca="1">+IF(AND(ISNUMBER(OFFSET('Sanitation Data'!$I$4,0,10*ROW('Sanitation Data'!I154))),'Data Summary'!DJ160="Yes"),100-OFFSET('Sanitation Data'!$I$4,0,10*ROW('Sanitation Data'!I154)),NA())</f>
        <v>#N/A</v>
      </c>
      <c r="AV160" s="509" t="e">
        <f ca="1">+IF(AND(ISNUMBER(OFFSET('Sanitation Data'!$I$6,0,10*ROW('Sanitation Data'!I154))),'Data Summary'!DK160="Yes"),OFFSET('Sanitation Data'!$I$6,0,10*ROW('Sanitation Data'!I154)),NA())</f>
        <v>#N/A</v>
      </c>
      <c r="AW160" s="509" t="e">
        <f ca="1">+IF(AND(ISNUMBER(OFFSET('Sanitation Data'!$I$10,0,10*ROW('Sanitation Data'!I154))),'Data Summary'!DL160="Yes"),OFFSET('Sanitation Data'!$I$10,0,10*ROW('Sanitation Data'!I154)),NA())</f>
        <v>#N/A</v>
      </c>
      <c r="AX160" s="509" t="e">
        <f ca="1">+IF(AND(ISNUMBER(OFFSET('Sanitation Data'!$I$11,0,10*ROW('Sanitation Data'!I154))),'Data Summary'!DM160="Yes"),OFFSET('Sanitation Data'!$I$11,0,10*ROW('Sanitation Data'!I154)),NA())</f>
        <v>#N/A</v>
      </c>
      <c r="AY160" s="509" t="e">
        <f ca="1">+IF(AND(ISNUMBER(OFFSET('Sanitation Data'!$I$12,0,10*ROW('Sanitation Data'!I154))),'Data Summary'!DN160="Yes"),OFFSET('Sanitation Data'!$I$12,0,10*ROW('Sanitation Data'!I154)),NA())</f>
        <v>#N/A</v>
      </c>
      <c r="AZ160" s="510" t="e">
        <f ca="1">+IF(AND(ISNUMBER(OFFSET('Hygiene Data'!$D$5,0,10*ROW('Hygiene Data'!D154))),'Data Summary'!DO160="Yes"),OFFSET('Hygiene Data'!$D$5,0,10*ROW('Hygiene Data'!D154)),NA())</f>
        <v>#N/A</v>
      </c>
      <c r="BA160" s="510" t="e">
        <f ca="1">+IF(AND(ISNUMBER(OFFSET('Hygiene Data'!$D$7,0,10*ROW('Hygiene Data'!D154))),'Data Summary'!DP160="Yes"),OFFSET('Hygiene Data'!$D$7,0,10*ROW('Hygiene Data'!D154)),NA())</f>
        <v>#N/A</v>
      </c>
      <c r="BB160" s="510" t="e">
        <f ca="1">+IF(AND(ISNUMBER(OFFSET('Hygiene Data'!$D$9,0,10*ROW('Hygiene Data'!D154))),'Data Summary'!DQ160="Yes"),OFFSET('Hygiene Data'!$D$9,0,10*ROW('Hygiene Data'!D154)),NA())</f>
        <v>#N/A</v>
      </c>
      <c r="BC160" s="510" t="e">
        <f ca="1">+IF(AND(ISNUMBER(OFFSET('Hygiene Data'!$E$5,0,10*ROW('Hygiene Data'!E154))),'Data Summary'!DR160="Yes"),OFFSET('Hygiene Data'!$E$5,0,10*ROW('Hygiene Data'!E154)),NA())</f>
        <v>#N/A</v>
      </c>
      <c r="BD160" s="510" t="e">
        <f ca="1">+IF(AND(ISNUMBER(OFFSET('Hygiene Data'!$E$7,0,10*ROW('Hygiene Data'!E154))),'Data Summary'!DS160="Yes"),OFFSET('Hygiene Data'!$E$7,0,10*ROW('Hygiene Data'!E154)),NA())</f>
        <v>#N/A</v>
      </c>
      <c r="BE160" s="510" t="e">
        <f ca="1">+IF(AND(ISNUMBER(OFFSET('Hygiene Data'!$E$9,0,10*ROW('Hygiene Data'!E154))),'Data Summary'!DT160="Yes"),OFFSET('Hygiene Data'!$E$9,0,10*ROW('Hygiene Data'!E154)),NA())</f>
        <v>#N/A</v>
      </c>
      <c r="BF160" s="510" t="e">
        <f ca="1">+IF(AND(ISNUMBER(OFFSET('Hygiene Data'!$F$5,0,10*ROW('Hygiene Data'!F154))),'Data Summary'!DU160="Yes"),OFFSET('Hygiene Data'!$F$5,0,10*ROW('Hygiene Data'!F154)),NA())</f>
        <v>#N/A</v>
      </c>
      <c r="BG160" s="510" t="e">
        <f ca="1">+IF(AND(ISNUMBER(OFFSET('Hygiene Data'!$F$7,0,10*ROW('Hygiene Data'!F154))),'Data Summary'!DV160="Yes"),OFFSET('Hygiene Data'!$F$7,0,10*ROW('Hygiene Data'!F154)),NA())</f>
        <v>#N/A</v>
      </c>
      <c r="BH160" s="510" t="e">
        <f ca="1">+IF(AND(ISNUMBER(OFFSET('Hygiene Data'!$F$9,0,10*ROW('Hygiene Data'!F154))),'Data Summary'!DW160="Yes"),OFFSET('Hygiene Data'!$F$9,0,10*ROW('Hygiene Data'!F154)),NA())</f>
        <v>#N/A</v>
      </c>
      <c r="BI160" s="510" t="e">
        <f ca="1">+IF(AND(ISNUMBER(OFFSET('Hygiene Data'!$G$5,0,10*ROW('Hygiene Data'!G154))),'Data Summary'!DX160="Yes"),OFFSET('Hygiene Data'!$G$5,0,10*ROW('Hygiene Data'!G154)),NA())</f>
        <v>#N/A</v>
      </c>
      <c r="BJ160" s="510" t="e">
        <f ca="1">+IF(AND(ISNUMBER(OFFSET('Hygiene Data'!$G$7,0,10*ROW('Hygiene Data'!G154))),'Data Summary'!DY160="Yes"),OFFSET('Hygiene Data'!$G$7,0,10*ROW('Hygiene Data'!G154)),NA())</f>
        <v>#N/A</v>
      </c>
      <c r="BK160" s="510" t="e">
        <f ca="1">+IF(AND(ISNUMBER(OFFSET('Hygiene Data'!$G$9,0,10*ROW('Hygiene Data'!G154))),'Data Summary'!DZ160="Yes"),OFFSET('Hygiene Data'!$G$9,0,10*ROW('Hygiene Data'!G154)),NA())</f>
        <v>#N/A</v>
      </c>
      <c r="BL160" s="510" t="e">
        <f ca="1">+IF(AND(ISNUMBER(OFFSET('Hygiene Data'!$H$5,0,10*ROW('Hygiene Data'!H154))),'Data Summary'!EA160="Yes"),OFFSET('Hygiene Data'!$H$5,0,10*ROW('Hygiene Data'!H154)),NA())</f>
        <v>#N/A</v>
      </c>
      <c r="BM160" s="510" t="e">
        <f ca="1">+IF(AND(ISNUMBER(OFFSET('Hygiene Data'!$H$7,0,10*ROW('Hygiene Data'!H154))),'Data Summary'!EB160="Yes"),OFFSET('Hygiene Data'!$H$7,0,10*ROW('Hygiene Data'!H154)),NA())</f>
        <v>#N/A</v>
      </c>
      <c r="BN160" s="510" t="e">
        <f ca="1">+IF(AND(ISNUMBER(OFFSET('Hygiene Data'!$H$9,0,10*ROW('Hygiene Data'!H154))),'Data Summary'!EC160="Yes"),OFFSET('Hygiene Data'!$H$9,0,10*ROW('Hygiene Data'!H154)),NA())</f>
        <v>#N/A</v>
      </c>
      <c r="BO160" s="510" t="e">
        <f ca="1">+IF(AND(ISNUMBER(OFFSET('Hygiene Data'!$I$5,0,10*ROW('Hygiene Data'!I154))),'Data Summary'!ED160="Yes"),OFFSET('Hygiene Data'!$I$5,0,10*ROW('Hygiene Data'!I154)),NA())</f>
        <v>#N/A</v>
      </c>
      <c r="BP160" s="510" t="e">
        <f ca="1">+IF(AND(ISNUMBER(OFFSET('Hygiene Data'!$I$7,0,10*ROW('Hygiene Data'!I154))),'Data Summary'!EE160="Yes"),OFFSET('Hygiene Data'!$I$7,0,10*ROW('Hygiene Data'!I154)),NA())</f>
        <v>#N/A</v>
      </c>
      <c r="BQ160" s="510" t="e">
        <f ca="1">+IF(AND(ISNUMBER(OFFSET('Hygiene Data'!$I$9,0,10*ROW('Hygiene Data'!I154))),'Data Summary'!EF160="Yes"),OFFSET('Hygiene Data'!$I$9,0,10*ROW('Hygiene Data'!I154)),NA())</f>
        <v>#N/A</v>
      </c>
    </row>
    <row r="161" spans="1:69" x14ac:dyDescent="0.25">
      <c r="A161" s="506" t="e">
        <f ca="1">+RIGHT('Data Summary'!A161,LEN('Data Summary'!A161)-9)</f>
        <v>#VALUE!</v>
      </c>
      <c r="B161" s="480" t="str">
        <f ca="1">+IF(ISTEXT('Data Summary'!B161),'Data Summary'!B161,"")</f>
        <v/>
      </c>
      <c r="C161" s="507" t="e">
        <f ca="1">+VALUE('Data Summary'!C161)</f>
        <v>#VALUE!</v>
      </c>
      <c r="D161" s="508" t="e">
        <f ca="1">+IF(AND(ISNUMBER(OFFSET('Water Data'!$D$4,0,10*ROW('Water Data'!D155))),'Data Summary'!BS161="Yes"),100-OFFSET('Water Data'!$D$4,0,10*ROW('Water Data'!D155)),NA())</f>
        <v>#N/A</v>
      </c>
      <c r="E161" s="508" t="e">
        <f ca="1">+IF(AND(ISNUMBER(OFFSET('Water Data'!$D$6,0,10*ROW('Water Data'!D155))),'Data Summary'!BT161="Yes"),OFFSET('Water Data'!$D$6,0,10*ROW('Water Data'!D155)),NA())</f>
        <v>#N/A</v>
      </c>
      <c r="F161" s="508" t="e">
        <f ca="1">+IF(AND(ISNUMBER(OFFSET('Water Data'!$D$9,0,10*ROW('Water Data'!D155))),'Data Summary'!BU161="Yes"),OFFSET('Water Data'!$D$9,0,10*ROW('Water Data'!D155)),NA())</f>
        <v>#N/A</v>
      </c>
      <c r="G161" s="508" t="e">
        <f ca="1">+IF(AND(ISNUMBER(OFFSET('Water Data'!$E$4,0,10*ROW('Water Data'!E155))),'Data Summary'!BV161="Yes"),100-OFFSET('Water Data'!$E$4,0,10*ROW('Water Data'!E155)),NA())</f>
        <v>#N/A</v>
      </c>
      <c r="H161" s="508" t="e">
        <f ca="1">+IF(AND(ISNUMBER(OFFSET('Water Data'!$E$6,0,10*ROW('Water Data'!E155))),'Data Summary'!BW161="Yes"),OFFSET('Water Data'!$E$6,0,10*ROW('Water Data'!E155)),NA())</f>
        <v>#N/A</v>
      </c>
      <c r="I161" s="508" t="e">
        <f ca="1">+IF(AND(ISNUMBER(OFFSET('Water Data'!$E$9,0,10*ROW('Water Data'!E155))),'Data Summary'!BX161="Yes"),OFFSET('Water Data'!$E$9,0,10*ROW('Water Data'!E155)),NA())</f>
        <v>#N/A</v>
      </c>
      <c r="J161" s="508" t="e">
        <f ca="1">+IF(AND(ISNUMBER(OFFSET('Water Data'!$F$4,0,10*ROW('Water Data'!F155))),'Data Summary'!BY161="Yes"),100-OFFSET('Water Data'!$F$4,0,10*ROW('Water Data'!F155)),NA())</f>
        <v>#N/A</v>
      </c>
      <c r="K161" s="508" t="e">
        <f ca="1">+IF(AND(ISNUMBER(OFFSET('Water Data'!$F$6,0,10*ROW('Water Data'!F155))),'Data Summary'!BZ161="Yes"),OFFSET('Water Data'!$F$6,0,10*ROW('Water Data'!F155)),NA())</f>
        <v>#N/A</v>
      </c>
      <c r="L161" s="508" t="e">
        <f ca="1">+IF(AND(ISNUMBER(OFFSET('Water Data'!$F$9,0,10*ROW('Water Data'!F155))),'Data Summary'!CA161="Yes"),OFFSET('Water Data'!$F$9,0,10*ROW('Water Data'!F155)),NA())</f>
        <v>#N/A</v>
      </c>
      <c r="M161" s="508" t="e">
        <f ca="1">+IF(AND(ISNUMBER(OFFSET('Water Data'!$G$4,0,10*ROW('Water Data'!G155))),'Data Summary'!CB161="Yes"),100-OFFSET('Water Data'!$G$4,0,10*ROW('Water Data'!G155)),NA())</f>
        <v>#N/A</v>
      </c>
      <c r="N161" s="508" t="e">
        <f ca="1">+IF(AND(ISNUMBER(OFFSET('Water Data'!$G$6,0,10*ROW('Water Data'!G155))),'Data Summary'!CC161="Yes"),OFFSET('Water Data'!$G$6,0,10*ROW('Water Data'!G155)),NA())</f>
        <v>#N/A</v>
      </c>
      <c r="O161" s="508" t="e">
        <f ca="1">+IF(AND(ISNUMBER(OFFSET('Water Data'!$G$9,0,10*ROW('Water Data'!G155))),'Data Summary'!CD161="Yes"),OFFSET('Water Data'!$G$9,0,10*ROW('Water Data'!G155)),NA())</f>
        <v>#N/A</v>
      </c>
      <c r="P161" s="508" t="e">
        <f ca="1">+IF(AND(ISNUMBER(OFFSET('Water Data'!$H$4,0,10*ROW('Water Data'!H155))),'Data Summary'!CE161="Yes"),100-OFFSET('Water Data'!$H$4,0,10*ROW('Water Data'!H155)),NA())</f>
        <v>#N/A</v>
      </c>
      <c r="Q161" s="508" t="e">
        <f ca="1">+IF(AND(ISNUMBER(OFFSET('Water Data'!$H$6,0,10*ROW('Water Data'!H155))),'Data Summary'!CF161="Yes"),OFFSET('Water Data'!$H$6,0,10*ROW('Water Data'!H155)),NA())</f>
        <v>#N/A</v>
      </c>
      <c r="R161" s="508" t="e">
        <f ca="1">+IF(AND(ISNUMBER(OFFSET('Water Data'!$H$9,0,10*ROW('Water Data'!H155))),'Data Summary'!CG161="Yes"),OFFSET('Water Data'!$H$9,0,10*ROW('Water Data'!H155)),NA())</f>
        <v>#N/A</v>
      </c>
      <c r="S161" s="508" t="e">
        <f ca="1">+IF(AND(ISNUMBER(OFFSET('Water Data'!$I$4,0,10*ROW('Water Data'!I155))),'Data Summary'!CH161="Yes"),100-OFFSET('Water Data'!$I$4,0,10*ROW('Water Data'!I155)),NA())</f>
        <v>#N/A</v>
      </c>
      <c r="T161" s="508" t="e">
        <f ca="1">+IF(AND(ISNUMBER(OFFSET('Water Data'!$I$6,0,10*ROW('Water Data'!I155))),'Data Summary'!CI161="Yes"),OFFSET('Water Data'!$I$6,0,10*ROW('Water Data'!I155)),NA())</f>
        <v>#N/A</v>
      </c>
      <c r="U161" s="508" t="e">
        <f ca="1">+IF(AND(ISNUMBER(OFFSET('Water Data'!$I$9,0,10*ROW('Water Data'!I155))),'Data Summary'!CJ161="Yes"),OFFSET('Water Data'!$I$9,0,10*ROW('Water Data'!I155)),NA())</f>
        <v>#N/A</v>
      </c>
      <c r="V161" s="509" t="e">
        <f ca="1">+IF(AND(ISNUMBER(OFFSET('Sanitation Data'!$D$4,0,10*ROW('Sanitation Data'!D155))),'Data Summary'!CK161="Yes"),100-OFFSET('Sanitation Data'!$D$4,0,10*ROW('Sanitation Data'!D155)),NA())</f>
        <v>#N/A</v>
      </c>
      <c r="W161" s="509" t="e">
        <f ca="1">+IF(AND(ISNUMBER(OFFSET('Sanitation Data'!$D$6,0,10*ROW('Sanitation Data'!D155))),'Data Summary'!CL161="Yes"),OFFSET('Sanitation Data'!$D$6,0,10*ROW('Sanitation Data'!D155)),NA())</f>
        <v>#N/A</v>
      </c>
      <c r="X161" s="509" t="e">
        <f ca="1">+IF(AND(ISNUMBER(OFFSET('Sanitation Data'!$D$10,0,10*ROW('Sanitation Data'!D155))),'Data Summary'!CM161="Yes"),OFFSET('Sanitation Data'!$D$10,0,10*ROW('Sanitation Data'!D155)),NA())</f>
        <v>#N/A</v>
      </c>
      <c r="Y161" s="509" t="e">
        <f ca="1">+IF(AND(ISNUMBER(OFFSET('Sanitation Data'!$D$11,0,10*ROW('Sanitation Data'!D155))),'Data Summary'!CN161="Yes"),OFFSET('Sanitation Data'!$D$11,0,10*ROW('Sanitation Data'!D155)),NA())</f>
        <v>#N/A</v>
      </c>
      <c r="Z161" s="509" t="e">
        <f ca="1">+IF(AND(ISNUMBER(OFFSET('Sanitation Data'!$D$12,0,10*ROW('Sanitation Data'!D155))),'Data Summary'!CO161="Yes"),OFFSET('Sanitation Data'!$D$12,0,10*ROW('Sanitation Data'!D155)),NA())</f>
        <v>#N/A</v>
      </c>
      <c r="AA161" s="509" t="e">
        <f ca="1">+IF(AND(ISNUMBER(OFFSET('Sanitation Data'!$E$4,0,10*ROW('Sanitation Data'!E155))),'Data Summary'!CP161="Yes"),100-OFFSET('Sanitation Data'!$E$4,0,10*ROW('Sanitation Data'!E155)),NA())</f>
        <v>#N/A</v>
      </c>
      <c r="AB161" s="509" t="e">
        <f ca="1">+IF(AND(ISNUMBER(OFFSET('Sanitation Data'!$E$6,0,10*ROW('Sanitation Data'!E155))),'Data Summary'!CQ161="Yes"),OFFSET('Sanitation Data'!$E$6,0,10*ROW('Sanitation Data'!E155)),NA())</f>
        <v>#N/A</v>
      </c>
      <c r="AC161" s="509" t="e">
        <f ca="1">+IF(AND(ISNUMBER(OFFSET('Sanitation Data'!$E$10,0,10*ROW('Sanitation Data'!E155))),'Data Summary'!CR161="Yes"),OFFSET('Sanitation Data'!$E$10,0,10*ROW('Sanitation Data'!E155)),NA())</f>
        <v>#N/A</v>
      </c>
      <c r="AD161" s="509" t="e">
        <f ca="1">+IF(AND(ISNUMBER(OFFSET('Sanitation Data'!$E$11,0,10*ROW('Sanitation Data'!E155))),'Data Summary'!CS161="Yes"),OFFSET('Sanitation Data'!$E$11,0,10*ROW('Sanitation Data'!E155)),NA())</f>
        <v>#N/A</v>
      </c>
      <c r="AE161" s="509" t="e">
        <f ca="1">+IF(AND(ISNUMBER(OFFSET('Sanitation Data'!$E$12,0,10*ROW('Sanitation Data'!E155))),'Data Summary'!CT161="Yes"),OFFSET('Sanitation Data'!$E$12,0,10*ROW('Sanitation Data'!E155)),NA())</f>
        <v>#N/A</v>
      </c>
      <c r="AF161" s="509" t="e">
        <f ca="1">+IF(AND(ISNUMBER(OFFSET('Sanitation Data'!$F$4,0,10*ROW('Sanitation Data'!F155))),'Data Summary'!CU161="Yes"),100-OFFSET('Sanitation Data'!$F$4,0,10*ROW('Sanitation Data'!F155)),NA())</f>
        <v>#N/A</v>
      </c>
      <c r="AG161" s="509" t="e">
        <f ca="1">+IF(AND(ISNUMBER(OFFSET('Sanitation Data'!$F$6,0,10*ROW('Sanitation Data'!F155))),'Data Summary'!CV161="Yes"),OFFSET('Sanitation Data'!$F$6,0,10*ROW('Sanitation Data'!F155)),NA())</f>
        <v>#N/A</v>
      </c>
      <c r="AH161" s="509" t="e">
        <f ca="1">+IF(AND(ISNUMBER(OFFSET('Sanitation Data'!$F$10,0,10*ROW('Sanitation Data'!F155))),'Data Summary'!CW161="Yes"),OFFSET('Sanitation Data'!$F$10,0,10*ROW('Sanitation Data'!F155)),NA())</f>
        <v>#N/A</v>
      </c>
      <c r="AI161" s="509" t="e">
        <f ca="1">+IF(AND(ISNUMBER(OFFSET('Sanitation Data'!$F$11,0,10*ROW('Sanitation Data'!F155))),'Data Summary'!CX161="Yes"),OFFSET('Sanitation Data'!$F$11,0,10*ROW('Sanitation Data'!F155)),NA())</f>
        <v>#N/A</v>
      </c>
      <c r="AJ161" s="509" t="e">
        <f ca="1">+IF(AND(ISNUMBER(OFFSET('Sanitation Data'!$F$12,0,10*ROW('Sanitation Data'!F155))),'Data Summary'!CY161="Yes"),OFFSET('Sanitation Data'!$F$12,0,10*ROW('Sanitation Data'!F155)),NA())</f>
        <v>#N/A</v>
      </c>
      <c r="AK161" s="509" t="e">
        <f ca="1">+IF(AND(ISNUMBER(OFFSET('Sanitation Data'!$G$4,0,10*ROW('Sanitation Data'!G155))),'Data Summary'!CZ161="Yes"),100-OFFSET('Sanitation Data'!$G$4,0,10*ROW('Sanitation Data'!G155)),NA())</f>
        <v>#N/A</v>
      </c>
      <c r="AL161" s="509" t="e">
        <f ca="1">+IF(AND(ISNUMBER(OFFSET('Sanitation Data'!$G$6,0,10*ROW('Sanitation Data'!G155))),'Data Summary'!DA161="Yes"),OFFSET('Sanitation Data'!$G$6,0,10*ROW('Sanitation Data'!G155)),NA())</f>
        <v>#N/A</v>
      </c>
      <c r="AM161" s="509" t="e">
        <f ca="1">+IF(AND(ISNUMBER(OFFSET('Sanitation Data'!$G$10,0,10*ROW('Sanitation Data'!G155))),'Data Summary'!DB161="Yes"),OFFSET('Sanitation Data'!$G$10,0,10*ROW('Sanitation Data'!G155)),NA())</f>
        <v>#N/A</v>
      </c>
      <c r="AN161" s="509" t="e">
        <f ca="1">+IF(AND(ISNUMBER(OFFSET('Sanitation Data'!$G$11,0,10*ROW('Sanitation Data'!G155))),'Data Summary'!DC161="Yes"),OFFSET('Sanitation Data'!$G$11,0,10*ROW('Sanitation Data'!G155)),NA())</f>
        <v>#N/A</v>
      </c>
      <c r="AO161" s="509" t="e">
        <f ca="1">+IF(AND(ISNUMBER(OFFSET('Sanitation Data'!$G$12,0,10*ROW('Sanitation Data'!G155))),'Data Summary'!DD161="Yes"),OFFSET('Sanitation Data'!$G$12,0,10*ROW('Sanitation Data'!G155)),NA())</f>
        <v>#N/A</v>
      </c>
      <c r="AP161" s="509" t="e">
        <f ca="1">+IF(AND(ISNUMBER(OFFSET('Sanitation Data'!$H$4,0,10*ROW('Sanitation Data'!H155))),'Data Summary'!DE161="Yes"),100-OFFSET('Sanitation Data'!$H$4,0,10*ROW('Sanitation Data'!H155)),NA())</f>
        <v>#N/A</v>
      </c>
      <c r="AQ161" s="509" t="e">
        <f ca="1">+IF(AND(ISNUMBER(OFFSET('Sanitation Data'!$H$6,0,10*ROW('Sanitation Data'!H155))),'Data Summary'!DF161="Yes"),OFFSET('Sanitation Data'!$H$6,0,10*ROW('Sanitation Data'!H155)),NA())</f>
        <v>#N/A</v>
      </c>
      <c r="AR161" s="509" t="e">
        <f ca="1">+IF(AND(ISNUMBER(OFFSET('Sanitation Data'!$H$10,0,10*ROW('Sanitation Data'!H155))),'Data Summary'!DG161="Yes"),OFFSET('Sanitation Data'!$H$10,0,10*ROW('Sanitation Data'!H155)),NA())</f>
        <v>#N/A</v>
      </c>
      <c r="AS161" s="509" t="e">
        <f ca="1">+IF(AND(ISNUMBER(OFFSET('Sanitation Data'!$H$11,0,10*ROW('Sanitation Data'!H155))),'Data Summary'!DH161="Yes"),OFFSET('Sanitation Data'!$H$11,0,10*ROW('Sanitation Data'!H155)),NA())</f>
        <v>#N/A</v>
      </c>
      <c r="AT161" s="509" t="e">
        <f ca="1">+IF(AND(ISNUMBER(OFFSET('Sanitation Data'!$H$12,0,10*ROW('Sanitation Data'!H155))),'Data Summary'!DI161="Yes"),OFFSET('Sanitation Data'!$H$12,0,10*ROW('Sanitation Data'!H155)),NA())</f>
        <v>#N/A</v>
      </c>
      <c r="AU161" s="509" t="e">
        <f ca="1">+IF(AND(ISNUMBER(OFFSET('Sanitation Data'!$I$4,0,10*ROW('Sanitation Data'!I155))),'Data Summary'!DJ161="Yes"),100-OFFSET('Sanitation Data'!$I$4,0,10*ROW('Sanitation Data'!I155)),NA())</f>
        <v>#N/A</v>
      </c>
      <c r="AV161" s="509" t="e">
        <f ca="1">+IF(AND(ISNUMBER(OFFSET('Sanitation Data'!$I$6,0,10*ROW('Sanitation Data'!I155))),'Data Summary'!DK161="Yes"),OFFSET('Sanitation Data'!$I$6,0,10*ROW('Sanitation Data'!I155)),NA())</f>
        <v>#N/A</v>
      </c>
      <c r="AW161" s="509" t="e">
        <f ca="1">+IF(AND(ISNUMBER(OFFSET('Sanitation Data'!$I$10,0,10*ROW('Sanitation Data'!I155))),'Data Summary'!DL161="Yes"),OFFSET('Sanitation Data'!$I$10,0,10*ROW('Sanitation Data'!I155)),NA())</f>
        <v>#N/A</v>
      </c>
      <c r="AX161" s="509" t="e">
        <f ca="1">+IF(AND(ISNUMBER(OFFSET('Sanitation Data'!$I$11,0,10*ROW('Sanitation Data'!I155))),'Data Summary'!DM161="Yes"),OFFSET('Sanitation Data'!$I$11,0,10*ROW('Sanitation Data'!I155)),NA())</f>
        <v>#N/A</v>
      </c>
      <c r="AY161" s="509" t="e">
        <f ca="1">+IF(AND(ISNUMBER(OFFSET('Sanitation Data'!$I$12,0,10*ROW('Sanitation Data'!I155))),'Data Summary'!DN161="Yes"),OFFSET('Sanitation Data'!$I$12,0,10*ROW('Sanitation Data'!I155)),NA())</f>
        <v>#N/A</v>
      </c>
      <c r="AZ161" s="510" t="e">
        <f ca="1">+IF(AND(ISNUMBER(OFFSET('Hygiene Data'!$D$5,0,10*ROW('Hygiene Data'!D155))),'Data Summary'!DO161="Yes"),OFFSET('Hygiene Data'!$D$5,0,10*ROW('Hygiene Data'!D155)),NA())</f>
        <v>#N/A</v>
      </c>
      <c r="BA161" s="510" t="e">
        <f ca="1">+IF(AND(ISNUMBER(OFFSET('Hygiene Data'!$D$7,0,10*ROW('Hygiene Data'!D155))),'Data Summary'!DP161="Yes"),OFFSET('Hygiene Data'!$D$7,0,10*ROW('Hygiene Data'!D155)),NA())</f>
        <v>#N/A</v>
      </c>
      <c r="BB161" s="510" t="e">
        <f ca="1">+IF(AND(ISNUMBER(OFFSET('Hygiene Data'!$D$9,0,10*ROW('Hygiene Data'!D155))),'Data Summary'!DQ161="Yes"),OFFSET('Hygiene Data'!$D$9,0,10*ROW('Hygiene Data'!D155)),NA())</f>
        <v>#N/A</v>
      </c>
      <c r="BC161" s="510" t="e">
        <f ca="1">+IF(AND(ISNUMBER(OFFSET('Hygiene Data'!$E$5,0,10*ROW('Hygiene Data'!E155))),'Data Summary'!DR161="Yes"),OFFSET('Hygiene Data'!$E$5,0,10*ROW('Hygiene Data'!E155)),NA())</f>
        <v>#N/A</v>
      </c>
      <c r="BD161" s="510" t="e">
        <f ca="1">+IF(AND(ISNUMBER(OFFSET('Hygiene Data'!$E$7,0,10*ROW('Hygiene Data'!E155))),'Data Summary'!DS161="Yes"),OFFSET('Hygiene Data'!$E$7,0,10*ROW('Hygiene Data'!E155)),NA())</f>
        <v>#N/A</v>
      </c>
      <c r="BE161" s="510" t="e">
        <f ca="1">+IF(AND(ISNUMBER(OFFSET('Hygiene Data'!$E$9,0,10*ROW('Hygiene Data'!E155))),'Data Summary'!DT161="Yes"),OFFSET('Hygiene Data'!$E$9,0,10*ROW('Hygiene Data'!E155)),NA())</f>
        <v>#N/A</v>
      </c>
      <c r="BF161" s="510" t="e">
        <f ca="1">+IF(AND(ISNUMBER(OFFSET('Hygiene Data'!$F$5,0,10*ROW('Hygiene Data'!F155))),'Data Summary'!DU161="Yes"),OFFSET('Hygiene Data'!$F$5,0,10*ROW('Hygiene Data'!F155)),NA())</f>
        <v>#N/A</v>
      </c>
      <c r="BG161" s="510" t="e">
        <f ca="1">+IF(AND(ISNUMBER(OFFSET('Hygiene Data'!$F$7,0,10*ROW('Hygiene Data'!F155))),'Data Summary'!DV161="Yes"),OFFSET('Hygiene Data'!$F$7,0,10*ROW('Hygiene Data'!F155)),NA())</f>
        <v>#N/A</v>
      </c>
      <c r="BH161" s="510" t="e">
        <f ca="1">+IF(AND(ISNUMBER(OFFSET('Hygiene Data'!$F$9,0,10*ROW('Hygiene Data'!F155))),'Data Summary'!DW161="Yes"),OFFSET('Hygiene Data'!$F$9,0,10*ROW('Hygiene Data'!F155)),NA())</f>
        <v>#N/A</v>
      </c>
      <c r="BI161" s="510" t="e">
        <f ca="1">+IF(AND(ISNUMBER(OFFSET('Hygiene Data'!$G$5,0,10*ROW('Hygiene Data'!G155))),'Data Summary'!DX161="Yes"),OFFSET('Hygiene Data'!$G$5,0,10*ROW('Hygiene Data'!G155)),NA())</f>
        <v>#N/A</v>
      </c>
      <c r="BJ161" s="510" t="e">
        <f ca="1">+IF(AND(ISNUMBER(OFFSET('Hygiene Data'!$G$7,0,10*ROW('Hygiene Data'!G155))),'Data Summary'!DY161="Yes"),OFFSET('Hygiene Data'!$G$7,0,10*ROW('Hygiene Data'!G155)),NA())</f>
        <v>#N/A</v>
      </c>
      <c r="BK161" s="510" t="e">
        <f ca="1">+IF(AND(ISNUMBER(OFFSET('Hygiene Data'!$G$9,0,10*ROW('Hygiene Data'!G155))),'Data Summary'!DZ161="Yes"),OFFSET('Hygiene Data'!$G$9,0,10*ROW('Hygiene Data'!G155)),NA())</f>
        <v>#N/A</v>
      </c>
      <c r="BL161" s="510" t="e">
        <f ca="1">+IF(AND(ISNUMBER(OFFSET('Hygiene Data'!$H$5,0,10*ROW('Hygiene Data'!H155))),'Data Summary'!EA161="Yes"),OFFSET('Hygiene Data'!$H$5,0,10*ROW('Hygiene Data'!H155)),NA())</f>
        <v>#N/A</v>
      </c>
      <c r="BM161" s="510" t="e">
        <f ca="1">+IF(AND(ISNUMBER(OFFSET('Hygiene Data'!$H$7,0,10*ROW('Hygiene Data'!H155))),'Data Summary'!EB161="Yes"),OFFSET('Hygiene Data'!$H$7,0,10*ROW('Hygiene Data'!H155)),NA())</f>
        <v>#N/A</v>
      </c>
      <c r="BN161" s="510" t="e">
        <f ca="1">+IF(AND(ISNUMBER(OFFSET('Hygiene Data'!$H$9,0,10*ROW('Hygiene Data'!H155))),'Data Summary'!EC161="Yes"),OFFSET('Hygiene Data'!$H$9,0,10*ROW('Hygiene Data'!H155)),NA())</f>
        <v>#N/A</v>
      </c>
      <c r="BO161" s="510" t="e">
        <f ca="1">+IF(AND(ISNUMBER(OFFSET('Hygiene Data'!$I$5,0,10*ROW('Hygiene Data'!I155))),'Data Summary'!ED161="Yes"),OFFSET('Hygiene Data'!$I$5,0,10*ROW('Hygiene Data'!I155)),NA())</f>
        <v>#N/A</v>
      </c>
      <c r="BP161" s="510" t="e">
        <f ca="1">+IF(AND(ISNUMBER(OFFSET('Hygiene Data'!$I$7,0,10*ROW('Hygiene Data'!I155))),'Data Summary'!EE161="Yes"),OFFSET('Hygiene Data'!$I$7,0,10*ROW('Hygiene Data'!I155)),NA())</f>
        <v>#N/A</v>
      </c>
      <c r="BQ161" s="510" t="e">
        <f ca="1">+IF(AND(ISNUMBER(OFFSET('Hygiene Data'!$I$9,0,10*ROW('Hygiene Data'!I155))),'Data Summary'!EF161="Yes"),OFFSET('Hygiene Data'!$I$9,0,10*ROW('Hygiene Data'!I155)),NA())</f>
        <v>#N/A</v>
      </c>
    </row>
    <row r="162" spans="1:69" x14ac:dyDescent="0.25">
      <c r="A162" s="506" t="e">
        <f ca="1">+RIGHT('Data Summary'!A162,LEN('Data Summary'!A162)-9)</f>
        <v>#VALUE!</v>
      </c>
      <c r="B162" s="480" t="str">
        <f ca="1">+IF(ISTEXT('Data Summary'!B162),'Data Summary'!B162,"")</f>
        <v/>
      </c>
      <c r="C162" s="507" t="e">
        <f ca="1">+VALUE('Data Summary'!C162)</f>
        <v>#VALUE!</v>
      </c>
      <c r="D162" s="508" t="e">
        <f ca="1">+IF(AND(ISNUMBER(OFFSET('Water Data'!$D$4,0,10*ROW('Water Data'!D156))),'Data Summary'!BS162="Yes"),100-OFFSET('Water Data'!$D$4,0,10*ROW('Water Data'!D156)),NA())</f>
        <v>#N/A</v>
      </c>
      <c r="E162" s="508" t="e">
        <f ca="1">+IF(AND(ISNUMBER(OFFSET('Water Data'!$D$6,0,10*ROW('Water Data'!D156))),'Data Summary'!BT162="Yes"),OFFSET('Water Data'!$D$6,0,10*ROW('Water Data'!D156)),NA())</f>
        <v>#N/A</v>
      </c>
      <c r="F162" s="508" t="e">
        <f ca="1">+IF(AND(ISNUMBER(OFFSET('Water Data'!$D$9,0,10*ROW('Water Data'!D156))),'Data Summary'!BU162="Yes"),OFFSET('Water Data'!$D$9,0,10*ROW('Water Data'!D156)),NA())</f>
        <v>#N/A</v>
      </c>
      <c r="G162" s="508" t="e">
        <f ca="1">+IF(AND(ISNUMBER(OFFSET('Water Data'!$E$4,0,10*ROW('Water Data'!E156))),'Data Summary'!BV162="Yes"),100-OFFSET('Water Data'!$E$4,0,10*ROW('Water Data'!E156)),NA())</f>
        <v>#N/A</v>
      </c>
      <c r="H162" s="508" t="e">
        <f ca="1">+IF(AND(ISNUMBER(OFFSET('Water Data'!$E$6,0,10*ROW('Water Data'!E156))),'Data Summary'!BW162="Yes"),OFFSET('Water Data'!$E$6,0,10*ROW('Water Data'!E156)),NA())</f>
        <v>#N/A</v>
      </c>
      <c r="I162" s="508" t="e">
        <f ca="1">+IF(AND(ISNUMBER(OFFSET('Water Data'!$E$9,0,10*ROW('Water Data'!E156))),'Data Summary'!BX162="Yes"),OFFSET('Water Data'!$E$9,0,10*ROW('Water Data'!E156)),NA())</f>
        <v>#N/A</v>
      </c>
      <c r="J162" s="508" t="e">
        <f ca="1">+IF(AND(ISNUMBER(OFFSET('Water Data'!$F$4,0,10*ROW('Water Data'!F156))),'Data Summary'!BY162="Yes"),100-OFFSET('Water Data'!$F$4,0,10*ROW('Water Data'!F156)),NA())</f>
        <v>#N/A</v>
      </c>
      <c r="K162" s="508" t="e">
        <f ca="1">+IF(AND(ISNUMBER(OFFSET('Water Data'!$F$6,0,10*ROW('Water Data'!F156))),'Data Summary'!BZ162="Yes"),OFFSET('Water Data'!$F$6,0,10*ROW('Water Data'!F156)),NA())</f>
        <v>#N/A</v>
      </c>
      <c r="L162" s="508" t="e">
        <f ca="1">+IF(AND(ISNUMBER(OFFSET('Water Data'!$F$9,0,10*ROW('Water Data'!F156))),'Data Summary'!CA162="Yes"),OFFSET('Water Data'!$F$9,0,10*ROW('Water Data'!F156)),NA())</f>
        <v>#N/A</v>
      </c>
      <c r="M162" s="508" t="e">
        <f ca="1">+IF(AND(ISNUMBER(OFFSET('Water Data'!$G$4,0,10*ROW('Water Data'!G156))),'Data Summary'!CB162="Yes"),100-OFFSET('Water Data'!$G$4,0,10*ROW('Water Data'!G156)),NA())</f>
        <v>#N/A</v>
      </c>
      <c r="N162" s="508" t="e">
        <f ca="1">+IF(AND(ISNUMBER(OFFSET('Water Data'!$G$6,0,10*ROW('Water Data'!G156))),'Data Summary'!CC162="Yes"),OFFSET('Water Data'!$G$6,0,10*ROW('Water Data'!G156)),NA())</f>
        <v>#N/A</v>
      </c>
      <c r="O162" s="508" t="e">
        <f ca="1">+IF(AND(ISNUMBER(OFFSET('Water Data'!$G$9,0,10*ROW('Water Data'!G156))),'Data Summary'!CD162="Yes"),OFFSET('Water Data'!$G$9,0,10*ROW('Water Data'!G156)),NA())</f>
        <v>#N/A</v>
      </c>
      <c r="P162" s="508" t="e">
        <f ca="1">+IF(AND(ISNUMBER(OFFSET('Water Data'!$H$4,0,10*ROW('Water Data'!H156))),'Data Summary'!CE162="Yes"),100-OFFSET('Water Data'!$H$4,0,10*ROW('Water Data'!H156)),NA())</f>
        <v>#N/A</v>
      </c>
      <c r="Q162" s="508" t="e">
        <f ca="1">+IF(AND(ISNUMBER(OFFSET('Water Data'!$H$6,0,10*ROW('Water Data'!H156))),'Data Summary'!CF162="Yes"),OFFSET('Water Data'!$H$6,0,10*ROW('Water Data'!H156)),NA())</f>
        <v>#N/A</v>
      </c>
      <c r="R162" s="508" t="e">
        <f ca="1">+IF(AND(ISNUMBER(OFFSET('Water Data'!$H$9,0,10*ROW('Water Data'!H156))),'Data Summary'!CG162="Yes"),OFFSET('Water Data'!$H$9,0,10*ROW('Water Data'!H156)),NA())</f>
        <v>#N/A</v>
      </c>
      <c r="S162" s="508" t="e">
        <f ca="1">+IF(AND(ISNUMBER(OFFSET('Water Data'!$I$4,0,10*ROW('Water Data'!I156))),'Data Summary'!CH162="Yes"),100-OFFSET('Water Data'!$I$4,0,10*ROW('Water Data'!I156)),NA())</f>
        <v>#N/A</v>
      </c>
      <c r="T162" s="508" t="e">
        <f ca="1">+IF(AND(ISNUMBER(OFFSET('Water Data'!$I$6,0,10*ROW('Water Data'!I156))),'Data Summary'!CI162="Yes"),OFFSET('Water Data'!$I$6,0,10*ROW('Water Data'!I156)),NA())</f>
        <v>#N/A</v>
      </c>
      <c r="U162" s="508" t="e">
        <f ca="1">+IF(AND(ISNUMBER(OFFSET('Water Data'!$I$9,0,10*ROW('Water Data'!I156))),'Data Summary'!CJ162="Yes"),OFFSET('Water Data'!$I$9,0,10*ROW('Water Data'!I156)),NA())</f>
        <v>#N/A</v>
      </c>
      <c r="V162" s="509" t="e">
        <f ca="1">+IF(AND(ISNUMBER(OFFSET('Sanitation Data'!$D$4,0,10*ROW('Sanitation Data'!D156))),'Data Summary'!CK162="Yes"),100-OFFSET('Sanitation Data'!$D$4,0,10*ROW('Sanitation Data'!D156)),NA())</f>
        <v>#N/A</v>
      </c>
      <c r="W162" s="509" t="e">
        <f ca="1">+IF(AND(ISNUMBER(OFFSET('Sanitation Data'!$D$6,0,10*ROW('Sanitation Data'!D156))),'Data Summary'!CL162="Yes"),OFFSET('Sanitation Data'!$D$6,0,10*ROW('Sanitation Data'!D156)),NA())</f>
        <v>#N/A</v>
      </c>
      <c r="X162" s="509" t="e">
        <f ca="1">+IF(AND(ISNUMBER(OFFSET('Sanitation Data'!$D$10,0,10*ROW('Sanitation Data'!D156))),'Data Summary'!CM162="Yes"),OFFSET('Sanitation Data'!$D$10,0,10*ROW('Sanitation Data'!D156)),NA())</f>
        <v>#N/A</v>
      </c>
      <c r="Y162" s="509" t="e">
        <f ca="1">+IF(AND(ISNUMBER(OFFSET('Sanitation Data'!$D$11,0,10*ROW('Sanitation Data'!D156))),'Data Summary'!CN162="Yes"),OFFSET('Sanitation Data'!$D$11,0,10*ROW('Sanitation Data'!D156)),NA())</f>
        <v>#N/A</v>
      </c>
      <c r="Z162" s="509" t="e">
        <f ca="1">+IF(AND(ISNUMBER(OFFSET('Sanitation Data'!$D$12,0,10*ROW('Sanitation Data'!D156))),'Data Summary'!CO162="Yes"),OFFSET('Sanitation Data'!$D$12,0,10*ROW('Sanitation Data'!D156)),NA())</f>
        <v>#N/A</v>
      </c>
      <c r="AA162" s="509" t="e">
        <f ca="1">+IF(AND(ISNUMBER(OFFSET('Sanitation Data'!$E$4,0,10*ROW('Sanitation Data'!E156))),'Data Summary'!CP162="Yes"),100-OFFSET('Sanitation Data'!$E$4,0,10*ROW('Sanitation Data'!E156)),NA())</f>
        <v>#N/A</v>
      </c>
      <c r="AB162" s="509" t="e">
        <f ca="1">+IF(AND(ISNUMBER(OFFSET('Sanitation Data'!$E$6,0,10*ROW('Sanitation Data'!E156))),'Data Summary'!CQ162="Yes"),OFFSET('Sanitation Data'!$E$6,0,10*ROW('Sanitation Data'!E156)),NA())</f>
        <v>#N/A</v>
      </c>
      <c r="AC162" s="509" t="e">
        <f ca="1">+IF(AND(ISNUMBER(OFFSET('Sanitation Data'!$E$10,0,10*ROW('Sanitation Data'!E156))),'Data Summary'!CR162="Yes"),OFFSET('Sanitation Data'!$E$10,0,10*ROW('Sanitation Data'!E156)),NA())</f>
        <v>#N/A</v>
      </c>
      <c r="AD162" s="509" t="e">
        <f ca="1">+IF(AND(ISNUMBER(OFFSET('Sanitation Data'!$E$11,0,10*ROW('Sanitation Data'!E156))),'Data Summary'!CS162="Yes"),OFFSET('Sanitation Data'!$E$11,0,10*ROW('Sanitation Data'!E156)),NA())</f>
        <v>#N/A</v>
      </c>
      <c r="AE162" s="509" t="e">
        <f ca="1">+IF(AND(ISNUMBER(OFFSET('Sanitation Data'!$E$12,0,10*ROW('Sanitation Data'!E156))),'Data Summary'!CT162="Yes"),OFFSET('Sanitation Data'!$E$12,0,10*ROW('Sanitation Data'!E156)),NA())</f>
        <v>#N/A</v>
      </c>
      <c r="AF162" s="509" t="e">
        <f ca="1">+IF(AND(ISNUMBER(OFFSET('Sanitation Data'!$F$4,0,10*ROW('Sanitation Data'!F156))),'Data Summary'!CU162="Yes"),100-OFFSET('Sanitation Data'!$F$4,0,10*ROW('Sanitation Data'!F156)),NA())</f>
        <v>#N/A</v>
      </c>
      <c r="AG162" s="509" t="e">
        <f ca="1">+IF(AND(ISNUMBER(OFFSET('Sanitation Data'!$F$6,0,10*ROW('Sanitation Data'!F156))),'Data Summary'!CV162="Yes"),OFFSET('Sanitation Data'!$F$6,0,10*ROW('Sanitation Data'!F156)),NA())</f>
        <v>#N/A</v>
      </c>
      <c r="AH162" s="509" t="e">
        <f ca="1">+IF(AND(ISNUMBER(OFFSET('Sanitation Data'!$F$10,0,10*ROW('Sanitation Data'!F156))),'Data Summary'!CW162="Yes"),OFFSET('Sanitation Data'!$F$10,0,10*ROW('Sanitation Data'!F156)),NA())</f>
        <v>#N/A</v>
      </c>
      <c r="AI162" s="509" t="e">
        <f ca="1">+IF(AND(ISNUMBER(OFFSET('Sanitation Data'!$F$11,0,10*ROW('Sanitation Data'!F156))),'Data Summary'!CX162="Yes"),OFFSET('Sanitation Data'!$F$11,0,10*ROW('Sanitation Data'!F156)),NA())</f>
        <v>#N/A</v>
      </c>
      <c r="AJ162" s="509" t="e">
        <f ca="1">+IF(AND(ISNUMBER(OFFSET('Sanitation Data'!$F$12,0,10*ROW('Sanitation Data'!F156))),'Data Summary'!CY162="Yes"),OFFSET('Sanitation Data'!$F$12,0,10*ROW('Sanitation Data'!F156)),NA())</f>
        <v>#N/A</v>
      </c>
      <c r="AK162" s="509" t="e">
        <f ca="1">+IF(AND(ISNUMBER(OFFSET('Sanitation Data'!$G$4,0,10*ROW('Sanitation Data'!G156))),'Data Summary'!CZ162="Yes"),100-OFFSET('Sanitation Data'!$G$4,0,10*ROW('Sanitation Data'!G156)),NA())</f>
        <v>#N/A</v>
      </c>
      <c r="AL162" s="509" t="e">
        <f ca="1">+IF(AND(ISNUMBER(OFFSET('Sanitation Data'!$G$6,0,10*ROW('Sanitation Data'!G156))),'Data Summary'!DA162="Yes"),OFFSET('Sanitation Data'!$G$6,0,10*ROW('Sanitation Data'!G156)),NA())</f>
        <v>#N/A</v>
      </c>
      <c r="AM162" s="509" t="e">
        <f ca="1">+IF(AND(ISNUMBER(OFFSET('Sanitation Data'!$G$10,0,10*ROW('Sanitation Data'!G156))),'Data Summary'!DB162="Yes"),OFFSET('Sanitation Data'!$G$10,0,10*ROW('Sanitation Data'!G156)),NA())</f>
        <v>#N/A</v>
      </c>
      <c r="AN162" s="509" t="e">
        <f ca="1">+IF(AND(ISNUMBER(OFFSET('Sanitation Data'!$G$11,0,10*ROW('Sanitation Data'!G156))),'Data Summary'!DC162="Yes"),OFFSET('Sanitation Data'!$G$11,0,10*ROW('Sanitation Data'!G156)),NA())</f>
        <v>#N/A</v>
      </c>
      <c r="AO162" s="509" t="e">
        <f ca="1">+IF(AND(ISNUMBER(OFFSET('Sanitation Data'!$G$12,0,10*ROW('Sanitation Data'!G156))),'Data Summary'!DD162="Yes"),OFFSET('Sanitation Data'!$G$12,0,10*ROW('Sanitation Data'!G156)),NA())</f>
        <v>#N/A</v>
      </c>
      <c r="AP162" s="509" t="e">
        <f ca="1">+IF(AND(ISNUMBER(OFFSET('Sanitation Data'!$H$4,0,10*ROW('Sanitation Data'!H156))),'Data Summary'!DE162="Yes"),100-OFFSET('Sanitation Data'!$H$4,0,10*ROW('Sanitation Data'!H156)),NA())</f>
        <v>#N/A</v>
      </c>
      <c r="AQ162" s="509" t="e">
        <f ca="1">+IF(AND(ISNUMBER(OFFSET('Sanitation Data'!$H$6,0,10*ROW('Sanitation Data'!H156))),'Data Summary'!DF162="Yes"),OFFSET('Sanitation Data'!$H$6,0,10*ROW('Sanitation Data'!H156)),NA())</f>
        <v>#N/A</v>
      </c>
      <c r="AR162" s="509" t="e">
        <f ca="1">+IF(AND(ISNUMBER(OFFSET('Sanitation Data'!$H$10,0,10*ROW('Sanitation Data'!H156))),'Data Summary'!DG162="Yes"),OFFSET('Sanitation Data'!$H$10,0,10*ROW('Sanitation Data'!H156)),NA())</f>
        <v>#N/A</v>
      </c>
      <c r="AS162" s="509" t="e">
        <f ca="1">+IF(AND(ISNUMBER(OFFSET('Sanitation Data'!$H$11,0,10*ROW('Sanitation Data'!H156))),'Data Summary'!DH162="Yes"),OFFSET('Sanitation Data'!$H$11,0,10*ROW('Sanitation Data'!H156)),NA())</f>
        <v>#N/A</v>
      </c>
      <c r="AT162" s="509" t="e">
        <f ca="1">+IF(AND(ISNUMBER(OFFSET('Sanitation Data'!$H$12,0,10*ROW('Sanitation Data'!H156))),'Data Summary'!DI162="Yes"),OFFSET('Sanitation Data'!$H$12,0,10*ROW('Sanitation Data'!H156)),NA())</f>
        <v>#N/A</v>
      </c>
      <c r="AU162" s="509" t="e">
        <f ca="1">+IF(AND(ISNUMBER(OFFSET('Sanitation Data'!$I$4,0,10*ROW('Sanitation Data'!I156))),'Data Summary'!DJ162="Yes"),100-OFFSET('Sanitation Data'!$I$4,0,10*ROW('Sanitation Data'!I156)),NA())</f>
        <v>#N/A</v>
      </c>
      <c r="AV162" s="509" t="e">
        <f ca="1">+IF(AND(ISNUMBER(OFFSET('Sanitation Data'!$I$6,0,10*ROW('Sanitation Data'!I156))),'Data Summary'!DK162="Yes"),OFFSET('Sanitation Data'!$I$6,0,10*ROW('Sanitation Data'!I156)),NA())</f>
        <v>#N/A</v>
      </c>
      <c r="AW162" s="509" t="e">
        <f ca="1">+IF(AND(ISNUMBER(OFFSET('Sanitation Data'!$I$10,0,10*ROW('Sanitation Data'!I156))),'Data Summary'!DL162="Yes"),OFFSET('Sanitation Data'!$I$10,0,10*ROW('Sanitation Data'!I156)),NA())</f>
        <v>#N/A</v>
      </c>
      <c r="AX162" s="509" t="e">
        <f ca="1">+IF(AND(ISNUMBER(OFFSET('Sanitation Data'!$I$11,0,10*ROW('Sanitation Data'!I156))),'Data Summary'!DM162="Yes"),OFFSET('Sanitation Data'!$I$11,0,10*ROW('Sanitation Data'!I156)),NA())</f>
        <v>#N/A</v>
      </c>
      <c r="AY162" s="509" t="e">
        <f ca="1">+IF(AND(ISNUMBER(OFFSET('Sanitation Data'!$I$12,0,10*ROW('Sanitation Data'!I156))),'Data Summary'!DN162="Yes"),OFFSET('Sanitation Data'!$I$12,0,10*ROW('Sanitation Data'!I156)),NA())</f>
        <v>#N/A</v>
      </c>
      <c r="AZ162" s="510" t="e">
        <f ca="1">+IF(AND(ISNUMBER(OFFSET('Hygiene Data'!$D$5,0,10*ROW('Hygiene Data'!D156))),'Data Summary'!DO162="Yes"),OFFSET('Hygiene Data'!$D$5,0,10*ROW('Hygiene Data'!D156)),NA())</f>
        <v>#N/A</v>
      </c>
      <c r="BA162" s="510" t="e">
        <f ca="1">+IF(AND(ISNUMBER(OFFSET('Hygiene Data'!$D$7,0,10*ROW('Hygiene Data'!D156))),'Data Summary'!DP162="Yes"),OFFSET('Hygiene Data'!$D$7,0,10*ROW('Hygiene Data'!D156)),NA())</f>
        <v>#N/A</v>
      </c>
      <c r="BB162" s="510" t="e">
        <f ca="1">+IF(AND(ISNUMBER(OFFSET('Hygiene Data'!$D$9,0,10*ROW('Hygiene Data'!D156))),'Data Summary'!DQ162="Yes"),OFFSET('Hygiene Data'!$D$9,0,10*ROW('Hygiene Data'!D156)),NA())</f>
        <v>#N/A</v>
      </c>
      <c r="BC162" s="510" t="e">
        <f ca="1">+IF(AND(ISNUMBER(OFFSET('Hygiene Data'!$E$5,0,10*ROW('Hygiene Data'!E156))),'Data Summary'!DR162="Yes"),OFFSET('Hygiene Data'!$E$5,0,10*ROW('Hygiene Data'!E156)),NA())</f>
        <v>#N/A</v>
      </c>
      <c r="BD162" s="510" t="e">
        <f ca="1">+IF(AND(ISNUMBER(OFFSET('Hygiene Data'!$E$7,0,10*ROW('Hygiene Data'!E156))),'Data Summary'!DS162="Yes"),OFFSET('Hygiene Data'!$E$7,0,10*ROW('Hygiene Data'!E156)),NA())</f>
        <v>#N/A</v>
      </c>
      <c r="BE162" s="510" t="e">
        <f ca="1">+IF(AND(ISNUMBER(OFFSET('Hygiene Data'!$E$9,0,10*ROW('Hygiene Data'!E156))),'Data Summary'!DT162="Yes"),OFFSET('Hygiene Data'!$E$9,0,10*ROW('Hygiene Data'!E156)),NA())</f>
        <v>#N/A</v>
      </c>
      <c r="BF162" s="510" t="e">
        <f ca="1">+IF(AND(ISNUMBER(OFFSET('Hygiene Data'!$F$5,0,10*ROW('Hygiene Data'!F156))),'Data Summary'!DU162="Yes"),OFFSET('Hygiene Data'!$F$5,0,10*ROW('Hygiene Data'!F156)),NA())</f>
        <v>#N/A</v>
      </c>
      <c r="BG162" s="510" t="e">
        <f ca="1">+IF(AND(ISNUMBER(OFFSET('Hygiene Data'!$F$7,0,10*ROW('Hygiene Data'!F156))),'Data Summary'!DV162="Yes"),OFFSET('Hygiene Data'!$F$7,0,10*ROW('Hygiene Data'!F156)),NA())</f>
        <v>#N/A</v>
      </c>
      <c r="BH162" s="510" t="e">
        <f ca="1">+IF(AND(ISNUMBER(OFFSET('Hygiene Data'!$F$9,0,10*ROW('Hygiene Data'!F156))),'Data Summary'!DW162="Yes"),OFFSET('Hygiene Data'!$F$9,0,10*ROW('Hygiene Data'!F156)),NA())</f>
        <v>#N/A</v>
      </c>
      <c r="BI162" s="510" t="e">
        <f ca="1">+IF(AND(ISNUMBER(OFFSET('Hygiene Data'!$G$5,0,10*ROW('Hygiene Data'!G156))),'Data Summary'!DX162="Yes"),OFFSET('Hygiene Data'!$G$5,0,10*ROW('Hygiene Data'!G156)),NA())</f>
        <v>#N/A</v>
      </c>
      <c r="BJ162" s="510" t="e">
        <f ca="1">+IF(AND(ISNUMBER(OFFSET('Hygiene Data'!$G$7,0,10*ROW('Hygiene Data'!G156))),'Data Summary'!DY162="Yes"),OFFSET('Hygiene Data'!$G$7,0,10*ROW('Hygiene Data'!G156)),NA())</f>
        <v>#N/A</v>
      </c>
      <c r="BK162" s="510" t="e">
        <f ca="1">+IF(AND(ISNUMBER(OFFSET('Hygiene Data'!$G$9,0,10*ROW('Hygiene Data'!G156))),'Data Summary'!DZ162="Yes"),OFFSET('Hygiene Data'!$G$9,0,10*ROW('Hygiene Data'!G156)),NA())</f>
        <v>#N/A</v>
      </c>
      <c r="BL162" s="510" t="e">
        <f ca="1">+IF(AND(ISNUMBER(OFFSET('Hygiene Data'!$H$5,0,10*ROW('Hygiene Data'!H156))),'Data Summary'!EA162="Yes"),OFFSET('Hygiene Data'!$H$5,0,10*ROW('Hygiene Data'!H156)),NA())</f>
        <v>#N/A</v>
      </c>
      <c r="BM162" s="510" t="e">
        <f ca="1">+IF(AND(ISNUMBER(OFFSET('Hygiene Data'!$H$7,0,10*ROW('Hygiene Data'!H156))),'Data Summary'!EB162="Yes"),OFFSET('Hygiene Data'!$H$7,0,10*ROW('Hygiene Data'!H156)),NA())</f>
        <v>#N/A</v>
      </c>
      <c r="BN162" s="510" t="e">
        <f ca="1">+IF(AND(ISNUMBER(OFFSET('Hygiene Data'!$H$9,0,10*ROW('Hygiene Data'!H156))),'Data Summary'!EC162="Yes"),OFFSET('Hygiene Data'!$H$9,0,10*ROW('Hygiene Data'!H156)),NA())</f>
        <v>#N/A</v>
      </c>
      <c r="BO162" s="510" t="e">
        <f ca="1">+IF(AND(ISNUMBER(OFFSET('Hygiene Data'!$I$5,0,10*ROW('Hygiene Data'!I156))),'Data Summary'!ED162="Yes"),OFFSET('Hygiene Data'!$I$5,0,10*ROW('Hygiene Data'!I156)),NA())</f>
        <v>#N/A</v>
      </c>
      <c r="BP162" s="510" t="e">
        <f ca="1">+IF(AND(ISNUMBER(OFFSET('Hygiene Data'!$I$7,0,10*ROW('Hygiene Data'!I156))),'Data Summary'!EE162="Yes"),OFFSET('Hygiene Data'!$I$7,0,10*ROW('Hygiene Data'!I156)),NA())</f>
        <v>#N/A</v>
      </c>
      <c r="BQ162" s="510" t="e">
        <f ca="1">+IF(AND(ISNUMBER(OFFSET('Hygiene Data'!$I$9,0,10*ROW('Hygiene Data'!I156))),'Data Summary'!EF162="Yes"),OFFSET('Hygiene Data'!$I$9,0,10*ROW('Hygiene Data'!I156)),NA())</f>
        <v>#N/A</v>
      </c>
    </row>
    <row r="163" spans="1:69" x14ac:dyDescent="0.25">
      <c r="A163" s="506" t="e">
        <f ca="1">+RIGHT('Data Summary'!A163,LEN('Data Summary'!A163)-9)</f>
        <v>#VALUE!</v>
      </c>
      <c r="B163" s="480" t="str">
        <f ca="1">+IF(ISTEXT('Data Summary'!B163),'Data Summary'!B163,"")</f>
        <v/>
      </c>
      <c r="C163" s="507" t="e">
        <f ca="1">+VALUE('Data Summary'!C163)</f>
        <v>#VALUE!</v>
      </c>
      <c r="D163" s="508" t="e">
        <f ca="1">+IF(AND(ISNUMBER(OFFSET('Water Data'!$D$4,0,10*ROW('Water Data'!D157))),'Data Summary'!BS163="Yes"),100-OFFSET('Water Data'!$D$4,0,10*ROW('Water Data'!D157)),NA())</f>
        <v>#N/A</v>
      </c>
      <c r="E163" s="508" t="e">
        <f ca="1">+IF(AND(ISNUMBER(OFFSET('Water Data'!$D$6,0,10*ROW('Water Data'!D157))),'Data Summary'!BT163="Yes"),OFFSET('Water Data'!$D$6,0,10*ROW('Water Data'!D157)),NA())</f>
        <v>#N/A</v>
      </c>
      <c r="F163" s="508" t="e">
        <f ca="1">+IF(AND(ISNUMBER(OFFSET('Water Data'!$D$9,0,10*ROW('Water Data'!D157))),'Data Summary'!BU163="Yes"),OFFSET('Water Data'!$D$9,0,10*ROW('Water Data'!D157)),NA())</f>
        <v>#N/A</v>
      </c>
      <c r="G163" s="508" t="e">
        <f ca="1">+IF(AND(ISNUMBER(OFFSET('Water Data'!$E$4,0,10*ROW('Water Data'!E157))),'Data Summary'!BV163="Yes"),100-OFFSET('Water Data'!$E$4,0,10*ROW('Water Data'!E157)),NA())</f>
        <v>#N/A</v>
      </c>
      <c r="H163" s="508" t="e">
        <f ca="1">+IF(AND(ISNUMBER(OFFSET('Water Data'!$E$6,0,10*ROW('Water Data'!E157))),'Data Summary'!BW163="Yes"),OFFSET('Water Data'!$E$6,0,10*ROW('Water Data'!E157)),NA())</f>
        <v>#N/A</v>
      </c>
      <c r="I163" s="508" t="e">
        <f ca="1">+IF(AND(ISNUMBER(OFFSET('Water Data'!$E$9,0,10*ROW('Water Data'!E157))),'Data Summary'!BX163="Yes"),OFFSET('Water Data'!$E$9,0,10*ROW('Water Data'!E157)),NA())</f>
        <v>#N/A</v>
      </c>
      <c r="J163" s="508" t="e">
        <f ca="1">+IF(AND(ISNUMBER(OFFSET('Water Data'!$F$4,0,10*ROW('Water Data'!F157))),'Data Summary'!BY163="Yes"),100-OFFSET('Water Data'!$F$4,0,10*ROW('Water Data'!F157)),NA())</f>
        <v>#N/A</v>
      </c>
      <c r="K163" s="508" t="e">
        <f ca="1">+IF(AND(ISNUMBER(OFFSET('Water Data'!$F$6,0,10*ROW('Water Data'!F157))),'Data Summary'!BZ163="Yes"),OFFSET('Water Data'!$F$6,0,10*ROW('Water Data'!F157)),NA())</f>
        <v>#N/A</v>
      </c>
      <c r="L163" s="508" t="e">
        <f ca="1">+IF(AND(ISNUMBER(OFFSET('Water Data'!$F$9,0,10*ROW('Water Data'!F157))),'Data Summary'!CA163="Yes"),OFFSET('Water Data'!$F$9,0,10*ROW('Water Data'!F157)),NA())</f>
        <v>#N/A</v>
      </c>
      <c r="M163" s="508" t="e">
        <f ca="1">+IF(AND(ISNUMBER(OFFSET('Water Data'!$G$4,0,10*ROW('Water Data'!G157))),'Data Summary'!CB163="Yes"),100-OFFSET('Water Data'!$G$4,0,10*ROW('Water Data'!G157)),NA())</f>
        <v>#N/A</v>
      </c>
      <c r="N163" s="508" t="e">
        <f ca="1">+IF(AND(ISNUMBER(OFFSET('Water Data'!$G$6,0,10*ROW('Water Data'!G157))),'Data Summary'!CC163="Yes"),OFFSET('Water Data'!$G$6,0,10*ROW('Water Data'!G157)),NA())</f>
        <v>#N/A</v>
      </c>
      <c r="O163" s="508" t="e">
        <f ca="1">+IF(AND(ISNUMBER(OFFSET('Water Data'!$G$9,0,10*ROW('Water Data'!G157))),'Data Summary'!CD163="Yes"),OFFSET('Water Data'!$G$9,0,10*ROW('Water Data'!G157)),NA())</f>
        <v>#N/A</v>
      </c>
      <c r="P163" s="508" t="e">
        <f ca="1">+IF(AND(ISNUMBER(OFFSET('Water Data'!$H$4,0,10*ROW('Water Data'!H157))),'Data Summary'!CE163="Yes"),100-OFFSET('Water Data'!$H$4,0,10*ROW('Water Data'!H157)),NA())</f>
        <v>#N/A</v>
      </c>
      <c r="Q163" s="508" t="e">
        <f ca="1">+IF(AND(ISNUMBER(OFFSET('Water Data'!$H$6,0,10*ROW('Water Data'!H157))),'Data Summary'!CF163="Yes"),OFFSET('Water Data'!$H$6,0,10*ROW('Water Data'!H157)),NA())</f>
        <v>#N/A</v>
      </c>
      <c r="R163" s="508" t="e">
        <f ca="1">+IF(AND(ISNUMBER(OFFSET('Water Data'!$H$9,0,10*ROW('Water Data'!H157))),'Data Summary'!CG163="Yes"),OFFSET('Water Data'!$H$9,0,10*ROW('Water Data'!H157)),NA())</f>
        <v>#N/A</v>
      </c>
      <c r="S163" s="508" t="e">
        <f ca="1">+IF(AND(ISNUMBER(OFFSET('Water Data'!$I$4,0,10*ROW('Water Data'!I157))),'Data Summary'!CH163="Yes"),100-OFFSET('Water Data'!$I$4,0,10*ROW('Water Data'!I157)),NA())</f>
        <v>#N/A</v>
      </c>
      <c r="T163" s="508" t="e">
        <f ca="1">+IF(AND(ISNUMBER(OFFSET('Water Data'!$I$6,0,10*ROW('Water Data'!I157))),'Data Summary'!CI163="Yes"),OFFSET('Water Data'!$I$6,0,10*ROW('Water Data'!I157)),NA())</f>
        <v>#N/A</v>
      </c>
      <c r="U163" s="508" t="e">
        <f ca="1">+IF(AND(ISNUMBER(OFFSET('Water Data'!$I$9,0,10*ROW('Water Data'!I157))),'Data Summary'!CJ163="Yes"),OFFSET('Water Data'!$I$9,0,10*ROW('Water Data'!I157)),NA())</f>
        <v>#N/A</v>
      </c>
      <c r="V163" s="509" t="e">
        <f ca="1">+IF(AND(ISNUMBER(OFFSET('Sanitation Data'!$D$4,0,10*ROW('Sanitation Data'!D157))),'Data Summary'!CK163="Yes"),100-OFFSET('Sanitation Data'!$D$4,0,10*ROW('Sanitation Data'!D157)),NA())</f>
        <v>#N/A</v>
      </c>
      <c r="W163" s="509" t="e">
        <f ca="1">+IF(AND(ISNUMBER(OFFSET('Sanitation Data'!$D$6,0,10*ROW('Sanitation Data'!D157))),'Data Summary'!CL163="Yes"),OFFSET('Sanitation Data'!$D$6,0,10*ROW('Sanitation Data'!D157)),NA())</f>
        <v>#N/A</v>
      </c>
      <c r="X163" s="509" t="e">
        <f ca="1">+IF(AND(ISNUMBER(OFFSET('Sanitation Data'!$D$10,0,10*ROW('Sanitation Data'!D157))),'Data Summary'!CM163="Yes"),OFFSET('Sanitation Data'!$D$10,0,10*ROW('Sanitation Data'!D157)),NA())</f>
        <v>#N/A</v>
      </c>
      <c r="Y163" s="509" t="e">
        <f ca="1">+IF(AND(ISNUMBER(OFFSET('Sanitation Data'!$D$11,0,10*ROW('Sanitation Data'!D157))),'Data Summary'!CN163="Yes"),OFFSET('Sanitation Data'!$D$11,0,10*ROW('Sanitation Data'!D157)),NA())</f>
        <v>#N/A</v>
      </c>
      <c r="Z163" s="509" t="e">
        <f ca="1">+IF(AND(ISNUMBER(OFFSET('Sanitation Data'!$D$12,0,10*ROW('Sanitation Data'!D157))),'Data Summary'!CO163="Yes"),OFFSET('Sanitation Data'!$D$12,0,10*ROW('Sanitation Data'!D157)),NA())</f>
        <v>#N/A</v>
      </c>
      <c r="AA163" s="509" t="e">
        <f ca="1">+IF(AND(ISNUMBER(OFFSET('Sanitation Data'!$E$4,0,10*ROW('Sanitation Data'!E157))),'Data Summary'!CP163="Yes"),100-OFFSET('Sanitation Data'!$E$4,0,10*ROW('Sanitation Data'!E157)),NA())</f>
        <v>#N/A</v>
      </c>
      <c r="AB163" s="509" t="e">
        <f ca="1">+IF(AND(ISNUMBER(OFFSET('Sanitation Data'!$E$6,0,10*ROW('Sanitation Data'!E157))),'Data Summary'!CQ163="Yes"),OFFSET('Sanitation Data'!$E$6,0,10*ROW('Sanitation Data'!E157)),NA())</f>
        <v>#N/A</v>
      </c>
      <c r="AC163" s="509" t="e">
        <f ca="1">+IF(AND(ISNUMBER(OFFSET('Sanitation Data'!$E$10,0,10*ROW('Sanitation Data'!E157))),'Data Summary'!CR163="Yes"),OFFSET('Sanitation Data'!$E$10,0,10*ROW('Sanitation Data'!E157)),NA())</f>
        <v>#N/A</v>
      </c>
      <c r="AD163" s="509" t="e">
        <f ca="1">+IF(AND(ISNUMBER(OFFSET('Sanitation Data'!$E$11,0,10*ROW('Sanitation Data'!E157))),'Data Summary'!CS163="Yes"),OFFSET('Sanitation Data'!$E$11,0,10*ROW('Sanitation Data'!E157)),NA())</f>
        <v>#N/A</v>
      </c>
      <c r="AE163" s="509" t="e">
        <f ca="1">+IF(AND(ISNUMBER(OFFSET('Sanitation Data'!$E$12,0,10*ROW('Sanitation Data'!E157))),'Data Summary'!CT163="Yes"),OFFSET('Sanitation Data'!$E$12,0,10*ROW('Sanitation Data'!E157)),NA())</f>
        <v>#N/A</v>
      </c>
      <c r="AF163" s="509" t="e">
        <f ca="1">+IF(AND(ISNUMBER(OFFSET('Sanitation Data'!$F$4,0,10*ROW('Sanitation Data'!F157))),'Data Summary'!CU163="Yes"),100-OFFSET('Sanitation Data'!$F$4,0,10*ROW('Sanitation Data'!F157)),NA())</f>
        <v>#N/A</v>
      </c>
      <c r="AG163" s="509" t="e">
        <f ca="1">+IF(AND(ISNUMBER(OFFSET('Sanitation Data'!$F$6,0,10*ROW('Sanitation Data'!F157))),'Data Summary'!CV163="Yes"),OFFSET('Sanitation Data'!$F$6,0,10*ROW('Sanitation Data'!F157)),NA())</f>
        <v>#N/A</v>
      </c>
      <c r="AH163" s="509" t="e">
        <f ca="1">+IF(AND(ISNUMBER(OFFSET('Sanitation Data'!$F$10,0,10*ROW('Sanitation Data'!F157))),'Data Summary'!CW163="Yes"),OFFSET('Sanitation Data'!$F$10,0,10*ROW('Sanitation Data'!F157)),NA())</f>
        <v>#N/A</v>
      </c>
      <c r="AI163" s="509" t="e">
        <f ca="1">+IF(AND(ISNUMBER(OFFSET('Sanitation Data'!$F$11,0,10*ROW('Sanitation Data'!F157))),'Data Summary'!CX163="Yes"),OFFSET('Sanitation Data'!$F$11,0,10*ROW('Sanitation Data'!F157)),NA())</f>
        <v>#N/A</v>
      </c>
      <c r="AJ163" s="509" t="e">
        <f ca="1">+IF(AND(ISNUMBER(OFFSET('Sanitation Data'!$F$12,0,10*ROW('Sanitation Data'!F157))),'Data Summary'!CY163="Yes"),OFFSET('Sanitation Data'!$F$12,0,10*ROW('Sanitation Data'!F157)),NA())</f>
        <v>#N/A</v>
      </c>
      <c r="AK163" s="509" t="e">
        <f ca="1">+IF(AND(ISNUMBER(OFFSET('Sanitation Data'!$G$4,0,10*ROW('Sanitation Data'!G157))),'Data Summary'!CZ163="Yes"),100-OFFSET('Sanitation Data'!$G$4,0,10*ROW('Sanitation Data'!G157)),NA())</f>
        <v>#N/A</v>
      </c>
      <c r="AL163" s="509" t="e">
        <f ca="1">+IF(AND(ISNUMBER(OFFSET('Sanitation Data'!$G$6,0,10*ROW('Sanitation Data'!G157))),'Data Summary'!DA163="Yes"),OFFSET('Sanitation Data'!$G$6,0,10*ROW('Sanitation Data'!G157)),NA())</f>
        <v>#N/A</v>
      </c>
      <c r="AM163" s="509" t="e">
        <f ca="1">+IF(AND(ISNUMBER(OFFSET('Sanitation Data'!$G$10,0,10*ROW('Sanitation Data'!G157))),'Data Summary'!DB163="Yes"),OFFSET('Sanitation Data'!$G$10,0,10*ROW('Sanitation Data'!G157)),NA())</f>
        <v>#N/A</v>
      </c>
      <c r="AN163" s="509" t="e">
        <f ca="1">+IF(AND(ISNUMBER(OFFSET('Sanitation Data'!$G$11,0,10*ROW('Sanitation Data'!G157))),'Data Summary'!DC163="Yes"),OFFSET('Sanitation Data'!$G$11,0,10*ROW('Sanitation Data'!G157)),NA())</f>
        <v>#N/A</v>
      </c>
      <c r="AO163" s="509" t="e">
        <f ca="1">+IF(AND(ISNUMBER(OFFSET('Sanitation Data'!$G$12,0,10*ROW('Sanitation Data'!G157))),'Data Summary'!DD163="Yes"),OFFSET('Sanitation Data'!$G$12,0,10*ROW('Sanitation Data'!G157)),NA())</f>
        <v>#N/A</v>
      </c>
      <c r="AP163" s="509" t="e">
        <f ca="1">+IF(AND(ISNUMBER(OFFSET('Sanitation Data'!$H$4,0,10*ROW('Sanitation Data'!H157))),'Data Summary'!DE163="Yes"),100-OFFSET('Sanitation Data'!$H$4,0,10*ROW('Sanitation Data'!H157)),NA())</f>
        <v>#N/A</v>
      </c>
      <c r="AQ163" s="509" t="e">
        <f ca="1">+IF(AND(ISNUMBER(OFFSET('Sanitation Data'!$H$6,0,10*ROW('Sanitation Data'!H157))),'Data Summary'!DF163="Yes"),OFFSET('Sanitation Data'!$H$6,0,10*ROW('Sanitation Data'!H157)),NA())</f>
        <v>#N/A</v>
      </c>
      <c r="AR163" s="509" t="e">
        <f ca="1">+IF(AND(ISNUMBER(OFFSET('Sanitation Data'!$H$10,0,10*ROW('Sanitation Data'!H157))),'Data Summary'!DG163="Yes"),OFFSET('Sanitation Data'!$H$10,0,10*ROW('Sanitation Data'!H157)),NA())</f>
        <v>#N/A</v>
      </c>
      <c r="AS163" s="509" t="e">
        <f ca="1">+IF(AND(ISNUMBER(OFFSET('Sanitation Data'!$H$11,0,10*ROW('Sanitation Data'!H157))),'Data Summary'!DH163="Yes"),OFFSET('Sanitation Data'!$H$11,0,10*ROW('Sanitation Data'!H157)),NA())</f>
        <v>#N/A</v>
      </c>
      <c r="AT163" s="509" t="e">
        <f ca="1">+IF(AND(ISNUMBER(OFFSET('Sanitation Data'!$H$12,0,10*ROW('Sanitation Data'!H157))),'Data Summary'!DI163="Yes"),OFFSET('Sanitation Data'!$H$12,0,10*ROW('Sanitation Data'!H157)),NA())</f>
        <v>#N/A</v>
      </c>
      <c r="AU163" s="509" t="e">
        <f ca="1">+IF(AND(ISNUMBER(OFFSET('Sanitation Data'!$I$4,0,10*ROW('Sanitation Data'!I157))),'Data Summary'!DJ163="Yes"),100-OFFSET('Sanitation Data'!$I$4,0,10*ROW('Sanitation Data'!I157)),NA())</f>
        <v>#N/A</v>
      </c>
      <c r="AV163" s="509" t="e">
        <f ca="1">+IF(AND(ISNUMBER(OFFSET('Sanitation Data'!$I$6,0,10*ROW('Sanitation Data'!I157))),'Data Summary'!DK163="Yes"),OFFSET('Sanitation Data'!$I$6,0,10*ROW('Sanitation Data'!I157)),NA())</f>
        <v>#N/A</v>
      </c>
      <c r="AW163" s="509" t="e">
        <f ca="1">+IF(AND(ISNUMBER(OFFSET('Sanitation Data'!$I$10,0,10*ROW('Sanitation Data'!I157))),'Data Summary'!DL163="Yes"),OFFSET('Sanitation Data'!$I$10,0,10*ROW('Sanitation Data'!I157)),NA())</f>
        <v>#N/A</v>
      </c>
      <c r="AX163" s="509" t="e">
        <f ca="1">+IF(AND(ISNUMBER(OFFSET('Sanitation Data'!$I$11,0,10*ROW('Sanitation Data'!I157))),'Data Summary'!DM163="Yes"),OFFSET('Sanitation Data'!$I$11,0,10*ROW('Sanitation Data'!I157)),NA())</f>
        <v>#N/A</v>
      </c>
      <c r="AY163" s="509" t="e">
        <f ca="1">+IF(AND(ISNUMBER(OFFSET('Sanitation Data'!$I$12,0,10*ROW('Sanitation Data'!I157))),'Data Summary'!DN163="Yes"),OFFSET('Sanitation Data'!$I$12,0,10*ROW('Sanitation Data'!I157)),NA())</f>
        <v>#N/A</v>
      </c>
      <c r="AZ163" s="510" t="e">
        <f ca="1">+IF(AND(ISNUMBER(OFFSET('Hygiene Data'!$D$5,0,10*ROW('Hygiene Data'!D157))),'Data Summary'!DO163="Yes"),OFFSET('Hygiene Data'!$D$5,0,10*ROW('Hygiene Data'!D157)),NA())</f>
        <v>#N/A</v>
      </c>
      <c r="BA163" s="510" t="e">
        <f ca="1">+IF(AND(ISNUMBER(OFFSET('Hygiene Data'!$D$7,0,10*ROW('Hygiene Data'!D157))),'Data Summary'!DP163="Yes"),OFFSET('Hygiene Data'!$D$7,0,10*ROW('Hygiene Data'!D157)),NA())</f>
        <v>#N/A</v>
      </c>
      <c r="BB163" s="510" t="e">
        <f ca="1">+IF(AND(ISNUMBER(OFFSET('Hygiene Data'!$D$9,0,10*ROW('Hygiene Data'!D157))),'Data Summary'!DQ163="Yes"),OFFSET('Hygiene Data'!$D$9,0,10*ROW('Hygiene Data'!D157)),NA())</f>
        <v>#N/A</v>
      </c>
      <c r="BC163" s="510" t="e">
        <f ca="1">+IF(AND(ISNUMBER(OFFSET('Hygiene Data'!$E$5,0,10*ROW('Hygiene Data'!E157))),'Data Summary'!DR163="Yes"),OFFSET('Hygiene Data'!$E$5,0,10*ROW('Hygiene Data'!E157)),NA())</f>
        <v>#N/A</v>
      </c>
      <c r="BD163" s="510" t="e">
        <f ca="1">+IF(AND(ISNUMBER(OFFSET('Hygiene Data'!$E$7,0,10*ROW('Hygiene Data'!E157))),'Data Summary'!DS163="Yes"),OFFSET('Hygiene Data'!$E$7,0,10*ROW('Hygiene Data'!E157)),NA())</f>
        <v>#N/A</v>
      </c>
      <c r="BE163" s="510" t="e">
        <f ca="1">+IF(AND(ISNUMBER(OFFSET('Hygiene Data'!$E$9,0,10*ROW('Hygiene Data'!E157))),'Data Summary'!DT163="Yes"),OFFSET('Hygiene Data'!$E$9,0,10*ROW('Hygiene Data'!E157)),NA())</f>
        <v>#N/A</v>
      </c>
      <c r="BF163" s="510" t="e">
        <f ca="1">+IF(AND(ISNUMBER(OFFSET('Hygiene Data'!$F$5,0,10*ROW('Hygiene Data'!F157))),'Data Summary'!DU163="Yes"),OFFSET('Hygiene Data'!$F$5,0,10*ROW('Hygiene Data'!F157)),NA())</f>
        <v>#N/A</v>
      </c>
      <c r="BG163" s="510" t="e">
        <f ca="1">+IF(AND(ISNUMBER(OFFSET('Hygiene Data'!$F$7,0,10*ROW('Hygiene Data'!F157))),'Data Summary'!DV163="Yes"),OFFSET('Hygiene Data'!$F$7,0,10*ROW('Hygiene Data'!F157)),NA())</f>
        <v>#N/A</v>
      </c>
      <c r="BH163" s="510" t="e">
        <f ca="1">+IF(AND(ISNUMBER(OFFSET('Hygiene Data'!$F$9,0,10*ROW('Hygiene Data'!F157))),'Data Summary'!DW163="Yes"),OFFSET('Hygiene Data'!$F$9,0,10*ROW('Hygiene Data'!F157)),NA())</f>
        <v>#N/A</v>
      </c>
      <c r="BI163" s="510" t="e">
        <f ca="1">+IF(AND(ISNUMBER(OFFSET('Hygiene Data'!$G$5,0,10*ROW('Hygiene Data'!G157))),'Data Summary'!DX163="Yes"),OFFSET('Hygiene Data'!$G$5,0,10*ROW('Hygiene Data'!G157)),NA())</f>
        <v>#N/A</v>
      </c>
      <c r="BJ163" s="510" t="e">
        <f ca="1">+IF(AND(ISNUMBER(OFFSET('Hygiene Data'!$G$7,0,10*ROW('Hygiene Data'!G157))),'Data Summary'!DY163="Yes"),OFFSET('Hygiene Data'!$G$7,0,10*ROW('Hygiene Data'!G157)),NA())</f>
        <v>#N/A</v>
      </c>
      <c r="BK163" s="510" t="e">
        <f ca="1">+IF(AND(ISNUMBER(OFFSET('Hygiene Data'!$G$9,0,10*ROW('Hygiene Data'!G157))),'Data Summary'!DZ163="Yes"),OFFSET('Hygiene Data'!$G$9,0,10*ROW('Hygiene Data'!G157)),NA())</f>
        <v>#N/A</v>
      </c>
      <c r="BL163" s="510" t="e">
        <f ca="1">+IF(AND(ISNUMBER(OFFSET('Hygiene Data'!$H$5,0,10*ROW('Hygiene Data'!H157))),'Data Summary'!EA163="Yes"),OFFSET('Hygiene Data'!$H$5,0,10*ROW('Hygiene Data'!H157)),NA())</f>
        <v>#N/A</v>
      </c>
      <c r="BM163" s="510" t="e">
        <f ca="1">+IF(AND(ISNUMBER(OFFSET('Hygiene Data'!$H$7,0,10*ROW('Hygiene Data'!H157))),'Data Summary'!EB163="Yes"),OFFSET('Hygiene Data'!$H$7,0,10*ROW('Hygiene Data'!H157)),NA())</f>
        <v>#N/A</v>
      </c>
      <c r="BN163" s="510" t="e">
        <f ca="1">+IF(AND(ISNUMBER(OFFSET('Hygiene Data'!$H$9,0,10*ROW('Hygiene Data'!H157))),'Data Summary'!EC163="Yes"),OFFSET('Hygiene Data'!$H$9,0,10*ROW('Hygiene Data'!H157)),NA())</f>
        <v>#N/A</v>
      </c>
      <c r="BO163" s="510" t="e">
        <f ca="1">+IF(AND(ISNUMBER(OFFSET('Hygiene Data'!$I$5,0,10*ROW('Hygiene Data'!I157))),'Data Summary'!ED163="Yes"),OFFSET('Hygiene Data'!$I$5,0,10*ROW('Hygiene Data'!I157)),NA())</f>
        <v>#N/A</v>
      </c>
      <c r="BP163" s="510" t="e">
        <f ca="1">+IF(AND(ISNUMBER(OFFSET('Hygiene Data'!$I$7,0,10*ROW('Hygiene Data'!I157))),'Data Summary'!EE163="Yes"),OFFSET('Hygiene Data'!$I$7,0,10*ROW('Hygiene Data'!I157)),NA())</f>
        <v>#N/A</v>
      </c>
      <c r="BQ163" s="510" t="e">
        <f ca="1">+IF(AND(ISNUMBER(OFFSET('Hygiene Data'!$I$9,0,10*ROW('Hygiene Data'!I157))),'Data Summary'!EF163="Yes"),OFFSET('Hygiene Data'!$I$9,0,10*ROW('Hygiene Data'!I157)),NA())</f>
        <v>#N/A</v>
      </c>
    </row>
    <row r="164" spans="1:69" x14ac:dyDescent="0.25">
      <c r="A164" s="506" t="e">
        <f ca="1">+RIGHT('Data Summary'!A164,LEN('Data Summary'!A164)-9)</f>
        <v>#VALUE!</v>
      </c>
      <c r="B164" s="480" t="str">
        <f ca="1">+IF(ISTEXT('Data Summary'!B164),'Data Summary'!B164,"")</f>
        <v/>
      </c>
      <c r="C164" s="507" t="e">
        <f ca="1">+VALUE('Data Summary'!C164)</f>
        <v>#VALUE!</v>
      </c>
      <c r="D164" s="508" t="e">
        <f ca="1">+IF(AND(ISNUMBER(OFFSET('Water Data'!$D$4,0,10*ROW('Water Data'!D158))),'Data Summary'!BS164="Yes"),100-OFFSET('Water Data'!$D$4,0,10*ROW('Water Data'!D158)),NA())</f>
        <v>#N/A</v>
      </c>
      <c r="E164" s="508" t="e">
        <f ca="1">+IF(AND(ISNUMBER(OFFSET('Water Data'!$D$6,0,10*ROW('Water Data'!D158))),'Data Summary'!BT164="Yes"),OFFSET('Water Data'!$D$6,0,10*ROW('Water Data'!D158)),NA())</f>
        <v>#N/A</v>
      </c>
      <c r="F164" s="508" t="e">
        <f ca="1">+IF(AND(ISNUMBER(OFFSET('Water Data'!$D$9,0,10*ROW('Water Data'!D158))),'Data Summary'!BU164="Yes"),OFFSET('Water Data'!$D$9,0,10*ROW('Water Data'!D158)),NA())</f>
        <v>#N/A</v>
      </c>
      <c r="G164" s="508" t="e">
        <f ca="1">+IF(AND(ISNUMBER(OFFSET('Water Data'!$E$4,0,10*ROW('Water Data'!E158))),'Data Summary'!BV164="Yes"),100-OFFSET('Water Data'!$E$4,0,10*ROW('Water Data'!E158)),NA())</f>
        <v>#N/A</v>
      </c>
      <c r="H164" s="508" t="e">
        <f ca="1">+IF(AND(ISNUMBER(OFFSET('Water Data'!$E$6,0,10*ROW('Water Data'!E158))),'Data Summary'!BW164="Yes"),OFFSET('Water Data'!$E$6,0,10*ROW('Water Data'!E158)),NA())</f>
        <v>#N/A</v>
      </c>
      <c r="I164" s="508" t="e">
        <f ca="1">+IF(AND(ISNUMBER(OFFSET('Water Data'!$E$9,0,10*ROW('Water Data'!E158))),'Data Summary'!BX164="Yes"),OFFSET('Water Data'!$E$9,0,10*ROW('Water Data'!E158)),NA())</f>
        <v>#N/A</v>
      </c>
      <c r="J164" s="508" t="e">
        <f ca="1">+IF(AND(ISNUMBER(OFFSET('Water Data'!$F$4,0,10*ROW('Water Data'!F158))),'Data Summary'!BY164="Yes"),100-OFFSET('Water Data'!$F$4,0,10*ROW('Water Data'!F158)),NA())</f>
        <v>#N/A</v>
      </c>
      <c r="K164" s="508" t="e">
        <f ca="1">+IF(AND(ISNUMBER(OFFSET('Water Data'!$F$6,0,10*ROW('Water Data'!F158))),'Data Summary'!BZ164="Yes"),OFFSET('Water Data'!$F$6,0,10*ROW('Water Data'!F158)),NA())</f>
        <v>#N/A</v>
      </c>
      <c r="L164" s="508" t="e">
        <f ca="1">+IF(AND(ISNUMBER(OFFSET('Water Data'!$F$9,0,10*ROW('Water Data'!F158))),'Data Summary'!CA164="Yes"),OFFSET('Water Data'!$F$9,0,10*ROW('Water Data'!F158)),NA())</f>
        <v>#N/A</v>
      </c>
      <c r="M164" s="508" t="e">
        <f ca="1">+IF(AND(ISNUMBER(OFFSET('Water Data'!$G$4,0,10*ROW('Water Data'!G158))),'Data Summary'!CB164="Yes"),100-OFFSET('Water Data'!$G$4,0,10*ROW('Water Data'!G158)),NA())</f>
        <v>#N/A</v>
      </c>
      <c r="N164" s="508" t="e">
        <f ca="1">+IF(AND(ISNUMBER(OFFSET('Water Data'!$G$6,0,10*ROW('Water Data'!G158))),'Data Summary'!CC164="Yes"),OFFSET('Water Data'!$G$6,0,10*ROW('Water Data'!G158)),NA())</f>
        <v>#N/A</v>
      </c>
      <c r="O164" s="508" t="e">
        <f ca="1">+IF(AND(ISNUMBER(OFFSET('Water Data'!$G$9,0,10*ROW('Water Data'!G158))),'Data Summary'!CD164="Yes"),OFFSET('Water Data'!$G$9,0,10*ROW('Water Data'!G158)),NA())</f>
        <v>#N/A</v>
      </c>
      <c r="P164" s="508" t="e">
        <f ca="1">+IF(AND(ISNUMBER(OFFSET('Water Data'!$H$4,0,10*ROW('Water Data'!H158))),'Data Summary'!CE164="Yes"),100-OFFSET('Water Data'!$H$4,0,10*ROW('Water Data'!H158)),NA())</f>
        <v>#N/A</v>
      </c>
      <c r="Q164" s="508" t="e">
        <f ca="1">+IF(AND(ISNUMBER(OFFSET('Water Data'!$H$6,0,10*ROW('Water Data'!H158))),'Data Summary'!CF164="Yes"),OFFSET('Water Data'!$H$6,0,10*ROW('Water Data'!H158)),NA())</f>
        <v>#N/A</v>
      </c>
      <c r="R164" s="508" t="e">
        <f ca="1">+IF(AND(ISNUMBER(OFFSET('Water Data'!$H$9,0,10*ROW('Water Data'!H158))),'Data Summary'!CG164="Yes"),OFFSET('Water Data'!$H$9,0,10*ROW('Water Data'!H158)),NA())</f>
        <v>#N/A</v>
      </c>
      <c r="S164" s="508" t="e">
        <f ca="1">+IF(AND(ISNUMBER(OFFSET('Water Data'!$I$4,0,10*ROW('Water Data'!I158))),'Data Summary'!CH164="Yes"),100-OFFSET('Water Data'!$I$4,0,10*ROW('Water Data'!I158)),NA())</f>
        <v>#N/A</v>
      </c>
      <c r="T164" s="508" t="e">
        <f ca="1">+IF(AND(ISNUMBER(OFFSET('Water Data'!$I$6,0,10*ROW('Water Data'!I158))),'Data Summary'!CI164="Yes"),OFFSET('Water Data'!$I$6,0,10*ROW('Water Data'!I158)),NA())</f>
        <v>#N/A</v>
      </c>
      <c r="U164" s="508" t="e">
        <f ca="1">+IF(AND(ISNUMBER(OFFSET('Water Data'!$I$9,0,10*ROW('Water Data'!I158))),'Data Summary'!CJ164="Yes"),OFFSET('Water Data'!$I$9,0,10*ROW('Water Data'!I158)),NA())</f>
        <v>#N/A</v>
      </c>
      <c r="V164" s="509" t="e">
        <f ca="1">+IF(AND(ISNUMBER(OFFSET('Sanitation Data'!$D$4,0,10*ROW('Sanitation Data'!D158))),'Data Summary'!CK164="Yes"),100-OFFSET('Sanitation Data'!$D$4,0,10*ROW('Sanitation Data'!D158)),NA())</f>
        <v>#N/A</v>
      </c>
      <c r="W164" s="509" t="e">
        <f ca="1">+IF(AND(ISNUMBER(OFFSET('Sanitation Data'!$D$6,0,10*ROW('Sanitation Data'!D158))),'Data Summary'!CL164="Yes"),OFFSET('Sanitation Data'!$D$6,0,10*ROW('Sanitation Data'!D158)),NA())</f>
        <v>#N/A</v>
      </c>
      <c r="X164" s="509" t="e">
        <f ca="1">+IF(AND(ISNUMBER(OFFSET('Sanitation Data'!$D$10,0,10*ROW('Sanitation Data'!D158))),'Data Summary'!CM164="Yes"),OFFSET('Sanitation Data'!$D$10,0,10*ROW('Sanitation Data'!D158)),NA())</f>
        <v>#N/A</v>
      </c>
      <c r="Y164" s="509" t="e">
        <f ca="1">+IF(AND(ISNUMBER(OFFSET('Sanitation Data'!$D$11,0,10*ROW('Sanitation Data'!D158))),'Data Summary'!CN164="Yes"),OFFSET('Sanitation Data'!$D$11,0,10*ROW('Sanitation Data'!D158)),NA())</f>
        <v>#N/A</v>
      </c>
      <c r="Z164" s="509" t="e">
        <f ca="1">+IF(AND(ISNUMBER(OFFSET('Sanitation Data'!$D$12,0,10*ROW('Sanitation Data'!D158))),'Data Summary'!CO164="Yes"),OFFSET('Sanitation Data'!$D$12,0,10*ROW('Sanitation Data'!D158)),NA())</f>
        <v>#N/A</v>
      </c>
      <c r="AA164" s="509" t="e">
        <f ca="1">+IF(AND(ISNUMBER(OFFSET('Sanitation Data'!$E$4,0,10*ROW('Sanitation Data'!E158))),'Data Summary'!CP164="Yes"),100-OFFSET('Sanitation Data'!$E$4,0,10*ROW('Sanitation Data'!E158)),NA())</f>
        <v>#N/A</v>
      </c>
      <c r="AB164" s="509" t="e">
        <f ca="1">+IF(AND(ISNUMBER(OFFSET('Sanitation Data'!$E$6,0,10*ROW('Sanitation Data'!E158))),'Data Summary'!CQ164="Yes"),OFFSET('Sanitation Data'!$E$6,0,10*ROW('Sanitation Data'!E158)),NA())</f>
        <v>#N/A</v>
      </c>
      <c r="AC164" s="509" t="e">
        <f ca="1">+IF(AND(ISNUMBER(OFFSET('Sanitation Data'!$E$10,0,10*ROW('Sanitation Data'!E158))),'Data Summary'!CR164="Yes"),OFFSET('Sanitation Data'!$E$10,0,10*ROW('Sanitation Data'!E158)),NA())</f>
        <v>#N/A</v>
      </c>
      <c r="AD164" s="509" t="e">
        <f ca="1">+IF(AND(ISNUMBER(OFFSET('Sanitation Data'!$E$11,0,10*ROW('Sanitation Data'!E158))),'Data Summary'!CS164="Yes"),OFFSET('Sanitation Data'!$E$11,0,10*ROW('Sanitation Data'!E158)),NA())</f>
        <v>#N/A</v>
      </c>
      <c r="AE164" s="509" t="e">
        <f ca="1">+IF(AND(ISNUMBER(OFFSET('Sanitation Data'!$E$12,0,10*ROW('Sanitation Data'!E158))),'Data Summary'!CT164="Yes"),OFFSET('Sanitation Data'!$E$12,0,10*ROW('Sanitation Data'!E158)),NA())</f>
        <v>#N/A</v>
      </c>
      <c r="AF164" s="509" t="e">
        <f ca="1">+IF(AND(ISNUMBER(OFFSET('Sanitation Data'!$F$4,0,10*ROW('Sanitation Data'!F158))),'Data Summary'!CU164="Yes"),100-OFFSET('Sanitation Data'!$F$4,0,10*ROW('Sanitation Data'!F158)),NA())</f>
        <v>#N/A</v>
      </c>
      <c r="AG164" s="509" t="e">
        <f ca="1">+IF(AND(ISNUMBER(OFFSET('Sanitation Data'!$F$6,0,10*ROW('Sanitation Data'!F158))),'Data Summary'!CV164="Yes"),OFFSET('Sanitation Data'!$F$6,0,10*ROW('Sanitation Data'!F158)),NA())</f>
        <v>#N/A</v>
      </c>
      <c r="AH164" s="509" t="e">
        <f ca="1">+IF(AND(ISNUMBER(OFFSET('Sanitation Data'!$F$10,0,10*ROW('Sanitation Data'!F158))),'Data Summary'!CW164="Yes"),OFFSET('Sanitation Data'!$F$10,0,10*ROW('Sanitation Data'!F158)),NA())</f>
        <v>#N/A</v>
      </c>
      <c r="AI164" s="509" t="e">
        <f ca="1">+IF(AND(ISNUMBER(OFFSET('Sanitation Data'!$F$11,0,10*ROW('Sanitation Data'!F158))),'Data Summary'!CX164="Yes"),OFFSET('Sanitation Data'!$F$11,0,10*ROW('Sanitation Data'!F158)),NA())</f>
        <v>#N/A</v>
      </c>
      <c r="AJ164" s="509" t="e">
        <f ca="1">+IF(AND(ISNUMBER(OFFSET('Sanitation Data'!$F$12,0,10*ROW('Sanitation Data'!F158))),'Data Summary'!CY164="Yes"),OFFSET('Sanitation Data'!$F$12,0,10*ROW('Sanitation Data'!F158)),NA())</f>
        <v>#N/A</v>
      </c>
      <c r="AK164" s="509" t="e">
        <f ca="1">+IF(AND(ISNUMBER(OFFSET('Sanitation Data'!$G$4,0,10*ROW('Sanitation Data'!G158))),'Data Summary'!CZ164="Yes"),100-OFFSET('Sanitation Data'!$G$4,0,10*ROW('Sanitation Data'!G158)),NA())</f>
        <v>#N/A</v>
      </c>
      <c r="AL164" s="509" t="e">
        <f ca="1">+IF(AND(ISNUMBER(OFFSET('Sanitation Data'!$G$6,0,10*ROW('Sanitation Data'!G158))),'Data Summary'!DA164="Yes"),OFFSET('Sanitation Data'!$G$6,0,10*ROW('Sanitation Data'!G158)),NA())</f>
        <v>#N/A</v>
      </c>
      <c r="AM164" s="509" t="e">
        <f ca="1">+IF(AND(ISNUMBER(OFFSET('Sanitation Data'!$G$10,0,10*ROW('Sanitation Data'!G158))),'Data Summary'!DB164="Yes"),OFFSET('Sanitation Data'!$G$10,0,10*ROW('Sanitation Data'!G158)),NA())</f>
        <v>#N/A</v>
      </c>
      <c r="AN164" s="509" t="e">
        <f ca="1">+IF(AND(ISNUMBER(OFFSET('Sanitation Data'!$G$11,0,10*ROW('Sanitation Data'!G158))),'Data Summary'!DC164="Yes"),OFFSET('Sanitation Data'!$G$11,0,10*ROW('Sanitation Data'!G158)),NA())</f>
        <v>#N/A</v>
      </c>
      <c r="AO164" s="509" t="e">
        <f ca="1">+IF(AND(ISNUMBER(OFFSET('Sanitation Data'!$G$12,0,10*ROW('Sanitation Data'!G158))),'Data Summary'!DD164="Yes"),OFFSET('Sanitation Data'!$G$12,0,10*ROW('Sanitation Data'!G158)),NA())</f>
        <v>#N/A</v>
      </c>
      <c r="AP164" s="509" t="e">
        <f ca="1">+IF(AND(ISNUMBER(OFFSET('Sanitation Data'!$H$4,0,10*ROW('Sanitation Data'!H158))),'Data Summary'!DE164="Yes"),100-OFFSET('Sanitation Data'!$H$4,0,10*ROW('Sanitation Data'!H158)),NA())</f>
        <v>#N/A</v>
      </c>
      <c r="AQ164" s="509" t="e">
        <f ca="1">+IF(AND(ISNUMBER(OFFSET('Sanitation Data'!$H$6,0,10*ROW('Sanitation Data'!H158))),'Data Summary'!DF164="Yes"),OFFSET('Sanitation Data'!$H$6,0,10*ROW('Sanitation Data'!H158)),NA())</f>
        <v>#N/A</v>
      </c>
      <c r="AR164" s="509" t="e">
        <f ca="1">+IF(AND(ISNUMBER(OFFSET('Sanitation Data'!$H$10,0,10*ROW('Sanitation Data'!H158))),'Data Summary'!DG164="Yes"),OFFSET('Sanitation Data'!$H$10,0,10*ROW('Sanitation Data'!H158)),NA())</f>
        <v>#N/A</v>
      </c>
      <c r="AS164" s="509" t="e">
        <f ca="1">+IF(AND(ISNUMBER(OFFSET('Sanitation Data'!$H$11,0,10*ROW('Sanitation Data'!H158))),'Data Summary'!DH164="Yes"),OFFSET('Sanitation Data'!$H$11,0,10*ROW('Sanitation Data'!H158)),NA())</f>
        <v>#N/A</v>
      </c>
      <c r="AT164" s="509" t="e">
        <f ca="1">+IF(AND(ISNUMBER(OFFSET('Sanitation Data'!$H$12,0,10*ROW('Sanitation Data'!H158))),'Data Summary'!DI164="Yes"),OFFSET('Sanitation Data'!$H$12,0,10*ROW('Sanitation Data'!H158)),NA())</f>
        <v>#N/A</v>
      </c>
      <c r="AU164" s="509" t="e">
        <f ca="1">+IF(AND(ISNUMBER(OFFSET('Sanitation Data'!$I$4,0,10*ROW('Sanitation Data'!I158))),'Data Summary'!DJ164="Yes"),100-OFFSET('Sanitation Data'!$I$4,0,10*ROW('Sanitation Data'!I158)),NA())</f>
        <v>#N/A</v>
      </c>
      <c r="AV164" s="509" t="e">
        <f ca="1">+IF(AND(ISNUMBER(OFFSET('Sanitation Data'!$I$6,0,10*ROW('Sanitation Data'!I158))),'Data Summary'!DK164="Yes"),OFFSET('Sanitation Data'!$I$6,0,10*ROW('Sanitation Data'!I158)),NA())</f>
        <v>#N/A</v>
      </c>
      <c r="AW164" s="509" t="e">
        <f ca="1">+IF(AND(ISNUMBER(OFFSET('Sanitation Data'!$I$10,0,10*ROW('Sanitation Data'!I158))),'Data Summary'!DL164="Yes"),OFFSET('Sanitation Data'!$I$10,0,10*ROW('Sanitation Data'!I158)),NA())</f>
        <v>#N/A</v>
      </c>
      <c r="AX164" s="509" t="e">
        <f ca="1">+IF(AND(ISNUMBER(OFFSET('Sanitation Data'!$I$11,0,10*ROW('Sanitation Data'!I158))),'Data Summary'!DM164="Yes"),OFFSET('Sanitation Data'!$I$11,0,10*ROW('Sanitation Data'!I158)),NA())</f>
        <v>#N/A</v>
      </c>
      <c r="AY164" s="509" t="e">
        <f ca="1">+IF(AND(ISNUMBER(OFFSET('Sanitation Data'!$I$12,0,10*ROW('Sanitation Data'!I158))),'Data Summary'!DN164="Yes"),OFFSET('Sanitation Data'!$I$12,0,10*ROW('Sanitation Data'!I158)),NA())</f>
        <v>#N/A</v>
      </c>
      <c r="AZ164" s="510" t="e">
        <f ca="1">+IF(AND(ISNUMBER(OFFSET('Hygiene Data'!$D$5,0,10*ROW('Hygiene Data'!D158))),'Data Summary'!DO164="Yes"),OFFSET('Hygiene Data'!$D$5,0,10*ROW('Hygiene Data'!D158)),NA())</f>
        <v>#N/A</v>
      </c>
      <c r="BA164" s="510" t="e">
        <f ca="1">+IF(AND(ISNUMBER(OFFSET('Hygiene Data'!$D$7,0,10*ROW('Hygiene Data'!D158))),'Data Summary'!DP164="Yes"),OFFSET('Hygiene Data'!$D$7,0,10*ROW('Hygiene Data'!D158)),NA())</f>
        <v>#N/A</v>
      </c>
      <c r="BB164" s="510" t="e">
        <f ca="1">+IF(AND(ISNUMBER(OFFSET('Hygiene Data'!$D$9,0,10*ROW('Hygiene Data'!D158))),'Data Summary'!DQ164="Yes"),OFFSET('Hygiene Data'!$D$9,0,10*ROW('Hygiene Data'!D158)),NA())</f>
        <v>#N/A</v>
      </c>
      <c r="BC164" s="510" t="e">
        <f ca="1">+IF(AND(ISNUMBER(OFFSET('Hygiene Data'!$E$5,0,10*ROW('Hygiene Data'!E158))),'Data Summary'!DR164="Yes"),OFFSET('Hygiene Data'!$E$5,0,10*ROW('Hygiene Data'!E158)),NA())</f>
        <v>#N/A</v>
      </c>
      <c r="BD164" s="510" t="e">
        <f ca="1">+IF(AND(ISNUMBER(OFFSET('Hygiene Data'!$E$7,0,10*ROW('Hygiene Data'!E158))),'Data Summary'!DS164="Yes"),OFFSET('Hygiene Data'!$E$7,0,10*ROW('Hygiene Data'!E158)),NA())</f>
        <v>#N/A</v>
      </c>
      <c r="BE164" s="510" t="e">
        <f ca="1">+IF(AND(ISNUMBER(OFFSET('Hygiene Data'!$E$9,0,10*ROW('Hygiene Data'!E158))),'Data Summary'!DT164="Yes"),OFFSET('Hygiene Data'!$E$9,0,10*ROW('Hygiene Data'!E158)),NA())</f>
        <v>#N/A</v>
      </c>
      <c r="BF164" s="510" t="e">
        <f ca="1">+IF(AND(ISNUMBER(OFFSET('Hygiene Data'!$F$5,0,10*ROW('Hygiene Data'!F158))),'Data Summary'!DU164="Yes"),OFFSET('Hygiene Data'!$F$5,0,10*ROW('Hygiene Data'!F158)),NA())</f>
        <v>#N/A</v>
      </c>
      <c r="BG164" s="510" t="e">
        <f ca="1">+IF(AND(ISNUMBER(OFFSET('Hygiene Data'!$F$7,0,10*ROW('Hygiene Data'!F158))),'Data Summary'!DV164="Yes"),OFFSET('Hygiene Data'!$F$7,0,10*ROW('Hygiene Data'!F158)),NA())</f>
        <v>#N/A</v>
      </c>
      <c r="BH164" s="510" t="e">
        <f ca="1">+IF(AND(ISNUMBER(OFFSET('Hygiene Data'!$F$9,0,10*ROW('Hygiene Data'!F158))),'Data Summary'!DW164="Yes"),OFFSET('Hygiene Data'!$F$9,0,10*ROW('Hygiene Data'!F158)),NA())</f>
        <v>#N/A</v>
      </c>
      <c r="BI164" s="510" t="e">
        <f ca="1">+IF(AND(ISNUMBER(OFFSET('Hygiene Data'!$G$5,0,10*ROW('Hygiene Data'!G158))),'Data Summary'!DX164="Yes"),OFFSET('Hygiene Data'!$G$5,0,10*ROW('Hygiene Data'!G158)),NA())</f>
        <v>#N/A</v>
      </c>
      <c r="BJ164" s="510" t="e">
        <f ca="1">+IF(AND(ISNUMBER(OFFSET('Hygiene Data'!$G$7,0,10*ROW('Hygiene Data'!G158))),'Data Summary'!DY164="Yes"),OFFSET('Hygiene Data'!$G$7,0,10*ROW('Hygiene Data'!G158)),NA())</f>
        <v>#N/A</v>
      </c>
      <c r="BK164" s="510" t="e">
        <f ca="1">+IF(AND(ISNUMBER(OFFSET('Hygiene Data'!$G$9,0,10*ROW('Hygiene Data'!G158))),'Data Summary'!DZ164="Yes"),OFFSET('Hygiene Data'!$G$9,0,10*ROW('Hygiene Data'!G158)),NA())</f>
        <v>#N/A</v>
      </c>
      <c r="BL164" s="510" t="e">
        <f ca="1">+IF(AND(ISNUMBER(OFFSET('Hygiene Data'!$H$5,0,10*ROW('Hygiene Data'!H158))),'Data Summary'!EA164="Yes"),OFFSET('Hygiene Data'!$H$5,0,10*ROW('Hygiene Data'!H158)),NA())</f>
        <v>#N/A</v>
      </c>
      <c r="BM164" s="510" t="e">
        <f ca="1">+IF(AND(ISNUMBER(OFFSET('Hygiene Data'!$H$7,0,10*ROW('Hygiene Data'!H158))),'Data Summary'!EB164="Yes"),OFFSET('Hygiene Data'!$H$7,0,10*ROW('Hygiene Data'!H158)),NA())</f>
        <v>#N/A</v>
      </c>
      <c r="BN164" s="510" t="e">
        <f ca="1">+IF(AND(ISNUMBER(OFFSET('Hygiene Data'!$H$9,0,10*ROW('Hygiene Data'!H158))),'Data Summary'!EC164="Yes"),OFFSET('Hygiene Data'!$H$9,0,10*ROW('Hygiene Data'!H158)),NA())</f>
        <v>#N/A</v>
      </c>
      <c r="BO164" s="510" t="e">
        <f ca="1">+IF(AND(ISNUMBER(OFFSET('Hygiene Data'!$I$5,0,10*ROW('Hygiene Data'!I158))),'Data Summary'!ED164="Yes"),OFFSET('Hygiene Data'!$I$5,0,10*ROW('Hygiene Data'!I158)),NA())</f>
        <v>#N/A</v>
      </c>
      <c r="BP164" s="510" t="e">
        <f ca="1">+IF(AND(ISNUMBER(OFFSET('Hygiene Data'!$I$7,0,10*ROW('Hygiene Data'!I158))),'Data Summary'!EE164="Yes"),OFFSET('Hygiene Data'!$I$7,0,10*ROW('Hygiene Data'!I158)),NA())</f>
        <v>#N/A</v>
      </c>
      <c r="BQ164" s="510" t="e">
        <f ca="1">+IF(AND(ISNUMBER(OFFSET('Hygiene Data'!$I$9,0,10*ROW('Hygiene Data'!I158))),'Data Summary'!EF164="Yes"),OFFSET('Hygiene Data'!$I$9,0,10*ROW('Hygiene Data'!I158)),NA())</f>
        <v>#N/A</v>
      </c>
    </row>
    <row r="165" spans="1:69" x14ac:dyDescent="0.25">
      <c r="A165" s="506" t="e">
        <f ca="1">+RIGHT('Data Summary'!A165,LEN('Data Summary'!A165)-9)</f>
        <v>#VALUE!</v>
      </c>
      <c r="B165" s="480" t="str">
        <f ca="1">+IF(ISTEXT('Data Summary'!B165),'Data Summary'!B165,"")</f>
        <v/>
      </c>
      <c r="C165" s="507" t="e">
        <f ca="1">+VALUE('Data Summary'!C165)</f>
        <v>#VALUE!</v>
      </c>
      <c r="D165" s="508" t="e">
        <f ca="1">+IF(AND(ISNUMBER(OFFSET('Water Data'!$D$4,0,10*ROW('Water Data'!D159))),'Data Summary'!BS165="Yes"),100-OFFSET('Water Data'!$D$4,0,10*ROW('Water Data'!D159)),NA())</f>
        <v>#N/A</v>
      </c>
      <c r="E165" s="508" t="e">
        <f ca="1">+IF(AND(ISNUMBER(OFFSET('Water Data'!$D$6,0,10*ROW('Water Data'!D159))),'Data Summary'!BT165="Yes"),OFFSET('Water Data'!$D$6,0,10*ROW('Water Data'!D159)),NA())</f>
        <v>#N/A</v>
      </c>
      <c r="F165" s="508" t="e">
        <f ca="1">+IF(AND(ISNUMBER(OFFSET('Water Data'!$D$9,0,10*ROW('Water Data'!D159))),'Data Summary'!BU165="Yes"),OFFSET('Water Data'!$D$9,0,10*ROW('Water Data'!D159)),NA())</f>
        <v>#N/A</v>
      </c>
      <c r="G165" s="508" t="e">
        <f ca="1">+IF(AND(ISNUMBER(OFFSET('Water Data'!$E$4,0,10*ROW('Water Data'!E159))),'Data Summary'!BV165="Yes"),100-OFFSET('Water Data'!$E$4,0,10*ROW('Water Data'!E159)),NA())</f>
        <v>#N/A</v>
      </c>
      <c r="H165" s="508" t="e">
        <f ca="1">+IF(AND(ISNUMBER(OFFSET('Water Data'!$E$6,0,10*ROW('Water Data'!E159))),'Data Summary'!BW165="Yes"),OFFSET('Water Data'!$E$6,0,10*ROW('Water Data'!E159)),NA())</f>
        <v>#N/A</v>
      </c>
      <c r="I165" s="508" t="e">
        <f ca="1">+IF(AND(ISNUMBER(OFFSET('Water Data'!$E$9,0,10*ROW('Water Data'!E159))),'Data Summary'!BX165="Yes"),OFFSET('Water Data'!$E$9,0,10*ROW('Water Data'!E159)),NA())</f>
        <v>#N/A</v>
      </c>
      <c r="J165" s="508" t="e">
        <f ca="1">+IF(AND(ISNUMBER(OFFSET('Water Data'!$F$4,0,10*ROW('Water Data'!F159))),'Data Summary'!BY165="Yes"),100-OFFSET('Water Data'!$F$4,0,10*ROW('Water Data'!F159)),NA())</f>
        <v>#N/A</v>
      </c>
      <c r="K165" s="508" t="e">
        <f ca="1">+IF(AND(ISNUMBER(OFFSET('Water Data'!$F$6,0,10*ROW('Water Data'!F159))),'Data Summary'!BZ165="Yes"),OFFSET('Water Data'!$F$6,0,10*ROW('Water Data'!F159)),NA())</f>
        <v>#N/A</v>
      </c>
      <c r="L165" s="508" t="e">
        <f ca="1">+IF(AND(ISNUMBER(OFFSET('Water Data'!$F$9,0,10*ROW('Water Data'!F159))),'Data Summary'!CA165="Yes"),OFFSET('Water Data'!$F$9,0,10*ROW('Water Data'!F159)),NA())</f>
        <v>#N/A</v>
      </c>
      <c r="M165" s="508" t="e">
        <f ca="1">+IF(AND(ISNUMBER(OFFSET('Water Data'!$G$4,0,10*ROW('Water Data'!G159))),'Data Summary'!CB165="Yes"),100-OFFSET('Water Data'!$G$4,0,10*ROW('Water Data'!G159)),NA())</f>
        <v>#N/A</v>
      </c>
      <c r="N165" s="508" t="e">
        <f ca="1">+IF(AND(ISNUMBER(OFFSET('Water Data'!$G$6,0,10*ROW('Water Data'!G159))),'Data Summary'!CC165="Yes"),OFFSET('Water Data'!$G$6,0,10*ROW('Water Data'!G159)),NA())</f>
        <v>#N/A</v>
      </c>
      <c r="O165" s="508" t="e">
        <f ca="1">+IF(AND(ISNUMBER(OFFSET('Water Data'!$G$9,0,10*ROW('Water Data'!G159))),'Data Summary'!CD165="Yes"),OFFSET('Water Data'!$G$9,0,10*ROW('Water Data'!G159)),NA())</f>
        <v>#N/A</v>
      </c>
      <c r="P165" s="508" t="e">
        <f ca="1">+IF(AND(ISNUMBER(OFFSET('Water Data'!$H$4,0,10*ROW('Water Data'!H159))),'Data Summary'!CE165="Yes"),100-OFFSET('Water Data'!$H$4,0,10*ROW('Water Data'!H159)),NA())</f>
        <v>#N/A</v>
      </c>
      <c r="Q165" s="508" t="e">
        <f ca="1">+IF(AND(ISNUMBER(OFFSET('Water Data'!$H$6,0,10*ROW('Water Data'!H159))),'Data Summary'!CF165="Yes"),OFFSET('Water Data'!$H$6,0,10*ROW('Water Data'!H159)),NA())</f>
        <v>#N/A</v>
      </c>
      <c r="R165" s="508" t="e">
        <f ca="1">+IF(AND(ISNUMBER(OFFSET('Water Data'!$H$9,0,10*ROW('Water Data'!H159))),'Data Summary'!CG165="Yes"),OFFSET('Water Data'!$H$9,0,10*ROW('Water Data'!H159)),NA())</f>
        <v>#N/A</v>
      </c>
      <c r="S165" s="508" t="e">
        <f ca="1">+IF(AND(ISNUMBER(OFFSET('Water Data'!$I$4,0,10*ROW('Water Data'!I159))),'Data Summary'!CH165="Yes"),100-OFFSET('Water Data'!$I$4,0,10*ROW('Water Data'!I159)),NA())</f>
        <v>#N/A</v>
      </c>
      <c r="T165" s="508" t="e">
        <f ca="1">+IF(AND(ISNUMBER(OFFSET('Water Data'!$I$6,0,10*ROW('Water Data'!I159))),'Data Summary'!CI165="Yes"),OFFSET('Water Data'!$I$6,0,10*ROW('Water Data'!I159)),NA())</f>
        <v>#N/A</v>
      </c>
      <c r="U165" s="508" t="e">
        <f ca="1">+IF(AND(ISNUMBER(OFFSET('Water Data'!$I$9,0,10*ROW('Water Data'!I159))),'Data Summary'!CJ165="Yes"),OFFSET('Water Data'!$I$9,0,10*ROW('Water Data'!I159)),NA())</f>
        <v>#N/A</v>
      </c>
      <c r="V165" s="509" t="e">
        <f ca="1">+IF(AND(ISNUMBER(OFFSET('Sanitation Data'!$D$4,0,10*ROW('Sanitation Data'!D159))),'Data Summary'!CK165="Yes"),100-OFFSET('Sanitation Data'!$D$4,0,10*ROW('Sanitation Data'!D159)),NA())</f>
        <v>#N/A</v>
      </c>
      <c r="W165" s="509" t="e">
        <f ca="1">+IF(AND(ISNUMBER(OFFSET('Sanitation Data'!$D$6,0,10*ROW('Sanitation Data'!D159))),'Data Summary'!CL165="Yes"),OFFSET('Sanitation Data'!$D$6,0,10*ROW('Sanitation Data'!D159)),NA())</f>
        <v>#N/A</v>
      </c>
      <c r="X165" s="509" t="e">
        <f ca="1">+IF(AND(ISNUMBER(OFFSET('Sanitation Data'!$D$10,0,10*ROW('Sanitation Data'!D159))),'Data Summary'!CM165="Yes"),OFFSET('Sanitation Data'!$D$10,0,10*ROW('Sanitation Data'!D159)),NA())</f>
        <v>#N/A</v>
      </c>
      <c r="Y165" s="509" t="e">
        <f ca="1">+IF(AND(ISNUMBER(OFFSET('Sanitation Data'!$D$11,0,10*ROW('Sanitation Data'!D159))),'Data Summary'!CN165="Yes"),OFFSET('Sanitation Data'!$D$11,0,10*ROW('Sanitation Data'!D159)),NA())</f>
        <v>#N/A</v>
      </c>
      <c r="Z165" s="509" t="e">
        <f ca="1">+IF(AND(ISNUMBER(OFFSET('Sanitation Data'!$D$12,0,10*ROW('Sanitation Data'!D159))),'Data Summary'!CO165="Yes"),OFFSET('Sanitation Data'!$D$12,0,10*ROW('Sanitation Data'!D159)),NA())</f>
        <v>#N/A</v>
      </c>
      <c r="AA165" s="509" t="e">
        <f ca="1">+IF(AND(ISNUMBER(OFFSET('Sanitation Data'!$E$4,0,10*ROW('Sanitation Data'!E159))),'Data Summary'!CP165="Yes"),100-OFFSET('Sanitation Data'!$E$4,0,10*ROW('Sanitation Data'!E159)),NA())</f>
        <v>#N/A</v>
      </c>
      <c r="AB165" s="509" t="e">
        <f ca="1">+IF(AND(ISNUMBER(OFFSET('Sanitation Data'!$E$6,0,10*ROW('Sanitation Data'!E159))),'Data Summary'!CQ165="Yes"),OFFSET('Sanitation Data'!$E$6,0,10*ROW('Sanitation Data'!E159)),NA())</f>
        <v>#N/A</v>
      </c>
      <c r="AC165" s="509" t="e">
        <f ca="1">+IF(AND(ISNUMBER(OFFSET('Sanitation Data'!$E$10,0,10*ROW('Sanitation Data'!E159))),'Data Summary'!CR165="Yes"),OFFSET('Sanitation Data'!$E$10,0,10*ROW('Sanitation Data'!E159)),NA())</f>
        <v>#N/A</v>
      </c>
      <c r="AD165" s="509" t="e">
        <f ca="1">+IF(AND(ISNUMBER(OFFSET('Sanitation Data'!$E$11,0,10*ROW('Sanitation Data'!E159))),'Data Summary'!CS165="Yes"),OFFSET('Sanitation Data'!$E$11,0,10*ROW('Sanitation Data'!E159)),NA())</f>
        <v>#N/A</v>
      </c>
      <c r="AE165" s="509" t="e">
        <f ca="1">+IF(AND(ISNUMBER(OFFSET('Sanitation Data'!$E$12,0,10*ROW('Sanitation Data'!E159))),'Data Summary'!CT165="Yes"),OFFSET('Sanitation Data'!$E$12,0,10*ROW('Sanitation Data'!E159)),NA())</f>
        <v>#N/A</v>
      </c>
      <c r="AF165" s="509" t="e">
        <f ca="1">+IF(AND(ISNUMBER(OFFSET('Sanitation Data'!$F$4,0,10*ROW('Sanitation Data'!F159))),'Data Summary'!CU165="Yes"),100-OFFSET('Sanitation Data'!$F$4,0,10*ROW('Sanitation Data'!F159)),NA())</f>
        <v>#N/A</v>
      </c>
      <c r="AG165" s="509" t="e">
        <f ca="1">+IF(AND(ISNUMBER(OFFSET('Sanitation Data'!$F$6,0,10*ROW('Sanitation Data'!F159))),'Data Summary'!CV165="Yes"),OFFSET('Sanitation Data'!$F$6,0,10*ROW('Sanitation Data'!F159)),NA())</f>
        <v>#N/A</v>
      </c>
      <c r="AH165" s="509" t="e">
        <f ca="1">+IF(AND(ISNUMBER(OFFSET('Sanitation Data'!$F$10,0,10*ROW('Sanitation Data'!F159))),'Data Summary'!CW165="Yes"),OFFSET('Sanitation Data'!$F$10,0,10*ROW('Sanitation Data'!F159)),NA())</f>
        <v>#N/A</v>
      </c>
      <c r="AI165" s="509" t="e">
        <f ca="1">+IF(AND(ISNUMBER(OFFSET('Sanitation Data'!$F$11,0,10*ROW('Sanitation Data'!F159))),'Data Summary'!CX165="Yes"),OFFSET('Sanitation Data'!$F$11,0,10*ROW('Sanitation Data'!F159)),NA())</f>
        <v>#N/A</v>
      </c>
      <c r="AJ165" s="509" t="e">
        <f ca="1">+IF(AND(ISNUMBER(OFFSET('Sanitation Data'!$F$12,0,10*ROW('Sanitation Data'!F159))),'Data Summary'!CY165="Yes"),OFFSET('Sanitation Data'!$F$12,0,10*ROW('Sanitation Data'!F159)),NA())</f>
        <v>#N/A</v>
      </c>
      <c r="AK165" s="509" t="e">
        <f ca="1">+IF(AND(ISNUMBER(OFFSET('Sanitation Data'!$G$4,0,10*ROW('Sanitation Data'!G159))),'Data Summary'!CZ165="Yes"),100-OFFSET('Sanitation Data'!$G$4,0,10*ROW('Sanitation Data'!G159)),NA())</f>
        <v>#N/A</v>
      </c>
      <c r="AL165" s="509" t="e">
        <f ca="1">+IF(AND(ISNUMBER(OFFSET('Sanitation Data'!$G$6,0,10*ROW('Sanitation Data'!G159))),'Data Summary'!DA165="Yes"),OFFSET('Sanitation Data'!$G$6,0,10*ROW('Sanitation Data'!G159)),NA())</f>
        <v>#N/A</v>
      </c>
      <c r="AM165" s="509" t="e">
        <f ca="1">+IF(AND(ISNUMBER(OFFSET('Sanitation Data'!$G$10,0,10*ROW('Sanitation Data'!G159))),'Data Summary'!DB165="Yes"),OFFSET('Sanitation Data'!$G$10,0,10*ROW('Sanitation Data'!G159)),NA())</f>
        <v>#N/A</v>
      </c>
      <c r="AN165" s="509" t="e">
        <f ca="1">+IF(AND(ISNUMBER(OFFSET('Sanitation Data'!$G$11,0,10*ROW('Sanitation Data'!G159))),'Data Summary'!DC165="Yes"),OFFSET('Sanitation Data'!$G$11,0,10*ROW('Sanitation Data'!G159)),NA())</f>
        <v>#N/A</v>
      </c>
      <c r="AO165" s="509" t="e">
        <f ca="1">+IF(AND(ISNUMBER(OFFSET('Sanitation Data'!$G$12,0,10*ROW('Sanitation Data'!G159))),'Data Summary'!DD165="Yes"),OFFSET('Sanitation Data'!$G$12,0,10*ROW('Sanitation Data'!G159)),NA())</f>
        <v>#N/A</v>
      </c>
      <c r="AP165" s="509" t="e">
        <f ca="1">+IF(AND(ISNUMBER(OFFSET('Sanitation Data'!$H$4,0,10*ROW('Sanitation Data'!H159))),'Data Summary'!DE165="Yes"),100-OFFSET('Sanitation Data'!$H$4,0,10*ROW('Sanitation Data'!H159)),NA())</f>
        <v>#N/A</v>
      </c>
      <c r="AQ165" s="509" t="e">
        <f ca="1">+IF(AND(ISNUMBER(OFFSET('Sanitation Data'!$H$6,0,10*ROW('Sanitation Data'!H159))),'Data Summary'!DF165="Yes"),OFFSET('Sanitation Data'!$H$6,0,10*ROW('Sanitation Data'!H159)),NA())</f>
        <v>#N/A</v>
      </c>
      <c r="AR165" s="509" t="e">
        <f ca="1">+IF(AND(ISNUMBER(OFFSET('Sanitation Data'!$H$10,0,10*ROW('Sanitation Data'!H159))),'Data Summary'!DG165="Yes"),OFFSET('Sanitation Data'!$H$10,0,10*ROW('Sanitation Data'!H159)),NA())</f>
        <v>#N/A</v>
      </c>
      <c r="AS165" s="509" t="e">
        <f ca="1">+IF(AND(ISNUMBER(OFFSET('Sanitation Data'!$H$11,0,10*ROW('Sanitation Data'!H159))),'Data Summary'!DH165="Yes"),OFFSET('Sanitation Data'!$H$11,0,10*ROW('Sanitation Data'!H159)),NA())</f>
        <v>#N/A</v>
      </c>
      <c r="AT165" s="509" t="e">
        <f ca="1">+IF(AND(ISNUMBER(OFFSET('Sanitation Data'!$H$12,0,10*ROW('Sanitation Data'!H159))),'Data Summary'!DI165="Yes"),OFFSET('Sanitation Data'!$H$12,0,10*ROW('Sanitation Data'!H159)),NA())</f>
        <v>#N/A</v>
      </c>
      <c r="AU165" s="509" t="e">
        <f ca="1">+IF(AND(ISNUMBER(OFFSET('Sanitation Data'!$I$4,0,10*ROW('Sanitation Data'!I159))),'Data Summary'!DJ165="Yes"),100-OFFSET('Sanitation Data'!$I$4,0,10*ROW('Sanitation Data'!I159)),NA())</f>
        <v>#N/A</v>
      </c>
      <c r="AV165" s="509" t="e">
        <f ca="1">+IF(AND(ISNUMBER(OFFSET('Sanitation Data'!$I$6,0,10*ROW('Sanitation Data'!I159))),'Data Summary'!DK165="Yes"),OFFSET('Sanitation Data'!$I$6,0,10*ROW('Sanitation Data'!I159)),NA())</f>
        <v>#N/A</v>
      </c>
      <c r="AW165" s="509" t="e">
        <f ca="1">+IF(AND(ISNUMBER(OFFSET('Sanitation Data'!$I$10,0,10*ROW('Sanitation Data'!I159))),'Data Summary'!DL165="Yes"),OFFSET('Sanitation Data'!$I$10,0,10*ROW('Sanitation Data'!I159)),NA())</f>
        <v>#N/A</v>
      </c>
      <c r="AX165" s="509" t="e">
        <f ca="1">+IF(AND(ISNUMBER(OFFSET('Sanitation Data'!$I$11,0,10*ROW('Sanitation Data'!I159))),'Data Summary'!DM165="Yes"),OFFSET('Sanitation Data'!$I$11,0,10*ROW('Sanitation Data'!I159)),NA())</f>
        <v>#N/A</v>
      </c>
      <c r="AY165" s="509" t="e">
        <f ca="1">+IF(AND(ISNUMBER(OFFSET('Sanitation Data'!$I$12,0,10*ROW('Sanitation Data'!I159))),'Data Summary'!DN165="Yes"),OFFSET('Sanitation Data'!$I$12,0,10*ROW('Sanitation Data'!I159)),NA())</f>
        <v>#N/A</v>
      </c>
      <c r="AZ165" s="510" t="e">
        <f ca="1">+IF(AND(ISNUMBER(OFFSET('Hygiene Data'!$D$5,0,10*ROW('Hygiene Data'!D159))),'Data Summary'!DO165="Yes"),OFFSET('Hygiene Data'!$D$5,0,10*ROW('Hygiene Data'!D159)),NA())</f>
        <v>#N/A</v>
      </c>
      <c r="BA165" s="510" t="e">
        <f ca="1">+IF(AND(ISNUMBER(OFFSET('Hygiene Data'!$D$7,0,10*ROW('Hygiene Data'!D159))),'Data Summary'!DP165="Yes"),OFFSET('Hygiene Data'!$D$7,0,10*ROW('Hygiene Data'!D159)),NA())</f>
        <v>#N/A</v>
      </c>
      <c r="BB165" s="510" t="e">
        <f ca="1">+IF(AND(ISNUMBER(OFFSET('Hygiene Data'!$D$9,0,10*ROW('Hygiene Data'!D159))),'Data Summary'!DQ165="Yes"),OFFSET('Hygiene Data'!$D$9,0,10*ROW('Hygiene Data'!D159)),NA())</f>
        <v>#N/A</v>
      </c>
      <c r="BC165" s="510" t="e">
        <f ca="1">+IF(AND(ISNUMBER(OFFSET('Hygiene Data'!$E$5,0,10*ROW('Hygiene Data'!E159))),'Data Summary'!DR165="Yes"),OFFSET('Hygiene Data'!$E$5,0,10*ROW('Hygiene Data'!E159)),NA())</f>
        <v>#N/A</v>
      </c>
      <c r="BD165" s="510" t="e">
        <f ca="1">+IF(AND(ISNUMBER(OFFSET('Hygiene Data'!$E$7,0,10*ROW('Hygiene Data'!E159))),'Data Summary'!DS165="Yes"),OFFSET('Hygiene Data'!$E$7,0,10*ROW('Hygiene Data'!E159)),NA())</f>
        <v>#N/A</v>
      </c>
      <c r="BE165" s="510" t="e">
        <f ca="1">+IF(AND(ISNUMBER(OFFSET('Hygiene Data'!$E$9,0,10*ROW('Hygiene Data'!E159))),'Data Summary'!DT165="Yes"),OFFSET('Hygiene Data'!$E$9,0,10*ROW('Hygiene Data'!E159)),NA())</f>
        <v>#N/A</v>
      </c>
      <c r="BF165" s="510" t="e">
        <f ca="1">+IF(AND(ISNUMBER(OFFSET('Hygiene Data'!$F$5,0,10*ROW('Hygiene Data'!F159))),'Data Summary'!DU165="Yes"),OFFSET('Hygiene Data'!$F$5,0,10*ROW('Hygiene Data'!F159)),NA())</f>
        <v>#N/A</v>
      </c>
      <c r="BG165" s="510" t="e">
        <f ca="1">+IF(AND(ISNUMBER(OFFSET('Hygiene Data'!$F$7,0,10*ROW('Hygiene Data'!F159))),'Data Summary'!DV165="Yes"),OFFSET('Hygiene Data'!$F$7,0,10*ROW('Hygiene Data'!F159)),NA())</f>
        <v>#N/A</v>
      </c>
      <c r="BH165" s="510" t="e">
        <f ca="1">+IF(AND(ISNUMBER(OFFSET('Hygiene Data'!$F$9,0,10*ROW('Hygiene Data'!F159))),'Data Summary'!DW165="Yes"),OFFSET('Hygiene Data'!$F$9,0,10*ROW('Hygiene Data'!F159)),NA())</f>
        <v>#N/A</v>
      </c>
      <c r="BI165" s="510" t="e">
        <f ca="1">+IF(AND(ISNUMBER(OFFSET('Hygiene Data'!$G$5,0,10*ROW('Hygiene Data'!G159))),'Data Summary'!DX165="Yes"),OFFSET('Hygiene Data'!$G$5,0,10*ROW('Hygiene Data'!G159)),NA())</f>
        <v>#N/A</v>
      </c>
      <c r="BJ165" s="510" t="e">
        <f ca="1">+IF(AND(ISNUMBER(OFFSET('Hygiene Data'!$G$7,0,10*ROW('Hygiene Data'!G159))),'Data Summary'!DY165="Yes"),OFFSET('Hygiene Data'!$G$7,0,10*ROW('Hygiene Data'!G159)),NA())</f>
        <v>#N/A</v>
      </c>
      <c r="BK165" s="510" t="e">
        <f ca="1">+IF(AND(ISNUMBER(OFFSET('Hygiene Data'!$G$9,0,10*ROW('Hygiene Data'!G159))),'Data Summary'!DZ165="Yes"),OFFSET('Hygiene Data'!$G$9,0,10*ROW('Hygiene Data'!G159)),NA())</f>
        <v>#N/A</v>
      </c>
      <c r="BL165" s="510" t="e">
        <f ca="1">+IF(AND(ISNUMBER(OFFSET('Hygiene Data'!$H$5,0,10*ROW('Hygiene Data'!H159))),'Data Summary'!EA165="Yes"),OFFSET('Hygiene Data'!$H$5,0,10*ROW('Hygiene Data'!H159)),NA())</f>
        <v>#N/A</v>
      </c>
      <c r="BM165" s="510" t="e">
        <f ca="1">+IF(AND(ISNUMBER(OFFSET('Hygiene Data'!$H$7,0,10*ROW('Hygiene Data'!H159))),'Data Summary'!EB165="Yes"),OFFSET('Hygiene Data'!$H$7,0,10*ROW('Hygiene Data'!H159)),NA())</f>
        <v>#N/A</v>
      </c>
      <c r="BN165" s="510" t="e">
        <f ca="1">+IF(AND(ISNUMBER(OFFSET('Hygiene Data'!$H$9,0,10*ROW('Hygiene Data'!H159))),'Data Summary'!EC165="Yes"),OFFSET('Hygiene Data'!$H$9,0,10*ROW('Hygiene Data'!H159)),NA())</f>
        <v>#N/A</v>
      </c>
      <c r="BO165" s="510" t="e">
        <f ca="1">+IF(AND(ISNUMBER(OFFSET('Hygiene Data'!$I$5,0,10*ROW('Hygiene Data'!I159))),'Data Summary'!ED165="Yes"),OFFSET('Hygiene Data'!$I$5,0,10*ROW('Hygiene Data'!I159)),NA())</f>
        <v>#N/A</v>
      </c>
      <c r="BP165" s="510" t="e">
        <f ca="1">+IF(AND(ISNUMBER(OFFSET('Hygiene Data'!$I$7,0,10*ROW('Hygiene Data'!I159))),'Data Summary'!EE165="Yes"),OFFSET('Hygiene Data'!$I$7,0,10*ROW('Hygiene Data'!I159)),NA())</f>
        <v>#N/A</v>
      </c>
      <c r="BQ165" s="510" t="e">
        <f ca="1">+IF(AND(ISNUMBER(OFFSET('Hygiene Data'!$I$9,0,10*ROW('Hygiene Data'!I159))),'Data Summary'!EF165="Yes"),OFFSET('Hygiene Data'!$I$9,0,10*ROW('Hygiene Data'!I159)),NA())</f>
        <v>#N/A</v>
      </c>
    </row>
    <row r="166" spans="1:69" x14ac:dyDescent="0.25">
      <c r="A166" s="506" t="e">
        <f ca="1">+RIGHT('Data Summary'!A166,LEN('Data Summary'!A166)-9)</f>
        <v>#VALUE!</v>
      </c>
      <c r="B166" s="480" t="str">
        <f ca="1">+IF(ISTEXT('Data Summary'!B166),'Data Summary'!B166,"")</f>
        <v/>
      </c>
      <c r="C166" s="507" t="e">
        <f ca="1">+VALUE('Data Summary'!C166)</f>
        <v>#VALUE!</v>
      </c>
      <c r="D166" s="508" t="e">
        <f ca="1">+IF(AND(ISNUMBER(OFFSET('Water Data'!$D$4,0,10*ROW('Water Data'!D160))),'Data Summary'!BS166="Yes"),100-OFFSET('Water Data'!$D$4,0,10*ROW('Water Data'!D160)),NA())</f>
        <v>#N/A</v>
      </c>
      <c r="E166" s="508" t="e">
        <f ca="1">+IF(AND(ISNUMBER(OFFSET('Water Data'!$D$6,0,10*ROW('Water Data'!D160))),'Data Summary'!BT166="Yes"),OFFSET('Water Data'!$D$6,0,10*ROW('Water Data'!D160)),NA())</f>
        <v>#N/A</v>
      </c>
      <c r="F166" s="508" t="e">
        <f ca="1">+IF(AND(ISNUMBER(OFFSET('Water Data'!$D$9,0,10*ROW('Water Data'!D160))),'Data Summary'!BU166="Yes"),OFFSET('Water Data'!$D$9,0,10*ROW('Water Data'!D160)),NA())</f>
        <v>#N/A</v>
      </c>
      <c r="G166" s="508" t="e">
        <f ca="1">+IF(AND(ISNUMBER(OFFSET('Water Data'!$E$4,0,10*ROW('Water Data'!E160))),'Data Summary'!BV166="Yes"),100-OFFSET('Water Data'!$E$4,0,10*ROW('Water Data'!E160)),NA())</f>
        <v>#N/A</v>
      </c>
      <c r="H166" s="508" t="e">
        <f ca="1">+IF(AND(ISNUMBER(OFFSET('Water Data'!$E$6,0,10*ROW('Water Data'!E160))),'Data Summary'!BW166="Yes"),OFFSET('Water Data'!$E$6,0,10*ROW('Water Data'!E160)),NA())</f>
        <v>#N/A</v>
      </c>
      <c r="I166" s="508" t="e">
        <f ca="1">+IF(AND(ISNUMBER(OFFSET('Water Data'!$E$9,0,10*ROW('Water Data'!E160))),'Data Summary'!BX166="Yes"),OFFSET('Water Data'!$E$9,0,10*ROW('Water Data'!E160)),NA())</f>
        <v>#N/A</v>
      </c>
      <c r="J166" s="508" t="e">
        <f ca="1">+IF(AND(ISNUMBER(OFFSET('Water Data'!$F$4,0,10*ROW('Water Data'!F160))),'Data Summary'!BY166="Yes"),100-OFFSET('Water Data'!$F$4,0,10*ROW('Water Data'!F160)),NA())</f>
        <v>#N/A</v>
      </c>
      <c r="K166" s="508" t="e">
        <f ca="1">+IF(AND(ISNUMBER(OFFSET('Water Data'!$F$6,0,10*ROW('Water Data'!F160))),'Data Summary'!BZ166="Yes"),OFFSET('Water Data'!$F$6,0,10*ROW('Water Data'!F160)),NA())</f>
        <v>#N/A</v>
      </c>
      <c r="L166" s="508" t="e">
        <f ca="1">+IF(AND(ISNUMBER(OFFSET('Water Data'!$F$9,0,10*ROW('Water Data'!F160))),'Data Summary'!CA166="Yes"),OFFSET('Water Data'!$F$9,0,10*ROW('Water Data'!F160)),NA())</f>
        <v>#N/A</v>
      </c>
      <c r="M166" s="508" t="e">
        <f ca="1">+IF(AND(ISNUMBER(OFFSET('Water Data'!$G$4,0,10*ROW('Water Data'!G160))),'Data Summary'!CB166="Yes"),100-OFFSET('Water Data'!$G$4,0,10*ROW('Water Data'!G160)),NA())</f>
        <v>#N/A</v>
      </c>
      <c r="N166" s="508" t="e">
        <f ca="1">+IF(AND(ISNUMBER(OFFSET('Water Data'!$G$6,0,10*ROW('Water Data'!G160))),'Data Summary'!CC166="Yes"),OFFSET('Water Data'!$G$6,0,10*ROW('Water Data'!G160)),NA())</f>
        <v>#N/A</v>
      </c>
      <c r="O166" s="508" t="e">
        <f ca="1">+IF(AND(ISNUMBER(OFFSET('Water Data'!$G$9,0,10*ROW('Water Data'!G160))),'Data Summary'!CD166="Yes"),OFFSET('Water Data'!$G$9,0,10*ROW('Water Data'!G160)),NA())</f>
        <v>#N/A</v>
      </c>
      <c r="P166" s="508" t="e">
        <f ca="1">+IF(AND(ISNUMBER(OFFSET('Water Data'!$H$4,0,10*ROW('Water Data'!H160))),'Data Summary'!CE166="Yes"),100-OFFSET('Water Data'!$H$4,0,10*ROW('Water Data'!H160)),NA())</f>
        <v>#N/A</v>
      </c>
      <c r="Q166" s="508" t="e">
        <f ca="1">+IF(AND(ISNUMBER(OFFSET('Water Data'!$H$6,0,10*ROW('Water Data'!H160))),'Data Summary'!CF166="Yes"),OFFSET('Water Data'!$H$6,0,10*ROW('Water Data'!H160)),NA())</f>
        <v>#N/A</v>
      </c>
      <c r="R166" s="508" t="e">
        <f ca="1">+IF(AND(ISNUMBER(OFFSET('Water Data'!$H$9,0,10*ROW('Water Data'!H160))),'Data Summary'!CG166="Yes"),OFFSET('Water Data'!$H$9,0,10*ROW('Water Data'!H160)),NA())</f>
        <v>#N/A</v>
      </c>
      <c r="S166" s="508" t="e">
        <f ca="1">+IF(AND(ISNUMBER(OFFSET('Water Data'!$I$4,0,10*ROW('Water Data'!I160))),'Data Summary'!CH166="Yes"),100-OFFSET('Water Data'!$I$4,0,10*ROW('Water Data'!I160)),NA())</f>
        <v>#N/A</v>
      </c>
      <c r="T166" s="508" t="e">
        <f ca="1">+IF(AND(ISNUMBER(OFFSET('Water Data'!$I$6,0,10*ROW('Water Data'!I160))),'Data Summary'!CI166="Yes"),OFFSET('Water Data'!$I$6,0,10*ROW('Water Data'!I160)),NA())</f>
        <v>#N/A</v>
      </c>
      <c r="U166" s="508" t="e">
        <f ca="1">+IF(AND(ISNUMBER(OFFSET('Water Data'!$I$9,0,10*ROW('Water Data'!I160))),'Data Summary'!CJ166="Yes"),OFFSET('Water Data'!$I$9,0,10*ROW('Water Data'!I160)),NA())</f>
        <v>#N/A</v>
      </c>
      <c r="V166" s="509" t="e">
        <f ca="1">+IF(AND(ISNUMBER(OFFSET('Sanitation Data'!$D$4,0,10*ROW('Sanitation Data'!D160))),'Data Summary'!CK166="Yes"),100-OFFSET('Sanitation Data'!$D$4,0,10*ROW('Sanitation Data'!D160)),NA())</f>
        <v>#N/A</v>
      </c>
      <c r="W166" s="509" t="e">
        <f ca="1">+IF(AND(ISNUMBER(OFFSET('Sanitation Data'!$D$6,0,10*ROW('Sanitation Data'!D160))),'Data Summary'!CL166="Yes"),OFFSET('Sanitation Data'!$D$6,0,10*ROW('Sanitation Data'!D160)),NA())</f>
        <v>#N/A</v>
      </c>
      <c r="X166" s="509" t="e">
        <f ca="1">+IF(AND(ISNUMBER(OFFSET('Sanitation Data'!$D$10,0,10*ROW('Sanitation Data'!D160))),'Data Summary'!CM166="Yes"),OFFSET('Sanitation Data'!$D$10,0,10*ROW('Sanitation Data'!D160)),NA())</f>
        <v>#N/A</v>
      </c>
      <c r="Y166" s="509" t="e">
        <f ca="1">+IF(AND(ISNUMBER(OFFSET('Sanitation Data'!$D$11,0,10*ROW('Sanitation Data'!D160))),'Data Summary'!CN166="Yes"),OFFSET('Sanitation Data'!$D$11,0,10*ROW('Sanitation Data'!D160)),NA())</f>
        <v>#N/A</v>
      </c>
      <c r="Z166" s="509" t="e">
        <f ca="1">+IF(AND(ISNUMBER(OFFSET('Sanitation Data'!$D$12,0,10*ROW('Sanitation Data'!D160))),'Data Summary'!CO166="Yes"),OFFSET('Sanitation Data'!$D$12,0,10*ROW('Sanitation Data'!D160)),NA())</f>
        <v>#N/A</v>
      </c>
      <c r="AA166" s="509" t="e">
        <f ca="1">+IF(AND(ISNUMBER(OFFSET('Sanitation Data'!$E$4,0,10*ROW('Sanitation Data'!E160))),'Data Summary'!CP166="Yes"),100-OFFSET('Sanitation Data'!$E$4,0,10*ROW('Sanitation Data'!E160)),NA())</f>
        <v>#N/A</v>
      </c>
      <c r="AB166" s="509" t="e">
        <f ca="1">+IF(AND(ISNUMBER(OFFSET('Sanitation Data'!$E$6,0,10*ROW('Sanitation Data'!E160))),'Data Summary'!CQ166="Yes"),OFFSET('Sanitation Data'!$E$6,0,10*ROW('Sanitation Data'!E160)),NA())</f>
        <v>#N/A</v>
      </c>
      <c r="AC166" s="509" t="e">
        <f ca="1">+IF(AND(ISNUMBER(OFFSET('Sanitation Data'!$E$10,0,10*ROW('Sanitation Data'!E160))),'Data Summary'!CR166="Yes"),OFFSET('Sanitation Data'!$E$10,0,10*ROW('Sanitation Data'!E160)),NA())</f>
        <v>#N/A</v>
      </c>
      <c r="AD166" s="509" t="e">
        <f ca="1">+IF(AND(ISNUMBER(OFFSET('Sanitation Data'!$E$11,0,10*ROW('Sanitation Data'!E160))),'Data Summary'!CS166="Yes"),OFFSET('Sanitation Data'!$E$11,0,10*ROW('Sanitation Data'!E160)),NA())</f>
        <v>#N/A</v>
      </c>
      <c r="AE166" s="509" t="e">
        <f ca="1">+IF(AND(ISNUMBER(OFFSET('Sanitation Data'!$E$12,0,10*ROW('Sanitation Data'!E160))),'Data Summary'!CT166="Yes"),OFFSET('Sanitation Data'!$E$12,0,10*ROW('Sanitation Data'!E160)),NA())</f>
        <v>#N/A</v>
      </c>
      <c r="AF166" s="509" t="e">
        <f ca="1">+IF(AND(ISNUMBER(OFFSET('Sanitation Data'!$F$4,0,10*ROW('Sanitation Data'!F160))),'Data Summary'!CU166="Yes"),100-OFFSET('Sanitation Data'!$F$4,0,10*ROW('Sanitation Data'!F160)),NA())</f>
        <v>#N/A</v>
      </c>
      <c r="AG166" s="509" t="e">
        <f ca="1">+IF(AND(ISNUMBER(OFFSET('Sanitation Data'!$F$6,0,10*ROW('Sanitation Data'!F160))),'Data Summary'!CV166="Yes"),OFFSET('Sanitation Data'!$F$6,0,10*ROW('Sanitation Data'!F160)),NA())</f>
        <v>#N/A</v>
      </c>
      <c r="AH166" s="509" t="e">
        <f ca="1">+IF(AND(ISNUMBER(OFFSET('Sanitation Data'!$F$10,0,10*ROW('Sanitation Data'!F160))),'Data Summary'!CW166="Yes"),OFFSET('Sanitation Data'!$F$10,0,10*ROW('Sanitation Data'!F160)),NA())</f>
        <v>#N/A</v>
      </c>
      <c r="AI166" s="509" t="e">
        <f ca="1">+IF(AND(ISNUMBER(OFFSET('Sanitation Data'!$F$11,0,10*ROW('Sanitation Data'!F160))),'Data Summary'!CX166="Yes"),OFFSET('Sanitation Data'!$F$11,0,10*ROW('Sanitation Data'!F160)),NA())</f>
        <v>#N/A</v>
      </c>
      <c r="AJ166" s="509" t="e">
        <f ca="1">+IF(AND(ISNUMBER(OFFSET('Sanitation Data'!$F$12,0,10*ROW('Sanitation Data'!F160))),'Data Summary'!CY166="Yes"),OFFSET('Sanitation Data'!$F$12,0,10*ROW('Sanitation Data'!F160)),NA())</f>
        <v>#N/A</v>
      </c>
      <c r="AK166" s="509" t="e">
        <f ca="1">+IF(AND(ISNUMBER(OFFSET('Sanitation Data'!$G$4,0,10*ROW('Sanitation Data'!G160))),'Data Summary'!CZ166="Yes"),100-OFFSET('Sanitation Data'!$G$4,0,10*ROW('Sanitation Data'!G160)),NA())</f>
        <v>#N/A</v>
      </c>
      <c r="AL166" s="509" t="e">
        <f ca="1">+IF(AND(ISNUMBER(OFFSET('Sanitation Data'!$G$6,0,10*ROW('Sanitation Data'!G160))),'Data Summary'!DA166="Yes"),OFFSET('Sanitation Data'!$G$6,0,10*ROW('Sanitation Data'!G160)),NA())</f>
        <v>#N/A</v>
      </c>
      <c r="AM166" s="509" t="e">
        <f ca="1">+IF(AND(ISNUMBER(OFFSET('Sanitation Data'!$G$10,0,10*ROW('Sanitation Data'!G160))),'Data Summary'!DB166="Yes"),OFFSET('Sanitation Data'!$G$10,0,10*ROW('Sanitation Data'!G160)),NA())</f>
        <v>#N/A</v>
      </c>
      <c r="AN166" s="509" t="e">
        <f ca="1">+IF(AND(ISNUMBER(OFFSET('Sanitation Data'!$G$11,0,10*ROW('Sanitation Data'!G160))),'Data Summary'!DC166="Yes"),OFFSET('Sanitation Data'!$G$11,0,10*ROW('Sanitation Data'!G160)),NA())</f>
        <v>#N/A</v>
      </c>
      <c r="AO166" s="509" t="e">
        <f ca="1">+IF(AND(ISNUMBER(OFFSET('Sanitation Data'!$G$12,0,10*ROW('Sanitation Data'!G160))),'Data Summary'!DD166="Yes"),OFFSET('Sanitation Data'!$G$12,0,10*ROW('Sanitation Data'!G160)),NA())</f>
        <v>#N/A</v>
      </c>
      <c r="AP166" s="509" t="e">
        <f ca="1">+IF(AND(ISNUMBER(OFFSET('Sanitation Data'!$H$4,0,10*ROW('Sanitation Data'!H160))),'Data Summary'!DE166="Yes"),100-OFFSET('Sanitation Data'!$H$4,0,10*ROW('Sanitation Data'!H160)),NA())</f>
        <v>#N/A</v>
      </c>
      <c r="AQ166" s="509" t="e">
        <f ca="1">+IF(AND(ISNUMBER(OFFSET('Sanitation Data'!$H$6,0,10*ROW('Sanitation Data'!H160))),'Data Summary'!DF166="Yes"),OFFSET('Sanitation Data'!$H$6,0,10*ROW('Sanitation Data'!H160)),NA())</f>
        <v>#N/A</v>
      </c>
      <c r="AR166" s="509" t="e">
        <f ca="1">+IF(AND(ISNUMBER(OFFSET('Sanitation Data'!$H$10,0,10*ROW('Sanitation Data'!H160))),'Data Summary'!DG166="Yes"),OFFSET('Sanitation Data'!$H$10,0,10*ROW('Sanitation Data'!H160)),NA())</f>
        <v>#N/A</v>
      </c>
      <c r="AS166" s="509" t="e">
        <f ca="1">+IF(AND(ISNUMBER(OFFSET('Sanitation Data'!$H$11,0,10*ROW('Sanitation Data'!H160))),'Data Summary'!DH166="Yes"),OFFSET('Sanitation Data'!$H$11,0,10*ROW('Sanitation Data'!H160)),NA())</f>
        <v>#N/A</v>
      </c>
      <c r="AT166" s="509" t="e">
        <f ca="1">+IF(AND(ISNUMBER(OFFSET('Sanitation Data'!$H$12,0,10*ROW('Sanitation Data'!H160))),'Data Summary'!DI166="Yes"),OFFSET('Sanitation Data'!$H$12,0,10*ROW('Sanitation Data'!H160)),NA())</f>
        <v>#N/A</v>
      </c>
      <c r="AU166" s="509" t="e">
        <f ca="1">+IF(AND(ISNUMBER(OFFSET('Sanitation Data'!$I$4,0,10*ROW('Sanitation Data'!I160))),'Data Summary'!DJ166="Yes"),100-OFFSET('Sanitation Data'!$I$4,0,10*ROW('Sanitation Data'!I160)),NA())</f>
        <v>#N/A</v>
      </c>
      <c r="AV166" s="509" t="e">
        <f ca="1">+IF(AND(ISNUMBER(OFFSET('Sanitation Data'!$I$6,0,10*ROW('Sanitation Data'!I160))),'Data Summary'!DK166="Yes"),OFFSET('Sanitation Data'!$I$6,0,10*ROW('Sanitation Data'!I160)),NA())</f>
        <v>#N/A</v>
      </c>
      <c r="AW166" s="509" t="e">
        <f ca="1">+IF(AND(ISNUMBER(OFFSET('Sanitation Data'!$I$10,0,10*ROW('Sanitation Data'!I160))),'Data Summary'!DL166="Yes"),OFFSET('Sanitation Data'!$I$10,0,10*ROW('Sanitation Data'!I160)),NA())</f>
        <v>#N/A</v>
      </c>
      <c r="AX166" s="509" t="e">
        <f ca="1">+IF(AND(ISNUMBER(OFFSET('Sanitation Data'!$I$11,0,10*ROW('Sanitation Data'!I160))),'Data Summary'!DM166="Yes"),OFFSET('Sanitation Data'!$I$11,0,10*ROW('Sanitation Data'!I160)),NA())</f>
        <v>#N/A</v>
      </c>
      <c r="AY166" s="509" t="e">
        <f ca="1">+IF(AND(ISNUMBER(OFFSET('Sanitation Data'!$I$12,0,10*ROW('Sanitation Data'!I160))),'Data Summary'!DN166="Yes"),OFFSET('Sanitation Data'!$I$12,0,10*ROW('Sanitation Data'!I160)),NA())</f>
        <v>#N/A</v>
      </c>
      <c r="AZ166" s="510" t="e">
        <f ca="1">+IF(AND(ISNUMBER(OFFSET('Hygiene Data'!$D$5,0,10*ROW('Hygiene Data'!D160))),'Data Summary'!DO166="Yes"),OFFSET('Hygiene Data'!$D$5,0,10*ROW('Hygiene Data'!D160)),NA())</f>
        <v>#N/A</v>
      </c>
      <c r="BA166" s="510" t="e">
        <f ca="1">+IF(AND(ISNUMBER(OFFSET('Hygiene Data'!$D$7,0,10*ROW('Hygiene Data'!D160))),'Data Summary'!DP166="Yes"),OFFSET('Hygiene Data'!$D$7,0,10*ROW('Hygiene Data'!D160)),NA())</f>
        <v>#N/A</v>
      </c>
      <c r="BB166" s="510" t="e">
        <f ca="1">+IF(AND(ISNUMBER(OFFSET('Hygiene Data'!$D$9,0,10*ROW('Hygiene Data'!D160))),'Data Summary'!DQ166="Yes"),OFFSET('Hygiene Data'!$D$9,0,10*ROW('Hygiene Data'!D160)),NA())</f>
        <v>#N/A</v>
      </c>
      <c r="BC166" s="510" t="e">
        <f ca="1">+IF(AND(ISNUMBER(OFFSET('Hygiene Data'!$E$5,0,10*ROW('Hygiene Data'!E160))),'Data Summary'!DR166="Yes"),OFFSET('Hygiene Data'!$E$5,0,10*ROW('Hygiene Data'!E160)),NA())</f>
        <v>#N/A</v>
      </c>
      <c r="BD166" s="510" t="e">
        <f ca="1">+IF(AND(ISNUMBER(OFFSET('Hygiene Data'!$E$7,0,10*ROW('Hygiene Data'!E160))),'Data Summary'!DS166="Yes"),OFFSET('Hygiene Data'!$E$7,0,10*ROW('Hygiene Data'!E160)),NA())</f>
        <v>#N/A</v>
      </c>
      <c r="BE166" s="510" t="e">
        <f ca="1">+IF(AND(ISNUMBER(OFFSET('Hygiene Data'!$E$9,0,10*ROW('Hygiene Data'!E160))),'Data Summary'!DT166="Yes"),OFFSET('Hygiene Data'!$E$9,0,10*ROW('Hygiene Data'!E160)),NA())</f>
        <v>#N/A</v>
      </c>
      <c r="BF166" s="510" t="e">
        <f ca="1">+IF(AND(ISNUMBER(OFFSET('Hygiene Data'!$F$5,0,10*ROW('Hygiene Data'!F160))),'Data Summary'!DU166="Yes"),OFFSET('Hygiene Data'!$F$5,0,10*ROW('Hygiene Data'!F160)),NA())</f>
        <v>#N/A</v>
      </c>
      <c r="BG166" s="510" t="e">
        <f ca="1">+IF(AND(ISNUMBER(OFFSET('Hygiene Data'!$F$7,0,10*ROW('Hygiene Data'!F160))),'Data Summary'!DV166="Yes"),OFFSET('Hygiene Data'!$F$7,0,10*ROW('Hygiene Data'!F160)),NA())</f>
        <v>#N/A</v>
      </c>
      <c r="BH166" s="510" t="e">
        <f ca="1">+IF(AND(ISNUMBER(OFFSET('Hygiene Data'!$F$9,0,10*ROW('Hygiene Data'!F160))),'Data Summary'!DW166="Yes"),OFFSET('Hygiene Data'!$F$9,0,10*ROW('Hygiene Data'!F160)),NA())</f>
        <v>#N/A</v>
      </c>
      <c r="BI166" s="510" t="e">
        <f ca="1">+IF(AND(ISNUMBER(OFFSET('Hygiene Data'!$G$5,0,10*ROW('Hygiene Data'!G160))),'Data Summary'!DX166="Yes"),OFFSET('Hygiene Data'!$G$5,0,10*ROW('Hygiene Data'!G160)),NA())</f>
        <v>#N/A</v>
      </c>
      <c r="BJ166" s="510" t="e">
        <f ca="1">+IF(AND(ISNUMBER(OFFSET('Hygiene Data'!$G$7,0,10*ROW('Hygiene Data'!G160))),'Data Summary'!DY166="Yes"),OFFSET('Hygiene Data'!$G$7,0,10*ROW('Hygiene Data'!G160)),NA())</f>
        <v>#N/A</v>
      </c>
      <c r="BK166" s="510" t="e">
        <f ca="1">+IF(AND(ISNUMBER(OFFSET('Hygiene Data'!$G$9,0,10*ROW('Hygiene Data'!G160))),'Data Summary'!DZ166="Yes"),OFFSET('Hygiene Data'!$G$9,0,10*ROW('Hygiene Data'!G160)),NA())</f>
        <v>#N/A</v>
      </c>
      <c r="BL166" s="510" t="e">
        <f ca="1">+IF(AND(ISNUMBER(OFFSET('Hygiene Data'!$H$5,0,10*ROW('Hygiene Data'!H160))),'Data Summary'!EA166="Yes"),OFFSET('Hygiene Data'!$H$5,0,10*ROW('Hygiene Data'!H160)),NA())</f>
        <v>#N/A</v>
      </c>
      <c r="BM166" s="510" t="e">
        <f ca="1">+IF(AND(ISNUMBER(OFFSET('Hygiene Data'!$H$7,0,10*ROW('Hygiene Data'!H160))),'Data Summary'!EB166="Yes"),OFFSET('Hygiene Data'!$H$7,0,10*ROW('Hygiene Data'!H160)),NA())</f>
        <v>#N/A</v>
      </c>
      <c r="BN166" s="510" t="e">
        <f ca="1">+IF(AND(ISNUMBER(OFFSET('Hygiene Data'!$H$9,0,10*ROW('Hygiene Data'!H160))),'Data Summary'!EC166="Yes"),OFFSET('Hygiene Data'!$H$9,0,10*ROW('Hygiene Data'!H160)),NA())</f>
        <v>#N/A</v>
      </c>
      <c r="BO166" s="510" t="e">
        <f ca="1">+IF(AND(ISNUMBER(OFFSET('Hygiene Data'!$I$5,0,10*ROW('Hygiene Data'!I160))),'Data Summary'!ED166="Yes"),OFFSET('Hygiene Data'!$I$5,0,10*ROW('Hygiene Data'!I160)),NA())</f>
        <v>#N/A</v>
      </c>
      <c r="BP166" s="510" t="e">
        <f ca="1">+IF(AND(ISNUMBER(OFFSET('Hygiene Data'!$I$7,0,10*ROW('Hygiene Data'!I160))),'Data Summary'!EE166="Yes"),OFFSET('Hygiene Data'!$I$7,0,10*ROW('Hygiene Data'!I160)),NA())</f>
        <v>#N/A</v>
      </c>
      <c r="BQ166" s="510" t="e">
        <f ca="1">+IF(AND(ISNUMBER(OFFSET('Hygiene Data'!$I$9,0,10*ROW('Hygiene Data'!I160))),'Data Summary'!EF166="Yes"),OFFSET('Hygiene Data'!$I$9,0,10*ROW('Hygiene Data'!I160)),NA())</f>
        <v>#N/A</v>
      </c>
    </row>
    <row r="167" spans="1:69" x14ac:dyDescent="0.25">
      <c r="A167" s="506" t="e">
        <f ca="1">+RIGHT('Data Summary'!A167,LEN('Data Summary'!A167)-9)</f>
        <v>#VALUE!</v>
      </c>
      <c r="B167" s="480" t="str">
        <f ca="1">+IF(ISTEXT('Data Summary'!B167),'Data Summary'!B167,"")</f>
        <v/>
      </c>
      <c r="C167" s="507" t="e">
        <f ca="1">+VALUE('Data Summary'!C167)</f>
        <v>#VALUE!</v>
      </c>
      <c r="D167" s="508" t="e">
        <f ca="1">+IF(AND(ISNUMBER(OFFSET('Water Data'!$D$4,0,10*ROW('Water Data'!D161))),'Data Summary'!BS167="Yes"),100-OFFSET('Water Data'!$D$4,0,10*ROW('Water Data'!D161)),NA())</f>
        <v>#N/A</v>
      </c>
      <c r="E167" s="508" t="e">
        <f ca="1">+IF(AND(ISNUMBER(OFFSET('Water Data'!$D$6,0,10*ROW('Water Data'!D161))),'Data Summary'!BT167="Yes"),OFFSET('Water Data'!$D$6,0,10*ROW('Water Data'!D161)),NA())</f>
        <v>#N/A</v>
      </c>
      <c r="F167" s="508" t="e">
        <f ca="1">+IF(AND(ISNUMBER(OFFSET('Water Data'!$D$9,0,10*ROW('Water Data'!D161))),'Data Summary'!BU167="Yes"),OFFSET('Water Data'!$D$9,0,10*ROW('Water Data'!D161)),NA())</f>
        <v>#N/A</v>
      </c>
      <c r="G167" s="508" t="e">
        <f ca="1">+IF(AND(ISNUMBER(OFFSET('Water Data'!$E$4,0,10*ROW('Water Data'!E161))),'Data Summary'!BV167="Yes"),100-OFFSET('Water Data'!$E$4,0,10*ROW('Water Data'!E161)),NA())</f>
        <v>#N/A</v>
      </c>
      <c r="H167" s="508" t="e">
        <f ca="1">+IF(AND(ISNUMBER(OFFSET('Water Data'!$E$6,0,10*ROW('Water Data'!E161))),'Data Summary'!BW167="Yes"),OFFSET('Water Data'!$E$6,0,10*ROW('Water Data'!E161)),NA())</f>
        <v>#N/A</v>
      </c>
      <c r="I167" s="508" t="e">
        <f ca="1">+IF(AND(ISNUMBER(OFFSET('Water Data'!$E$9,0,10*ROW('Water Data'!E161))),'Data Summary'!BX167="Yes"),OFFSET('Water Data'!$E$9,0,10*ROW('Water Data'!E161)),NA())</f>
        <v>#N/A</v>
      </c>
      <c r="J167" s="508" t="e">
        <f ca="1">+IF(AND(ISNUMBER(OFFSET('Water Data'!$F$4,0,10*ROW('Water Data'!F161))),'Data Summary'!BY167="Yes"),100-OFFSET('Water Data'!$F$4,0,10*ROW('Water Data'!F161)),NA())</f>
        <v>#N/A</v>
      </c>
      <c r="K167" s="508" t="e">
        <f ca="1">+IF(AND(ISNUMBER(OFFSET('Water Data'!$F$6,0,10*ROW('Water Data'!F161))),'Data Summary'!BZ167="Yes"),OFFSET('Water Data'!$F$6,0,10*ROW('Water Data'!F161)),NA())</f>
        <v>#N/A</v>
      </c>
      <c r="L167" s="508" t="e">
        <f ca="1">+IF(AND(ISNUMBER(OFFSET('Water Data'!$F$9,0,10*ROW('Water Data'!F161))),'Data Summary'!CA167="Yes"),OFFSET('Water Data'!$F$9,0,10*ROW('Water Data'!F161)),NA())</f>
        <v>#N/A</v>
      </c>
      <c r="M167" s="508" t="e">
        <f ca="1">+IF(AND(ISNUMBER(OFFSET('Water Data'!$G$4,0,10*ROW('Water Data'!G161))),'Data Summary'!CB167="Yes"),100-OFFSET('Water Data'!$G$4,0,10*ROW('Water Data'!G161)),NA())</f>
        <v>#N/A</v>
      </c>
      <c r="N167" s="508" t="e">
        <f ca="1">+IF(AND(ISNUMBER(OFFSET('Water Data'!$G$6,0,10*ROW('Water Data'!G161))),'Data Summary'!CC167="Yes"),OFFSET('Water Data'!$G$6,0,10*ROW('Water Data'!G161)),NA())</f>
        <v>#N/A</v>
      </c>
      <c r="O167" s="508" t="e">
        <f ca="1">+IF(AND(ISNUMBER(OFFSET('Water Data'!$G$9,0,10*ROW('Water Data'!G161))),'Data Summary'!CD167="Yes"),OFFSET('Water Data'!$G$9,0,10*ROW('Water Data'!G161)),NA())</f>
        <v>#N/A</v>
      </c>
      <c r="P167" s="508" t="e">
        <f ca="1">+IF(AND(ISNUMBER(OFFSET('Water Data'!$H$4,0,10*ROW('Water Data'!H161))),'Data Summary'!CE167="Yes"),100-OFFSET('Water Data'!$H$4,0,10*ROW('Water Data'!H161)),NA())</f>
        <v>#N/A</v>
      </c>
      <c r="Q167" s="508" t="e">
        <f ca="1">+IF(AND(ISNUMBER(OFFSET('Water Data'!$H$6,0,10*ROW('Water Data'!H161))),'Data Summary'!CF167="Yes"),OFFSET('Water Data'!$H$6,0,10*ROW('Water Data'!H161)),NA())</f>
        <v>#N/A</v>
      </c>
      <c r="R167" s="508" t="e">
        <f ca="1">+IF(AND(ISNUMBER(OFFSET('Water Data'!$H$9,0,10*ROW('Water Data'!H161))),'Data Summary'!CG167="Yes"),OFFSET('Water Data'!$H$9,0,10*ROW('Water Data'!H161)),NA())</f>
        <v>#N/A</v>
      </c>
      <c r="S167" s="508" t="e">
        <f ca="1">+IF(AND(ISNUMBER(OFFSET('Water Data'!$I$4,0,10*ROW('Water Data'!I161))),'Data Summary'!CH167="Yes"),100-OFFSET('Water Data'!$I$4,0,10*ROW('Water Data'!I161)),NA())</f>
        <v>#N/A</v>
      </c>
      <c r="T167" s="508" t="e">
        <f ca="1">+IF(AND(ISNUMBER(OFFSET('Water Data'!$I$6,0,10*ROW('Water Data'!I161))),'Data Summary'!CI167="Yes"),OFFSET('Water Data'!$I$6,0,10*ROW('Water Data'!I161)),NA())</f>
        <v>#N/A</v>
      </c>
      <c r="U167" s="508" t="e">
        <f ca="1">+IF(AND(ISNUMBER(OFFSET('Water Data'!$I$9,0,10*ROW('Water Data'!I161))),'Data Summary'!CJ167="Yes"),OFFSET('Water Data'!$I$9,0,10*ROW('Water Data'!I161)),NA())</f>
        <v>#N/A</v>
      </c>
      <c r="V167" s="509" t="e">
        <f ca="1">+IF(AND(ISNUMBER(OFFSET('Sanitation Data'!$D$4,0,10*ROW('Sanitation Data'!D161))),'Data Summary'!CK167="Yes"),100-OFFSET('Sanitation Data'!$D$4,0,10*ROW('Sanitation Data'!D161)),NA())</f>
        <v>#N/A</v>
      </c>
      <c r="W167" s="509" t="e">
        <f ca="1">+IF(AND(ISNUMBER(OFFSET('Sanitation Data'!$D$6,0,10*ROW('Sanitation Data'!D161))),'Data Summary'!CL167="Yes"),OFFSET('Sanitation Data'!$D$6,0,10*ROW('Sanitation Data'!D161)),NA())</f>
        <v>#N/A</v>
      </c>
      <c r="X167" s="509" t="e">
        <f ca="1">+IF(AND(ISNUMBER(OFFSET('Sanitation Data'!$D$10,0,10*ROW('Sanitation Data'!D161))),'Data Summary'!CM167="Yes"),OFFSET('Sanitation Data'!$D$10,0,10*ROW('Sanitation Data'!D161)),NA())</f>
        <v>#N/A</v>
      </c>
      <c r="Y167" s="509" t="e">
        <f ca="1">+IF(AND(ISNUMBER(OFFSET('Sanitation Data'!$D$11,0,10*ROW('Sanitation Data'!D161))),'Data Summary'!CN167="Yes"),OFFSET('Sanitation Data'!$D$11,0,10*ROW('Sanitation Data'!D161)),NA())</f>
        <v>#N/A</v>
      </c>
      <c r="Z167" s="509" t="e">
        <f ca="1">+IF(AND(ISNUMBER(OFFSET('Sanitation Data'!$D$12,0,10*ROW('Sanitation Data'!D161))),'Data Summary'!CO167="Yes"),OFFSET('Sanitation Data'!$D$12,0,10*ROW('Sanitation Data'!D161)),NA())</f>
        <v>#N/A</v>
      </c>
      <c r="AA167" s="509" t="e">
        <f ca="1">+IF(AND(ISNUMBER(OFFSET('Sanitation Data'!$E$4,0,10*ROW('Sanitation Data'!E161))),'Data Summary'!CP167="Yes"),100-OFFSET('Sanitation Data'!$E$4,0,10*ROW('Sanitation Data'!E161)),NA())</f>
        <v>#N/A</v>
      </c>
      <c r="AB167" s="509" t="e">
        <f ca="1">+IF(AND(ISNUMBER(OFFSET('Sanitation Data'!$E$6,0,10*ROW('Sanitation Data'!E161))),'Data Summary'!CQ167="Yes"),OFFSET('Sanitation Data'!$E$6,0,10*ROW('Sanitation Data'!E161)),NA())</f>
        <v>#N/A</v>
      </c>
      <c r="AC167" s="509" t="e">
        <f ca="1">+IF(AND(ISNUMBER(OFFSET('Sanitation Data'!$E$10,0,10*ROW('Sanitation Data'!E161))),'Data Summary'!CR167="Yes"),OFFSET('Sanitation Data'!$E$10,0,10*ROW('Sanitation Data'!E161)),NA())</f>
        <v>#N/A</v>
      </c>
      <c r="AD167" s="509" t="e">
        <f ca="1">+IF(AND(ISNUMBER(OFFSET('Sanitation Data'!$E$11,0,10*ROW('Sanitation Data'!E161))),'Data Summary'!CS167="Yes"),OFFSET('Sanitation Data'!$E$11,0,10*ROW('Sanitation Data'!E161)),NA())</f>
        <v>#N/A</v>
      </c>
      <c r="AE167" s="509" t="e">
        <f ca="1">+IF(AND(ISNUMBER(OFFSET('Sanitation Data'!$E$12,0,10*ROW('Sanitation Data'!E161))),'Data Summary'!CT167="Yes"),OFFSET('Sanitation Data'!$E$12,0,10*ROW('Sanitation Data'!E161)),NA())</f>
        <v>#N/A</v>
      </c>
      <c r="AF167" s="509" t="e">
        <f ca="1">+IF(AND(ISNUMBER(OFFSET('Sanitation Data'!$F$4,0,10*ROW('Sanitation Data'!F161))),'Data Summary'!CU167="Yes"),100-OFFSET('Sanitation Data'!$F$4,0,10*ROW('Sanitation Data'!F161)),NA())</f>
        <v>#N/A</v>
      </c>
      <c r="AG167" s="509" t="e">
        <f ca="1">+IF(AND(ISNUMBER(OFFSET('Sanitation Data'!$F$6,0,10*ROW('Sanitation Data'!F161))),'Data Summary'!CV167="Yes"),OFFSET('Sanitation Data'!$F$6,0,10*ROW('Sanitation Data'!F161)),NA())</f>
        <v>#N/A</v>
      </c>
      <c r="AH167" s="509" t="e">
        <f ca="1">+IF(AND(ISNUMBER(OFFSET('Sanitation Data'!$F$10,0,10*ROW('Sanitation Data'!F161))),'Data Summary'!CW167="Yes"),OFFSET('Sanitation Data'!$F$10,0,10*ROW('Sanitation Data'!F161)),NA())</f>
        <v>#N/A</v>
      </c>
      <c r="AI167" s="509" t="e">
        <f ca="1">+IF(AND(ISNUMBER(OFFSET('Sanitation Data'!$F$11,0,10*ROW('Sanitation Data'!F161))),'Data Summary'!CX167="Yes"),OFFSET('Sanitation Data'!$F$11,0,10*ROW('Sanitation Data'!F161)),NA())</f>
        <v>#N/A</v>
      </c>
      <c r="AJ167" s="509" t="e">
        <f ca="1">+IF(AND(ISNUMBER(OFFSET('Sanitation Data'!$F$12,0,10*ROW('Sanitation Data'!F161))),'Data Summary'!CY167="Yes"),OFFSET('Sanitation Data'!$F$12,0,10*ROW('Sanitation Data'!F161)),NA())</f>
        <v>#N/A</v>
      </c>
      <c r="AK167" s="509" t="e">
        <f ca="1">+IF(AND(ISNUMBER(OFFSET('Sanitation Data'!$G$4,0,10*ROW('Sanitation Data'!G161))),'Data Summary'!CZ167="Yes"),100-OFFSET('Sanitation Data'!$G$4,0,10*ROW('Sanitation Data'!G161)),NA())</f>
        <v>#N/A</v>
      </c>
      <c r="AL167" s="509" t="e">
        <f ca="1">+IF(AND(ISNUMBER(OFFSET('Sanitation Data'!$G$6,0,10*ROW('Sanitation Data'!G161))),'Data Summary'!DA167="Yes"),OFFSET('Sanitation Data'!$G$6,0,10*ROW('Sanitation Data'!G161)),NA())</f>
        <v>#N/A</v>
      </c>
      <c r="AM167" s="509" t="e">
        <f ca="1">+IF(AND(ISNUMBER(OFFSET('Sanitation Data'!$G$10,0,10*ROW('Sanitation Data'!G161))),'Data Summary'!DB167="Yes"),OFFSET('Sanitation Data'!$G$10,0,10*ROW('Sanitation Data'!G161)),NA())</f>
        <v>#N/A</v>
      </c>
      <c r="AN167" s="509" t="e">
        <f ca="1">+IF(AND(ISNUMBER(OFFSET('Sanitation Data'!$G$11,0,10*ROW('Sanitation Data'!G161))),'Data Summary'!DC167="Yes"),OFFSET('Sanitation Data'!$G$11,0,10*ROW('Sanitation Data'!G161)),NA())</f>
        <v>#N/A</v>
      </c>
      <c r="AO167" s="509" t="e">
        <f ca="1">+IF(AND(ISNUMBER(OFFSET('Sanitation Data'!$G$12,0,10*ROW('Sanitation Data'!G161))),'Data Summary'!DD167="Yes"),OFFSET('Sanitation Data'!$G$12,0,10*ROW('Sanitation Data'!G161)),NA())</f>
        <v>#N/A</v>
      </c>
      <c r="AP167" s="509" t="e">
        <f ca="1">+IF(AND(ISNUMBER(OFFSET('Sanitation Data'!$H$4,0,10*ROW('Sanitation Data'!H161))),'Data Summary'!DE167="Yes"),100-OFFSET('Sanitation Data'!$H$4,0,10*ROW('Sanitation Data'!H161)),NA())</f>
        <v>#N/A</v>
      </c>
      <c r="AQ167" s="509" t="e">
        <f ca="1">+IF(AND(ISNUMBER(OFFSET('Sanitation Data'!$H$6,0,10*ROW('Sanitation Data'!H161))),'Data Summary'!DF167="Yes"),OFFSET('Sanitation Data'!$H$6,0,10*ROW('Sanitation Data'!H161)),NA())</f>
        <v>#N/A</v>
      </c>
      <c r="AR167" s="509" t="e">
        <f ca="1">+IF(AND(ISNUMBER(OFFSET('Sanitation Data'!$H$10,0,10*ROW('Sanitation Data'!H161))),'Data Summary'!DG167="Yes"),OFFSET('Sanitation Data'!$H$10,0,10*ROW('Sanitation Data'!H161)),NA())</f>
        <v>#N/A</v>
      </c>
      <c r="AS167" s="509" t="e">
        <f ca="1">+IF(AND(ISNUMBER(OFFSET('Sanitation Data'!$H$11,0,10*ROW('Sanitation Data'!H161))),'Data Summary'!DH167="Yes"),OFFSET('Sanitation Data'!$H$11,0,10*ROW('Sanitation Data'!H161)),NA())</f>
        <v>#N/A</v>
      </c>
      <c r="AT167" s="509" t="e">
        <f ca="1">+IF(AND(ISNUMBER(OFFSET('Sanitation Data'!$H$12,0,10*ROW('Sanitation Data'!H161))),'Data Summary'!DI167="Yes"),OFFSET('Sanitation Data'!$H$12,0,10*ROW('Sanitation Data'!H161)),NA())</f>
        <v>#N/A</v>
      </c>
      <c r="AU167" s="509" t="e">
        <f ca="1">+IF(AND(ISNUMBER(OFFSET('Sanitation Data'!$I$4,0,10*ROW('Sanitation Data'!I161))),'Data Summary'!DJ167="Yes"),100-OFFSET('Sanitation Data'!$I$4,0,10*ROW('Sanitation Data'!I161)),NA())</f>
        <v>#N/A</v>
      </c>
      <c r="AV167" s="509" t="e">
        <f ca="1">+IF(AND(ISNUMBER(OFFSET('Sanitation Data'!$I$6,0,10*ROW('Sanitation Data'!I161))),'Data Summary'!DK167="Yes"),OFFSET('Sanitation Data'!$I$6,0,10*ROW('Sanitation Data'!I161)),NA())</f>
        <v>#N/A</v>
      </c>
      <c r="AW167" s="509" t="e">
        <f ca="1">+IF(AND(ISNUMBER(OFFSET('Sanitation Data'!$I$10,0,10*ROW('Sanitation Data'!I161))),'Data Summary'!DL167="Yes"),OFFSET('Sanitation Data'!$I$10,0,10*ROW('Sanitation Data'!I161)),NA())</f>
        <v>#N/A</v>
      </c>
      <c r="AX167" s="509" t="e">
        <f ca="1">+IF(AND(ISNUMBER(OFFSET('Sanitation Data'!$I$11,0,10*ROW('Sanitation Data'!I161))),'Data Summary'!DM167="Yes"),OFFSET('Sanitation Data'!$I$11,0,10*ROW('Sanitation Data'!I161)),NA())</f>
        <v>#N/A</v>
      </c>
      <c r="AY167" s="509" t="e">
        <f ca="1">+IF(AND(ISNUMBER(OFFSET('Sanitation Data'!$I$12,0,10*ROW('Sanitation Data'!I161))),'Data Summary'!DN167="Yes"),OFFSET('Sanitation Data'!$I$12,0,10*ROW('Sanitation Data'!I161)),NA())</f>
        <v>#N/A</v>
      </c>
      <c r="AZ167" s="510" t="e">
        <f ca="1">+IF(AND(ISNUMBER(OFFSET('Hygiene Data'!$D$5,0,10*ROW('Hygiene Data'!D161))),'Data Summary'!DO167="Yes"),OFFSET('Hygiene Data'!$D$5,0,10*ROW('Hygiene Data'!D161)),NA())</f>
        <v>#N/A</v>
      </c>
      <c r="BA167" s="510" t="e">
        <f ca="1">+IF(AND(ISNUMBER(OFFSET('Hygiene Data'!$D$7,0,10*ROW('Hygiene Data'!D161))),'Data Summary'!DP167="Yes"),OFFSET('Hygiene Data'!$D$7,0,10*ROW('Hygiene Data'!D161)),NA())</f>
        <v>#N/A</v>
      </c>
      <c r="BB167" s="510" t="e">
        <f ca="1">+IF(AND(ISNUMBER(OFFSET('Hygiene Data'!$D$9,0,10*ROW('Hygiene Data'!D161))),'Data Summary'!DQ167="Yes"),OFFSET('Hygiene Data'!$D$9,0,10*ROW('Hygiene Data'!D161)),NA())</f>
        <v>#N/A</v>
      </c>
      <c r="BC167" s="510" t="e">
        <f ca="1">+IF(AND(ISNUMBER(OFFSET('Hygiene Data'!$E$5,0,10*ROW('Hygiene Data'!E161))),'Data Summary'!DR167="Yes"),OFFSET('Hygiene Data'!$E$5,0,10*ROW('Hygiene Data'!E161)),NA())</f>
        <v>#N/A</v>
      </c>
      <c r="BD167" s="510" t="e">
        <f ca="1">+IF(AND(ISNUMBER(OFFSET('Hygiene Data'!$E$7,0,10*ROW('Hygiene Data'!E161))),'Data Summary'!DS167="Yes"),OFFSET('Hygiene Data'!$E$7,0,10*ROW('Hygiene Data'!E161)),NA())</f>
        <v>#N/A</v>
      </c>
      <c r="BE167" s="510" t="e">
        <f ca="1">+IF(AND(ISNUMBER(OFFSET('Hygiene Data'!$E$9,0,10*ROW('Hygiene Data'!E161))),'Data Summary'!DT167="Yes"),OFFSET('Hygiene Data'!$E$9,0,10*ROW('Hygiene Data'!E161)),NA())</f>
        <v>#N/A</v>
      </c>
      <c r="BF167" s="510" t="e">
        <f ca="1">+IF(AND(ISNUMBER(OFFSET('Hygiene Data'!$F$5,0,10*ROW('Hygiene Data'!F161))),'Data Summary'!DU167="Yes"),OFFSET('Hygiene Data'!$F$5,0,10*ROW('Hygiene Data'!F161)),NA())</f>
        <v>#N/A</v>
      </c>
      <c r="BG167" s="510" t="e">
        <f ca="1">+IF(AND(ISNUMBER(OFFSET('Hygiene Data'!$F$7,0,10*ROW('Hygiene Data'!F161))),'Data Summary'!DV167="Yes"),OFFSET('Hygiene Data'!$F$7,0,10*ROW('Hygiene Data'!F161)),NA())</f>
        <v>#N/A</v>
      </c>
      <c r="BH167" s="510" t="e">
        <f ca="1">+IF(AND(ISNUMBER(OFFSET('Hygiene Data'!$F$9,0,10*ROW('Hygiene Data'!F161))),'Data Summary'!DW167="Yes"),OFFSET('Hygiene Data'!$F$9,0,10*ROW('Hygiene Data'!F161)),NA())</f>
        <v>#N/A</v>
      </c>
      <c r="BI167" s="510" t="e">
        <f ca="1">+IF(AND(ISNUMBER(OFFSET('Hygiene Data'!$G$5,0,10*ROW('Hygiene Data'!G161))),'Data Summary'!DX167="Yes"),OFFSET('Hygiene Data'!$G$5,0,10*ROW('Hygiene Data'!G161)),NA())</f>
        <v>#N/A</v>
      </c>
      <c r="BJ167" s="510" t="e">
        <f ca="1">+IF(AND(ISNUMBER(OFFSET('Hygiene Data'!$G$7,0,10*ROW('Hygiene Data'!G161))),'Data Summary'!DY167="Yes"),OFFSET('Hygiene Data'!$G$7,0,10*ROW('Hygiene Data'!G161)),NA())</f>
        <v>#N/A</v>
      </c>
      <c r="BK167" s="510" t="e">
        <f ca="1">+IF(AND(ISNUMBER(OFFSET('Hygiene Data'!$G$9,0,10*ROW('Hygiene Data'!G161))),'Data Summary'!DZ167="Yes"),OFFSET('Hygiene Data'!$G$9,0,10*ROW('Hygiene Data'!G161)),NA())</f>
        <v>#N/A</v>
      </c>
      <c r="BL167" s="510" t="e">
        <f ca="1">+IF(AND(ISNUMBER(OFFSET('Hygiene Data'!$H$5,0,10*ROW('Hygiene Data'!H161))),'Data Summary'!EA167="Yes"),OFFSET('Hygiene Data'!$H$5,0,10*ROW('Hygiene Data'!H161)),NA())</f>
        <v>#N/A</v>
      </c>
      <c r="BM167" s="510" t="e">
        <f ca="1">+IF(AND(ISNUMBER(OFFSET('Hygiene Data'!$H$7,0,10*ROW('Hygiene Data'!H161))),'Data Summary'!EB167="Yes"),OFFSET('Hygiene Data'!$H$7,0,10*ROW('Hygiene Data'!H161)),NA())</f>
        <v>#N/A</v>
      </c>
      <c r="BN167" s="510" t="e">
        <f ca="1">+IF(AND(ISNUMBER(OFFSET('Hygiene Data'!$H$9,0,10*ROW('Hygiene Data'!H161))),'Data Summary'!EC167="Yes"),OFFSET('Hygiene Data'!$H$9,0,10*ROW('Hygiene Data'!H161)),NA())</f>
        <v>#N/A</v>
      </c>
      <c r="BO167" s="510" t="e">
        <f ca="1">+IF(AND(ISNUMBER(OFFSET('Hygiene Data'!$I$5,0,10*ROW('Hygiene Data'!I161))),'Data Summary'!ED167="Yes"),OFFSET('Hygiene Data'!$I$5,0,10*ROW('Hygiene Data'!I161)),NA())</f>
        <v>#N/A</v>
      </c>
      <c r="BP167" s="510" t="e">
        <f ca="1">+IF(AND(ISNUMBER(OFFSET('Hygiene Data'!$I$7,0,10*ROW('Hygiene Data'!I161))),'Data Summary'!EE167="Yes"),OFFSET('Hygiene Data'!$I$7,0,10*ROW('Hygiene Data'!I161)),NA())</f>
        <v>#N/A</v>
      </c>
      <c r="BQ167" s="510" t="e">
        <f ca="1">+IF(AND(ISNUMBER(OFFSET('Hygiene Data'!$I$9,0,10*ROW('Hygiene Data'!I161))),'Data Summary'!EF167="Yes"),OFFSET('Hygiene Data'!$I$9,0,10*ROW('Hygiene Data'!I161)),NA())</f>
        <v>#N/A</v>
      </c>
    </row>
    <row r="168" spans="1:69" x14ac:dyDescent="0.25">
      <c r="A168" s="506" t="e">
        <f ca="1">+RIGHT('Data Summary'!A168,LEN('Data Summary'!A168)-9)</f>
        <v>#VALUE!</v>
      </c>
      <c r="B168" s="480" t="str">
        <f ca="1">+IF(ISTEXT('Data Summary'!B168),'Data Summary'!B168,"")</f>
        <v/>
      </c>
      <c r="C168" s="507" t="e">
        <f ca="1">+VALUE('Data Summary'!C168)</f>
        <v>#VALUE!</v>
      </c>
      <c r="D168" s="508" t="e">
        <f ca="1">+IF(AND(ISNUMBER(OFFSET('Water Data'!$D$4,0,10*ROW('Water Data'!D162))),'Data Summary'!BS168="Yes"),100-OFFSET('Water Data'!$D$4,0,10*ROW('Water Data'!D162)),NA())</f>
        <v>#N/A</v>
      </c>
      <c r="E168" s="508" t="e">
        <f ca="1">+IF(AND(ISNUMBER(OFFSET('Water Data'!$D$6,0,10*ROW('Water Data'!D162))),'Data Summary'!BT168="Yes"),OFFSET('Water Data'!$D$6,0,10*ROW('Water Data'!D162)),NA())</f>
        <v>#N/A</v>
      </c>
      <c r="F168" s="508" t="e">
        <f ca="1">+IF(AND(ISNUMBER(OFFSET('Water Data'!$D$9,0,10*ROW('Water Data'!D162))),'Data Summary'!BU168="Yes"),OFFSET('Water Data'!$D$9,0,10*ROW('Water Data'!D162)),NA())</f>
        <v>#N/A</v>
      </c>
      <c r="G168" s="508" t="e">
        <f ca="1">+IF(AND(ISNUMBER(OFFSET('Water Data'!$E$4,0,10*ROW('Water Data'!E162))),'Data Summary'!BV168="Yes"),100-OFFSET('Water Data'!$E$4,0,10*ROW('Water Data'!E162)),NA())</f>
        <v>#N/A</v>
      </c>
      <c r="H168" s="508" t="e">
        <f ca="1">+IF(AND(ISNUMBER(OFFSET('Water Data'!$E$6,0,10*ROW('Water Data'!E162))),'Data Summary'!BW168="Yes"),OFFSET('Water Data'!$E$6,0,10*ROW('Water Data'!E162)),NA())</f>
        <v>#N/A</v>
      </c>
      <c r="I168" s="508" t="e">
        <f ca="1">+IF(AND(ISNUMBER(OFFSET('Water Data'!$E$9,0,10*ROW('Water Data'!E162))),'Data Summary'!BX168="Yes"),OFFSET('Water Data'!$E$9,0,10*ROW('Water Data'!E162)),NA())</f>
        <v>#N/A</v>
      </c>
      <c r="J168" s="508" t="e">
        <f ca="1">+IF(AND(ISNUMBER(OFFSET('Water Data'!$F$4,0,10*ROW('Water Data'!F162))),'Data Summary'!BY168="Yes"),100-OFFSET('Water Data'!$F$4,0,10*ROW('Water Data'!F162)),NA())</f>
        <v>#N/A</v>
      </c>
      <c r="K168" s="508" t="e">
        <f ca="1">+IF(AND(ISNUMBER(OFFSET('Water Data'!$F$6,0,10*ROW('Water Data'!F162))),'Data Summary'!BZ168="Yes"),OFFSET('Water Data'!$F$6,0,10*ROW('Water Data'!F162)),NA())</f>
        <v>#N/A</v>
      </c>
      <c r="L168" s="508" t="e">
        <f ca="1">+IF(AND(ISNUMBER(OFFSET('Water Data'!$F$9,0,10*ROW('Water Data'!F162))),'Data Summary'!CA168="Yes"),OFFSET('Water Data'!$F$9,0,10*ROW('Water Data'!F162)),NA())</f>
        <v>#N/A</v>
      </c>
      <c r="M168" s="508" t="e">
        <f ca="1">+IF(AND(ISNUMBER(OFFSET('Water Data'!$G$4,0,10*ROW('Water Data'!G162))),'Data Summary'!CB168="Yes"),100-OFFSET('Water Data'!$G$4,0,10*ROW('Water Data'!G162)),NA())</f>
        <v>#N/A</v>
      </c>
      <c r="N168" s="508" t="e">
        <f ca="1">+IF(AND(ISNUMBER(OFFSET('Water Data'!$G$6,0,10*ROW('Water Data'!G162))),'Data Summary'!CC168="Yes"),OFFSET('Water Data'!$G$6,0,10*ROW('Water Data'!G162)),NA())</f>
        <v>#N/A</v>
      </c>
      <c r="O168" s="508" t="e">
        <f ca="1">+IF(AND(ISNUMBER(OFFSET('Water Data'!$G$9,0,10*ROW('Water Data'!G162))),'Data Summary'!CD168="Yes"),OFFSET('Water Data'!$G$9,0,10*ROW('Water Data'!G162)),NA())</f>
        <v>#N/A</v>
      </c>
      <c r="P168" s="508" t="e">
        <f ca="1">+IF(AND(ISNUMBER(OFFSET('Water Data'!$H$4,0,10*ROW('Water Data'!H162))),'Data Summary'!CE168="Yes"),100-OFFSET('Water Data'!$H$4,0,10*ROW('Water Data'!H162)),NA())</f>
        <v>#N/A</v>
      </c>
      <c r="Q168" s="508" t="e">
        <f ca="1">+IF(AND(ISNUMBER(OFFSET('Water Data'!$H$6,0,10*ROW('Water Data'!H162))),'Data Summary'!CF168="Yes"),OFFSET('Water Data'!$H$6,0,10*ROW('Water Data'!H162)),NA())</f>
        <v>#N/A</v>
      </c>
      <c r="R168" s="508" t="e">
        <f ca="1">+IF(AND(ISNUMBER(OFFSET('Water Data'!$H$9,0,10*ROW('Water Data'!H162))),'Data Summary'!CG168="Yes"),OFFSET('Water Data'!$H$9,0,10*ROW('Water Data'!H162)),NA())</f>
        <v>#N/A</v>
      </c>
      <c r="S168" s="508" t="e">
        <f ca="1">+IF(AND(ISNUMBER(OFFSET('Water Data'!$I$4,0,10*ROW('Water Data'!I162))),'Data Summary'!CH168="Yes"),100-OFFSET('Water Data'!$I$4,0,10*ROW('Water Data'!I162)),NA())</f>
        <v>#N/A</v>
      </c>
      <c r="T168" s="508" t="e">
        <f ca="1">+IF(AND(ISNUMBER(OFFSET('Water Data'!$I$6,0,10*ROW('Water Data'!I162))),'Data Summary'!CI168="Yes"),OFFSET('Water Data'!$I$6,0,10*ROW('Water Data'!I162)),NA())</f>
        <v>#N/A</v>
      </c>
      <c r="U168" s="508" t="e">
        <f ca="1">+IF(AND(ISNUMBER(OFFSET('Water Data'!$I$9,0,10*ROW('Water Data'!I162))),'Data Summary'!CJ168="Yes"),OFFSET('Water Data'!$I$9,0,10*ROW('Water Data'!I162)),NA())</f>
        <v>#N/A</v>
      </c>
      <c r="V168" s="509" t="e">
        <f ca="1">+IF(AND(ISNUMBER(OFFSET('Sanitation Data'!$D$4,0,10*ROW('Sanitation Data'!D162))),'Data Summary'!CK168="Yes"),100-OFFSET('Sanitation Data'!$D$4,0,10*ROW('Sanitation Data'!D162)),NA())</f>
        <v>#N/A</v>
      </c>
      <c r="W168" s="509" t="e">
        <f ca="1">+IF(AND(ISNUMBER(OFFSET('Sanitation Data'!$D$6,0,10*ROW('Sanitation Data'!D162))),'Data Summary'!CL168="Yes"),OFFSET('Sanitation Data'!$D$6,0,10*ROW('Sanitation Data'!D162)),NA())</f>
        <v>#N/A</v>
      </c>
      <c r="X168" s="509" t="e">
        <f ca="1">+IF(AND(ISNUMBER(OFFSET('Sanitation Data'!$D$10,0,10*ROW('Sanitation Data'!D162))),'Data Summary'!CM168="Yes"),OFFSET('Sanitation Data'!$D$10,0,10*ROW('Sanitation Data'!D162)),NA())</f>
        <v>#N/A</v>
      </c>
      <c r="Y168" s="509" t="e">
        <f ca="1">+IF(AND(ISNUMBER(OFFSET('Sanitation Data'!$D$11,0,10*ROW('Sanitation Data'!D162))),'Data Summary'!CN168="Yes"),OFFSET('Sanitation Data'!$D$11,0,10*ROW('Sanitation Data'!D162)),NA())</f>
        <v>#N/A</v>
      </c>
      <c r="Z168" s="509" t="e">
        <f ca="1">+IF(AND(ISNUMBER(OFFSET('Sanitation Data'!$D$12,0,10*ROW('Sanitation Data'!D162))),'Data Summary'!CO168="Yes"),OFFSET('Sanitation Data'!$D$12,0,10*ROW('Sanitation Data'!D162)),NA())</f>
        <v>#N/A</v>
      </c>
      <c r="AA168" s="509" t="e">
        <f ca="1">+IF(AND(ISNUMBER(OFFSET('Sanitation Data'!$E$4,0,10*ROW('Sanitation Data'!E162))),'Data Summary'!CP168="Yes"),100-OFFSET('Sanitation Data'!$E$4,0,10*ROW('Sanitation Data'!E162)),NA())</f>
        <v>#N/A</v>
      </c>
      <c r="AB168" s="509" t="e">
        <f ca="1">+IF(AND(ISNUMBER(OFFSET('Sanitation Data'!$E$6,0,10*ROW('Sanitation Data'!E162))),'Data Summary'!CQ168="Yes"),OFFSET('Sanitation Data'!$E$6,0,10*ROW('Sanitation Data'!E162)),NA())</f>
        <v>#N/A</v>
      </c>
      <c r="AC168" s="509" t="e">
        <f ca="1">+IF(AND(ISNUMBER(OFFSET('Sanitation Data'!$E$10,0,10*ROW('Sanitation Data'!E162))),'Data Summary'!CR168="Yes"),OFFSET('Sanitation Data'!$E$10,0,10*ROW('Sanitation Data'!E162)),NA())</f>
        <v>#N/A</v>
      </c>
      <c r="AD168" s="509" t="e">
        <f ca="1">+IF(AND(ISNUMBER(OFFSET('Sanitation Data'!$E$11,0,10*ROW('Sanitation Data'!E162))),'Data Summary'!CS168="Yes"),OFFSET('Sanitation Data'!$E$11,0,10*ROW('Sanitation Data'!E162)),NA())</f>
        <v>#N/A</v>
      </c>
      <c r="AE168" s="509" t="e">
        <f ca="1">+IF(AND(ISNUMBER(OFFSET('Sanitation Data'!$E$12,0,10*ROW('Sanitation Data'!E162))),'Data Summary'!CT168="Yes"),OFFSET('Sanitation Data'!$E$12,0,10*ROW('Sanitation Data'!E162)),NA())</f>
        <v>#N/A</v>
      </c>
      <c r="AF168" s="509" t="e">
        <f ca="1">+IF(AND(ISNUMBER(OFFSET('Sanitation Data'!$F$4,0,10*ROW('Sanitation Data'!F162))),'Data Summary'!CU168="Yes"),100-OFFSET('Sanitation Data'!$F$4,0,10*ROW('Sanitation Data'!F162)),NA())</f>
        <v>#N/A</v>
      </c>
      <c r="AG168" s="509" t="e">
        <f ca="1">+IF(AND(ISNUMBER(OFFSET('Sanitation Data'!$F$6,0,10*ROW('Sanitation Data'!F162))),'Data Summary'!CV168="Yes"),OFFSET('Sanitation Data'!$F$6,0,10*ROW('Sanitation Data'!F162)),NA())</f>
        <v>#N/A</v>
      </c>
      <c r="AH168" s="509" t="e">
        <f ca="1">+IF(AND(ISNUMBER(OFFSET('Sanitation Data'!$F$10,0,10*ROW('Sanitation Data'!F162))),'Data Summary'!CW168="Yes"),OFFSET('Sanitation Data'!$F$10,0,10*ROW('Sanitation Data'!F162)),NA())</f>
        <v>#N/A</v>
      </c>
      <c r="AI168" s="509" t="e">
        <f ca="1">+IF(AND(ISNUMBER(OFFSET('Sanitation Data'!$F$11,0,10*ROW('Sanitation Data'!F162))),'Data Summary'!CX168="Yes"),OFFSET('Sanitation Data'!$F$11,0,10*ROW('Sanitation Data'!F162)),NA())</f>
        <v>#N/A</v>
      </c>
      <c r="AJ168" s="509" t="e">
        <f ca="1">+IF(AND(ISNUMBER(OFFSET('Sanitation Data'!$F$12,0,10*ROW('Sanitation Data'!F162))),'Data Summary'!CY168="Yes"),OFFSET('Sanitation Data'!$F$12,0,10*ROW('Sanitation Data'!F162)),NA())</f>
        <v>#N/A</v>
      </c>
      <c r="AK168" s="509" t="e">
        <f ca="1">+IF(AND(ISNUMBER(OFFSET('Sanitation Data'!$G$4,0,10*ROW('Sanitation Data'!G162))),'Data Summary'!CZ168="Yes"),100-OFFSET('Sanitation Data'!$G$4,0,10*ROW('Sanitation Data'!G162)),NA())</f>
        <v>#N/A</v>
      </c>
      <c r="AL168" s="509" t="e">
        <f ca="1">+IF(AND(ISNUMBER(OFFSET('Sanitation Data'!$G$6,0,10*ROW('Sanitation Data'!G162))),'Data Summary'!DA168="Yes"),OFFSET('Sanitation Data'!$G$6,0,10*ROW('Sanitation Data'!G162)),NA())</f>
        <v>#N/A</v>
      </c>
      <c r="AM168" s="509" t="e">
        <f ca="1">+IF(AND(ISNUMBER(OFFSET('Sanitation Data'!$G$10,0,10*ROW('Sanitation Data'!G162))),'Data Summary'!DB168="Yes"),OFFSET('Sanitation Data'!$G$10,0,10*ROW('Sanitation Data'!G162)),NA())</f>
        <v>#N/A</v>
      </c>
      <c r="AN168" s="509" t="e">
        <f ca="1">+IF(AND(ISNUMBER(OFFSET('Sanitation Data'!$G$11,0,10*ROW('Sanitation Data'!G162))),'Data Summary'!DC168="Yes"),OFFSET('Sanitation Data'!$G$11,0,10*ROW('Sanitation Data'!G162)),NA())</f>
        <v>#N/A</v>
      </c>
      <c r="AO168" s="509" t="e">
        <f ca="1">+IF(AND(ISNUMBER(OFFSET('Sanitation Data'!$G$12,0,10*ROW('Sanitation Data'!G162))),'Data Summary'!DD168="Yes"),OFFSET('Sanitation Data'!$G$12,0,10*ROW('Sanitation Data'!G162)),NA())</f>
        <v>#N/A</v>
      </c>
      <c r="AP168" s="509" t="e">
        <f ca="1">+IF(AND(ISNUMBER(OFFSET('Sanitation Data'!$H$4,0,10*ROW('Sanitation Data'!H162))),'Data Summary'!DE168="Yes"),100-OFFSET('Sanitation Data'!$H$4,0,10*ROW('Sanitation Data'!H162)),NA())</f>
        <v>#N/A</v>
      </c>
      <c r="AQ168" s="509" t="e">
        <f ca="1">+IF(AND(ISNUMBER(OFFSET('Sanitation Data'!$H$6,0,10*ROW('Sanitation Data'!H162))),'Data Summary'!DF168="Yes"),OFFSET('Sanitation Data'!$H$6,0,10*ROW('Sanitation Data'!H162)),NA())</f>
        <v>#N/A</v>
      </c>
      <c r="AR168" s="509" t="e">
        <f ca="1">+IF(AND(ISNUMBER(OFFSET('Sanitation Data'!$H$10,0,10*ROW('Sanitation Data'!H162))),'Data Summary'!DG168="Yes"),OFFSET('Sanitation Data'!$H$10,0,10*ROW('Sanitation Data'!H162)),NA())</f>
        <v>#N/A</v>
      </c>
      <c r="AS168" s="509" t="e">
        <f ca="1">+IF(AND(ISNUMBER(OFFSET('Sanitation Data'!$H$11,0,10*ROW('Sanitation Data'!H162))),'Data Summary'!DH168="Yes"),OFFSET('Sanitation Data'!$H$11,0,10*ROW('Sanitation Data'!H162)),NA())</f>
        <v>#N/A</v>
      </c>
      <c r="AT168" s="509" t="e">
        <f ca="1">+IF(AND(ISNUMBER(OFFSET('Sanitation Data'!$H$12,0,10*ROW('Sanitation Data'!H162))),'Data Summary'!DI168="Yes"),OFFSET('Sanitation Data'!$H$12,0,10*ROW('Sanitation Data'!H162)),NA())</f>
        <v>#N/A</v>
      </c>
      <c r="AU168" s="509" t="e">
        <f ca="1">+IF(AND(ISNUMBER(OFFSET('Sanitation Data'!$I$4,0,10*ROW('Sanitation Data'!I162))),'Data Summary'!DJ168="Yes"),100-OFFSET('Sanitation Data'!$I$4,0,10*ROW('Sanitation Data'!I162)),NA())</f>
        <v>#N/A</v>
      </c>
      <c r="AV168" s="509" t="e">
        <f ca="1">+IF(AND(ISNUMBER(OFFSET('Sanitation Data'!$I$6,0,10*ROW('Sanitation Data'!I162))),'Data Summary'!DK168="Yes"),OFFSET('Sanitation Data'!$I$6,0,10*ROW('Sanitation Data'!I162)),NA())</f>
        <v>#N/A</v>
      </c>
      <c r="AW168" s="509" t="e">
        <f ca="1">+IF(AND(ISNUMBER(OFFSET('Sanitation Data'!$I$10,0,10*ROW('Sanitation Data'!I162))),'Data Summary'!DL168="Yes"),OFFSET('Sanitation Data'!$I$10,0,10*ROW('Sanitation Data'!I162)),NA())</f>
        <v>#N/A</v>
      </c>
      <c r="AX168" s="509" t="e">
        <f ca="1">+IF(AND(ISNUMBER(OFFSET('Sanitation Data'!$I$11,0,10*ROW('Sanitation Data'!I162))),'Data Summary'!DM168="Yes"),OFFSET('Sanitation Data'!$I$11,0,10*ROW('Sanitation Data'!I162)),NA())</f>
        <v>#N/A</v>
      </c>
      <c r="AY168" s="509" t="e">
        <f ca="1">+IF(AND(ISNUMBER(OFFSET('Sanitation Data'!$I$12,0,10*ROW('Sanitation Data'!I162))),'Data Summary'!DN168="Yes"),OFFSET('Sanitation Data'!$I$12,0,10*ROW('Sanitation Data'!I162)),NA())</f>
        <v>#N/A</v>
      </c>
      <c r="AZ168" s="510" t="e">
        <f ca="1">+IF(AND(ISNUMBER(OFFSET('Hygiene Data'!$D$5,0,10*ROW('Hygiene Data'!D162))),'Data Summary'!DO168="Yes"),OFFSET('Hygiene Data'!$D$5,0,10*ROW('Hygiene Data'!D162)),NA())</f>
        <v>#N/A</v>
      </c>
      <c r="BA168" s="510" t="e">
        <f ca="1">+IF(AND(ISNUMBER(OFFSET('Hygiene Data'!$D$7,0,10*ROW('Hygiene Data'!D162))),'Data Summary'!DP168="Yes"),OFFSET('Hygiene Data'!$D$7,0,10*ROW('Hygiene Data'!D162)),NA())</f>
        <v>#N/A</v>
      </c>
      <c r="BB168" s="510" t="e">
        <f ca="1">+IF(AND(ISNUMBER(OFFSET('Hygiene Data'!$D$9,0,10*ROW('Hygiene Data'!D162))),'Data Summary'!DQ168="Yes"),OFFSET('Hygiene Data'!$D$9,0,10*ROW('Hygiene Data'!D162)),NA())</f>
        <v>#N/A</v>
      </c>
      <c r="BC168" s="510" t="e">
        <f ca="1">+IF(AND(ISNUMBER(OFFSET('Hygiene Data'!$E$5,0,10*ROW('Hygiene Data'!E162))),'Data Summary'!DR168="Yes"),OFFSET('Hygiene Data'!$E$5,0,10*ROW('Hygiene Data'!E162)),NA())</f>
        <v>#N/A</v>
      </c>
      <c r="BD168" s="510" t="e">
        <f ca="1">+IF(AND(ISNUMBER(OFFSET('Hygiene Data'!$E$7,0,10*ROW('Hygiene Data'!E162))),'Data Summary'!DS168="Yes"),OFFSET('Hygiene Data'!$E$7,0,10*ROW('Hygiene Data'!E162)),NA())</f>
        <v>#N/A</v>
      </c>
      <c r="BE168" s="510" t="e">
        <f ca="1">+IF(AND(ISNUMBER(OFFSET('Hygiene Data'!$E$9,0,10*ROW('Hygiene Data'!E162))),'Data Summary'!DT168="Yes"),OFFSET('Hygiene Data'!$E$9,0,10*ROW('Hygiene Data'!E162)),NA())</f>
        <v>#N/A</v>
      </c>
      <c r="BF168" s="510" t="e">
        <f ca="1">+IF(AND(ISNUMBER(OFFSET('Hygiene Data'!$F$5,0,10*ROW('Hygiene Data'!F162))),'Data Summary'!DU168="Yes"),OFFSET('Hygiene Data'!$F$5,0,10*ROW('Hygiene Data'!F162)),NA())</f>
        <v>#N/A</v>
      </c>
      <c r="BG168" s="510" t="e">
        <f ca="1">+IF(AND(ISNUMBER(OFFSET('Hygiene Data'!$F$7,0,10*ROW('Hygiene Data'!F162))),'Data Summary'!DV168="Yes"),OFFSET('Hygiene Data'!$F$7,0,10*ROW('Hygiene Data'!F162)),NA())</f>
        <v>#N/A</v>
      </c>
      <c r="BH168" s="510" t="e">
        <f ca="1">+IF(AND(ISNUMBER(OFFSET('Hygiene Data'!$F$9,0,10*ROW('Hygiene Data'!F162))),'Data Summary'!DW168="Yes"),OFFSET('Hygiene Data'!$F$9,0,10*ROW('Hygiene Data'!F162)),NA())</f>
        <v>#N/A</v>
      </c>
      <c r="BI168" s="510" t="e">
        <f ca="1">+IF(AND(ISNUMBER(OFFSET('Hygiene Data'!$G$5,0,10*ROW('Hygiene Data'!G162))),'Data Summary'!DX168="Yes"),OFFSET('Hygiene Data'!$G$5,0,10*ROW('Hygiene Data'!G162)),NA())</f>
        <v>#N/A</v>
      </c>
      <c r="BJ168" s="510" t="e">
        <f ca="1">+IF(AND(ISNUMBER(OFFSET('Hygiene Data'!$G$7,0,10*ROW('Hygiene Data'!G162))),'Data Summary'!DY168="Yes"),OFFSET('Hygiene Data'!$G$7,0,10*ROW('Hygiene Data'!G162)),NA())</f>
        <v>#N/A</v>
      </c>
      <c r="BK168" s="510" t="e">
        <f ca="1">+IF(AND(ISNUMBER(OFFSET('Hygiene Data'!$G$9,0,10*ROW('Hygiene Data'!G162))),'Data Summary'!DZ168="Yes"),OFFSET('Hygiene Data'!$G$9,0,10*ROW('Hygiene Data'!G162)),NA())</f>
        <v>#N/A</v>
      </c>
      <c r="BL168" s="510" t="e">
        <f ca="1">+IF(AND(ISNUMBER(OFFSET('Hygiene Data'!$H$5,0,10*ROW('Hygiene Data'!H162))),'Data Summary'!EA168="Yes"),OFFSET('Hygiene Data'!$H$5,0,10*ROW('Hygiene Data'!H162)),NA())</f>
        <v>#N/A</v>
      </c>
      <c r="BM168" s="510" t="e">
        <f ca="1">+IF(AND(ISNUMBER(OFFSET('Hygiene Data'!$H$7,0,10*ROW('Hygiene Data'!H162))),'Data Summary'!EB168="Yes"),OFFSET('Hygiene Data'!$H$7,0,10*ROW('Hygiene Data'!H162)),NA())</f>
        <v>#N/A</v>
      </c>
      <c r="BN168" s="510" t="e">
        <f ca="1">+IF(AND(ISNUMBER(OFFSET('Hygiene Data'!$H$9,0,10*ROW('Hygiene Data'!H162))),'Data Summary'!EC168="Yes"),OFFSET('Hygiene Data'!$H$9,0,10*ROW('Hygiene Data'!H162)),NA())</f>
        <v>#N/A</v>
      </c>
      <c r="BO168" s="510" t="e">
        <f ca="1">+IF(AND(ISNUMBER(OFFSET('Hygiene Data'!$I$5,0,10*ROW('Hygiene Data'!I162))),'Data Summary'!ED168="Yes"),OFFSET('Hygiene Data'!$I$5,0,10*ROW('Hygiene Data'!I162)),NA())</f>
        <v>#N/A</v>
      </c>
      <c r="BP168" s="510" t="e">
        <f ca="1">+IF(AND(ISNUMBER(OFFSET('Hygiene Data'!$I$7,0,10*ROW('Hygiene Data'!I162))),'Data Summary'!EE168="Yes"),OFFSET('Hygiene Data'!$I$7,0,10*ROW('Hygiene Data'!I162)),NA())</f>
        <v>#N/A</v>
      </c>
      <c r="BQ168" s="510" t="e">
        <f ca="1">+IF(AND(ISNUMBER(OFFSET('Hygiene Data'!$I$9,0,10*ROW('Hygiene Data'!I162))),'Data Summary'!EF168="Yes"),OFFSET('Hygiene Data'!$I$9,0,10*ROW('Hygiene Data'!I162)),NA())</f>
        <v>#N/A</v>
      </c>
    </row>
    <row r="169" spans="1:69" x14ac:dyDescent="0.25">
      <c r="A169" s="506" t="e">
        <f ca="1">+RIGHT('Data Summary'!A169,LEN('Data Summary'!A169)-9)</f>
        <v>#VALUE!</v>
      </c>
      <c r="B169" s="480" t="str">
        <f ca="1">+IF(ISTEXT('Data Summary'!B169),'Data Summary'!B169,"")</f>
        <v/>
      </c>
      <c r="C169" s="507" t="e">
        <f ca="1">+VALUE('Data Summary'!C169)</f>
        <v>#VALUE!</v>
      </c>
      <c r="D169" s="508" t="e">
        <f ca="1">+IF(AND(ISNUMBER(OFFSET('Water Data'!$D$4,0,10*ROW('Water Data'!D163))),'Data Summary'!BS169="Yes"),100-OFFSET('Water Data'!$D$4,0,10*ROW('Water Data'!D163)),NA())</f>
        <v>#N/A</v>
      </c>
      <c r="E169" s="508" t="e">
        <f ca="1">+IF(AND(ISNUMBER(OFFSET('Water Data'!$D$6,0,10*ROW('Water Data'!D163))),'Data Summary'!BT169="Yes"),OFFSET('Water Data'!$D$6,0,10*ROW('Water Data'!D163)),NA())</f>
        <v>#N/A</v>
      </c>
      <c r="F169" s="508" t="e">
        <f ca="1">+IF(AND(ISNUMBER(OFFSET('Water Data'!$D$9,0,10*ROW('Water Data'!D163))),'Data Summary'!BU169="Yes"),OFFSET('Water Data'!$D$9,0,10*ROW('Water Data'!D163)),NA())</f>
        <v>#N/A</v>
      </c>
      <c r="G169" s="508" t="e">
        <f ca="1">+IF(AND(ISNUMBER(OFFSET('Water Data'!$E$4,0,10*ROW('Water Data'!E163))),'Data Summary'!BV169="Yes"),100-OFFSET('Water Data'!$E$4,0,10*ROW('Water Data'!E163)),NA())</f>
        <v>#N/A</v>
      </c>
      <c r="H169" s="508" t="e">
        <f ca="1">+IF(AND(ISNUMBER(OFFSET('Water Data'!$E$6,0,10*ROW('Water Data'!E163))),'Data Summary'!BW169="Yes"),OFFSET('Water Data'!$E$6,0,10*ROW('Water Data'!E163)),NA())</f>
        <v>#N/A</v>
      </c>
      <c r="I169" s="508" t="e">
        <f ca="1">+IF(AND(ISNUMBER(OFFSET('Water Data'!$E$9,0,10*ROW('Water Data'!E163))),'Data Summary'!BX169="Yes"),OFFSET('Water Data'!$E$9,0,10*ROW('Water Data'!E163)),NA())</f>
        <v>#N/A</v>
      </c>
      <c r="J169" s="508" t="e">
        <f ca="1">+IF(AND(ISNUMBER(OFFSET('Water Data'!$F$4,0,10*ROW('Water Data'!F163))),'Data Summary'!BY169="Yes"),100-OFFSET('Water Data'!$F$4,0,10*ROW('Water Data'!F163)),NA())</f>
        <v>#N/A</v>
      </c>
      <c r="K169" s="508" t="e">
        <f ca="1">+IF(AND(ISNUMBER(OFFSET('Water Data'!$F$6,0,10*ROW('Water Data'!F163))),'Data Summary'!BZ169="Yes"),OFFSET('Water Data'!$F$6,0,10*ROW('Water Data'!F163)),NA())</f>
        <v>#N/A</v>
      </c>
      <c r="L169" s="508" t="e">
        <f ca="1">+IF(AND(ISNUMBER(OFFSET('Water Data'!$F$9,0,10*ROW('Water Data'!F163))),'Data Summary'!CA169="Yes"),OFFSET('Water Data'!$F$9,0,10*ROW('Water Data'!F163)),NA())</f>
        <v>#N/A</v>
      </c>
      <c r="M169" s="508" t="e">
        <f ca="1">+IF(AND(ISNUMBER(OFFSET('Water Data'!$G$4,0,10*ROW('Water Data'!G163))),'Data Summary'!CB169="Yes"),100-OFFSET('Water Data'!$G$4,0,10*ROW('Water Data'!G163)),NA())</f>
        <v>#N/A</v>
      </c>
      <c r="N169" s="508" t="e">
        <f ca="1">+IF(AND(ISNUMBER(OFFSET('Water Data'!$G$6,0,10*ROW('Water Data'!G163))),'Data Summary'!CC169="Yes"),OFFSET('Water Data'!$G$6,0,10*ROW('Water Data'!G163)),NA())</f>
        <v>#N/A</v>
      </c>
      <c r="O169" s="508" t="e">
        <f ca="1">+IF(AND(ISNUMBER(OFFSET('Water Data'!$G$9,0,10*ROW('Water Data'!G163))),'Data Summary'!CD169="Yes"),OFFSET('Water Data'!$G$9,0,10*ROW('Water Data'!G163)),NA())</f>
        <v>#N/A</v>
      </c>
      <c r="P169" s="508" t="e">
        <f ca="1">+IF(AND(ISNUMBER(OFFSET('Water Data'!$H$4,0,10*ROW('Water Data'!H163))),'Data Summary'!CE169="Yes"),100-OFFSET('Water Data'!$H$4,0,10*ROW('Water Data'!H163)),NA())</f>
        <v>#N/A</v>
      </c>
      <c r="Q169" s="508" t="e">
        <f ca="1">+IF(AND(ISNUMBER(OFFSET('Water Data'!$H$6,0,10*ROW('Water Data'!H163))),'Data Summary'!CF169="Yes"),OFFSET('Water Data'!$H$6,0,10*ROW('Water Data'!H163)),NA())</f>
        <v>#N/A</v>
      </c>
      <c r="R169" s="508" t="e">
        <f ca="1">+IF(AND(ISNUMBER(OFFSET('Water Data'!$H$9,0,10*ROW('Water Data'!H163))),'Data Summary'!CG169="Yes"),OFFSET('Water Data'!$H$9,0,10*ROW('Water Data'!H163)),NA())</f>
        <v>#N/A</v>
      </c>
      <c r="S169" s="508" t="e">
        <f ca="1">+IF(AND(ISNUMBER(OFFSET('Water Data'!$I$4,0,10*ROW('Water Data'!I163))),'Data Summary'!CH169="Yes"),100-OFFSET('Water Data'!$I$4,0,10*ROW('Water Data'!I163)),NA())</f>
        <v>#N/A</v>
      </c>
      <c r="T169" s="508" t="e">
        <f ca="1">+IF(AND(ISNUMBER(OFFSET('Water Data'!$I$6,0,10*ROW('Water Data'!I163))),'Data Summary'!CI169="Yes"),OFFSET('Water Data'!$I$6,0,10*ROW('Water Data'!I163)),NA())</f>
        <v>#N/A</v>
      </c>
      <c r="U169" s="508" t="e">
        <f ca="1">+IF(AND(ISNUMBER(OFFSET('Water Data'!$I$9,0,10*ROW('Water Data'!I163))),'Data Summary'!CJ169="Yes"),OFFSET('Water Data'!$I$9,0,10*ROW('Water Data'!I163)),NA())</f>
        <v>#N/A</v>
      </c>
      <c r="V169" s="509" t="e">
        <f ca="1">+IF(AND(ISNUMBER(OFFSET('Sanitation Data'!$D$4,0,10*ROW('Sanitation Data'!D163))),'Data Summary'!CK169="Yes"),100-OFFSET('Sanitation Data'!$D$4,0,10*ROW('Sanitation Data'!D163)),NA())</f>
        <v>#N/A</v>
      </c>
      <c r="W169" s="509" t="e">
        <f ca="1">+IF(AND(ISNUMBER(OFFSET('Sanitation Data'!$D$6,0,10*ROW('Sanitation Data'!D163))),'Data Summary'!CL169="Yes"),OFFSET('Sanitation Data'!$D$6,0,10*ROW('Sanitation Data'!D163)),NA())</f>
        <v>#N/A</v>
      </c>
      <c r="X169" s="509" t="e">
        <f ca="1">+IF(AND(ISNUMBER(OFFSET('Sanitation Data'!$D$10,0,10*ROW('Sanitation Data'!D163))),'Data Summary'!CM169="Yes"),OFFSET('Sanitation Data'!$D$10,0,10*ROW('Sanitation Data'!D163)),NA())</f>
        <v>#N/A</v>
      </c>
      <c r="Y169" s="509" t="e">
        <f ca="1">+IF(AND(ISNUMBER(OFFSET('Sanitation Data'!$D$11,0,10*ROW('Sanitation Data'!D163))),'Data Summary'!CN169="Yes"),OFFSET('Sanitation Data'!$D$11,0,10*ROW('Sanitation Data'!D163)),NA())</f>
        <v>#N/A</v>
      </c>
      <c r="Z169" s="509" t="e">
        <f ca="1">+IF(AND(ISNUMBER(OFFSET('Sanitation Data'!$D$12,0,10*ROW('Sanitation Data'!D163))),'Data Summary'!CO169="Yes"),OFFSET('Sanitation Data'!$D$12,0,10*ROW('Sanitation Data'!D163)),NA())</f>
        <v>#N/A</v>
      </c>
      <c r="AA169" s="509" t="e">
        <f ca="1">+IF(AND(ISNUMBER(OFFSET('Sanitation Data'!$E$4,0,10*ROW('Sanitation Data'!E163))),'Data Summary'!CP169="Yes"),100-OFFSET('Sanitation Data'!$E$4,0,10*ROW('Sanitation Data'!E163)),NA())</f>
        <v>#N/A</v>
      </c>
      <c r="AB169" s="509" t="e">
        <f ca="1">+IF(AND(ISNUMBER(OFFSET('Sanitation Data'!$E$6,0,10*ROW('Sanitation Data'!E163))),'Data Summary'!CQ169="Yes"),OFFSET('Sanitation Data'!$E$6,0,10*ROW('Sanitation Data'!E163)),NA())</f>
        <v>#N/A</v>
      </c>
      <c r="AC169" s="509" t="e">
        <f ca="1">+IF(AND(ISNUMBER(OFFSET('Sanitation Data'!$E$10,0,10*ROW('Sanitation Data'!E163))),'Data Summary'!CR169="Yes"),OFFSET('Sanitation Data'!$E$10,0,10*ROW('Sanitation Data'!E163)),NA())</f>
        <v>#N/A</v>
      </c>
      <c r="AD169" s="509" t="e">
        <f ca="1">+IF(AND(ISNUMBER(OFFSET('Sanitation Data'!$E$11,0,10*ROW('Sanitation Data'!E163))),'Data Summary'!CS169="Yes"),OFFSET('Sanitation Data'!$E$11,0,10*ROW('Sanitation Data'!E163)),NA())</f>
        <v>#N/A</v>
      </c>
      <c r="AE169" s="509" t="e">
        <f ca="1">+IF(AND(ISNUMBER(OFFSET('Sanitation Data'!$E$12,0,10*ROW('Sanitation Data'!E163))),'Data Summary'!CT169="Yes"),OFFSET('Sanitation Data'!$E$12,0,10*ROW('Sanitation Data'!E163)),NA())</f>
        <v>#N/A</v>
      </c>
      <c r="AF169" s="509" t="e">
        <f ca="1">+IF(AND(ISNUMBER(OFFSET('Sanitation Data'!$F$4,0,10*ROW('Sanitation Data'!F163))),'Data Summary'!CU169="Yes"),100-OFFSET('Sanitation Data'!$F$4,0,10*ROW('Sanitation Data'!F163)),NA())</f>
        <v>#N/A</v>
      </c>
      <c r="AG169" s="509" t="e">
        <f ca="1">+IF(AND(ISNUMBER(OFFSET('Sanitation Data'!$F$6,0,10*ROW('Sanitation Data'!F163))),'Data Summary'!CV169="Yes"),OFFSET('Sanitation Data'!$F$6,0,10*ROW('Sanitation Data'!F163)),NA())</f>
        <v>#N/A</v>
      </c>
      <c r="AH169" s="509" t="e">
        <f ca="1">+IF(AND(ISNUMBER(OFFSET('Sanitation Data'!$F$10,0,10*ROW('Sanitation Data'!F163))),'Data Summary'!CW169="Yes"),OFFSET('Sanitation Data'!$F$10,0,10*ROW('Sanitation Data'!F163)),NA())</f>
        <v>#N/A</v>
      </c>
      <c r="AI169" s="509" t="e">
        <f ca="1">+IF(AND(ISNUMBER(OFFSET('Sanitation Data'!$F$11,0,10*ROW('Sanitation Data'!F163))),'Data Summary'!CX169="Yes"),OFFSET('Sanitation Data'!$F$11,0,10*ROW('Sanitation Data'!F163)),NA())</f>
        <v>#N/A</v>
      </c>
      <c r="AJ169" s="509" t="e">
        <f ca="1">+IF(AND(ISNUMBER(OFFSET('Sanitation Data'!$F$12,0,10*ROW('Sanitation Data'!F163))),'Data Summary'!CY169="Yes"),OFFSET('Sanitation Data'!$F$12,0,10*ROW('Sanitation Data'!F163)),NA())</f>
        <v>#N/A</v>
      </c>
      <c r="AK169" s="509" t="e">
        <f ca="1">+IF(AND(ISNUMBER(OFFSET('Sanitation Data'!$G$4,0,10*ROW('Sanitation Data'!G163))),'Data Summary'!CZ169="Yes"),100-OFFSET('Sanitation Data'!$G$4,0,10*ROW('Sanitation Data'!G163)),NA())</f>
        <v>#N/A</v>
      </c>
      <c r="AL169" s="509" t="e">
        <f ca="1">+IF(AND(ISNUMBER(OFFSET('Sanitation Data'!$G$6,0,10*ROW('Sanitation Data'!G163))),'Data Summary'!DA169="Yes"),OFFSET('Sanitation Data'!$G$6,0,10*ROW('Sanitation Data'!G163)),NA())</f>
        <v>#N/A</v>
      </c>
      <c r="AM169" s="509" t="e">
        <f ca="1">+IF(AND(ISNUMBER(OFFSET('Sanitation Data'!$G$10,0,10*ROW('Sanitation Data'!G163))),'Data Summary'!DB169="Yes"),OFFSET('Sanitation Data'!$G$10,0,10*ROW('Sanitation Data'!G163)),NA())</f>
        <v>#N/A</v>
      </c>
      <c r="AN169" s="509" t="e">
        <f ca="1">+IF(AND(ISNUMBER(OFFSET('Sanitation Data'!$G$11,0,10*ROW('Sanitation Data'!G163))),'Data Summary'!DC169="Yes"),OFFSET('Sanitation Data'!$G$11,0,10*ROW('Sanitation Data'!G163)),NA())</f>
        <v>#N/A</v>
      </c>
      <c r="AO169" s="509" t="e">
        <f ca="1">+IF(AND(ISNUMBER(OFFSET('Sanitation Data'!$G$12,0,10*ROW('Sanitation Data'!G163))),'Data Summary'!DD169="Yes"),OFFSET('Sanitation Data'!$G$12,0,10*ROW('Sanitation Data'!G163)),NA())</f>
        <v>#N/A</v>
      </c>
      <c r="AP169" s="509" t="e">
        <f ca="1">+IF(AND(ISNUMBER(OFFSET('Sanitation Data'!$H$4,0,10*ROW('Sanitation Data'!H163))),'Data Summary'!DE169="Yes"),100-OFFSET('Sanitation Data'!$H$4,0,10*ROW('Sanitation Data'!H163)),NA())</f>
        <v>#N/A</v>
      </c>
      <c r="AQ169" s="509" t="e">
        <f ca="1">+IF(AND(ISNUMBER(OFFSET('Sanitation Data'!$H$6,0,10*ROW('Sanitation Data'!H163))),'Data Summary'!DF169="Yes"),OFFSET('Sanitation Data'!$H$6,0,10*ROW('Sanitation Data'!H163)),NA())</f>
        <v>#N/A</v>
      </c>
      <c r="AR169" s="509" t="e">
        <f ca="1">+IF(AND(ISNUMBER(OFFSET('Sanitation Data'!$H$10,0,10*ROW('Sanitation Data'!H163))),'Data Summary'!DG169="Yes"),OFFSET('Sanitation Data'!$H$10,0,10*ROW('Sanitation Data'!H163)),NA())</f>
        <v>#N/A</v>
      </c>
      <c r="AS169" s="509" t="e">
        <f ca="1">+IF(AND(ISNUMBER(OFFSET('Sanitation Data'!$H$11,0,10*ROW('Sanitation Data'!H163))),'Data Summary'!DH169="Yes"),OFFSET('Sanitation Data'!$H$11,0,10*ROW('Sanitation Data'!H163)),NA())</f>
        <v>#N/A</v>
      </c>
      <c r="AT169" s="509" t="e">
        <f ca="1">+IF(AND(ISNUMBER(OFFSET('Sanitation Data'!$H$12,0,10*ROW('Sanitation Data'!H163))),'Data Summary'!DI169="Yes"),OFFSET('Sanitation Data'!$H$12,0,10*ROW('Sanitation Data'!H163)),NA())</f>
        <v>#N/A</v>
      </c>
      <c r="AU169" s="509" t="e">
        <f ca="1">+IF(AND(ISNUMBER(OFFSET('Sanitation Data'!$I$4,0,10*ROW('Sanitation Data'!I163))),'Data Summary'!DJ169="Yes"),100-OFFSET('Sanitation Data'!$I$4,0,10*ROW('Sanitation Data'!I163)),NA())</f>
        <v>#N/A</v>
      </c>
      <c r="AV169" s="509" t="e">
        <f ca="1">+IF(AND(ISNUMBER(OFFSET('Sanitation Data'!$I$6,0,10*ROW('Sanitation Data'!I163))),'Data Summary'!DK169="Yes"),OFFSET('Sanitation Data'!$I$6,0,10*ROW('Sanitation Data'!I163)),NA())</f>
        <v>#N/A</v>
      </c>
      <c r="AW169" s="509" t="e">
        <f ca="1">+IF(AND(ISNUMBER(OFFSET('Sanitation Data'!$I$10,0,10*ROW('Sanitation Data'!I163))),'Data Summary'!DL169="Yes"),OFFSET('Sanitation Data'!$I$10,0,10*ROW('Sanitation Data'!I163)),NA())</f>
        <v>#N/A</v>
      </c>
      <c r="AX169" s="509" t="e">
        <f ca="1">+IF(AND(ISNUMBER(OFFSET('Sanitation Data'!$I$11,0,10*ROW('Sanitation Data'!I163))),'Data Summary'!DM169="Yes"),OFFSET('Sanitation Data'!$I$11,0,10*ROW('Sanitation Data'!I163)),NA())</f>
        <v>#N/A</v>
      </c>
      <c r="AY169" s="509" t="e">
        <f ca="1">+IF(AND(ISNUMBER(OFFSET('Sanitation Data'!$I$12,0,10*ROW('Sanitation Data'!I163))),'Data Summary'!DN169="Yes"),OFFSET('Sanitation Data'!$I$12,0,10*ROW('Sanitation Data'!I163)),NA())</f>
        <v>#N/A</v>
      </c>
      <c r="AZ169" s="510" t="e">
        <f ca="1">+IF(AND(ISNUMBER(OFFSET('Hygiene Data'!$D$5,0,10*ROW('Hygiene Data'!D163))),'Data Summary'!DO169="Yes"),OFFSET('Hygiene Data'!$D$5,0,10*ROW('Hygiene Data'!D163)),NA())</f>
        <v>#N/A</v>
      </c>
      <c r="BA169" s="510" t="e">
        <f ca="1">+IF(AND(ISNUMBER(OFFSET('Hygiene Data'!$D$7,0,10*ROW('Hygiene Data'!D163))),'Data Summary'!DP169="Yes"),OFFSET('Hygiene Data'!$D$7,0,10*ROW('Hygiene Data'!D163)),NA())</f>
        <v>#N/A</v>
      </c>
      <c r="BB169" s="510" t="e">
        <f ca="1">+IF(AND(ISNUMBER(OFFSET('Hygiene Data'!$D$9,0,10*ROW('Hygiene Data'!D163))),'Data Summary'!DQ169="Yes"),OFFSET('Hygiene Data'!$D$9,0,10*ROW('Hygiene Data'!D163)),NA())</f>
        <v>#N/A</v>
      </c>
      <c r="BC169" s="510" t="e">
        <f ca="1">+IF(AND(ISNUMBER(OFFSET('Hygiene Data'!$E$5,0,10*ROW('Hygiene Data'!E163))),'Data Summary'!DR169="Yes"),OFFSET('Hygiene Data'!$E$5,0,10*ROW('Hygiene Data'!E163)),NA())</f>
        <v>#N/A</v>
      </c>
      <c r="BD169" s="510" t="e">
        <f ca="1">+IF(AND(ISNUMBER(OFFSET('Hygiene Data'!$E$7,0,10*ROW('Hygiene Data'!E163))),'Data Summary'!DS169="Yes"),OFFSET('Hygiene Data'!$E$7,0,10*ROW('Hygiene Data'!E163)),NA())</f>
        <v>#N/A</v>
      </c>
      <c r="BE169" s="510" t="e">
        <f ca="1">+IF(AND(ISNUMBER(OFFSET('Hygiene Data'!$E$9,0,10*ROW('Hygiene Data'!E163))),'Data Summary'!DT169="Yes"),OFFSET('Hygiene Data'!$E$9,0,10*ROW('Hygiene Data'!E163)),NA())</f>
        <v>#N/A</v>
      </c>
      <c r="BF169" s="510" t="e">
        <f ca="1">+IF(AND(ISNUMBER(OFFSET('Hygiene Data'!$F$5,0,10*ROW('Hygiene Data'!F163))),'Data Summary'!DU169="Yes"),OFFSET('Hygiene Data'!$F$5,0,10*ROW('Hygiene Data'!F163)),NA())</f>
        <v>#N/A</v>
      </c>
      <c r="BG169" s="510" t="e">
        <f ca="1">+IF(AND(ISNUMBER(OFFSET('Hygiene Data'!$F$7,0,10*ROW('Hygiene Data'!F163))),'Data Summary'!DV169="Yes"),OFFSET('Hygiene Data'!$F$7,0,10*ROW('Hygiene Data'!F163)),NA())</f>
        <v>#N/A</v>
      </c>
      <c r="BH169" s="510" t="e">
        <f ca="1">+IF(AND(ISNUMBER(OFFSET('Hygiene Data'!$F$9,0,10*ROW('Hygiene Data'!F163))),'Data Summary'!DW169="Yes"),OFFSET('Hygiene Data'!$F$9,0,10*ROW('Hygiene Data'!F163)),NA())</f>
        <v>#N/A</v>
      </c>
      <c r="BI169" s="510" t="e">
        <f ca="1">+IF(AND(ISNUMBER(OFFSET('Hygiene Data'!$G$5,0,10*ROW('Hygiene Data'!G163))),'Data Summary'!DX169="Yes"),OFFSET('Hygiene Data'!$G$5,0,10*ROW('Hygiene Data'!G163)),NA())</f>
        <v>#N/A</v>
      </c>
      <c r="BJ169" s="510" t="e">
        <f ca="1">+IF(AND(ISNUMBER(OFFSET('Hygiene Data'!$G$7,0,10*ROW('Hygiene Data'!G163))),'Data Summary'!DY169="Yes"),OFFSET('Hygiene Data'!$G$7,0,10*ROW('Hygiene Data'!G163)),NA())</f>
        <v>#N/A</v>
      </c>
      <c r="BK169" s="510" t="e">
        <f ca="1">+IF(AND(ISNUMBER(OFFSET('Hygiene Data'!$G$9,0,10*ROW('Hygiene Data'!G163))),'Data Summary'!DZ169="Yes"),OFFSET('Hygiene Data'!$G$9,0,10*ROW('Hygiene Data'!G163)),NA())</f>
        <v>#N/A</v>
      </c>
      <c r="BL169" s="510" t="e">
        <f ca="1">+IF(AND(ISNUMBER(OFFSET('Hygiene Data'!$H$5,0,10*ROW('Hygiene Data'!H163))),'Data Summary'!EA169="Yes"),OFFSET('Hygiene Data'!$H$5,0,10*ROW('Hygiene Data'!H163)),NA())</f>
        <v>#N/A</v>
      </c>
      <c r="BM169" s="510" t="e">
        <f ca="1">+IF(AND(ISNUMBER(OFFSET('Hygiene Data'!$H$7,0,10*ROW('Hygiene Data'!H163))),'Data Summary'!EB169="Yes"),OFFSET('Hygiene Data'!$H$7,0,10*ROW('Hygiene Data'!H163)),NA())</f>
        <v>#N/A</v>
      </c>
      <c r="BN169" s="510" t="e">
        <f ca="1">+IF(AND(ISNUMBER(OFFSET('Hygiene Data'!$H$9,0,10*ROW('Hygiene Data'!H163))),'Data Summary'!EC169="Yes"),OFFSET('Hygiene Data'!$H$9,0,10*ROW('Hygiene Data'!H163)),NA())</f>
        <v>#N/A</v>
      </c>
      <c r="BO169" s="510" t="e">
        <f ca="1">+IF(AND(ISNUMBER(OFFSET('Hygiene Data'!$I$5,0,10*ROW('Hygiene Data'!I163))),'Data Summary'!ED169="Yes"),OFFSET('Hygiene Data'!$I$5,0,10*ROW('Hygiene Data'!I163)),NA())</f>
        <v>#N/A</v>
      </c>
      <c r="BP169" s="510" t="e">
        <f ca="1">+IF(AND(ISNUMBER(OFFSET('Hygiene Data'!$I$7,0,10*ROW('Hygiene Data'!I163))),'Data Summary'!EE169="Yes"),OFFSET('Hygiene Data'!$I$7,0,10*ROW('Hygiene Data'!I163)),NA())</f>
        <v>#N/A</v>
      </c>
      <c r="BQ169" s="510" t="e">
        <f ca="1">+IF(AND(ISNUMBER(OFFSET('Hygiene Data'!$I$9,0,10*ROW('Hygiene Data'!I163))),'Data Summary'!EF169="Yes"),OFFSET('Hygiene Data'!$I$9,0,10*ROW('Hygiene Data'!I163)),NA())</f>
        <v>#N/A</v>
      </c>
    </row>
    <row r="170" spans="1:69" x14ac:dyDescent="0.25">
      <c r="A170" s="506" t="e">
        <f ca="1">+RIGHT('Data Summary'!A170,LEN('Data Summary'!A170)-9)</f>
        <v>#VALUE!</v>
      </c>
      <c r="B170" s="480" t="str">
        <f ca="1">+IF(ISTEXT('Data Summary'!B170),'Data Summary'!B170,"")</f>
        <v/>
      </c>
      <c r="C170" s="507" t="e">
        <f ca="1">+VALUE('Data Summary'!C170)</f>
        <v>#VALUE!</v>
      </c>
      <c r="D170" s="508" t="e">
        <f ca="1">+IF(AND(ISNUMBER(OFFSET('Water Data'!$D$4,0,10*ROW('Water Data'!D164))),'Data Summary'!BS170="Yes"),100-OFFSET('Water Data'!$D$4,0,10*ROW('Water Data'!D164)),NA())</f>
        <v>#N/A</v>
      </c>
      <c r="E170" s="508" t="e">
        <f ca="1">+IF(AND(ISNUMBER(OFFSET('Water Data'!$D$6,0,10*ROW('Water Data'!D164))),'Data Summary'!BT170="Yes"),OFFSET('Water Data'!$D$6,0,10*ROW('Water Data'!D164)),NA())</f>
        <v>#N/A</v>
      </c>
      <c r="F170" s="508" t="e">
        <f ca="1">+IF(AND(ISNUMBER(OFFSET('Water Data'!$D$9,0,10*ROW('Water Data'!D164))),'Data Summary'!BU170="Yes"),OFFSET('Water Data'!$D$9,0,10*ROW('Water Data'!D164)),NA())</f>
        <v>#N/A</v>
      </c>
      <c r="G170" s="508" t="e">
        <f ca="1">+IF(AND(ISNUMBER(OFFSET('Water Data'!$E$4,0,10*ROW('Water Data'!E164))),'Data Summary'!BV170="Yes"),100-OFFSET('Water Data'!$E$4,0,10*ROW('Water Data'!E164)),NA())</f>
        <v>#N/A</v>
      </c>
      <c r="H170" s="508" t="e">
        <f ca="1">+IF(AND(ISNUMBER(OFFSET('Water Data'!$E$6,0,10*ROW('Water Data'!E164))),'Data Summary'!BW170="Yes"),OFFSET('Water Data'!$E$6,0,10*ROW('Water Data'!E164)),NA())</f>
        <v>#N/A</v>
      </c>
      <c r="I170" s="508" t="e">
        <f ca="1">+IF(AND(ISNUMBER(OFFSET('Water Data'!$E$9,0,10*ROW('Water Data'!E164))),'Data Summary'!BX170="Yes"),OFFSET('Water Data'!$E$9,0,10*ROW('Water Data'!E164)),NA())</f>
        <v>#N/A</v>
      </c>
      <c r="J170" s="508" t="e">
        <f ca="1">+IF(AND(ISNUMBER(OFFSET('Water Data'!$F$4,0,10*ROW('Water Data'!F164))),'Data Summary'!BY170="Yes"),100-OFFSET('Water Data'!$F$4,0,10*ROW('Water Data'!F164)),NA())</f>
        <v>#N/A</v>
      </c>
      <c r="K170" s="508" t="e">
        <f ca="1">+IF(AND(ISNUMBER(OFFSET('Water Data'!$F$6,0,10*ROW('Water Data'!F164))),'Data Summary'!BZ170="Yes"),OFFSET('Water Data'!$F$6,0,10*ROW('Water Data'!F164)),NA())</f>
        <v>#N/A</v>
      </c>
      <c r="L170" s="508" t="e">
        <f ca="1">+IF(AND(ISNUMBER(OFFSET('Water Data'!$F$9,0,10*ROW('Water Data'!F164))),'Data Summary'!CA170="Yes"),OFFSET('Water Data'!$F$9,0,10*ROW('Water Data'!F164)),NA())</f>
        <v>#N/A</v>
      </c>
      <c r="M170" s="508" t="e">
        <f ca="1">+IF(AND(ISNUMBER(OFFSET('Water Data'!$G$4,0,10*ROW('Water Data'!G164))),'Data Summary'!CB170="Yes"),100-OFFSET('Water Data'!$G$4,0,10*ROW('Water Data'!G164)),NA())</f>
        <v>#N/A</v>
      </c>
      <c r="N170" s="508" t="e">
        <f ca="1">+IF(AND(ISNUMBER(OFFSET('Water Data'!$G$6,0,10*ROW('Water Data'!G164))),'Data Summary'!CC170="Yes"),OFFSET('Water Data'!$G$6,0,10*ROW('Water Data'!G164)),NA())</f>
        <v>#N/A</v>
      </c>
      <c r="O170" s="508" t="e">
        <f ca="1">+IF(AND(ISNUMBER(OFFSET('Water Data'!$G$9,0,10*ROW('Water Data'!G164))),'Data Summary'!CD170="Yes"),OFFSET('Water Data'!$G$9,0,10*ROW('Water Data'!G164)),NA())</f>
        <v>#N/A</v>
      </c>
      <c r="P170" s="508" t="e">
        <f ca="1">+IF(AND(ISNUMBER(OFFSET('Water Data'!$H$4,0,10*ROW('Water Data'!H164))),'Data Summary'!CE170="Yes"),100-OFFSET('Water Data'!$H$4,0,10*ROW('Water Data'!H164)),NA())</f>
        <v>#N/A</v>
      </c>
      <c r="Q170" s="508" t="e">
        <f ca="1">+IF(AND(ISNUMBER(OFFSET('Water Data'!$H$6,0,10*ROW('Water Data'!H164))),'Data Summary'!CF170="Yes"),OFFSET('Water Data'!$H$6,0,10*ROW('Water Data'!H164)),NA())</f>
        <v>#N/A</v>
      </c>
      <c r="R170" s="508" t="e">
        <f ca="1">+IF(AND(ISNUMBER(OFFSET('Water Data'!$H$9,0,10*ROW('Water Data'!H164))),'Data Summary'!CG170="Yes"),OFFSET('Water Data'!$H$9,0,10*ROW('Water Data'!H164)),NA())</f>
        <v>#N/A</v>
      </c>
      <c r="S170" s="508" t="e">
        <f ca="1">+IF(AND(ISNUMBER(OFFSET('Water Data'!$I$4,0,10*ROW('Water Data'!I164))),'Data Summary'!CH170="Yes"),100-OFFSET('Water Data'!$I$4,0,10*ROW('Water Data'!I164)),NA())</f>
        <v>#N/A</v>
      </c>
      <c r="T170" s="508" t="e">
        <f ca="1">+IF(AND(ISNUMBER(OFFSET('Water Data'!$I$6,0,10*ROW('Water Data'!I164))),'Data Summary'!CI170="Yes"),OFFSET('Water Data'!$I$6,0,10*ROW('Water Data'!I164)),NA())</f>
        <v>#N/A</v>
      </c>
      <c r="U170" s="508" t="e">
        <f ca="1">+IF(AND(ISNUMBER(OFFSET('Water Data'!$I$9,0,10*ROW('Water Data'!I164))),'Data Summary'!CJ170="Yes"),OFFSET('Water Data'!$I$9,0,10*ROW('Water Data'!I164)),NA())</f>
        <v>#N/A</v>
      </c>
      <c r="V170" s="509" t="e">
        <f ca="1">+IF(AND(ISNUMBER(OFFSET('Sanitation Data'!$D$4,0,10*ROW('Sanitation Data'!D164))),'Data Summary'!CK170="Yes"),100-OFFSET('Sanitation Data'!$D$4,0,10*ROW('Sanitation Data'!D164)),NA())</f>
        <v>#N/A</v>
      </c>
      <c r="W170" s="509" t="e">
        <f ca="1">+IF(AND(ISNUMBER(OFFSET('Sanitation Data'!$D$6,0,10*ROW('Sanitation Data'!D164))),'Data Summary'!CL170="Yes"),OFFSET('Sanitation Data'!$D$6,0,10*ROW('Sanitation Data'!D164)),NA())</f>
        <v>#N/A</v>
      </c>
      <c r="X170" s="509" t="e">
        <f ca="1">+IF(AND(ISNUMBER(OFFSET('Sanitation Data'!$D$10,0,10*ROW('Sanitation Data'!D164))),'Data Summary'!CM170="Yes"),OFFSET('Sanitation Data'!$D$10,0,10*ROW('Sanitation Data'!D164)),NA())</f>
        <v>#N/A</v>
      </c>
      <c r="Y170" s="509" t="e">
        <f ca="1">+IF(AND(ISNUMBER(OFFSET('Sanitation Data'!$D$11,0,10*ROW('Sanitation Data'!D164))),'Data Summary'!CN170="Yes"),OFFSET('Sanitation Data'!$D$11,0,10*ROW('Sanitation Data'!D164)),NA())</f>
        <v>#N/A</v>
      </c>
      <c r="Z170" s="509" t="e">
        <f ca="1">+IF(AND(ISNUMBER(OFFSET('Sanitation Data'!$D$12,0,10*ROW('Sanitation Data'!D164))),'Data Summary'!CO170="Yes"),OFFSET('Sanitation Data'!$D$12,0,10*ROW('Sanitation Data'!D164)),NA())</f>
        <v>#N/A</v>
      </c>
      <c r="AA170" s="509" t="e">
        <f ca="1">+IF(AND(ISNUMBER(OFFSET('Sanitation Data'!$E$4,0,10*ROW('Sanitation Data'!E164))),'Data Summary'!CP170="Yes"),100-OFFSET('Sanitation Data'!$E$4,0,10*ROW('Sanitation Data'!E164)),NA())</f>
        <v>#N/A</v>
      </c>
      <c r="AB170" s="509" t="e">
        <f ca="1">+IF(AND(ISNUMBER(OFFSET('Sanitation Data'!$E$6,0,10*ROW('Sanitation Data'!E164))),'Data Summary'!CQ170="Yes"),OFFSET('Sanitation Data'!$E$6,0,10*ROW('Sanitation Data'!E164)),NA())</f>
        <v>#N/A</v>
      </c>
      <c r="AC170" s="509" t="e">
        <f ca="1">+IF(AND(ISNUMBER(OFFSET('Sanitation Data'!$E$10,0,10*ROW('Sanitation Data'!E164))),'Data Summary'!CR170="Yes"),OFFSET('Sanitation Data'!$E$10,0,10*ROW('Sanitation Data'!E164)),NA())</f>
        <v>#N/A</v>
      </c>
      <c r="AD170" s="509" t="e">
        <f ca="1">+IF(AND(ISNUMBER(OFFSET('Sanitation Data'!$E$11,0,10*ROW('Sanitation Data'!E164))),'Data Summary'!CS170="Yes"),OFFSET('Sanitation Data'!$E$11,0,10*ROW('Sanitation Data'!E164)),NA())</f>
        <v>#N/A</v>
      </c>
      <c r="AE170" s="509" t="e">
        <f ca="1">+IF(AND(ISNUMBER(OFFSET('Sanitation Data'!$E$12,0,10*ROW('Sanitation Data'!E164))),'Data Summary'!CT170="Yes"),OFFSET('Sanitation Data'!$E$12,0,10*ROW('Sanitation Data'!E164)),NA())</f>
        <v>#N/A</v>
      </c>
      <c r="AF170" s="509" t="e">
        <f ca="1">+IF(AND(ISNUMBER(OFFSET('Sanitation Data'!$F$4,0,10*ROW('Sanitation Data'!F164))),'Data Summary'!CU170="Yes"),100-OFFSET('Sanitation Data'!$F$4,0,10*ROW('Sanitation Data'!F164)),NA())</f>
        <v>#N/A</v>
      </c>
      <c r="AG170" s="509" t="e">
        <f ca="1">+IF(AND(ISNUMBER(OFFSET('Sanitation Data'!$F$6,0,10*ROW('Sanitation Data'!F164))),'Data Summary'!CV170="Yes"),OFFSET('Sanitation Data'!$F$6,0,10*ROW('Sanitation Data'!F164)),NA())</f>
        <v>#N/A</v>
      </c>
      <c r="AH170" s="509" t="e">
        <f ca="1">+IF(AND(ISNUMBER(OFFSET('Sanitation Data'!$F$10,0,10*ROW('Sanitation Data'!F164))),'Data Summary'!CW170="Yes"),OFFSET('Sanitation Data'!$F$10,0,10*ROW('Sanitation Data'!F164)),NA())</f>
        <v>#N/A</v>
      </c>
      <c r="AI170" s="509" t="e">
        <f ca="1">+IF(AND(ISNUMBER(OFFSET('Sanitation Data'!$F$11,0,10*ROW('Sanitation Data'!F164))),'Data Summary'!CX170="Yes"),OFFSET('Sanitation Data'!$F$11,0,10*ROW('Sanitation Data'!F164)),NA())</f>
        <v>#N/A</v>
      </c>
      <c r="AJ170" s="509" t="e">
        <f ca="1">+IF(AND(ISNUMBER(OFFSET('Sanitation Data'!$F$12,0,10*ROW('Sanitation Data'!F164))),'Data Summary'!CY170="Yes"),OFFSET('Sanitation Data'!$F$12,0,10*ROW('Sanitation Data'!F164)),NA())</f>
        <v>#N/A</v>
      </c>
      <c r="AK170" s="509" t="e">
        <f ca="1">+IF(AND(ISNUMBER(OFFSET('Sanitation Data'!$G$4,0,10*ROW('Sanitation Data'!G164))),'Data Summary'!CZ170="Yes"),100-OFFSET('Sanitation Data'!$G$4,0,10*ROW('Sanitation Data'!G164)),NA())</f>
        <v>#N/A</v>
      </c>
      <c r="AL170" s="509" t="e">
        <f ca="1">+IF(AND(ISNUMBER(OFFSET('Sanitation Data'!$G$6,0,10*ROW('Sanitation Data'!G164))),'Data Summary'!DA170="Yes"),OFFSET('Sanitation Data'!$G$6,0,10*ROW('Sanitation Data'!G164)),NA())</f>
        <v>#N/A</v>
      </c>
      <c r="AM170" s="509" t="e">
        <f ca="1">+IF(AND(ISNUMBER(OFFSET('Sanitation Data'!$G$10,0,10*ROW('Sanitation Data'!G164))),'Data Summary'!DB170="Yes"),OFFSET('Sanitation Data'!$G$10,0,10*ROW('Sanitation Data'!G164)),NA())</f>
        <v>#N/A</v>
      </c>
      <c r="AN170" s="509" t="e">
        <f ca="1">+IF(AND(ISNUMBER(OFFSET('Sanitation Data'!$G$11,0,10*ROW('Sanitation Data'!G164))),'Data Summary'!DC170="Yes"),OFFSET('Sanitation Data'!$G$11,0,10*ROW('Sanitation Data'!G164)),NA())</f>
        <v>#N/A</v>
      </c>
      <c r="AO170" s="509" t="e">
        <f ca="1">+IF(AND(ISNUMBER(OFFSET('Sanitation Data'!$G$12,0,10*ROW('Sanitation Data'!G164))),'Data Summary'!DD170="Yes"),OFFSET('Sanitation Data'!$G$12,0,10*ROW('Sanitation Data'!G164)),NA())</f>
        <v>#N/A</v>
      </c>
      <c r="AP170" s="509" t="e">
        <f ca="1">+IF(AND(ISNUMBER(OFFSET('Sanitation Data'!$H$4,0,10*ROW('Sanitation Data'!H164))),'Data Summary'!DE170="Yes"),100-OFFSET('Sanitation Data'!$H$4,0,10*ROW('Sanitation Data'!H164)),NA())</f>
        <v>#N/A</v>
      </c>
      <c r="AQ170" s="509" t="e">
        <f ca="1">+IF(AND(ISNUMBER(OFFSET('Sanitation Data'!$H$6,0,10*ROW('Sanitation Data'!H164))),'Data Summary'!DF170="Yes"),OFFSET('Sanitation Data'!$H$6,0,10*ROW('Sanitation Data'!H164)),NA())</f>
        <v>#N/A</v>
      </c>
      <c r="AR170" s="509" t="e">
        <f ca="1">+IF(AND(ISNUMBER(OFFSET('Sanitation Data'!$H$10,0,10*ROW('Sanitation Data'!H164))),'Data Summary'!DG170="Yes"),OFFSET('Sanitation Data'!$H$10,0,10*ROW('Sanitation Data'!H164)),NA())</f>
        <v>#N/A</v>
      </c>
      <c r="AS170" s="509" t="e">
        <f ca="1">+IF(AND(ISNUMBER(OFFSET('Sanitation Data'!$H$11,0,10*ROW('Sanitation Data'!H164))),'Data Summary'!DH170="Yes"),OFFSET('Sanitation Data'!$H$11,0,10*ROW('Sanitation Data'!H164)),NA())</f>
        <v>#N/A</v>
      </c>
      <c r="AT170" s="509" t="e">
        <f ca="1">+IF(AND(ISNUMBER(OFFSET('Sanitation Data'!$H$12,0,10*ROW('Sanitation Data'!H164))),'Data Summary'!DI170="Yes"),OFFSET('Sanitation Data'!$H$12,0,10*ROW('Sanitation Data'!H164)),NA())</f>
        <v>#N/A</v>
      </c>
      <c r="AU170" s="509" t="e">
        <f ca="1">+IF(AND(ISNUMBER(OFFSET('Sanitation Data'!$I$4,0,10*ROW('Sanitation Data'!I164))),'Data Summary'!DJ170="Yes"),100-OFFSET('Sanitation Data'!$I$4,0,10*ROW('Sanitation Data'!I164)),NA())</f>
        <v>#N/A</v>
      </c>
      <c r="AV170" s="509" t="e">
        <f ca="1">+IF(AND(ISNUMBER(OFFSET('Sanitation Data'!$I$6,0,10*ROW('Sanitation Data'!I164))),'Data Summary'!DK170="Yes"),OFFSET('Sanitation Data'!$I$6,0,10*ROW('Sanitation Data'!I164)),NA())</f>
        <v>#N/A</v>
      </c>
      <c r="AW170" s="509" t="e">
        <f ca="1">+IF(AND(ISNUMBER(OFFSET('Sanitation Data'!$I$10,0,10*ROW('Sanitation Data'!I164))),'Data Summary'!DL170="Yes"),OFFSET('Sanitation Data'!$I$10,0,10*ROW('Sanitation Data'!I164)),NA())</f>
        <v>#N/A</v>
      </c>
      <c r="AX170" s="509" t="e">
        <f ca="1">+IF(AND(ISNUMBER(OFFSET('Sanitation Data'!$I$11,0,10*ROW('Sanitation Data'!I164))),'Data Summary'!DM170="Yes"),OFFSET('Sanitation Data'!$I$11,0,10*ROW('Sanitation Data'!I164)),NA())</f>
        <v>#N/A</v>
      </c>
      <c r="AY170" s="509" t="e">
        <f ca="1">+IF(AND(ISNUMBER(OFFSET('Sanitation Data'!$I$12,0,10*ROW('Sanitation Data'!I164))),'Data Summary'!DN170="Yes"),OFFSET('Sanitation Data'!$I$12,0,10*ROW('Sanitation Data'!I164)),NA())</f>
        <v>#N/A</v>
      </c>
      <c r="AZ170" s="510" t="e">
        <f ca="1">+IF(AND(ISNUMBER(OFFSET('Hygiene Data'!$D$5,0,10*ROW('Hygiene Data'!D164))),'Data Summary'!DO170="Yes"),OFFSET('Hygiene Data'!$D$5,0,10*ROW('Hygiene Data'!D164)),NA())</f>
        <v>#N/A</v>
      </c>
      <c r="BA170" s="510" t="e">
        <f ca="1">+IF(AND(ISNUMBER(OFFSET('Hygiene Data'!$D$7,0,10*ROW('Hygiene Data'!D164))),'Data Summary'!DP170="Yes"),OFFSET('Hygiene Data'!$D$7,0,10*ROW('Hygiene Data'!D164)),NA())</f>
        <v>#N/A</v>
      </c>
      <c r="BB170" s="510" t="e">
        <f ca="1">+IF(AND(ISNUMBER(OFFSET('Hygiene Data'!$D$9,0,10*ROW('Hygiene Data'!D164))),'Data Summary'!DQ170="Yes"),OFFSET('Hygiene Data'!$D$9,0,10*ROW('Hygiene Data'!D164)),NA())</f>
        <v>#N/A</v>
      </c>
      <c r="BC170" s="510" t="e">
        <f ca="1">+IF(AND(ISNUMBER(OFFSET('Hygiene Data'!$E$5,0,10*ROW('Hygiene Data'!E164))),'Data Summary'!DR170="Yes"),OFFSET('Hygiene Data'!$E$5,0,10*ROW('Hygiene Data'!E164)),NA())</f>
        <v>#N/A</v>
      </c>
      <c r="BD170" s="510" t="e">
        <f ca="1">+IF(AND(ISNUMBER(OFFSET('Hygiene Data'!$E$7,0,10*ROW('Hygiene Data'!E164))),'Data Summary'!DS170="Yes"),OFFSET('Hygiene Data'!$E$7,0,10*ROW('Hygiene Data'!E164)),NA())</f>
        <v>#N/A</v>
      </c>
      <c r="BE170" s="510" t="e">
        <f ca="1">+IF(AND(ISNUMBER(OFFSET('Hygiene Data'!$E$9,0,10*ROW('Hygiene Data'!E164))),'Data Summary'!DT170="Yes"),OFFSET('Hygiene Data'!$E$9,0,10*ROW('Hygiene Data'!E164)),NA())</f>
        <v>#N/A</v>
      </c>
      <c r="BF170" s="510" t="e">
        <f ca="1">+IF(AND(ISNUMBER(OFFSET('Hygiene Data'!$F$5,0,10*ROW('Hygiene Data'!F164))),'Data Summary'!DU170="Yes"),OFFSET('Hygiene Data'!$F$5,0,10*ROW('Hygiene Data'!F164)),NA())</f>
        <v>#N/A</v>
      </c>
      <c r="BG170" s="510" t="e">
        <f ca="1">+IF(AND(ISNUMBER(OFFSET('Hygiene Data'!$F$7,0,10*ROW('Hygiene Data'!F164))),'Data Summary'!DV170="Yes"),OFFSET('Hygiene Data'!$F$7,0,10*ROW('Hygiene Data'!F164)),NA())</f>
        <v>#N/A</v>
      </c>
      <c r="BH170" s="510" t="e">
        <f ca="1">+IF(AND(ISNUMBER(OFFSET('Hygiene Data'!$F$9,0,10*ROW('Hygiene Data'!F164))),'Data Summary'!DW170="Yes"),OFFSET('Hygiene Data'!$F$9,0,10*ROW('Hygiene Data'!F164)),NA())</f>
        <v>#N/A</v>
      </c>
      <c r="BI170" s="510" t="e">
        <f ca="1">+IF(AND(ISNUMBER(OFFSET('Hygiene Data'!$G$5,0,10*ROW('Hygiene Data'!G164))),'Data Summary'!DX170="Yes"),OFFSET('Hygiene Data'!$G$5,0,10*ROW('Hygiene Data'!G164)),NA())</f>
        <v>#N/A</v>
      </c>
      <c r="BJ170" s="510" t="e">
        <f ca="1">+IF(AND(ISNUMBER(OFFSET('Hygiene Data'!$G$7,0,10*ROW('Hygiene Data'!G164))),'Data Summary'!DY170="Yes"),OFFSET('Hygiene Data'!$G$7,0,10*ROW('Hygiene Data'!G164)),NA())</f>
        <v>#N/A</v>
      </c>
      <c r="BK170" s="510" t="e">
        <f ca="1">+IF(AND(ISNUMBER(OFFSET('Hygiene Data'!$G$9,0,10*ROW('Hygiene Data'!G164))),'Data Summary'!DZ170="Yes"),OFFSET('Hygiene Data'!$G$9,0,10*ROW('Hygiene Data'!G164)),NA())</f>
        <v>#N/A</v>
      </c>
      <c r="BL170" s="510" t="e">
        <f ca="1">+IF(AND(ISNUMBER(OFFSET('Hygiene Data'!$H$5,0,10*ROW('Hygiene Data'!H164))),'Data Summary'!EA170="Yes"),OFFSET('Hygiene Data'!$H$5,0,10*ROW('Hygiene Data'!H164)),NA())</f>
        <v>#N/A</v>
      </c>
      <c r="BM170" s="510" t="e">
        <f ca="1">+IF(AND(ISNUMBER(OFFSET('Hygiene Data'!$H$7,0,10*ROW('Hygiene Data'!H164))),'Data Summary'!EB170="Yes"),OFFSET('Hygiene Data'!$H$7,0,10*ROW('Hygiene Data'!H164)),NA())</f>
        <v>#N/A</v>
      </c>
      <c r="BN170" s="510" t="e">
        <f ca="1">+IF(AND(ISNUMBER(OFFSET('Hygiene Data'!$H$9,0,10*ROW('Hygiene Data'!H164))),'Data Summary'!EC170="Yes"),OFFSET('Hygiene Data'!$H$9,0,10*ROW('Hygiene Data'!H164)),NA())</f>
        <v>#N/A</v>
      </c>
      <c r="BO170" s="510" t="e">
        <f ca="1">+IF(AND(ISNUMBER(OFFSET('Hygiene Data'!$I$5,0,10*ROW('Hygiene Data'!I164))),'Data Summary'!ED170="Yes"),OFFSET('Hygiene Data'!$I$5,0,10*ROW('Hygiene Data'!I164)),NA())</f>
        <v>#N/A</v>
      </c>
      <c r="BP170" s="510" t="e">
        <f ca="1">+IF(AND(ISNUMBER(OFFSET('Hygiene Data'!$I$7,0,10*ROW('Hygiene Data'!I164))),'Data Summary'!EE170="Yes"),OFFSET('Hygiene Data'!$I$7,0,10*ROW('Hygiene Data'!I164)),NA())</f>
        <v>#N/A</v>
      </c>
      <c r="BQ170" s="510" t="e">
        <f ca="1">+IF(AND(ISNUMBER(OFFSET('Hygiene Data'!$I$9,0,10*ROW('Hygiene Data'!I164))),'Data Summary'!EF170="Yes"),OFFSET('Hygiene Data'!$I$9,0,10*ROW('Hygiene Data'!I164)),NA())</f>
        <v>#N/A</v>
      </c>
    </row>
    <row r="171" spans="1:69" x14ac:dyDescent="0.25">
      <c r="A171" s="506" t="e">
        <f ca="1">+RIGHT('Data Summary'!A171,LEN('Data Summary'!A171)-9)</f>
        <v>#VALUE!</v>
      </c>
      <c r="B171" s="480" t="str">
        <f ca="1">+IF(ISTEXT('Data Summary'!B171),'Data Summary'!B171,"")</f>
        <v/>
      </c>
      <c r="C171" s="507" t="e">
        <f ca="1">+VALUE('Data Summary'!C171)</f>
        <v>#VALUE!</v>
      </c>
      <c r="D171" s="508" t="e">
        <f ca="1">+IF(AND(ISNUMBER(OFFSET('Water Data'!$D$4,0,10*ROW('Water Data'!D165))),'Data Summary'!BS171="Yes"),100-OFFSET('Water Data'!$D$4,0,10*ROW('Water Data'!D165)),NA())</f>
        <v>#N/A</v>
      </c>
      <c r="E171" s="508" t="e">
        <f ca="1">+IF(AND(ISNUMBER(OFFSET('Water Data'!$D$6,0,10*ROW('Water Data'!D165))),'Data Summary'!BT171="Yes"),OFFSET('Water Data'!$D$6,0,10*ROW('Water Data'!D165)),NA())</f>
        <v>#N/A</v>
      </c>
      <c r="F171" s="508" t="e">
        <f ca="1">+IF(AND(ISNUMBER(OFFSET('Water Data'!$D$9,0,10*ROW('Water Data'!D165))),'Data Summary'!BU171="Yes"),OFFSET('Water Data'!$D$9,0,10*ROW('Water Data'!D165)),NA())</f>
        <v>#N/A</v>
      </c>
      <c r="G171" s="508" t="e">
        <f ca="1">+IF(AND(ISNUMBER(OFFSET('Water Data'!$E$4,0,10*ROW('Water Data'!E165))),'Data Summary'!BV171="Yes"),100-OFFSET('Water Data'!$E$4,0,10*ROW('Water Data'!E165)),NA())</f>
        <v>#N/A</v>
      </c>
      <c r="H171" s="508" t="e">
        <f ca="1">+IF(AND(ISNUMBER(OFFSET('Water Data'!$E$6,0,10*ROW('Water Data'!E165))),'Data Summary'!BW171="Yes"),OFFSET('Water Data'!$E$6,0,10*ROW('Water Data'!E165)),NA())</f>
        <v>#N/A</v>
      </c>
      <c r="I171" s="508" t="e">
        <f ca="1">+IF(AND(ISNUMBER(OFFSET('Water Data'!$E$9,0,10*ROW('Water Data'!E165))),'Data Summary'!BX171="Yes"),OFFSET('Water Data'!$E$9,0,10*ROW('Water Data'!E165)),NA())</f>
        <v>#N/A</v>
      </c>
      <c r="J171" s="508" t="e">
        <f ca="1">+IF(AND(ISNUMBER(OFFSET('Water Data'!$F$4,0,10*ROW('Water Data'!F165))),'Data Summary'!BY171="Yes"),100-OFFSET('Water Data'!$F$4,0,10*ROW('Water Data'!F165)),NA())</f>
        <v>#N/A</v>
      </c>
      <c r="K171" s="508" t="e">
        <f ca="1">+IF(AND(ISNUMBER(OFFSET('Water Data'!$F$6,0,10*ROW('Water Data'!F165))),'Data Summary'!BZ171="Yes"),OFFSET('Water Data'!$F$6,0,10*ROW('Water Data'!F165)),NA())</f>
        <v>#N/A</v>
      </c>
      <c r="L171" s="508" t="e">
        <f ca="1">+IF(AND(ISNUMBER(OFFSET('Water Data'!$F$9,0,10*ROW('Water Data'!F165))),'Data Summary'!CA171="Yes"),OFFSET('Water Data'!$F$9,0,10*ROW('Water Data'!F165)),NA())</f>
        <v>#N/A</v>
      </c>
      <c r="M171" s="508" t="e">
        <f ca="1">+IF(AND(ISNUMBER(OFFSET('Water Data'!$G$4,0,10*ROW('Water Data'!G165))),'Data Summary'!CB171="Yes"),100-OFFSET('Water Data'!$G$4,0,10*ROW('Water Data'!G165)),NA())</f>
        <v>#N/A</v>
      </c>
      <c r="N171" s="508" t="e">
        <f ca="1">+IF(AND(ISNUMBER(OFFSET('Water Data'!$G$6,0,10*ROW('Water Data'!G165))),'Data Summary'!CC171="Yes"),OFFSET('Water Data'!$G$6,0,10*ROW('Water Data'!G165)),NA())</f>
        <v>#N/A</v>
      </c>
      <c r="O171" s="508" t="e">
        <f ca="1">+IF(AND(ISNUMBER(OFFSET('Water Data'!$G$9,0,10*ROW('Water Data'!G165))),'Data Summary'!CD171="Yes"),OFFSET('Water Data'!$G$9,0,10*ROW('Water Data'!G165)),NA())</f>
        <v>#N/A</v>
      </c>
      <c r="P171" s="508" t="e">
        <f ca="1">+IF(AND(ISNUMBER(OFFSET('Water Data'!$H$4,0,10*ROW('Water Data'!H165))),'Data Summary'!CE171="Yes"),100-OFFSET('Water Data'!$H$4,0,10*ROW('Water Data'!H165)),NA())</f>
        <v>#N/A</v>
      </c>
      <c r="Q171" s="508" t="e">
        <f ca="1">+IF(AND(ISNUMBER(OFFSET('Water Data'!$H$6,0,10*ROW('Water Data'!H165))),'Data Summary'!CF171="Yes"),OFFSET('Water Data'!$H$6,0,10*ROW('Water Data'!H165)),NA())</f>
        <v>#N/A</v>
      </c>
      <c r="R171" s="508" t="e">
        <f ca="1">+IF(AND(ISNUMBER(OFFSET('Water Data'!$H$9,0,10*ROW('Water Data'!H165))),'Data Summary'!CG171="Yes"),OFFSET('Water Data'!$H$9,0,10*ROW('Water Data'!H165)),NA())</f>
        <v>#N/A</v>
      </c>
      <c r="S171" s="508" t="e">
        <f ca="1">+IF(AND(ISNUMBER(OFFSET('Water Data'!$I$4,0,10*ROW('Water Data'!I165))),'Data Summary'!CH171="Yes"),100-OFFSET('Water Data'!$I$4,0,10*ROW('Water Data'!I165)),NA())</f>
        <v>#N/A</v>
      </c>
      <c r="T171" s="508" t="e">
        <f ca="1">+IF(AND(ISNUMBER(OFFSET('Water Data'!$I$6,0,10*ROW('Water Data'!I165))),'Data Summary'!CI171="Yes"),OFFSET('Water Data'!$I$6,0,10*ROW('Water Data'!I165)),NA())</f>
        <v>#N/A</v>
      </c>
      <c r="U171" s="508" t="e">
        <f ca="1">+IF(AND(ISNUMBER(OFFSET('Water Data'!$I$9,0,10*ROW('Water Data'!I165))),'Data Summary'!CJ171="Yes"),OFFSET('Water Data'!$I$9,0,10*ROW('Water Data'!I165)),NA())</f>
        <v>#N/A</v>
      </c>
      <c r="V171" s="509" t="e">
        <f ca="1">+IF(AND(ISNUMBER(OFFSET('Sanitation Data'!$D$4,0,10*ROW('Sanitation Data'!D165))),'Data Summary'!CK171="Yes"),100-OFFSET('Sanitation Data'!$D$4,0,10*ROW('Sanitation Data'!D165)),NA())</f>
        <v>#N/A</v>
      </c>
      <c r="W171" s="509" t="e">
        <f ca="1">+IF(AND(ISNUMBER(OFFSET('Sanitation Data'!$D$6,0,10*ROW('Sanitation Data'!D165))),'Data Summary'!CL171="Yes"),OFFSET('Sanitation Data'!$D$6,0,10*ROW('Sanitation Data'!D165)),NA())</f>
        <v>#N/A</v>
      </c>
      <c r="X171" s="509" t="e">
        <f ca="1">+IF(AND(ISNUMBER(OFFSET('Sanitation Data'!$D$10,0,10*ROW('Sanitation Data'!D165))),'Data Summary'!CM171="Yes"),OFFSET('Sanitation Data'!$D$10,0,10*ROW('Sanitation Data'!D165)),NA())</f>
        <v>#N/A</v>
      </c>
      <c r="Y171" s="509" t="e">
        <f ca="1">+IF(AND(ISNUMBER(OFFSET('Sanitation Data'!$D$11,0,10*ROW('Sanitation Data'!D165))),'Data Summary'!CN171="Yes"),OFFSET('Sanitation Data'!$D$11,0,10*ROW('Sanitation Data'!D165)),NA())</f>
        <v>#N/A</v>
      </c>
      <c r="Z171" s="509" t="e">
        <f ca="1">+IF(AND(ISNUMBER(OFFSET('Sanitation Data'!$D$12,0,10*ROW('Sanitation Data'!D165))),'Data Summary'!CO171="Yes"),OFFSET('Sanitation Data'!$D$12,0,10*ROW('Sanitation Data'!D165)),NA())</f>
        <v>#N/A</v>
      </c>
      <c r="AA171" s="509" t="e">
        <f ca="1">+IF(AND(ISNUMBER(OFFSET('Sanitation Data'!$E$4,0,10*ROW('Sanitation Data'!E165))),'Data Summary'!CP171="Yes"),100-OFFSET('Sanitation Data'!$E$4,0,10*ROW('Sanitation Data'!E165)),NA())</f>
        <v>#N/A</v>
      </c>
      <c r="AB171" s="509" t="e">
        <f ca="1">+IF(AND(ISNUMBER(OFFSET('Sanitation Data'!$E$6,0,10*ROW('Sanitation Data'!E165))),'Data Summary'!CQ171="Yes"),OFFSET('Sanitation Data'!$E$6,0,10*ROW('Sanitation Data'!E165)),NA())</f>
        <v>#N/A</v>
      </c>
      <c r="AC171" s="509" t="e">
        <f ca="1">+IF(AND(ISNUMBER(OFFSET('Sanitation Data'!$E$10,0,10*ROW('Sanitation Data'!E165))),'Data Summary'!CR171="Yes"),OFFSET('Sanitation Data'!$E$10,0,10*ROW('Sanitation Data'!E165)),NA())</f>
        <v>#N/A</v>
      </c>
      <c r="AD171" s="509" t="e">
        <f ca="1">+IF(AND(ISNUMBER(OFFSET('Sanitation Data'!$E$11,0,10*ROW('Sanitation Data'!E165))),'Data Summary'!CS171="Yes"),OFFSET('Sanitation Data'!$E$11,0,10*ROW('Sanitation Data'!E165)),NA())</f>
        <v>#N/A</v>
      </c>
      <c r="AE171" s="509" t="e">
        <f ca="1">+IF(AND(ISNUMBER(OFFSET('Sanitation Data'!$E$12,0,10*ROW('Sanitation Data'!E165))),'Data Summary'!CT171="Yes"),OFFSET('Sanitation Data'!$E$12,0,10*ROW('Sanitation Data'!E165)),NA())</f>
        <v>#N/A</v>
      </c>
      <c r="AF171" s="509" t="e">
        <f ca="1">+IF(AND(ISNUMBER(OFFSET('Sanitation Data'!$F$4,0,10*ROW('Sanitation Data'!F165))),'Data Summary'!CU171="Yes"),100-OFFSET('Sanitation Data'!$F$4,0,10*ROW('Sanitation Data'!F165)),NA())</f>
        <v>#N/A</v>
      </c>
      <c r="AG171" s="509" t="e">
        <f ca="1">+IF(AND(ISNUMBER(OFFSET('Sanitation Data'!$F$6,0,10*ROW('Sanitation Data'!F165))),'Data Summary'!CV171="Yes"),OFFSET('Sanitation Data'!$F$6,0,10*ROW('Sanitation Data'!F165)),NA())</f>
        <v>#N/A</v>
      </c>
      <c r="AH171" s="509" t="e">
        <f ca="1">+IF(AND(ISNUMBER(OFFSET('Sanitation Data'!$F$10,0,10*ROW('Sanitation Data'!F165))),'Data Summary'!CW171="Yes"),OFFSET('Sanitation Data'!$F$10,0,10*ROW('Sanitation Data'!F165)),NA())</f>
        <v>#N/A</v>
      </c>
      <c r="AI171" s="509" t="e">
        <f ca="1">+IF(AND(ISNUMBER(OFFSET('Sanitation Data'!$F$11,0,10*ROW('Sanitation Data'!F165))),'Data Summary'!CX171="Yes"),OFFSET('Sanitation Data'!$F$11,0,10*ROW('Sanitation Data'!F165)),NA())</f>
        <v>#N/A</v>
      </c>
      <c r="AJ171" s="509" t="e">
        <f ca="1">+IF(AND(ISNUMBER(OFFSET('Sanitation Data'!$F$12,0,10*ROW('Sanitation Data'!F165))),'Data Summary'!CY171="Yes"),OFFSET('Sanitation Data'!$F$12,0,10*ROW('Sanitation Data'!F165)),NA())</f>
        <v>#N/A</v>
      </c>
      <c r="AK171" s="509" t="e">
        <f ca="1">+IF(AND(ISNUMBER(OFFSET('Sanitation Data'!$G$4,0,10*ROW('Sanitation Data'!G165))),'Data Summary'!CZ171="Yes"),100-OFFSET('Sanitation Data'!$G$4,0,10*ROW('Sanitation Data'!G165)),NA())</f>
        <v>#N/A</v>
      </c>
      <c r="AL171" s="509" t="e">
        <f ca="1">+IF(AND(ISNUMBER(OFFSET('Sanitation Data'!$G$6,0,10*ROW('Sanitation Data'!G165))),'Data Summary'!DA171="Yes"),OFFSET('Sanitation Data'!$G$6,0,10*ROW('Sanitation Data'!G165)),NA())</f>
        <v>#N/A</v>
      </c>
      <c r="AM171" s="509" t="e">
        <f ca="1">+IF(AND(ISNUMBER(OFFSET('Sanitation Data'!$G$10,0,10*ROW('Sanitation Data'!G165))),'Data Summary'!DB171="Yes"),OFFSET('Sanitation Data'!$G$10,0,10*ROW('Sanitation Data'!G165)),NA())</f>
        <v>#N/A</v>
      </c>
      <c r="AN171" s="509" t="e">
        <f ca="1">+IF(AND(ISNUMBER(OFFSET('Sanitation Data'!$G$11,0,10*ROW('Sanitation Data'!G165))),'Data Summary'!DC171="Yes"),OFFSET('Sanitation Data'!$G$11,0,10*ROW('Sanitation Data'!G165)),NA())</f>
        <v>#N/A</v>
      </c>
      <c r="AO171" s="509" t="e">
        <f ca="1">+IF(AND(ISNUMBER(OFFSET('Sanitation Data'!$G$12,0,10*ROW('Sanitation Data'!G165))),'Data Summary'!DD171="Yes"),OFFSET('Sanitation Data'!$G$12,0,10*ROW('Sanitation Data'!G165)),NA())</f>
        <v>#N/A</v>
      </c>
      <c r="AP171" s="509" t="e">
        <f ca="1">+IF(AND(ISNUMBER(OFFSET('Sanitation Data'!$H$4,0,10*ROW('Sanitation Data'!H165))),'Data Summary'!DE171="Yes"),100-OFFSET('Sanitation Data'!$H$4,0,10*ROW('Sanitation Data'!H165)),NA())</f>
        <v>#N/A</v>
      </c>
      <c r="AQ171" s="509" t="e">
        <f ca="1">+IF(AND(ISNUMBER(OFFSET('Sanitation Data'!$H$6,0,10*ROW('Sanitation Data'!H165))),'Data Summary'!DF171="Yes"),OFFSET('Sanitation Data'!$H$6,0,10*ROW('Sanitation Data'!H165)),NA())</f>
        <v>#N/A</v>
      </c>
      <c r="AR171" s="509" t="e">
        <f ca="1">+IF(AND(ISNUMBER(OFFSET('Sanitation Data'!$H$10,0,10*ROW('Sanitation Data'!H165))),'Data Summary'!DG171="Yes"),OFFSET('Sanitation Data'!$H$10,0,10*ROW('Sanitation Data'!H165)),NA())</f>
        <v>#N/A</v>
      </c>
      <c r="AS171" s="509" t="e">
        <f ca="1">+IF(AND(ISNUMBER(OFFSET('Sanitation Data'!$H$11,0,10*ROW('Sanitation Data'!H165))),'Data Summary'!DH171="Yes"),OFFSET('Sanitation Data'!$H$11,0,10*ROW('Sanitation Data'!H165)),NA())</f>
        <v>#N/A</v>
      </c>
      <c r="AT171" s="509" t="e">
        <f ca="1">+IF(AND(ISNUMBER(OFFSET('Sanitation Data'!$H$12,0,10*ROW('Sanitation Data'!H165))),'Data Summary'!DI171="Yes"),OFFSET('Sanitation Data'!$H$12,0,10*ROW('Sanitation Data'!H165)),NA())</f>
        <v>#N/A</v>
      </c>
      <c r="AU171" s="509" t="e">
        <f ca="1">+IF(AND(ISNUMBER(OFFSET('Sanitation Data'!$I$4,0,10*ROW('Sanitation Data'!I165))),'Data Summary'!DJ171="Yes"),100-OFFSET('Sanitation Data'!$I$4,0,10*ROW('Sanitation Data'!I165)),NA())</f>
        <v>#N/A</v>
      </c>
      <c r="AV171" s="509" t="e">
        <f ca="1">+IF(AND(ISNUMBER(OFFSET('Sanitation Data'!$I$6,0,10*ROW('Sanitation Data'!I165))),'Data Summary'!DK171="Yes"),OFFSET('Sanitation Data'!$I$6,0,10*ROW('Sanitation Data'!I165)),NA())</f>
        <v>#N/A</v>
      </c>
      <c r="AW171" s="509" t="e">
        <f ca="1">+IF(AND(ISNUMBER(OFFSET('Sanitation Data'!$I$10,0,10*ROW('Sanitation Data'!I165))),'Data Summary'!DL171="Yes"),OFFSET('Sanitation Data'!$I$10,0,10*ROW('Sanitation Data'!I165)),NA())</f>
        <v>#N/A</v>
      </c>
      <c r="AX171" s="509" t="e">
        <f ca="1">+IF(AND(ISNUMBER(OFFSET('Sanitation Data'!$I$11,0,10*ROW('Sanitation Data'!I165))),'Data Summary'!DM171="Yes"),OFFSET('Sanitation Data'!$I$11,0,10*ROW('Sanitation Data'!I165)),NA())</f>
        <v>#N/A</v>
      </c>
      <c r="AY171" s="509" t="e">
        <f ca="1">+IF(AND(ISNUMBER(OFFSET('Sanitation Data'!$I$12,0,10*ROW('Sanitation Data'!I165))),'Data Summary'!DN171="Yes"),OFFSET('Sanitation Data'!$I$12,0,10*ROW('Sanitation Data'!I165)),NA())</f>
        <v>#N/A</v>
      </c>
      <c r="AZ171" s="510" t="e">
        <f ca="1">+IF(AND(ISNUMBER(OFFSET('Hygiene Data'!$D$5,0,10*ROW('Hygiene Data'!D165))),'Data Summary'!DO171="Yes"),OFFSET('Hygiene Data'!$D$5,0,10*ROW('Hygiene Data'!D165)),NA())</f>
        <v>#N/A</v>
      </c>
      <c r="BA171" s="510" t="e">
        <f ca="1">+IF(AND(ISNUMBER(OFFSET('Hygiene Data'!$D$7,0,10*ROW('Hygiene Data'!D165))),'Data Summary'!DP171="Yes"),OFFSET('Hygiene Data'!$D$7,0,10*ROW('Hygiene Data'!D165)),NA())</f>
        <v>#N/A</v>
      </c>
      <c r="BB171" s="510" t="e">
        <f ca="1">+IF(AND(ISNUMBER(OFFSET('Hygiene Data'!$D$9,0,10*ROW('Hygiene Data'!D165))),'Data Summary'!DQ171="Yes"),OFFSET('Hygiene Data'!$D$9,0,10*ROW('Hygiene Data'!D165)),NA())</f>
        <v>#N/A</v>
      </c>
      <c r="BC171" s="510" t="e">
        <f ca="1">+IF(AND(ISNUMBER(OFFSET('Hygiene Data'!$E$5,0,10*ROW('Hygiene Data'!E165))),'Data Summary'!DR171="Yes"),OFFSET('Hygiene Data'!$E$5,0,10*ROW('Hygiene Data'!E165)),NA())</f>
        <v>#N/A</v>
      </c>
      <c r="BD171" s="510" t="e">
        <f ca="1">+IF(AND(ISNUMBER(OFFSET('Hygiene Data'!$E$7,0,10*ROW('Hygiene Data'!E165))),'Data Summary'!DS171="Yes"),OFFSET('Hygiene Data'!$E$7,0,10*ROW('Hygiene Data'!E165)),NA())</f>
        <v>#N/A</v>
      </c>
      <c r="BE171" s="510" t="e">
        <f ca="1">+IF(AND(ISNUMBER(OFFSET('Hygiene Data'!$E$9,0,10*ROW('Hygiene Data'!E165))),'Data Summary'!DT171="Yes"),OFFSET('Hygiene Data'!$E$9,0,10*ROW('Hygiene Data'!E165)),NA())</f>
        <v>#N/A</v>
      </c>
      <c r="BF171" s="510" t="e">
        <f ca="1">+IF(AND(ISNUMBER(OFFSET('Hygiene Data'!$F$5,0,10*ROW('Hygiene Data'!F165))),'Data Summary'!DU171="Yes"),OFFSET('Hygiene Data'!$F$5,0,10*ROW('Hygiene Data'!F165)),NA())</f>
        <v>#N/A</v>
      </c>
      <c r="BG171" s="510" t="e">
        <f ca="1">+IF(AND(ISNUMBER(OFFSET('Hygiene Data'!$F$7,0,10*ROW('Hygiene Data'!F165))),'Data Summary'!DV171="Yes"),OFFSET('Hygiene Data'!$F$7,0,10*ROW('Hygiene Data'!F165)),NA())</f>
        <v>#N/A</v>
      </c>
      <c r="BH171" s="510" t="e">
        <f ca="1">+IF(AND(ISNUMBER(OFFSET('Hygiene Data'!$F$9,0,10*ROW('Hygiene Data'!F165))),'Data Summary'!DW171="Yes"),OFFSET('Hygiene Data'!$F$9,0,10*ROW('Hygiene Data'!F165)),NA())</f>
        <v>#N/A</v>
      </c>
      <c r="BI171" s="510" t="e">
        <f ca="1">+IF(AND(ISNUMBER(OFFSET('Hygiene Data'!$G$5,0,10*ROW('Hygiene Data'!G165))),'Data Summary'!DX171="Yes"),OFFSET('Hygiene Data'!$G$5,0,10*ROW('Hygiene Data'!G165)),NA())</f>
        <v>#N/A</v>
      </c>
      <c r="BJ171" s="510" t="e">
        <f ca="1">+IF(AND(ISNUMBER(OFFSET('Hygiene Data'!$G$7,0,10*ROW('Hygiene Data'!G165))),'Data Summary'!DY171="Yes"),OFFSET('Hygiene Data'!$G$7,0,10*ROW('Hygiene Data'!G165)),NA())</f>
        <v>#N/A</v>
      </c>
      <c r="BK171" s="510" t="e">
        <f ca="1">+IF(AND(ISNUMBER(OFFSET('Hygiene Data'!$G$9,0,10*ROW('Hygiene Data'!G165))),'Data Summary'!DZ171="Yes"),OFFSET('Hygiene Data'!$G$9,0,10*ROW('Hygiene Data'!G165)),NA())</f>
        <v>#N/A</v>
      </c>
      <c r="BL171" s="510" t="e">
        <f ca="1">+IF(AND(ISNUMBER(OFFSET('Hygiene Data'!$H$5,0,10*ROW('Hygiene Data'!H165))),'Data Summary'!EA171="Yes"),OFFSET('Hygiene Data'!$H$5,0,10*ROW('Hygiene Data'!H165)),NA())</f>
        <v>#N/A</v>
      </c>
      <c r="BM171" s="510" t="e">
        <f ca="1">+IF(AND(ISNUMBER(OFFSET('Hygiene Data'!$H$7,0,10*ROW('Hygiene Data'!H165))),'Data Summary'!EB171="Yes"),OFFSET('Hygiene Data'!$H$7,0,10*ROW('Hygiene Data'!H165)),NA())</f>
        <v>#N/A</v>
      </c>
      <c r="BN171" s="510" t="e">
        <f ca="1">+IF(AND(ISNUMBER(OFFSET('Hygiene Data'!$H$9,0,10*ROW('Hygiene Data'!H165))),'Data Summary'!EC171="Yes"),OFFSET('Hygiene Data'!$H$9,0,10*ROW('Hygiene Data'!H165)),NA())</f>
        <v>#N/A</v>
      </c>
      <c r="BO171" s="510" t="e">
        <f ca="1">+IF(AND(ISNUMBER(OFFSET('Hygiene Data'!$I$5,0,10*ROW('Hygiene Data'!I165))),'Data Summary'!ED171="Yes"),OFFSET('Hygiene Data'!$I$5,0,10*ROW('Hygiene Data'!I165)),NA())</f>
        <v>#N/A</v>
      </c>
      <c r="BP171" s="510" t="e">
        <f ca="1">+IF(AND(ISNUMBER(OFFSET('Hygiene Data'!$I$7,0,10*ROW('Hygiene Data'!I165))),'Data Summary'!EE171="Yes"),OFFSET('Hygiene Data'!$I$7,0,10*ROW('Hygiene Data'!I165)),NA())</f>
        <v>#N/A</v>
      </c>
      <c r="BQ171" s="510" t="e">
        <f ca="1">+IF(AND(ISNUMBER(OFFSET('Hygiene Data'!$I$9,0,10*ROW('Hygiene Data'!I165))),'Data Summary'!EF171="Yes"),OFFSET('Hygiene Data'!$I$9,0,10*ROW('Hygiene Data'!I165)),NA())</f>
        <v>#N/A</v>
      </c>
    </row>
    <row r="172" spans="1:69" x14ac:dyDescent="0.25">
      <c r="A172" s="506" t="e">
        <f ca="1">+RIGHT('Data Summary'!A172,LEN('Data Summary'!A172)-9)</f>
        <v>#VALUE!</v>
      </c>
      <c r="B172" s="480" t="str">
        <f ca="1">+IF(ISTEXT('Data Summary'!B172),'Data Summary'!B172,"")</f>
        <v/>
      </c>
      <c r="C172" s="507" t="e">
        <f ca="1">+VALUE('Data Summary'!C172)</f>
        <v>#VALUE!</v>
      </c>
      <c r="D172" s="508" t="e">
        <f ca="1">+IF(AND(ISNUMBER(OFFSET('Water Data'!$D$4,0,10*ROW('Water Data'!D166))),'Data Summary'!BS172="Yes"),100-OFFSET('Water Data'!$D$4,0,10*ROW('Water Data'!D166)),NA())</f>
        <v>#N/A</v>
      </c>
      <c r="E172" s="508" t="e">
        <f ca="1">+IF(AND(ISNUMBER(OFFSET('Water Data'!$D$6,0,10*ROW('Water Data'!D166))),'Data Summary'!BT172="Yes"),OFFSET('Water Data'!$D$6,0,10*ROW('Water Data'!D166)),NA())</f>
        <v>#N/A</v>
      </c>
      <c r="F172" s="508" t="e">
        <f ca="1">+IF(AND(ISNUMBER(OFFSET('Water Data'!$D$9,0,10*ROW('Water Data'!D166))),'Data Summary'!BU172="Yes"),OFFSET('Water Data'!$D$9,0,10*ROW('Water Data'!D166)),NA())</f>
        <v>#N/A</v>
      </c>
      <c r="G172" s="508" t="e">
        <f ca="1">+IF(AND(ISNUMBER(OFFSET('Water Data'!$E$4,0,10*ROW('Water Data'!E166))),'Data Summary'!BV172="Yes"),100-OFFSET('Water Data'!$E$4,0,10*ROW('Water Data'!E166)),NA())</f>
        <v>#N/A</v>
      </c>
      <c r="H172" s="508" t="e">
        <f ca="1">+IF(AND(ISNUMBER(OFFSET('Water Data'!$E$6,0,10*ROW('Water Data'!E166))),'Data Summary'!BW172="Yes"),OFFSET('Water Data'!$E$6,0,10*ROW('Water Data'!E166)),NA())</f>
        <v>#N/A</v>
      </c>
      <c r="I172" s="508" t="e">
        <f ca="1">+IF(AND(ISNUMBER(OFFSET('Water Data'!$E$9,0,10*ROW('Water Data'!E166))),'Data Summary'!BX172="Yes"),OFFSET('Water Data'!$E$9,0,10*ROW('Water Data'!E166)),NA())</f>
        <v>#N/A</v>
      </c>
      <c r="J172" s="508" t="e">
        <f ca="1">+IF(AND(ISNUMBER(OFFSET('Water Data'!$F$4,0,10*ROW('Water Data'!F166))),'Data Summary'!BY172="Yes"),100-OFFSET('Water Data'!$F$4,0,10*ROW('Water Data'!F166)),NA())</f>
        <v>#N/A</v>
      </c>
      <c r="K172" s="508" t="e">
        <f ca="1">+IF(AND(ISNUMBER(OFFSET('Water Data'!$F$6,0,10*ROW('Water Data'!F166))),'Data Summary'!BZ172="Yes"),OFFSET('Water Data'!$F$6,0,10*ROW('Water Data'!F166)),NA())</f>
        <v>#N/A</v>
      </c>
      <c r="L172" s="508" t="e">
        <f ca="1">+IF(AND(ISNUMBER(OFFSET('Water Data'!$F$9,0,10*ROW('Water Data'!F166))),'Data Summary'!CA172="Yes"),OFFSET('Water Data'!$F$9,0,10*ROW('Water Data'!F166)),NA())</f>
        <v>#N/A</v>
      </c>
      <c r="M172" s="508" t="e">
        <f ca="1">+IF(AND(ISNUMBER(OFFSET('Water Data'!$G$4,0,10*ROW('Water Data'!G166))),'Data Summary'!CB172="Yes"),100-OFFSET('Water Data'!$G$4,0,10*ROW('Water Data'!G166)),NA())</f>
        <v>#N/A</v>
      </c>
      <c r="N172" s="508" t="e">
        <f ca="1">+IF(AND(ISNUMBER(OFFSET('Water Data'!$G$6,0,10*ROW('Water Data'!G166))),'Data Summary'!CC172="Yes"),OFFSET('Water Data'!$G$6,0,10*ROW('Water Data'!G166)),NA())</f>
        <v>#N/A</v>
      </c>
      <c r="O172" s="508" t="e">
        <f ca="1">+IF(AND(ISNUMBER(OFFSET('Water Data'!$G$9,0,10*ROW('Water Data'!G166))),'Data Summary'!CD172="Yes"),OFFSET('Water Data'!$G$9,0,10*ROW('Water Data'!G166)),NA())</f>
        <v>#N/A</v>
      </c>
      <c r="P172" s="508" t="e">
        <f ca="1">+IF(AND(ISNUMBER(OFFSET('Water Data'!$H$4,0,10*ROW('Water Data'!H166))),'Data Summary'!CE172="Yes"),100-OFFSET('Water Data'!$H$4,0,10*ROW('Water Data'!H166)),NA())</f>
        <v>#N/A</v>
      </c>
      <c r="Q172" s="508" t="e">
        <f ca="1">+IF(AND(ISNUMBER(OFFSET('Water Data'!$H$6,0,10*ROW('Water Data'!H166))),'Data Summary'!CF172="Yes"),OFFSET('Water Data'!$H$6,0,10*ROW('Water Data'!H166)),NA())</f>
        <v>#N/A</v>
      </c>
      <c r="R172" s="508" t="e">
        <f ca="1">+IF(AND(ISNUMBER(OFFSET('Water Data'!$H$9,0,10*ROW('Water Data'!H166))),'Data Summary'!CG172="Yes"),OFFSET('Water Data'!$H$9,0,10*ROW('Water Data'!H166)),NA())</f>
        <v>#N/A</v>
      </c>
      <c r="S172" s="508" t="e">
        <f ca="1">+IF(AND(ISNUMBER(OFFSET('Water Data'!$I$4,0,10*ROW('Water Data'!I166))),'Data Summary'!CH172="Yes"),100-OFFSET('Water Data'!$I$4,0,10*ROW('Water Data'!I166)),NA())</f>
        <v>#N/A</v>
      </c>
      <c r="T172" s="508" t="e">
        <f ca="1">+IF(AND(ISNUMBER(OFFSET('Water Data'!$I$6,0,10*ROW('Water Data'!I166))),'Data Summary'!CI172="Yes"),OFFSET('Water Data'!$I$6,0,10*ROW('Water Data'!I166)),NA())</f>
        <v>#N/A</v>
      </c>
      <c r="U172" s="508" t="e">
        <f ca="1">+IF(AND(ISNUMBER(OFFSET('Water Data'!$I$9,0,10*ROW('Water Data'!I166))),'Data Summary'!CJ172="Yes"),OFFSET('Water Data'!$I$9,0,10*ROW('Water Data'!I166)),NA())</f>
        <v>#N/A</v>
      </c>
      <c r="V172" s="509" t="e">
        <f ca="1">+IF(AND(ISNUMBER(OFFSET('Sanitation Data'!$D$4,0,10*ROW('Sanitation Data'!D166))),'Data Summary'!CK172="Yes"),100-OFFSET('Sanitation Data'!$D$4,0,10*ROW('Sanitation Data'!D166)),NA())</f>
        <v>#N/A</v>
      </c>
      <c r="W172" s="509" t="e">
        <f ca="1">+IF(AND(ISNUMBER(OFFSET('Sanitation Data'!$D$6,0,10*ROW('Sanitation Data'!D166))),'Data Summary'!CL172="Yes"),OFFSET('Sanitation Data'!$D$6,0,10*ROW('Sanitation Data'!D166)),NA())</f>
        <v>#N/A</v>
      </c>
      <c r="X172" s="509" t="e">
        <f ca="1">+IF(AND(ISNUMBER(OFFSET('Sanitation Data'!$D$10,0,10*ROW('Sanitation Data'!D166))),'Data Summary'!CM172="Yes"),OFFSET('Sanitation Data'!$D$10,0,10*ROW('Sanitation Data'!D166)),NA())</f>
        <v>#N/A</v>
      </c>
      <c r="Y172" s="509" t="e">
        <f ca="1">+IF(AND(ISNUMBER(OFFSET('Sanitation Data'!$D$11,0,10*ROW('Sanitation Data'!D166))),'Data Summary'!CN172="Yes"),OFFSET('Sanitation Data'!$D$11,0,10*ROW('Sanitation Data'!D166)),NA())</f>
        <v>#N/A</v>
      </c>
      <c r="Z172" s="509" t="e">
        <f ca="1">+IF(AND(ISNUMBER(OFFSET('Sanitation Data'!$D$12,0,10*ROW('Sanitation Data'!D166))),'Data Summary'!CO172="Yes"),OFFSET('Sanitation Data'!$D$12,0,10*ROW('Sanitation Data'!D166)),NA())</f>
        <v>#N/A</v>
      </c>
      <c r="AA172" s="509" t="e">
        <f ca="1">+IF(AND(ISNUMBER(OFFSET('Sanitation Data'!$E$4,0,10*ROW('Sanitation Data'!E166))),'Data Summary'!CP172="Yes"),100-OFFSET('Sanitation Data'!$E$4,0,10*ROW('Sanitation Data'!E166)),NA())</f>
        <v>#N/A</v>
      </c>
      <c r="AB172" s="509" t="e">
        <f ca="1">+IF(AND(ISNUMBER(OFFSET('Sanitation Data'!$E$6,0,10*ROW('Sanitation Data'!E166))),'Data Summary'!CQ172="Yes"),OFFSET('Sanitation Data'!$E$6,0,10*ROW('Sanitation Data'!E166)),NA())</f>
        <v>#N/A</v>
      </c>
      <c r="AC172" s="509" t="e">
        <f ca="1">+IF(AND(ISNUMBER(OFFSET('Sanitation Data'!$E$10,0,10*ROW('Sanitation Data'!E166))),'Data Summary'!CR172="Yes"),OFFSET('Sanitation Data'!$E$10,0,10*ROW('Sanitation Data'!E166)),NA())</f>
        <v>#N/A</v>
      </c>
      <c r="AD172" s="509" t="e">
        <f ca="1">+IF(AND(ISNUMBER(OFFSET('Sanitation Data'!$E$11,0,10*ROW('Sanitation Data'!E166))),'Data Summary'!CS172="Yes"),OFFSET('Sanitation Data'!$E$11,0,10*ROW('Sanitation Data'!E166)),NA())</f>
        <v>#N/A</v>
      </c>
      <c r="AE172" s="509" t="e">
        <f ca="1">+IF(AND(ISNUMBER(OFFSET('Sanitation Data'!$E$12,0,10*ROW('Sanitation Data'!E166))),'Data Summary'!CT172="Yes"),OFFSET('Sanitation Data'!$E$12,0,10*ROW('Sanitation Data'!E166)),NA())</f>
        <v>#N/A</v>
      </c>
      <c r="AF172" s="509" t="e">
        <f ca="1">+IF(AND(ISNUMBER(OFFSET('Sanitation Data'!$F$4,0,10*ROW('Sanitation Data'!F166))),'Data Summary'!CU172="Yes"),100-OFFSET('Sanitation Data'!$F$4,0,10*ROW('Sanitation Data'!F166)),NA())</f>
        <v>#N/A</v>
      </c>
      <c r="AG172" s="509" t="e">
        <f ca="1">+IF(AND(ISNUMBER(OFFSET('Sanitation Data'!$F$6,0,10*ROW('Sanitation Data'!F166))),'Data Summary'!CV172="Yes"),OFFSET('Sanitation Data'!$F$6,0,10*ROW('Sanitation Data'!F166)),NA())</f>
        <v>#N/A</v>
      </c>
      <c r="AH172" s="509" t="e">
        <f ca="1">+IF(AND(ISNUMBER(OFFSET('Sanitation Data'!$F$10,0,10*ROW('Sanitation Data'!F166))),'Data Summary'!CW172="Yes"),OFFSET('Sanitation Data'!$F$10,0,10*ROW('Sanitation Data'!F166)),NA())</f>
        <v>#N/A</v>
      </c>
      <c r="AI172" s="509" t="e">
        <f ca="1">+IF(AND(ISNUMBER(OFFSET('Sanitation Data'!$F$11,0,10*ROW('Sanitation Data'!F166))),'Data Summary'!CX172="Yes"),OFFSET('Sanitation Data'!$F$11,0,10*ROW('Sanitation Data'!F166)),NA())</f>
        <v>#N/A</v>
      </c>
      <c r="AJ172" s="509" t="e">
        <f ca="1">+IF(AND(ISNUMBER(OFFSET('Sanitation Data'!$F$12,0,10*ROW('Sanitation Data'!F166))),'Data Summary'!CY172="Yes"),OFFSET('Sanitation Data'!$F$12,0,10*ROW('Sanitation Data'!F166)),NA())</f>
        <v>#N/A</v>
      </c>
      <c r="AK172" s="509" t="e">
        <f ca="1">+IF(AND(ISNUMBER(OFFSET('Sanitation Data'!$G$4,0,10*ROW('Sanitation Data'!G166))),'Data Summary'!CZ172="Yes"),100-OFFSET('Sanitation Data'!$G$4,0,10*ROW('Sanitation Data'!G166)),NA())</f>
        <v>#N/A</v>
      </c>
      <c r="AL172" s="509" t="e">
        <f ca="1">+IF(AND(ISNUMBER(OFFSET('Sanitation Data'!$G$6,0,10*ROW('Sanitation Data'!G166))),'Data Summary'!DA172="Yes"),OFFSET('Sanitation Data'!$G$6,0,10*ROW('Sanitation Data'!G166)),NA())</f>
        <v>#N/A</v>
      </c>
      <c r="AM172" s="509" t="e">
        <f ca="1">+IF(AND(ISNUMBER(OFFSET('Sanitation Data'!$G$10,0,10*ROW('Sanitation Data'!G166))),'Data Summary'!DB172="Yes"),OFFSET('Sanitation Data'!$G$10,0,10*ROW('Sanitation Data'!G166)),NA())</f>
        <v>#N/A</v>
      </c>
      <c r="AN172" s="509" t="e">
        <f ca="1">+IF(AND(ISNUMBER(OFFSET('Sanitation Data'!$G$11,0,10*ROW('Sanitation Data'!G166))),'Data Summary'!DC172="Yes"),OFFSET('Sanitation Data'!$G$11,0,10*ROW('Sanitation Data'!G166)),NA())</f>
        <v>#N/A</v>
      </c>
      <c r="AO172" s="509" t="e">
        <f ca="1">+IF(AND(ISNUMBER(OFFSET('Sanitation Data'!$G$12,0,10*ROW('Sanitation Data'!G166))),'Data Summary'!DD172="Yes"),OFFSET('Sanitation Data'!$G$12,0,10*ROW('Sanitation Data'!G166)),NA())</f>
        <v>#N/A</v>
      </c>
      <c r="AP172" s="509" t="e">
        <f ca="1">+IF(AND(ISNUMBER(OFFSET('Sanitation Data'!$H$4,0,10*ROW('Sanitation Data'!H166))),'Data Summary'!DE172="Yes"),100-OFFSET('Sanitation Data'!$H$4,0,10*ROW('Sanitation Data'!H166)),NA())</f>
        <v>#N/A</v>
      </c>
      <c r="AQ172" s="509" t="e">
        <f ca="1">+IF(AND(ISNUMBER(OFFSET('Sanitation Data'!$H$6,0,10*ROW('Sanitation Data'!H166))),'Data Summary'!DF172="Yes"),OFFSET('Sanitation Data'!$H$6,0,10*ROW('Sanitation Data'!H166)),NA())</f>
        <v>#N/A</v>
      </c>
      <c r="AR172" s="509" t="e">
        <f ca="1">+IF(AND(ISNUMBER(OFFSET('Sanitation Data'!$H$10,0,10*ROW('Sanitation Data'!H166))),'Data Summary'!DG172="Yes"),OFFSET('Sanitation Data'!$H$10,0,10*ROW('Sanitation Data'!H166)),NA())</f>
        <v>#N/A</v>
      </c>
      <c r="AS172" s="509" t="e">
        <f ca="1">+IF(AND(ISNUMBER(OFFSET('Sanitation Data'!$H$11,0,10*ROW('Sanitation Data'!H166))),'Data Summary'!DH172="Yes"),OFFSET('Sanitation Data'!$H$11,0,10*ROW('Sanitation Data'!H166)),NA())</f>
        <v>#N/A</v>
      </c>
      <c r="AT172" s="509" t="e">
        <f ca="1">+IF(AND(ISNUMBER(OFFSET('Sanitation Data'!$H$12,0,10*ROW('Sanitation Data'!H166))),'Data Summary'!DI172="Yes"),OFFSET('Sanitation Data'!$H$12,0,10*ROW('Sanitation Data'!H166)),NA())</f>
        <v>#N/A</v>
      </c>
      <c r="AU172" s="509" t="e">
        <f ca="1">+IF(AND(ISNUMBER(OFFSET('Sanitation Data'!$I$4,0,10*ROW('Sanitation Data'!I166))),'Data Summary'!DJ172="Yes"),100-OFFSET('Sanitation Data'!$I$4,0,10*ROW('Sanitation Data'!I166)),NA())</f>
        <v>#N/A</v>
      </c>
      <c r="AV172" s="509" t="e">
        <f ca="1">+IF(AND(ISNUMBER(OFFSET('Sanitation Data'!$I$6,0,10*ROW('Sanitation Data'!I166))),'Data Summary'!DK172="Yes"),OFFSET('Sanitation Data'!$I$6,0,10*ROW('Sanitation Data'!I166)),NA())</f>
        <v>#N/A</v>
      </c>
      <c r="AW172" s="509" t="e">
        <f ca="1">+IF(AND(ISNUMBER(OFFSET('Sanitation Data'!$I$10,0,10*ROW('Sanitation Data'!I166))),'Data Summary'!DL172="Yes"),OFFSET('Sanitation Data'!$I$10,0,10*ROW('Sanitation Data'!I166)),NA())</f>
        <v>#N/A</v>
      </c>
      <c r="AX172" s="509" t="e">
        <f ca="1">+IF(AND(ISNUMBER(OFFSET('Sanitation Data'!$I$11,0,10*ROW('Sanitation Data'!I166))),'Data Summary'!DM172="Yes"),OFFSET('Sanitation Data'!$I$11,0,10*ROW('Sanitation Data'!I166)),NA())</f>
        <v>#N/A</v>
      </c>
      <c r="AY172" s="509" t="e">
        <f ca="1">+IF(AND(ISNUMBER(OFFSET('Sanitation Data'!$I$12,0,10*ROW('Sanitation Data'!I166))),'Data Summary'!DN172="Yes"),OFFSET('Sanitation Data'!$I$12,0,10*ROW('Sanitation Data'!I166)),NA())</f>
        <v>#N/A</v>
      </c>
      <c r="AZ172" s="510" t="e">
        <f ca="1">+IF(AND(ISNUMBER(OFFSET('Hygiene Data'!$D$5,0,10*ROW('Hygiene Data'!D166))),'Data Summary'!DO172="Yes"),OFFSET('Hygiene Data'!$D$5,0,10*ROW('Hygiene Data'!D166)),NA())</f>
        <v>#N/A</v>
      </c>
      <c r="BA172" s="510" t="e">
        <f ca="1">+IF(AND(ISNUMBER(OFFSET('Hygiene Data'!$D$7,0,10*ROW('Hygiene Data'!D166))),'Data Summary'!DP172="Yes"),OFFSET('Hygiene Data'!$D$7,0,10*ROW('Hygiene Data'!D166)),NA())</f>
        <v>#N/A</v>
      </c>
      <c r="BB172" s="510" t="e">
        <f ca="1">+IF(AND(ISNUMBER(OFFSET('Hygiene Data'!$D$9,0,10*ROW('Hygiene Data'!D166))),'Data Summary'!DQ172="Yes"),OFFSET('Hygiene Data'!$D$9,0,10*ROW('Hygiene Data'!D166)),NA())</f>
        <v>#N/A</v>
      </c>
      <c r="BC172" s="510" t="e">
        <f ca="1">+IF(AND(ISNUMBER(OFFSET('Hygiene Data'!$E$5,0,10*ROW('Hygiene Data'!E166))),'Data Summary'!DR172="Yes"),OFFSET('Hygiene Data'!$E$5,0,10*ROW('Hygiene Data'!E166)),NA())</f>
        <v>#N/A</v>
      </c>
      <c r="BD172" s="510" t="e">
        <f ca="1">+IF(AND(ISNUMBER(OFFSET('Hygiene Data'!$E$7,0,10*ROW('Hygiene Data'!E166))),'Data Summary'!DS172="Yes"),OFFSET('Hygiene Data'!$E$7,0,10*ROW('Hygiene Data'!E166)),NA())</f>
        <v>#N/A</v>
      </c>
      <c r="BE172" s="510" t="e">
        <f ca="1">+IF(AND(ISNUMBER(OFFSET('Hygiene Data'!$E$9,0,10*ROW('Hygiene Data'!E166))),'Data Summary'!DT172="Yes"),OFFSET('Hygiene Data'!$E$9,0,10*ROW('Hygiene Data'!E166)),NA())</f>
        <v>#N/A</v>
      </c>
      <c r="BF172" s="510" t="e">
        <f ca="1">+IF(AND(ISNUMBER(OFFSET('Hygiene Data'!$F$5,0,10*ROW('Hygiene Data'!F166))),'Data Summary'!DU172="Yes"),OFFSET('Hygiene Data'!$F$5,0,10*ROW('Hygiene Data'!F166)),NA())</f>
        <v>#N/A</v>
      </c>
      <c r="BG172" s="510" t="e">
        <f ca="1">+IF(AND(ISNUMBER(OFFSET('Hygiene Data'!$F$7,0,10*ROW('Hygiene Data'!F166))),'Data Summary'!DV172="Yes"),OFFSET('Hygiene Data'!$F$7,0,10*ROW('Hygiene Data'!F166)),NA())</f>
        <v>#N/A</v>
      </c>
      <c r="BH172" s="510" t="e">
        <f ca="1">+IF(AND(ISNUMBER(OFFSET('Hygiene Data'!$F$9,0,10*ROW('Hygiene Data'!F166))),'Data Summary'!DW172="Yes"),OFFSET('Hygiene Data'!$F$9,0,10*ROW('Hygiene Data'!F166)),NA())</f>
        <v>#N/A</v>
      </c>
      <c r="BI172" s="510" t="e">
        <f ca="1">+IF(AND(ISNUMBER(OFFSET('Hygiene Data'!$G$5,0,10*ROW('Hygiene Data'!G166))),'Data Summary'!DX172="Yes"),OFFSET('Hygiene Data'!$G$5,0,10*ROW('Hygiene Data'!G166)),NA())</f>
        <v>#N/A</v>
      </c>
      <c r="BJ172" s="510" t="e">
        <f ca="1">+IF(AND(ISNUMBER(OFFSET('Hygiene Data'!$G$7,0,10*ROW('Hygiene Data'!G166))),'Data Summary'!DY172="Yes"),OFFSET('Hygiene Data'!$G$7,0,10*ROW('Hygiene Data'!G166)),NA())</f>
        <v>#N/A</v>
      </c>
      <c r="BK172" s="510" t="e">
        <f ca="1">+IF(AND(ISNUMBER(OFFSET('Hygiene Data'!$G$9,0,10*ROW('Hygiene Data'!G166))),'Data Summary'!DZ172="Yes"),OFFSET('Hygiene Data'!$G$9,0,10*ROW('Hygiene Data'!G166)),NA())</f>
        <v>#N/A</v>
      </c>
      <c r="BL172" s="510" t="e">
        <f ca="1">+IF(AND(ISNUMBER(OFFSET('Hygiene Data'!$H$5,0,10*ROW('Hygiene Data'!H166))),'Data Summary'!EA172="Yes"),OFFSET('Hygiene Data'!$H$5,0,10*ROW('Hygiene Data'!H166)),NA())</f>
        <v>#N/A</v>
      </c>
      <c r="BM172" s="510" t="e">
        <f ca="1">+IF(AND(ISNUMBER(OFFSET('Hygiene Data'!$H$7,0,10*ROW('Hygiene Data'!H166))),'Data Summary'!EB172="Yes"),OFFSET('Hygiene Data'!$H$7,0,10*ROW('Hygiene Data'!H166)),NA())</f>
        <v>#N/A</v>
      </c>
      <c r="BN172" s="510" t="e">
        <f ca="1">+IF(AND(ISNUMBER(OFFSET('Hygiene Data'!$H$9,0,10*ROW('Hygiene Data'!H166))),'Data Summary'!EC172="Yes"),OFFSET('Hygiene Data'!$H$9,0,10*ROW('Hygiene Data'!H166)),NA())</f>
        <v>#N/A</v>
      </c>
      <c r="BO172" s="510" t="e">
        <f ca="1">+IF(AND(ISNUMBER(OFFSET('Hygiene Data'!$I$5,0,10*ROW('Hygiene Data'!I166))),'Data Summary'!ED172="Yes"),OFFSET('Hygiene Data'!$I$5,0,10*ROW('Hygiene Data'!I166)),NA())</f>
        <v>#N/A</v>
      </c>
      <c r="BP172" s="510" t="e">
        <f ca="1">+IF(AND(ISNUMBER(OFFSET('Hygiene Data'!$I$7,0,10*ROW('Hygiene Data'!I166))),'Data Summary'!EE172="Yes"),OFFSET('Hygiene Data'!$I$7,0,10*ROW('Hygiene Data'!I166)),NA())</f>
        <v>#N/A</v>
      </c>
      <c r="BQ172" s="510" t="e">
        <f ca="1">+IF(AND(ISNUMBER(OFFSET('Hygiene Data'!$I$9,0,10*ROW('Hygiene Data'!I166))),'Data Summary'!EF172="Yes"),OFFSET('Hygiene Data'!$I$9,0,10*ROW('Hygiene Data'!I166)),NA())</f>
        <v>#N/A</v>
      </c>
    </row>
    <row r="173" spans="1:69" x14ac:dyDescent="0.25">
      <c r="A173" s="506" t="e">
        <f ca="1">+RIGHT('Data Summary'!A173,LEN('Data Summary'!A173)-9)</f>
        <v>#VALUE!</v>
      </c>
      <c r="B173" s="480" t="str">
        <f ca="1">+IF(ISTEXT('Data Summary'!B173),'Data Summary'!B173,"")</f>
        <v/>
      </c>
      <c r="C173" s="507" t="e">
        <f ca="1">+VALUE('Data Summary'!C173)</f>
        <v>#VALUE!</v>
      </c>
      <c r="D173" s="508" t="e">
        <f ca="1">+IF(AND(ISNUMBER(OFFSET('Water Data'!$D$4,0,10*ROW('Water Data'!D167))),'Data Summary'!BS173="Yes"),100-OFFSET('Water Data'!$D$4,0,10*ROW('Water Data'!D167)),NA())</f>
        <v>#N/A</v>
      </c>
      <c r="E173" s="508" t="e">
        <f ca="1">+IF(AND(ISNUMBER(OFFSET('Water Data'!$D$6,0,10*ROW('Water Data'!D167))),'Data Summary'!BT173="Yes"),OFFSET('Water Data'!$D$6,0,10*ROW('Water Data'!D167)),NA())</f>
        <v>#N/A</v>
      </c>
      <c r="F173" s="508" t="e">
        <f ca="1">+IF(AND(ISNUMBER(OFFSET('Water Data'!$D$9,0,10*ROW('Water Data'!D167))),'Data Summary'!BU173="Yes"),OFFSET('Water Data'!$D$9,0,10*ROW('Water Data'!D167)),NA())</f>
        <v>#N/A</v>
      </c>
      <c r="G173" s="508" t="e">
        <f ca="1">+IF(AND(ISNUMBER(OFFSET('Water Data'!$E$4,0,10*ROW('Water Data'!E167))),'Data Summary'!BV173="Yes"),100-OFFSET('Water Data'!$E$4,0,10*ROW('Water Data'!E167)),NA())</f>
        <v>#N/A</v>
      </c>
      <c r="H173" s="508" t="e">
        <f ca="1">+IF(AND(ISNUMBER(OFFSET('Water Data'!$E$6,0,10*ROW('Water Data'!E167))),'Data Summary'!BW173="Yes"),OFFSET('Water Data'!$E$6,0,10*ROW('Water Data'!E167)),NA())</f>
        <v>#N/A</v>
      </c>
      <c r="I173" s="508" t="e">
        <f ca="1">+IF(AND(ISNUMBER(OFFSET('Water Data'!$E$9,0,10*ROW('Water Data'!E167))),'Data Summary'!BX173="Yes"),OFFSET('Water Data'!$E$9,0,10*ROW('Water Data'!E167)),NA())</f>
        <v>#N/A</v>
      </c>
      <c r="J173" s="508" t="e">
        <f ca="1">+IF(AND(ISNUMBER(OFFSET('Water Data'!$F$4,0,10*ROW('Water Data'!F167))),'Data Summary'!BY173="Yes"),100-OFFSET('Water Data'!$F$4,0,10*ROW('Water Data'!F167)),NA())</f>
        <v>#N/A</v>
      </c>
      <c r="K173" s="508" t="e">
        <f ca="1">+IF(AND(ISNUMBER(OFFSET('Water Data'!$F$6,0,10*ROW('Water Data'!F167))),'Data Summary'!BZ173="Yes"),OFFSET('Water Data'!$F$6,0,10*ROW('Water Data'!F167)),NA())</f>
        <v>#N/A</v>
      </c>
      <c r="L173" s="508" t="e">
        <f ca="1">+IF(AND(ISNUMBER(OFFSET('Water Data'!$F$9,0,10*ROW('Water Data'!F167))),'Data Summary'!CA173="Yes"),OFFSET('Water Data'!$F$9,0,10*ROW('Water Data'!F167)),NA())</f>
        <v>#N/A</v>
      </c>
      <c r="M173" s="508" t="e">
        <f ca="1">+IF(AND(ISNUMBER(OFFSET('Water Data'!$G$4,0,10*ROW('Water Data'!G167))),'Data Summary'!CB173="Yes"),100-OFFSET('Water Data'!$G$4,0,10*ROW('Water Data'!G167)),NA())</f>
        <v>#N/A</v>
      </c>
      <c r="N173" s="508" t="e">
        <f ca="1">+IF(AND(ISNUMBER(OFFSET('Water Data'!$G$6,0,10*ROW('Water Data'!G167))),'Data Summary'!CC173="Yes"),OFFSET('Water Data'!$G$6,0,10*ROW('Water Data'!G167)),NA())</f>
        <v>#N/A</v>
      </c>
      <c r="O173" s="508" t="e">
        <f ca="1">+IF(AND(ISNUMBER(OFFSET('Water Data'!$G$9,0,10*ROW('Water Data'!G167))),'Data Summary'!CD173="Yes"),OFFSET('Water Data'!$G$9,0,10*ROW('Water Data'!G167)),NA())</f>
        <v>#N/A</v>
      </c>
      <c r="P173" s="508" t="e">
        <f ca="1">+IF(AND(ISNUMBER(OFFSET('Water Data'!$H$4,0,10*ROW('Water Data'!H167))),'Data Summary'!CE173="Yes"),100-OFFSET('Water Data'!$H$4,0,10*ROW('Water Data'!H167)),NA())</f>
        <v>#N/A</v>
      </c>
      <c r="Q173" s="508" t="e">
        <f ca="1">+IF(AND(ISNUMBER(OFFSET('Water Data'!$H$6,0,10*ROW('Water Data'!H167))),'Data Summary'!CF173="Yes"),OFFSET('Water Data'!$H$6,0,10*ROW('Water Data'!H167)),NA())</f>
        <v>#N/A</v>
      </c>
      <c r="R173" s="508" t="e">
        <f ca="1">+IF(AND(ISNUMBER(OFFSET('Water Data'!$H$9,0,10*ROW('Water Data'!H167))),'Data Summary'!CG173="Yes"),OFFSET('Water Data'!$H$9,0,10*ROW('Water Data'!H167)),NA())</f>
        <v>#N/A</v>
      </c>
      <c r="S173" s="508" t="e">
        <f ca="1">+IF(AND(ISNUMBER(OFFSET('Water Data'!$I$4,0,10*ROW('Water Data'!I167))),'Data Summary'!CH173="Yes"),100-OFFSET('Water Data'!$I$4,0,10*ROW('Water Data'!I167)),NA())</f>
        <v>#N/A</v>
      </c>
      <c r="T173" s="508" t="e">
        <f ca="1">+IF(AND(ISNUMBER(OFFSET('Water Data'!$I$6,0,10*ROW('Water Data'!I167))),'Data Summary'!CI173="Yes"),OFFSET('Water Data'!$I$6,0,10*ROW('Water Data'!I167)),NA())</f>
        <v>#N/A</v>
      </c>
      <c r="U173" s="508" t="e">
        <f ca="1">+IF(AND(ISNUMBER(OFFSET('Water Data'!$I$9,0,10*ROW('Water Data'!I167))),'Data Summary'!CJ173="Yes"),OFFSET('Water Data'!$I$9,0,10*ROW('Water Data'!I167)),NA())</f>
        <v>#N/A</v>
      </c>
      <c r="V173" s="509" t="e">
        <f ca="1">+IF(AND(ISNUMBER(OFFSET('Sanitation Data'!$D$4,0,10*ROW('Sanitation Data'!D167))),'Data Summary'!CK173="Yes"),100-OFFSET('Sanitation Data'!$D$4,0,10*ROW('Sanitation Data'!D167)),NA())</f>
        <v>#N/A</v>
      </c>
      <c r="W173" s="509" t="e">
        <f ca="1">+IF(AND(ISNUMBER(OFFSET('Sanitation Data'!$D$6,0,10*ROW('Sanitation Data'!D167))),'Data Summary'!CL173="Yes"),OFFSET('Sanitation Data'!$D$6,0,10*ROW('Sanitation Data'!D167)),NA())</f>
        <v>#N/A</v>
      </c>
      <c r="X173" s="509" t="e">
        <f ca="1">+IF(AND(ISNUMBER(OFFSET('Sanitation Data'!$D$10,0,10*ROW('Sanitation Data'!D167))),'Data Summary'!CM173="Yes"),OFFSET('Sanitation Data'!$D$10,0,10*ROW('Sanitation Data'!D167)),NA())</f>
        <v>#N/A</v>
      </c>
      <c r="Y173" s="509" t="e">
        <f ca="1">+IF(AND(ISNUMBER(OFFSET('Sanitation Data'!$D$11,0,10*ROW('Sanitation Data'!D167))),'Data Summary'!CN173="Yes"),OFFSET('Sanitation Data'!$D$11,0,10*ROW('Sanitation Data'!D167)),NA())</f>
        <v>#N/A</v>
      </c>
      <c r="Z173" s="509" t="e">
        <f ca="1">+IF(AND(ISNUMBER(OFFSET('Sanitation Data'!$D$12,0,10*ROW('Sanitation Data'!D167))),'Data Summary'!CO173="Yes"),OFFSET('Sanitation Data'!$D$12,0,10*ROW('Sanitation Data'!D167)),NA())</f>
        <v>#N/A</v>
      </c>
      <c r="AA173" s="509" t="e">
        <f ca="1">+IF(AND(ISNUMBER(OFFSET('Sanitation Data'!$E$4,0,10*ROW('Sanitation Data'!E167))),'Data Summary'!CP173="Yes"),100-OFFSET('Sanitation Data'!$E$4,0,10*ROW('Sanitation Data'!E167)),NA())</f>
        <v>#N/A</v>
      </c>
      <c r="AB173" s="509" t="e">
        <f ca="1">+IF(AND(ISNUMBER(OFFSET('Sanitation Data'!$E$6,0,10*ROW('Sanitation Data'!E167))),'Data Summary'!CQ173="Yes"),OFFSET('Sanitation Data'!$E$6,0,10*ROW('Sanitation Data'!E167)),NA())</f>
        <v>#N/A</v>
      </c>
      <c r="AC173" s="509" t="e">
        <f ca="1">+IF(AND(ISNUMBER(OFFSET('Sanitation Data'!$E$10,0,10*ROW('Sanitation Data'!E167))),'Data Summary'!CR173="Yes"),OFFSET('Sanitation Data'!$E$10,0,10*ROW('Sanitation Data'!E167)),NA())</f>
        <v>#N/A</v>
      </c>
      <c r="AD173" s="509" t="e">
        <f ca="1">+IF(AND(ISNUMBER(OFFSET('Sanitation Data'!$E$11,0,10*ROW('Sanitation Data'!E167))),'Data Summary'!CS173="Yes"),OFFSET('Sanitation Data'!$E$11,0,10*ROW('Sanitation Data'!E167)),NA())</f>
        <v>#N/A</v>
      </c>
      <c r="AE173" s="509" t="e">
        <f ca="1">+IF(AND(ISNUMBER(OFFSET('Sanitation Data'!$E$12,0,10*ROW('Sanitation Data'!E167))),'Data Summary'!CT173="Yes"),OFFSET('Sanitation Data'!$E$12,0,10*ROW('Sanitation Data'!E167)),NA())</f>
        <v>#N/A</v>
      </c>
      <c r="AF173" s="509" t="e">
        <f ca="1">+IF(AND(ISNUMBER(OFFSET('Sanitation Data'!$F$4,0,10*ROW('Sanitation Data'!F167))),'Data Summary'!CU173="Yes"),100-OFFSET('Sanitation Data'!$F$4,0,10*ROW('Sanitation Data'!F167)),NA())</f>
        <v>#N/A</v>
      </c>
      <c r="AG173" s="509" t="e">
        <f ca="1">+IF(AND(ISNUMBER(OFFSET('Sanitation Data'!$F$6,0,10*ROW('Sanitation Data'!F167))),'Data Summary'!CV173="Yes"),OFFSET('Sanitation Data'!$F$6,0,10*ROW('Sanitation Data'!F167)),NA())</f>
        <v>#N/A</v>
      </c>
      <c r="AH173" s="509" t="e">
        <f ca="1">+IF(AND(ISNUMBER(OFFSET('Sanitation Data'!$F$10,0,10*ROW('Sanitation Data'!F167))),'Data Summary'!CW173="Yes"),OFFSET('Sanitation Data'!$F$10,0,10*ROW('Sanitation Data'!F167)),NA())</f>
        <v>#N/A</v>
      </c>
      <c r="AI173" s="509" t="e">
        <f ca="1">+IF(AND(ISNUMBER(OFFSET('Sanitation Data'!$F$11,0,10*ROW('Sanitation Data'!F167))),'Data Summary'!CX173="Yes"),OFFSET('Sanitation Data'!$F$11,0,10*ROW('Sanitation Data'!F167)),NA())</f>
        <v>#N/A</v>
      </c>
      <c r="AJ173" s="509" t="e">
        <f ca="1">+IF(AND(ISNUMBER(OFFSET('Sanitation Data'!$F$12,0,10*ROW('Sanitation Data'!F167))),'Data Summary'!CY173="Yes"),OFFSET('Sanitation Data'!$F$12,0,10*ROW('Sanitation Data'!F167)),NA())</f>
        <v>#N/A</v>
      </c>
      <c r="AK173" s="509" t="e">
        <f ca="1">+IF(AND(ISNUMBER(OFFSET('Sanitation Data'!$G$4,0,10*ROW('Sanitation Data'!G167))),'Data Summary'!CZ173="Yes"),100-OFFSET('Sanitation Data'!$G$4,0,10*ROW('Sanitation Data'!G167)),NA())</f>
        <v>#N/A</v>
      </c>
      <c r="AL173" s="509" t="e">
        <f ca="1">+IF(AND(ISNUMBER(OFFSET('Sanitation Data'!$G$6,0,10*ROW('Sanitation Data'!G167))),'Data Summary'!DA173="Yes"),OFFSET('Sanitation Data'!$G$6,0,10*ROW('Sanitation Data'!G167)),NA())</f>
        <v>#N/A</v>
      </c>
      <c r="AM173" s="509" t="e">
        <f ca="1">+IF(AND(ISNUMBER(OFFSET('Sanitation Data'!$G$10,0,10*ROW('Sanitation Data'!G167))),'Data Summary'!DB173="Yes"),OFFSET('Sanitation Data'!$G$10,0,10*ROW('Sanitation Data'!G167)),NA())</f>
        <v>#N/A</v>
      </c>
      <c r="AN173" s="509" t="e">
        <f ca="1">+IF(AND(ISNUMBER(OFFSET('Sanitation Data'!$G$11,0,10*ROW('Sanitation Data'!G167))),'Data Summary'!DC173="Yes"),OFFSET('Sanitation Data'!$G$11,0,10*ROW('Sanitation Data'!G167)),NA())</f>
        <v>#N/A</v>
      </c>
      <c r="AO173" s="509" t="e">
        <f ca="1">+IF(AND(ISNUMBER(OFFSET('Sanitation Data'!$G$12,0,10*ROW('Sanitation Data'!G167))),'Data Summary'!DD173="Yes"),OFFSET('Sanitation Data'!$G$12,0,10*ROW('Sanitation Data'!G167)),NA())</f>
        <v>#N/A</v>
      </c>
      <c r="AP173" s="509" t="e">
        <f ca="1">+IF(AND(ISNUMBER(OFFSET('Sanitation Data'!$H$4,0,10*ROW('Sanitation Data'!H167))),'Data Summary'!DE173="Yes"),100-OFFSET('Sanitation Data'!$H$4,0,10*ROW('Sanitation Data'!H167)),NA())</f>
        <v>#N/A</v>
      </c>
      <c r="AQ173" s="509" t="e">
        <f ca="1">+IF(AND(ISNUMBER(OFFSET('Sanitation Data'!$H$6,0,10*ROW('Sanitation Data'!H167))),'Data Summary'!DF173="Yes"),OFFSET('Sanitation Data'!$H$6,0,10*ROW('Sanitation Data'!H167)),NA())</f>
        <v>#N/A</v>
      </c>
      <c r="AR173" s="509" t="e">
        <f ca="1">+IF(AND(ISNUMBER(OFFSET('Sanitation Data'!$H$10,0,10*ROW('Sanitation Data'!H167))),'Data Summary'!DG173="Yes"),OFFSET('Sanitation Data'!$H$10,0,10*ROW('Sanitation Data'!H167)),NA())</f>
        <v>#N/A</v>
      </c>
      <c r="AS173" s="509" t="e">
        <f ca="1">+IF(AND(ISNUMBER(OFFSET('Sanitation Data'!$H$11,0,10*ROW('Sanitation Data'!H167))),'Data Summary'!DH173="Yes"),OFFSET('Sanitation Data'!$H$11,0,10*ROW('Sanitation Data'!H167)),NA())</f>
        <v>#N/A</v>
      </c>
      <c r="AT173" s="509" t="e">
        <f ca="1">+IF(AND(ISNUMBER(OFFSET('Sanitation Data'!$H$12,0,10*ROW('Sanitation Data'!H167))),'Data Summary'!DI173="Yes"),OFFSET('Sanitation Data'!$H$12,0,10*ROW('Sanitation Data'!H167)),NA())</f>
        <v>#N/A</v>
      </c>
      <c r="AU173" s="509" t="e">
        <f ca="1">+IF(AND(ISNUMBER(OFFSET('Sanitation Data'!$I$4,0,10*ROW('Sanitation Data'!I167))),'Data Summary'!DJ173="Yes"),100-OFFSET('Sanitation Data'!$I$4,0,10*ROW('Sanitation Data'!I167)),NA())</f>
        <v>#N/A</v>
      </c>
      <c r="AV173" s="509" t="e">
        <f ca="1">+IF(AND(ISNUMBER(OFFSET('Sanitation Data'!$I$6,0,10*ROW('Sanitation Data'!I167))),'Data Summary'!DK173="Yes"),OFFSET('Sanitation Data'!$I$6,0,10*ROW('Sanitation Data'!I167)),NA())</f>
        <v>#N/A</v>
      </c>
      <c r="AW173" s="509" t="e">
        <f ca="1">+IF(AND(ISNUMBER(OFFSET('Sanitation Data'!$I$10,0,10*ROW('Sanitation Data'!I167))),'Data Summary'!DL173="Yes"),OFFSET('Sanitation Data'!$I$10,0,10*ROW('Sanitation Data'!I167)),NA())</f>
        <v>#N/A</v>
      </c>
      <c r="AX173" s="509" t="e">
        <f ca="1">+IF(AND(ISNUMBER(OFFSET('Sanitation Data'!$I$11,0,10*ROW('Sanitation Data'!I167))),'Data Summary'!DM173="Yes"),OFFSET('Sanitation Data'!$I$11,0,10*ROW('Sanitation Data'!I167)),NA())</f>
        <v>#N/A</v>
      </c>
      <c r="AY173" s="509" t="e">
        <f ca="1">+IF(AND(ISNUMBER(OFFSET('Sanitation Data'!$I$12,0,10*ROW('Sanitation Data'!I167))),'Data Summary'!DN173="Yes"),OFFSET('Sanitation Data'!$I$12,0,10*ROW('Sanitation Data'!I167)),NA())</f>
        <v>#N/A</v>
      </c>
      <c r="AZ173" s="510" t="e">
        <f ca="1">+IF(AND(ISNUMBER(OFFSET('Hygiene Data'!$D$5,0,10*ROW('Hygiene Data'!D167))),'Data Summary'!DO173="Yes"),OFFSET('Hygiene Data'!$D$5,0,10*ROW('Hygiene Data'!D167)),NA())</f>
        <v>#N/A</v>
      </c>
      <c r="BA173" s="510" t="e">
        <f ca="1">+IF(AND(ISNUMBER(OFFSET('Hygiene Data'!$D$7,0,10*ROW('Hygiene Data'!D167))),'Data Summary'!DP173="Yes"),OFFSET('Hygiene Data'!$D$7,0,10*ROW('Hygiene Data'!D167)),NA())</f>
        <v>#N/A</v>
      </c>
      <c r="BB173" s="510" t="e">
        <f ca="1">+IF(AND(ISNUMBER(OFFSET('Hygiene Data'!$D$9,0,10*ROW('Hygiene Data'!D167))),'Data Summary'!DQ173="Yes"),OFFSET('Hygiene Data'!$D$9,0,10*ROW('Hygiene Data'!D167)),NA())</f>
        <v>#N/A</v>
      </c>
      <c r="BC173" s="510" t="e">
        <f ca="1">+IF(AND(ISNUMBER(OFFSET('Hygiene Data'!$E$5,0,10*ROW('Hygiene Data'!E167))),'Data Summary'!DR173="Yes"),OFFSET('Hygiene Data'!$E$5,0,10*ROW('Hygiene Data'!E167)),NA())</f>
        <v>#N/A</v>
      </c>
      <c r="BD173" s="510" t="e">
        <f ca="1">+IF(AND(ISNUMBER(OFFSET('Hygiene Data'!$E$7,0,10*ROW('Hygiene Data'!E167))),'Data Summary'!DS173="Yes"),OFFSET('Hygiene Data'!$E$7,0,10*ROW('Hygiene Data'!E167)),NA())</f>
        <v>#N/A</v>
      </c>
      <c r="BE173" s="510" t="e">
        <f ca="1">+IF(AND(ISNUMBER(OFFSET('Hygiene Data'!$E$9,0,10*ROW('Hygiene Data'!E167))),'Data Summary'!DT173="Yes"),OFFSET('Hygiene Data'!$E$9,0,10*ROW('Hygiene Data'!E167)),NA())</f>
        <v>#N/A</v>
      </c>
      <c r="BF173" s="510" t="e">
        <f ca="1">+IF(AND(ISNUMBER(OFFSET('Hygiene Data'!$F$5,0,10*ROW('Hygiene Data'!F167))),'Data Summary'!DU173="Yes"),OFFSET('Hygiene Data'!$F$5,0,10*ROW('Hygiene Data'!F167)),NA())</f>
        <v>#N/A</v>
      </c>
      <c r="BG173" s="510" t="e">
        <f ca="1">+IF(AND(ISNUMBER(OFFSET('Hygiene Data'!$F$7,0,10*ROW('Hygiene Data'!F167))),'Data Summary'!DV173="Yes"),OFFSET('Hygiene Data'!$F$7,0,10*ROW('Hygiene Data'!F167)),NA())</f>
        <v>#N/A</v>
      </c>
      <c r="BH173" s="510" t="e">
        <f ca="1">+IF(AND(ISNUMBER(OFFSET('Hygiene Data'!$F$9,0,10*ROW('Hygiene Data'!F167))),'Data Summary'!DW173="Yes"),OFFSET('Hygiene Data'!$F$9,0,10*ROW('Hygiene Data'!F167)),NA())</f>
        <v>#N/A</v>
      </c>
      <c r="BI173" s="510" t="e">
        <f ca="1">+IF(AND(ISNUMBER(OFFSET('Hygiene Data'!$G$5,0,10*ROW('Hygiene Data'!G167))),'Data Summary'!DX173="Yes"),OFFSET('Hygiene Data'!$G$5,0,10*ROW('Hygiene Data'!G167)),NA())</f>
        <v>#N/A</v>
      </c>
      <c r="BJ173" s="510" t="e">
        <f ca="1">+IF(AND(ISNUMBER(OFFSET('Hygiene Data'!$G$7,0,10*ROW('Hygiene Data'!G167))),'Data Summary'!DY173="Yes"),OFFSET('Hygiene Data'!$G$7,0,10*ROW('Hygiene Data'!G167)),NA())</f>
        <v>#N/A</v>
      </c>
      <c r="BK173" s="510" t="e">
        <f ca="1">+IF(AND(ISNUMBER(OFFSET('Hygiene Data'!$G$9,0,10*ROW('Hygiene Data'!G167))),'Data Summary'!DZ173="Yes"),OFFSET('Hygiene Data'!$G$9,0,10*ROW('Hygiene Data'!G167)),NA())</f>
        <v>#N/A</v>
      </c>
      <c r="BL173" s="510" t="e">
        <f ca="1">+IF(AND(ISNUMBER(OFFSET('Hygiene Data'!$H$5,0,10*ROW('Hygiene Data'!H167))),'Data Summary'!EA173="Yes"),OFFSET('Hygiene Data'!$H$5,0,10*ROW('Hygiene Data'!H167)),NA())</f>
        <v>#N/A</v>
      </c>
      <c r="BM173" s="510" t="e">
        <f ca="1">+IF(AND(ISNUMBER(OFFSET('Hygiene Data'!$H$7,0,10*ROW('Hygiene Data'!H167))),'Data Summary'!EB173="Yes"),OFFSET('Hygiene Data'!$H$7,0,10*ROW('Hygiene Data'!H167)),NA())</f>
        <v>#N/A</v>
      </c>
      <c r="BN173" s="510" t="e">
        <f ca="1">+IF(AND(ISNUMBER(OFFSET('Hygiene Data'!$H$9,0,10*ROW('Hygiene Data'!H167))),'Data Summary'!EC173="Yes"),OFFSET('Hygiene Data'!$H$9,0,10*ROW('Hygiene Data'!H167)),NA())</f>
        <v>#N/A</v>
      </c>
      <c r="BO173" s="510" t="e">
        <f ca="1">+IF(AND(ISNUMBER(OFFSET('Hygiene Data'!$I$5,0,10*ROW('Hygiene Data'!I167))),'Data Summary'!ED173="Yes"),OFFSET('Hygiene Data'!$I$5,0,10*ROW('Hygiene Data'!I167)),NA())</f>
        <v>#N/A</v>
      </c>
      <c r="BP173" s="510" t="e">
        <f ca="1">+IF(AND(ISNUMBER(OFFSET('Hygiene Data'!$I$7,0,10*ROW('Hygiene Data'!I167))),'Data Summary'!EE173="Yes"),OFFSET('Hygiene Data'!$I$7,0,10*ROW('Hygiene Data'!I167)),NA())</f>
        <v>#N/A</v>
      </c>
      <c r="BQ173" s="510" t="e">
        <f ca="1">+IF(AND(ISNUMBER(OFFSET('Hygiene Data'!$I$9,0,10*ROW('Hygiene Data'!I167))),'Data Summary'!EF173="Yes"),OFFSET('Hygiene Data'!$I$9,0,10*ROW('Hygiene Data'!I167)),NA())</f>
        <v>#N/A</v>
      </c>
    </row>
    <row r="174" spans="1:69" x14ac:dyDescent="0.25">
      <c r="A174" s="506" t="e">
        <f ca="1">+RIGHT('Data Summary'!A174,LEN('Data Summary'!A174)-9)</f>
        <v>#VALUE!</v>
      </c>
      <c r="B174" s="480" t="str">
        <f ca="1">+IF(ISTEXT('Data Summary'!B174),'Data Summary'!B174,"")</f>
        <v/>
      </c>
      <c r="C174" s="507" t="e">
        <f ca="1">+VALUE('Data Summary'!C174)</f>
        <v>#VALUE!</v>
      </c>
      <c r="D174" s="508" t="e">
        <f ca="1">+IF(AND(ISNUMBER(OFFSET('Water Data'!$D$4,0,10*ROW('Water Data'!D168))),'Data Summary'!BS174="Yes"),100-OFFSET('Water Data'!$D$4,0,10*ROW('Water Data'!D168)),NA())</f>
        <v>#N/A</v>
      </c>
      <c r="E174" s="508" t="e">
        <f ca="1">+IF(AND(ISNUMBER(OFFSET('Water Data'!$D$6,0,10*ROW('Water Data'!D168))),'Data Summary'!BT174="Yes"),OFFSET('Water Data'!$D$6,0,10*ROW('Water Data'!D168)),NA())</f>
        <v>#N/A</v>
      </c>
      <c r="F174" s="508" t="e">
        <f ca="1">+IF(AND(ISNUMBER(OFFSET('Water Data'!$D$9,0,10*ROW('Water Data'!D168))),'Data Summary'!BU174="Yes"),OFFSET('Water Data'!$D$9,0,10*ROW('Water Data'!D168)),NA())</f>
        <v>#N/A</v>
      </c>
      <c r="G174" s="508" t="e">
        <f ca="1">+IF(AND(ISNUMBER(OFFSET('Water Data'!$E$4,0,10*ROW('Water Data'!E168))),'Data Summary'!BV174="Yes"),100-OFFSET('Water Data'!$E$4,0,10*ROW('Water Data'!E168)),NA())</f>
        <v>#N/A</v>
      </c>
      <c r="H174" s="508" t="e">
        <f ca="1">+IF(AND(ISNUMBER(OFFSET('Water Data'!$E$6,0,10*ROW('Water Data'!E168))),'Data Summary'!BW174="Yes"),OFFSET('Water Data'!$E$6,0,10*ROW('Water Data'!E168)),NA())</f>
        <v>#N/A</v>
      </c>
      <c r="I174" s="508" t="e">
        <f ca="1">+IF(AND(ISNUMBER(OFFSET('Water Data'!$E$9,0,10*ROW('Water Data'!E168))),'Data Summary'!BX174="Yes"),OFFSET('Water Data'!$E$9,0,10*ROW('Water Data'!E168)),NA())</f>
        <v>#N/A</v>
      </c>
      <c r="J174" s="508" t="e">
        <f ca="1">+IF(AND(ISNUMBER(OFFSET('Water Data'!$F$4,0,10*ROW('Water Data'!F168))),'Data Summary'!BY174="Yes"),100-OFFSET('Water Data'!$F$4,0,10*ROW('Water Data'!F168)),NA())</f>
        <v>#N/A</v>
      </c>
      <c r="K174" s="508" t="e">
        <f ca="1">+IF(AND(ISNUMBER(OFFSET('Water Data'!$F$6,0,10*ROW('Water Data'!F168))),'Data Summary'!BZ174="Yes"),OFFSET('Water Data'!$F$6,0,10*ROW('Water Data'!F168)),NA())</f>
        <v>#N/A</v>
      </c>
      <c r="L174" s="508" t="e">
        <f ca="1">+IF(AND(ISNUMBER(OFFSET('Water Data'!$F$9,0,10*ROW('Water Data'!F168))),'Data Summary'!CA174="Yes"),OFFSET('Water Data'!$F$9,0,10*ROW('Water Data'!F168)),NA())</f>
        <v>#N/A</v>
      </c>
      <c r="M174" s="508" t="e">
        <f ca="1">+IF(AND(ISNUMBER(OFFSET('Water Data'!$G$4,0,10*ROW('Water Data'!G168))),'Data Summary'!CB174="Yes"),100-OFFSET('Water Data'!$G$4,0,10*ROW('Water Data'!G168)),NA())</f>
        <v>#N/A</v>
      </c>
      <c r="N174" s="508" t="e">
        <f ca="1">+IF(AND(ISNUMBER(OFFSET('Water Data'!$G$6,0,10*ROW('Water Data'!G168))),'Data Summary'!CC174="Yes"),OFFSET('Water Data'!$G$6,0,10*ROW('Water Data'!G168)),NA())</f>
        <v>#N/A</v>
      </c>
      <c r="O174" s="508" t="e">
        <f ca="1">+IF(AND(ISNUMBER(OFFSET('Water Data'!$G$9,0,10*ROW('Water Data'!G168))),'Data Summary'!CD174="Yes"),OFFSET('Water Data'!$G$9,0,10*ROW('Water Data'!G168)),NA())</f>
        <v>#N/A</v>
      </c>
      <c r="P174" s="508" t="e">
        <f ca="1">+IF(AND(ISNUMBER(OFFSET('Water Data'!$H$4,0,10*ROW('Water Data'!H168))),'Data Summary'!CE174="Yes"),100-OFFSET('Water Data'!$H$4,0,10*ROW('Water Data'!H168)),NA())</f>
        <v>#N/A</v>
      </c>
      <c r="Q174" s="508" t="e">
        <f ca="1">+IF(AND(ISNUMBER(OFFSET('Water Data'!$H$6,0,10*ROW('Water Data'!H168))),'Data Summary'!CF174="Yes"),OFFSET('Water Data'!$H$6,0,10*ROW('Water Data'!H168)),NA())</f>
        <v>#N/A</v>
      </c>
      <c r="R174" s="508" t="e">
        <f ca="1">+IF(AND(ISNUMBER(OFFSET('Water Data'!$H$9,0,10*ROW('Water Data'!H168))),'Data Summary'!CG174="Yes"),OFFSET('Water Data'!$H$9,0,10*ROW('Water Data'!H168)),NA())</f>
        <v>#N/A</v>
      </c>
      <c r="S174" s="508" t="e">
        <f ca="1">+IF(AND(ISNUMBER(OFFSET('Water Data'!$I$4,0,10*ROW('Water Data'!I168))),'Data Summary'!CH174="Yes"),100-OFFSET('Water Data'!$I$4,0,10*ROW('Water Data'!I168)),NA())</f>
        <v>#N/A</v>
      </c>
      <c r="T174" s="508" t="e">
        <f ca="1">+IF(AND(ISNUMBER(OFFSET('Water Data'!$I$6,0,10*ROW('Water Data'!I168))),'Data Summary'!CI174="Yes"),OFFSET('Water Data'!$I$6,0,10*ROW('Water Data'!I168)),NA())</f>
        <v>#N/A</v>
      </c>
      <c r="U174" s="508" t="e">
        <f ca="1">+IF(AND(ISNUMBER(OFFSET('Water Data'!$I$9,0,10*ROW('Water Data'!I168))),'Data Summary'!CJ174="Yes"),OFFSET('Water Data'!$I$9,0,10*ROW('Water Data'!I168)),NA())</f>
        <v>#N/A</v>
      </c>
      <c r="V174" s="509" t="e">
        <f ca="1">+IF(AND(ISNUMBER(OFFSET('Sanitation Data'!$D$4,0,10*ROW('Sanitation Data'!D168))),'Data Summary'!CK174="Yes"),100-OFFSET('Sanitation Data'!$D$4,0,10*ROW('Sanitation Data'!D168)),NA())</f>
        <v>#N/A</v>
      </c>
      <c r="W174" s="509" t="e">
        <f ca="1">+IF(AND(ISNUMBER(OFFSET('Sanitation Data'!$D$6,0,10*ROW('Sanitation Data'!D168))),'Data Summary'!CL174="Yes"),OFFSET('Sanitation Data'!$D$6,0,10*ROW('Sanitation Data'!D168)),NA())</f>
        <v>#N/A</v>
      </c>
      <c r="X174" s="509" t="e">
        <f ca="1">+IF(AND(ISNUMBER(OFFSET('Sanitation Data'!$D$10,0,10*ROW('Sanitation Data'!D168))),'Data Summary'!CM174="Yes"),OFFSET('Sanitation Data'!$D$10,0,10*ROW('Sanitation Data'!D168)),NA())</f>
        <v>#N/A</v>
      </c>
      <c r="Y174" s="509" t="e">
        <f ca="1">+IF(AND(ISNUMBER(OFFSET('Sanitation Data'!$D$11,0,10*ROW('Sanitation Data'!D168))),'Data Summary'!CN174="Yes"),OFFSET('Sanitation Data'!$D$11,0,10*ROW('Sanitation Data'!D168)),NA())</f>
        <v>#N/A</v>
      </c>
      <c r="Z174" s="509" t="e">
        <f ca="1">+IF(AND(ISNUMBER(OFFSET('Sanitation Data'!$D$12,0,10*ROW('Sanitation Data'!D168))),'Data Summary'!CO174="Yes"),OFFSET('Sanitation Data'!$D$12,0,10*ROW('Sanitation Data'!D168)),NA())</f>
        <v>#N/A</v>
      </c>
      <c r="AA174" s="509" t="e">
        <f ca="1">+IF(AND(ISNUMBER(OFFSET('Sanitation Data'!$E$4,0,10*ROW('Sanitation Data'!E168))),'Data Summary'!CP174="Yes"),100-OFFSET('Sanitation Data'!$E$4,0,10*ROW('Sanitation Data'!E168)),NA())</f>
        <v>#N/A</v>
      </c>
      <c r="AB174" s="509" t="e">
        <f ca="1">+IF(AND(ISNUMBER(OFFSET('Sanitation Data'!$E$6,0,10*ROW('Sanitation Data'!E168))),'Data Summary'!CQ174="Yes"),OFFSET('Sanitation Data'!$E$6,0,10*ROW('Sanitation Data'!E168)),NA())</f>
        <v>#N/A</v>
      </c>
      <c r="AC174" s="509" t="e">
        <f ca="1">+IF(AND(ISNUMBER(OFFSET('Sanitation Data'!$E$10,0,10*ROW('Sanitation Data'!E168))),'Data Summary'!CR174="Yes"),OFFSET('Sanitation Data'!$E$10,0,10*ROW('Sanitation Data'!E168)),NA())</f>
        <v>#N/A</v>
      </c>
      <c r="AD174" s="509" t="e">
        <f ca="1">+IF(AND(ISNUMBER(OFFSET('Sanitation Data'!$E$11,0,10*ROW('Sanitation Data'!E168))),'Data Summary'!CS174="Yes"),OFFSET('Sanitation Data'!$E$11,0,10*ROW('Sanitation Data'!E168)),NA())</f>
        <v>#N/A</v>
      </c>
      <c r="AE174" s="509" t="e">
        <f ca="1">+IF(AND(ISNUMBER(OFFSET('Sanitation Data'!$E$12,0,10*ROW('Sanitation Data'!E168))),'Data Summary'!CT174="Yes"),OFFSET('Sanitation Data'!$E$12,0,10*ROW('Sanitation Data'!E168)),NA())</f>
        <v>#N/A</v>
      </c>
      <c r="AF174" s="509" t="e">
        <f ca="1">+IF(AND(ISNUMBER(OFFSET('Sanitation Data'!$F$4,0,10*ROW('Sanitation Data'!F168))),'Data Summary'!CU174="Yes"),100-OFFSET('Sanitation Data'!$F$4,0,10*ROW('Sanitation Data'!F168)),NA())</f>
        <v>#N/A</v>
      </c>
      <c r="AG174" s="509" t="e">
        <f ca="1">+IF(AND(ISNUMBER(OFFSET('Sanitation Data'!$F$6,0,10*ROW('Sanitation Data'!F168))),'Data Summary'!CV174="Yes"),OFFSET('Sanitation Data'!$F$6,0,10*ROW('Sanitation Data'!F168)),NA())</f>
        <v>#N/A</v>
      </c>
      <c r="AH174" s="509" t="e">
        <f ca="1">+IF(AND(ISNUMBER(OFFSET('Sanitation Data'!$F$10,0,10*ROW('Sanitation Data'!F168))),'Data Summary'!CW174="Yes"),OFFSET('Sanitation Data'!$F$10,0,10*ROW('Sanitation Data'!F168)),NA())</f>
        <v>#N/A</v>
      </c>
      <c r="AI174" s="509" t="e">
        <f ca="1">+IF(AND(ISNUMBER(OFFSET('Sanitation Data'!$F$11,0,10*ROW('Sanitation Data'!F168))),'Data Summary'!CX174="Yes"),OFFSET('Sanitation Data'!$F$11,0,10*ROW('Sanitation Data'!F168)),NA())</f>
        <v>#N/A</v>
      </c>
      <c r="AJ174" s="509" t="e">
        <f ca="1">+IF(AND(ISNUMBER(OFFSET('Sanitation Data'!$F$12,0,10*ROW('Sanitation Data'!F168))),'Data Summary'!CY174="Yes"),OFFSET('Sanitation Data'!$F$12,0,10*ROW('Sanitation Data'!F168)),NA())</f>
        <v>#N/A</v>
      </c>
      <c r="AK174" s="509" t="e">
        <f ca="1">+IF(AND(ISNUMBER(OFFSET('Sanitation Data'!$G$4,0,10*ROW('Sanitation Data'!G168))),'Data Summary'!CZ174="Yes"),100-OFFSET('Sanitation Data'!$G$4,0,10*ROW('Sanitation Data'!G168)),NA())</f>
        <v>#N/A</v>
      </c>
      <c r="AL174" s="509" t="e">
        <f ca="1">+IF(AND(ISNUMBER(OFFSET('Sanitation Data'!$G$6,0,10*ROW('Sanitation Data'!G168))),'Data Summary'!DA174="Yes"),OFFSET('Sanitation Data'!$G$6,0,10*ROW('Sanitation Data'!G168)),NA())</f>
        <v>#N/A</v>
      </c>
      <c r="AM174" s="509" t="e">
        <f ca="1">+IF(AND(ISNUMBER(OFFSET('Sanitation Data'!$G$10,0,10*ROW('Sanitation Data'!G168))),'Data Summary'!DB174="Yes"),OFFSET('Sanitation Data'!$G$10,0,10*ROW('Sanitation Data'!G168)),NA())</f>
        <v>#N/A</v>
      </c>
      <c r="AN174" s="509" t="e">
        <f ca="1">+IF(AND(ISNUMBER(OFFSET('Sanitation Data'!$G$11,0,10*ROW('Sanitation Data'!G168))),'Data Summary'!DC174="Yes"),OFFSET('Sanitation Data'!$G$11,0,10*ROW('Sanitation Data'!G168)),NA())</f>
        <v>#N/A</v>
      </c>
      <c r="AO174" s="509" t="e">
        <f ca="1">+IF(AND(ISNUMBER(OFFSET('Sanitation Data'!$G$12,0,10*ROW('Sanitation Data'!G168))),'Data Summary'!DD174="Yes"),OFFSET('Sanitation Data'!$G$12,0,10*ROW('Sanitation Data'!G168)),NA())</f>
        <v>#N/A</v>
      </c>
      <c r="AP174" s="509" t="e">
        <f ca="1">+IF(AND(ISNUMBER(OFFSET('Sanitation Data'!$H$4,0,10*ROW('Sanitation Data'!H168))),'Data Summary'!DE174="Yes"),100-OFFSET('Sanitation Data'!$H$4,0,10*ROW('Sanitation Data'!H168)),NA())</f>
        <v>#N/A</v>
      </c>
      <c r="AQ174" s="509" t="e">
        <f ca="1">+IF(AND(ISNUMBER(OFFSET('Sanitation Data'!$H$6,0,10*ROW('Sanitation Data'!H168))),'Data Summary'!DF174="Yes"),OFFSET('Sanitation Data'!$H$6,0,10*ROW('Sanitation Data'!H168)),NA())</f>
        <v>#N/A</v>
      </c>
      <c r="AR174" s="509" t="e">
        <f ca="1">+IF(AND(ISNUMBER(OFFSET('Sanitation Data'!$H$10,0,10*ROW('Sanitation Data'!H168))),'Data Summary'!DG174="Yes"),OFFSET('Sanitation Data'!$H$10,0,10*ROW('Sanitation Data'!H168)),NA())</f>
        <v>#N/A</v>
      </c>
      <c r="AS174" s="509" t="e">
        <f ca="1">+IF(AND(ISNUMBER(OFFSET('Sanitation Data'!$H$11,0,10*ROW('Sanitation Data'!H168))),'Data Summary'!DH174="Yes"),OFFSET('Sanitation Data'!$H$11,0,10*ROW('Sanitation Data'!H168)),NA())</f>
        <v>#N/A</v>
      </c>
      <c r="AT174" s="509" t="e">
        <f ca="1">+IF(AND(ISNUMBER(OFFSET('Sanitation Data'!$H$12,0,10*ROW('Sanitation Data'!H168))),'Data Summary'!DI174="Yes"),OFFSET('Sanitation Data'!$H$12,0,10*ROW('Sanitation Data'!H168)),NA())</f>
        <v>#N/A</v>
      </c>
      <c r="AU174" s="509" t="e">
        <f ca="1">+IF(AND(ISNUMBER(OFFSET('Sanitation Data'!$I$4,0,10*ROW('Sanitation Data'!I168))),'Data Summary'!DJ174="Yes"),100-OFFSET('Sanitation Data'!$I$4,0,10*ROW('Sanitation Data'!I168)),NA())</f>
        <v>#N/A</v>
      </c>
      <c r="AV174" s="509" t="e">
        <f ca="1">+IF(AND(ISNUMBER(OFFSET('Sanitation Data'!$I$6,0,10*ROW('Sanitation Data'!I168))),'Data Summary'!DK174="Yes"),OFFSET('Sanitation Data'!$I$6,0,10*ROW('Sanitation Data'!I168)),NA())</f>
        <v>#N/A</v>
      </c>
      <c r="AW174" s="509" t="e">
        <f ca="1">+IF(AND(ISNUMBER(OFFSET('Sanitation Data'!$I$10,0,10*ROW('Sanitation Data'!I168))),'Data Summary'!DL174="Yes"),OFFSET('Sanitation Data'!$I$10,0,10*ROW('Sanitation Data'!I168)),NA())</f>
        <v>#N/A</v>
      </c>
      <c r="AX174" s="509" t="e">
        <f ca="1">+IF(AND(ISNUMBER(OFFSET('Sanitation Data'!$I$11,0,10*ROW('Sanitation Data'!I168))),'Data Summary'!DM174="Yes"),OFFSET('Sanitation Data'!$I$11,0,10*ROW('Sanitation Data'!I168)),NA())</f>
        <v>#N/A</v>
      </c>
      <c r="AY174" s="509" t="e">
        <f ca="1">+IF(AND(ISNUMBER(OFFSET('Sanitation Data'!$I$12,0,10*ROW('Sanitation Data'!I168))),'Data Summary'!DN174="Yes"),OFFSET('Sanitation Data'!$I$12,0,10*ROW('Sanitation Data'!I168)),NA())</f>
        <v>#N/A</v>
      </c>
      <c r="AZ174" s="510" t="e">
        <f ca="1">+IF(AND(ISNUMBER(OFFSET('Hygiene Data'!$D$5,0,10*ROW('Hygiene Data'!D168))),'Data Summary'!DO174="Yes"),OFFSET('Hygiene Data'!$D$5,0,10*ROW('Hygiene Data'!D168)),NA())</f>
        <v>#N/A</v>
      </c>
      <c r="BA174" s="510" t="e">
        <f ca="1">+IF(AND(ISNUMBER(OFFSET('Hygiene Data'!$D$7,0,10*ROW('Hygiene Data'!D168))),'Data Summary'!DP174="Yes"),OFFSET('Hygiene Data'!$D$7,0,10*ROW('Hygiene Data'!D168)),NA())</f>
        <v>#N/A</v>
      </c>
      <c r="BB174" s="510" t="e">
        <f ca="1">+IF(AND(ISNUMBER(OFFSET('Hygiene Data'!$D$9,0,10*ROW('Hygiene Data'!D168))),'Data Summary'!DQ174="Yes"),OFFSET('Hygiene Data'!$D$9,0,10*ROW('Hygiene Data'!D168)),NA())</f>
        <v>#N/A</v>
      </c>
      <c r="BC174" s="510" t="e">
        <f ca="1">+IF(AND(ISNUMBER(OFFSET('Hygiene Data'!$E$5,0,10*ROW('Hygiene Data'!E168))),'Data Summary'!DR174="Yes"),OFFSET('Hygiene Data'!$E$5,0,10*ROW('Hygiene Data'!E168)),NA())</f>
        <v>#N/A</v>
      </c>
      <c r="BD174" s="510" t="e">
        <f ca="1">+IF(AND(ISNUMBER(OFFSET('Hygiene Data'!$E$7,0,10*ROW('Hygiene Data'!E168))),'Data Summary'!DS174="Yes"),OFFSET('Hygiene Data'!$E$7,0,10*ROW('Hygiene Data'!E168)),NA())</f>
        <v>#N/A</v>
      </c>
      <c r="BE174" s="510" t="e">
        <f ca="1">+IF(AND(ISNUMBER(OFFSET('Hygiene Data'!$E$9,0,10*ROW('Hygiene Data'!E168))),'Data Summary'!DT174="Yes"),OFFSET('Hygiene Data'!$E$9,0,10*ROW('Hygiene Data'!E168)),NA())</f>
        <v>#N/A</v>
      </c>
      <c r="BF174" s="510" t="e">
        <f ca="1">+IF(AND(ISNUMBER(OFFSET('Hygiene Data'!$F$5,0,10*ROW('Hygiene Data'!F168))),'Data Summary'!DU174="Yes"),OFFSET('Hygiene Data'!$F$5,0,10*ROW('Hygiene Data'!F168)),NA())</f>
        <v>#N/A</v>
      </c>
      <c r="BG174" s="510" t="e">
        <f ca="1">+IF(AND(ISNUMBER(OFFSET('Hygiene Data'!$F$7,0,10*ROW('Hygiene Data'!F168))),'Data Summary'!DV174="Yes"),OFFSET('Hygiene Data'!$F$7,0,10*ROW('Hygiene Data'!F168)),NA())</f>
        <v>#N/A</v>
      </c>
      <c r="BH174" s="510" t="e">
        <f ca="1">+IF(AND(ISNUMBER(OFFSET('Hygiene Data'!$F$9,0,10*ROW('Hygiene Data'!F168))),'Data Summary'!DW174="Yes"),OFFSET('Hygiene Data'!$F$9,0,10*ROW('Hygiene Data'!F168)),NA())</f>
        <v>#N/A</v>
      </c>
      <c r="BI174" s="510" t="e">
        <f ca="1">+IF(AND(ISNUMBER(OFFSET('Hygiene Data'!$G$5,0,10*ROW('Hygiene Data'!G168))),'Data Summary'!DX174="Yes"),OFFSET('Hygiene Data'!$G$5,0,10*ROW('Hygiene Data'!G168)),NA())</f>
        <v>#N/A</v>
      </c>
      <c r="BJ174" s="510" t="e">
        <f ca="1">+IF(AND(ISNUMBER(OFFSET('Hygiene Data'!$G$7,0,10*ROW('Hygiene Data'!G168))),'Data Summary'!DY174="Yes"),OFFSET('Hygiene Data'!$G$7,0,10*ROW('Hygiene Data'!G168)),NA())</f>
        <v>#N/A</v>
      </c>
      <c r="BK174" s="510" t="e">
        <f ca="1">+IF(AND(ISNUMBER(OFFSET('Hygiene Data'!$G$9,0,10*ROW('Hygiene Data'!G168))),'Data Summary'!DZ174="Yes"),OFFSET('Hygiene Data'!$G$9,0,10*ROW('Hygiene Data'!G168)),NA())</f>
        <v>#N/A</v>
      </c>
      <c r="BL174" s="510" t="e">
        <f ca="1">+IF(AND(ISNUMBER(OFFSET('Hygiene Data'!$H$5,0,10*ROW('Hygiene Data'!H168))),'Data Summary'!EA174="Yes"),OFFSET('Hygiene Data'!$H$5,0,10*ROW('Hygiene Data'!H168)),NA())</f>
        <v>#N/A</v>
      </c>
      <c r="BM174" s="510" t="e">
        <f ca="1">+IF(AND(ISNUMBER(OFFSET('Hygiene Data'!$H$7,0,10*ROW('Hygiene Data'!H168))),'Data Summary'!EB174="Yes"),OFFSET('Hygiene Data'!$H$7,0,10*ROW('Hygiene Data'!H168)),NA())</f>
        <v>#N/A</v>
      </c>
      <c r="BN174" s="510" t="e">
        <f ca="1">+IF(AND(ISNUMBER(OFFSET('Hygiene Data'!$H$9,0,10*ROW('Hygiene Data'!H168))),'Data Summary'!EC174="Yes"),OFFSET('Hygiene Data'!$H$9,0,10*ROW('Hygiene Data'!H168)),NA())</f>
        <v>#N/A</v>
      </c>
      <c r="BO174" s="510" t="e">
        <f ca="1">+IF(AND(ISNUMBER(OFFSET('Hygiene Data'!$I$5,0,10*ROW('Hygiene Data'!I168))),'Data Summary'!ED174="Yes"),OFFSET('Hygiene Data'!$I$5,0,10*ROW('Hygiene Data'!I168)),NA())</f>
        <v>#N/A</v>
      </c>
      <c r="BP174" s="510" t="e">
        <f ca="1">+IF(AND(ISNUMBER(OFFSET('Hygiene Data'!$I$7,0,10*ROW('Hygiene Data'!I168))),'Data Summary'!EE174="Yes"),OFFSET('Hygiene Data'!$I$7,0,10*ROW('Hygiene Data'!I168)),NA())</f>
        <v>#N/A</v>
      </c>
      <c r="BQ174" s="510" t="e">
        <f ca="1">+IF(AND(ISNUMBER(OFFSET('Hygiene Data'!$I$9,0,10*ROW('Hygiene Data'!I168))),'Data Summary'!EF174="Yes"),OFFSET('Hygiene Data'!$I$9,0,10*ROW('Hygiene Data'!I168)),NA())</f>
        <v>#N/A</v>
      </c>
    </row>
    <row r="175" spans="1:69" x14ac:dyDescent="0.25">
      <c r="A175" s="506" t="e">
        <f ca="1">+RIGHT('Data Summary'!A175,LEN('Data Summary'!A175)-9)</f>
        <v>#VALUE!</v>
      </c>
      <c r="B175" s="480" t="str">
        <f ca="1">+IF(ISTEXT('Data Summary'!B175),'Data Summary'!B175,"")</f>
        <v/>
      </c>
      <c r="C175" s="507" t="e">
        <f ca="1">+VALUE('Data Summary'!C175)</f>
        <v>#VALUE!</v>
      </c>
      <c r="D175" s="508" t="e">
        <f ca="1">+IF(AND(ISNUMBER(OFFSET('Water Data'!$D$4,0,10*ROW('Water Data'!D169))),'Data Summary'!BS175="Yes"),100-OFFSET('Water Data'!$D$4,0,10*ROW('Water Data'!D169)),NA())</f>
        <v>#N/A</v>
      </c>
      <c r="E175" s="508" t="e">
        <f ca="1">+IF(AND(ISNUMBER(OFFSET('Water Data'!$D$6,0,10*ROW('Water Data'!D169))),'Data Summary'!BT175="Yes"),OFFSET('Water Data'!$D$6,0,10*ROW('Water Data'!D169)),NA())</f>
        <v>#N/A</v>
      </c>
      <c r="F175" s="508" t="e">
        <f ca="1">+IF(AND(ISNUMBER(OFFSET('Water Data'!$D$9,0,10*ROW('Water Data'!D169))),'Data Summary'!BU175="Yes"),OFFSET('Water Data'!$D$9,0,10*ROW('Water Data'!D169)),NA())</f>
        <v>#N/A</v>
      </c>
      <c r="G175" s="508" t="e">
        <f ca="1">+IF(AND(ISNUMBER(OFFSET('Water Data'!$E$4,0,10*ROW('Water Data'!E169))),'Data Summary'!BV175="Yes"),100-OFFSET('Water Data'!$E$4,0,10*ROW('Water Data'!E169)),NA())</f>
        <v>#N/A</v>
      </c>
      <c r="H175" s="508" t="e">
        <f ca="1">+IF(AND(ISNUMBER(OFFSET('Water Data'!$E$6,0,10*ROW('Water Data'!E169))),'Data Summary'!BW175="Yes"),OFFSET('Water Data'!$E$6,0,10*ROW('Water Data'!E169)),NA())</f>
        <v>#N/A</v>
      </c>
      <c r="I175" s="508" t="e">
        <f ca="1">+IF(AND(ISNUMBER(OFFSET('Water Data'!$E$9,0,10*ROW('Water Data'!E169))),'Data Summary'!BX175="Yes"),OFFSET('Water Data'!$E$9,0,10*ROW('Water Data'!E169)),NA())</f>
        <v>#N/A</v>
      </c>
      <c r="J175" s="508" t="e">
        <f ca="1">+IF(AND(ISNUMBER(OFFSET('Water Data'!$F$4,0,10*ROW('Water Data'!F169))),'Data Summary'!BY175="Yes"),100-OFFSET('Water Data'!$F$4,0,10*ROW('Water Data'!F169)),NA())</f>
        <v>#N/A</v>
      </c>
      <c r="K175" s="508" t="e">
        <f ca="1">+IF(AND(ISNUMBER(OFFSET('Water Data'!$F$6,0,10*ROW('Water Data'!F169))),'Data Summary'!BZ175="Yes"),OFFSET('Water Data'!$F$6,0,10*ROW('Water Data'!F169)),NA())</f>
        <v>#N/A</v>
      </c>
      <c r="L175" s="508" t="e">
        <f ca="1">+IF(AND(ISNUMBER(OFFSET('Water Data'!$F$9,0,10*ROW('Water Data'!F169))),'Data Summary'!CA175="Yes"),OFFSET('Water Data'!$F$9,0,10*ROW('Water Data'!F169)),NA())</f>
        <v>#N/A</v>
      </c>
      <c r="M175" s="508" t="e">
        <f ca="1">+IF(AND(ISNUMBER(OFFSET('Water Data'!$G$4,0,10*ROW('Water Data'!G169))),'Data Summary'!CB175="Yes"),100-OFFSET('Water Data'!$G$4,0,10*ROW('Water Data'!G169)),NA())</f>
        <v>#N/A</v>
      </c>
      <c r="N175" s="508" t="e">
        <f ca="1">+IF(AND(ISNUMBER(OFFSET('Water Data'!$G$6,0,10*ROW('Water Data'!G169))),'Data Summary'!CC175="Yes"),OFFSET('Water Data'!$G$6,0,10*ROW('Water Data'!G169)),NA())</f>
        <v>#N/A</v>
      </c>
      <c r="O175" s="508" t="e">
        <f ca="1">+IF(AND(ISNUMBER(OFFSET('Water Data'!$G$9,0,10*ROW('Water Data'!G169))),'Data Summary'!CD175="Yes"),OFFSET('Water Data'!$G$9,0,10*ROW('Water Data'!G169)),NA())</f>
        <v>#N/A</v>
      </c>
      <c r="P175" s="508" t="e">
        <f ca="1">+IF(AND(ISNUMBER(OFFSET('Water Data'!$H$4,0,10*ROW('Water Data'!H169))),'Data Summary'!CE175="Yes"),100-OFFSET('Water Data'!$H$4,0,10*ROW('Water Data'!H169)),NA())</f>
        <v>#N/A</v>
      </c>
      <c r="Q175" s="508" t="e">
        <f ca="1">+IF(AND(ISNUMBER(OFFSET('Water Data'!$H$6,0,10*ROW('Water Data'!H169))),'Data Summary'!CF175="Yes"),OFFSET('Water Data'!$H$6,0,10*ROW('Water Data'!H169)),NA())</f>
        <v>#N/A</v>
      </c>
      <c r="R175" s="508" t="e">
        <f ca="1">+IF(AND(ISNUMBER(OFFSET('Water Data'!$H$9,0,10*ROW('Water Data'!H169))),'Data Summary'!CG175="Yes"),OFFSET('Water Data'!$H$9,0,10*ROW('Water Data'!H169)),NA())</f>
        <v>#N/A</v>
      </c>
      <c r="S175" s="508" t="e">
        <f ca="1">+IF(AND(ISNUMBER(OFFSET('Water Data'!$I$4,0,10*ROW('Water Data'!I169))),'Data Summary'!CH175="Yes"),100-OFFSET('Water Data'!$I$4,0,10*ROW('Water Data'!I169)),NA())</f>
        <v>#N/A</v>
      </c>
      <c r="T175" s="508" t="e">
        <f ca="1">+IF(AND(ISNUMBER(OFFSET('Water Data'!$I$6,0,10*ROW('Water Data'!I169))),'Data Summary'!CI175="Yes"),OFFSET('Water Data'!$I$6,0,10*ROW('Water Data'!I169)),NA())</f>
        <v>#N/A</v>
      </c>
      <c r="U175" s="508" t="e">
        <f ca="1">+IF(AND(ISNUMBER(OFFSET('Water Data'!$I$9,0,10*ROW('Water Data'!I169))),'Data Summary'!CJ175="Yes"),OFFSET('Water Data'!$I$9,0,10*ROW('Water Data'!I169)),NA())</f>
        <v>#N/A</v>
      </c>
      <c r="V175" s="509" t="e">
        <f ca="1">+IF(AND(ISNUMBER(OFFSET('Sanitation Data'!$D$4,0,10*ROW('Sanitation Data'!D169))),'Data Summary'!CK175="Yes"),100-OFFSET('Sanitation Data'!$D$4,0,10*ROW('Sanitation Data'!D169)),NA())</f>
        <v>#N/A</v>
      </c>
      <c r="W175" s="509" t="e">
        <f ca="1">+IF(AND(ISNUMBER(OFFSET('Sanitation Data'!$D$6,0,10*ROW('Sanitation Data'!D169))),'Data Summary'!CL175="Yes"),OFFSET('Sanitation Data'!$D$6,0,10*ROW('Sanitation Data'!D169)),NA())</f>
        <v>#N/A</v>
      </c>
      <c r="X175" s="509" t="e">
        <f ca="1">+IF(AND(ISNUMBER(OFFSET('Sanitation Data'!$D$10,0,10*ROW('Sanitation Data'!D169))),'Data Summary'!CM175="Yes"),OFFSET('Sanitation Data'!$D$10,0,10*ROW('Sanitation Data'!D169)),NA())</f>
        <v>#N/A</v>
      </c>
      <c r="Y175" s="509" t="e">
        <f ca="1">+IF(AND(ISNUMBER(OFFSET('Sanitation Data'!$D$11,0,10*ROW('Sanitation Data'!D169))),'Data Summary'!CN175="Yes"),OFFSET('Sanitation Data'!$D$11,0,10*ROW('Sanitation Data'!D169)),NA())</f>
        <v>#N/A</v>
      </c>
      <c r="Z175" s="509" t="e">
        <f ca="1">+IF(AND(ISNUMBER(OFFSET('Sanitation Data'!$D$12,0,10*ROW('Sanitation Data'!D169))),'Data Summary'!CO175="Yes"),OFFSET('Sanitation Data'!$D$12,0,10*ROW('Sanitation Data'!D169)),NA())</f>
        <v>#N/A</v>
      </c>
      <c r="AA175" s="509" t="e">
        <f ca="1">+IF(AND(ISNUMBER(OFFSET('Sanitation Data'!$E$4,0,10*ROW('Sanitation Data'!E169))),'Data Summary'!CP175="Yes"),100-OFFSET('Sanitation Data'!$E$4,0,10*ROW('Sanitation Data'!E169)),NA())</f>
        <v>#N/A</v>
      </c>
      <c r="AB175" s="509" t="e">
        <f ca="1">+IF(AND(ISNUMBER(OFFSET('Sanitation Data'!$E$6,0,10*ROW('Sanitation Data'!E169))),'Data Summary'!CQ175="Yes"),OFFSET('Sanitation Data'!$E$6,0,10*ROW('Sanitation Data'!E169)),NA())</f>
        <v>#N/A</v>
      </c>
      <c r="AC175" s="509" t="e">
        <f ca="1">+IF(AND(ISNUMBER(OFFSET('Sanitation Data'!$E$10,0,10*ROW('Sanitation Data'!E169))),'Data Summary'!CR175="Yes"),OFFSET('Sanitation Data'!$E$10,0,10*ROW('Sanitation Data'!E169)),NA())</f>
        <v>#N/A</v>
      </c>
      <c r="AD175" s="509" t="e">
        <f ca="1">+IF(AND(ISNUMBER(OFFSET('Sanitation Data'!$E$11,0,10*ROW('Sanitation Data'!E169))),'Data Summary'!CS175="Yes"),OFFSET('Sanitation Data'!$E$11,0,10*ROW('Sanitation Data'!E169)),NA())</f>
        <v>#N/A</v>
      </c>
      <c r="AE175" s="509" t="e">
        <f ca="1">+IF(AND(ISNUMBER(OFFSET('Sanitation Data'!$E$12,0,10*ROW('Sanitation Data'!E169))),'Data Summary'!CT175="Yes"),OFFSET('Sanitation Data'!$E$12,0,10*ROW('Sanitation Data'!E169)),NA())</f>
        <v>#N/A</v>
      </c>
      <c r="AF175" s="509" t="e">
        <f ca="1">+IF(AND(ISNUMBER(OFFSET('Sanitation Data'!$F$4,0,10*ROW('Sanitation Data'!F169))),'Data Summary'!CU175="Yes"),100-OFFSET('Sanitation Data'!$F$4,0,10*ROW('Sanitation Data'!F169)),NA())</f>
        <v>#N/A</v>
      </c>
      <c r="AG175" s="509" t="e">
        <f ca="1">+IF(AND(ISNUMBER(OFFSET('Sanitation Data'!$F$6,0,10*ROW('Sanitation Data'!F169))),'Data Summary'!CV175="Yes"),OFFSET('Sanitation Data'!$F$6,0,10*ROW('Sanitation Data'!F169)),NA())</f>
        <v>#N/A</v>
      </c>
      <c r="AH175" s="509" t="e">
        <f ca="1">+IF(AND(ISNUMBER(OFFSET('Sanitation Data'!$F$10,0,10*ROW('Sanitation Data'!F169))),'Data Summary'!CW175="Yes"),OFFSET('Sanitation Data'!$F$10,0,10*ROW('Sanitation Data'!F169)),NA())</f>
        <v>#N/A</v>
      </c>
      <c r="AI175" s="509" t="e">
        <f ca="1">+IF(AND(ISNUMBER(OFFSET('Sanitation Data'!$F$11,0,10*ROW('Sanitation Data'!F169))),'Data Summary'!CX175="Yes"),OFFSET('Sanitation Data'!$F$11,0,10*ROW('Sanitation Data'!F169)),NA())</f>
        <v>#N/A</v>
      </c>
      <c r="AJ175" s="509" t="e">
        <f ca="1">+IF(AND(ISNUMBER(OFFSET('Sanitation Data'!$F$12,0,10*ROW('Sanitation Data'!F169))),'Data Summary'!CY175="Yes"),OFFSET('Sanitation Data'!$F$12,0,10*ROW('Sanitation Data'!F169)),NA())</f>
        <v>#N/A</v>
      </c>
      <c r="AK175" s="509" t="e">
        <f ca="1">+IF(AND(ISNUMBER(OFFSET('Sanitation Data'!$G$4,0,10*ROW('Sanitation Data'!G169))),'Data Summary'!CZ175="Yes"),100-OFFSET('Sanitation Data'!$G$4,0,10*ROW('Sanitation Data'!G169)),NA())</f>
        <v>#N/A</v>
      </c>
      <c r="AL175" s="509" t="e">
        <f ca="1">+IF(AND(ISNUMBER(OFFSET('Sanitation Data'!$G$6,0,10*ROW('Sanitation Data'!G169))),'Data Summary'!DA175="Yes"),OFFSET('Sanitation Data'!$G$6,0,10*ROW('Sanitation Data'!G169)),NA())</f>
        <v>#N/A</v>
      </c>
      <c r="AM175" s="509" t="e">
        <f ca="1">+IF(AND(ISNUMBER(OFFSET('Sanitation Data'!$G$10,0,10*ROW('Sanitation Data'!G169))),'Data Summary'!DB175="Yes"),OFFSET('Sanitation Data'!$G$10,0,10*ROW('Sanitation Data'!G169)),NA())</f>
        <v>#N/A</v>
      </c>
      <c r="AN175" s="509" t="e">
        <f ca="1">+IF(AND(ISNUMBER(OFFSET('Sanitation Data'!$G$11,0,10*ROW('Sanitation Data'!G169))),'Data Summary'!DC175="Yes"),OFFSET('Sanitation Data'!$G$11,0,10*ROW('Sanitation Data'!G169)),NA())</f>
        <v>#N/A</v>
      </c>
      <c r="AO175" s="509" t="e">
        <f ca="1">+IF(AND(ISNUMBER(OFFSET('Sanitation Data'!$G$12,0,10*ROW('Sanitation Data'!G169))),'Data Summary'!DD175="Yes"),OFFSET('Sanitation Data'!$G$12,0,10*ROW('Sanitation Data'!G169)),NA())</f>
        <v>#N/A</v>
      </c>
      <c r="AP175" s="509" t="e">
        <f ca="1">+IF(AND(ISNUMBER(OFFSET('Sanitation Data'!$H$4,0,10*ROW('Sanitation Data'!H169))),'Data Summary'!DE175="Yes"),100-OFFSET('Sanitation Data'!$H$4,0,10*ROW('Sanitation Data'!H169)),NA())</f>
        <v>#N/A</v>
      </c>
      <c r="AQ175" s="509" t="e">
        <f ca="1">+IF(AND(ISNUMBER(OFFSET('Sanitation Data'!$H$6,0,10*ROW('Sanitation Data'!H169))),'Data Summary'!DF175="Yes"),OFFSET('Sanitation Data'!$H$6,0,10*ROW('Sanitation Data'!H169)),NA())</f>
        <v>#N/A</v>
      </c>
      <c r="AR175" s="509" t="e">
        <f ca="1">+IF(AND(ISNUMBER(OFFSET('Sanitation Data'!$H$10,0,10*ROW('Sanitation Data'!H169))),'Data Summary'!DG175="Yes"),OFFSET('Sanitation Data'!$H$10,0,10*ROW('Sanitation Data'!H169)),NA())</f>
        <v>#N/A</v>
      </c>
      <c r="AS175" s="509" t="e">
        <f ca="1">+IF(AND(ISNUMBER(OFFSET('Sanitation Data'!$H$11,0,10*ROW('Sanitation Data'!H169))),'Data Summary'!DH175="Yes"),OFFSET('Sanitation Data'!$H$11,0,10*ROW('Sanitation Data'!H169)),NA())</f>
        <v>#N/A</v>
      </c>
      <c r="AT175" s="509" t="e">
        <f ca="1">+IF(AND(ISNUMBER(OFFSET('Sanitation Data'!$H$12,0,10*ROW('Sanitation Data'!H169))),'Data Summary'!DI175="Yes"),OFFSET('Sanitation Data'!$H$12,0,10*ROW('Sanitation Data'!H169)),NA())</f>
        <v>#N/A</v>
      </c>
      <c r="AU175" s="509" t="e">
        <f ca="1">+IF(AND(ISNUMBER(OFFSET('Sanitation Data'!$I$4,0,10*ROW('Sanitation Data'!I169))),'Data Summary'!DJ175="Yes"),100-OFFSET('Sanitation Data'!$I$4,0,10*ROW('Sanitation Data'!I169)),NA())</f>
        <v>#N/A</v>
      </c>
      <c r="AV175" s="509" t="e">
        <f ca="1">+IF(AND(ISNUMBER(OFFSET('Sanitation Data'!$I$6,0,10*ROW('Sanitation Data'!I169))),'Data Summary'!DK175="Yes"),OFFSET('Sanitation Data'!$I$6,0,10*ROW('Sanitation Data'!I169)),NA())</f>
        <v>#N/A</v>
      </c>
      <c r="AW175" s="509" t="e">
        <f ca="1">+IF(AND(ISNUMBER(OFFSET('Sanitation Data'!$I$10,0,10*ROW('Sanitation Data'!I169))),'Data Summary'!DL175="Yes"),OFFSET('Sanitation Data'!$I$10,0,10*ROW('Sanitation Data'!I169)),NA())</f>
        <v>#N/A</v>
      </c>
      <c r="AX175" s="509" t="e">
        <f ca="1">+IF(AND(ISNUMBER(OFFSET('Sanitation Data'!$I$11,0,10*ROW('Sanitation Data'!I169))),'Data Summary'!DM175="Yes"),OFFSET('Sanitation Data'!$I$11,0,10*ROW('Sanitation Data'!I169)),NA())</f>
        <v>#N/A</v>
      </c>
      <c r="AY175" s="509" t="e">
        <f ca="1">+IF(AND(ISNUMBER(OFFSET('Sanitation Data'!$I$12,0,10*ROW('Sanitation Data'!I169))),'Data Summary'!DN175="Yes"),OFFSET('Sanitation Data'!$I$12,0,10*ROW('Sanitation Data'!I169)),NA())</f>
        <v>#N/A</v>
      </c>
      <c r="AZ175" s="510" t="e">
        <f ca="1">+IF(AND(ISNUMBER(OFFSET('Hygiene Data'!$D$5,0,10*ROW('Hygiene Data'!D169))),'Data Summary'!DO175="Yes"),OFFSET('Hygiene Data'!$D$5,0,10*ROW('Hygiene Data'!D169)),NA())</f>
        <v>#N/A</v>
      </c>
      <c r="BA175" s="510" t="e">
        <f ca="1">+IF(AND(ISNUMBER(OFFSET('Hygiene Data'!$D$7,0,10*ROW('Hygiene Data'!D169))),'Data Summary'!DP175="Yes"),OFFSET('Hygiene Data'!$D$7,0,10*ROW('Hygiene Data'!D169)),NA())</f>
        <v>#N/A</v>
      </c>
      <c r="BB175" s="510" t="e">
        <f ca="1">+IF(AND(ISNUMBER(OFFSET('Hygiene Data'!$D$9,0,10*ROW('Hygiene Data'!D169))),'Data Summary'!DQ175="Yes"),OFFSET('Hygiene Data'!$D$9,0,10*ROW('Hygiene Data'!D169)),NA())</f>
        <v>#N/A</v>
      </c>
      <c r="BC175" s="510" t="e">
        <f ca="1">+IF(AND(ISNUMBER(OFFSET('Hygiene Data'!$E$5,0,10*ROW('Hygiene Data'!E169))),'Data Summary'!DR175="Yes"),OFFSET('Hygiene Data'!$E$5,0,10*ROW('Hygiene Data'!E169)),NA())</f>
        <v>#N/A</v>
      </c>
      <c r="BD175" s="510" t="e">
        <f ca="1">+IF(AND(ISNUMBER(OFFSET('Hygiene Data'!$E$7,0,10*ROW('Hygiene Data'!E169))),'Data Summary'!DS175="Yes"),OFFSET('Hygiene Data'!$E$7,0,10*ROW('Hygiene Data'!E169)),NA())</f>
        <v>#N/A</v>
      </c>
      <c r="BE175" s="510" t="e">
        <f ca="1">+IF(AND(ISNUMBER(OFFSET('Hygiene Data'!$E$9,0,10*ROW('Hygiene Data'!E169))),'Data Summary'!DT175="Yes"),OFFSET('Hygiene Data'!$E$9,0,10*ROW('Hygiene Data'!E169)),NA())</f>
        <v>#N/A</v>
      </c>
      <c r="BF175" s="510" t="e">
        <f ca="1">+IF(AND(ISNUMBER(OFFSET('Hygiene Data'!$F$5,0,10*ROW('Hygiene Data'!F169))),'Data Summary'!DU175="Yes"),OFFSET('Hygiene Data'!$F$5,0,10*ROW('Hygiene Data'!F169)),NA())</f>
        <v>#N/A</v>
      </c>
      <c r="BG175" s="510" t="e">
        <f ca="1">+IF(AND(ISNUMBER(OFFSET('Hygiene Data'!$F$7,0,10*ROW('Hygiene Data'!F169))),'Data Summary'!DV175="Yes"),OFFSET('Hygiene Data'!$F$7,0,10*ROW('Hygiene Data'!F169)),NA())</f>
        <v>#N/A</v>
      </c>
      <c r="BH175" s="510" t="e">
        <f ca="1">+IF(AND(ISNUMBER(OFFSET('Hygiene Data'!$F$9,0,10*ROW('Hygiene Data'!F169))),'Data Summary'!DW175="Yes"),OFFSET('Hygiene Data'!$F$9,0,10*ROW('Hygiene Data'!F169)),NA())</f>
        <v>#N/A</v>
      </c>
      <c r="BI175" s="510" t="e">
        <f ca="1">+IF(AND(ISNUMBER(OFFSET('Hygiene Data'!$G$5,0,10*ROW('Hygiene Data'!G169))),'Data Summary'!DX175="Yes"),OFFSET('Hygiene Data'!$G$5,0,10*ROW('Hygiene Data'!G169)),NA())</f>
        <v>#N/A</v>
      </c>
      <c r="BJ175" s="510" t="e">
        <f ca="1">+IF(AND(ISNUMBER(OFFSET('Hygiene Data'!$G$7,0,10*ROW('Hygiene Data'!G169))),'Data Summary'!DY175="Yes"),OFFSET('Hygiene Data'!$G$7,0,10*ROW('Hygiene Data'!G169)),NA())</f>
        <v>#N/A</v>
      </c>
      <c r="BK175" s="510" t="e">
        <f ca="1">+IF(AND(ISNUMBER(OFFSET('Hygiene Data'!$G$9,0,10*ROW('Hygiene Data'!G169))),'Data Summary'!DZ175="Yes"),OFFSET('Hygiene Data'!$G$9,0,10*ROW('Hygiene Data'!G169)),NA())</f>
        <v>#N/A</v>
      </c>
      <c r="BL175" s="510" t="e">
        <f ca="1">+IF(AND(ISNUMBER(OFFSET('Hygiene Data'!$H$5,0,10*ROW('Hygiene Data'!H169))),'Data Summary'!EA175="Yes"),OFFSET('Hygiene Data'!$H$5,0,10*ROW('Hygiene Data'!H169)),NA())</f>
        <v>#N/A</v>
      </c>
      <c r="BM175" s="510" t="e">
        <f ca="1">+IF(AND(ISNUMBER(OFFSET('Hygiene Data'!$H$7,0,10*ROW('Hygiene Data'!H169))),'Data Summary'!EB175="Yes"),OFFSET('Hygiene Data'!$H$7,0,10*ROW('Hygiene Data'!H169)),NA())</f>
        <v>#N/A</v>
      </c>
      <c r="BN175" s="510" t="e">
        <f ca="1">+IF(AND(ISNUMBER(OFFSET('Hygiene Data'!$H$9,0,10*ROW('Hygiene Data'!H169))),'Data Summary'!EC175="Yes"),OFFSET('Hygiene Data'!$H$9,0,10*ROW('Hygiene Data'!H169)),NA())</f>
        <v>#N/A</v>
      </c>
      <c r="BO175" s="510" t="e">
        <f ca="1">+IF(AND(ISNUMBER(OFFSET('Hygiene Data'!$I$5,0,10*ROW('Hygiene Data'!I169))),'Data Summary'!ED175="Yes"),OFFSET('Hygiene Data'!$I$5,0,10*ROW('Hygiene Data'!I169)),NA())</f>
        <v>#N/A</v>
      </c>
      <c r="BP175" s="510" t="e">
        <f ca="1">+IF(AND(ISNUMBER(OFFSET('Hygiene Data'!$I$7,0,10*ROW('Hygiene Data'!I169))),'Data Summary'!EE175="Yes"),OFFSET('Hygiene Data'!$I$7,0,10*ROW('Hygiene Data'!I169)),NA())</f>
        <v>#N/A</v>
      </c>
      <c r="BQ175" s="510" t="e">
        <f ca="1">+IF(AND(ISNUMBER(OFFSET('Hygiene Data'!$I$9,0,10*ROW('Hygiene Data'!I169))),'Data Summary'!EF175="Yes"),OFFSET('Hygiene Data'!$I$9,0,10*ROW('Hygiene Data'!I169)),NA())</f>
        <v>#N/A</v>
      </c>
    </row>
    <row r="176" spans="1:69" x14ac:dyDescent="0.25">
      <c r="A176" s="506" t="e">
        <f ca="1">+RIGHT('Data Summary'!A176,LEN('Data Summary'!A176)-9)</f>
        <v>#VALUE!</v>
      </c>
      <c r="B176" s="480" t="str">
        <f ca="1">+IF(ISTEXT('Data Summary'!B176),'Data Summary'!B176,"")</f>
        <v/>
      </c>
      <c r="C176" s="507" t="e">
        <f ca="1">+VALUE('Data Summary'!C176)</f>
        <v>#VALUE!</v>
      </c>
      <c r="D176" s="508" t="e">
        <f ca="1">+IF(AND(ISNUMBER(OFFSET('Water Data'!$D$4,0,10*ROW('Water Data'!D170))),'Data Summary'!BS176="Yes"),100-OFFSET('Water Data'!$D$4,0,10*ROW('Water Data'!D170)),NA())</f>
        <v>#N/A</v>
      </c>
      <c r="E176" s="508" t="e">
        <f ca="1">+IF(AND(ISNUMBER(OFFSET('Water Data'!$D$6,0,10*ROW('Water Data'!D170))),'Data Summary'!BT176="Yes"),OFFSET('Water Data'!$D$6,0,10*ROW('Water Data'!D170)),NA())</f>
        <v>#N/A</v>
      </c>
      <c r="F176" s="508" t="e">
        <f ca="1">+IF(AND(ISNUMBER(OFFSET('Water Data'!$D$9,0,10*ROW('Water Data'!D170))),'Data Summary'!BU176="Yes"),OFFSET('Water Data'!$D$9,0,10*ROW('Water Data'!D170)),NA())</f>
        <v>#N/A</v>
      </c>
      <c r="G176" s="508" t="e">
        <f ca="1">+IF(AND(ISNUMBER(OFFSET('Water Data'!$E$4,0,10*ROW('Water Data'!E170))),'Data Summary'!BV176="Yes"),100-OFFSET('Water Data'!$E$4,0,10*ROW('Water Data'!E170)),NA())</f>
        <v>#N/A</v>
      </c>
      <c r="H176" s="508" t="e">
        <f ca="1">+IF(AND(ISNUMBER(OFFSET('Water Data'!$E$6,0,10*ROW('Water Data'!E170))),'Data Summary'!BW176="Yes"),OFFSET('Water Data'!$E$6,0,10*ROW('Water Data'!E170)),NA())</f>
        <v>#N/A</v>
      </c>
      <c r="I176" s="508" t="e">
        <f ca="1">+IF(AND(ISNUMBER(OFFSET('Water Data'!$E$9,0,10*ROW('Water Data'!E170))),'Data Summary'!BX176="Yes"),OFFSET('Water Data'!$E$9,0,10*ROW('Water Data'!E170)),NA())</f>
        <v>#N/A</v>
      </c>
      <c r="J176" s="508" t="e">
        <f ca="1">+IF(AND(ISNUMBER(OFFSET('Water Data'!$F$4,0,10*ROW('Water Data'!F170))),'Data Summary'!BY176="Yes"),100-OFFSET('Water Data'!$F$4,0,10*ROW('Water Data'!F170)),NA())</f>
        <v>#N/A</v>
      </c>
      <c r="K176" s="508" t="e">
        <f ca="1">+IF(AND(ISNUMBER(OFFSET('Water Data'!$F$6,0,10*ROW('Water Data'!F170))),'Data Summary'!BZ176="Yes"),OFFSET('Water Data'!$F$6,0,10*ROW('Water Data'!F170)),NA())</f>
        <v>#N/A</v>
      </c>
      <c r="L176" s="508" t="e">
        <f ca="1">+IF(AND(ISNUMBER(OFFSET('Water Data'!$F$9,0,10*ROW('Water Data'!F170))),'Data Summary'!CA176="Yes"),OFFSET('Water Data'!$F$9,0,10*ROW('Water Data'!F170)),NA())</f>
        <v>#N/A</v>
      </c>
      <c r="M176" s="508" t="e">
        <f ca="1">+IF(AND(ISNUMBER(OFFSET('Water Data'!$G$4,0,10*ROW('Water Data'!G170))),'Data Summary'!CB176="Yes"),100-OFFSET('Water Data'!$G$4,0,10*ROW('Water Data'!G170)),NA())</f>
        <v>#N/A</v>
      </c>
      <c r="N176" s="508" t="e">
        <f ca="1">+IF(AND(ISNUMBER(OFFSET('Water Data'!$G$6,0,10*ROW('Water Data'!G170))),'Data Summary'!CC176="Yes"),OFFSET('Water Data'!$G$6,0,10*ROW('Water Data'!G170)),NA())</f>
        <v>#N/A</v>
      </c>
      <c r="O176" s="508" t="e">
        <f ca="1">+IF(AND(ISNUMBER(OFFSET('Water Data'!$G$9,0,10*ROW('Water Data'!G170))),'Data Summary'!CD176="Yes"),OFFSET('Water Data'!$G$9,0,10*ROW('Water Data'!G170)),NA())</f>
        <v>#N/A</v>
      </c>
      <c r="P176" s="508" t="e">
        <f ca="1">+IF(AND(ISNUMBER(OFFSET('Water Data'!$H$4,0,10*ROW('Water Data'!H170))),'Data Summary'!CE176="Yes"),100-OFFSET('Water Data'!$H$4,0,10*ROW('Water Data'!H170)),NA())</f>
        <v>#N/A</v>
      </c>
      <c r="Q176" s="508" t="e">
        <f ca="1">+IF(AND(ISNUMBER(OFFSET('Water Data'!$H$6,0,10*ROW('Water Data'!H170))),'Data Summary'!CF176="Yes"),OFFSET('Water Data'!$H$6,0,10*ROW('Water Data'!H170)),NA())</f>
        <v>#N/A</v>
      </c>
      <c r="R176" s="508" t="e">
        <f ca="1">+IF(AND(ISNUMBER(OFFSET('Water Data'!$H$9,0,10*ROW('Water Data'!H170))),'Data Summary'!CG176="Yes"),OFFSET('Water Data'!$H$9,0,10*ROW('Water Data'!H170)),NA())</f>
        <v>#N/A</v>
      </c>
      <c r="S176" s="508" t="e">
        <f ca="1">+IF(AND(ISNUMBER(OFFSET('Water Data'!$I$4,0,10*ROW('Water Data'!I170))),'Data Summary'!CH176="Yes"),100-OFFSET('Water Data'!$I$4,0,10*ROW('Water Data'!I170)),NA())</f>
        <v>#N/A</v>
      </c>
      <c r="T176" s="508" t="e">
        <f ca="1">+IF(AND(ISNUMBER(OFFSET('Water Data'!$I$6,0,10*ROW('Water Data'!I170))),'Data Summary'!CI176="Yes"),OFFSET('Water Data'!$I$6,0,10*ROW('Water Data'!I170)),NA())</f>
        <v>#N/A</v>
      </c>
      <c r="U176" s="508" t="e">
        <f ca="1">+IF(AND(ISNUMBER(OFFSET('Water Data'!$I$9,0,10*ROW('Water Data'!I170))),'Data Summary'!CJ176="Yes"),OFFSET('Water Data'!$I$9,0,10*ROW('Water Data'!I170)),NA())</f>
        <v>#N/A</v>
      </c>
      <c r="V176" s="509" t="e">
        <f ca="1">+IF(AND(ISNUMBER(OFFSET('Sanitation Data'!$D$4,0,10*ROW('Sanitation Data'!D170))),'Data Summary'!CK176="Yes"),100-OFFSET('Sanitation Data'!$D$4,0,10*ROW('Sanitation Data'!D170)),NA())</f>
        <v>#N/A</v>
      </c>
      <c r="W176" s="509" t="e">
        <f ca="1">+IF(AND(ISNUMBER(OFFSET('Sanitation Data'!$D$6,0,10*ROW('Sanitation Data'!D170))),'Data Summary'!CL176="Yes"),OFFSET('Sanitation Data'!$D$6,0,10*ROW('Sanitation Data'!D170)),NA())</f>
        <v>#N/A</v>
      </c>
      <c r="X176" s="509" t="e">
        <f ca="1">+IF(AND(ISNUMBER(OFFSET('Sanitation Data'!$D$10,0,10*ROW('Sanitation Data'!D170))),'Data Summary'!CM176="Yes"),OFFSET('Sanitation Data'!$D$10,0,10*ROW('Sanitation Data'!D170)),NA())</f>
        <v>#N/A</v>
      </c>
      <c r="Y176" s="509" t="e">
        <f ca="1">+IF(AND(ISNUMBER(OFFSET('Sanitation Data'!$D$11,0,10*ROW('Sanitation Data'!D170))),'Data Summary'!CN176="Yes"),OFFSET('Sanitation Data'!$D$11,0,10*ROW('Sanitation Data'!D170)),NA())</f>
        <v>#N/A</v>
      </c>
      <c r="Z176" s="509" t="e">
        <f ca="1">+IF(AND(ISNUMBER(OFFSET('Sanitation Data'!$D$12,0,10*ROW('Sanitation Data'!D170))),'Data Summary'!CO176="Yes"),OFFSET('Sanitation Data'!$D$12,0,10*ROW('Sanitation Data'!D170)),NA())</f>
        <v>#N/A</v>
      </c>
      <c r="AA176" s="509" t="e">
        <f ca="1">+IF(AND(ISNUMBER(OFFSET('Sanitation Data'!$E$4,0,10*ROW('Sanitation Data'!E170))),'Data Summary'!CP176="Yes"),100-OFFSET('Sanitation Data'!$E$4,0,10*ROW('Sanitation Data'!E170)),NA())</f>
        <v>#N/A</v>
      </c>
      <c r="AB176" s="509" t="e">
        <f ca="1">+IF(AND(ISNUMBER(OFFSET('Sanitation Data'!$E$6,0,10*ROW('Sanitation Data'!E170))),'Data Summary'!CQ176="Yes"),OFFSET('Sanitation Data'!$E$6,0,10*ROW('Sanitation Data'!E170)),NA())</f>
        <v>#N/A</v>
      </c>
      <c r="AC176" s="509" t="e">
        <f ca="1">+IF(AND(ISNUMBER(OFFSET('Sanitation Data'!$E$10,0,10*ROW('Sanitation Data'!E170))),'Data Summary'!CR176="Yes"),OFFSET('Sanitation Data'!$E$10,0,10*ROW('Sanitation Data'!E170)),NA())</f>
        <v>#N/A</v>
      </c>
      <c r="AD176" s="509" t="e">
        <f ca="1">+IF(AND(ISNUMBER(OFFSET('Sanitation Data'!$E$11,0,10*ROW('Sanitation Data'!E170))),'Data Summary'!CS176="Yes"),OFFSET('Sanitation Data'!$E$11,0,10*ROW('Sanitation Data'!E170)),NA())</f>
        <v>#N/A</v>
      </c>
      <c r="AE176" s="509" t="e">
        <f ca="1">+IF(AND(ISNUMBER(OFFSET('Sanitation Data'!$E$12,0,10*ROW('Sanitation Data'!E170))),'Data Summary'!CT176="Yes"),OFFSET('Sanitation Data'!$E$12,0,10*ROW('Sanitation Data'!E170)),NA())</f>
        <v>#N/A</v>
      </c>
      <c r="AF176" s="509" t="e">
        <f ca="1">+IF(AND(ISNUMBER(OFFSET('Sanitation Data'!$F$4,0,10*ROW('Sanitation Data'!F170))),'Data Summary'!CU176="Yes"),100-OFFSET('Sanitation Data'!$F$4,0,10*ROW('Sanitation Data'!F170)),NA())</f>
        <v>#N/A</v>
      </c>
      <c r="AG176" s="509" t="e">
        <f ca="1">+IF(AND(ISNUMBER(OFFSET('Sanitation Data'!$F$6,0,10*ROW('Sanitation Data'!F170))),'Data Summary'!CV176="Yes"),OFFSET('Sanitation Data'!$F$6,0,10*ROW('Sanitation Data'!F170)),NA())</f>
        <v>#N/A</v>
      </c>
      <c r="AH176" s="509" t="e">
        <f ca="1">+IF(AND(ISNUMBER(OFFSET('Sanitation Data'!$F$10,0,10*ROW('Sanitation Data'!F170))),'Data Summary'!CW176="Yes"),OFFSET('Sanitation Data'!$F$10,0,10*ROW('Sanitation Data'!F170)),NA())</f>
        <v>#N/A</v>
      </c>
      <c r="AI176" s="509" t="e">
        <f ca="1">+IF(AND(ISNUMBER(OFFSET('Sanitation Data'!$F$11,0,10*ROW('Sanitation Data'!F170))),'Data Summary'!CX176="Yes"),OFFSET('Sanitation Data'!$F$11,0,10*ROW('Sanitation Data'!F170)),NA())</f>
        <v>#N/A</v>
      </c>
      <c r="AJ176" s="509" t="e">
        <f ca="1">+IF(AND(ISNUMBER(OFFSET('Sanitation Data'!$F$12,0,10*ROW('Sanitation Data'!F170))),'Data Summary'!CY176="Yes"),OFFSET('Sanitation Data'!$F$12,0,10*ROW('Sanitation Data'!F170)),NA())</f>
        <v>#N/A</v>
      </c>
      <c r="AK176" s="509" t="e">
        <f ca="1">+IF(AND(ISNUMBER(OFFSET('Sanitation Data'!$G$4,0,10*ROW('Sanitation Data'!G170))),'Data Summary'!CZ176="Yes"),100-OFFSET('Sanitation Data'!$G$4,0,10*ROW('Sanitation Data'!G170)),NA())</f>
        <v>#N/A</v>
      </c>
      <c r="AL176" s="509" t="e">
        <f ca="1">+IF(AND(ISNUMBER(OFFSET('Sanitation Data'!$G$6,0,10*ROW('Sanitation Data'!G170))),'Data Summary'!DA176="Yes"),OFFSET('Sanitation Data'!$G$6,0,10*ROW('Sanitation Data'!G170)),NA())</f>
        <v>#N/A</v>
      </c>
      <c r="AM176" s="509" t="e">
        <f ca="1">+IF(AND(ISNUMBER(OFFSET('Sanitation Data'!$G$10,0,10*ROW('Sanitation Data'!G170))),'Data Summary'!DB176="Yes"),OFFSET('Sanitation Data'!$G$10,0,10*ROW('Sanitation Data'!G170)),NA())</f>
        <v>#N/A</v>
      </c>
      <c r="AN176" s="509" t="e">
        <f ca="1">+IF(AND(ISNUMBER(OFFSET('Sanitation Data'!$G$11,0,10*ROW('Sanitation Data'!G170))),'Data Summary'!DC176="Yes"),OFFSET('Sanitation Data'!$G$11,0,10*ROW('Sanitation Data'!G170)),NA())</f>
        <v>#N/A</v>
      </c>
      <c r="AO176" s="509" t="e">
        <f ca="1">+IF(AND(ISNUMBER(OFFSET('Sanitation Data'!$G$12,0,10*ROW('Sanitation Data'!G170))),'Data Summary'!DD176="Yes"),OFFSET('Sanitation Data'!$G$12,0,10*ROW('Sanitation Data'!G170)),NA())</f>
        <v>#N/A</v>
      </c>
      <c r="AP176" s="509" t="e">
        <f ca="1">+IF(AND(ISNUMBER(OFFSET('Sanitation Data'!$H$4,0,10*ROW('Sanitation Data'!H170))),'Data Summary'!DE176="Yes"),100-OFFSET('Sanitation Data'!$H$4,0,10*ROW('Sanitation Data'!H170)),NA())</f>
        <v>#N/A</v>
      </c>
      <c r="AQ176" s="509" t="e">
        <f ca="1">+IF(AND(ISNUMBER(OFFSET('Sanitation Data'!$H$6,0,10*ROW('Sanitation Data'!H170))),'Data Summary'!DF176="Yes"),OFFSET('Sanitation Data'!$H$6,0,10*ROW('Sanitation Data'!H170)),NA())</f>
        <v>#N/A</v>
      </c>
      <c r="AR176" s="509" t="e">
        <f ca="1">+IF(AND(ISNUMBER(OFFSET('Sanitation Data'!$H$10,0,10*ROW('Sanitation Data'!H170))),'Data Summary'!DG176="Yes"),OFFSET('Sanitation Data'!$H$10,0,10*ROW('Sanitation Data'!H170)),NA())</f>
        <v>#N/A</v>
      </c>
      <c r="AS176" s="509" t="e">
        <f ca="1">+IF(AND(ISNUMBER(OFFSET('Sanitation Data'!$H$11,0,10*ROW('Sanitation Data'!H170))),'Data Summary'!DH176="Yes"),OFFSET('Sanitation Data'!$H$11,0,10*ROW('Sanitation Data'!H170)),NA())</f>
        <v>#N/A</v>
      </c>
      <c r="AT176" s="509" t="e">
        <f ca="1">+IF(AND(ISNUMBER(OFFSET('Sanitation Data'!$H$12,0,10*ROW('Sanitation Data'!H170))),'Data Summary'!DI176="Yes"),OFFSET('Sanitation Data'!$H$12,0,10*ROW('Sanitation Data'!H170)),NA())</f>
        <v>#N/A</v>
      </c>
      <c r="AU176" s="509" t="e">
        <f ca="1">+IF(AND(ISNUMBER(OFFSET('Sanitation Data'!$I$4,0,10*ROW('Sanitation Data'!I170))),'Data Summary'!DJ176="Yes"),100-OFFSET('Sanitation Data'!$I$4,0,10*ROW('Sanitation Data'!I170)),NA())</f>
        <v>#N/A</v>
      </c>
      <c r="AV176" s="509" t="e">
        <f ca="1">+IF(AND(ISNUMBER(OFFSET('Sanitation Data'!$I$6,0,10*ROW('Sanitation Data'!I170))),'Data Summary'!DK176="Yes"),OFFSET('Sanitation Data'!$I$6,0,10*ROW('Sanitation Data'!I170)),NA())</f>
        <v>#N/A</v>
      </c>
      <c r="AW176" s="509" t="e">
        <f ca="1">+IF(AND(ISNUMBER(OFFSET('Sanitation Data'!$I$10,0,10*ROW('Sanitation Data'!I170))),'Data Summary'!DL176="Yes"),OFFSET('Sanitation Data'!$I$10,0,10*ROW('Sanitation Data'!I170)),NA())</f>
        <v>#N/A</v>
      </c>
      <c r="AX176" s="509" t="e">
        <f ca="1">+IF(AND(ISNUMBER(OFFSET('Sanitation Data'!$I$11,0,10*ROW('Sanitation Data'!I170))),'Data Summary'!DM176="Yes"),OFFSET('Sanitation Data'!$I$11,0,10*ROW('Sanitation Data'!I170)),NA())</f>
        <v>#N/A</v>
      </c>
      <c r="AY176" s="509" t="e">
        <f ca="1">+IF(AND(ISNUMBER(OFFSET('Sanitation Data'!$I$12,0,10*ROW('Sanitation Data'!I170))),'Data Summary'!DN176="Yes"),OFFSET('Sanitation Data'!$I$12,0,10*ROW('Sanitation Data'!I170)),NA())</f>
        <v>#N/A</v>
      </c>
      <c r="AZ176" s="510" t="e">
        <f ca="1">+IF(AND(ISNUMBER(OFFSET('Hygiene Data'!$D$5,0,10*ROW('Hygiene Data'!D170))),'Data Summary'!DO176="Yes"),OFFSET('Hygiene Data'!$D$5,0,10*ROW('Hygiene Data'!D170)),NA())</f>
        <v>#N/A</v>
      </c>
      <c r="BA176" s="510" t="e">
        <f ca="1">+IF(AND(ISNUMBER(OFFSET('Hygiene Data'!$D$7,0,10*ROW('Hygiene Data'!D170))),'Data Summary'!DP176="Yes"),OFFSET('Hygiene Data'!$D$7,0,10*ROW('Hygiene Data'!D170)),NA())</f>
        <v>#N/A</v>
      </c>
      <c r="BB176" s="510" t="e">
        <f ca="1">+IF(AND(ISNUMBER(OFFSET('Hygiene Data'!$D$9,0,10*ROW('Hygiene Data'!D170))),'Data Summary'!DQ176="Yes"),OFFSET('Hygiene Data'!$D$9,0,10*ROW('Hygiene Data'!D170)),NA())</f>
        <v>#N/A</v>
      </c>
      <c r="BC176" s="510" t="e">
        <f ca="1">+IF(AND(ISNUMBER(OFFSET('Hygiene Data'!$E$5,0,10*ROW('Hygiene Data'!E170))),'Data Summary'!DR176="Yes"),OFFSET('Hygiene Data'!$E$5,0,10*ROW('Hygiene Data'!E170)),NA())</f>
        <v>#N/A</v>
      </c>
      <c r="BD176" s="510" t="e">
        <f ca="1">+IF(AND(ISNUMBER(OFFSET('Hygiene Data'!$E$7,0,10*ROW('Hygiene Data'!E170))),'Data Summary'!DS176="Yes"),OFFSET('Hygiene Data'!$E$7,0,10*ROW('Hygiene Data'!E170)),NA())</f>
        <v>#N/A</v>
      </c>
      <c r="BE176" s="510" t="e">
        <f ca="1">+IF(AND(ISNUMBER(OFFSET('Hygiene Data'!$E$9,0,10*ROW('Hygiene Data'!E170))),'Data Summary'!DT176="Yes"),OFFSET('Hygiene Data'!$E$9,0,10*ROW('Hygiene Data'!E170)),NA())</f>
        <v>#N/A</v>
      </c>
      <c r="BF176" s="510" t="e">
        <f ca="1">+IF(AND(ISNUMBER(OFFSET('Hygiene Data'!$F$5,0,10*ROW('Hygiene Data'!F170))),'Data Summary'!DU176="Yes"),OFFSET('Hygiene Data'!$F$5,0,10*ROW('Hygiene Data'!F170)),NA())</f>
        <v>#N/A</v>
      </c>
      <c r="BG176" s="510" t="e">
        <f ca="1">+IF(AND(ISNUMBER(OFFSET('Hygiene Data'!$F$7,0,10*ROW('Hygiene Data'!F170))),'Data Summary'!DV176="Yes"),OFFSET('Hygiene Data'!$F$7,0,10*ROW('Hygiene Data'!F170)),NA())</f>
        <v>#N/A</v>
      </c>
      <c r="BH176" s="510" t="e">
        <f ca="1">+IF(AND(ISNUMBER(OFFSET('Hygiene Data'!$F$9,0,10*ROW('Hygiene Data'!F170))),'Data Summary'!DW176="Yes"),OFFSET('Hygiene Data'!$F$9,0,10*ROW('Hygiene Data'!F170)),NA())</f>
        <v>#N/A</v>
      </c>
      <c r="BI176" s="510" t="e">
        <f ca="1">+IF(AND(ISNUMBER(OFFSET('Hygiene Data'!$G$5,0,10*ROW('Hygiene Data'!G170))),'Data Summary'!DX176="Yes"),OFFSET('Hygiene Data'!$G$5,0,10*ROW('Hygiene Data'!G170)),NA())</f>
        <v>#N/A</v>
      </c>
      <c r="BJ176" s="510" t="e">
        <f ca="1">+IF(AND(ISNUMBER(OFFSET('Hygiene Data'!$G$7,0,10*ROW('Hygiene Data'!G170))),'Data Summary'!DY176="Yes"),OFFSET('Hygiene Data'!$G$7,0,10*ROW('Hygiene Data'!G170)),NA())</f>
        <v>#N/A</v>
      </c>
      <c r="BK176" s="510" t="e">
        <f ca="1">+IF(AND(ISNUMBER(OFFSET('Hygiene Data'!$G$9,0,10*ROW('Hygiene Data'!G170))),'Data Summary'!DZ176="Yes"),OFFSET('Hygiene Data'!$G$9,0,10*ROW('Hygiene Data'!G170)),NA())</f>
        <v>#N/A</v>
      </c>
      <c r="BL176" s="510" t="e">
        <f ca="1">+IF(AND(ISNUMBER(OFFSET('Hygiene Data'!$H$5,0,10*ROW('Hygiene Data'!H170))),'Data Summary'!EA176="Yes"),OFFSET('Hygiene Data'!$H$5,0,10*ROW('Hygiene Data'!H170)),NA())</f>
        <v>#N/A</v>
      </c>
      <c r="BM176" s="510" t="e">
        <f ca="1">+IF(AND(ISNUMBER(OFFSET('Hygiene Data'!$H$7,0,10*ROW('Hygiene Data'!H170))),'Data Summary'!EB176="Yes"),OFFSET('Hygiene Data'!$H$7,0,10*ROW('Hygiene Data'!H170)),NA())</f>
        <v>#N/A</v>
      </c>
      <c r="BN176" s="510" t="e">
        <f ca="1">+IF(AND(ISNUMBER(OFFSET('Hygiene Data'!$H$9,0,10*ROW('Hygiene Data'!H170))),'Data Summary'!EC176="Yes"),OFFSET('Hygiene Data'!$H$9,0,10*ROW('Hygiene Data'!H170)),NA())</f>
        <v>#N/A</v>
      </c>
      <c r="BO176" s="510" t="e">
        <f ca="1">+IF(AND(ISNUMBER(OFFSET('Hygiene Data'!$I$5,0,10*ROW('Hygiene Data'!I170))),'Data Summary'!ED176="Yes"),OFFSET('Hygiene Data'!$I$5,0,10*ROW('Hygiene Data'!I170)),NA())</f>
        <v>#N/A</v>
      </c>
      <c r="BP176" s="510" t="e">
        <f ca="1">+IF(AND(ISNUMBER(OFFSET('Hygiene Data'!$I$7,0,10*ROW('Hygiene Data'!I170))),'Data Summary'!EE176="Yes"),OFFSET('Hygiene Data'!$I$7,0,10*ROW('Hygiene Data'!I170)),NA())</f>
        <v>#N/A</v>
      </c>
      <c r="BQ176" s="510" t="e">
        <f ca="1">+IF(AND(ISNUMBER(OFFSET('Hygiene Data'!$I$9,0,10*ROW('Hygiene Data'!I170))),'Data Summary'!EF176="Yes"),OFFSET('Hygiene Data'!$I$9,0,10*ROW('Hygiene Data'!I170)),NA())</f>
        <v>#N/A</v>
      </c>
    </row>
    <row r="177" spans="1:69" x14ac:dyDescent="0.25">
      <c r="A177" s="506" t="e">
        <f ca="1">+RIGHT('Data Summary'!A177,LEN('Data Summary'!A177)-9)</f>
        <v>#VALUE!</v>
      </c>
      <c r="B177" s="480" t="str">
        <f ca="1">+IF(ISTEXT('Data Summary'!B177),'Data Summary'!B177,"")</f>
        <v/>
      </c>
      <c r="C177" s="507" t="e">
        <f ca="1">+VALUE('Data Summary'!C177)</f>
        <v>#VALUE!</v>
      </c>
      <c r="D177" s="508" t="e">
        <f ca="1">+IF(AND(ISNUMBER(OFFSET('Water Data'!$D$4,0,10*ROW('Water Data'!D171))),'Data Summary'!BS177="Yes"),100-OFFSET('Water Data'!$D$4,0,10*ROW('Water Data'!D171)),NA())</f>
        <v>#N/A</v>
      </c>
      <c r="E177" s="508" t="e">
        <f ca="1">+IF(AND(ISNUMBER(OFFSET('Water Data'!$D$6,0,10*ROW('Water Data'!D171))),'Data Summary'!BT177="Yes"),OFFSET('Water Data'!$D$6,0,10*ROW('Water Data'!D171)),NA())</f>
        <v>#N/A</v>
      </c>
      <c r="F177" s="508" t="e">
        <f ca="1">+IF(AND(ISNUMBER(OFFSET('Water Data'!$D$9,0,10*ROW('Water Data'!D171))),'Data Summary'!BU177="Yes"),OFFSET('Water Data'!$D$9,0,10*ROW('Water Data'!D171)),NA())</f>
        <v>#N/A</v>
      </c>
      <c r="G177" s="508" t="e">
        <f ca="1">+IF(AND(ISNUMBER(OFFSET('Water Data'!$E$4,0,10*ROW('Water Data'!E171))),'Data Summary'!BV177="Yes"),100-OFFSET('Water Data'!$E$4,0,10*ROW('Water Data'!E171)),NA())</f>
        <v>#N/A</v>
      </c>
      <c r="H177" s="508" t="e">
        <f ca="1">+IF(AND(ISNUMBER(OFFSET('Water Data'!$E$6,0,10*ROW('Water Data'!E171))),'Data Summary'!BW177="Yes"),OFFSET('Water Data'!$E$6,0,10*ROW('Water Data'!E171)),NA())</f>
        <v>#N/A</v>
      </c>
      <c r="I177" s="508" t="e">
        <f ca="1">+IF(AND(ISNUMBER(OFFSET('Water Data'!$E$9,0,10*ROW('Water Data'!E171))),'Data Summary'!BX177="Yes"),OFFSET('Water Data'!$E$9,0,10*ROW('Water Data'!E171)),NA())</f>
        <v>#N/A</v>
      </c>
      <c r="J177" s="508" t="e">
        <f ca="1">+IF(AND(ISNUMBER(OFFSET('Water Data'!$F$4,0,10*ROW('Water Data'!F171))),'Data Summary'!BY177="Yes"),100-OFFSET('Water Data'!$F$4,0,10*ROW('Water Data'!F171)),NA())</f>
        <v>#N/A</v>
      </c>
      <c r="K177" s="508" t="e">
        <f ca="1">+IF(AND(ISNUMBER(OFFSET('Water Data'!$F$6,0,10*ROW('Water Data'!F171))),'Data Summary'!BZ177="Yes"),OFFSET('Water Data'!$F$6,0,10*ROW('Water Data'!F171)),NA())</f>
        <v>#N/A</v>
      </c>
      <c r="L177" s="508" t="e">
        <f ca="1">+IF(AND(ISNUMBER(OFFSET('Water Data'!$F$9,0,10*ROW('Water Data'!F171))),'Data Summary'!CA177="Yes"),OFFSET('Water Data'!$F$9,0,10*ROW('Water Data'!F171)),NA())</f>
        <v>#N/A</v>
      </c>
      <c r="M177" s="508" t="e">
        <f ca="1">+IF(AND(ISNUMBER(OFFSET('Water Data'!$G$4,0,10*ROW('Water Data'!G171))),'Data Summary'!CB177="Yes"),100-OFFSET('Water Data'!$G$4,0,10*ROW('Water Data'!G171)),NA())</f>
        <v>#N/A</v>
      </c>
      <c r="N177" s="508" t="e">
        <f ca="1">+IF(AND(ISNUMBER(OFFSET('Water Data'!$G$6,0,10*ROW('Water Data'!G171))),'Data Summary'!CC177="Yes"),OFFSET('Water Data'!$G$6,0,10*ROW('Water Data'!G171)),NA())</f>
        <v>#N/A</v>
      </c>
      <c r="O177" s="508" t="e">
        <f ca="1">+IF(AND(ISNUMBER(OFFSET('Water Data'!$G$9,0,10*ROW('Water Data'!G171))),'Data Summary'!CD177="Yes"),OFFSET('Water Data'!$G$9,0,10*ROW('Water Data'!G171)),NA())</f>
        <v>#N/A</v>
      </c>
      <c r="P177" s="508" t="e">
        <f ca="1">+IF(AND(ISNUMBER(OFFSET('Water Data'!$H$4,0,10*ROW('Water Data'!H171))),'Data Summary'!CE177="Yes"),100-OFFSET('Water Data'!$H$4,0,10*ROW('Water Data'!H171)),NA())</f>
        <v>#N/A</v>
      </c>
      <c r="Q177" s="508" t="e">
        <f ca="1">+IF(AND(ISNUMBER(OFFSET('Water Data'!$H$6,0,10*ROW('Water Data'!H171))),'Data Summary'!CF177="Yes"),OFFSET('Water Data'!$H$6,0,10*ROW('Water Data'!H171)),NA())</f>
        <v>#N/A</v>
      </c>
      <c r="R177" s="508" t="e">
        <f ca="1">+IF(AND(ISNUMBER(OFFSET('Water Data'!$H$9,0,10*ROW('Water Data'!H171))),'Data Summary'!CG177="Yes"),OFFSET('Water Data'!$H$9,0,10*ROW('Water Data'!H171)),NA())</f>
        <v>#N/A</v>
      </c>
      <c r="S177" s="508" t="e">
        <f ca="1">+IF(AND(ISNUMBER(OFFSET('Water Data'!$I$4,0,10*ROW('Water Data'!I171))),'Data Summary'!CH177="Yes"),100-OFFSET('Water Data'!$I$4,0,10*ROW('Water Data'!I171)),NA())</f>
        <v>#N/A</v>
      </c>
      <c r="T177" s="508" t="e">
        <f ca="1">+IF(AND(ISNUMBER(OFFSET('Water Data'!$I$6,0,10*ROW('Water Data'!I171))),'Data Summary'!CI177="Yes"),OFFSET('Water Data'!$I$6,0,10*ROW('Water Data'!I171)),NA())</f>
        <v>#N/A</v>
      </c>
      <c r="U177" s="508" t="e">
        <f ca="1">+IF(AND(ISNUMBER(OFFSET('Water Data'!$I$9,0,10*ROW('Water Data'!I171))),'Data Summary'!CJ177="Yes"),OFFSET('Water Data'!$I$9,0,10*ROW('Water Data'!I171)),NA())</f>
        <v>#N/A</v>
      </c>
      <c r="V177" s="509" t="e">
        <f ca="1">+IF(AND(ISNUMBER(OFFSET('Sanitation Data'!$D$4,0,10*ROW('Sanitation Data'!D171))),'Data Summary'!CK177="Yes"),100-OFFSET('Sanitation Data'!$D$4,0,10*ROW('Sanitation Data'!D171)),NA())</f>
        <v>#N/A</v>
      </c>
      <c r="W177" s="509" t="e">
        <f ca="1">+IF(AND(ISNUMBER(OFFSET('Sanitation Data'!$D$6,0,10*ROW('Sanitation Data'!D171))),'Data Summary'!CL177="Yes"),OFFSET('Sanitation Data'!$D$6,0,10*ROW('Sanitation Data'!D171)),NA())</f>
        <v>#N/A</v>
      </c>
      <c r="X177" s="509" t="e">
        <f ca="1">+IF(AND(ISNUMBER(OFFSET('Sanitation Data'!$D$10,0,10*ROW('Sanitation Data'!D171))),'Data Summary'!CM177="Yes"),OFFSET('Sanitation Data'!$D$10,0,10*ROW('Sanitation Data'!D171)),NA())</f>
        <v>#N/A</v>
      </c>
      <c r="Y177" s="509" t="e">
        <f ca="1">+IF(AND(ISNUMBER(OFFSET('Sanitation Data'!$D$11,0,10*ROW('Sanitation Data'!D171))),'Data Summary'!CN177="Yes"),OFFSET('Sanitation Data'!$D$11,0,10*ROW('Sanitation Data'!D171)),NA())</f>
        <v>#N/A</v>
      </c>
      <c r="Z177" s="509" t="e">
        <f ca="1">+IF(AND(ISNUMBER(OFFSET('Sanitation Data'!$D$12,0,10*ROW('Sanitation Data'!D171))),'Data Summary'!CO177="Yes"),OFFSET('Sanitation Data'!$D$12,0,10*ROW('Sanitation Data'!D171)),NA())</f>
        <v>#N/A</v>
      </c>
      <c r="AA177" s="509" t="e">
        <f ca="1">+IF(AND(ISNUMBER(OFFSET('Sanitation Data'!$E$4,0,10*ROW('Sanitation Data'!E171))),'Data Summary'!CP177="Yes"),100-OFFSET('Sanitation Data'!$E$4,0,10*ROW('Sanitation Data'!E171)),NA())</f>
        <v>#N/A</v>
      </c>
      <c r="AB177" s="509" t="e">
        <f ca="1">+IF(AND(ISNUMBER(OFFSET('Sanitation Data'!$E$6,0,10*ROW('Sanitation Data'!E171))),'Data Summary'!CQ177="Yes"),OFFSET('Sanitation Data'!$E$6,0,10*ROW('Sanitation Data'!E171)),NA())</f>
        <v>#N/A</v>
      </c>
      <c r="AC177" s="509" t="e">
        <f ca="1">+IF(AND(ISNUMBER(OFFSET('Sanitation Data'!$E$10,0,10*ROW('Sanitation Data'!E171))),'Data Summary'!CR177="Yes"),OFFSET('Sanitation Data'!$E$10,0,10*ROW('Sanitation Data'!E171)),NA())</f>
        <v>#N/A</v>
      </c>
      <c r="AD177" s="509" t="e">
        <f ca="1">+IF(AND(ISNUMBER(OFFSET('Sanitation Data'!$E$11,0,10*ROW('Sanitation Data'!E171))),'Data Summary'!CS177="Yes"),OFFSET('Sanitation Data'!$E$11,0,10*ROW('Sanitation Data'!E171)),NA())</f>
        <v>#N/A</v>
      </c>
      <c r="AE177" s="509" t="e">
        <f ca="1">+IF(AND(ISNUMBER(OFFSET('Sanitation Data'!$E$12,0,10*ROW('Sanitation Data'!E171))),'Data Summary'!CT177="Yes"),OFFSET('Sanitation Data'!$E$12,0,10*ROW('Sanitation Data'!E171)),NA())</f>
        <v>#N/A</v>
      </c>
      <c r="AF177" s="509" t="e">
        <f ca="1">+IF(AND(ISNUMBER(OFFSET('Sanitation Data'!$F$4,0,10*ROW('Sanitation Data'!F171))),'Data Summary'!CU177="Yes"),100-OFFSET('Sanitation Data'!$F$4,0,10*ROW('Sanitation Data'!F171)),NA())</f>
        <v>#N/A</v>
      </c>
      <c r="AG177" s="509" t="e">
        <f ca="1">+IF(AND(ISNUMBER(OFFSET('Sanitation Data'!$F$6,0,10*ROW('Sanitation Data'!F171))),'Data Summary'!CV177="Yes"),OFFSET('Sanitation Data'!$F$6,0,10*ROW('Sanitation Data'!F171)),NA())</f>
        <v>#N/A</v>
      </c>
      <c r="AH177" s="509" t="e">
        <f ca="1">+IF(AND(ISNUMBER(OFFSET('Sanitation Data'!$F$10,0,10*ROW('Sanitation Data'!F171))),'Data Summary'!CW177="Yes"),OFFSET('Sanitation Data'!$F$10,0,10*ROW('Sanitation Data'!F171)),NA())</f>
        <v>#N/A</v>
      </c>
      <c r="AI177" s="509" t="e">
        <f ca="1">+IF(AND(ISNUMBER(OFFSET('Sanitation Data'!$F$11,0,10*ROW('Sanitation Data'!F171))),'Data Summary'!CX177="Yes"),OFFSET('Sanitation Data'!$F$11,0,10*ROW('Sanitation Data'!F171)),NA())</f>
        <v>#N/A</v>
      </c>
      <c r="AJ177" s="509" t="e">
        <f ca="1">+IF(AND(ISNUMBER(OFFSET('Sanitation Data'!$F$12,0,10*ROW('Sanitation Data'!F171))),'Data Summary'!CY177="Yes"),OFFSET('Sanitation Data'!$F$12,0,10*ROW('Sanitation Data'!F171)),NA())</f>
        <v>#N/A</v>
      </c>
      <c r="AK177" s="509" t="e">
        <f ca="1">+IF(AND(ISNUMBER(OFFSET('Sanitation Data'!$G$4,0,10*ROW('Sanitation Data'!G171))),'Data Summary'!CZ177="Yes"),100-OFFSET('Sanitation Data'!$G$4,0,10*ROW('Sanitation Data'!G171)),NA())</f>
        <v>#N/A</v>
      </c>
      <c r="AL177" s="509" t="e">
        <f ca="1">+IF(AND(ISNUMBER(OFFSET('Sanitation Data'!$G$6,0,10*ROW('Sanitation Data'!G171))),'Data Summary'!DA177="Yes"),OFFSET('Sanitation Data'!$G$6,0,10*ROW('Sanitation Data'!G171)),NA())</f>
        <v>#N/A</v>
      </c>
      <c r="AM177" s="509" t="e">
        <f ca="1">+IF(AND(ISNUMBER(OFFSET('Sanitation Data'!$G$10,0,10*ROW('Sanitation Data'!G171))),'Data Summary'!DB177="Yes"),OFFSET('Sanitation Data'!$G$10,0,10*ROW('Sanitation Data'!G171)),NA())</f>
        <v>#N/A</v>
      </c>
      <c r="AN177" s="509" t="e">
        <f ca="1">+IF(AND(ISNUMBER(OFFSET('Sanitation Data'!$G$11,0,10*ROW('Sanitation Data'!G171))),'Data Summary'!DC177="Yes"),OFFSET('Sanitation Data'!$G$11,0,10*ROW('Sanitation Data'!G171)),NA())</f>
        <v>#N/A</v>
      </c>
      <c r="AO177" s="509" t="e">
        <f ca="1">+IF(AND(ISNUMBER(OFFSET('Sanitation Data'!$G$12,0,10*ROW('Sanitation Data'!G171))),'Data Summary'!DD177="Yes"),OFFSET('Sanitation Data'!$G$12,0,10*ROW('Sanitation Data'!G171)),NA())</f>
        <v>#N/A</v>
      </c>
      <c r="AP177" s="509" t="e">
        <f ca="1">+IF(AND(ISNUMBER(OFFSET('Sanitation Data'!$H$4,0,10*ROW('Sanitation Data'!H171))),'Data Summary'!DE177="Yes"),100-OFFSET('Sanitation Data'!$H$4,0,10*ROW('Sanitation Data'!H171)),NA())</f>
        <v>#N/A</v>
      </c>
      <c r="AQ177" s="509" t="e">
        <f ca="1">+IF(AND(ISNUMBER(OFFSET('Sanitation Data'!$H$6,0,10*ROW('Sanitation Data'!H171))),'Data Summary'!DF177="Yes"),OFFSET('Sanitation Data'!$H$6,0,10*ROW('Sanitation Data'!H171)),NA())</f>
        <v>#N/A</v>
      </c>
      <c r="AR177" s="509" t="e">
        <f ca="1">+IF(AND(ISNUMBER(OFFSET('Sanitation Data'!$H$10,0,10*ROW('Sanitation Data'!H171))),'Data Summary'!DG177="Yes"),OFFSET('Sanitation Data'!$H$10,0,10*ROW('Sanitation Data'!H171)),NA())</f>
        <v>#N/A</v>
      </c>
      <c r="AS177" s="509" t="e">
        <f ca="1">+IF(AND(ISNUMBER(OFFSET('Sanitation Data'!$H$11,0,10*ROW('Sanitation Data'!H171))),'Data Summary'!DH177="Yes"),OFFSET('Sanitation Data'!$H$11,0,10*ROW('Sanitation Data'!H171)),NA())</f>
        <v>#N/A</v>
      </c>
      <c r="AT177" s="509" t="e">
        <f ca="1">+IF(AND(ISNUMBER(OFFSET('Sanitation Data'!$H$12,0,10*ROW('Sanitation Data'!H171))),'Data Summary'!DI177="Yes"),OFFSET('Sanitation Data'!$H$12,0,10*ROW('Sanitation Data'!H171)),NA())</f>
        <v>#N/A</v>
      </c>
      <c r="AU177" s="509" t="e">
        <f ca="1">+IF(AND(ISNUMBER(OFFSET('Sanitation Data'!$I$4,0,10*ROW('Sanitation Data'!I171))),'Data Summary'!DJ177="Yes"),100-OFFSET('Sanitation Data'!$I$4,0,10*ROW('Sanitation Data'!I171)),NA())</f>
        <v>#N/A</v>
      </c>
      <c r="AV177" s="509" t="e">
        <f ca="1">+IF(AND(ISNUMBER(OFFSET('Sanitation Data'!$I$6,0,10*ROW('Sanitation Data'!I171))),'Data Summary'!DK177="Yes"),OFFSET('Sanitation Data'!$I$6,0,10*ROW('Sanitation Data'!I171)),NA())</f>
        <v>#N/A</v>
      </c>
      <c r="AW177" s="509" t="e">
        <f ca="1">+IF(AND(ISNUMBER(OFFSET('Sanitation Data'!$I$10,0,10*ROW('Sanitation Data'!I171))),'Data Summary'!DL177="Yes"),OFFSET('Sanitation Data'!$I$10,0,10*ROW('Sanitation Data'!I171)),NA())</f>
        <v>#N/A</v>
      </c>
      <c r="AX177" s="509" t="e">
        <f ca="1">+IF(AND(ISNUMBER(OFFSET('Sanitation Data'!$I$11,0,10*ROW('Sanitation Data'!I171))),'Data Summary'!DM177="Yes"),OFFSET('Sanitation Data'!$I$11,0,10*ROW('Sanitation Data'!I171)),NA())</f>
        <v>#N/A</v>
      </c>
      <c r="AY177" s="509" t="e">
        <f ca="1">+IF(AND(ISNUMBER(OFFSET('Sanitation Data'!$I$12,0,10*ROW('Sanitation Data'!I171))),'Data Summary'!DN177="Yes"),OFFSET('Sanitation Data'!$I$12,0,10*ROW('Sanitation Data'!I171)),NA())</f>
        <v>#N/A</v>
      </c>
      <c r="AZ177" s="510" t="e">
        <f ca="1">+IF(AND(ISNUMBER(OFFSET('Hygiene Data'!$D$5,0,10*ROW('Hygiene Data'!D171))),'Data Summary'!DO177="Yes"),OFFSET('Hygiene Data'!$D$5,0,10*ROW('Hygiene Data'!D171)),NA())</f>
        <v>#N/A</v>
      </c>
      <c r="BA177" s="510" t="e">
        <f ca="1">+IF(AND(ISNUMBER(OFFSET('Hygiene Data'!$D$7,0,10*ROW('Hygiene Data'!D171))),'Data Summary'!DP177="Yes"),OFFSET('Hygiene Data'!$D$7,0,10*ROW('Hygiene Data'!D171)),NA())</f>
        <v>#N/A</v>
      </c>
      <c r="BB177" s="510" t="e">
        <f ca="1">+IF(AND(ISNUMBER(OFFSET('Hygiene Data'!$D$9,0,10*ROW('Hygiene Data'!D171))),'Data Summary'!DQ177="Yes"),OFFSET('Hygiene Data'!$D$9,0,10*ROW('Hygiene Data'!D171)),NA())</f>
        <v>#N/A</v>
      </c>
      <c r="BC177" s="510" t="e">
        <f ca="1">+IF(AND(ISNUMBER(OFFSET('Hygiene Data'!$E$5,0,10*ROW('Hygiene Data'!E171))),'Data Summary'!DR177="Yes"),OFFSET('Hygiene Data'!$E$5,0,10*ROW('Hygiene Data'!E171)),NA())</f>
        <v>#N/A</v>
      </c>
      <c r="BD177" s="510" t="e">
        <f ca="1">+IF(AND(ISNUMBER(OFFSET('Hygiene Data'!$E$7,0,10*ROW('Hygiene Data'!E171))),'Data Summary'!DS177="Yes"),OFFSET('Hygiene Data'!$E$7,0,10*ROW('Hygiene Data'!E171)),NA())</f>
        <v>#N/A</v>
      </c>
      <c r="BE177" s="510" t="e">
        <f ca="1">+IF(AND(ISNUMBER(OFFSET('Hygiene Data'!$E$9,0,10*ROW('Hygiene Data'!E171))),'Data Summary'!DT177="Yes"),OFFSET('Hygiene Data'!$E$9,0,10*ROW('Hygiene Data'!E171)),NA())</f>
        <v>#N/A</v>
      </c>
      <c r="BF177" s="510" t="e">
        <f ca="1">+IF(AND(ISNUMBER(OFFSET('Hygiene Data'!$F$5,0,10*ROW('Hygiene Data'!F171))),'Data Summary'!DU177="Yes"),OFFSET('Hygiene Data'!$F$5,0,10*ROW('Hygiene Data'!F171)),NA())</f>
        <v>#N/A</v>
      </c>
      <c r="BG177" s="510" t="e">
        <f ca="1">+IF(AND(ISNUMBER(OFFSET('Hygiene Data'!$F$7,0,10*ROW('Hygiene Data'!F171))),'Data Summary'!DV177="Yes"),OFFSET('Hygiene Data'!$F$7,0,10*ROW('Hygiene Data'!F171)),NA())</f>
        <v>#N/A</v>
      </c>
      <c r="BH177" s="510" t="e">
        <f ca="1">+IF(AND(ISNUMBER(OFFSET('Hygiene Data'!$F$9,0,10*ROW('Hygiene Data'!F171))),'Data Summary'!DW177="Yes"),OFFSET('Hygiene Data'!$F$9,0,10*ROW('Hygiene Data'!F171)),NA())</f>
        <v>#N/A</v>
      </c>
      <c r="BI177" s="510" t="e">
        <f ca="1">+IF(AND(ISNUMBER(OFFSET('Hygiene Data'!$G$5,0,10*ROW('Hygiene Data'!G171))),'Data Summary'!DX177="Yes"),OFFSET('Hygiene Data'!$G$5,0,10*ROW('Hygiene Data'!G171)),NA())</f>
        <v>#N/A</v>
      </c>
      <c r="BJ177" s="510" t="e">
        <f ca="1">+IF(AND(ISNUMBER(OFFSET('Hygiene Data'!$G$7,0,10*ROW('Hygiene Data'!G171))),'Data Summary'!DY177="Yes"),OFFSET('Hygiene Data'!$G$7,0,10*ROW('Hygiene Data'!G171)),NA())</f>
        <v>#N/A</v>
      </c>
      <c r="BK177" s="510" t="e">
        <f ca="1">+IF(AND(ISNUMBER(OFFSET('Hygiene Data'!$G$9,0,10*ROW('Hygiene Data'!G171))),'Data Summary'!DZ177="Yes"),OFFSET('Hygiene Data'!$G$9,0,10*ROW('Hygiene Data'!G171)),NA())</f>
        <v>#N/A</v>
      </c>
      <c r="BL177" s="510" t="e">
        <f ca="1">+IF(AND(ISNUMBER(OFFSET('Hygiene Data'!$H$5,0,10*ROW('Hygiene Data'!H171))),'Data Summary'!EA177="Yes"),OFFSET('Hygiene Data'!$H$5,0,10*ROW('Hygiene Data'!H171)),NA())</f>
        <v>#N/A</v>
      </c>
      <c r="BM177" s="510" t="e">
        <f ca="1">+IF(AND(ISNUMBER(OFFSET('Hygiene Data'!$H$7,0,10*ROW('Hygiene Data'!H171))),'Data Summary'!EB177="Yes"),OFFSET('Hygiene Data'!$H$7,0,10*ROW('Hygiene Data'!H171)),NA())</f>
        <v>#N/A</v>
      </c>
      <c r="BN177" s="510" t="e">
        <f ca="1">+IF(AND(ISNUMBER(OFFSET('Hygiene Data'!$H$9,0,10*ROW('Hygiene Data'!H171))),'Data Summary'!EC177="Yes"),OFFSET('Hygiene Data'!$H$9,0,10*ROW('Hygiene Data'!H171)),NA())</f>
        <v>#N/A</v>
      </c>
      <c r="BO177" s="510" t="e">
        <f ca="1">+IF(AND(ISNUMBER(OFFSET('Hygiene Data'!$I$5,0,10*ROW('Hygiene Data'!I171))),'Data Summary'!ED177="Yes"),OFFSET('Hygiene Data'!$I$5,0,10*ROW('Hygiene Data'!I171)),NA())</f>
        <v>#N/A</v>
      </c>
      <c r="BP177" s="510" t="e">
        <f ca="1">+IF(AND(ISNUMBER(OFFSET('Hygiene Data'!$I$7,0,10*ROW('Hygiene Data'!I171))),'Data Summary'!EE177="Yes"),OFFSET('Hygiene Data'!$I$7,0,10*ROW('Hygiene Data'!I171)),NA())</f>
        <v>#N/A</v>
      </c>
      <c r="BQ177" s="510" t="e">
        <f ca="1">+IF(AND(ISNUMBER(OFFSET('Hygiene Data'!$I$9,0,10*ROW('Hygiene Data'!I171))),'Data Summary'!EF177="Yes"),OFFSET('Hygiene Data'!$I$9,0,10*ROW('Hygiene Data'!I171)),NA())</f>
        <v>#N/A</v>
      </c>
    </row>
    <row r="178" spans="1:69" x14ac:dyDescent="0.25">
      <c r="A178" s="506" t="e">
        <f ca="1">+RIGHT('Data Summary'!A178,LEN('Data Summary'!A178)-9)</f>
        <v>#VALUE!</v>
      </c>
      <c r="B178" s="480" t="str">
        <f ca="1">+IF(ISTEXT('Data Summary'!B178),'Data Summary'!B178,"")</f>
        <v/>
      </c>
      <c r="C178" s="507" t="e">
        <f ca="1">+VALUE('Data Summary'!C178)</f>
        <v>#VALUE!</v>
      </c>
      <c r="D178" s="508" t="e">
        <f ca="1">+IF(AND(ISNUMBER(OFFSET('Water Data'!$D$4,0,10*ROW('Water Data'!D172))),'Data Summary'!BS178="Yes"),100-OFFSET('Water Data'!$D$4,0,10*ROW('Water Data'!D172)),NA())</f>
        <v>#N/A</v>
      </c>
      <c r="E178" s="508" t="e">
        <f ca="1">+IF(AND(ISNUMBER(OFFSET('Water Data'!$D$6,0,10*ROW('Water Data'!D172))),'Data Summary'!BT178="Yes"),OFFSET('Water Data'!$D$6,0,10*ROW('Water Data'!D172)),NA())</f>
        <v>#N/A</v>
      </c>
      <c r="F178" s="508" t="e">
        <f ca="1">+IF(AND(ISNUMBER(OFFSET('Water Data'!$D$9,0,10*ROW('Water Data'!D172))),'Data Summary'!BU178="Yes"),OFFSET('Water Data'!$D$9,0,10*ROW('Water Data'!D172)),NA())</f>
        <v>#N/A</v>
      </c>
      <c r="G178" s="508" t="e">
        <f ca="1">+IF(AND(ISNUMBER(OFFSET('Water Data'!$E$4,0,10*ROW('Water Data'!E172))),'Data Summary'!BV178="Yes"),100-OFFSET('Water Data'!$E$4,0,10*ROW('Water Data'!E172)),NA())</f>
        <v>#N/A</v>
      </c>
      <c r="H178" s="508" t="e">
        <f ca="1">+IF(AND(ISNUMBER(OFFSET('Water Data'!$E$6,0,10*ROW('Water Data'!E172))),'Data Summary'!BW178="Yes"),OFFSET('Water Data'!$E$6,0,10*ROW('Water Data'!E172)),NA())</f>
        <v>#N/A</v>
      </c>
      <c r="I178" s="508" t="e">
        <f ca="1">+IF(AND(ISNUMBER(OFFSET('Water Data'!$E$9,0,10*ROW('Water Data'!E172))),'Data Summary'!BX178="Yes"),OFFSET('Water Data'!$E$9,0,10*ROW('Water Data'!E172)),NA())</f>
        <v>#N/A</v>
      </c>
      <c r="J178" s="508" t="e">
        <f ca="1">+IF(AND(ISNUMBER(OFFSET('Water Data'!$F$4,0,10*ROW('Water Data'!F172))),'Data Summary'!BY178="Yes"),100-OFFSET('Water Data'!$F$4,0,10*ROW('Water Data'!F172)),NA())</f>
        <v>#N/A</v>
      </c>
      <c r="K178" s="508" t="e">
        <f ca="1">+IF(AND(ISNUMBER(OFFSET('Water Data'!$F$6,0,10*ROW('Water Data'!F172))),'Data Summary'!BZ178="Yes"),OFFSET('Water Data'!$F$6,0,10*ROW('Water Data'!F172)),NA())</f>
        <v>#N/A</v>
      </c>
      <c r="L178" s="508" t="e">
        <f ca="1">+IF(AND(ISNUMBER(OFFSET('Water Data'!$F$9,0,10*ROW('Water Data'!F172))),'Data Summary'!CA178="Yes"),OFFSET('Water Data'!$F$9,0,10*ROW('Water Data'!F172)),NA())</f>
        <v>#N/A</v>
      </c>
      <c r="M178" s="508" t="e">
        <f ca="1">+IF(AND(ISNUMBER(OFFSET('Water Data'!$G$4,0,10*ROW('Water Data'!G172))),'Data Summary'!CB178="Yes"),100-OFFSET('Water Data'!$G$4,0,10*ROW('Water Data'!G172)),NA())</f>
        <v>#N/A</v>
      </c>
      <c r="N178" s="508" t="e">
        <f ca="1">+IF(AND(ISNUMBER(OFFSET('Water Data'!$G$6,0,10*ROW('Water Data'!G172))),'Data Summary'!CC178="Yes"),OFFSET('Water Data'!$G$6,0,10*ROW('Water Data'!G172)),NA())</f>
        <v>#N/A</v>
      </c>
      <c r="O178" s="508" t="e">
        <f ca="1">+IF(AND(ISNUMBER(OFFSET('Water Data'!$G$9,0,10*ROW('Water Data'!G172))),'Data Summary'!CD178="Yes"),OFFSET('Water Data'!$G$9,0,10*ROW('Water Data'!G172)),NA())</f>
        <v>#N/A</v>
      </c>
      <c r="P178" s="508" t="e">
        <f ca="1">+IF(AND(ISNUMBER(OFFSET('Water Data'!$H$4,0,10*ROW('Water Data'!H172))),'Data Summary'!CE178="Yes"),100-OFFSET('Water Data'!$H$4,0,10*ROW('Water Data'!H172)),NA())</f>
        <v>#N/A</v>
      </c>
      <c r="Q178" s="508" t="e">
        <f ca="1">+IF(AND(ISNUMBER(OFFSET('Water Data'!$H$6,0,10*ROW('Water Data'!H172))),'Data Summary'!CF178="Yes"),OFFSET('Water Data'!$H$6,0,10*ROW('Water Data'!H172)),NA())</f>
        <v>#N/A</v>
      </c>
      <c r="R178" s="508" t="e">
        <f ca="1">+IF(AND(ISNUMBER(OFFSET('Water Data'!$H$9,0,10*ROW('Water Data'!H172))),'Data Summary'!CG178="Yes"),OFFSET('Water Data'!$H$9,0,10*ROW('Water Data'!H172)),NA())</f>
        <v>#N/A</v>
      </c>
      <c r="S178" s="508" t="e">
        <f ca="1">+IF(AND(ISNUMBER(OFFSET('Water Data'!$I$4,0,10*ROW('Water Data'!I172))),'Data Summary'!CH178="Yes"),100-OFFSET('Water Data'!$I$4,0,10*ROW('Water Data'!I172)),NA())</f>
        <v>#N/A</v>
      </c>
      <c r="T178" s="508" t="e">
        <f ca="1">+IF(AND(ISNUMBER(OFFSET('Water Data'!$I$6,0,10*ROW('Water Data'!I172))),'Data Summary'!CI178="Yes"),OFFSET('Water Data'!$I$6,0,10*ROW('Water Data'!I172)),NA())</f>
        <v>#N/A</v>
      </c>
      <c r="U178" s="508" t="e">
        <f ca="1">+IF(AND(ISNUMBER(OFFSET('Water Data'!$I$9,0,10*ROW('Water Data'!I172))),'Data Summary'!CJ178="Yes"),OFFSET('Water Data'!$I$9,0,10*ROW('Water Data'!I172)),NA())</f>
        <v>#N/A</v>
      </c>
      <c r="V178" s="509" t="e">
        <f ca="1">+IF(AND(ISNUMBER(OFFSET('Sanitation Data'!$D$4,0,10*ROW('Sanitation Data'!D172))),'Data Summary'!CK178="Yes"),100-OFFSET('Sanitation Data'!$D$4,0,10*ROW('Sanitation Data'!D172)),NA())</f>
        <v>#N/A</v>
      </c>
      <c r="W178" s="509" t="e">
        <f ca="1">+IF(AND(ISNUMBER(OFFSET('Sanitation Data'!$D$6,0,10*ROW('Sanitation Data'!D172))),'Data Summary'!CL178="Yes"),OFFSET('Sanitation Data'!$D$6,0,10*ROW('Sanitation Data'!D172)),NA())</f>
        <v>#N/A</v>
      </c>
      <c r="X178" s="509" t="e">
        <f ca="1">+IF(AND(ISNUMBER(OFFSET('Sanitation Data'!$D$10,0,10*ROW('Sanitation Data'!D172))),'Data Summary'!CM178="Yes"),OFFSET('Sanitation Data'!$D$10,0,10*ROW('Sanitation Data'!D172)),NA())</f>
        <v>#N/A</v>
      </c>
      <c r="Y178" s="509" t="e">
        <f ca="1">+IF(AND(ISNUMBER(OFFSET('Sanitation Data'!$D$11,0,10*ROW('Sanitation Data'!D172))),'Data Summary'!CN178="Yes"),OFFSET('Sanitation Data'!$D$11,0,10*ROW('Sanitation Data'!D172)),NA())</f>
        <v>#N/A</v>
      </c>
      <c r="Z178" s="509" t="e">
        <f ca="1">+IF(AND(ISNUMBER(OFFSET('Sanitation Data'!$D$12,0,10*ROW('Sanitation Data'!D172))),'Data Summary'!CO178="Yes"),OFFSET('Sanitation Data'!$D$12,0,10*ROW('Sanitation Data'!D172)),NA())</f>
        <v>#N/A</v>
      </c>
      <c r="AA178" s="509" t="e">
        <f ca="1">+IF(AND(ISNUMBER(OFFSET('Sanitation Data'!$E$4,0,10*ROW('Sanitation Data'!E172))),'Data Summary'!CP178="Yes"),100-OFFSET('Sanitation Data'!$E$4,0,10*ROW('Sanitation Data'!E172)),NA())</f>
        <v>#N/A</v>
      </c>
      <c r="AB178" s="509" t="e">
        <f ca="1">+IF(AND(ISNUMBER(OFFSET('Sanitation Data'!$E$6,0,10*ROW('Sanitation Data'!E172))),'Data Summary'!CQ178="Yes"),OFFSET('Sanitation Data'!$E$6,0,10*ROW('Sanitation Data'!E172)),NA())</f>
        <v>#N/A</v>
      </c>
      <c r="AC178" s="509" t="e">
        <f ca="1">+IF(AND(ISNUMBER(OFFSET('Sanitation Data'!$E$10,0,10*ROW('Sanitation Data'!E172))),'Data Summary'!CR178="Yes"),OFFSET('Sanitation Data'!$E$10,0,10*ROW('Sanitation Data'!E172)),NA())</f>
        <v>#N/A</v>
      </c>
      <c r="AD178" s="509" t="e">
        <f ca="1">+IF(AND(ISNUMBER(OFFSET('Sanitation Data'!$E$11,0,10*ROW('Sanitation Data'!E172))),'Data Summary'!CS178="Yes"),OFFSET('Sanitation Data'!$E$11,0,10*ROW('Sanitation Data'!E172)),NA())</f>
        <v>#N/A</v>
      </c>
      <c r="AE178" s="509" t="e">
        <f ca="1">+IF(AND(ISNUMBER(OFFSET('Sanitation Data'!$E$12,0,10*ROW('Sanitation Data'!E172))),'Data Summary'!CT178="Yes"),OFFSET('Sanitation Data'!$E$12,0,10*ROW('Sanitation Data'!E172)),NA())</f>
        <v>#N/A</v>
      </c>
      <c r="AF178" s="509" t="e">
        <f ca="1">+IF(AND(ISNUMBER(OFFSET('Sanitation Data'!$F$4,0,10*ROW('Sanitation Data'!F172))),'Data Summary'!CU178="Yes"),100-OFFSET('Sanitation Data'!$F$4,0,10*ROW('Sanitation Data'!F172)),NA())</f>
        <v>#N/A</v>
      </c>
      <c r="AG178" s="509" t="e">
        <f ca="1">+IF(AND(ISNUMBER(OFFSET('Sanitation Data'!$F$6,0,10*ROW('Sanitation Data'!F172))),'Data Summary'!CV178="Yes"),OFFSET('Sanitation Data'!$F$6,0,10*ROW('Sanitation Data'!F172)),NA())</f>
        <v>#N/A</v>
      </c>
      <c r="AH178" s="509" t="e">
        <f ca="1">+IF(AND(ISNUMBER(OFFSET('Sanitation Data'!$F$10,0,10*ROW('Sanitation Data'!F172))),'Data Summary'!CW178="Yes"),OFFSET('Sanitation Data'!$F$10,0,10*ROW('Sanitation Data'!F172)),NA())</f>
        <v>#N/A</v>
      </c>
      <c r="AI178" s="509" t="e">
        <f ca="1">+IF(AND(ISNUMBER(OFFSET('Sanitation Data'!$F$11,0,10*ROW('Sanitation Data'!F172))),'Data Summary'!CX178="Yes"),OFFSET('Sanitation Data'!$F$11,0,10*ROW('Sanitation Data'!F172)),NA())</f>
        <v>#N/A</v>
      </c>
      <c r="AJ178" s="509" t="e">
        <f ca="1">+IF(AND(ISNUMBER(OFFSET('Sanitation Data'!$F$12,0,10*ROW('Sanitation Data'!F172))),'Data Summary'!CY178="Yes"),OFFSET('Sanitation Data'!$F$12,0,10*ROW('Sanitation Data'!F172)),NA())</f>
        <v>#N/A</v>
      </c>
      <c r="AK178" s="509" t="e">
        <f ca="1">+IF(AND(ISNUMBER(OFFSET('Sanitation Data'!$G$4,0,10*ROW('Sanitation Data'!G172))),'Data Summary'!CZ178="Yes"),100-OFFSET('Sanitation Data'!$G$4,0,10*ROW('Sanitation Data'!G172)),NA())</f>
        <v>#N/A</v>
      </c>
      <c r="AL178" s="509" t="e">
        <f ca="1">+IF(AND(ISNUMBER(OFFSET('Sanitation Data'!$G$6,0,10*ROW('Sanitation Data'!G172))),'Data Summary'!DA178="Yes"),OFFSET('Sanitation Data'!$G$6,0,10*ROW('Sanitation Data'!G172)),NA())</f>
        <v>#N/A</v>
      </c>
      <c r="AM178" s="509" t="e">
        <f ca="1">+IF(AND(ISNUMBER(OFFSET('Sanitation Data'!$G$10,0,10*ROW('Sanitation Data'!G172))),'Data Summary'!DB178="Yes"),OFFSET('Sanitation Data'!$G$10,0,10*ROW('Sanitation Data'!G172)),NA())</f>
        <v>#N/A</v>
      </c>
      <c r="AN178" s="509" t="e">
        <f ca="1">+IF(AND(ISNUMBER(OFFSET('Sanitation Data'!$G$11,0,10*ROW('Sanitation Data'!G172))),'Data Summary'!DC178="Yes"),OFFSET('Sanitation Data'!$G$11,0,10*ROW('Sanitation Data'!G172)),NA())</f>
        <v>#N/A</v>
      </c>
      <c r="AO178" s="509" t="e">
        <f ca="1">+IF(AND(ISNUMBER(OFFSET('Sanitation Data'!$G$12,0,10*ROW('Sanitation Data'!G172))),'Data Summary'!DD178="Yes"),OFFSET('Sanitation Data'!$G$12,0,10*ROW('Sanitation Data'!G172)),NA())</f>
        <v>#N/A</v>
      </c>
      <c r="AP178" s="509" t="e">
        <f ca="1">+IF(AND(ISNUMBER(OFFSET('Sanitation Data'!$H$4,0,10*ROW('Sanitation Data'!H172))),'Data Summary'!DE178="Yes"),100-OFFSET('Sanitation Data'!$H$4,0,10*ROW('Sanitation Data'!H172)),NA())</f>
        <v>#N/A</v>
      </c>
      <c r="AQ178" s="509" t="e">
        <f ca="1">+IF(AND(ISNUMBER(OFFSET('Sanitation Data'!$H$6,0,10*ROW('Sanitation Data'!H172))),'Data Summary'!DF178="Yes"),OFFSET('Sanitation Data'!$H$6,0,10*ROW('Sanitation Data'!H172)),NA())</f>
        <v>#N/A</v>
      </c>
      <c r="AR178" s="509" t="e">
        <f ca="1">+IF(AND(ISNUMBER(OFFSET('Sanitation Data'!$H$10,0,10*ROW('Sanitation Data'!H172))),'Data Summary'!DG178="Yes"),OFFSET('Sanitation Data'!$H$10,0,10*ROW('Sanitation Data'!H172)),NA())</f>
        <v>#N/A</v>
      </c>
      <c r="AS178" s="509" t="e">
        <f ca="1">+IF(AND(ISNUMBER(OFFSET('Sanitation Data'!$H$11,0,10*ROW('Sanitation Data'!H172))),'Data Summary'!DH178="Yes"),OFFSET('Sanitation Data'!$H$11,0,10*ROW('Sanitation Data'!H172)),NA())</f>
        <v>#N/A</v>
      </c>
      <c r="AT178" s="509" t="e">
        <f ca="1">+IF(AND(ISNUMBER(OFFSET('Sanitation Data'!$H$12,0,10*ROW('Sanitation Data'!H172))),'Data Summary'!DI178="Yes"),OFFSET('Sanitation Data'!$H$12,0,10*ROW('Sanitation Data'!H172)),NA())</f>
        <v>#N/A</v>
      </c>
      <c r="AU178" s="509" t="e">
        <f ca="1">+IF(AND(ISNUMBER(OFFSET('Sanitation Data'!$I$4,0,10*ROW('Sanitation Data'!I172))),'Data Summary'!DJ178="Yes"),100-OFFSET('Sanitation Data'!$I$4,0,10*ROW('Sanitation Data'!I172)),NA())</f>
        <v>#N/A</v>
      </c>
      <c r="AV178" s="509" t="e">
        <f ca="1">+IF(AND(ISNUMBER(OFFSET('Sanitation Data'!$I$6,0,10*ROW('Sanitation Data'!I172))),'Data Summary'!DK178="Yes"),OFFSET('Sanitation Data'!$I$6,0,10*ROW('Sanitation Data'!I172)),NA())</f>
        <v>#N/A</v>
      </c>
      <c r="AW178" s="509" t="e">
        <f ca="1">+IF(AND(ISNUMBER(OFFSET('Sanitation Data'!$I$10,0,10*ROW('Sanitation Data'!I172))),'Data Summary'!DL178="Yes"),OFFSET('Sanitation Data'!$I$10,0,10*ROW('Sanitation Data'!I172)),NA())</f>
        <v>#N/A</v>
      </c>
      <c r="AX178" s="509" t="e">
        <f ca="1">+IF(AND(ISNUMBER(OFFSET('Sanitation Data'!$I$11,0,10*ROW('Sanitation Data'!I172))),'Data Summary'!DM178="Yes"),OFFSET('Sanitation Data'!$I$11,0,10*ROW('Sanitation Data'!I172)),NA())</f>
        <v>#N/A</v>
      </c>
      <c r="AY178" s="509" t="e">
        <f ca="1">+IF(AND(ISNUMBER(OFFSET('Sanitation Data'!$I$12,0,10*ROW('Sanitation Data'!I172))),'Data Summary'!DN178="Yes"),OFFSET('Sanitation Data'!$I$12,0,10*ROW('Sanitation Data'!I172)),NA())</f>
        <v>#N/A</v>
      </c>
      <c r="AZ178" s="510" t="e">
        <f ca="1">+IF(AND(ISNUMBER(OFFSET('Hygiene Data'!$D$5,0,10*ROW('Hygiene Data'!D172))),'Data Summary'!DO178="Yes"),OFFSET('Hygiene Data'!$D$5,0,10*ROW('Hygiene Data'!D172)),NA())</f>
        <v>#N/A</v>
      </c>
      <c r="BA178" s="510" t="e">
        <f ca="1">+IF(AND(ISNUMBER(OFFSET('Hygiene Data'!$D$7,0,10*ROW('Hygiene Data'!D172))),'Data Summary'!DP178="Yes"),OFFSET('Hygiene Data'!$D$7,0,10*ROW('Hygiene Data'!D172)),NA())</f>
        <v>#N/A</v>
      </c>
      <c r="BB178" s="510" t="e">
        <f ca="1">+IF(AND(ISNUMBER(OFFSET('Hygiene Data'!$D$9,0,10*ROW('Hygiene Data'!D172))),'Data Summary'!DQ178="Yes"),OFFSET('Hygiene Data'!$D$9,0,10*ROW('Hygiene Data'!D172)),NA())</f>
        <v>#N/A</v>
      </c>
      <c r="BC178" s="510" t="e">
        <f ca="1">+IF(AND(ISNUMBER(OFFSET('Hygiene Data'!$E$5,0,10*ROW('Hygiene Data'!E172))),'Data Summary'!DR178="Yes"),OFFSET('Hygiene Data'!$E$5,0,10*ROW('Hygiene Data'!E172)),NA())</f>
        <v>#N/A</v>
      </c>
      <c r="BD178" s="510" t="e">
        <f ca="1">+IF(AND(ISNUMBER(OFFSET('Hygiene Data'!$E$7,0,10*ROW('Hygiene Data'!E172))),'Data Summary'!DS178="Yes"),OFFSET('Hygiene Data'!$E$7,0,10*ROW('Hygiene Data'!E172)),NA())</f>
        <v>#N/A</v>
      </c>
      <c r="BE178" s="510" t="e">
        <f ca="1">+IF(AND(ISNUMBER(OFFSET('Hygiene Data'!$E$9,0,10*ROW('Hygiene Data'!E172))),'Data Summary'!DT178="Yes"),OFFSET('Hygiene Data'!$E$9,0,10*ROW('Hygiene Data'!E172)),NA())</f>
        <v>#N/A</v>
      </c>
      <c r="BF178" s="510" t="e">
        <f ca="1">+IF(AND(ISNUMBER(OFFSET('Hygiene Data'!$F$5,0,10*ROW('Hygiene Data'!F172))),'Data Summary'!DU178="Yes"),OFFSET('Hygiene Data'!$F$5,0,10*ROW('Hygiene Data'!F172)),NA())</f>
        <v>#N/A</v>
      </c>
      <c r="BG178" s="510" t="e">
        <f ca="1">+IF(AND(ISNUMBER(OFFSET('Hygiene Data'!$F$7,0,10*ROW('Hygiene Data'!F172))),'Data Summary'!DV178="Yes"),OFFSET('Hygiene Data'!$F$7,0,10*ROW('Hygiene Data'!F172)),NA())</f>
        <v>#N/A</v>
      </c>
      <c r="BH178" s="510" t="e">
        <f ca="1">+IF(AND(ISNUMBER(OFFSET('Hygiene Data'!$F$9,0,10*ROW('Hygiene Data'!F172))),'Data Summary'!DW178="Yes"),OFFSET('Hygiene Data'!$F$9,0,10*ROW('Hygiene Data'!F172)),NA())</f>
        <v>#N/A</v>
      </c>
      <c r="BI178" s="510" t="e">
        <f ca="1">+IF(AND(ISNUMBER(OFFSET('Hygiene Data'!$G$5,0,10*ROW('Hygiene Data'!G172))),'Data Summary'!DX178="Yes"),OFFSET('Hygiene Data'!$G$5,0,10*ROW('Hygiene Data'!G172)),NA())</f>
        <v>#N/A</v>
      </c>
      <c r="BJ178" s="510" t="e">
        <f ca="1">+IF(AND(ISNUMBER(OFFSET('Hygiene Data'!$G$7,0,10*ROW('Hygiene Data'!G172))),'Data Summary'!DY178="Yes"),OFFSET('Hygiene Data'!$G$7,0,10*ROW('Hygiene Data'!G172)),NA())</f>
        <v>#N/A</v>
      </c>
      <c r="BK178" s="510" t="e">
        <f ca="1">+IF(AND(ISNUMBER(OFFSET('Hygiene Data'!$G$9,0,10*ROW('Hygiene Data'!G172))),'Data Summary'!DZ178="Yes"),OFFSET('Hygiene Data'!$G$9,0,10*ROW('Hygiene Data'!G172)),NA())</f>
        <v>#N/A</v>
      </c>
      <c r="BL178" s="510" t="e">
        <f ca="1">+IF(AND(ISNUMBER(OFFSET('Hygiene Data'!$H$5,0,10*ROW('Hygiene Data'!H172))),'Data Summary'!EA178="Yes"),OFFSET('Hygiene Data'!$H$5,0,10*ROW('Hygiene Data'!H172)),NA())</f>
        <v>#N/A</v>
      </c>
      <c r="BM178" s="510" t="e">
        <f ca="1">+IF(AND(ISNUMBER(OFFSET('Hygiene Data'!$H$7,0,10*ROW('Hygiene Data'!H172))),'Data Summary'!EB178="Yes"),OFFSET('Hygiene Data'!$H$7,0,10*ROW('Hygiene Data'!H172)),NA())</f>
        <v>#N/A</v>
      </c>
      <c r="BN178" s="510" t="e">
        <f ca="1">+IF(AND(ISNUMBER(OFFSET('Hygiene Data'!$H$9,0,10*ROW('Hygiene Data'!H172))),'Data Summary'!EC178="Yes"),OFFSET('Hygiene Data'!$H$9,0,10*ROW('Hygiene Data'!H172)),NA())</f>
        <v>#N/A</v>
      </c>
      <c r="BO178" s="510" t="e">
        <f ca="1">+IF(AND(ISNUMBER(OFFSET('Hygiene Data'!$I$5,0,10*ROW('Hygiene Data'!I172))),'Data Summary'!ED178="Yes"),OFFSET('Hygiene Data'!$I$5,0,10*ROW('Hygiene Data'!I172)),NA())</f>
        <v>#N/A</v>
      </c>
      <c r="BP178" s="510" t="e">
        <f ca="1">+IF(AND(ISNUMBER(OFFSET('Hygiene Data'!$I$7,0,10*ROW('Hygiene Data'!I172))),'Data Summary'!EE178="Yes"),OFFSET('Hygiene Data'!$I$7,0,10*ROW('Hygiene Data'!I172)),NA())</f>
        <v>#N/A</v>
      </c>
      <c r="BQ178" s="510" t="e">
        <f ca="1">+IF(AND(ISNUMBER(OFFSET('Hygiene Data'!$I$9,0,10*ROW('Hygiene Data'!I172))),'Data Summary'!EF178="Yes"),OFFSET('Hygiene Data'!$I$9,0,10*ROW('Hygiene Data'!I172)),NA())</f>
        <v>#N/A</v>
      </c>
    </row>
    <row r="179" spans="1:69" x14ac:dyDescent="0.25">
      <c r="A179" s="506" t="e">
        <f ca="1">+RIGHT('Data Summary'!A179,LEN('Data Summary'!A179)-9)</f>
        <v>#VALUE!</v>
      </c>
      <c r="B179" s="480" t="str">
        <f ca="1">+IF(ISTEXT('Data Summary'!B179),'Data Summary'!B179,"")</f>
        <v/>
      </c>
      <c r="C179" s="507" t="e">
        <f ca="1">+VALUE('Data Summary'!C179)</f>
        <v>#VALUE!</v>
      </c>
      <c r="D179" s="508" t="e">
        <f ca="1">+IF(AND(ISNUMBER(OFFSET('Water Data'!$D$4,0,10*ROW('Water Data'!D173))),'Data Summary'!BS179="Yes"),100-OFFSET('Water Data'!$D$4,0,10*ROW('Water Data'!D173)),NA())</f>
        <v>#N/A</v>
      </c>
      <c r="E179" s="508" t="e">
        <f ca="1">+IF(AND(ISNUMBER(OFFSET('Water Data'!$D$6,0,10*ROW('Water Data'!D173))),'Data Summary'!BT179="Yes"),OFFSET('Water Data'!$D$6,0,10*ROW('Water Data'!D173)),NA())</f>
        <v>#N/A</v>
      </c>
      <c r="F179" s="508" t="e">
        <f ca="1">+IF(AND(ISNUMBER(OFFSET('Water Data'!$D$9,0,10*ROW('Water Data'!D173))),'Data Summary'!BU179="Yes"),OFFSET('Water Data'!$D$9,0,10*ROW('Water Data'!D173)),NA())</f>
        <v>#N/A</v>
      </c>
      <c r="G179" s="508" t="e">
        <f ca="1">+IF(AND(ISNUMBER(OFFSET('Water Data'!$E$4,0,10*ROW('Water Data'!E173))),'Data Summary'!BV179="Yes"),100-OFFSET('Water Data'!$E$4,0,10*ROW('Water Data'!E173)),NA())</f>
        <v>#N/A</v>
      </c>
      <c r="H179" s="508" t="e">
        <f ca="1">+IF(AND(ISNUMBER(OFFSET('Water Data'!$E$6,0,10*ROW('Water Data'!E173))),'Data Summary'!BW179="Yes"),OFFSET('Water Data'!$E$6,0,10*ROW('Water Data'!E173)),NA())</f>
        <v>#N/A</v>
      </c>
      <c r="I179" s="508" t="e">
        <f ca="1">+IF(AND(ISNUMBER(OFFSET('Water Data'!$E$9,0,10*ROW('Water Data'!E173))),'Data Summary'!BX179="Yes"),OFFSET('Water Data'!$E$9,0,10*ROW('Water Data'!E173)),NA())</f>
        <v>#N/A</v>
      </c>
      <c r="J179" s="508" t="e">
        <f ca="1">+IF(AND(ISNUMBER(OFFSET('Water Data'!$F$4,0,10*ROW('Water Data'!F173))),'Data Summary'!BY179="Yes"),100-OFFSET('Water Data'!$F$4,0,10*ROW('Water Data'!F173)),NA())</f>
        <v>#N/A</v>
      </c>
      <c r="K179" s="508" t="e">
        <f ca="1">+IF(AND(ISNUMBER(OFFSET('Water Data'!$F$6,0,10*ROW('Water Data'!F173))),'Data Summary'!BZ179="Yes"),OFFSET('Water Data'!$F$6,0,10*ROW('Water Data'!F173)),NA())</f>
        <v>#N/A</v>
      </c>
      <c r="L179" s="508" t="e">
        <f ca="1">+IF(AND(ISNUMBER(OFFSET('Water Data'!$F$9,0,10*ROW('Water Data'!F173))),'Data Summary'!CA179="Yes"),OFFSET('Water Data'!$F$9,0,10*ROW('Water Data'!F173)),NA())</f>
        <v>#N/A</v>
      </c>
      <c r="M179" s="508" t="e">
        <f ca="1">+IF(AND(ISNUMBER(OFFSET('Water Data'!$G$4,0,10*ROW('Water Data'!G173))),'Data Summary'!CB179="Yes"),100-OFFSET('Water Data'!$G$4,0,10*ROW('Water Data'!G173)),NA())</f>
        <v>#N/A</v>
      </c>
      <c r="N179" s="508" t="e">
        <f ca="1">+IF(AND(ISNUMBER(OFFSET('Water Data'!$G$6,0,10*ROW('Water Data'!G173))),'Data Summary'!CC179="Yes"),OFFSET('Water Data'!$G$6,0,10*ROW('Water Data'!G173)),NA())</f>
        <v>#N/A</v>
      </c>
      <c r="O179" s="508" t="e">
        <f ca="1">+IF(AND(ISNUMBER(OFFSET('Water Data'!$G$9,0,10*ROW('Water Data'!G173))),'Data Summary'!CD179="Yes"),OFFSET('Water Data'!$G$9,0,10*ROW('Water Data'!G173)),NA())</f>
        <v>#N/A</v>
      </c>
      <c r="P179" s="508" t="e">
        <f ca="1">+IF(AND(ISNUMBER(OFFSET('Water Data'!$H$4,0,10*ROW('Water Data'!H173))),'Data Summary'!CE179="Yes"),100-OFFSET('Water Data'!$H$4,0,10*ROW('Water Data'!H173)),NA())</f>
        <v>#N/A</v>
      </c>
      <c r="Q179" s="508" t="e">
        <f ca="1">+IF(AND(ISNUMBER(OFFSET('Water Data'!$H$6,0,10*ROW('Water Data'!H173))),'Data Summary'!CF179="Yes"),OFFSET('Water Data'!$H$6,0,10*ROW('Water Data'!H173)),NA())</f>
        <v>#N/A</v>
      </c>
      <c r="R179" s="508" t="e">
        <f ca="1">+IF(AND(ISNUMBER(OFFSET('Water Data'!$H$9,0,10*ROW('Water Data'!H173))),'Data Summary'!CG179="Yes"),OFFSET('Water Data'!$H$9,0,10*ROW('Water Data'!H173)),NA())</f>
        <v>#N/A</v>
      </c>
      <c r="S179" s="508" t="e">
        <f ca="1">+IF(AND(ISNUMBER(OFFSET('Water Data'!$I$4,0,10*ROW('Water Data'!I173))),'Data Summary'!CH179="Yes"),100-OFFSET('Water Data'!$I$4,0,10*ROW('Water Data'!I173)),NA())</f>
        <v>#N/A</v>
      </c>
      <c r="T179" s="508" t="e">
        <f ca="1">+IF(AND(ISNUMBER(OFFSET('Water Data'!$I$6,0,10*ROW('Water Data'!I173))),'Data Summary'!CI179="Yes"),OFFSET('Water Data'!$I$6,0,10*ROW('Water Data'!I173)),NA())</f>
        <v>#N/A</v>
      </c>
      <c r="U179" s="508" t="e">
        <f ca="1">+IF(AND(ISNUMBER(OFFSET('Water Data'!$I$9,0,10*ROW('Water Data'!I173))),'Data Summary'!CJ179="Yes"),OFFSET('Water Data'!$I$9,0,10*ROW('Water Data'!I173)),NA())</f>
        <v>#N/A</v>
      </c>
      <c r="V179" s="509" t="e">
        <f ca="1">+IF(AND(ISNUMBER(OFFSET('Sanitation Data'!$D$4,0,10*ROW('Sanitation Data'!D173))),'Data Summary'!CK179="Yes"),100-OFFSET('Sanitation Data'!$D$4,0,10*ROW('Sanitation Data'!D173)),NA())</f>
        <v>#N/A</v>
      </c>
      <c r="W179" s="509" t="e">
        <f ca="1">+IF(AND(ISNUMBER(OFFSET('Sanitation Data'!$D$6,0,10*ROW('Sanitation Data'!D173))),'Data Summary'!CL179="Yes"),OFFSET('Sanitation Data'!$D$6,0,10*ROW('Sanitation Data'!D173)),NA())</f>
        <v>#N/A</v>
      </c>
      <c r="X179" s="509" t="e">
        <f ca="1">+IF(AND(ISNUMBER(OFFSET('Sanitation Data'!$D$10,0,10*ROW('Sanitation Data'!D173))),'Data Summary'!CM179="Yes"),OFFSET('Sanitation Data'!$D$10,0,10*ROW('Sanitation Data'!D173)),NA())</f>
        <v>#N/A</v>
      </c>
      <c r="Y179" s="509" t="e">
        <f ca="1">+IF(AND(ISNUMBER(OFFSET('Sanitation Data'!$D$11,0,10*ROW('Sanitation Data'!D173))),'Data Summary'!CN179="Yes"),OFFSET('Sanitation Data'!$D$11,0,10*ROW('Sanitation Data'!D173)),NA())</f>
        <v>#N/A</v>
      </c>
      <c r="Z179" s="509" t="e">
        <f ca="1">+IF(AND(ISNUMBER(OFFSET('Sanitation Data'!$D$12,0,10*ROW('Sanitation Data'!D173))),'Data Summary'!CO179="Yes"),OFFSET('Sanitation Data'!$D$12,0,10*ROW('Sanitation Data'!D173)),NA())</f>
        <v>#N/A</v>
      </c>
      <c r="AA179" s="509" t="e">
        <f ca="1">+IF(AND(ISNUMBER(OFFSET('Sanitation Data'!$E$4,0,10*ROW('Sanitation Data'!E173))),'Data Summary'!CP179="Yes"),100-OFFSET('Sanitation Data'!$E$4,0,10*ROW('Sanitation Data'!E173)),NA())</f>
        <v>#N/A</v>
      </c>
      <c r="AB179" s="509" t="e">
        <f ca="1">+IF(AND(ISNUMBER(OFFSET('Sanitation Data'!$E$6,0,10*ROW('Sanitation Data'!E173))),'Data Summary'!CQ179="Yes"),OFFSET('Sanitation Data'!$E$6,0,10*ROW('Sanitation Data'!E173)),NA())</f>
        <v>#N/A</v>
      </c>
      <c r="AC179" s="509" t="e">
        <f ca="1">+IF(AND(ISNUMBER(OFFSET('Sanitation Data'!$E$10,0,10*ROW('Sanitation Data'!E173))),'Data Summary'!CR179="Yes"),OFFSET('Sanitation Data'!$E$10,0,10*ROW('Sanitation Data'!E173)),NA())</f>
        <v>#N/A</v>
      </c>
      <c r="AD179" s="509" t="e">
        <f ca="1">+IF(AND(ISNUMBER(OFFSET('Sanitation Data'!$E$11,0,10*ROW('Sanitation Data'!E173))),'Data Summary'!CS179="Yes"),OFFSET('Sanitation Data'!$E$11,0,10*ROW('Sanitation Data'!E173)),NA())</f>
        <v>#N/A</v>
      </c>
      <c r="AE179" s="509" t="e">
        <f ca="1">+IF(AND(ISNUMBER(OFFSET('Sanitation Data'!$E$12,0,10*ROW('Sanitation Data'!E173))),'Data Summary'!CT179="Yes"),OFFSET('Sanitation Data'!$E$12,0,10*ROW('Sanitation Data'!E173)),NA())</f>
        <v>#N/A</v>
      </c>
      <c r="AF179" s="509" t="e">
        <f ca="1">+IF(AND(ISNUMBER(OFFSET('Sanitation Data'!$F$4,0,10*ROW('Sanitation Data'!F173))),'Data Summary'!CU179="Yes"),100-OFFSET('Sanitation Data'!$F$4,0,10*ROW('Sanitation Data'!F173)),NA())</f>
        <v>#N/A</v>
      </c>
      <c r="AG179" s="509" t="e">
        <f ca="1">+IF(AND(ISNUMBER(OFFSET('Sanitation Data'!$F$6,0,10*ROW('Sanitation Data'!F173))),'Data Summary'!CV179="Yes"),OFFSET('Sanitation Data'!$F$6,0,10*ROW('Sanitation Data'!F173)),NA())</f>
        <v>#N/A</v>
      </c>
      <c r="AH179" s="509" t="e">
        <f ca="1">+IF(AND(ISNUMBER(OFFSET('Sanitation Data'!$F$10,0,10*ROW('Sanitation Data'!F173))),'Data Summary'!CW179="Yes"),OFFSET('Sanitation Data'!$F$10,0,10*ROW('Sanitation Data'!F173)),NA())</f>
        <v>#N/A</v>
      </c>
      <c r="AI179" s="509" t="e">
        <f ca="1">+IF(AND(ISNUMBER(OFFSET('Sanitation Data'!$F$11,0,10*ROW('Sanitation Data'!F173))),'Data Summary'!CX179="Yes"),OFFSET('Sanitation Data'!$F$11,0,10*ROW('Sanitation Data'!F173)),NA())</f>
        <v>#N/A</v>
      </c>
      <c r="AJ179" s="509" t="e">
        <f ca="1">+IF(AND(ISNUMBER(OFFSET('Sanitation Data'!$F$12,0,10*ROW('Sanitation Data'!F173))),'Data Summary'!CY179="Yes"),OFFSET('Sanitation Data'!$F$12,0,10*ROW('Sanitation Data'!F173)),NA())</f>
        <v>#N/A</v>
      </c>
      <c r="AK179" s="509" t="e">
        <f ca="1">+IF(AND(ISNUMBER(OFFSET('Sanitation Data'!$G$4,0,10*ROW('Sanitation Data'!G173))),'Data Summary'!CZ179="Yes"),100-OFFSET('Sanitation Data'!$G$4,0,10*ROW('Sanitation Data'!G173)),NA())</f>
        <v>#N/A</v>
      </c>
      <c r="AL179" s="509" t="e">
        <f ca="1">+IF(AND(ISNUMBER(OFFSET('Sanitation Data'!$G$6,0,10*ROW('Sanitation Data'!G173))),'Data Summary'!DA179="Yes"),OFFSET('Sanitation Data'!$G$6,0,10*ROW('Sanitation Data'!G173)),NA())</f>
        <v>#N/A</v>
      </c>
      <c r="AM179" s="509" t="e">
        <f ca="1">+IF(AND(ISNUMBER(OFFSET('Sanitation Data'!$G$10,0,10*ROW('Sanitation Data'!G173))),'Data Summary'!DB179="Yes"),OFFSET('Sanitation Data'!$G$10,0,10*ROW('Sanitation Data'!G173)),NA())</f>
        <v>#N/A</v>
      </c>
      <c r="AN179" s="509" t="e">
        <f ca="1">+IF(AND(ISNUMBER(OFFSET('Sanitation Data'!$G$11,0,10*ROW('Sanitation Data'!G173))),'Data Summary'!DC179="Yes"),OFFSET('Sanitation Data'!$G$11,0,10*ROW('Sanitation Data'!G173)),NA())</f>
        <v>#N/A</v>
      </c>
      <c r="AO179" s="509" t="e">
        <f ca="1">+IF(AND(ISNUMBER(OFFSET('Sanitation Data'!$G$12,0,10*ROW('Sanitation Data'!G173))),'Data Summary'!DD179="Yes"),OFFSET('Sanitation Data'!$G$12,0,10*ROW('Sanitation Data'!G173)),NA())</f>
        <v>#N/A</v>
      </c>
      <c r="AP179" s="509" t="e">
        <f ca="1">+IF(AND(ISNUMBER(OFFSET('Sanitation Data'!$H$4,0,10*ROW('Sanitation Data'!H173))),'Data Summary'!DE179="Yes"),100-OFFSET('Sanitation Data'!$H$4,0,10*ROW('Sanitation Data'!H173)),NA())</f>
        <v>#N/A</v>
      </c>
      <c r="AQ179" s="509" t="e">
        <f ca="1">+IF(AND(ISNUMBER(OFFSET('Sanitation Data'!$H$6,0,10*ROW('Sanitation Data'!H173))),'Data Summary'!DF179="Yes"),OFFSET('Sanitation Data'!$H$6,0,10*ROW('Sanitation Data'!H173)),NA())</f>
        <v>#N/A</v>
      </c>
      <c r="AR179" s="509" t="e">
        <f ca="1">+IF(AND(ISNUMBER(OFFSET('Sanitation Data'!$H$10,0,10*ROW('Sanitation Data'!H173))),'Data Summary'!DG179="Yes"),OFFSET('Sanitation Data'!$H$10,0,10*ROW('Sanitation Data'!H173)),NA())</f>
        <v>#N/A</v>
      </c>
      <c r="AS179" s="509" t="e">
        <f ca="1">+IF(AND(ISNUMBER(OFFSET('Sanitation Data'!$H$11,0,10*ROW('Sanitation Data'!H173))),'Data Summary'!DH179="Yes"),OFFSET('Sanitation Data'!$H$11,0,10*ROW('Sanitation Data'!H173)),NA())</f>
        <v>#N/A</v>
      </c>
      <c r="AT179" s="509" t="e">
        <f ca="1">+IF(AND(ISNUMBER(OFFSET('Sanitation Data'!$H$12,0,10*ROW('Sanitation Data'!H173))),'Data Summary'!DI179="Yes"),OFFSET('Sanitation Data'!$H$12,0,10*ROW('Sanitation Data'!H173)),NA())</f>
        <v>#N/A</v>
      </c>
      <c r="AU179" s="509" t="e">
        <f ca="1">+IF(AND(ISNUMBER(OFFSET('Sanitation Data'!$I$4,0,10*ROW('Sanitation Data'!I173))),'Data Summary'!DJ179="Yes"),100-OFFSET('Sanitation Data'!$I$4,0,10*ROW('Sanitation Data'!I173)),NA())</f>
        <v>#N/A</v>
      </c>
      <c r="AV179" s="509" t="e">
        <f ca="1">+IF(AND(ISNUMBER(OFFSET('Sanitation Data'!$I$6,0,10*ROW('Sanitation Data'!I173))),'Data Summary'!DK179="Yes"),OFFSET('Sanitation Data'!$I$6,0,10*ROW('Sanitation Data'!I173)),NA())</f>
        <v>#N/A</v>
      </c>
      <c r="AW179" s="509" t="e">
        <f ca="1">+IF(AND(ISNUMBER(OFFSET('Sanitation Data'!$I$10,0,10*ROW('Sanitation Data'!I173))),'Data Summary'!DL179="Yes"),OFFSET('Sanitation Data'!$I$10,0,10*ROW('Sanitation Data'!I173)),NA())</f>
        <v>#N/A</v>
      </c>
      <c r="AX179" s="509" t="e">
        <f ca="1">+IF(AND(ISNUMBER(OFFSET('Sanitation Data'!$I$11,0,10*ROW('Sanitation Data'!I173))),'Data Summary'!DM179="Yes"),OFFSET('Sanitation Data'!$I$11,0,10*ROW('Sanitation Data'!I173)),NA())</f>
        <v>#N/A</v>
      </c>
      <c r="AY179" s="509" t="e">
        <f ca="1">+IF(AND(ISNUMBER(OFFSET('Sanitation Data'!$I$12,0,10*ROW('Sanitation Data'!I173))),'Data Summary'!DN179="Yes"),OFFSET('Sanitation Data'!$I$12,0,10*ROW('Sanitation Data'!I173)),NA())</f>
        <v>#N/A</v>
      </c>
      <c r="AZ179" s="510" t="e">
        <f ca="1">+IF(AND(ISNUMBER(OFFSET('Hygiene Data'!$D$5,0,10*ROW('Hygiene Data'!D173))),'Data Summary'!DO179="Yes"),OFFSET('Hygiene Data'!$D$5,0,10*ROW('Hygiene Data'!D173)),NA())</f>
        <v>#N/A</v>
      </c>
      <c r="BA179" s="510" t="e">
        <f ca="1">+IF(AND(ISNUMBER(OFFSET('Hygiene Data'!$D$7,0,10*ROW('Hygiene Data'!D173))),'Data Summary'!DP179="Yes"),OFFSET('Hygiene Data'!$D$7,0,10*ROW('Hygiene Data'!D173)),NA())</f>
        <v>#N/A</v>
      </c>
      <c r="BB179" s="510" t="e">
        <f ca="1">+IF(AND(ISNUMBER(OFFSET('Hygiene Data'!$D$9,0,10*ROW('Hygiene Data'!D173))),'Data Summary'!DQ179="Yes"),OFFSET('Hygiene Data'!$D$9,0,10*ROW('Hygiene Data'!D173)),NA())</f>
        <v>#N/A</v>
      </c>
      <c r="BC179" s="510" t="e">
        <f ca="1">+IF(AND(ISNUMBER(OFFSET('Hygiene Data'!$E$5,0,10*ROW('Hygiene Data'!E173))),'Data Summary'!DR179="Yes"),OFFSET('Hygiene Data'!$E$5,0,10*ROW('Hygiene Data'!E173)),NA())</f>
        <v>#N/A</v>
      </c>
      <c r="BD179" s="510" t="e">
        <f ca="1">+IF(AND(ISNUMBER(OFFSET('Hygiene Data'!$E$7,0,10*ROW('Hygiene Data'!E173))),'Data Summary'!DS179="Yes"),OFFSET('Hygiene Data'!$E$7,0,10*ROW('Hygiene Data'!E173)),NA())</f>
        <v>#N/A</v>
      </c>
      <c r="BE179" s="510" t="e">
        <f ca="1">+IF(AND(ISNUMBER(OFFSET('Hygiene Data'!$E$9,0,10*ROW('Hygiene Data'!E173))),'Data Summary'!DT179="Yes"),OFFSET('Hygiene Data'!$E$9,0,10*ROW('Hygiene Data'!E173)),NA())</f>
        <v>#N/A</v>
      </c>
      <c r="BF179" s="510" t="e">
        <f ca="1">+IF(AND(ISNUMBER(OFFSET('Hygiene Data'!$F$5,0,10*ROW('Hygiene Data'!F173))),'Data Summary'!DU179="Yes"),OFFSET('Hygiene Data'!$F$5,0,10*ROW('Hygiene Data'!F173)),NA())</f>
        <v>#N/A</v>
      </c>
      <c r="BG179" s="510" t="e">
        <f ca="1">+IF(AND(ISNUMBER(OFFSET('Hygiene Data'!$F$7,0,10*ROW('Hygiene Data'!F173))),'Data Summary'!DV179="Yes"),OFFSET('Hygiene Data'!$F$7,0,10*ROW('Hygiene Data'!F173)),NA())</f>
        <v>#N/A</v>
      </c>
      <c r="BH179" s="510" t="e">
        <f ca="1">+IF(AND(ISNUMBER(OFFSET('Hygiene Data'!$F$9,0,10*ROW('Hygiene Data'!F173))),'Data Summary'!DW179="Yes"),OFFSET('Hygiene Data'!$F$9,0,10*ROW('Hygiene Data'!F173)),NA())</f>
        <v>#N/A</v>
      </c>
      <c r="BI179" s="510" t="e">
        <f ca="1">+IF(AND(ISNUMBER(OFFSET('Hygiene Data'!$G$5,0,10*ROW('Hygiene Data'!G173))),'Data Summary'!DX179="Yes"),OFFSET('Hygiene Data'!$G$5,0,10*ROW('Hygiene Data'!G173)),NA())</f>
        <v>#N/A</v>
      </c>
      <c r="BJ179" s="510" t="e">
        <f ca="1">+IF(AND(ISNUMBER(OFFSET('Hygiene Data'!$G$7,0,10*ROW('Hygiene Data'!G173))),'Data Summary'!DY179="Yes"),OFFSET('Hygiene Data'!$G$7,0,10*ROW('Hygiene Data'!G173)),NA())</f>
        <v>#N/A</v>
      </c>
      <c r="BK179" s="510" t="e">
        <f ca="1">+IF(AND(ISNUMBER(OFFSET('Hygiene Data'!$G$9,0,10*ROW('Hygiene Data'!G173))),'Data Summary'!DZ179="Yes"),OFFSET('Hygiene Data'!$G$9,0,10*ROW('Hygiene Data'!G173)),NA())</f>
        <v>#N/A</v>
      </c>
      <c r="BL179" s="510" t="e">
        <f ca="1">+IF(AND(ISNUMBER(OFFSET('Hygiene Data'!$H$5,0,10*ROW('Hygiene Data'!H173))),'Data Summary'!EA179="Yes"),OFFSET('Hygiene Data'!$H$5,0,10*ROW('Hygiene Data'!H173)),NA())</f>
        <v>#N/A</v>
      </c>
      <c r="BM179" s="510" t="e">
        <f ca="1">+IF(AND(ISNUMBER(OFFSET('Hygiene Data'!$H$7,0,10*ROW('Hygiene Data'!H173))),'Data Summary'!EB179="Yes"),OFFSET('Hygiene Data'!$H$7,0,10*ROW('Hygiene Data'!H173)),NA())</f>
        <v>#N/A</v>
      </c>
      <c r="BN179" s="510" t="e">
        <f ca="1">+IF(AND(ISNUMBER(OFFSET('Hygiene Data'!$H$9,0,10*ROW('Hygiene Data'!H173))),'Data Summary'!EC179="Yes"),OFFSET('Hygiene Data'!$H$9,0,10*ROW('Hygiene Data'!H173)),NA())</f>
        <v>#N/A</v>
      </c>
      <c r="BO179" s="510" t="e">
        <f ca="1">+IF(AND(ISNUMBER(OFFSET('Hygiene Data'!$I$5,0,10*ROW('Hygiene Data'!I173))),'Data Summary'!ED179="Yes"),OFFSET('Hygiene Data'!$I$5,0,10*ROW('Hygiene Data'!I173)),NA())</f>
        <v>#N/A</v>
      </c>
      <c r="BP179" s="510" t="e">
        <f ca="1">+IF(AND(ISNUMBER(OFFSET('Hygiene Data'!$I$7,0,10*ROW('Hygiene Data'!I173))),'Data Summary'!EE179="Yes"),OFFSET('Hygiene Data'!$I$7,0,10*ROW('Hygiene Data'!I173)),NA())</f>
        <v>#N/A</v>
      </c>
      <c r="BQ179" s="510" t="e">
        <f ca="1">+IF(AND(ISNUMBER(OFFSET('Hygiene Data'!$I$9,0,10*ROW('Hygiene Data'!I173))),'Data Summary'!EF179="Yes"),OFFSET('Hygiene Data'!$I$9,0,10*ROW('Hygiene Data'!I173)),NA())</f>
        <v>#N/A</v>
      </c>
    </row>
    <row r="180" spans="1:69" x14ac:dyDescent="0.25">
      <c r="A180" s="506" t="e">
        <f ca="1">+RIGHT('Data Summary'!A180,LEN('Data Summary'!A180)-9)</f>
        <v>#VALUE!</v>
      </c>
      <c r="B180" s="480" t="str">
        <f ca="1">+IF(ISTEXT('Data Summary'!B180),'Data Summary'!B180,"")</f>
        <v/>
      </c>
      <c r="C180" s="507" t="e">
        <f ca="1">+VALUE('Data Summary'!C180)</f>
        <v>#VALUE!</v>
      </c>
      <c r="D180" s="508" t="e">
        <f ca="1">+IF(AND(ISNUMBER(OFFSET('Water Data'!$D$4,0,10*ROW('Water Data'!D174))),'Data Summary'!BS180="Yes"),100-OFFSET('Water Data'!$D$4,0,10*ROW('Water Data'!D174)),NA())</f>
        <v>#N/A</v>
      </c>
      <c r="E180" s="508" t="e">
        <f ca="1">+IF(AND(ISNUMBER(OFFSET('Water Data'!$D$6,0,10*ROW('Water Data'!D174))),'Data Summary'!BT180="Yes"),OFFSET('Water Data'!$D$6,0,10*ROW('Water Data'!D174)),NA())</f>
        <v>#N/A</v>
      </c>
      <c r="F180" s="508" t="e">
        <f ca="1">+IF(AND(ISNUMBER(OFFSET('Water Data'!$D$9,0,10*ROW('Water Data'!D174))),'Data Summary'!BU180="Yes"),OFFSET('Water Data'!$D$9,0,10*ROW('Water Data'!D174)),NA())</f>
        <v>#N/A</v>
      </c>
      <c r="G180" s="508" t="e">
        <f ca="1">+IF(AND(ISNUMBER(OFFSET('Water Data'!$E$4,0,10*ROW('Water Data'!E174))),'Data Summary'!BV180="Yes"),100-OFFSET('Water Data'!$E$4,0,10*ROW('Water Data'!E174)),NA())</f>
        <v>#N/A</v>
      </c>
      <c r="H180" s="508" t="e">
        <f ca="1">+IF(AND(ISNUMBER(OFFSET('Water Data'!$E$6,0,10*ROW('Water Data'!E174))),'Data Summary'!BW180="Yes"),OFFSET('Water Data'!$E$6,0,10*ROW('Water Data'!E174)),NA())</f>
        <v>#N/A</v>
      </c>
      <c r="I180" s="508" t="e">
        <f ca="1">+IF(AND(ISNUMBER(OFFSET('Water Data'!$E$9,0,10*ROW('Water Data'!E174))),'Data Summary'!BX180="Yes"),OFFSET('Water Data'!$E$9,0,10*ROW('Water Data'!E174)),NA())</f>
        <v>#N/A</v>
      </c>
      <c r="J180" s="508" t="e">
        <f ca="1">+IF(AND(ISNUMBER(OFFSET('Water Data'!$F$4,0,10*ROW('Water Data'!F174))),'Data Summary'!BY180="Yes"),100-OFFSET('Water Data'!$F$4,0,10*ROW('Water Data'!F174)),NA())</f>
        <v>#N/A</v>
      </c>
      <c r="K180" s="508" t="e">
        <f ca="1">+IF(AND(ISNUMBER(OFFSET('Water Data'!$F$6,0,10*ROW('Water Data'!F174))),'Data Summary'!BZ180="Yes"),OFFSET('Water Data'!$F$6,0,10*ROW('Water Data'!F174)),NA())</f>
        <v>#N/A</v>
      </c>
      <c r="L180" s="508" t="e">
        <f ca="1">+IF(AND(ISNUMBER(OFFSET('Water Data'!$F$9,0,10*ROW('Water Data'!F174))),'Data Summary'!CA180="Yes"),OFFSET('Water Data'!$F$9,0,10*ROW('Water Data'!F174)),NA())</f>
        <v>#N/A</v>
      </c>
      <c r="M180" s="508" t="e">
        <f ca="1">+IF(AND(ISNUMBER(OFFSET('Water Data'!$G$4,0,10*ROW('Water Data'!G174))),'Data Summary'!CB180="Yes"),100-OFFSET('Water Data'!$G$4,0,10*ROW('Water Data'!G174)),NA())</f>
        <v>#N/A</v>
      </c>
      <c r="N180" s="508" t="e">
        <f ca="1">+IF(AND(ISNUMBER(OFFSET('Water Data'!$G$6,0,10*ROW('Water Data'!G174))),'Data Summary'!CC180="Yes"),OFFSET('Water Data'!$G$6,0,10*ROW('Water Data'!G174)),NA())</f>
        <v>#N/A</v>
      </c>
      <c r="O180" s="508" t="e">
        <f ca="1">+IF(AND(ISNUMBER(OFFSET('Water Data'!$G$9,0,10*ROW('Water Data'!G174))),'Data Summary'!CD180="Yes"),OFFSET('Water Data'!$G$9,0,10*ROW('Water Data'!G174)),NA())</f>
        <v>#N/A</v>
      </c>
      <c r="P180" s="508" t="e">
        <f ca="1">+IF(AND(ISNUMBER(OFFSET('Water Data'!$H$4,0,10*ROW('Water Data'!H174))),'Data Summary'!CE180="Yes"),100-OFFSET('Water Data'!$H$4,0,10*ROW('Water Data'!H174)),NA())</f>
        <v>#N/A</v>
      </c>
      <c r="Q180" s="508" t="e">
        <f ca="1">+IF(AND(ISNUMBER(OFFSET('Water Data'!$H$6,0,10*ROW('Water Data'!H174))),'Data Summary'!CF180="Yes"),OFFSET('Water Data'!$H$6,0,10*ROW('Water Data'!H174)),NA())</f>
        <v>#N/A</v>
      </c>
      <c r="R180" s="508" t="e">
        <f ca="1">+IF(AND(ISNUMBER(OFFSET('Water Data'!$H$9,0,10*ROW('Water Data'!H174))),'Data Summary'!CG180="Yes"),OFFSET('Water Data'!$H$9,0,10*ROW('Water Data'!H174)),NA())</f>
        <v>#N/A</v>
      </c>
      <c r="S180" s="508" t="e">
        <f ca="1">+IF(AND(ISNUMBER(OFFSET('Water Data'!$I$4,0,10*ROW('Water Data'!I174))),'Data Summary'!CH180="Yes"),100-OFFSET('Water Data'!$I$4,0,10*ROW('Water Data'!I174)),NA())</f>
        <v>#N/A</v>
      </c>
      <c r="T180" s="508" t="e">
        <f ca="1">+IF(AND(ISNUMBER(OFFSET('Water Data'!$I$6,0,10*ROW('Water Data'!I174))),'Data Summary'!CI180="Yes"),OFFSET('Water Data'!$I$6,0,10*ROW('Water Data'!I174)),NA())</f>
        <v>#N/A</v>
      </c>
      <c r="U180" s="508" t="e">
        <f ca="1">+IF(AND(ISNUMBER(OFFSET('Water Data'!$I$9,0,10*ROW('Water Data'!I174))),'Data Summary'!CJ180="Yes"),OFFSET('Water Data'!$I$9,0,10*ROW('Water Data'!I174)),NA())</f>
        <v>#N/A</v>
      </c>
      <c r="V180" s="509" t="e">
        <f ca="1">+IF(AND(ISNUMBER(OFFSET('Sanitation Data'!$D$4,0,10*ROW('Sanitation Data'!D174))),'Data Summary'!CK180="Yes"),100-OFFSET('Sanitation Data'!$D$4,0,10*ROW('Sanitation Data'!D174)),NA())</f>
        <v>#N/A</v>
      </c>
      <c r="W180" s="509" t="e">
        <f ca="1">+IF(AND(ISNUMBER(OFFSET('Sanitation Data'!$D$6,0,10*ROW('Sanitation Data'!D174))),'Data Summary'!CL180="Yes"),OFFSET('Sanitation Data'!$D$6,0,10*ROW('Sanitation Data'!D174)),NA())</f>
        <v>#N/A</v>
      </c>
      <c r="X180" s="509" t="e">
        <f ca="1">+IF(AND(ISNUMBER(OFFSET('Sanitation Data'!$D$10,0,10*ROW('Sanitation Data'!D174))),'Data Summary'!CM180="Yes"),OFFSET('Sanitation Data'!$D$10,0,10*ROW('Sanitation Data'!D174)),NA())</f>
        <v>#N/A</v>
      </c>
      <c r="Y180" s="509" t="e">
        <f ca="1">+IF(AND(ISNUMBER(OFFSET('Sanitation Data'!$D$11,0,10*ROW('Sanitation Data'!D174))),'Data Summary'!CN180="Yes"),OFFSET('Sanitation Data'!$D$11,0,10*ROW('Sanitation Data'!D174)),NA())</f>
        <v>#N/A</v>
      </c>
      <c r="Z180" s="509" t="e">
        <f ca="1">+IF(AND(ISNUMBER(OFFSET('Sanitation Data'!$D$12,0,10*ROW('Sanitation Data'!D174))),'Data Summary'!CO180="Yes"),OFFSET('Sanitation Data'!$D$12,0,10*ROW('Sanitation Data'!D174)),NA())</f>
        <v>#N/A</v>
      </c>
      <c r="AA180" s="509" t="e">
        <f ca="1">+IF(AND(ISNUMBER(OFFSET('Sanitation Data'!$E$4,0,10*ROW('Sanitation Data'!E174))),'Data Summary'!CP180="Yes"),100-OFFSET('Sanitation Data'!$E$4,0,10*ROW('Sanitation Data'!E174)),NA())</f>
        <v>#N/A</v>
      </c>
      <c r="AB180" s="509" t="e">
        <f ca="1">+IF(AND(ISNUMBER(OFFSET('Sanitation Data'!$E$6,0,10*ROW('Sanitation Data'!E174))),'Data Summary'!CQ180="Yes"),OFFSET('Sanitation Data'!$E$6,0,10*ROW('Sanitation Data'!E174)),NA())</f>
        <v>#N/A</v>
      </c>
      <c r="AC180" s="509" t="e">
        <f ca="1">+IF(AND(ISNUMBER(OFFSET('Sanitation Data'!$E$10,0,10*ROW('Sanitation Data'!E174))),'Data Summary'!CR180="Yes"),OFFSET('Sanitation Data'!$E$10,0,10*ROW('Sanitation Data'!E174)),NA())</f>
        <v>#N/A</v>
      </c>
      <c r="AD180" s="509" t="e">
        <f ca="1">+IF(AND(ISNUMBER(OFFSET('Sanitation Data'!$E$11,0,10*ROW('Sanitation Data'!E174))),'Data Summary'!CS180="Yes"),OFFSET('Sanitation Data'!$E$11,0,10*ROW('Sanitation Data'!E174)),NA())</f>
        <v>#N/A</v>
      </c>
      <c r="AE180" s="509" t="e">
        <f ca="1">+IF(AND(ISNUMBER(OFFSET('Sanitation Data'!$E$12,0,10*ROW('Sanitation Data'!E174))),'Data Summary'!CT180="Yes"),OFFSET('Sanitation Data'!$E$12,0,10*ROW('Sanitation Data'!E174)),NA())</f>
        <v>#N/A</v>
      </c>
      <c r="AF180" s="509" t="e">
        <f ca="1">+IF(AND(ISNUMBER(OFFSET('Sanitation Data'!$F$4,0,10*ROW('Sanitation Data'!F174))),'Data Summary'!CU180="Yes"),100-OFFSET('Sanitation Data'!$F$4,0,10*ROW('Sanitation Data'!F174)),NA())</f>
        <v>#N/A</v>
      </c>
      <c r="AG180" s="509" t="e">
        <f ca="1">+IF(AND(ISNUMBER(OFFSET('Sanitation Data'!$F$6,0,10*ROW('Sanitation Data'!F174))),'Data Summary'!CV180="Yes"),OFFSET('Sanitation Data'!$F$6,0,10*ROW('Sanitation Data'!F174)),NA())</f>
        <v>#N/A</v>
      </c>
      <c r="AH180" s="509" t="e">
        <f ca="1">+IF(AND(ISNUMBER(OFFSET('Sanitation Data'!$F$10,0,10*ROW('Sanitation Data'!F174))),'Data Summary'!CW180="Yes"),OFFSET('Sanitation Data'!$F$10,0,10*ROW('Sanitation Data'!F174)),NA())</f>
        <v>#N/A</v>
      </c>
      <c r="AI180" s="509" t="e">
        <f ca="1">+IF(AND(ISNUMBER(OFFSET('Sanitation Data'!$F$11,0,10*ROW('Sanitation Data'!F174))),'Data Summary'!CX180="Yes"),OFFSET('Sanitation Data'!$F$11,0,10*ROW('Sanitation Data'!F174)),NA())</f>
        <v>#N/A</v>
      </c>
      <c r="AJ180" s="509" t="e">
        <f ca="1">+IF(AND(ISNUMBER(OFFSET('Sanitation Data'!$F$12,0,10*ROW('Sanitation Data'!F174))),'Data Summary'!CY180="Yes"),OFFSET('Sanitation Data'!$F$12,0,10*ROW('Sanitation Data'!F174)),NA())</f>
        <v>#N/A</v>
      </c>
      <c r="AK180" s="509" t="e">
        <f ca="1">+IF(AND(ISNUMBER(OFFSET('Sanitation Data'!$G$4,0,10*ROW('Sanitation Data'!G174))),'Data Summary'!CZ180="Yes"),100-OFFSET('Sanitation Data'!$G$4,0,10*ROW('Sanitation Data'!G174)),NA())</f>
        <v>#N/A</v>
      </c>
      <c r="AL180" s="509" t="e">
        <f ca="1">+IF(AND(ISNUMBER(OFFSET('Sanitation Data'!$G$6,0,10*ROW('Sanitation Data'!G174))),'Data Summary'!DA180="Yes"),OFFSET('Sanitation Data'!$G$6,0,10*ROW('Sanitation Data'!G174)),NA())</f>
        <v>#N/A</v>
      </c>
      <c r="AM180" s="509" t="e">
        <f ca="1">+IF(AND(ISNUMBER(OFFSET('Sanitation Data'!$G$10,0,10*ROW('Sanitation Data'!G174))),'Data Summary'!DB180="Yes"),OFFSET('Sanitation Data'!$G$10,0,10*ROW('Sanitation Data'!G174)),NA())</f>
        <v>#N/A</v>
      </c>
      <c r="AN180" s="509" t="e">
        <f ca="1">+IF(AND(ISNUMBER(OFFSET('Sanitation Data'!$G$11,0,10*ROW('Sanitation Data'!G174))),'Data Summary'!DC180="Yes"),OFFSET('Sanitation Data'!$G$11,0,10*ROW('Sanitation Data'!G174)),NA())</f>
        <v>#N/A</v>
      </c>
      <c r="AO180" s="509" t="e">
        <f ca="1">+IF(AND(ISNUMBER(OFFSET('Sanitation Data'!$G$12,0,10*ROW('Sanitation Data'!G174))),'Data Summary'!DD180="Yes"),OFFSET('Sanitation Data'!$G$12,0,10*ROW('Sanitation Data'!G174)),NA())</f>
        <v>#N/A</v>
      </c>
      <c r="AP180" s="509" t="e">
        <f ca="1">+IF(AND(ISNUMBER(OFFSET('Sanitation Data'!$H$4,0,10*ROW('Sanitation Data'!H174))),'Data Summary'!DE180="Yes"),100-OFFSET('Sanitation Data'!$H$4,0,10*ROW('Sanitation Data'!H174)),NA())</f>
        <v>#N/A</v>
      </c>
      <c r="AQ180" s="509" t="e">
        <f ca="1">+IF(AND(ISNUMBER(OFFSET('Sanitation Data'!$H$6,0,10*ROW('Sanitation Data'!H174))),'Data Summary'!DF180="Yes"),OFFSET('Sanitation Data'!$H$6,0,10*ROW('Sanitation Data'!H174)),NA())</f>
        <v>#N/A</v>
      </c>
      <c r="AR180" s="509" t="e">
        <f ca="1">+IF(AND(ISNUMBER(OFFSET('Sanitation Data'!$H$10,0,10*ROW('Sanitation Data'!H174))),'Data Summary'!DG180="Yes"),OFFSET('Sanitation Data'!$H$10,0,10*ROW('Sanitation Data'!H174)),NA())</f>
        <v>#N/A</v>
      </c>
      <c r="AS180" s="509" t="e">
        <f ca="1">+IF(AND(ISNUMBER(OFFSET('Sanitation Data'!$H$11,0,10*ROW('Sanitation Data'!H174))),'Data Summary'!DH180="Yes"),OFFSET('Sanitation Data'!$H$11,0,10*ROW('Sanitation Data'!H174)),NA())</f>
        <v>#N/A</v>
      </c>
      <c r="AT180" s="509" t="e">
        <f ca="1">+IF(AND(ISNUMBER(OFFSET('Sanitation Data'!$H$12,0,10*ROW('Sanitation Data'!H174))),'Data Summary'!DI180="Yes"),OFFSET('Sanitation Data'!$H$12,0,10*ROW('Sanitation Data'!H174)),NA())</f>
        <v>#N/A</v>
      </c>
      <c r="AU180" s="509" t="e">
        <f ca="1">+IF(AND(ISNUMBER(OFFSET('Sanitation Data'!$I$4,0,10*ROW('Sanitation Data'!I174))),'Data Summary'!DJ180="Yes"),100-OFFSET('Sanitation Data'!$I$4,0,10*ROW('Sanitation Data'!I174)),NA())</f>
        <v>#N/A</v>
      </c>
      <c r="AV180" s="509" t="e">
        <f ca="1">+IF(AND(ISNUMBER(OFFSET('Sanitation Data'!$I$6,0,10*ROW('Sanitation Data'!I174))),'Data Summary'!DK180="Yes"),OFFSET('Sanitation Data'!$I$6,0,10*ROW('Sanitation Data'!I174)),NA())</f>
        <v>#N/A</v>
      </c>
      <c r="AW180" s="509" t="e">
        <f ca="1">+IF(AND(ISNUMBER(OFFSET('Sanitation Data'!$I$10,0,10*ROW('Sanitation Data'!I174))),'Data Summary'!DL180="Yes"),OFFSET('Sanitation Data'!$I$10,0,10*ROW('Sanitation Data'!I174)),NA())</f>
        <v>#N/A</v>
      </c>
      <c r="AX180" s="509" t="e">
        <f ca="1">+IF(AND(ISNUMBER(OFFSET('Sanitation Data'!$I$11,0,10*ROW('Sanitation Data'!I174))),'Data Summary'!DM180="Yes"),OFFSET('Sanitation Data'!$I$11,0,10*ROW('Sanitation Data'!I174)),NA())</f>
        <v>#N/A</v>
      </c>
      <c r="AY180" s="509" t="e">
        <f ca="1">+IF(AND(ISNUMBER(OFFSET('Sanitation Data'!$I$12,0,10*ROW('Sanitation Data'!I174))),'Data Summary'!DN180="Yes"),OFFSET('Sanitation Data'!$I$12,0,10*ROW('Sanitation Data'!I174)),NA())</f>
        <v>#N/A</v>
      </c>
      <c r="AZ180" s="510" t="e">
        <f ca="1">+IF(AND(ISNUMBER(OFFSET('Hygiene Data'!$D$5,0,10*ROW('Hygiene Data'!D174))),'Data Summary'!DO180="Yes"),OFFSET('Hygiene Data'!$D$5,0,10*ROW('Hygiene Data'!D174)),NA())</f>
        <v>#N/A</v>
      </c>
      <c r="BA180" s="510" t="e">
        <f ca="1">+IF(AND(ISNUMBER(OFFSET('Hygiene Data'!$D$7,0,10*ROW('Hygiene Data'!D174))),'Data Summary'!DP180="Yes"),OFFSET('Hygiene Data'!$D$7,0,10*ROW('Hygiene Data'!D174)),NA())</f>
        <v>#N/A</v>
      </c>
      <c r="BB180" s="510" t="e">
        <f ca="1">+IF(AND(ISNUMBER(OFFSET('Hygiene Data'!$D$9,0,10*ROW('Hygiene Data'!D174))),'Data Summary'!DQ180="Yes"),OFFSET('Hygiene Data'!$D$9,0,10*ROW('Hygiene Data'!D174)),NA())</f>
        <v>#N/A</v>
      </c>
      <c r="BC180" s="510" t="e">
        <f ca="1">+IF(AND(ISNUMBER(OFFSET('Hygiene Data'!$E$5,0,10*ROW('Hygiene Data'!E174))),'Data Summary'!DR180="Yes"),OFFSET('Hygiene Data'!$E$5,0,10*ROW('Hygiene Data'!E174)),NA())</f>
        <v>#N/A</v>
      </c>
      <c r="BD180" s="510" t="e">
        <f ca="1">+IF(AND(ISNUMBER(OFFSET('Hygiene Data'!$E$7,0,10*ROW('Hygiene Data'!E174))),'Data Summary'!DS180="Yes"),OFFSET('Hygiene Data'!$E$7,0,10*ROW('Hygiene Data'!E174)),NA())</f>
        <v>#N/A</v>
      </c>
      <c r="BE180" s="510" t="e">
        <f ca="1">+IF(AND(ISNUMBER(OFFSET('Hygiene Data'!$E$9,0,10*ROW('Hygiene Data'!E174))),'Data Summary'!DT180="Yes"),OFFSET('Hygiene Data'!$E$9,0,10*ROW('Hygiene Data'!E174)),NA())</f>
        <v>#N/A</v>
      </c>
      <c r="BF180" s="510" t="e">
        <f ca="1">+IF(AND(ISNUMBER(OFFSET('Hygiene Data'!$F$5,0,10*ROW('Hygiene Data'!F174))),'Data Summary'!DU180="Yes"),OFFSET('Hygiene Data'!$F$5,0,10*ROW('Hygiene Data'!F174)),NA())</f>
        <v>#N/A</v>
      </c>
      <c r="BG180" s="510" t="e">
        <f ca="1">+IF(AND(ISNUMBER(OFFSET('Hygiene Data'!$F$7,0,10*ROW('Hygiene Data'!F174))),'Data Summary'!DV180="Yes"),OFFSET('Hygiene Data'!$F$7,0,10*ROW('Hygiene Data'!F174)),NA())</f>
        <v>#N/A</v>
      </c>
      <c r="BH180" s="510" t="e">
        <f ca="1">+IF(AND(ISNUMBER(OFFSET('Hygiene Data'!$F$9,0,10*ROW('Hygiene Data'!F174))),'Data Summary'!DW180="Yes"),OFFSET('Hygiene Data'!$F$9,0,10*ROW('Hygiene Data'!F174)),NA())</f>
        <v>#N/A</v>
      </c>
      <c r="BI180" s="510" t="e">
        <f ca="1">+IF(AND(ISNUMBER(OFFSET('Hygiene Data'!$G$5,0,10*ROW('Hygiene Data'!G174))),'Data Summary'!DX180="Yes"),OFFSET('Hygiene Data'!$G$5,0,10*ROW('Hygiene Data'!G174)),NA())</f>
        <v>#N/A</v>
      </c>
      <c r="BJ180" s="510" t="e">
        <f ca="1">+IF(AND(ISNUMBER(OFFSET('Hygiene Data'!$G$7,0,10*ROW('Hygiene Data'!G174))),'Data Summary'!DY180="Yes"),OFFSET('Hygiene Data'!$G$7,0,10*ROW('Hygiene Data'!G174)),NA())</f>
        <v>#N/A</v>
      </c>
      <c r="BK180" s="510" t="e">
        <f ca="1">+IF(AND(ISNUMBER(OFFSET('Hygiene Data'!$G$9,0,10*ROW('Hygiene Data'!G174))),'Data Summary'!DZ180="Yes"),OFFSET('Hygiene Data'!$G$9,0,10*ROW('Hygiene Data'!G174)),NA())</f>
        <v>#N/A</v>
      </c>
      <c r="BL180" s="510" t="e">
        <f ca="1">+IF(AND(ISNUMBER(OFFSET('Hygiene Data'!$H$5,0,10*ROW('Hygiene Data'!H174))),'Data Summary'!EA180="Yes"),OFFSET('Hygiene Data'!$H$5,0,10*ROW('Hygiene Data'!H174)),NA())</f>
        <v>#N/A</v>
      </c>
      <c r="BM180" s="510" t="e">
        <f ca="1">+IF(AND(ISNUMBER(OFFSET('Hygiene Data'!$H$7,0,10*ROW('Hygiene Data'!H174))),'Data Summary'!EB180="Yes"),OFFSET('Hygiene Data'!$H$7,0,10*ROW('Hygiene Data'!H174)),NA())</f>
        <v>#N/A</v>
      </c>
      <c r="BN180" s="510" t="e">
        <f ca="1">+IF(AND(ISNUMBER(OFFSET('Hygiene Data'!$H$9,0,10*ROW('Hygiene Data'!H174))),'Data Summary'!EC180="Yes"),OFFSET('Hygiene Data'!$H$9,0,10*ROW('Hygiene Data'!H174)),NA())</f>
        <v>#N/A</v>
      </c>
      <c r="BO180" s="510" t="e">
        <f ca="1">+IF(AND(ISNUMBER(OFFSET('Hygiene Data'!$I$5,0,10*ROW('Hygiene Data'!I174))),'Data Summary'!ED180="Yes"),OFFSET('Hygiene Data'!$I$5,0,10*ROW('Hygiene Data'!I174)),NA())</f>
        <v>#N/A</v>
      </c>
      <c r="BP180" s="510" t="e">
        <f ca="1">+IF(AND(ISNUMBER(OFFSET('Hygiene Data'!$I$7,0,10*ROW('Hygiene Data'!I174))),'Data Summary'!EE180="Yes"),OFFSET('Hygiene Data'!$I$7,0,10*ROW('Hygiene Data'!I174)),NA())</f>
        <v>#N/A</v>
      </c>
      <c r="BQ180" s="510" t="e">
        <f ca="1">+IF(AND(ISNUMBER(OFFSET('Hygiene Data'!$I$9,0,10*ROW('Hygiene Data'!I174))),'Data Summary'!EF180="Yes"),OFFSET('Hygiene Data'!$I$9,0,10*ROW('Hygiene Data'!I174)),NA())</f>
        <v>#N/A</v>
      </c>
    </row>
    <row r="181" spans="1:69" x14ac:dyDescent="0.25">
      <c r="A181" s="506" t="e">
        <f ca="1">+RIGHT('Data Summary'!A181,LEN('Data Summary'!A181)-9)</f>
        <v>#VALUE!</v>
      </c>
      <c r="B181" s="480" t="str">
        <f ca="1">+IF(ISTEXT('Data Summary'!B181),'Data Summary'!B181,"")</f>
        <v/>
      </c>
      <c r="C181" s="507" t="e">
        <f ca="1">+VALUE('Data Summary'!C181)</f>
        <v>#VALUE!</v>
      </c>
      <c r="D181" s="508" t="e">
        <f ca="1">+IF(AND(ISNUMBER(OFFSET('Water Data'!$D$4,0,10*ROW('Water Data'!D175))),'Data Summary'!BS181="Yes"),100-OFFSET('Water Data'!$D$4,0,10*ROW('Water Data'!D175)),NA())</f>
        <v>#N/A</v>
      </c>
      <c r="E181" s="508" t="e">
        <f ca="1">+IF(AND(ISNUMBER(OFFSET('Water Data'!$D$6,0,10*ROW('Water Data'!D175))),'Data Summary'!BT181="Yes"),OFFSET('Water Data'!$D$6,0,10*ROW('Water Data'!D175)),NA())</f>
        <v>#N/A</v>
      </c>
      <c r="F181" s="508" t="e">
        <f ca="1">+IF(AND(ISNUMBER(OFFSET('Water Data'!$D$9,0,10*ROW('Water Data'!D175))),'Data Summary'!BU181="Yes"),OFFSET('Water Data'!$D$9,0,10*ROW('Water Data'!D175)),NA())</f>
        <v>#N/A</v>
      </c>
      <c r="G181" s="508" t="e">
        <f ca="1">+IF(AND(ISNUMBER(OFFSET('Water Data'!$E$4,0,10*ROW('Water Data'!E175))),'Data Summary'!BV181="Yes"),100-OFFSET('Water Data'!$E$4,0,10*ROW('Water Data'!E175)),NA())</f>
        <v>#N/A</v>
      </c>
      <c r="H181" s="508" t="e">
        <f ca="1">+IF(AND(ISNUMBER(OFFSET('Water Data'!$E$6,0,10*ROW('Water Data'!E175))),'Data Summary'!BW181="Yes"),OFFSET('Water Data'!$E$6,0,10*ROW('Water Data'!E175)),NA())</f>
        <v>#N/A</v>
      </c>
      <c r="I181" s="508" t="e">
        <f ca="1">+IF(AND(ISNUMBER(OFFSET('Water Data'!$E$9,0,10*ROW('Water Data'!E175))),'Data Summary'!BX181="Yes"),OFFSET('Water Data'!$E$9,0,10*ROW('Water Data'!E175)),NA())</f>
        <v>#N/A</v>
      </c>
      <c r="J181" s="508" t="e">
        <f ca="1">+IF(AND(ISNUMBER(OFFSET('Water Data'!$F$4,0,10*ROW('Water Data'!F175))),'Data Summary'!BY181="Yes"),100-OFFSET('Water Data'!$F$4,0,10*ROW('Water Data'!F175)),NA())</f>
        <v>#N/A</v>
      </c>
      <c r="K181" s="508" t="e">
        <f ca="1">+IF(AND(ISNUMBER(OFFSET('Water Data'!$F$6,0,10*ROW('Water Data'!F175))),'Data Summary'!BZ181="Yes"),OFFSET('Water Data'!$F$6,0,10*ROW('Water Data'!F175)),NA())</f>
        <v>#N/A</v>
      </c>
      <c r="L181" s="508" t="e">
        <f ca="1">+IF(AND(ISNUMBER(OFFSET('Water Data'!$F$9,0,10*ROW('Water Data'!F175))),'Data Summary'!CA181="Yes"),OFFSET('Water Data'!$F$9,0,10*ROW('Water Data'!F175)),NA())</f>
        <v>#N/A</v>
      </c>
      <c r="M181" s="508" t="e">
        <f ca="1">+IF(AND(ISNUMBER(OFFSET('Water Data'!$G$4,0,10*ROW('Water Data'!G175))),'Data Summary'!CB181="Yes"),100-OFFSET('Water Data'!$G$4,0,10*ROW('Water Data'!G175)),NA())</f>
        <v>#N/A</v>
      </c>
      <c r="N181" s="508" t="e">
        <f ca="1">+IF(AND(ISNUMBER(OFFSET('Water Data'!$G$6,0,10*ROW('Water Data'!G175))),'Data Summary'!CC181="Yes"),OFFSET('Water Data'!$G$6,0,10*ROW('Water Data'!G175)),NA())</f>
        <v>#N/A</v>
      </c>
      <c r="O181" s="508" t="e">
        <f ca="1">+IF(AND(ISNUMBER(OFFSET('Water Data'!$G$9,0,10*ROW('Water Data'!G175))),'Data Summary'!CD181="Yes"),OFFSET('Water Data'!$G$9,0,10*ROW('Water Data'!G175)),NA())</f>
        <v>#N/A</v>
      </c>
      <c r="P181" s="508" t="e">
        <f ca="1">+IF(AND(ISNUMBER(OFFSET('Water Data'!$H$4,0,10*ROW('Water Data'!H175))),'Data Summary'!CE181="Yes"),100-OFFSET('Water Data'!$H$4,0,10*ROW('Water Data'!H175)),NA())</f>
        <v>#N/A</v>
      </c>
      <c r="Q181" s="508" t="e">
        <f ca="1">+IF(AND(ISNUMBER(OFFSET('Water Data'!$H$6,0,10*ROW('Water Data'!H175))),'Data Summary'!CF181="Yes"),OFFSET('Water Data'!$H$6,0,10*ROW('Water Data'!H175)),NA())</f>
        <v>#N/A</v>
      </c>
      <c r="R181" s="508" t="e">
        <f ca="1">+IF(AND(ISNUMBER(OFFSET('Water Data'!$H$9,0,10*ROW('Water Data'!H175))),'Data Summary'!CG181="Yes"),OFFSET('Water Data'!$H$9,0,10*ROW('Water Data'!H175)),NA())</f>
        <v>#N/A</v>
      </c>
      <c r="S181" s="508" t="e">
        <f ca="1">+IF(AND(ISNUMBER(OFFSET('Water Data'!$I$4,0,10*ROW('Water Data'!I175))),'Data Summary'!CH181="Yes"),100-OFFSET('Water Data'!$I$4,0,10*ROW('Water Data'!I175)),NA())</f>
        <v>#N/A</v>
      </c>
      <c r="T181" s="508" t="e">
        <f ca="1">+IF(AND(ISNUMBER(OFFSET('Water Data'!$I$6,0,10*ROW('Water Data'!I175))),'Data Summary'!CI181="Yes"),OFFSET('Water Data'!$I$6,0,10*ROW('Water Data'!I175)),NA())</f>
        <v>#N/A</v>
      </c>
      <c r="U181" s="508" t="e">
        <f ca="1">+IF(AND(ISNUMBER(OFFSET('Water Data'!$I$9,0,10*ROW('Water Data'!I175))),'Data Summary'!CJ181="Yes"),OFFSET('Water Data'!$I$9,0,10*ROW('Water Data'!I175)),NA())</f>
        <v>#N/A</v>
      </c>
      <c r="V181" s="509" t="e">
        <f ca="1">+IF(AND(ISNUMBER(OFFSET('Sanitation Data'!$D$4,0,10*ROW('Sanitation Data'!D175))),'Data Summary'!CK181="Yes"),100-OFFSET('Sanitation Data'!$D$4,0,10*ROW('Sanitation Data'!D175)),NA())</f>
        <v>#N/A</v>
      </c>
      <c r="W181" s="509" t="e">
        <f ca="1">+IF(AND(ISNUMBER(OFFSET('Sanitation Data'!$D$6,0,10*ROW('Sanitation Data'!D175))),'Data Summary'!CL181="Yes"),OFFSET('Sanitation Data'!$D$6,0,10*ROW('Sanitation Data'!D175)),NA())</f>
        <v>#N/A</v>
      </c>
      <c r="X181" s="509" t="e">
        <f ca="1">+IF(AND(ISNUMBER(OFFSET('Sanitation Data'!$D$10,0,10*ROW('Sanitation Data'!D175))),'Data Summary'!CM181="Yes"),OFFSET('Sanitation Data'!$D$10,0,10*ROW('Sanitation Data'!D175)),NA())</f>
        <v>#N/A</v>
      </c>
      <c r="Y181" s="509" t="e">
        <f ca="1">+IF(AND(ISNUMBER(OFFSET('Sanitation Data'!$D$11,0,10*ROW('Sanitation Data'!D175))),'Data Summary'!CN181="Yes"),OFFSET('Sanitation Data'!$D$11,0,10*ROW('Sanitation Data'!D175)),NA())</f>
        <v>#N/A</v>
      </c>
      <c r="Z181" s="509" t="e">
        <f ca="1">+IF(AND(ISNUMBER(OFFSET('Sanitation Data'!$D$12,0,10*ROW('Sanitation Data'!D175))),'Data Summary'!CO181="Yes"),OFFSET('Sanitation Data'!$D$12,0,10*ROW('Sanitation Data'!D175)),NA())</f>
        <v>#N/A</v>
      </c>
      <c r="AA181" s="509" t="e">
        <f ca="1">+IF(AND(ISNUMBER(OFFSET('Sanitation Data'!$E$4,0,10*ROW('Sanitation Data'!E175))),'Data Summary'!CP181="Yes"),100-OFFSET('Sanitation Data'!$E$4,0,10*ROW('Sanitation Data'!E175)),NA())</f>
        <v>#N/A</v>
      </c>
      <c r="AB181" s="509" t="e">
        <f ca="1">+IF(AND(ISNUMBER(OFFSET('Sanitation Data'!$E$6,0,10*ROW('Sanitation Data'!E175))),'Data Summary'!CQ181="Yes"),OFFSET('Sanitation Data'!$E$6,0,10*ROW('Sanitation Data'!E175)),NA())</f>
        <v>#N/A</v>
      </c>
      <c r="AC181" s="509" t="e">
        <f ca="1">+IF(AND(ISNUMBER(OFFSET('Sanitation Data'!$E$10,0,10*ROW('Sanitation Data'!E175))),'Data Summary'!CR181="Yes"),OFFSET('Sanitation Data'!$E$10,0,10*ROW('Sanitation Data'!E175)),NA())</f>
        <v>#N/A</v>
      </c>
      <c r="AD181" s="509" t="e">
        <f ca="1">+IF(AND(ISNUMBER(OFFSET('Sanitation Data'!$E$11,0,10*ROW('Sanitation Data'!E175))),'Data Summary'!CS181="Yes"),OFFSET('Sanitation Data'!$E$11,0,10*ROW('Sanitation Data'!E175)),NA())</f>
        <v>#N/A</v>
      </c>
      <c r="AE181" s="509" t="e">
        <f ca="1">+IF(AND(ISNUMBER(OFFSET('Sanitation Data'!$E$12,0,10*ROW('Sanitation Data'!E175))),'Data Summary'!CT181="Yes"),OFFSET('Sanitation Data'!$E$12,0,10*ROW('Sanitation Data'!E175)),NA())</f>
        <v>#N/A</v>
      </c>
      <c r="AF181" s="509" t="e">
        <f ca="1">+IF(AND(ISNUMBER(OFFSET('Sanitation Data'!$F$4,0,10*ROW('Sanitation Data'!F175))),'Data Summary'!CU181="Yes"),100-OFFSET('Sanitation Data'!$F$4,0,10*ROW('Sanitation Data'!F175)),NA())</f>
        <v>#N/A</v>
      </c>
      <c r="AG181" s="509" t="e">
        <f ca="1">+IF(AND(ISNUMBER(OFFSET('Sanitation Data'!$F$6,0,10*ROW('Sanitation Data'!F175))),'Data Summary'!CV181="Yes"),OFFSET('Sanitation Data'!$F$6,0,10*ROW('Sanitation Data'!F175)),NA())</f>
        <v>#N/A</v>
      </c>
      <c r="AH181" s="509" t="e">
        <f ca="1">+IF(AND(ISNUMBER(OFFSET('Sanitation Data'!$F$10,0,10*ROW('Sanitation Data'!F175))),'Data Summary'!CW181="Yes"),OFFSET('Sanitation Data'!$F$10,0,10*ROW('Sanitation Data'!F175)),NA())</f>
        <v>#N/A</v>
      </c>
      <c r="AI181" s="509" t="e">
        <f ca="1">+IF(AND(ISNUMBER(OFFSET('Sanitation Data'!$F$11,0,10*ROW('Sanitation Data'!F175))),'Data Summary'!CX181="Yes"),OFFSET('Sanitation Data'!$F$11,0,10*ROW('Sanitation Data'!F175)),NA())</f>
        <v>#N/A</v>
      </c>
      <c r="AJ181" s="509" t="e">
        <f ca="1">+IF(AND(ISNUMBER(OFFSET('Sanitation Data'!$F$12,0,10*ROW('Sanitation Data'!F175))),'Data Summary'!CY181="Yes"),OFFSET('Sanitation Data'!$F$12,0,10*ROW('Sanitation Data'!F175)),NA())</f>
        <v>#N/A</v>
      </c>
      <c r="AK181" s="509" t="e">
        <f ca="1">+IF(AND(ISNUMBER(OFFSET('Sanitation Data'!$G$4,0,10*ROW('Sanitation Data'!G175))),'Data Summary'!CZ181="Yes"),100-OFFSET('Sanitation Data'!$G$4,0,10*ROW('Sanitation Data'!G175)),NA())</f>
        <v>#N/A</v>
      </c>
      <c r="AL181" s="509" t="e">
        <f ca="1">+IF(AND(ISNUMBER(OFFSET('Sanitation Data'!$G$6,0,10*ROW('Sanitation Data'!G175))),'Data Summary'!DA181="Yes"),OFFSET('Sanitation Data'!$G$6,0,10*ROW('Sanitation Data'!G175)),NA())</f>
        <v>#N/A</v>
      </c>
      <c r="AM181" s="509" t="e">
        <f ca="1">+IF(AND(ISNUMBER(OFFSET('Sanitation Data'!$G$10,0,10*ROW('Sanitation Data'!G175))),'Data Summary'!DB181="Yes"),OFFSET('Sanitation Data'!$G$10,0,10*ROW('Sanitation Data'!G175)),NA())</f>
        <v>#N/A</v>
      </c>
      <c r="AN181" s="509" t="e">
        <f ca="1">+IF(AND(ISNUMBER(OFFSET('Sanitation Data'!$G$11,0,10*ROW('Sanitation Data'!G175))),'Data Summary'!DC181="Yes"),OFFSET('Sanitation Data'!$G$11,0,10*ROW('Sanitation Data'!G175)),NA())</f>
        <v>#N/A</v>
      </c>
      <c r="AO181" s="509" t="e">
        <f ca="1">+IF(AND(ISNUMBER(OFFSET('Sanitation Data'!$G$12,0,10*ROW('Sanitation Data'!G175))),'Data Summary'!DD181="Yes"),OFFSET('Sanitation Data'!$G$12,0,10*ROW('Sanitation Data'!G175)),NA())</f>
        <v>#N/A</v>
      </c>
      <c r="AP181" s="509" t="e">
        <f ca="1">+IF(AND(ISNUMBER(OFFSET('Sanitation Data'!$H$4,0,10*ROW('Sanitation Data'!H175))),'Data Summary'!DE181="Yes"),100-OFFSET('Sanitation Data'!$H$4,0,10*ROW('Sanitation Data'!H175)),NA())</f>
        <v>#N/A</v>
      </c>
      <c r="AQ181" s="509" t="e">
        <f ca="1">+IF(AND(ISNUMBER(OFFSET('Sanitation Data'!$H$6,0,10*ROW('Sanitation Data'!H175))),'Data Summary'!DF181="Yes"),OFFSET('Sanitation Data'!$H$6,0,10*ROW('Sanitation Data'!H175)),NA())</f>
        <v>#N/A</v>
      </c>
      <c r="AR181" s="509" t="e">
        <f ca="1">+IF(AND(ISNUMBER(OFFSET('Sanitation Data'!$H$10,0,10*ROW('Sanitation Data'!H175))),'Data Summary'!DG181="Yes"),OFFSET('Sanitation Data'!$H$10,0,10*ROW('Sanitation Data'!H175)),NA())</f>
        <v>#N/A</v>
      </c>
      <c r="AS181" s="509" t="e">
        <f ca="1">+IF(AND(ISNUMBER(OFFSET('Sanitation Data'!$H$11,0,10*ROW('Sanitation Data'!H175))),'Data Summary'!DH181="Yes"),OFFSET('Sanitation Data'!$H$11,0,10*ROW('Sanitation Data'!H175)),NA())</f>
        <v>#N/A</v>
      </c>
      <c r="AT181" s="509" t="e">
        <f ca="1">+IF(AND(ISNUMBER(OFFSET('Sanitation Data'!$H$12,0,10*ROW('Sanitation Data'!H175))),'Data Summary'!DI181="Yes"),OFFSET('Sanitation Data'!$H$12,0,10*ROW('Sanitation Data'!H175)),NA())</f>
        <v>#N/A</v>
      </c>
      <c r="AU181" s="509" t="e">
        <f ca="1">+IF(AND(ISNUMBER(OFFSET('Sanitation Data'!$I$4,0,10*ROW('Sanitation Data'!I175))),'Data Summary'!DJ181="Yes"),100-OFFSET('Sanitation Data'!$I$4,0,10*ROW('Sanitation Data'!I175)),NA())</f>
        <v>#N/A</v>
      </c>
      <c r="AV181" s="509" t="e">
        <f ca="1">+IF(AND(ISNUMBER(OFFSET('Sanitation Data'!$I$6,0,10*ROW('Sanitation Data'!I175))),'Data Summary'!DK181="Yes"),OFFSET('Sanitation Data'!$I$6,0,10*ROW('Sanitation Data'!I175)),NA())</f>
        <v>#N/A</v>
      </c>
      <c r="AW181" s="509" t="e">
        <f ca="1">+IF(AND(ISNUMBER(OFFSET('Sanitation Data'!$I$10,0,10*ROW('Sanitation Data'!I175))),'Data Summary'!DL181="Yes"),OFFSET('Sanitation Data'!$I$10,0,10*ROW('Sanitation Data'!I175)),NA())</f>
        <v>#N/A</v>
      </c>
      <c r="AX181" s="509" t="e">
        <f ca="1">+IF(AND(ISNUMBER(OFFSET('Sanitation Data'!$I$11,0,10*ROW('Sanitation Data'!I175))),'Data Summary'!DM181="Yes"),OFFSET('Sanitation Data'!$I$11,0,10*ROW('Sanitation Data'!I175)),NA())</f>
        <v>#N/A</v>
      </c>
      <c r="AY181" s="509" t="e">
        <f ca="1">+IF(AND(ISNUMBER(OFFSET('Sanitation Data'!$I$12,0,10*ROW('Sanitation Data'!I175))),'Data Summary'!DN181="Yes"),OFFSET('Sanitation Data'!$I$12,0,10*ROW('Sanitation Data'!I175)),NA())</f>
        <v>#N/A</v>
      </c>
      <c r="AZ181" s="510" t="e">
        <f ca="1">+IF(AND(ISNUMBER(OFFSET('Hygiene Data'!$D$5,0,10*ROW('Hygiene Data'!D175))),'Data Summary'!DO181="Yes"),OFFSET('Hygiene Data'!$D$5,0,10*ROW('Hygiene Data'!D175)),NA())</f>
        <v>#N/A</v>
      </c>
      <c r="BA181" s="510" t="e">
        <f ca="1">+IF(AND(ISNUMBER(OFFSET('Hygiene Data'!$D$7,0,10*ROW('Hygiene Data'!D175))),'Data Summary'!DP181="Yes"),OFFSET('Hygiene Data'!$D$7,0,10*ROW('Hygiene Data'!D175)),NA())</f>
        <v>#N/A</v>
      </c>
      <c r="BB181" s="510" t="e">
        <f ca="1">+IF(AND(ISNUMBER(OFFSET('Hygiene Data'!$D$9,0,10*ROW('Hygiene Data'!D175))),'Data Summary'!DQ181="Yes"),OFFSET('Hygiene Data'!$D$9,0,10*ROW('Hygiene Data'!D175)),NA())</f>
        <v>#N/A</v>
      </c>
      <c r="BC181" s="510" t="e">
        <f ca="1">+IF(AND(ISNUMBER(OFFSET('Hygiene Data'!$E$5,0,10*ROW('Hygiene Data'!E175))),'Data Summary'!DR181="Yes"),OFFSET('Hygiene Data'!$E$5,0,10*ROW('Hygiene Data'!E175)),NA())</f>
        <v>#N/A</v>
      </c>
      <c r="BD181" s="510" t="e">
        <f ca="1">+IF(AND(ISNUMBER(OFFSET('Hygiene Data'!$E$7,0,10*ROW('Hygiene Data'!E175))),'Data Summary'!DS181="Yes"),OFFSET('Hygiene Data'!$E$7,0,10*ROW('Hygiene Data'!E175)),NA())</f>
        <v>#N/A</v>
      </c>
      <c r="BE181" s="510" t="e">
        <f ca="1">+IF(AND(ISNUMBER(OFFSET('Hygiene Data'!$E$9,0,10*ROW('Hygiene Data'!E175))),'Data Summary'!DT181="Yes"),OFFSET('Hygiene Data'!$E$9,0,10*ROW('Hygiene Data'!E175)),NA())</f>
        <v>#N/A</v>
      </c>
      <c r="BF181" s="510" t="e">
        <f ca="1">+IF(AND(ISNUMBER(OFFSET('Hygiene Data'!$F$5,0,10*ROW('Hygiene Data'!F175))),'Data Summary'!DU181="Yes"),OFFSET('Hygiene Data'!$F$5,0,10*ROW('Hygiene Data'!F175)),NA())</f>
        <v>#N/A</v>
      </c>
      <c r="BG181" s="510" t="e">
        <f ca="1">+IF(AND(ISNUMBER(OFFSET('Hygiene Data'!$F$7,0,10*ROW('Hygiene Data'!F175))),'Data Summary'!DV181="Yes"),OFFSET('Hygiene Data'!$F$7,0,10*ROW('Hygiene Data'!F175)),NA())</f>
        <v>#N/A</v>
      </c>
      <c r="BH181" s="510" t="e">
        <f ca="1">+IF(AND(ISNUMBER(OFFSET('Hygiene Data'!$F$9,0,10*ROW('Hygiene Data'!F175))),'Data Summary'!DW181="Yes"),OFFSET('Hygiene Data'!$F$9,0,10*ROW('Hygiene Data'!F175)),NA())</f>
        <v>#N/A</v>
      </c>
      <c r="BI181" s="510" t="e">
        <f ca="1">+IF(AND(ISNUMBER(OFFSET('Hygiene Data'!$G$5,0,10*ROW('Hygiene Data'!G175))),'Data Summary'!DX181="Yes"),OFFSET('Hygiene Data'!$G$5,0,10*ROW('Hygiene Data'!G175)),NA())</f>
        <v>#N/A</v>
      </c>
      <c r="BJ181" s="510" t="e">
        <f ca="1">+IF(AND(ISNUMBER(OFFSET('Hygiene Data'!$G$7,0,10*ROW('Hygiene Data'!G175))),'Data Summary'!DY181="Yes"),OFFSET('Hygiene Data'!$G$7,0,10*ROW('Hygiene Data'!G175)),NA())</f>
        <v>#N/A</v>
      </c>
      <c r="BK181" s="510" t="e">
        <f ca="1">+IF(AND(ISNUMBER(OFFSET('Hygiene Data'!$G$9,0,10*ROW('Hygiene Data'!G175))),'Data Summary'!DZ181="Yes"),OFFSET('Hygiene Data'!$G$9,0,10*ROW('Hygiene Data'!G175)),NA())</f>
        <v>#N/A</v>
      </c>
      <c r="BL181" s="510" t="e">
        <f ca="1">+IF(AND(ISNUMBER(OFFSET('Hygiene Data'!$H$5,0,10*ROW('Hygiene Data'!H175))),'Data Summary'!EA181="Yes"),OFFSET('Hygiene Data'!$H$5,0,10*ROW('Hygiene Data'!H175)),NA())</f>
        <v>#N/A</v>
      </c>
      <c r="BM181" s="510" t="e">
        <f ca="1">+IF(AND(ISNUMBER(OFFSET('Hygiene Data'!$H$7,0,10*ROW('Hygiene Data'!H175))),'Data Summary'!EB181="Yes"),OFFSET('Hygiene Data'!$H$7,0,10*ROW('Hygiene Data'!H175)),NA())</f>
        <v>#N/A</v>
      </c>
      <c r="BN181" s="510" t="e">
        <f ca="1">+IF(AND(ISNUMBER(OFFSET('Hygiene Data'!$H$9,0,10*ROW('Hygiene Data'!H175))),'Data Summary'!EC181="Yes"),OFFSET('Hygiene Data'!$H$9,0,10*ROW('Hygiene Data'!H175)),NA())</f>
        <v>#N/A</v>
      </c>
      <c r="BO181" s="510" t="e">
        <f ca="1">+IF(AND(ISNUMBER(OFFSET('Hygiene Data'!$I$5,0,10*ROW('Hygiene Data'!I175))),'Data Summary'!ED181="Yes"),OFFSET('Hygiene Data'!$I$5,0,10*ROW('Hygiene Data'!I175)),NA())</f>
        <v>#N/A</v>
      </c>
      <c r="BP181" s="510" t="e">
        <f ca="1">+IF(AND(ISNUMBER(OFFSET('Hygiene Data'!$I$7,0,10*ROW('Hygiene Data'!I175))),'Data Summary'!EE181="Yes"),OFFSET('Hygiene Data'!$I$7,0,10*ROW('Hygiene Data'!I175)),NA())</f>
        <v>#N/A</v>
      </c>
      <c r="BQ181" s="510" t="e">
        <f ca="1">+IF(AND(ISNUMBER(OFFSET('Hygiene Data'!$I$9,0,10*ROW('Hygiene Data'!I175))),'Data Summary'!EF181="Yes"),OFFSET('Hygiene Data'!$I$9,0,10*ROW('Hygiene Data'!I175)),NA())</f>
        <v>#N/A</v>
      </c>
    </row>
    <row r="182" spans="1:69" x14ac:dyDescent="0.25">
      <c r="A182" s="506" t="e">
        <f ca="1">+RIGHT('Data Summary'!A182,LEN('Data Summary'!A182)-9)</f>
        <v>#VALUE!</v>
      </c>
      <c r="B182" s="480" t="str">
        <f ca="1">+IF(ISTEXT('Data Summary'!B182),'Data Summary'!B182,"")</f>
        <v/>
      </c>
      <c r="C182" s="507" t="e">
        <f ca="1">+VALUE('Data Summary'!C182)</f>
        <v>#VALUE!</v>
      </c>
      <c r="D182" s="508" t="e">
        <f ca="1">+IF(AND(ISNUMBER(OFFSET('Water Data'!$D$4,0,10*ROW('Water Data'!D176))),'Data Summary'!BS182="Yes"),100-OFFSET('Water Data'!$D$4,0,10*ROW('Water Data'!D176)),NA())</f>
        <v>#N/A</v>
      </c>
      <c r="E182" s="508" t="e">
        <f ca="1">+IF(AND(ISNUMBER(OFFSET('Water Data'!$D$6,0,10*ROW('Water Data'!D176))),'Data Summary'!BT182="Yes"),OFFSET('Water Data'!$D$6,0,10*ROW('Water Data'!D176)),NA())</f>
        <v>#N/A</v>
      </c>
      <c r="F182" s="508" t="e">
        <f ca="1">+IF(AND(ISNUMBER(OFFSET('Water Data'!$D$9,0,10*ROW('Water Data'!D176))),'Data Summary'!BU182="Yes"),OFFSET('Water Data'!$D$9,0,10*ROW('Water Data'!D176)),NA())</f>
        <v>#N/A</v>
      </c>
      <c r="G182" s="508" t="e">
        <f ca="1">+IF(AND(ISNUMBER(OFFSET('Water Data'!$E$4,0,10*ROW('Water Data'!E176))),'Data Summary'!BV182="Yes"),100-OFFSET('Water Data'!$E$4,0,10*ROW('Water Data'!E176)),NA())</f>
        <v>#N/A</v>
      </c>
      <c r="H182" s="508" t="e">
        <f ca="1">+IF(AND(ISNUMBER(OFFSET('Water Data'!$E$6,0,10*ROW('Water Data'!E176))),'Data Summary'!BW182="Yes"),OFFSET('Water Data'!$E$6,0,10*ROW('Water Data'!E176)),NA())</f>
        <v>#N/A</v>
      </c>
      <c r="I182" s="508" t="e">
        <f ca="1">+IF(AND(ISNUMBER(OFFSET('Water Data'!$E$9,0,10*ROW('Water Data'!E176))),'Data Summary'!BX182="Yes"),OFFSET('Water Data'!$E$9,0,10*ROW('Water Data'!E176)),NA())</f>
        <v>#N/A</v>
      </c>
      <c r="J182" s="508" t="e">
        <f ca="1">+IF(AND(ISNUMBER(OFFSET('Water Data'!$F$4,0,10*ROW('Water Data'!F176))),'Data Summary'!BY182="Yes"),100-OFFSET('Water Data'!$F$4,0,10*ROW('Water Data'!F176)),NA())</f>
        <v>#N/A</v>
      </c>
      <c r="K182" s="508" t="e">
        <f ca="1">+IF(AND(ISNUMBER(OFFSET('Water Data'!$F$6,0,10*ROW('Water Data'!F176))),'Data Summary'!BZ182="Yes"),OFFSET('Water Data'!$F$6,0,10*ROW('Water Data'!F176)),NA())</f>
        <v>#N/A</v>
      </c>
      <c r="L182" s="508" t="e">
        <f ca="1">+IF(AND(ISNUMBER(OFFSET('Water Data'!$F$9,0,10*ROW('Water Data'!F176))),'Data Summary'!CA182="Yes"),OFFSET('Water Data'!$F$9,0,10*ROW('Water Data'!F176)),NA())</f>
        <v>#N/A</v>
      </c>
      <c r="M182" s="508" t="e">
        <f ca="1">+IF(AND(ISNUMBER(OFFSET('Water Data'!$G$4,0,10*ROW('Water Data'!G176))),'Data Summary'!CB182="Yes"),100-OFFSET('Water Data'!$G$4,0,10*ROW('Water Data'!G176)),NA())</f>
        <v>#N/A</v>
      </c>
      <c r="N182" s="508" t="e">
        <f ca="1">+IF(AND(ISNUMBER(OFFSET('Water Data'!$G$6,0,10*ROW('Water Data'!G176))),'Data Summary'!CC182="Yes"),OFFSET('Water Data'!$G$6,0,10*ROW('Water Data'!G176)),NA())</f>
        <v>#N/A</v>
      </c>
      <c r="O182" s="508" t="e">
        <f ca="1">+IF(AND(ISNUMBER(OFFSET('Water Data'!$G$9,0,10*ROW('Water Data'!G176))),'Data Summary'!CD182="Yes"),OFFSET('Water Data'!$G$9,0,10*ROW('Water Data'!G176)),NA())</f>
        <v>#N/A</v>
      </c>
      <c r="P182" s="508" t="e">
        <f ca="1">+IF(AND(ISNUMBER(OFFSET('Water Data'!$H$4,0,10*ROW('Water Data'!H176))),'Data Summary'!CE182="Yes"),100-OFFSET('Water Data'!$H$4,0,10*ROW('Water Data'!H176)),NA())</f>
        <v>#N/A</v>
      </c>
      <c r="Q182" s="508" t="e">
        <f ca="1">+IF(AND(ISNUMBER(OFFSET('Water Data'!$H$6,0,10*ROW('Water Data'!H176))),'Data Summary'!CF182="Yes"),OFFSET('Water Data'!$H$6,0,10*ROW('Water Data'!H176)),NA())</f>
        <v>#N/A</v>
      </c>
      <c r="R182" s="508" t="e">
        <f ca="1">+IF(AND(ISNUMBER(OFFSET('Water Data'!$H$9,0,10*ROW('Water Data'!H176))),'Data Summary'!CG182="Yes"),OFFSET('Water Data'!$H$9,0,10*ROW('Water Data'!H176)),NA())</f>
        <v>#N/A</v>
      </c>
      <c r="S182" s="508" t="e">
        <f ca="1">+IF(AND(ISNUMBER(OFFSET('Water Data'!$I$4,0,10*ROW('Water Data'!I176))),'Data Summary'!CH182="Yes"),100-OFFSET('Water Data'!$I$4,0,10*ROW('Water Data'!I176)),NA())</f>
        <v>#N/A</v>
      </c>
      <c r="T182" s="508" t="e">
        <f ca="1">+IF(AND(ISNUMBER(OFFSET('Water Data'!$I$6,0,10*ROW('Water Data'!I176))),'Data Summary'!CI182="Yes"),OFFSET('Water Data'!$I$6,0,10*ROW('Water Data'!I176)),NA())</f>
        <v>#N/A</v>
      </c>
      <c r="U182" s="508" t="e">
        <f ca="1">+IF(AND(ISNUMBER(OFFSET('Water Data'!$I$9,0,10*ROW('Water Data'!I176))),'Data Summary'!CJ182="Yes"),OFFSET('Water Data'!$I$9,0,10*ROW('Water Data'!I176)),NA())</f>
        <v>#N/A</v>
      </c>
      <c r="V182" s="509" t="e">
        <f ca="1">+IF(AND(ISNUMBER(OFFSET('Sanitation Data'!$D$4,0,10*ROW('Sanitation Data'!D176))),'Data Summary'!CK182="Yes"),100-OFFSET('Sanitation Data'!$D$4,0,10*ROW('Sanitation Data'!D176)),NA())</f>
        <v>#N/A</v>
      </c>
      <c r="W182" s="509" t="e">
        <f ca="1">+IF(AND(ISNUMBER(OFFSET('Sanitation Data'!$D$6,0,10*ROW('Sanitation Data'!D176))),'Data Summary'!CL182="Yes"),OFFSET('Sanitation Data'!$D$6,0,10*ROW('Sanitation Data'!D176)),NA())</f>
        <v>#N/A</v>
      </c>
      <c r="X182" s="509" t="e">
        <f ca="1">+IF(AND(ISNUMBER(OFFSET('Sanitation Data'!$D$10,0,10*ROW('Sanitation Data'!D176))),'Data Summary'!CM182="Yes"),OFFSET('Sanitation Data'!$D$10,0,10*ROW('Sanitation Data'!D176)),NA())</f>
        <v>#N/A</v>
      </c>
      <c r="Y182" s="509" t="e">
        <f ca="1">+IF(AND(ISNUMBER(OFFSET('Sanitation Data'!$D$11,0,10*ROW('Sanitation Data'!D176))),'Data Summary'!CN182="Yes"),OFFSET('Sanitation Data'!$D$11,0,10*ROW('Sanitation Data'!D176)),NA())</f>
        <v>#N/A</v>
      </c>
      <c r="Z182" s="509" t="e">
        <f ca="1">+IF(AND(ISNUMBER(OFFSET('Sanitation Data'!$D$12,0,10*ROW('Sanitation Data'!D176))),'Data Summary'!CO182="Yes"),OFFSET('Sanitation Data'!$D$12,0,10*ROW('Sanitation Data'!D176)),NA())</f>
        <v>#N/A</v>
      </c>
      <c r="AA182" s="509" t="e">
        <f ca="1">+IF(AND(ISNUMBER(OFFSET('Sanitation Data'!$E$4,0,10*ROW('Sanitation Data'!E176))),'Data Summary'!CP182="Yes"),100-OFFSET('Sanitation Data'!$E$4,0,10*ROW('Sanitation Data'!E176)),NA())</f>
        <v>#N/A</v>
      </c>
      <c r="AB182" s="509" t="e">
        <f ca="1">+IF(AND(ISNUMBER(OFFSET('Sanitation Data'!$E$6,0,10*ROW('Sanitation Data'!E176))),'Data Summary'!CQ182="Yes"),OFFSET('Sanitation Data'!$E$6,0,10*ROW('Sanitation Data'!E176)),NA())</f>
        <v>#N/A</v>
      </c>
      <c r="AC182" s="509" t="e">
        <f ca="1">+IF(AND(ISNUMBER(OFFSET('Sanitation Data'!$E$10,0,10*ROW('Sanitation Data'!E176))),'Data Summary'!CR182="Yes"),OFFSET('Sanitation Data'!$E$10,0,10*ROW('Sanitation Data'!E176)),NA())</f>
        <v>#N/A</v>
      </c>
      <c r="AD182" s="509" t="e">
        <f ca="1">+IF(AND(ISNUMBER(OFFSET('Sanitation Data'!$E$11,0,10*ROW('Sanitation Data'!E176))),'Data Summary'!CS182="Yes"),OFFSET('Sanitation Data'!$E$11,0,10*ROW('Sanitation Data'!E176)),NA())</f>
        <v>#N/A</v>
      </c>
      <c r="AE182" s="509" t="e">
        <f ca="1">+IF(AND(ISNUMBER(OFFSET('Sanitation Data'!$E$12,0,10*ROW('Sanitation Data'!E176))),'Data Summary'!CT182="Yes"),OFFSET('Sanitation Data'!$E$12,0,10*ROW('Sanitation Data'!E176)),NA())</f>
        <v>#N/A</v>
      </c>
      <c r="AF182" s="509" t="e">
        <f ca="1">+IF(AND(ISNUMBER(OFFSET('Sanitation Data'!$F$4,0,10*ROW('Sanitation Data'!F176))),'Data Summary'!CU182="Yes"),100-OFFSET('Sanitation Data'!$F$4,0,10*ROW('Sanitation Data'!F176)),NA())</f>
        <v>#N/A</v>
      </c>
      <c r="AG182" s="509" t="e">
        <f ca="1">+IF(AND(ISNUMBER(OFFSET('Sanitation Data'!$F$6,0,10*ROW('Sanitation Data'!F176))),'Data Summary'!CV182="Yes"),OFFSET('Sanitation Data'!$F$6,0,10*ROW('Sanitation Data'!F176)),NA())</f>
        <v>#N/A</v>
      </c>
      <c r="AH182" s="509" t="e">
        <f ca="1">+IF(AND(ISNUMBER(OFFSET('Sanitation Data'!$F$10,0,10*ROW('Sanitation Data'!F176))),'Data Summary'!CW182="Yes"),OFFSET('Sanitation Data'!$F$10,0,10*ROW('Sanitation Data'!F176)),NA())</f>
        <v>#N/A</v>
      </c>
      <c r="AI182" s="509" t="e">
        <f ca="1">+IF(AND(ISNUMBER(OFFSET('Sanitation Data'!$F$11,0,10*ROW('Sanitation Data'!F176))),'Data Summary'!CX182="Yes"),OFFSET('Sanitation Data'!$F$11,0,10*ROW('Sanitation Data'!F176)),NA())</f>
        <v>#N/A</v>
      </c>
      <c r="AJ182" s="509" t="e">
        <f ca="1">+IF(AND(ISNUMBER(OFFSET('Sanitation Data'!$F$12,0,10*ROW('Sanitation Data'!F176))),'Data Summary'!CY182="Yes"),OFFSET('Sanitation Data'!$F$12,0,10*ROW('Sanitation Data'!F176)),NA())</f>
        <v>#N/A</v>
      </c>
      <c r="AK182" s="509" t="e">
        <f ca="1">+IF(AND(ISNUMBER(OFFSET('Sanitation Data'!$G$4,0,10*ROW('Sanitation Data'!G176))),'Data Summary'!CZ182="Yes"),100-OFFSET('Sanitation Data'!$G$4,0,10*ROW('Sanitation Data'!G176)),NA())</f>
        <v>#N/A</v>
      </c>
      <c r="AL182" s="509" t="e">
        <f ca="1">+IF(AND(ISNUMBER(OFFSET('Sanitation Data'!$G$6,0,10*ROW('Sanitation Data'!G176))),'Data Summary'!DA182="Yes"),OFFSET('Sanitation Data'!$G$6,0,10*ROW('Sanitation Data'!G176)),NA())</f>
        <v>#N/A</v>
      </c>
      <c r="AM182" s="509" t="e">
        <f ca="1">+IF(AND(ISNUMBER(OFFSET('Sanitation Data'!$G$10,0,10*ROW('Sanitation Data'!G176))),'Data Summary'!DB182="Yes"),OFFSET('Sanitation Data'!$G$10,0,10*ROW('Sanitation Data'!G176)),NA())</f>
        <v>#N/A</v>
      </c>
      <c r="AN182" s="509" t="e">
        <f ca="1">+IF(AND(ISNUMBER(OFFSET('Sanitation Data'!$G$11,0,10*ROW('Sanitation Data'!G176))),'Data Summary'!DC182="Yes"),OFFSET('Sanitation Data'!$G$11,0,10*ROW('Sanitation Data'!G176)),NA())</f>
        <v>#N/A</v>
      </c>
      <c r="AO182" s="509" t="e">
        <f ca="1">+IF(AND(ISNUMBER(OFFSET('Sanitation Data'!$G$12,0,10*ROW('Sanitation Data'!G176))),'Data Summary'!DD182="Yes"),OFFSET('Sanitation Data'!$G$12,0,10*ROW('Sanitation Data'!G176)),NA())</f>
        <v>#N/A</v>
      </c>
      <c r="AP182" s="509" t="e">
        <f ca="1">+IF(AND(ISNUMBER(OFFSET('Sanitation Data'!$H$4,0,10*ROW('Sanitation Data'!H176))),'Data Summary'!DE182="Yes"),100-OFFSET('Sanitation Data'!$H$4,0,10*ROW('Sanitation Data'!H176)),NA())</f>
        <v>#N/A</v>
      </c>
      <c r="AQ182" s="509" t="e">
        <f ca="1">+IF(AND(ISNUMBER(OFFSET('Sanitation Data'!$H$6,0,10*ROW('Sanitation Data'!H176))),'Data Summary'!DF182="Yes"),OFFSET('Sanitation Data'!$H$6,0,10*ROW('Sanitation Data'!H176)),NA())</f>
        <v>#N/A</v>
      </c>
      <c r="AR182" s="509" t="e">
        <f ca="1">+IF(AND(ISNUMBER(OFFSET('Sanitation Data'!$H$10,0,10*ROW('Sanitation Data'!H176))),'Data Summary'!DG182="Yes"),OFFSET('Sanitation Data'!$H$10,0,10*ROW('Sanitation Data'!H176)),NA())</f>
        <v>#N/A</v>
      </c>
      <c r="AS182" s="509" t="e">
        <f ca="1">+IF(AND(ISNUMBER(OFFSET('Sanitation Data'!$H$11,0,10*ROW('Sanitation Data'!H176))),'Data Summary'!DH182="Yes"),OFFSET('Sanitation Data'!$H$11,0,10*ROW('Sanitation Data'!H176)),NA())</f>
        <v>#N/A</v>
      </c>
      <c r="AT182" s="509" t="e">
        <f ca="1">+IF(AND(ISNUMBER(OFFSET('Sanitation Data'!$H$12,0,10*ROW('Sanitation Data'!H176))),'Data Summary'!DI182="Yes"),OFFSET('Sanitation Data'!$H$12,0,10*ROW('Sanitation Data'!H176)),NA())</f>
        <v>#N/A</v>
      </c>
      <c r="AU182" s="509" t="e">
        <f ca="1">+IF(AND(ISNUMBER(OFFSET('Sanitation Data'!$I$4,0,10*ROW('Sanitation Data'!I176))),'Data Summary'!DJ182="Yes"),100-OFFSET('Sanitation Data'!$I$4,0,10*ROW('Sanitation Data'!I176)),NA())</f>
        <v>#N/A</v>
      </c>
      <c r="AV182" s="509" t="e">
        <f ca="1">+IF(AND(ISNUMBER(OFFSET('Sanitation Data'!$I$6,0,10*ROW('Sanitation Data'!I176))),'Data Summary'!DK182="Yes"),OFFSET('Sanitation Data'!$I$6,0,10*ROW('Sanitation Data'!I176)),NA())</f>
        <v>#N/A</v>
      </c>
      <c r="AW182" s="509" t="e">
        <f ca="1">+IF(AND(ISNUMBER(OFFSET('Sanitation Data'!$I$10,0,10*ROW('Sanitation Data'!I176))),'Data Summary'!DL182="Yes"),OFFSET('Sanitation Data'!$I$10,0,10*ROW('Sanitation Data'!I176)),NA())</f>
        <v>#N/A</v>
      </c>
      <c r="AX182" s="509" t="e">
        <f ca="1">+IF(AND(ISNUMBER(OFFSET('Sanitation Data'!$I$11,0,10*ROW('Sanitation Data'!I176))),'Data Summary'!DM182="Yes"),OFFSET('Sanitation Data'!$I$11,0,10*ROW('Sanitation Data'!I176)),NA())</f>
        <v>#N/A</v>
      </c>
      <c r="AY182" s="509" t="e">
        <f ca="1">+IF(AND(ISNUMBER(OFFSET('Sanitation Data'!$I$12,0,10*ROW('Sanitation Data'!I176))),'Data Summary'!DN182="Yes"),OFFSET('Sanitation Data'!$I$12,0,10*ROW('Sanitation Data'!I176)),NA())</f>
        <v>#N/A</v>
      </c>
      <c r="AZ182" s="510" t="e">
        <f ca="1">+IF(AND(ISNUMBER(OFFSET('Hygiene Data'!$D$5,0,10*ROW('Hygiene Data'!D176))),'Data Summary'!DO182="Yes"),OFFSET('Hygiene Data'!$D$5,0,10*ROW('Hygiene Data'!D176)),NA())</f>
        <v>#N/A</v>
      </c>
      <c r="BA182" s="510" t="e">
        <f ca="1">+IF(AND(ISNUMBER(OFFSET('Hygiene Data'!$D$7,0,10*ROW('Hygiene Data'!D176))),'Data Summary'!DP182="Yes"),OFFSET('Hygiene Data'!$D$7,0,10*ROW('Hygiene Data'!D176)),NA())</f>
        <v>#N/A</v>
      </c>
      <c r="BB182" s="510" t="e">
        <f ca="1">+IF(AND(ISNUMBER(OFFSET('Hygiene Data'!$D$9,0,10*ROW('Hygiene Data'!D176))),'Data Summary'!DQ182="Yes"),OFFSET('Hygiene Data'!$D$9,0,10*ROW('Hygiene Data'!D176)),NA())</f>
        <v>#N/A</v>
      </c>
      <c r="BC182" s="510" t="e">
        <f ca="1">+IF(AND(ISNUMBER(OFFSET('Hygiene Data'!$E$5,0,10*ROW('Hygiene Data'!E176))),'Data Summary'!DR182="Yes"),OFFSET('Hygiene Data'!$E$5,0,10*ROW('Hygiene Data'!E176)),NA())</f>
        <v>#N/A</v>
      </c>
      <c r="BD182" s="510" t="e">
        <f ca="1">+IF(AND(ISNUMBER(OFFSET('Hygiene Data'!$E$7,0,10*ROW('Hygiene Data'!E176))),'Data Summary'!DS182="Yes"),OFFSET('Hygiene Data'!$E$7,0,10*ROW('Hygiene Data'!E176)),NA())</f>
        <v>#N/A</v>
      </c>
      <c r="BE182" s="510" t="e">
        <f ca="1">+IF(AND(ISNUMBER(OFFSET('Hygiene Data'!$E$9,0,10*ROW('Hygiene Data'!E176))),'Data Summary'!DT182="Yes"),OFFSET('Hygiene Data'!$E$9,0,10*ROW('Hygiene Data'!E176)),NA())</f>
        <v>#N/A</v>
      </c>
      <c r="BF182" s="510" t="e">
        <f ca="1">+IF(AND(ISNUMBER(OFFSET('Hygiene Data'!$F$5,0,10*ROW('Hygiene Data'!F176))),'Data Summary'!DU182="Yes"),OFFSET('Hygiene Data'!$F$5,0,10*ROW('Hygiene Data'!F176)),NA())</f>
        <v>#N/A</v>
      </c>
      <c r="BG182" s="510" t="e">
        <f ca="1">+IF(AND(ISNUMBER(OFFSET('Hygiene Data'!$F$7,0,10*ROW('Hygiene Data'!F176))),'Data Summary'!DV182="Yes"),OFFSET('Hygiene Data'!$F$7,0,10*ROW('Hygiene Data'!F176)),NA())</f>
        <v>#N/A</v>
      </c>
      <c r="BH182" s="510" t="e">
        <f ca="1">+IF(AND(ISNUMBER(OFFSET('Hygiene Data'!$F$9,0,10*ROW('Hygiene Data'!F176))),'Data Summary'!DW182="Yes"),OFFSET('Hygiene Data'!$F$9,0,10*ROW('Hygiene Data'!F176)),NA())</f>
        <v>#N/A</v>
      </c>
      <c r="BI182" s="510" t="e">
        <f ca="1">+IF(AND(ISNUMBER(OFFSET('Hygiene Data'!$G$5,0,10*ROW('Hygiene Data'!G176))),'Data Summary'!DX182="Yes"),OFFSET('Hygiene Data'!$G$5,0,10*ROW('Hygiene Data'!G176)),NA())</f>
        <v>#N/A</v>
      </c>
      <c r="BJ182" s="510" t="e">
        <f ca="1">+IF(AND(ISNUMBER(OFFSET('Hygiene Data'!$G$7,0,10*ROW('Hygiene Data'!G176))),'Data Summary'!DY182="Yes"),OFFSET('Hygiene Data'!$G$7,0,10*ROW('Hygiene Data'!G176)),NA())</f>
        <v>#N/A</v>
      </c>
      <c r="BK182" s="510" t="e">
        <f ca="1">+IF(AND(ISNUMBER(OFFSET('Hygiene Data'!$G$9,0,10*ROW('Hygiene Data'!G176))),'Data Summary'!DZ182="Yes"),OFFSET('Hygiene Data'!$G$9,0,10*ROW('Hygiene Data'!G176)),NA())</f>
        <v>#N/A</v>
      </c>
      <c r="BL182" s="510" t="e">
        <f ca="1">+IF(AND(ISNUMBER(OFFSET('Hygiene Data'!$H$5,0,10*ROW('Hygiene Data'!H176))),'Data Summary'!EA182="Yes"),OFFSET('Hygiene Data'!$H$5,0,10*ROW('Hygiene Data'!H176)),NA())</f>
        <v>#N/A</v>
      </c>
      <c r="BM182" s="510" t="e">
        <f ca="1">+IF(AND(ISNUMBER(OFFSET('Hygiene Data'!$H$7,0,10*ROW('Hygiene Data'!H176))),'Data Summary'!EB182="Yes"),OFFSET('Hygiene Data'!$H$7,0,10*ROW('Hygiene Data'!H176)),NA())</f>
        <v>#N/A</v>
      </c>
      <c r="BN182" s="510" t="e">
        <f ca="1">+IF(AND(ISNUMBER(OFFSET('Hygiene Data'!$H$9,0,10*ROW('Hygiene Data'!H176))),'Data Summary'!EC182="Yes"),OFFSET('Hygiene Data'!$H$9,0,10*ROW('Hygiene Data'!H176)),NA())</f>
        <v>#N/A</v>
      </c>
      <c r="BO182" s="510" t="e">
        <f ca="1">+IF(AND(ISNUMBER(OFFSET('Hygiene Data'!$I$5,0,10*ROW('Hygiene Data'!I176))),'Data Summary'!ED182="Yes"),OFFSET('Hygiene Data'!$I$5,0,10*ROW('Hygiene Data'!I176)),NA())</f>
        <v>#N/A</v>
      </c>
      <c r="BP182" s="510" t="e">
        <f ca="1">+IF(AND(ISNUMBER(OFFSET('Hygiene Data'!$I$7,0,10*ROW('Hygiene Data'!I176))),'Data Summary'!EE182="Yes"),OFFSET('Hygiene Data'!$I$7,0,10*ROW('Hygiene Data'!I176)),NA())</f>
        <v>#N/A</v>
      </c>
      <c r="BQ182" s="510" t="e">
        <f ca="1">+IF(AND(ISNUMBER(OFFSET('Hygiene Data'!$I$9,0,10*ROW('Hygiene Data'!I176))),'Data Summary'!EF182="Yes"),OFFSET('Hygiene Data'!$I$9,0,10*ROW('Hygiene Data'!I176)),NA())</f>
        <v>#N/A</v>
      </c>
    </row>
    <row r="183" spans="1:69" x14ac:dyDescent="0.25">
      <c r="A183" s="506" t="e">
        <f ca="1">+RIGHT('Data Summary'!A183,LEN('Data Summary'!A183)-9)</f>
        <v>#VALUE!</v>
      </c>
      <c r="B183" s="480" t="str">
        <f ca="1">+IF(ISTEXT('Data Summary'!B183),'Data Summary'!B183,"")</f>
        <v/>
      </c>
      <c r="C183" s="507" t="e">
        <f ca="1">+VALUE('Data Summary'!C183)</f>
        <v>#VALUE!</v>
      </c>
      <c r="D183" s="508" t="e">
        <f ca="1">+IF(AND(ISNUMBER(OFFSET('Water Data'!$D$4,0,10*ROW('Water Data'!D177))),'Data Summary'!BS183="Yes"),100-OFFSET('Water Data'!$D$4,0,10*ROW('Water Data'!D177)),NA())</f>
        <v>#N/A</v>
      </c>
      <c r="E183" s="508" t="e">
        <f ca="1">+IF(AND(ISNUMBER(OFFSET('Water Data'!$D$6,0,10*ROW('Water Data'!D177))),'Data Summary'!BT183="Yes"),OFFSET('Water Data'!$D$6,0,10*ROW('Water Data'!D177)),NA())</f>
        <v>#N/A</v>
      </c>
      <c r="F183" s="508" t="e">
        <f ca="1">+IF(AND(ISNUMBER(OFFSET('Water Data'!$D$9,0,10*ROW('Water Data'!D177))),'Data Summary'!BU183="Yes"),OFFSET('Water Data'!$D$9,0,10*ROW('Water Data'!D177)),NA())</f>
        <v>#N/A</v>
      </c>
      <c r="G183" s="508" t="e">
        <f ca="1">+IF(AND(ISNUMBER(OFFSET('Water Data'!$E$4,0,10*ROW('Water Data'!E177))),'Data Summary'!BV183="Yes"),100-OFFSET('Water Data'!$E$4,0,10*ROW('Water Data'!E177)),NA())</f>
        <v>#N/A</v>
      </c>
      <c r="H183" s="508" t="e">
        <f ca="1">+IF(AND(ISNUMBER(OFFSET('Water Data'!$E$6,0,10*ROW('Water Data'!E177))),'Data Summary'!BW183="Yes"),OFFSET('Water Data'!$E$6,0,10*ROW('Water Data'!E177)),NA())</f>
        <v>#N/A</v>
      </c>
      <c r="I183" s="508" t="e">
        <f ca="1">+IF(AND(ISNUMBER(OFFSET('Water Data'!$E$9,0,10*ROW('Water Data'!E177))),'Data Summary'!BX183="Yes"),OFFSET('Water Data'!$E$9,0,10*ROW('Water Data'!E177)),NA())</f>
        <v>#N/A</v>
      </c>
      <c r="J183" s="508" t="e">
        <f ca="1">+IF(AND(ISNUMBER(OFFSET('Water Data'!$F$4,0,10*ROW('Water Data'!F177))),'Data Summary'!BY183="Yes"),100-OFFSET('Water Data'!$F$4,0,10*ROW('Water Data'!F177)),NA())</f>
        <v>#N/A</v>
      </c>
      <c r="K183" s="508" t="e">
        <f ca="1">+IF(AND(ISNUMBER(OFFSET('Water Data'!$F$6,0,10*ROW('Water Data'!F177))),'Data Summary'!BZ183="Yes"),OFFSET('Water Data'!$F$6,0,10*ROW('Water Data'!F177)),NA())</f>
        <v>#N/A</v>
      </c>
      <c r="L183" s="508" t="e">
        <f ca="1">+IF(AND(ISNUMBER(OFFSET('Water Data'!$F$9,0,10*ROW('Water Data'!F177))),'Data Summary'!CA183="Yes"),OFFSET('Water Data'!$F$9,0,10*ROW('Water Data'!F177)),NA())</f>
        <v>#N/A</v>
      </c>
      <c r="M183" s="508" t="e">
        <f ca="1">+IF(AND(ISNUMBER(OFFSET('Water Data'!$G$4,0,10*ROW('Water Data'!G177))),'Data Summary'!CB183="Yes"),100-OFFSET('Water Data'!$G$4,0,10*ROW('Water Data'!G177)),NA())</f>
        <v>#N/A</v>
      </c>
      <c r="N183" s="508" t="e">
        <f ca="1">+IF(AND(ISNUMBER(OFFSET('Water Data'!$G$6,0,10*ROW('Water Data'!G177))),'Data Summary'!CC183="Yes"),OFFSET('Water Data'!$G$6,0,10*ROW('Water Data'!G177)),NA())</f>
        <v>#N/A</v>
      </c>
      <c r="O183" s="508" t="e">
        <f ca="1">+IF(AND(ISNUMBER(OFFSET('Water Data'!$G$9,0,10*ROW('Water Data'!G177))),'Data Summary'!CD183="Yes"),OFFSET('Water Data'!$G$9,0,10*ROW('Water Data'!G177)),NA())</f>
        <v>#N/A</v>
      </c>
      <c r="P183" s="508" t="e">
        <f ca="1">+IF(AND(ISNUMBER(OFFSET('Water Data'!$H$4,0,10*ROW('Water Data'!H177))),'Data Summary'!CE183="Yes"),100-OFFSET('Water Data'!$H$4,0,10*ROW('Water Data'!H177)),NA())</f>
        <v>#N/A</v>
      </c>
      <c r="Q183" s="508" t="e">
        <f ca="1">+IF(AND(ISNUMBER(OFFSET('Water Data'!$H$6,0,10*ROW('Water Data'!H177))),'Data Summary'!CF183="Yes"),OFFSET('Water Data'!$H$6,0,10*ROW('Water Data'!H177)),NA())</f>
        <v>#N/A</v>
      </c>
      <c r="R183" s="508" t="e">
        <f ca="1">+IF(AND(ISNUMBER(OFFSET('Water Data'!$H$9,0,10*ROW('Water Data'!H177))),'Data Summary'!CG183="Yes"),OFFSET('Water Data'!$H$9,0,10*ROW('Water Data'!H177)),NA())</f>
        <v>#N/A</v>
      </c>
      <c r="S183" s="508" t="e">
        <f ca="1">+IF(AND(ISNUMBER(OFFSET('Water Data'!$I$4,0,10*ROW('Water Data'!I177))),'Data Summary'!CH183="Yes"),100-OFFSET('Water Data'!$I$4,0,10*ROW('Water Data'!I177)),NA())</f>
        <v>#N/A</v>
      </c>
      <c r="T183" s="508" t="e">
        <f ca="1">+IF(AND(ISNUMBER(OFFSET('Water Data'!$I$6,0,10*ROW('Water Data'!I177))),'Data Summary'!CI183="Yes"),OFFSET('Water Data'!$I$6,0,10*ROW('Water Data'!I177)),NA())</f>
        <v>#N/A</v>
      </c>
      <c r="U183" s="508" t="e">
        <f ca="1">+IF(AND(ISNUMBER(OFFSET('Water Data'!$I$9,0,10*ROW('Water Data'!I177))),'Data Summary'!CJ183="Yes"),OFFSET('Water Data'!$I$9,0,10*ROW('Water Data'!I177)),NA())</f>
        <v>#N/A</v>
      </c>
      <c r="V183" s="509" t="e">
        <f ca="1">+IF(AND(ISNUMBER(OFFSET('Sanitation Data'!$D$4,0,10*ROW('Sanitation Data'!D177))),'Data Summary'!CK183="Yes"),100-OFFSET('Sanitation Data'!$D$4,0,10*ROW('Sanitation Data'!D177)),NA())</f>
        <v>#N/A</v>
      </c>
      <c r="W183" s="509" t="e">
        <f ca="1">+IF(AND(ISNUMBER(OFFSET('Sanitation Data'!$D$6,0,10*ROW('Sanitation Data'!D177))),'Data Summary'!CL183="Yes"),OFFSET('Sanitation Data'!$D$6,0,10*ROW('Sanitation Data'!D177)),NA())</f>
        <v>#N/A</v>
      </c>
      <c r="X183" s="509" t="e">
        <f ca="1">+IF(AND(ISNUMBER(OFFSET('Sanitation Data'!$D$10,0,10*ROW('Sanitation Data'!D177))),'Data Summary'!CM183="Yes"),OFFSET('Sanitation Data'!$D$10,0,10*ROW('Sanitation Data'!D177)),NA())</f>
        <v>#N/A</v>
      </c>
      <c r="Y183" s="509" t="e">
        <f ca="1">+IF(AND(ISNUMBER(OFFSET('Sanitation Data'!$D$11,0,10*ROW('Sanitation Data'!D177))),'Data Summary'!CN183="Yes"),OFFSET('Sanitation Data'!$D$11,0,10*ROW('Sanitation Data'!D177)),NA())</f>
        <v>#N/A</v>
      </c>
      <c r="Z183" s="509" t="e">
        <f ca="1">+IF(AND(ISNUMBER(OFFSET('Sanitation Data'!$D$12,0,10*ROW('Sanitation Data'!D177))),'Data Summary'!CO183="Yes"),OFFSET('Sanitation Data'!$D$12,0,10*ROW('Sanitation Data'!D177)),NA())</f>
        <v>#N/A</v>
      </c>
      <c r="AA183" s="509" t="e">
        <f ca="1">+IF(AND(ISNUMBER(OFFSET('Sanitation Data'!$E$4,0,10*ROW('Sanitation Data'!E177))),'Data Summary'!CP183="Yes"),100-OFFSET('Sanitation Data'!$E$4,0,10*ROW('Sanitation Data'!E177)),NA())</f>
        <v>#N/A</v>
      </c>
      <c r="AB183" s="509" t="e">
        <f ca="1">+IF(AND(ISNUMBER(OFFSET('Sanitation Data'!$E$6,0,10*ROW('Sanitation Data'!E177))),'Data Summary'!CQ183="Yes"),OFFSET('Sanitation Data'!$E$6,0,10*ROW('Sanitation Data'!E177)),NA())</f>
        <v>#N/A</v>
      </c>
      <c r="AC183" s="509" t="e">
        <f ca="1">+IF(AND(ISNUMBER(OFFSET('Sanitation Data'!$E$10,0,10*ROW('Sanitation Data'!E177))),'Data Summary'!CR183="Yes"),OFFSET('Sanitation Data'!$E$10,0,10*ROW('Sanitation Data'!E177)),NA())</f>
        <v>#N/A</v>
      </c>
      <c r="AD183" s="509" t="e">
        <f ca="1">+IF(AND(ISNUMBER(OFFSET('Sanitation Data'!$E$11,0,10*ROW('Sanitation Data'!E177))),'Data Summary'!CS183="Yes"),OFFSET('Sanitation Data'!$E$11,0,10*ROW('Sanitation Data'!E177)),NA())</f>
        <v>#N/A</v>
      </c>
      <c r="AE183" s="509" t="e">
        <f ca="1">+IF(AND(ISNUMBER(OFFSET('Sanitation Data'!$E$12,0,10*ROW('Sanitation Data'!E177))),'Data Summary'!CT183="Yes"),OFFSET('Sanitation Data'!$E$12,0,10*ROW('Sanitation Data'!E177)),NA())</f>
        <v>#N/A</v>
      </c>
      <c r="AF183" s="509" t="e">
        <f ca="1">+IF(AND(ISNUMBER(OFFSET('Sanitation Data'!$F$4,0,10*ROW('Sanitation Data'!F177))),'Data Summary'!CU183="Yes"),100-OFFSET('Sanitation Data'!$F$4,0,10*ROW('Sanitation Data'!F177)),NA())</f>
        <v>#N/A</v>
      </c>
      <c r="AG183" s="509" t="e">
        <f ca="1">+IF(AND(ISNUMBER(OFFSET('Sanitation Data'!$F$6,0,10*ROW('Sanitation Data'!F177))),'Data Summary'!CV183="Yes"),OFFSET('Sanitation Data'!$F$6,0,10*ROW('Sanitation Data'!F177)),NA())</f>
        <v>#N/A</v>
      </c>
      <c r="AH183" s="509" t="e">
        <f ca="1">+IF(AND(ISNUMBER(OFFSET('Sanitation Data'!$F$10,0,10*ROW('Sanitation Data'!F177))),'Data Summary'!CW183="Yes"),OFFSET('Sanitation Data'!$F$10,0,10*ROW('Sanitation Data'!F177)),NA())</f>
        <v>#N/A</v>
      </c>
      <c r="AI183" s="509" t="e">
        <f ca="1">+IF(AND(ISNUMBER(OFFSET('Sanitation Data'!$F$11,0,10*ROW('Sanitation Data'!F177))),'Data Summary'!CX183="Yes"),OFFSET('Sanitation Data'!$F$11,0,10*ROW('Sanitation Data'!F177)),NA())</f>
        <v>#N/A</v>
      </c>
      <c r="AJ183" s="509" t="e">
        <f ca="1">+IF(AND(ISNUMBER(OFFSET('Sanitation Data'!$F$12,0,10*ROW('Sanitation Data'!F177))),'Data Summary'!CY183="Yes"),OFFSET('Sanitation Data'!$F$12,0,10*ROW('Sanitation Data'!F177)),NA())</f>
        <v>#N/A</v>
      </c>
      <c r="AK183" s="509" t="e">
        <f ca="1">+IF(AND(ISNUMBER(OFFSET('Sanitation Data'!$G$4,0,10*ROW('Sanitation Data'!G177))),'Data Summary'!CZ183="Yes"),100-OFFSET('Sanitation Data'!$G$4,0,10*ROW('Sanitation Data'!G177)),NA())</f>
        <v>#N/A</v>
      </c>
      <c r="AL183" s="509" t="e">
        <f ca="1">+IF(AND(ISNUMBER(OFFSET('Sanitation Data'!$G$6,0,10*ROW('Sanitation Data'!G177))),'Data Summary'!DA183="Yes"),OFFSET('Sanitation Data'!$G$6,0,10*ROW('Sanitation Data'!G177)),NA())</f>
        <v>#N/A</v>
      </c>
      <c r="AM183" s="509" t="e">
        <f ca="1">+IF(AND(ISNUMBER(OFFSET('Sanitation Data'!$G$10,0,10*ROW('Sanitation Data'!G177))),'Data Summary'!DB183="Yes"),OFFSET('Sanitation Data'!$G$10,0,10*ROW('Sanitation Data'!G177)),NA())</f>
        <v>#N/A</v>
      </c>
      <c r="AN183" s="509" t="e">
        <f ca="1">+IF(AND(ISNUMBER(OFFSET('Sanitation Data'!$G$11,0,10*ROW('Sanitation Data'!G177))),'Data Summary'!DC183="Yes"),OFFSET('Sanitation Data'!$G$11,0,10*ROW('Sanitation Data'!G177)),NA())</f>
        <v>#N/A</v>
      </c>
      <c r="AO183" s="509" t="e">
        <f ca="1">+IF(AND(ISNUMBER(OFFSET('Sanitation Data'!$G$12,0,10*ROW('Sanitation Data'!G177))),'Data Summary'!DD183="Yes"),OFFSET('Sanitation Data'!$G$12,0,10*ROW('Sanitation Data'!G177)),NA())</f>
        <v>#N/A</v>
      </c>
      <c r="AP183" s="509" t="e">
        <f ca="1">+IF(AND(ISNUMBER(OFFSET('Sanitation Data'!$H$4,0,10*ROW('Sanitation Data'!H177))),'Data Summary'!DE183="Yes"),100-OFFSET('Sanitation Data'!$H$4,0,10*ROW('Sanitation Data'!H177)),NA())</f>
        <v>#N/A</v>
      </c>
      <c r="AQ183" s="509" t="e">
        <f ca="1">+IF(AND(ISNUMBER(OFFSET('Sanitation Data'!$H$6,0,10*ROW('Sanitation Data'!H177))),'Data Summary'!DF183="Yes"),OFFSET('Sanitation Data'!$H$6,0,10*ROW('Sanitation Data'!H177)),NA())</f>
        <v>#N/A</v>
      </c>
      <c r="AR183" s="509" t="e">
        <f ca="1">+IF(AND(ISNUMBER(OFFSET('Sanitation Data'!$H$10,0,10*ROW('Sanitation Data'!H177))),'Data Summary'!DG183="Yes"),OFFSET('Sanitation Data'!$H$10,0,10*ROW('Sanitation Data'!H177)),NA())</f>
        <v>#N/A</v>
      </c>
      <c r="AS183" s="509" t="e">
        <f ca="1">+IF(AND(ISNUMBER(OFFSET('Sanitation Data'!$H$11,0,10*ROW('Sanitation Data'!H177))),'Data Summary'!DH183="Yes"),OFFSET('Sanitation Data'!$H$11,0,10*ROW('Sanitation Data'!H177)),NA())</f>
        <v>#N/A</v>
      </c>
      <c r="AT183" s="509" t="e">
        <f ca="1">+IF(AND(ISNUMBER(OFFSET('Sanitation Data'!$H$12,0,10*ROW('Sanitation Data'!H177))),'Data Summary'!DI183="Yes"),OFFSET('Sanitation Data'!$H$12,0,10*ROW('Sanitation Data'!H177)),NA())</f>
        <v>#N/A</v>
      </c>
      <c r="AU183" s="509" t="e">
        <f ca="1">+IF(AND(ISNUMBER(OFFSET('Sanitation Data'!$I$4,0,10*ROW('Sanitation Data'!I177))),'Data Summary'!DJ183="Yes"),100-OFFSET('Sanitation Data'!$I$4,0,10*ROW('Sanitation Data'!I177)),NA())</f>
        <v>#N/A</v>
      </c>
      <c r="AV183" s="509" t="e">
        <f ca="1">+IF(AND(ISNUMBER(OFFSET('Sanitation Data'!$I$6,0,10*ROW('Sanitation Data'!I177))),'Data Summary'!DK183="Yes"),OFFSET('Sanitation Data'!$I$6,0,10*ROW('Sanitation Data'!I177)),NA())</f>
        <v>#N/A</v>
      </c>
      <c r="AW183" s="509" t="e">
        <f ca="1">+IF(AND(ISNUMBER(OFFSET('Sanitation Data'!$I$10,0,10*ROW('Sanitation Data'!I177))),'Data Summary'!DL183="Yes"),OFFSET('Sanitation Data'!$I$10,0,10*ROW('Sanitation Data'!I177)),NA())</f>
        <v>#N/A</v>
      </c>
      <c r="AX183" s="509" t="e">
        <f ca="1">+IF(AND(ISNUMBER(OFFSET('Sanitation Data'!$I$11,0,10*ROW('Sanitation Data'!I177))),'Data Summary'!DM183="Yes"),OFFSET('Sanitation Data'!$I$11,0,10*ROW('Sanitation Data'!I177)),NA())</f>
        <v>#N/A</v>
      </c>
      <c r="AY183" s="509" t="e">
        <f ca="1">+IF(AND(ISNUMBER(OFFSET('Sanitation Data'!$I$12,0,10*ROW('Sanitation Data'!I177))),'Data Summary'!DN183="Yes"),OFFSET('Sanitation Data'!$I$12,0,10*ROW('Sanitation Data'!I177)),NA())</f>
        <v>#N/A</v>
      </c>
      <c r="AZ183" s="510" t="e">
        <f ca="1">+IF(AND(ISNUMBER(OFFSET('Hygiene Data'!$D$5,0,10*ROW('Hygiene Data'!D177))),'Data Summary'!DO183="Yes"),OFFSET('Hygiene Data'!$D$5,0,10*ROW('Hygiene Data'!D177)),NA())</f>
        <v>#N/A</v>
      </c>
      <c r="BA183" s="510" t="e">
        <f ca="1">+IF(AND(ISNUMBER(OFFSET('Hygiene Data'!$D$7,0,10*ROW('Hygiene Data'!D177))),'Data Summary'!DP183="Yes"),OFFSET('Hygiene Data'!$D$7,0,10*ROW('Hygiene Data'!D177)),NA())</f>
        <v>#N/A</v>
      </c>
      <c r="BB183" s="510" t="e">
        <f ca="1">+IF(AND(ISNUMBER(OFFSET('Hygiene Data'!$D$9,0,10*ROW('Hygiene Data'!D177))),'Data Summary'!DQ183="Yes"),OFFSET('Hygiene Data'!$D$9,0,10*ROW('Hygiene Data'!D177)),NA())</f>
        <v>#N/A</v>
      </c>
      <c r="BC183" s="510" t="e">
        <f ca="1">+IF(AND(ISNUMBER(OFFSET('Hygiene Data'!$E$5,0,10*ROW('Hygiene Data'!E177))),'Data Summary'!DR183="Yes"),OFFSET('Hygiene Data'!$E$5,0,10*ROW('Hygiene Data'!E177)),NA())</f>
        <v>#N/A</v>
      </c>
      <c r="BD183" s="510" t="e">
        <f ca="1">+IF(AND(ISNUMBER(OFFSET('Hygiene Data'!$E$7,0,10*ROW('Hygiene Data'!E177))),'Data Summary'!DS183="Yes"),OFFSET('Hygiene Data'!$E$7,0,10*ROW('Hygiene Data'!E177)),NA())</f>
        <v>#N/A</v>
      </c>
      <c r="BE183" s="510" t="e">
        <f ca="1">+IF(AND(ISNUMBER(OFFSET('Hygiene Data'!$E$9,0,10*ROW('Hygiene Data'!E177))),'Data Summary'!DT183="Yes"),OFFSET('Hygiene Data'!$E$9,0,10*ROW('Hygiene Data'!E177)),NA())</f>
        <v>#N/A</v>
      </c>
      <c r="BF183" s="510" t="e">
        <f ca="1">+IF(AND(ISNUMBER(OFFSET('Hygiene Data'!$F$5,0,10*ROW('Hygiene Data'!F177))),'Data Summary'!DU183="Yes"),OFFSET('Hygiene Data'!$F$5,0,10*ROW('Hygiene Data'!F177)),NA())</f>
        <v>#N/A</v>
      </c>
      <c r="BG183" s="510" t="e">
        <f ca="1">+IF(AND(ISNUMBER(OFFSET('Hygiene Data'!$F$7,0,10*ROW('Hygiene Data'!F177))),'Data Summary'!DV183="Yes"),OFFSET('Hygiene Data'!$F$7,0,10*ROW('Hygiene Data'!F177)),NA())</f>
        <v>#N/A</v>
      </c>
      <c r="BH183" s="510" t="e">
        <f ca="1">+IF(AND(ISNUMBER(OFFSET('Hygiene Data'!$F$9,0,10*ROW('Hygiene Data'!F177))),'Data Summary'!DW183="Yes"),OFFSET('Hygiene Data'!$F$9,0,10*ROW('Hygiene Data'!F177)),NA())</f>
        <v>#N/A</v>
      </c>
      <c r="BI183" s="510" t="e">
        <f ca="1">+IF(AND(ISNUMBER(OFFSET('Hygiene Data'!$G$5,0,10*ROW('Hygiene Data'!G177))),'Data Summary'!DX183="Yes"),OFFSET('Hygiene Data'!$G$5,0,10*ROW('Hygiene Data'!G177)),NA())</f>
        <v>#N/A</v>
      </c>
      <c r="BJ183" s="510" t="e">
        <f ca="1">+IF(AND(ISNUMBER(OFFSET('Hygiene Data'!$G$7,0,10*ROW('Hygiene Data'!G177))),'Data Summary'!DY183="Yes"),OFFSET('Hygiene Data'!$G$7,0,10*ROW('Hygiene Data'!G177)),NA())</f>
        <v>#N/A</v>
      </c>
      <c r="BK183" s="510" t="e">
        <f ca="1">+IF(AND(ISNUMBER(OFFSET('Hygiene Data'!$G$9,0,10*ROW('Hygiene Data'!G177))),'Data Summary'!DZ183="Yes"),OFFSET('Hygiene Data'!$G$9,0,10*ROW('Hygiene Data'!G177)),NA())</f>
        <v>#N/A</v>
      </c>
      <c r="BL183" s="510" t="e">
        <f ca="1">+IF(AND(ISNUMBER(OFFSET('Hygiene Data'!$H$5,0,10*ROW('Hygiene Data'!H177))),'Data Summary'!EA183="Yes"),OFFSET('Hygiene Data'!$H$5,0,10*ROW('Hygiene Data'!H177)),NA())</f>
        <v>#N/A</v>
      </c>
      <c r="BM183" s="510" t="e">
        <f ca="1">+IF(AND(ISNUMBER(OFFSET('Hygiene Data'!$H$7,0,10*ROW('Hygiene Data'!H177))),'Data Summary'!EB183="Yes"),OFFSET('Hygiene Data'!$H$7,0,10*ROW('Hygiene Data'!H177)),NA())</f>
        <v>#N/A</v>
      </c>
      <c r="BN183" s="510" t="e">
        <f ca="1">+IF(AND(ISNUMBER(OFFSET('Hygiene Data'!$H$9,0,10*ROW('Hygiene Data'!H177))),'Data Summary'!EC183="Yes"),OFFSET('Hygiene Data'!$H$9,0,10*ROW('Hygiene Data'!H177)),NA())</f>
        <v>#N/A</v>
      </c>
      <c r="BO183" s="510" t="e">
        <f ca="1">+IF(AND(ISNUMBER(OFFSET('Hygiene Data'!$I$5,0,10*ROW('Hygiene Data'!I177))),'Data Summary'!ED183="Yes"),OFFSET('Hygiene Data'!$I$5,0,10*ROW('Hygiene Data'!I177)),NA())</f>
        <v>#N/A</v>
      </c>
      <c r="BP183" s="510" t="e">
        <f ca="1">+IF(AND(ISNUMBER(OFFSET('Hygiene Data'!$I$7,0,10*ROW('Hygiene Data'!I177))),'Data Summary'!EE183="Yes"),OFFSET('Hygiene Data'!$I$7,0,10*ROW('Hygiene Data'!I177)),NA())</f>
        <v>#N/A</v>
      </c>
      <c r="BQ183" s="510" t="e">
        <f ca="1">+IF(AND(ISNUMBER(OFFSET('Hygiene Data'!$I$9,0,10*ROW('Hygiene Data'!I177))),'Data Summary'!EF183="Yes"),OFFSET('Hygiene Data'!$I$9,0,10*ROW('Hygiene Data'!I177)),NA())</f>
        <v>#N/A</v>
      </c>
    </row>
    <row r="184" spans="1:69" x14ac:dyDescent="0.25">
      <c r="A184" s="506" t="e">
        <f ca="1">+RIGHT('Data Summary'!A184,LEN('Data Summary'!A184)-9)</f>
        <v>#VALUE!</v>
      </c>
      <c r="B184" s="480" t="str">
        <f ca="1">+IF(ISTEXT('Data Summary'!B184),'Data Summary'!B184,"")</f>
        <v/>
      </c>
      <c r="C184" s="507" t="e">
        <f ca="1">+VALUE('Data Summary'!C184)</f>
        <v>#VALUE!</v>
      </c>
      <c r="D184" s="508" t="e">
        <f ca="1">+IF(AND(ISNUMBER(OFFSET('Water Data'!$D$4,0,10*ROW('Water Data'!D178))),'Data Summary'!BS184="Yes"),100-OFFSET('Water Data'!$D$4,0,10*ROW('Water Data'!D178)),NA())</f>
        <v>#N/A</v>
      </c>
      <c r="E184" s="508" t="e">
        <f ca="1">+IF(AND(ISNUMBER(OFFSET('Water Data'!$D$6,0,10*ROW('Water Data'!D178))),'Data Summary'!BT184="Yes"),OFFSET('Water Data'!$D$6,0,10*ROW('Water Data'!D178)),NA())</f>
        <v>#N/A</v>
      </c>
      <c r="F184" s="508" t="e">
        <f ca="1">+IF(AND(ISNUMBER(OFFSET('Water Data'!$D$9,0,10*ROW('Water Data'!D178))),'Data Summary'!BU184="Yes"),OFFSET('Water Data'!$D$9,0,10*ROW('Water Data'!D178)),NA())</f>
        <v>#N/A</v>
      </c>
      <c r="G184" s="508" t="e">
        <f ca="1">+IF(AND(ISNUMBER(OFFSET('Water Data'!$E$4,0,10*ROW('Water Data'!E178))),'Data Summary'!BV184="Yes"),100-OFFSET('Water Data'!$E$4,0,10*ROW('Water Data'!E178)),NA())</f>
        <v>#N/A</v>
      </c>
      <c r="H184" s="508" t="e">
        <f ca="1">+IF(AND(ISNUMBER(OFFSET('Water Data'!$E$6,0,10*ROW('Water Data'!E178))),'Data Summary'!BW184="Yes"),OFFSET('Water Data'!$E$6,0,10*ROW('Water Data'!E178)),NA())</f>
        <v>#N/A</v>
      </c>
      <c r="I184" s="508" t="e">
        <f ca="1">+IF(AND(ISNUMBER(OFFSET('Water Data'!$E$9,0,10*ROW('Water Data'!E178))),'Data Summary'!BX184="Yes"),OFFSET('Water Data'!$E$9,0,10*ROW('Water Data'!E178)),NA())</f>
        <v>#N/A</v>
      </c>
      <c r="J184" s="508" t="e">
        <f ca="1">+IF(AND(ISNUMBER(OFFSET('Water Data'!$F$4,0,10*ROW('Water Data'!F178))),'Data Summary'!BY184="Yes"),100-OFFSET('Water Data'!$F$4,0,10*ROW('Water Data'!F178)),NA())</f>
        <v>#N/A</v>
      </c>
      <c r="K184" s="508" t="e">
        <f ca="1">+IF(AND(ISNUMBER(OFFSET('Water Data'!$F$6,0,10*ROW('Water Data'!F178))),'Data Summary'!BZ184="Yes"),OFFSET('Water Data'!$F$6,0,10*ROW('Water Data'!F178)),NA())</f>
        <v>#N/A</v>
      </c>
      <c r="L184" s="508" t="e">
        <f ca="1">+IF(AND(ISNUMBER(OFFSET('Water Data'!$F$9,0,10*ROW('Water Data'!F178))),'Data Summary'!CA184="Yes"),OFFSET('Water Data'!$F$9,0,10*ROW('Water Data'!F178)),NA())</f>
        <v>#N/A</v>
      </c>
      <c r="M184" s="508" t="e">
        <f ca="1">+IF(AND(ISNUMBER(OFFSET('Water Data'!$G$4,0,10*ROW('Water Data'!G178))),'Data Summary'!CB184="Yes"),100-OFFSET('Water Data'!$G$4,0,10*ROW('Water Data'!G178)),NA())</f>
        <v>#N/A</v>
      </c>
      <c r="N184" s="508" t="e">
        <f ca="1">+IF(AND(ISNUMBER(OFFSET('Water Data'!$G$6,0,10*ROW('Water Data'!G178))),'Data Summary'!CC184="Yes"),OFFSET('Water Data'!$G$6,0,10*ROW('Water Data'!G178)),NA())</f>
        <v>#N/A</v>
      </c>
      <c r="O184" s="508" t="e">
        <f ca="1">+IF(AND(ISNUMBER(OFFSET('Water Data'!$G$9,0,10*ROW('Water Data'!G178))),'Data Summary'!CD184="Yes"),OFFSET('Water Data'!$G$9,0,10*ROW('Water Data'!G178)),NA())</f>
        <v>#N/A</v>
      </c>
      <c r="P184" s="508" t="e">
        <f ca="1">+IF(AND(ISNUMBER(OFFSET('Water Data'!$H$4,0,10*ROW('Water Data'!H178))),'Data Summary'!CE184="Yes"),100-OFFSET('Water Data'!$H$4,0,10*ROW('Water Data'!H178)),NA())</f>
        <v>#N/A</v>
      </c>
      <c r="Q184" s="508" t="e">
        <f ca="1">+IF(AND(ISNUMBER(OFFSET('Water Data'!$H$6,0,10*ROW('Water Data'!H178))),'Data Summary'!CF184="Yes"),OFFSET('Water Data'!$H$6,0,10*ROW('Water Data'!H178)),NA())</f>
        <v>#N/A</v>
      </c>
      <c r="R184" s="508" t="e">
        <f ca="1">+IF(AND(ISNUMBER(OFFSET('Water Data'!$H$9,0,10*ROW('Water Data'!H178))),'Data Summary'!CG184="Yes"),OFFSET('Water Data'!$H$9,0,10*ROW('Water Data'!H178)),NA())</f>
        <v>#N/A</v>
      </c>
      <c r="S184" s="508" t="e">
        <f ca="1">+IF(AND(ISNUMBER(OFFSET('Water Data'!$I$4,0,10*ROW('Water Data'!I178))),'Data Summary'!CH184="Yes"),100-OFFSET('Water Data'!$I$4,0,10*ROW('Water Data'!I178)),NA())</f>
        <v>#N/A</v>
      </c>
      <c r="T184" s="508" t="e">
        <f ca="1">+IF(AND(ISNUMBER(OFFSET('Water Data'!$I$6,0,10*ROW('Water Data'!I178))),'Data Summary'!CI184="Yes"),OFFSET('Water Data'!$I$6,0,10*ROW('Water Data'!I178)),NA())</f>
        <v>#N/A</v>
      </c>
      <c r="U184" s="508" t="e">
        <f ca="1">+IF(AND(ISNUMBER(OFFSET('Water Data'!$I$9,0,10*ROW('Water Data'!I178))),'Data Summary'!CJ184="Yes"),OFFSET('Water Data'!$I$9,0,10*ROW('Water Data'!I178)),NA())</f>
        <v>#N/A</v>
      </c>
      <c r="V184" s="509" t="e">
        <f ca="1">+IF(AND(ISNUMBER(OFFSET('Sanitation Data'!$D$4,0,10*ROW('Sanitation Data'!D178))),'Data Summary'!CK184="Yes"),100-OFFSET('Sanitation Data'!$D$4,0,10*ROW('Sanitation Data'!D178)),NA())</f>
        <v>#N/A</v>
      </c>
      <c r="W184" s="509" t="e">
        <f ca="1">+IF(AND(ISNUMBER(OFFSET('Sanitation Data'!$D$6,0,10*ROW('Sanitation Data'!D178))),'Data Summary'!CL184="Yes"),OFFSET('Sanitation Data'!$D$6,0,10*ROW('Sanitation Data'!D178)),NA())</f>
        <v>#N/A</v>
      </c>
      <c r="X184" s="509" t="e">
        <f ca="1">+IF(AND(ISNUMBER(OFFSET('Sanitation Data'!$D$10,0,10*ROW('Sanitation Data'!D178))),'Data Summary'!CM184="Yes"),OFFSET('Sanitation Data'!$D$10,0,10*ROW('Sanitation Data'!D178)),NA())</f>
        <v>#N/A</v>
      </c>
      <c r="Y184" s="509" t="e">
        <f ca="1">+IF(AND(ISNUMBER(OFFSET('Sanitation Data'!$D$11,0,10*ROW('Sanitation Data'!D178))),'Data Summary'!CN184="Yes"),OFFSET('Sanitation Data'!$D$11,0,10*ROW('Sanitation Data'!D178)),NA())</f>
        <v>#N/A</v>
      </c>
      <c r="Z184" s="509" t="e">
        <f ca="1">+IF(AND(ISNUMBER(OFFSET('Sanitation Data'!$D$12,0,10*ROW('Sanitation Data'!D178))),'Data Summary'!CO184="Yes"),OFFSET('Sanitation Data'!$D$12,0,10*ROW('Sanitation Data'!D178)),NA())</f>
        <v>#N/A</v>
      </c>
      <c r="AA184" s="509" t="e">
        <f ca="1">+IF(AND(ISNUMBER(OFFSET('Sanitation Data'!$E$4,0,10*ROW('Sanitation Data'!E178))),'Data Summary'!CP184="Yes"),100-OFFSET('Sanitation Data'!$E$4,0,10*ROW('Sanitation Data'!E178)),NA())</f>
        <v>#N/A</v>
      </c>
      <c r="AB184" s="509" t="e">
        <f ca="1">+IF(AND(ISNUMBER(OFFSET('Sanitation Data'!$E$6,0,10*ROW('Sanitation Data'!E178))),'Data Summary'!CQ184="Yes"),OFFSET('Sanitation Data'!$E$6,0,10*ROW('Sanitation Data'!E178)),NA())</f>
        <v>#N/A</v>
      </c>
      <c r="AC184" s="509" t="e">
        <f ca="1">+IF(AND(ISNUMBER(OFFSET('Sanitation Data'!$E$10,0,10*ROW('Sanitation Data'!E178))),'Data Summary'!CR184="Yes"),OFFSET('Sanitation Data'!$E$10,0,10*ROW('Sanitation Data'!E178)),NA())</f>
        <v>#N/A</v>
      </c>
      <c r="AD184" s="509" t="e">
        <f ca="1">+IF(AND(ISNUMBER(OFFSET('Sanitation Data'!$E$11,0,10*ROW('Sanitation Data'!E178))),'Data Summary'!CS184="Yes"),OFFSET('Sanitation Data'!$E$11,0,10*ROW('Sanitation Data'!E178)),NA())</f>
        <v>#N/A</v>
      </c>
      <c r="AE184" s="509" t="e">
        <f ca="1">+IF(AND(ISNUMBER(OFFSET('Sanitation Data'!$E$12,0,10*ROW('Sanitation Data'!E178))),'Data Summary'!CT184="Yes"),OFFSET('Sanitation Data'!$E$12,0,10*ROW('Sanitation Data'!E178)),NA())</f>
        <v>#N/A</v>
      </c>
      <c r="AF184" s="509" t="e">
        <f ca="1">+IF(AND(ISNUMBER(OFFSET('Sanitation Data'!$F$4,0,10*ROW('Sanitation Data'!F178))),'Data Summary'!CU184="Yes"),100-OFFSET('Sanitation Data'!$F$4,0,10*ROW('Sanitation Data'!F178)),NA())</f>
        <v>#N/A</v>
      </c>
      <c r="AG184" s="509" t="e">
        <f ca="1">+IF(AND(ISNUMBER(OFFSET('Sanitation Data'!$F$6,0,10*ROW('Sanitation Data'!F178))),'Data Summary'!CV184="Yes"),OFFSET('Sanitation Data'!$F$6,0,10*ROW('Sanitation Data'!F178)),NA())</f>
        <v>#N/A</v>
      </c>
      <c r="AH184" s="509" t="e">
        <f ca="1">+IF(AND(ISNUMBER(OFFSET('Sanitation Data'!$F$10,0,10*ROW('Sanitation Data'!F178))),'Data Summary'!CW184="Yes"),OFFSET('Sanitation Data'!$F$10,0,10*ROW('Sanitation Data'!F178)),NA())</f>
        <v>#N/A</v>
      </c>
      <c r="AI184" s="509" t="e">
        <f ca="1">+IF(AND(ISNUMBER(OFFSET('Sanitation Data'!$F$11,0,10*ROW('Sanitation Data'!F178))),'Data Summary'!CX184="Yes"),OFFSET('Sanitation Data'!$F$11,0,10*ROW('Sanitation Data'!F178)),NA())</f>
        <v>#N/A</v>
      </c>
      <c r="AJ184" s="509" t="e">
        <f ca="1">+IF(AND(ISNUMBER(OFFSET('Sanitation Data'!$F$12,0,10*ROW('Sanitation Data'!F178))),'Data Summary'!CY184="Yes"),OFFSET('Sanitation Data'!$F$12,0,10*ROW('Sanitation Data'!F178)),NA())</f>
        <v>#N/A</v>
      </c>
      <c r="AK184" s="509" t="e">
        <f ca="1">+IF(AND(ISNUMBER(OFFSET('Sanitation Data'!$G$4,0,10*ROW('Sanitation Data'!G178))),'Data Summary'!CZ184="Yes"),100-OFFSET('Sanitation Data'!$G$4,0,10*ROW('Sanitation Data'!G178)),NA())</f>
        <v>#N/A</v>
      </c>
      <c r="AL184" s="509" t="e">
        <f ca="1">+IF(AND(ISNUMBER(OFFSET('Sanitation Data'!$G$6,0,10*ROW('Sanitation Data'!G178))),'Data Summary'!DA184="Yes"),OFFSET('Sanitation Data'!$G$6,0,10*ROW('Sanitation Data'!G178)),NA())</f>
        <v>#N/A</v>
      </c>
      <c r="AM184" s="509" t="e">
        <f ca="1">+IF(AND(ISNUMBER(OFFSET('Sanitation Data'!$G$10,0,10*ROW('Sanitation Data'!G178))),'Data Summary'!DB184="Yes"),OFFSET('Sanitation Data'!$G$10,0,10*ROW('Sanitation Data'!G178)),NA())</f>
        <v>#N/A</v>
      </c>
      <c r="AN184" s="509" t="e">
        <f ca="1">+IF(AND(ISNUMBER(OFFSET('Sanitation Data'!$G$11,0,10*ROW('Sanitation Data'!G178))),'Data Summary'!DC184="Yes"),OFFSET('Sanitation Data'!$G$11,0,10*ROW('Sanitation Data'!G178)),NA())</f>
        <v>#N/A</v>
      </c>
      <c r="AO184" s="509" t="e">
        <f ca="1">+IF(AND(ISNUMBER(OFFSET('Sanitation Data'!$G$12,0,10*ROW('Sanitation Data'!G178))),'Data Summary'!DD184="Yes"),OFFSET('Sanitation Data'!$G$12,0,10*ROW('Sanitation Data'!G178)),NA())</f>
        <v>#N/A</v>
      </c>
      <c r="AP184" s="509" t="e">
        <f ca="1">+IF(AND(ISNUMBER(OFFSET('Sanitation Data'!$H$4,0,10*ROW('Sanitation Data'!H178))),'Data Summary'!DE184="Yes"),100-OFFSET('Sanitation Data'!$H$4,0,10*ROW('Sanitation Data'!H178)),NA())</f>
        <v>#N/A</v>
      </c>
      <c r="AQ184" s="509" t="e">
        <f ca="1">+IF(AND(ISNUMBER(OFFSET('Sanitation Data'!$H$6,0,10*ROW('Sanitation Data'!H178))),'Data Summary'!DF184="Yes"),OFFSET('Sanitation Data'!$H$6,0,10*ROW('Sanitation Data'!H178)),NA())</f>
        <v>#N/A</v>
      </c>
      <c r="AR184" s="509" t="e">
        <f ca="1">+IF(AND(ISNUMBER(OFFSET('Sanitation Data'!$H$10,0,10*ROW('Sanitation Data'!H178))),'Data Summary'!DG184="Yes"),OFFSET('Sanitation Data'!$H$10,0,10*ROW('Sanitation Data'!H178)),NA())</f>
        <v>#N/A</v>
      </c>
      <c r="AS184" s="509" t="e">
        <f ca="1">+IF(AND(ISNUMBER(OFFSET('Sanitation Data'!$H$11,0,10*ROW('Sanitation Data'!H178))),'Data Summary'!DH184="Yes"),OFFSET('Sanitation Data'!$H$11,0,10*ROW('Sanitation Data'!H178)),NA())</f>
        <v>#N/A</v>
      </c>
      <c r="AT184" s="509" t="e">
        <f ca="1">+IF(AND(ISNUMBER(OFFSET('Sanitation Data'!$H$12,0,10*ROW('Sanitation Data'!H178))),'Data Summary'!DI184="Yes"),OFFSET('Sanitation Data'!$H$12,0,10*ROW('Sanitation Data'!H178)),NA())</f>
        <v>#N/A</v>
      </c>
      <c r="AU184" s="509" t="e">
        <f ca="1">+IF(AND(ISNUMBER(OFFSET('Sanitation Data'!$I$4,0,10*ROW('Sanitation Data'!I178))),'Data Summary'!DJ184="Yes"),100-OFFSET('Sanitation Data'!$I$4,0,10*ROW('Sanitation Data'!I178)),NA())</f>
        <v>#N/A</v>
      </c>
      <c r="AV184" s="509" t="e">
        <f ca="1">+IF(AND(ISNUMBER(OFFSET('Sanitation Data'!$I$6,0,10*ROW('Sanitation Data'!I178))),'Data Summary'!DK184="Yes"),OFFSET('Sanitation Data'!$I$6,0,10*ROW('Sanitation Data'!I178)),NA())</f>
        <v>#N/A</v>
      </c>
      <c r="AW184" s="509" t="e">
        <f ca="1">+IF(AND(ISNUMBER(OFFSET('Sanitation Data'!$I$10,0,10*ROW('Sanitation Data'!I178))),'Data Summary'!DL184="Yes"),OFFSET('Sanitation Data'!$I$10,0,10*ROW('Sanitation Data'!I178)),NA())</f>
        <v>#N/A</v>
      </c>
      <c r="AX184" s="509" t="e">
        <f ca="1">+IF(AND(ISNUMBER(OFFSET('Sanitation Data'!$I$11,0,10*ROW('Sanitation Data'!I178))),'Data Summary'!DM184="Yes"),OFFSET('Sanitation Data'!$I$11,0,10*ROW('Sanitation Data'!I178)),NA())</f>
        <v>#N/A</v>
      </c>
      <c r="AY184" s="509" t="e">
        <f ca="1">+IF(AND(ISNUMBER(OFFSET('Sanitation Data'!$I$12,0,10*ROW('Sanitation Data'!I178))),'Data Summary'!DN184="Yes"),OFFSET('Sanitation Data'!$I$12,0,10*ROW('Sanitation Data'!I178)),NA())</f>
        <v>#N/A</v>
      </c>
      <c r="AZ184" s="510" t="e">
        <f ca="1">+IF(AND(ISNUMBER(OFFSET('Hygiene Data'!$D$5,0,10*ROW('Hygiene Data'!D178))),'Data Summary'!DO184="Yes"),OFFSET('Hygiene Data'!$D$5,0,10*ROW('Hygiene Data'!D178)),NA())</f>
        <v>#N/A</v>
      </c>
      <c r="BA184" s="510" t="e">
        <f ca="1">+IF(AND(ISNUMBER(OFFSET('Hygiene Data'!$D$7,0,10*ROW('Hygiene Data'!D178))),'Data Summary'!DP184="Yes"),OFFSET('Hygiene Data'!$D$7,0,10*ROW('Hygiene Data'!D178)),NA())</f>
        <v>#N/A</v>
      </c>
      <c r="BB184" s="510" t="e">
        <f ca="1">+IF(AND(ISNUMBER(OFFSET('Hygiene Data'!$D$9,0,10*ROW('Hygiene Data'!D178))),'Data Summary'!DQ184="Yes"),OFFSET('Hygiene Data'!$D$9,0,10*ROW('Hygiene Data'!D178)),NA())</f>
        <v>#N/A</v>
      </c>
      <c r="BC184" s="510" t="e">
        <f ca="1">+IF(AND(ISNUMBER(OFFSET('Hygiene Data'!$E$5,0,10*ROW('Hygiene Data'!E178))),'Data Summary'!DR184="Yes"),OFFSET('Hygiene Data'!$E$5,0,10*ROW('Hygiene Data'!E178)),NA())</f>
        <v>#N/A</v>
      </c>
      <c r="BD184" s="510" t="e">
        <f ca="1">+IF(AND(ISNUMBER(OFFSET('Hygiene Data'!$E$7,0,10*ROW('Hygiene Data'!E178))),'Data Summary'!DS184="Yes"),OFFSET('Hygiene Data'!$E$7,0,10*ROW('Hygiene Data'!E178)),NA())</f>
        <v>#N/A</v>
      </c>
      <c r="BE184" s="510" t="e">
        <f ca="1">+IF(AND(ISNUMBER(OFFSET('Hygiene Data'!$E$9,0,10*ROW('Hygiene Data'!E178))),'Data Summary'!DT184="Yes"),OFFSET('Hygiene Data'!$E$9,0,10*ROW('Hygiene Data'!E178)),NA())</f>
        <v>#N/A</v>
      </c>
      <c r="BF184" s="510" t="e">
        <f ca="1">+IF(AND(ISNUMBER(OFFSET('Hygiene Data'!$F$5,0,10*ROW('Hygiene Data'!F178))),'Data Summary'!DU184="Yes"),OFFSET('Hygiene Data'!$F$5,0,10*ROW('Hygiene Data'!F178)),NA())</f>
        <v>#N/A</v>
      </c>
      <c r="BG184" s="510" t="e">
        <f ca="1">+IF(AND(ISNUMBER(OFFSET('Hygiene Data'!$F$7,0,10*ROW('Hygiene Data'!F178))),'Data Summary'!DV184="Yes"),OFFSET('Hygiene Data'!$F$7,0,10*ROW('Hygiene Data'!F178)),NA())</f>
        <v>#N/A</v>
      </c>
      <c r="BH184" s="510" t="e">
        <f ca="1">+IF(AND(ISNUMBER(OFFSET('Hygiene Data'!$F$9,0,10*ROW('Hygiene Data'!F178))),'Data Summary'!DW184="Yes"),OFFSET('Hygiene Data'!$F$9,0,10*ROW('Hygiene Data'!F178)),NA())</f>
        <v>#N/A</v>
      </c>
      <c r="BI184" s="510" t="e">
        <f ca="1">+IF(AND(ISNUMBER(OFFSET('Hygiene Data'!$G$5,0,10*ROW('Hygiene Data'!G178))),'Data Summary'!DX184="Yes"),OFFSET('Hygiene Data'!$G$5,0,10*ROW('Hygiene Data'!G178)),NA())</f>
        <v>#N/A</v>
      </c>
      <c r="BJ184" s="510" t="e">
        <f ca="1">+IF(AND(ISNUMBER(OFFSET('Hygiene Data'!$G$7,0,10*ROW('Hygiene Data'!G178))),'Data Summary'!DY184="Yes"),OFFSET('Hygiene Data'!$G$7,0,10*ROW('Hygiene Data'!G178)),NA())</f>
        <v>#N/A</v>
      </c>
      <c r="BK184" s="510" t="e">
        <f ca="1">+IF(AND(ISNUMBER(OFFSET('Hygiene Data'!$G$9,0,10*ROW('Hygiene Data'!G178))),'Data Summary'!DZ184="Yes"),OFFSET('Hygiene Data'!$G$9,0,10*ROW('Hygiene Data'!G178)),NA())</f>
        <v>#N/A</v>
      </c>
      <c r="BL184" s="510" t="e">
        <f ca="1">+IF(AND(ISNUMBER(OFFSET('Hygiene Data'!$H$5,0,10*ROW('Hygiene Data'!H178))),'Data Summary'!EA184="Yes"),OFFSET('Hygiene Data'!$H$5,0,10*ROW('Hygiene Data'!H178)),NA())</f>
        <v>#N/A</v>
      </c>
      <c r="BM184" s="510" t="e">
        <f ca="1">+IF(AND(ISNUMBER(OFFSET('Hygiene Data'!$H$7,0,10*ROW('Hygiene Data'!H178))),'Data Summary'!EB184="Yes"),OFFSET('Hygiene Data'!$H$7,0,10*ROW('Hygiene Data'!H178)),NA())</f>
        <v>#N/A</v>
      </c>
      <c r="BN184" s="510" t="e">
        <f ca="1">+IF(AND(ISNUMBER(OFFSET('Hygiene Data'!$H$9,0,10*ROW('Hygiene Data'!H178))),'Data Summary'!EC184="Yes"),OFFSET('Hygiene Data'!$H$9,0,10*ROW('Hygiene Data'!H178)),NA())</f>
        <v>#N/A</v>
      </c>
      <c r="BO184" s="510" t="e">
        <f ca="1">+IF(AND(ISNUMBER(OFFSET('Hygiene Data'!$I$5,0,10*ROW('Hygiene Data'!I178))),'Data Summary'!ED184="Yes"),OFFSET('Hygiene Data'!$I$5,0,10*ROW('Hygiene Data'!I178)),NA())</f>
        <v>#N/A</v>
      </c>
      <c r="BP184" s="510" t="e">
        <f ca="1">+IF(AND(ISNUMBER(OFFSET('Hygiene Data'!$I$7,0,10*ROW('Hygiene Data'!I178))),'Data Summary'!EE184="Yes"),OFFSET('Hygiene Data'!$I$7,0,10*ROW('Hygiene Data'!I178)),NA())</f>
        <v>#N/A</v>
      </c>
      <c r="BQ184" s="510" t="e">
        <f ca="1">+IF(AND(ISNUMBER(OFFSET('Hygiene Data'!$I$9,0,10*ROW('Hygiene Data'!I178))),'Data Summary'!EF184="Yes"),OFFSET('Hygiene Data'!$I$9,0,10*ROW('Hygiene Data'!I178)),NA())</f>
        <v>#N/A</v>
      </c>
    </row>
    <row r="185" spans="1:69" x14ac:dyDescent="0.25">
      <c r="A185" s="506" t="e">
        <f ca="1">+RIGHT('Data Summary'!A185,LEN('Data Summary'!A185)-9)</f>
        <v>#VALUE!</v>
      </c>
      <c r="B185" s="480" t="str">
        <f ca="1">+IF(ISTEXT('Data Summary'!B185),'Data Summary'!B185,"")</f>
        <v/>
      </c>
      <c r="C185" s="507" t="e">
        <f ca="1">+VALUE('Data Summary'!C185)</f>
        <v>#VALUE!</v>
      </c>
      <c r="D185" s="508" t="e">
        <f ca="1">+IF(AND(ISNUMBER(OFFSET('Water Data'!$D$4,0,10*ROW('Water Data'!D179))),'Data Summary'!BS185="Yes"),100-OFFSET('Water Data'!$D$4,0,10*ROW('Water Data'!D179)),NA())</f>
        <v>#N/A</v>
      </c>
      <c r="E185" s="508" t="e">
        <f ca="1">+IF(AND(ISNUMBER(OFFSET('Water Data'!$D$6,0,10*ROW('Water Data'!D179))),'Data Summary'!BT185="Yes"),OFFSET('Water Data'!$D$6,0,10*ROW('Water Data'!D179)),NA())</f>
        <v>#N/A</v>
      </c>
      <c r="F185" s="508" t="e">
        <f ca="1">+IF(AND(ISNUMBER(OFFSET('Water Data'!$D$9,0,10*ROW('Water Data'!D179))),'Data Summary'!BU185="Yes"),OFFSET('Water Data'!$D$9,0,10*ROW('Water Data'!D179)),NA())</f>
        <v>#N/A</v>
      </c>
      <c r="G185" s="508" t="e">
        <f ca="1">+IF(AND(ISNUMBER(OFFSET('Water Data'!$E$4,0,10*ROW('Water Data'!E179))),'Data Summary'!BV185="Yes"),100-OFFSET('Water Data'!$E$4,0,10*ROW('Water Data'!E179)),NA())</f>
        <v>#N/A</v>
      </c>
      <c r="H185" s="508" t="e">
        <f ca="1">+IF(AND(ISNUMBER(OFFSET('Water Data'!$E$6,0,10*ROW('Water Data'!E179))),'Data Summary'!BW185="Yes"),OFFSET('Water Data'!$E$6,0,10*ROW('Water Data'!E179)),NA())</f>
        <v>#N/A</v>
      </c>
      <c r="I185" s="508" t="e">
        <f ca="1">+IF(AND(ISNUMBER(OFFSET('Water Data'!$E$9,0,10*ROW('Water Data'!E179))),'Data Summary'!BX185="Yes"),OFFSET('Water Data'!$E$9,0,10*ROW('Water Data'!E179)),NA())</f>
        <v>#N/A</v>
      </c>
      <c r="J185" s="508" t="e">
        <f ca="1">+IF(AND(ISNUMBER(OFFSET('Water Data'!$F$4,0,10*ROW('Water Data'!F179))),'Data Summary'!BY185="Yes"),100-OFFSET('Water Data'!$F$4,0,10*ROW('Water Data'!F179)),NA())</f>
        <v>#N/A</v>
      </c>
      <c r="K185" s="508" t="e">
        <f ca="1">+IF(AND(ISNUMBER(OFFSET('Water Data'!$F$6,0,10*ROW('Water Data'!F179))),'Data Summary'!BZ185="Yes"),OFFSET('Water Data'!$F$6,0,10*ROW('Water Data'!F179)),NA())</f>
        <v>#N/A</v>
      </c>
      <c r="L185" s="508" t="e">
        <f ca="1">+IF(AND(ISNUMBER(OFFSET('Water Data'!$F$9,0,10*ROW('Water Data'!F179))),'Data Summary'!CA185="Yes"),OFFSET('Water Data'!$F$9,0,10*ROW('Water Data'!F179)),NA())</f>
        <v>#N/A</v>
      </c>
      <c r="M185" s="508" t="e">
        <f ca="1">+IF(AND(ISNUMBER(OFFSET('Water Data'!$G$4,0,10*ROW('Water Data'!G179))),'Data Summary'!CB185="Yes"),100-OFFSET('Water Data'!$G$4,0,10*ROW('Water Data'!G179)),NA())</f>
        <v>#N/A</v>
      </c>
      <c r="N185" s="508" t="e">
        <f ca="1">+IF(AND(ISNUMBER(OFFSET('Water Data'!$G$6,0,10*ROW('Water Data'!G179))),'Data Summary'!CC185="Yes"),OFFSET('Water Data'!$G$6,0,10*ROW('Water Data'!G179)),NA())</f>
        <v>#N/A</v>
      </c>
      <c r="O185" s="508" t="e">
        <f ca="1">+IF(AND(ISNUMBER(OFFSET('Water Data'!$G$9,0,10*ROW('Water Data'!G179))),'Data Summary'!CD185="Yes"),OFFSET('Water Data'!$G$9,0,10*ROW('Water Data'!G179)),NA())</f>
        <v>#N/A</v>
      </c>
      <c r="P185" s="508" t="e">
        <f ca="1">+IF(AND(ISNUMBER(OFFSET('Water Data'!$H$4,0,10*ROW('Water Data'!H179))),'Data Summary'!CE185="Yes"),100-OFFSET('Water Data'!$H$4,0,10*ROW('Water Data'!H179)),NA())</f>
        <v>#N/A</v>
      </c>
      <c r="Q185" s="508" t="e">
        <f ca="1">+IF(AND(ISNUMBER(OFFSET('Water Data'!$H$6,0,10*ROW('Water Data'!H179))),'Data Summary'!CF185="Yes"),OFFSET('Water Data'!$H$6,0,10*ROW('Water Data'!H179)),NA())</f>
        <v>#N/A</v>
      </c>
      <c r="R185" s="508" t="e">
        <f ca="1">+IF(AND(ISNUMBER(OFFSET('Water Data'!$H$9,0,10*ROW('Water Data'!H179))),'Data Summary'!CG185="Yes"),OFFSET('Water Data'!$H$9,0,10*ROW('Water Data'!H179)),NA())</f>
        <v>#N/A</v>
      </c>
      <c r="S185" s="508" t="e">
        <f ca="1">+IF(AND(ISNUMBER(OFFSET('Water Data'!$I$4,0,10*ROW('Water Data'!I179))),'Data Summary'!CH185="Yes"),100-OFFSET('Water Data'!$I$4,0,10*ROW('Water Data'!I179)),NA())</f>
        <v>#N/A</v>
      </c>
      <c r="T185" s="508" t="e">
        <f ca="1">+IF(AND(ISNUMBER(OFFSET('Water Data'!$I$6,0,10*ROW('Water Data'!I179))),'Data Summary'!CI185="Yes"),OFFSET('Water Data'!$I$6,0,10*ROW('Water Data'!I179)),NA())</f>
        <v>#N/A</v>
      </c>
      <c r="U185" s="508" t="e">
        <f ca="1">+IF(AND(ISNUMBER(OFFSET('Water Data'!$I$9,0,10*ROW('Water Data'!I179))),'Data Summary'!CJ185="Yes"),OFFSET('Water Data'!$I$9,0,10*ROW('Water Data'!I179)),NA())</f>
        <v>#N/A</v>
      </c>
      <c r="V185" s="509" t="e">
        <f ca="1">+IF(AND(ISNUMBER(OFFSET('Sanitation Data'!$D$4,0,10*ROW('Sanitation Data'!D179))),'Data Summary'!CK185="Yes"),100-OFFSET('Sanitation Data'!$D$4,0,10*ROW('Sanitation Data'!D179)),NA())</f>
        <v>#N/A</v>
      </c>
      <c r="W185" s="509" t="e">
        <f ca="1">+IF(AND(ISNUMBER(OFFSET('Sanitation Data'!$D$6,0,10*ROW('Sanitation Data'!D179))),'Data Summary'!CL185="Yes"),OFFSET('Sanitation Data'!$D$6,0,10*ROW('Sanitation Data'!D179)),NA())</f>
        <v>#N/A</v>
      </c>
      <c r="X185" s="509" t="e">
        <f ca="1">+IF(AND(ISNUMBER(OFFSET('Sanitation Data'!$D$10,0,10*ROW('Sanitation Data'!D179))),'Data Summary'!CM185="Yes"),OFFSET('Sanitation Data'!$D$10,0,10*ROW('Sanitation Data'!D179)),NA())</f>
        <v>#N/A</v>
      </c>
      <c r="Y185" s="509" t="e">
        <f ca="1">+IF(AND(ISNUMBER(OFFSET('Sanitation Data'!$D$11,0,10*ROW('Sanitation Data'!D179))),'Data Summary'!CN185="Yes"),OFFSET('Sanitation Data'!$D$11,0,10*ROW('Sanitation Data'!D179)),NA())</f>
        <v>#N/A</v>
      </c>
      <c r="Z185" s="509" t="e">
        <f ca="1">+IF(AND(ISNUMBER(OFFSET('Sanitation Data'!$D$12,0,10*ROW('Sanitation Data'!D179))),'Data Summary'!CO185="Yes"),OFFSET('Sanitation Data'!$D$12,0,10*ROW('Sanitation Data'!D179)),NA())</f>
        <v>#N/A</v>
      </c>
      <c r="AA185" s="509" t="e">
        <f ca="1">+IF(AND(ISNUMBER(OFFSET('Sanitation Data'!$E$4,0,10*ROW('Sanitation Data'!E179))),'Data Summary'!CP185="Yes"),100-OFFSET('Sanitation Data'!$E$4,0,10*ROW('Sanitation Data'!E179)),NA())</f>
        <v>#N/A</v>
      </c>
      <c r="AB185" s="509" t="e">
        <f ca="1">+IF(AND(ISNUMBER(OFFSET('Sanitation Data'!$E$6,0,10*ROW('Sanitation Data'!E179))),'Data Summary'!CQ185="Yes"),OFFSET('Sanitation Data'!$E$6,0,10*ROW('Sanitation Data'!E179)),NA())</f>
        <v>#N/A</v>
      </c>
      <c r="AC185" s="509" t="e">
        <f ca="1">+IF(AND(ISNUMBER(OFFSET('Sanitation Data'!$E$10,0,10*ROW('Sanitation Data'!E179))),'Data Summary'!CR185="Yes"),OFFSET('Sanitation Data'!$E$10,0,10*ROW('Sanitation Data'!E179)),NA())</f>
        <v>#N/A</v>
      </c>
      <c r="AD185" s="509" t="e">
        <f ca="1">+IF(AND(ISNUMBER(OFFSET('Sanitation Data'!$E$11,0,10*ROW('Sanitation Data'!E179))),'Data Summary'!CS185="Yes"),OFFSET('Sanitation Data'!$E$11,0,10*ROW('Sanitation Data'!E179)),NA())</f>
        <v>#N/A</v>
      </c>
      <c r="AE185" s="509" t="e">
        <f ca="1">+IF(AND(ISNUMBER(OFFSET('Sanitation Data'!$E$12,0,10*ROW('Sanitation Data'!E179))),'Data Summary'!CT185="Yes"),OFFSET('Sanitation Data'!$E$12,0,10*ROW('Sanitation Data'!E179)),NA())</f>
        <v>#N/A</v>
      </c>
      <c r="AF185" s="509" t="e">
        <f ca="1">+IF(AND(ISNUMBER(OFFSET('Sanitation Data'!$F$4,0,10*ROW('Sanitation Data'!F179))),'Data Summary'!CU185="Yes"),100-OFFSET('Sanitation Data'!$F$4,0,10*ROW('Sanitation Data'!F179)),NA())</f>
        <v>#N/A</v>
      </c>
      <c r="AG185" s="509" t="e">
        <f ca="1">+IF(AND(ISNUMBER(OFFSET('Sanitation Data'!$F$6,0,10*ROW('Sanitation Data'!F179))),'Data Summary'!CV185="Yes"),OFFSET('Sanitation Data'!$F$6,0,10*ROW('Sanitation Data'!F179)),NA())</f>
        <v>#N/A</v>
      </c>
      <c r="AH185" s="509" t="e">
        <f ca="1">+IF(AND(ISNUMBER(OFFSET('Sanitation Data'!$F$10,0,10*ROW('Sanitation Data'!F179))),'Data Summary'!CW185="Yes"),OFFSET('Sanitation Data'!$F$10,0,10*ROW('Sanitation Data'!F179)),NA())</f>
        <v>#N/A</v>
      </c>
      <c r="AI185" s="509" t="e">
        <f ca="1">+IF(AND(ISNUMBER(OFFSET('Sanitation Data'!$F$11,0,10*ROW('Sanitation Data'!F179))),'Data Summary'!CX185="Yes"),OFFSET('Sanitation Data'!$F$11,0,10*ROW('Sanitation Data'!F179)),NA())</f>
        <v>#N/A</v>
      </c>
      <c r="AJ185" s="509" t="e">
        <f ca="1">+IF(AND(ISNUMBER(OFFSET('Sanitation Data'!$F$12,0,10*ROW('Sanitation Data'!F179))),'Data Summary'!CY185="Yes"),OFFSET('Sanitation Data'!$F$12,0,10*ROW('Sanitation Data'!F179)),NA())</f>
        <v>#N/A</v>
      </c>
      <c r="AK185" s="509" t="e">
        <f ca="1">+IF(AND(ISNUMBER(OFFSET('Sanitation Data'!$G$4,0,10*ROW('Sanitation Data'!G179))),'Data Summary'!CZ185="Yes"),100-OFFSET('Sanitation Data'!$G$4,0,10*ROW('Sanitation Data'!G179)),NA())</f>
        <v>#N/A</v>
      </c>
      <c r="AL185" s="509" t="e">
        <f ca="1">+IF(AND(ISNUMBER(OFFSET('Sanitation Data'!$G$6,0,10*ROW('Sanitation Data'!G179))),'Data Summary'!DA185="Yes"),OFFSET('Sanitation Data'!$G$6,0,10*ROW('Sanitation Data'!G179)),NA())</f>
        <v>#N/A</v>
      </c>
      <c r="AM185" s="509" t="e">
        <f ca="1">+IF(AND(ISNUMBER(OFFSET('Sanitation Data'!$G$10,0,10*ROW('Sanitation Data'!G179))),'Data Summary'!DB185="Yes"),OFFSET('Sanitation Data'!$G$10,0,10*ROW('Sanitation Data'!G179)),NA())</f>
        <v>#N/A</v>
      </c>
      <c r="AN185" s="509" t="e">
        <f ca="1">+IF(AND(ISNUMBER(OFFSET('Sanitation Data'!$G$11,0,10*ROW('Sanitation Data'!G179))),'Data Summary'!DC185="Yes"),OFFSET('Sanitation Data'!$G$11,0,10*ROW('Sanitation Data'!G179)),NA())</f>
        <v>#N/A</v>
      </c>
      <c r="AO185" s="509" t="e">
        <f ca="1">+IF(AND(ISNUMBER(OFFSET('Sanitation Data'!$G$12,0,10*ROW('Sanitation Data'!G179))),'Data Summary'!DD185="Yes"),OFFSET('Sanitation Data'!$G$12,0,10*ROW('Sanitation Data'!G179)),NA())</f>
        <v>#N/A</v>
      </c>
      <c r="AP185" s="509" t="e">
        <f ca="1">+IF(AND(ISNUMBER(OFFSET('Sanitation Data'!$H$4,0,10*ROW('Sanitation Data'!H179))),'Data Summary'!DE185="Yes"),100-OFFSET('Sanitation Data'!$H$4,0,10*ROW('Sanitation Data'!H179)),NA())</f>
        <v>#N/A</v>
      </c>
      <c r="AQ185" s="509" t="e">
        <f ca="1">+IF(AND(ISNUMBER(OFFSET('Sanitation Data'!$H$6,0,10*ROW('Sanitation Data'!H179))),'Data Summary'!DF185="Yes"),OFFSET('Sanitation Data'!$H$6,0,10*ROW('Sanitation Data'!H179)),NA())</f>
        <v>#N/A</v>
      </c>
      <c r="AR185" s="509" t="e">
        <f ca="1">+IF(AND(ISNUMBER(OFFSET('Sanitation Data'!$H$10,0,10*ROW('Sanitation Data'!H179))),'Data Summary'!DG185="Yes"),OFFSET('Sanitation Data'!$H$10,0,10*ROW('Sanitation Data'!H179)),NA())</f>
        <v>#N/A</v>
      </c>
      <c r="AS185" s="509" t="e">
        <f ca="1">+IF(AND(ISNUMBER(OFFSET('Sanitation Data'!$H$11,0,10*ROW('Sanitation Data'!H179))),'Data Summary'!DH185="Yes"),OFFSET('Sanitation Data'!$H$11,0,10*ROW('Sanitation Data'!H179)),NA())</f>
        <v>#N/A</v>
      </c>
      <c r="AT185" s="509" t="e">
        <f ca="1">+IF(AND(ISNUMBER(OFFSET('Sanitation Data'!$H$12,0,10*ROW('Sanitation Data'!H179))),'Data Summary'!DI185="Yes"),OFFSET('Sanitation Data'!$H$12,0,10*ROW('Sanitation Data'!H179)),NA())</f>
        <v>#N/A</v>
      </c>
      <c r="AU185" s="509" t="e">
        <f ca="1">+IF(AND(ISNUMBER(OFFSET('Sanitation Data'!$I$4,0,10*ROW('Sanitation Data'!I179))),'Data Summary'!DJ185="Yes"),100-OFFSET('Sanitation Data'!$I$4,0,10*ROW('Sanitation Data'!I179)),NA())</f>
        <v>#N/A</v>
      </c>
      <c r="AV185" s="509" t="e">
        <f ca="1">+IF(AND(ISNUMBER(OFFSET('Sanitation Data'!$I$6,0,10*ROW('Sanitation Data'!I179))),'Data Summary'!DK185="Yes"),OFFSET('Sanitation Data'!$I$6,0,10*ROW('Sanitation Data'!I179)),NA())</f>
        <v>#N/A</v>
      </c>
      <c r="AW185" s="509" t="e">
        <f ca="1">+IF(AND(ISNUMBER(OFFSET('Sanitation Data'!$I$10,0,10*ROW('Sanitation Data'!I179))),'Data Summary'!DL185="Yes"),OFFSET('Sanitation Data'!$I$10,0,10*ROW('Sanitation Data'!I179)),NA())</f>
        <v>#N/A</v>
      </c>
      <c r="AX185" s="509" t="e">
        <f ca="1">+IF(AND(ISNUMBER(OFFSET('Sanitation Data'!$I$11,0,10*ROW('Sanitation Data'!I179))),'Data Summary'!DM185="Yes"),OFFSET('Sanitation Data'!$I$11,0,10*ROW('Sanitation Data'!I179)),NA())</f>
        <v>#N/A</v>
      </c>
      <c r="AY185" s="509" t="e">
        <f ca="1">+IF(AND(ISNUMBER(OFFSET('Sanitation Data'!$I$12,0,10*ROW('Sanitation Data'!I179))),'Data Summary'!DN185="Yes"),OFFSET('Sanitation Data'!$I$12,0,10*ROW('Sanitation Data'!I179)),NA())</f>
        <v>#N/A</v>
      </c>
      <c r="AZ185" s="510" t="e">
        <f ca="1">+IF(AND(ISNUMBER(OFFSET('Hygiene Data'!$D$5,0,10*ROW('Hygiene Data'!D179))),'Data Summary'!DO185="Yes"),OFFSET('Hygiene Data'!$D$5,0,10*ROW('Hygiene Data'!D179)),NA())</f>
        <v>#N/A</v>
      </c>
      <c r="BA185" s="510" t="e">
        <f ca="1">+IF(AND(ISNUMBER(OFFSET('Hygiene Data'!$D$7,0,10*ROW('Hygiene Data'!D179))),'Data Summary'!DP185="Yes"),OFFSET('Hygiene Data'!$D$7,0,10*ROW('Hygiene Data'!D179)),NA())</f>
        <v>#N/A</v>
      </c>
      <c r="BB185" s="510" t="e">
        <f ca="1">+IF(AND(ISNUMBER(OFFSET('Hygiene Data'!$D$9,0,10*ROW('Hygiene Data'!D179))),'Data Summary'!DQ185="Yes"),OFFSET('Hygiene Data'!$D$9,0,10*ROW('Hygiene Data'!D179)),NA())</f>
        <v>#N/A</v>
      </c>
      <c r="BC185" s="510" t="e">
        <f ca="1">+IF(AND(ISNUMBER(OFFSET('Hygiene Data'!$E$5,0,10*ROW('Hygiene Data'!E179))),'Data Summary'!DR185="Yes"),OFFSET('Hygiene Data'!$E$5,0,10*ROW('Hygiene Data'!E179)),NA())</f>
        <v>#N/A</v>
      </c>
      <c r="BD185" s="510" t="e">
        <f ca="1">+IF(AND(ISNUMBER(OFFSET('Hygiene Data'!$E$7,0,10*ROW('Hygiene Data'!E179))),'Data Summary'!DS185="Yes"),OFFSET('Hygiene Data'!$E$7,0,10*ROW('Hygiene Data'!E179)),NA())</f>
        <v>#N/A</v>
      </c>
      <c r="BE185" s="510" t="e">
        <f ca="1">+IF(AND(ISNUMBER(OFFSET('Hygiene Data'!$E$9,0,10*ROW('Hygiene Data'!E179))),'Data Summary'!DT185="Yes"),OFFSET('Hygiene Data'!$E$9,0,10*ROW('Hygiene Data'!E179)),NA())</f>
        <v>#N/A</v>
      </c>
      <c r="BF185" s="510" t="e">
        <f ca="1">+IF(AND(ISNUMBER(OFFSET('Hygiene Data'!$F$5,0,10*ROW('Hygiene Data'!F179))),'Data Summary'!DU185="Yes"),OFFSET('Hygiene Data'!$F$5,0,10*ROW('Hygiene Data'!F179)),NA())</f>
        <v>#N/A</v>
      </c>
      <c r="BG185" s="510" t="e">
        <f ca="1">+IF(AND(ISNUMBER(OFFSET('Hygiene Data'!$F$7,0,10*ROW('Hygiene Data'!F179))),'Data Summary'!DV185="Yes"),OFFSET('Hygiene Data'!$F$7,0,10*ROW('Hygiene Data'!F179)),NA())</f>
        <v>#N/A</v>
      </c>
      <c r="BH185" s="510" t="e">
        <f ca="1">+IF(AND(ISNUMBER(OFFSET('Hygiene Data'!$F$9,0,10*ROW('Hygiene Data'!F179))),'Data Summary'!DW185="Yes"),OFFSET('Hygiene Data'!$F$9,0,10*ROW('Hygiene Data'!F179)),NA())</f>
        <v>#N/A</v>
      </c>
      <c r="BI185" s="510" t="e">
        <f ca="1">+IF(AND(ISNUMBER(OFFSET('Hygiene Data'!$G$5,0,10*ROW('Hygiene Data'!G179))),'Data Summary'!DX185="Yes"),OFFSET('Hygiene Data'!$G$5,0,10*ROW('Hygiene Data'!G179)),NA())</f>
        <v>#N/A</v>
      </c>
      <c r="BJ185" s="510" t="e">
        <f ca="1">+IF(AND(ISNUMBER(OFFSET('Hygiene Data'!$G$7,0,10*ROW('Hygiene Data'!G179))),'Data Summary'!DY185="Yes"),OFFSET('Hygiene Data'!$G$7,0,10*ROW('Hygiene Data'!G179)),NA())</f>
        <v>#N/A</v>
      </c>
      <c r="BK185" s="510" t="e">
        <f ca="1">+IF(AND(ISNUMBER(OFFSET('Hygiene Data'!$G$9,0,10*ROW('Hygiene Data'!G179))),'Data Summary'!DZ185="Yes"),OFFSET('Hygiene Data'!$G$9,0,10*ROW('Hygiene Data'!G179)),NA())</f>
        <v>#N/A</v>
      </c>
      <c r="BL185" s="510" t="e">
        <f ca="1">+IF(AND(ISNUMBER(OFFSET('Hygiene Data'!$H$5,0,10*ROW('Hygiene Data'!H179))),'Data Summary'!EA185="Yes"),OFFSET('Hygiene Data'!$H$5,0,10*ROW('Hygiene Data'!H179)),NA())</f>
        <v>#N/A</v>
      </c>
      <c r="BM185" s="510" t="e">
        <f ca="1">+IF(AND(ISNUMBER(OFFSET('Hygiene Data'!$H$7,0,10*ROW('Hygiene Data'!H179))),'Data Summary'!EB185="Yes"),OFFSET('Hygiene Data'!$H$7,0,10*ROW('Hygiene Data'!H179)),NA())</f>
        <v>#N/A</v>
      </c>
      <c r="BN185" s="510" t="e">
        <f ca="1">+IF(AND(ISNUMBER(OFFSET('Hygiene Data'!$H$9,0,10*ROW('Hygiene Data'!H179))),'Data Summary'!EC185="Yes"),OFFSET('Hygiene Data'!$H$9,0,10*ROW('Hygiene Data'!H179)),NA())</f>
        <v>#N/A</v>
      </c>
      <c r="BO185" s="510" t="e">
        <f ca="1">+IF(AND(ISNUMBER(OFFSET('Hygiene Data'!$I$5,0,10*ROW('Hygiene Data'!I179))),'Data Summary'!ED185="Yes"),OFFSET('Hygiene Data'!$I$5,0,10*ROW('Hygiene Data'!I179)),NA())</f>
        <v>#N/A</v>
      </c>
      <c r="BP185" s="510" t="e">
        <f ca="1">+IF(AND(ISNUMBER(OFFSET('Hygiene Data'!$I$7,0,10*ROW('Hygiene Data'!I179))),'Data Summary'!EE185="Yes"),OFFSET('Hygiene Data'!$I$7,0,10*ROW('Hygiene Data'!I179)),NA())</f>
        <v>#N/A</v>
      </c>
      <c r="BQ185" s="510" t="e">
        <f ca="1">+IF(AND(ISNUMBER(OFFSET('Hygiene Data'!$I$9,0,10*ROW('Hygiene Data'!I179))),'Data Summary'!EF185="Yes"),OFFSET('Hygiene Data'!$I$9,0,10*ROW('Hygiene Data'!I179)),NA())</f>
        <v>#N/A</v>
      </c>
    </row>
    <row r="186" spans="1:69" x14ac:dyDescent="0.25">
      <c r="A186" s="506" t="e">
        <f ca="1">+RIGHT('Data Summary'!A186,LEN('Data Summary'!A186)-9)</f>
        <v>#VALUE!</v>
      </c>
      <c r="B186" s="480" t="str">
        <f ca="1">+IF(ISTEXT('Data Summary'!B186),'Data Summary'!B186,"")</f>
        <v/>
      </c>
      <c r="C186" s="507" t="e">
        <f ca="1">+VALUE('Data Summary'!C186)</f>
        <v>#VALUE!</v>
      </c>
      <c r="D186" s="508" t="e">
        <f ca="1">+IF(AND(ISNUMBER(OFFSET('Water Data'!$D$4,0,10*ROW('Water Data'!D180))),'Data Summary'!BS186="Yes"),100-OFFSET('Water Data'!$D$4,0,10*ROW('Water Data'!D180)),NA())</f>
        <v>#N/A</v>
      </c>
      <c r="E186" s="508" t="e">
        <f ca="1">+IF(AND(ISNUMBER(OFFSET('Water Data'!$D$6,0,10*ROW('Water Data'!D180))),'Data Summary'!BT186="Yes"),OFFSET('Water Data'!$D$6,0,10*ROW('Water Data'!D180)),NA())</f>
        <v>#N/A</v>
      </c>
      <c r="F186" s="508" t="e">
        <f ca="1">+IF(AND(ISNUMBER(OFFSET('Water Data'!$D$9,0,10*ROW('Water Data'!D180))),'Data Summary'!BU186="Yes"),OFFSET('Water Data'!$D$9,0,10*ROW('Water Data'!D180)),NA())</f>
        <v>#N/A</v>
      </c>
      <c r="G186" s="508" t="e">
        <f ca="1">+IF(AND(ISNUMBER(OFFSET('Water Data'!$E$4,0,10*ROW('Water Data'!E180))),'Data Summary'!BV186="Yes"),100-OFFSET('Water Data'!$E$4,0,10*ROW('Water Data'!E180)),NA())</f>
        <v>#N/A</v>
      </c>
      <c r="H186" s="508" t="e">
        <f ca="1">+IF(AND(ISNUMBER(OFFSET('Water Data'!$E$6,0,10*ROW('Water Data'!E180))),'Data Summary'!BW186="Yes"),OFFSET('Water Data'!$E$6,0,10*ROW('Water Data'!E180)),NA())</f>
        <v>#N/A</v>
      </c>
      <c r="I186" s="508" t="e">
        <f ca="1">+IF(AND(ISNUMBER(OFFSET('Water Data'!$E$9,0,10*ROW('Water Data'!E180))),'Data Summary'!BX186="Yes"),OFFSET('Water Data'!$E$9,0,10*ROW('Water Data'!E180)),NA())</f>
        <v>#N/A</v>
      </c>
      <c r="J186" s="508" t="e">
        <f ca="1">+IF(AND(ISNUMBER(OFFSET('Water Data'!$F$4,0,10*ROW('Water Data'!F180))),'Data Summary'!BY186="Yes"),100-OFFSET('Water Data'!$F$4,0,10*ROW('Water Data'!F180)),NA())</f>
        <v>#N/A</v>
      </c>
      <c r="K186" s="508" t="e">
        <f ca="1">+IF(AND(ISNUMBER(OFFSET('Water Data'!$F$6,0,10*ROW('Water Data'!F180))),'Data Summary'!BZ186="Yes"),OFFSET('Water Data'!$F$6,0,10*ROW('Water Data'!F180)),NA())</f>
        <v>#N/A</v>
      </c>
      <c r="L186" s="508" t="e">
        <f ca="1">+IF(AND(ISNUMBER(OFFSET('Water Data'!$F$9,0,10*ROW('Water Data'!F180))),'Data Summary'!CA186="Yes"),OFFSET('Water Data'!$F$9,0,10*ROW('Water Data'!F180)),NA())</f>
        <v>#N/A</v>
      </c>
      <c r="M186" s="508" t="e">
        <f ca="1">+IF(AND(ISNUMBER(OFFSET('Water Data'!$G$4,0,10*ROW('Water Data'!G180))),'Data Summary'!CB186="Yes"),100-OFFSET('Water Data'!$G$4,0,10*ROW('Water Data'!G180)),NA())</f>
        <v>#N/A</v>
      </c>
      <c r="N186" s="508" t="e">
        <f ca="1">+IF(AND(ISNUMBER(OFFSET('Water Data'!$G$6,0,10*ROW('Water Data'!G180))),'Data Summary'!CC186="Yes"),OFFSET('Water Data'!$G$6,0,10*ROW('Water Data'!G180)),NA())</f>
        <v>#N/A</v>
      </c>
      <c r="O186" s="508" t="e">
        <f ca="1">+IF(AND(ISNUMBER(OFFSET('Water Data'!$G$9,0,10*ROW('Water Data'!G180))),'Data Summary'!CD186="Yes"),OFFSET('Water Data'!$G$9,0,10*ROW('Water Data'!G180)),NA())</f>
        <v>#N/A</v>
      </c>
      <c r="P186" s="508" t="e">
        <f ca="1">+IF(AND(ISNUMBER(OFFSET('Water Data'!$H$4,0,10*ROW('Water Data'!H180))),'Data Summary'!CE186="Yes"),100-OFFSET('Water Data'!$H$4,0,10*ROW('Water Data'!H180)),NA())</f>
        <v>#N/A</v>
      </c>
      <c r="Q186" s="508" t="e">
        <f ca="1">+IF(AND(ISNUMBER(OFFSET('Water Data'!$H$6,0,10*ROW('Water Data'!H180))),'Data Summary'!CF186="Yes"),OFFSET('Water Data'!$H$6,0,10*ROW('Water Data'!H180)),NA())</f>
        <v>#N/A</v>
      </c>
      <c r="R186" s="508" t="e">
        <f ca="1">+IF(AND(ISNUMBER(OFFSET('Water Data'!$H$9,0,10*ROW('Water Data'!H180))),'Data Summary'!CG186="Yes"),OFFSET('Water Data'!$H$9,0,10*ROW('Water Data'!H180)),NA())</f>
        <v>#N/A</v>
      </c>
      <c r="S186" s="508" t="e">
        <f ca="1">+IF(AND(ISNUMBER(OFFSET('Water Data'!$I$4,0,10*ROW('Water Data'!I180))),'Data Summary'!CH186="Yes"),100-OFFSET('Water Data'!$I$4,0,10*ROW('Water Data'!I180)),NA())</f>
        <v>#N/A</v>
      </c>
      <c r="T186" s="508" t="e">
        <f ca="1">+IF(AND(ISNUMBER(OFFSET('Water Data'!$I$6,0,10*ROW('Water Data'!I180))),'Data Summary'!CI186="Yes"),OFFSET('Water Data'!$I$6,0,10*ROW('Water Data'!I180)),NA())</f>
        <v>#N/A</v>
      </c>
      <c r="U186" s="508" t="e">
        <f ca="1">+IF(AND(ISNUMBER(OFFSET('Water Data'!$I$9,0,10*ROW('Water Data'!I180))),'Data Summary'!CJ186="Yes"),OFFSET('Water Data'!$I$9,0,10*ROW('Water Data'!I180)),NA())</f>
        <v>#N/A</v>
      </c>
      <c r="V186" s="509" t="e">
        <f ca="1">+IF(AND(ISNUMBER(OFFSET('Sanitation Data'!$D$4,0,10*ROW('Sanitation Data'!D180))),'Data Summary'!CK186="Yes"),100-OFFSET('Sanitation Data'!$D$4,0,10*ROW('Sanitation Data'!D180)),NA())</f>
        <v>#N/A</v>
      </c>
      <c r="W186" s="509" t="e">
        <f ca="1">+IF(AND(ISNUMBER(OFFSET('Sanitation Data'!$D$6,0,10*ROW('Sanitation Data'!D180))),'Data Summary'!CL186="Yes"),OFFSET('Sanitation Data'!$D$6,0,10*ROW('Sanitation Data'!D180)),NA())</f>
        <v>#N/A</v>
      </c>
      <c r="X186" s="509" t="e">
        <f ca="1">+IF(AND(ISNUMBER(OFFSET('Sanitation Data'!$D$10,0,10*ROW('Sanitation Data'!D180))),'Data Summary'!CM186="Yes"),OFFSET('Sanitation Data'!$D$10,0,10*ROW('Sanitation Data'!D180)),NA())</f>
        <v>#N/A</v>
      </c>
      <c r="Y186" s="509" t="e">
        <f ca="1">+IF(AND(ISNUMBER(OFFSET('Sanitation Data'!$D$11,0,10*ROW('Sanitation Data'!D180))),'Data Summary'!CN186="Yes"),OFFSET('Sanitation Data'!$D$11,0,10*ROW('Sanitation Data'!D180)),NA())</f>
        <v>#N/A</v>
      </c>
      <c r="Z186" s="509" t="e">
        <f ca="1">+IF(AND(ISNUMBER(OFFSET('Sanitation Data'!$D$12,0,10*ROW('Sanitation Data'!D180))),'Data Summary'!CO186="Yes"),OFFSET('Sanitation Data'!$D$12,0,10*ROW('Sanitation Data'!D180)),NA())</f>
        <v>#N/A</v>
      </c>
      <c r="AA186" s="509" t="e">
        <f ca="1">+IF(AND(ISNUMBER(OFFSET('Sanitation Data'!$E$4,0,10*ROW('Sanitation Data'!E180))),'Data Summary'!CP186="Yes"),100-OFFSET('Sanitation Data'!$E$4,0,10*ROW('Sanitation Data'!E180)),NA())</f>
        <v>#N/A</v>
      </c>
      <c r="AB186" s="509" t="e">
        <f ca="1">+IF(AND(ISNUMBER(OFFSET('Sanitation Data'!$E$6,0,10*ROW('Sanitation Data'!E180))),'Data Summary'!CQ186="Yes"),OFFSET('Sanitation Data'!$E$6,0,10*ROW('Sanitation Data'!E180)),NA())</f>
        <v>#N/A</v>
      </c>
      <c r="AC186" s="509" t="e">
        <f ca="1">+IF(AND(ISNUMBER(OFFSET('Sanitation Data'!$E$10,0,10*ROW('Sanitation Data'!E180))),'Data Summary'!CR186="Yes"),OFFSET('Sanitation Data'!$E$10,0,10*ROW('Sanitation Data'!E180)),NA())</f>
        <v>#N/A</v>
      </c>
      <c r="AD186" s="509" t="e">
        <f ca="1">+IF(AND(ISNUMBER(OFFSET('Sanitation Data'!$E$11,0,10*ROW('Sanitation Data'!E180))),'Data Summary'!CS186="Yes"),OFFSET('Sanitation Data'!$E$11,0,10*ROW('Sanitation Data'!E180)),NA())</f>
        <v>#N/A</v>
      </c>
      <c r="AE186" s="509" t="e">
        <f ca="1">+IF(AND(ISNUMBER(OFFSET('Sanitation Data'!$E$12,0,10*ROW('Sanitation Data'!E180))),'Data Summary'!CT186="Yes"),OFFSET('Sanitation Data'!$E$12,0,10*ROW('Sanitation Data'!E180)),NA())</f>
        <v>#N/A</v>
      </c>
      <c r="AF186" s="509" t="e">
        <f ca="1">+IF(AND(ISNUMBER(OFFSET('Sanitation Data'!$F$4,0,10*ROW('Sanitation Data'!F180))),'Data Summary'!CU186="Yes"),100-OFFSET('Sanitation Data'!$F$4,0,10*ROW('Sanitation Data'!F180)),NA())</f>
        <v>#N/A</v>
      </c>
      <c r="AG186" s="509" t="e">
        <f ca="1">+IF(AND(ISNUMBER(OFFSET('Sanitation Data'!$F$6,0,10*ROW('Sanitation Data'!F180))),'Data Summary'!CV186="Yes"),OFFSET('Sanitation Data'!$F$6,0,10*ROW('Sanitation Data'!F180)),NA())</f>
        <v>#N/A</v>
      </c>
      <c r="AH186" s="509" t="e">
        <f ca="1">+IF(AND(ISNUMBER(OFFSET('Sanitation Data'!$F$10,0,10*ROW('Sanitation Data'!F180))),'Data Summary'!CW186="Yes"),OFFSET('Sanitation Data'!$F$10,0,10*ROW('Sanitation Data'!F180)),NA())</f>
        <v>#N/A</v>
      </c>
      <c r="AI186" s="509" t="e">
        <f ca="1">+IF(AND(ISNUMBER(OFFSET('Sanitation Data'!$F$11,0,10*ROW('Sanitation Data'!F180))),'Data Summary'!CX186="Yes"),OFFSET('Sanitation Data'!$F$11,0,10*ROW('Sanitation Data'!F180)),NA())</f>
        <v>#N/A</v>
      </c>
      <c r="AJ186" s="509" t="e">
        <f ca="1">+IF(AND(ISNUMBER(OFFSET('Sanitation Data'!$F$12,0,10*ROW('Sanitation Data'!F180))),'Data Summary'!CY186="Yes"),OFFSET('Sanitation Data'!$F$12,0,10*ROW('Sanitation Data'!F180)),NA())</f>
        <v>#N/A</v>
      </c>
      <c r="AK186" s="509" t="e">
        <f ca="1">+IF(AND(ISNUMBER(OFFSET('Sanitation Data'!$G$4,0,10*ROW('Sanitation Data'!G180))),'Data Summary'!CZ186="Yes"),100-OFFSET('Sanitation Data'!$G$4,0,10*ROW('Sanitation Data'!G180)),NA())</f>
        <v>#N/A</v>
      </c>
      <c r="AL186" s="509" t="e">
        <f ca="1">+IF(AND(ISNUMBER(OFFSET('Sanitation Data'!$G$6,0,10*ROW('Sanitation Data'!G180))),'Data Summary'!DA186="Yes"),OFFSET('Sanitation Data'!$G$6,0,10*ROW('Sanitation Data'!G180)),NA())</f>
        <v>#N/A</v>
      </c>
      <c r="AM186" s="509" t="e">
        <f ca="1">+IF(AND(ISNUMBER(OFFSET('Sanitation Data'!$G$10,0,10*ROW('Sanitation Data'!G180))),'Data Summary'!DB186="Yes"),OFFSET('Sanitation Data'!$G$10,0,10*ROW('Sanitation Data'!G180)),NA())</f>
        <v>#N/A</v>
      </c>
      <c r="AN186" s="509" t="e">
        <f ca="1">+IF(AND(ISNUMBER(OFFSET('Sanitation Data'!$G$11,0,10*ROW('Sanitation Data'!G180))),'Data Summary'!DC186="Yes"),OFFSET('Sanitation Data'!$G$11,0,10*ROW('Sanitation Data'!G180)),NA())</f>
        <v>#N/A</v>
      </c>
      <c r="AO186" s="509" t="e">
        <f ca="1">+IF(AND(ISNUMBER(OFFSET('Sanitation Data'!$G$12,0,10*ROW('Sanitation Data'!G180))),'Data Summary'!DD186="Yes"),OFFSET('Sanitation Data'!$G$12,0,10*ROW('Sanitation Data'!G180)),NA())</f>
        <v>#N/A</v>
      </c>
      <c r="AP186" s="509" t="e">
        <f ca="1">+IF(AND(ISNUMBER(OFFSET('Sanitation Data'!$H$4,0,10*ROW('Sanitation Data'!H180))),'Data Summary'!DE186="Yes"),100-OFFSET('Sanitation Data'!$H$4,0,10*ROW('Sanitation Data'!H180)),NA())</f>
        <v>#N/A</v>
      </c>
      <c r="AQ186" s="509" t="e">
        <f ca="1">+IF(AND(ISNUMBER(OFFSET('Sanitation Data'!$H$6,0,10*ROW('Sanitation Data'!H180))),'Data Summary'!DF186="Yes"),OFFSET('Sanitation Data'!$H$6,0,10*ROW('Sanitation Data'!H180)),NA())</f>
        <v>#N/A</v>
      </c>
      <c r="AR186" s="509" t="e">
        <f ca="1">+IF(AND(ISNUMBER(OFFSET('Sanitation Data'!$H$10,0,10*ROW('Sanitation Data'!H180))),'Data Summary'!DG186="Yes"),OFFSET('Sanitation Data'!$H$10,0,10*ROW('Sanitation Data'!H180)),NA())</f>
        <v>#N/A</v>
      </c>
      <c r="AS186" s="509" t="e">
        <f ca="1">+IF(AND(ISNUMBER(OFFSET('Sanitation Data'!$H$11,0,10*ROW('Sanitation Data'!H180))),'Data Summary'!DH186="Yes"),OFFSET('Sanitation Data'!$H$11,0,10*ROW('Sanitation Data'!H180)),NA())</f>
        <v>#N/A</v>
      </c>
      <c r="AT186" s="509" t="e">
        <f ca="1">+IF(AND(ISNUMBER(OFFSET('Sanitation Data'!$H$12,0,10*ROW('Sanitation Data'!H180))),'Data Summary'!DI186="Yes"),OFFSET('Sanitation Data'!$H$12,0,10*ROW('Sanitation Data'!H180)),NA())</f>
        <v>#N/A</v>
      </c>
      <c r="AU186" s="509" t="e">
        <f ca="1">+IF(AND(ISNUMBER(OFFSET('Sanitation Data'!$I$4,0,10*ROW('Sanitation Data'!I180))),'Data Summary'!DJ186="Yes"),100-OFFSET('Sanitation Data'!$I$4,0,10*ROW('Sanitation Data'!I180)),NA())</f>
        <v>#N/A</v>
      </c>
      <c r="AV186" s="509" t="e">
        <f ca="1">+IF(AND(ISNUMBER(OFFSET('Sanitation Data'!$I$6,0,10*ROW('Sanitation Data'!I180))),'Data Summary'!DK186="Yes"),OFFSET('Sanitation Data'!$I$6,0,10*ROW('Sanitation Data'!I180)),NA())</f>
        <v>#N/A</v>
      </c>
      <c r="AW186" s="509" t="e">
        <f ca="1">+IF(AND(ISNUMBER(OFFSET('Sanitation Data'!$I$10,0,10*ROW('Sanitation Data'!I180))),'Data Summary'!DL186="Yes"),OFFSET('Sanitation Data'!$I$10,0,10*ROW('Sanitation Data'!I180)),NA())</f>
        <v>#N/A</v>
      </c>
      <c r="AX186" s="509" t="e">
        <f ca="1">+IF(AND(ISNUMBER(OFFSET('Sanitation Data'!$I$11,0,10*ROW('Sanitation Data'!I180))),'Data Summary'!DM186="Yes"),OFFSET('Sanitation Data'!$I$11,0,10*ROW('Sanitation Data'!I180)),NA())</f>
        <v>#N/A</v>
      </c>
      <c r="AY186" s="509" t="e">
        <f ca="1">+IF(AND(ISNUMBER(OFFSET('Sanitation Data'!$I$12,0,10*ROW('Sanitation Data'!I180))),'Data Summary'!DN186="Yes"),OFFSET('Sanitation Data'!$I$12,0,10*ROW('Sanitation Data'!I180)),NA())</f>
        <v>#N/A</v>
      </c>
      <c r="AZ186" s="510" t="e">
        <f ca="1">+IF(AND(ISNUMBER(OFFSET('Hygiene Data'!$D$5,0,10*ROW('Hygiene Data'!D180))),'Data Summary'!DO186="Yes"),OFFSET('Hygiene Data'!$D$5,0,10*ROW('Hygiene Data'!D180)),NA())</f>
        <v>#N/A</v>
      </c>
      <c r="BA186" s="510" t="e">
        <f ca="1">+IF(AND(ISNUMBER(OFFSET('Hygiene Data'!$D$7,0,10*ROW('Hygiene Data'!D180))),'Data Summary'!DP186="Yes"),OFFSET('Hygiene Data'!$D$7,0,10*ROW('Hygiene Data'!D180)),NA())</f>
        <v>#N/A</v>
      </c>
      <c r="BB186" s="510" t="e">
        <f ca="1">+IF(AND(ISNUMBER(OFFSET('Hygiene Data'!$D$9,0,10*ROW('Hygiene Data'!D180))),'Data Summary'!DQ186="Yes"),OFFSET('Hygiene Data'!$D$9,0,10*ROW('Hygiene Data'!D180)),NA())</f>
        <v>#N/A</v>
      </c>
      <c r="BC186" s="510" t="e">
        <f ca="1">+IF(AND(ISNUMBER(OFFSET('Hygiene Data'!$E$5,0,10*ROW('Hygiene Data'!E180))),'Data Summary'!DR186="Yes"),OFFSET('Hygiene Data'!$E$5,0,10*ROW('Hygiene Data'!E180)),NA())</f>
        <v>#N/A</v>
      </c>
      <c r="BD186" s="510" t="e">
        <f ca="1">+IF(AND(ISNUMBER(OFFSET('Hygiene Data'!$E$7,0,10*ROW('Hygiene Data'!E180))),'Data Summary'!DS186="Yes"),OFFSET('Hygiene Data'!$E$7,0,10*ROW('Hygiene Data'!E180)),NA())</f>
        <v>#N/A</v>
      </c>
      <c r="BE186" s="510" t="e">
        <f ca="1">+IF(AND(ISNUMBER(OFFSET('Hygiene Data'!$E$9,0,10*ROW('Hygiene Data'!E180))),'Data Summary'!DT186="Yes"),OFFSET('Hygiene Data'!$E$9,0,10*ROW('Hygiene Data'!E180)),NA())</f>
        <v>#N/A</v>
      </c>
      <c r="BF186" s="510" t="e">
        <f ca="1">+IF(AND(ISNUMBER(OFFSET('Hygiene Data'!$F$5,0,10*ROW('Hygiene Data'!F180))),'Data Summary'!DU186="Yes"),OFFSET('Hygiene Data'!$F$5,0,10*ROW('Hygiene Data'!F180)),NA())</f>
        <v>#N/A</v>
      </c>
      <c r="BG186" s="510" t="e">
        <f ca="1">+IF(AND(ISNUMBER(OFFSET('Hygiene Data'!$F$7,0,10*ROW('Hygiene Data'!F180))),'Data Summary'!DV186="Yes"),OFFSET('Hygiene Data'!$F$7,0,10*ROW('Hygiene Data'!F180)),NA())</f>
        <v>#N/A</v>
      </c>
      <c r="BH186" s="510" t="e">
        <f ca="1">+IF(AND(ISNUMBER(OFFSET('Hygiene Data'!$F$9,0,10*ROW('Hygiene Data'!F180))),'Data Summary'!DW186="Yes"),OFFSET('Hygiene Data'!$F$9,0,10*ROW('Hygiene Data'!F180)),NA())</f>
        <v>#N/A</v>
      </c>
      <c r="BI186" s="510" t="e">
        <f ca="1">+IF(AND(ISNUMBER(OFFSET('Hygiene Data'!$G$5,0,10*ROW('Hygiene Data'!G180))),'Data Summary'!DX186="Yes"),OFFSET('Hygiene Data'!$G$5,0,10*ROW('Hygiene Data'!G180)),NA())</f>
        <v>#N/A</v>
      </c>
      <c r="BJ186" s="510" t="e">
        <f ca="1">+IF(AND(ISNUMBER(OFFSET('Hygiene Data'!$G$7,0,10*ROW('Hygiene Data'!G180))),'Data Summary'!DY186="Yes"),OFFSET('Hygiene Data'!$G$7,0,10*ROW('Hygiene Data'!G180)),NA())</f>
        <v>#N/A</v>
      </c>
      <c r="BK186" s="510" t="e">
        <f ca="1">+IF(AND(ISNUMBER(OFFSET('Hygiene Data'!$G$9,0,10*ROW('Hygiene Data'!G180))),'Data Summary'!DZ186="Yes"),OFFSET('Hygiene Data'!$G$9,0,10*ROW('Hygiene Data'!G180)),NA())</f>
        <v>#N/A</v>
      </c>
      <c r="BL186" s="510" t="e">
        <f ca="1">+IF(AND(ISNUMBER(OFFSET('Hygiene Data'!$H$5,0,10*ROW('Hygiene Data'!H180))),'Data Summary'!EA186="Yes"),OFFSET('Hygiene Data'!$H$5,0,10*ROW('Hygiene Data'!H180)),NA())</f>
        <v>#N/A</v>
      </c>
      <c r="BM186" s="510" t="e">
        <f ca="1">+IF(AND(ISNUMBER(OFFSET('Hygiene Data'!$H$7,0,10*ROW('Hygiene Data'!H180))),'Data Summary'!EB186="Yes"),OFFSET('Hygiene Data'!$H$7,0,10*ROW('Hygiene Data'!H180)),NA())</f>
        <v>#N/A</v>
      </c>
      <c r="BN186" s="510" t="e">
        <f ca="1">+IF(AND(ISNUMBER(OFFSET('Hygiene Data'!$H$9,0,10*ROW('Hygiene Data'!H180))),'Data Summary'!EC186="Yes"),OFFSET('Hygiene Data'!$H$9,0,10*ROW('Hygiene Data'!H180)),NA())</f>
        <v>#N/A</v>
      </c>
      <c r="BO186" s="510" t="e">
        <f ca="1">+IF(AND(ISNUMBER(OFFSET('Hygiene Data'!$I$5,0,10*ROW('Hygiene Data'!I180))),'Data Summary'!ED186="Yes"),OFFSET('Hygiene Data'!$I$5,0,10*ROW('Hygiene Data'!I180)),NA())</f>
        <v>#N/A</v>
      </c>
      <c r="BP186" s="510" t="e">
        <f ca="1">+IF(AND(ISNUMBER(OFFSET('Hygiene Data'!$I$7,0,10*ROW('Hygiene Data'!I180))),'Data Summary'!EE186="Yes"),OFFSET('Hygiene Data'!$I$7,0,10*ROW('Hygiene Data'!I180)),NA())</f>
        <v>#N/A</v>
      </c>
      <c r="BQ186" s="510" t="e">
        <f ca="1">+IF(AND(ISNUMBER(OFFSET('Hygiene Data'!$I$9,0,10*ROW('Hygiene Data'!I180))),'Data Summary'!EF186="Yes"),OFFSET('Hygiene Data'!$I$9,0,10*ROW('Hygiene Data'!I180)),NA())</f>
        <v>#N/A</v>
      </c>
    </row>
    <row r="187" spans="1:69" x14ac:dyDescent="0.25">
      <c r="A187" s="506" t="e">
        <f ca="1">+RIGHT('Data Summary'!A187,LEN('Data Summary'!A187)-9)</f>
        <v>#VALUE!</v>
      </c>
      <c r="B187" s="480" t="str">
        <f ca="1">+IF(ISTEXT('Data Summary'!B187),'Data Summary'!B187,"")</f>
        <v/>
      </c>
      <c r="C187" s="507" t="e">
        <f ca="1">+VALUE('Data Summary'!C187)</f>
        <v>#VALUE!</v>
      </c>
      <c r="D187" s="508" t="e">
        <f ca="1">+IF(AND(ISNUMBER(OFFSET('Water Data'!$D$4,0,10*ROW('Water Data'!D181))),'Data Summary'!BS187="Yes"),100-OFFSET('Water Data'!$D$4,0,10*ROW('Water Data'!D181)),NA())</f>
        <v>#N/A</v>
      </c>
      <c r="E187" s="508" t="e">
        <f ca="1">+IF(AND(ISNUMBER(OFFSET('Water Data'!$D$6,0,10*ROW('Water Data'!D181))),'Data Summary'!BT187="Yes"),OFFSET('Water Data'!$D$6,0,10*ROW('Water Data'!D181)),NA())</f>
        <v>#N/A</v>
      </c>
      <c r="F187" s="508" t="e">
        <f ca="1">+IF(AND(ISNUMBER(OFFSET('Water Data'!$D$9,0,10*ROW('Water Data'!D181))),'Data Summary'!BU187="Yes"),OFFSET('Water Data'!$D$9,0,10*ROW('Water Data'!D181)),NA())</f>
        <v>#N/A</v>
      </c>
      <c r="G187" s="508" t="e">
        <f ca="1">+IF(AND(ISNUMBER(OFFSET('Water Data'!$E$4,0,10*ROW('Water Data'!E181))),'Data Summary'!BV187="Yes"),100-OFFSET('Water Data'!$E$4,0,10*ROW('Water Data'!E181)),NA())</f>
        <v>#N/A</v>
      </c>
      <c r="H187" s="508" t="e">
        <f ca="1">+IF(AND(ISNUMBER(OFFSET('Water Data'!$E$6,0,10*ROW('Water Data'!E181))),'Data Summary'!BW187="Yes"),OFFSET('Water Data'!$E$6,0,10*ROW('Water Data'!E181)),NA())</f>
        <v>#N/A</v>
      </c>
      <c r="I187" s="508" t="e">
        <f ca="1">+IF(AND(ISNUMBER(OFFSET('Water Data'!$E$9,0,10*ROW('Water Data'!E181))),'Data Summary'!BX187="Yes"),OFFSET('Water Data'!$E$9,0,10*ROW('Water Data'!E181)),NA())</f>
        <v>#N/A</v>
      </c>
      <c r="J187" s="508" t="e">
        <f ca="1">+IF(AND(ISNUMBER(OFFSET('Water Data'!$F$4,0,10*ROW('Water Data'!F181))),'Data Summary'!BY187="Yes"),100-OFFSET('Water Data'!$F$4,0,10*ROW('Water Data'!F181)),NA())</f>
        <v>#N/A</v>
      </c>
      <c r="K187" s="508" t="e">
        <f ca="1">+IF(AND(ISNUMBER(OFFSET('Water Data'!$F$6,0,10*ROW('Water Data'!F181))),'Data Summary'!BZ187="Yes"),OFFSET('Water Data'!$F$6,0,10*ROW('Water Data'!F181)),NA())</f>
        <v>#N/A</v>
      </c>
      <c r="L187" s="508" t="e">
        <f ca="1">+IF(AND(ISNUMBER(OFFSET('Water Data'!$F$9,0,10*ROW('Water Data'!F181))),'Data Summary'!CA187="Yes"),OFFSET('Water Data'!$F$9,0,10*ROW('Water Data'!F181)),NA())</f>
        <v>#N/A</v>
      </c>
      <c r="M187" s="508" t="e">
        <f ca="1">+IF(AND(ISNUMBER(OFFSET('Water Data'!$G$4,0,10*ROW('Water Data'!G181))),'Data Summary'!CB187="Yes"),100-OFFSET('Water Data'!$G$4,0,10*ROW('Water Data'!G181)),NA())</f>
        <v>#N/A</v>
      </c>
      <c r="N187" s="508" t="e">
        <f ca="1">+IF(AND(ISNUMBER(OFFSET('Water Data'!$G$6,0,10*ROW('Water Data'!G181))),'Data Summary'!CC187="Yes"),OFFSET('Water Data'!$G$6,0,10*ROW('Water Data'!G181)),NA())</f>
        <v>#N/A</v>
      </c>
      <c r="O187" s="508" t="e">
        <f ca="1">+IF(AND(ISNUMBER(OFFSET('Water Data'!$G$9,0,10*ROW('Water Data'!G181))),'Data Summary'!CD187="Yes"),OFFSET('Water Data'!$G$9,0,10*ROW('Water Data'!G181)),NA())</f>
        <v>#N/A</v>
      </c>
      <c r="P187" s="508" t="e">
        <f ca="1">+IF(AND(ISNUMBER(OFFSET('Water Data'!$H$4,0,10*ROW('Water Data'!H181))),'Data Summary'!CE187="Yes"),100-OFFSET('Water Data'!$H$4,0,10*ROW('Water Data'!H181)),NA())</f>
        <v>#N/A</v>
      </c>
      <c r="Q187" s="508" t="e">
        <f ca="1">+IF(AND(ISNUMBER(OFFSET('Water Data'!$H$6,0,10*ROW('Water Data'!H181))),'Data Summary'!CF187="Yes"),OFFSET('Water Data'!$H$6,0,10*ROW('Water Data'!H181)),NA())</f>
        <v>#N/A</v>
      </c>
      <c r="R187" s="508" t="e">
        <f ca="1">+IF(AND(ISNUMBER(OFFSET('Water Data'!$H$9,0,10*ROW('Water Data'!H181))),'Data Summary'!CG187="Yes"),OFFSET('Water Data'!$H$9,0,10*ROW('Water Data'!H181)),NA())</f>
        <v>#N/A</v>
      </c>
      <c r="S187" s="508" t="e">
        <f ca="1">+IF(AND(ISNUMBER(OFFSET('Water Data'!$I$4,0,10*ROW('Water Data'!I181))),'Data Summary'!CH187="Yes"),100-OFFSET('Water Data'!$I$4,0,10*ROW('Water Data'!I181)),NA())</f>
        <v>#N/A</v>
      </c>
      <c r="T187" s="508" t="e">
        <f ca="1">+IF(AND(ISNUMBER(OFFSET('Water Data'!$I$6,0,10*ROW('Water Data'!I181))),'Data Summary'!CI187="Yes"),OFFSET('Water Data'!$I$6,0,10*ROW('Water Data'!I181)),NA())</f>
        <v>#N/A</v>
      </c>
      <c r="U187" s="508" t="e">
        <f ca="1">+IF(AND(ISNUMBER(OFFSET('Water Data'!$I$9,0,10*ROW('Water Data'!I181))),'Data Summary'!CJ187="Yes"),OFFSET('Water Data'!$I$9,0,10*ROW('Water Data'!I181)),NA())</f>
        <v>#N/A</v>
      </c>
      <c r="V187" s="509" t="e">
        <f ca="1">+IF(AND(ISNUMBER(OFFSET('Sanitation Data'!$D$4,0,10*ROW('Sanitation Data'!D181))),'Data Summary'!CK187="Yes"),100-OFFSET('Sanitation Data'!$D$4,0,10*ROW('Sanitation Data'!D181)),NA())</f>
        <v>#N/A</v>
      </c>
      <c r="W187" s="509" t="e">
        <f ca="1">+IF(AND(ISNUMBER(OFFSET('Sanitation Data'!$D$6,0,10*ROW('Sanitation Data'!D181))),'Data Summary'!CL187="Yes"),OFFSET('Sanitation Data'!$D$6,0,10*ROW('Sanitation Data'!D181)),NA())</f>
        <v>#N/A</v>
      </c>
      <c r="X187" s="509" t="e">
        <f ca="1">+IF(AND(ISNUMBER(OFFSET('Sanitation Data'!$D$10,0,10*ROW('Sanitation Data'!D181))),'Data Summary'!CM187="Yes"),OFFSET('Sanitation Data'!$D$10,0,10*ROW('Sanitation Data'!D181)),NA())</f>
        <v>#N/A</v>
      </c>
      <c r="Y187" s="509" t="e">
        <f ca="1">+IF(AND(ISNUMBER(OFFSET('Sanitation Data'!$D$11,0,10*ROW('Sanitation Data'!D181))),'Data Summary'!CN187="Yes"),OFFSET('Sanitation Data'!$D$11,0,10*ROW('Sanitation Data'!D181)),NA())</f>
        <v>#N/A</v>
      </c>
      <c r="Z187" s="509" t="e">
        <f ca="1">+IF(AND(ISNUMBER(OFFSET('Sanitation Data'!$D$12,0,10*ROW('Sanitation Data'!D181))),'Data Summary'!CO187="Yes"),OFFSET('Sanitation Data'!$D$12,0,10*ROW('Sanitation Data'!D181)),NA())</f>
        <v>#N/A</v>
      </c>
      <c r="AA187" s="509" t="e">
        <f ca="1">+IF(AND(ISNUMBER(OFFSET('Sanitation Data'!$E$4,0,10*ROW('Sanitation Data'!E181))),'Data Summary'!CP187="Yes"),100-OFFSET('Sanitation Data'!$E$4,0,10*ROW('Sanitation Data'!E181)),NA())</f>
        <v>#N/A</v>
      </c>
      <c r="AB187" s="509" t="e">
        <f ca="1">+IF(AND(ISNUMBER(OFFSET('Sanitation Data'!$E$6,0,10*ROW('Sanitation Data'!E181))),'Data Summary'!CQ187="Yes"),OFFSET('Sanitation Data'!$E$6,0,10*ROW('Sanitation Data'!E181)),NA())</f>
        <v>#N/A</v>
      </c>
      <c r="AC187" s="509" t="e">
        <f ca="1">+IF(AND(ISNUMBER(OFFSET('Sanitation Data'!$E$10,0,10*ROW('Sanitation Data'!E181))),'Data Summary'!CR187="Yes"),OFFSET('Sanitation Data'!$E$10,0,10*ROW('Sanitation Data'!E181)),NA())</f>
        <v>#N/A</v>
      </c>
      <c r="AD187" s="509" t="e">
        <f ca="1">+IF(AND(ISNUMBER(OFFSET('Sanitation Data'!$E$11,0,10*ROW('Sanitation Data'!E181))),'Data Summary'!CS187="Yes"),OFFSET('Sanitation Data'!$E$11,0,10*ROW('Sanitation Data'!E181)),NA())</f>
        <v>#N/A</v>
      </c>
      <c r="AE187" s="509" t="e">
        <f ca="1">+IF(AND(ISNUMBER(OFFSET('Sanitation Data'!$E$12,0,10*ROW('Sanitation Data'!E181))),'Data Summary'!CT187="Yes"),OFFSET('Sanitation Data'!$E$12,0,10*ROW('Sanitation Data'!E181)),NA())</f>
        <v>#N/A</v>
      </c>
      <c r="AF187" s="509" t="e">
        <f ca="1">+IF(AND(ISNUMBER(OFFSET('Sanitation Data'!$F$4,0,10*ROW('Sanitation Data'!F181))),'Data Summary'!CU187="Yes"),100-OFFSET('Sanitation Data'!$F$4,0,10*ROW('Sanitation Data'!F181)),NA())</f>
        <v>#N/A</v>
      </c>
      <c r="AG187" s="509" t="e">
        <f ca="1">+IF(AND(ISNUMBER(OFFSET('Sanitation Data'!$F$6,0,10*ROW('Sanitation Data'!F181))),'Data Summary'!CV187="Yes"),OFFSET('Sanitation Data'!$F$6,0,10*ROW('Sanitation Data'!F181)),NA())</f>
        <v>#N/A</v>
      </c>
      <c r="AH187" s="509" t="e">
        <f ca="1">+IF(AND(ISNUMBER(OFFSET('Sanitation Data'!$F$10,0,10*ROW('Sanitation Data'!F181))),'Data Summary'!CW187="Yes"),OFFSET('Sanitation Data'!$F$10,0,10*ROW('Sanitation Data'!F181)),NA())</f>
        <v>#N/A</v>
      </c>
      <c r="AI187" s="509" t="e">
        <f ca="1">+IF(AND(ISNUMBER(OFFSET('Sanitation Data'!$F$11,0,10*ROW('Sanitation Data'!F181))),'Data Summary'!CX187="Yes"),OFFSET('Sanitation Data'!$F$11,0,10*ROW('Sanitation Data'!F181)),NA())</f>
        <v>#N/A</v>
      </c>
      <c r="AJ187" s="509" t="e">
        <f ca="1">+IF(AND(ISNUMBER(OFFSET('Sanitation Data'!$F$12,0,10*ROW('Sanitation Data'!F181))),'Data Summary'!CY187="Yes"),OFFSET('Sanitation Data'!$F$12,0,10*ROW('Sanitation Data'!F181)),NA())</f>
        <v>#N/A</v>
      </c>
      <c r="AK187" s="509" t="e">
        <f ca="1">+IF(AND(ISNUMBER(OFFSET('Sanitation Data'!$G$4,0,10*ROW('Sanitation Data'!G181))),'Data Summary'!CZ187="Yes"),100-OFFSET('Sanitation Data'!$G$4,0,10*ROW('Sanitation Data'!G181)),NA())</f>
        <v>#N/A</v>
      </c>
      <c r="AL187" s="509" t="e">
        <f ca="1">+IF(AND(ISNUMBER(OFFSET('Sanitation Data'!$G$6,0,10*ROW('Sanitation Data'!G181))),'Data Summary'!DA187="Yes"),OFFSET('Sanitation Data'!$G$6,0,10*ROW('Sanitation Data'!G181)),NA())</f>
        <v>#N/A</v>
      </c>
      <c r="AM187" s="509" t="e">
        <f ca="1">+IF(AND(ISNUMBER(OFFSET('Sanitation Data'!$G$10,0,10*ROW('Sanitation Data'!G181))),'Data Summary'!DB187="Yes"),OFFSET('Sanitation Data'!$G$10,0,10*ROW('Sanitation Data'!G181)),NA())</f>
        <v>#N/A</v>
      </c>
      <c r="AN187" s="509" t="e">
        <f ca="1">+IF(AND(ISNUMBER(OFFSET('Sanitation Data'!$G$11,0,10*ROW('Sanitation Data'!G181))),'Data Summary'!DC187="Yes"),OFFSET('Sanitation Data'!$G$11,0,10*ROW('Sanitation Data'!G181)),NA())</f>
        <v>#N/A</v>
      </c>
      <c r="AO187" s="509" t="e">
        <f ca="1">+IF(AND(ISNUMBER(OFFSET('Sanitation Data'!$G$12,0,10*ROW('Sanitation Data'!G181))),'Data Summary'!DD187="Yes"),OFFSET('Sanitation Data'!$G$12,0,10*ROW('Sanitation Data'!G181)),NA())</f>
        <v>#N/A</v>
      </c>
      <c r="AP187" s="509" t="e">
        <f ca="1">+IF(AND(ISNUMBER(OFFSET('Sanitation Data'!$H$4,0,10*ROW('Sanitation Data'!H181))),'Data Summary'!DE187="Yes"),100-OFFSET('Sanitation Data'!$H$4,0,10*ROW('Sanitation Data'!H181)),NA())</f>
        <v>#N/A</v>
      </c>
      <c r="AQ187" s="509" t="e">
        <f ca="1">+IF(AND(ISNUMBER(OFFSET('Sanitation Data'!$H$6,0,10*ROW('Sanitation Data'!H181))),'Data Summary'!DF187="Yes"),OFFSET('Sanitation Data'!$H$6,0,10*ROW('Sanitation Data'!H181)),NA())</f>
        <v>#N/A</v>
      </c>
      <c r="AR187" s="509" t="e">
        <f ca="1">+IF(AND(ISNUMBER(OFFSET('Sanitation Data'!$H$10,0,10*ROW('Sanitation Data'!H181))),'Data Summary'!DG187="Yes"),OFFSET('Sanitation Data'!$H$10,0,10*ROW('Sanitation Data'!H181)),NA())</f>
        <v>#N/A</v>
      </c>
      <c r="AS187" s="509" t="e">
        <f ca="1">+IF(AND(ISNUMBER(OFFSET('Sanitation Data'!$H$11,0,10*ROW('Sanitation Data'!H181))),'Data Summary'!DH187="Yes"),OFFSET('Sanitation Data'!$H$11,0,10*ROW('Sanitation Data'!H181)),NA())</f>
        <v>#N/A</v>
      </c>
      <c r="AT187" s="509" t="e">
        <f ca="1">+IF(AND(ISNUMBER(OFFSET('Sanitation Data'!$H$12,0,10*ROW('Sanitation Data'!H181))),'Data Summary'!DI187="Yes"),OFFSET('Sanitation Data'!$H$12,0,10*ROW('Sanitation Data'!H181)),NA())</f>
        <v>#N/A</v>
      </c>
      <c r="AU187" s="509" t="e">
        <f ca="1">+IF(AND(ISNUMBER(OFFSET('Sanitation Data'!$I$4,0,10*ROW('Sanitation Data'!I181))),'Data Summary'!DJ187="Yes"),100-OFFSET('Sanitation Data'!$I$4,0,10*ROW('Sanitation Data'!I181)),NA())</f>
        <v>#N/A</v>
      </c>
      <c r="AV187" s="509" t="e">
        <f ca="1">+IF(AND(ISNUMBER(OFFSET('Sanitation Data'!$I$6,0,10*ROW('Sanitation Data'!I181))),'Data Summary'!DK187="Yes"),OFFSET('Sanitation Data'!$I$6,0,10*ROW('Sanitation Data'!I181)),NA())</f>
        <v>#N/A</v>
      </c>
      <c r="AW187" s="509" t="e">
        <f ca="1">+IF(AND(ISNUMBER(OFFSET('Sanitation Data'!$I$10,0,10*ROW('Sanitation Data'!I181))),'Data Summary'!DL187="Yes"),OFFSET('Sanitation Data'!$I$10,0,10*ROW('Sanitation Data'!I181)),NA())</f>
        <v>#N/A</v>
      </c>
      <c r="AX187" s="509" t="e">
        <f ca="1">+IF(AND(ISNUMBER(OFFSET('Sanitation Data'!$I$11,0,10*ROW('Sanitation Data'!I181))),'Data Summary'!DM187="Yes"),OFFSET('Sanitation Data'!$I$11,0,10*ROW('Sanitation Data'!I181)),NA())</f>
        <v>#N/A</v>
      </c>
      <c r="AY187" s="509" t="e">
        <f ca="1">+IF(AND(ISNUMBER(OFFSET('Sanitation Data'!$I$12,0,10*ROW('Sanitation Data'!I181))),'Data Summary'!DN187="Yes"),OFFSET('Sanitation Data'!$I$12,0,10*ROW('Sanitation Data'!I181)),NA())</f>
        <v>#N/A</v>
      </c>
      <c r="AZ187" s="510" t="e">
        <f ca="1">+IF(AND(ISNUMBER(OFFSET('Hygiene Data'!$D$5,0,10*ROW('Hygiene Data'!D181))),'Data Summary'!DO187="Yes"),OFFSET('Hygiene Data'!$D$5,0,10*ROW('Hygiene Data'!D181)),NA())</f>
        <v>#N/A</v>
      </c>
      <c r="BA187" s="510" t="e">
        <f ca="1">+IF(AND(ISNUMBER(OFFSET('Hygiene Data'!$D$7,0,10*ROW('Hygiene Data'!D181))),'Data Summary'!DP187="Yes"),OFFSET('Hygiene Data'!$D$7,0,10*ROW('Hygiene Data'!D181)),NA())</f>
        <v>#N/A</v>
      </c>
      <c r="BB187" s="510" t="e">
        <f ca="1">+IF(AND(ISNUMBER(OFFSET('Hygiene Data'!$D$9,0,10*ROW('Hygiene Data'!D181))),'Data Summary'!DQ187="Yes"),OFFSET('Hygiene Data'!$D$9,0,10*ROW('Hygiene Data'!D181)),NA())</f>
        <v>#N/A</v>
      </c>
      <c r="BC187" s="510" t="e">
        <f ca="1">+IF(AND(ISNUMBER(OFFSET('Hygiene Data'!$E$5,0,10*ROW('Hygiene Data'!E181))),'Data Summary'!DR187="Yes"),OFFSET('Hygiene Data'!$E$5,0,10*ROW('Hygiene Data'!E181)),NA())</f>
        <v>#N/A</v>
      </c>
      <c r="BD187" s="510" t="e">
        <f ca="1">+IF(AND(ISNUMBER(OFFSET('Hygiene Data'!$E$7,0,10*ROW('Hygiene Data'!E181))),'Data Summary'!DS187="Yes"),OFFSET('Hygiene Data'!$E$7,0,10*ROW('Hygiene Data'!E181)),NA())</f>
        <v>#N/A</v>
      </c>
      <c r="BE187" s="510" t="e">
        <f ca="1">+IF(AND(ISNUMBER(OFFSET('Hygiene Data'!$E$9,0,10*ROW('Hygiene Data'!E181))),'Data Summary'!DT187="Yes"),OFFSET('Hygiene Data'!$E$9,0,10*ROW('Hygiene Data'!E181)),NA())</f>
        <v>#N/A</v>
      </c>
      <c r="BF187" s="510" t="e">
        <f ca="1">+IF(AND(ISNUMBER(OFFSET('Hygiene Data'!$F$5,0,10*ROW('Hygiene Data'!F181))),'Data Summary'!DU187="Yes"),OFFSET('Hygiene Data'!$F$5,0,10*ROW('Hygiene Data'!F181)),NA())</f>
        <v>#N/A</v>
      </c>
      <c r="BG187" s="510" t="e">
        <f ca="1">+IF(AND(ISNUMBER(OFFSET('Hygiene Data'!$F$7,0,10*ROW('Hygiene Data'!F181))),'Data Summary'!DV187="Yes"),OFFSET('Hygiene Data'!$F$7,0,10*ROW('Hygiene Data'!F181)),NA())</f>
        <v>#N/A</v>
      </c>
      <c r="BH187" s="510" t="e">
        <f ca="1">+IF(AND(ISNUMBER(OFFSET('Hygiene Data'!$F$9,0,10*ROW('Hygiene Data'!F181))),'Data Summary'!DW187="Yes"),OFFSET('Hygiene Data'!$F$9,0,10*ROW('Hygiene Data'!F181)),NA())</f>
        <v>#N/A</v>
      </c>
      <c r="BI187" s="510" t="e">
        <f ca="1">+IF(AND(ISNUMBER(OFFSET('Hygiene Data'!$G$5,0,10*ROW('Hygiene Data'!G181))),'Data Summary'!DX187="Yes"),OFFSET('Hygiene Data'!$G$5,0,10*ROW('Hygiene Data'!G181)),NA())</f>
        <v>#N/A</v>
      </c>
      <c r="BJ187" s="510" t="e">
        <f ca="1">+IF(AND(ISNUMBER(OFFSET('Hygiene Data'!$G$7,0,10*ROW('Hygiene Data'!G181))),'Data Summary'!DY187="Yes"),OFFSET('Hygiene Data'!$G$7,0,10*ROW('Hygiene Data'!G181)),NA())</f>
        <v>#N/A</v>
      </c>
      <c r="BK187" s="510" t="e">
        <f ca="1">+IF(AND(ISNUMBER(OFFSET('Hygiene Data'!$G$9,0,10*ROW('Hygiene Data'!G181))),'Data Summary'!DZ187="Yes"),OFFSET('Hygiene Data'!$G$9,0,10*ROW('Hygiene Data'!G181)),NA())</f>
        <v>#N/A</v>
      </c>
      <c r="BL187" s="510" t="e">
        <f ca="1">+IF(AND(ISNUMBER(OFFSET('Hygiene Data'!$H$5,0,10*ROW('Hygiene Data'!H181))),'Data Summary'!EA187="Yes"),OFFSET('Hygiene Data'!$H$5,0,10*ROW('Hygiene Data'!H181)),NA())</f>
        <v>#N/A</v>
      </c>
      <c r="BM187" s="510" t="e">
        <f ca="1">+IF(AND(ISNUMBER(OFFSET('Hygiene Data'!$H$7,0,10*ROW('Hygiene Data'!H181))),'Data Summary'!EB187="Yes"),OFFSET('Hygiene Data'!$H$7,0,10*ROW('Hygiene Data'!H181)),NA())</f>
        <v>#N/A</v>
      </c>
      <c r="BN187" s="510" t="e">
        <f ca="1">+IF(AND(ISNUMBER(OFFSET('Hygiene Data'!$H$9,0,10*ROW('Hygiene Data'!H181))),'Data Summary'!EC187="Yes"),OFFSET('Hygiene Data'!$H$9,0,10*ROW('Hygiene Data'!H181)),NA())</f>
        <v>#N/A</v>
      </c>
      <c r="BO187" s="510" t="e">
        <f ca="1">+IF(AND(ISNUMBER(OFFSET('Hygiene Data'!$I$5,0,10*ROW('Hygiene Data'!I181))),'Data Summary'!ED187="Yes"),OFFSET('Hygiene Data'!$I$5,0,10*ROW('Hygiene Data'!I181)),NA())</f>
        <v>#N/A</v>
      </c>
      <c r="BP187" s="510" t="e">
        <f ca="1">+IF(AND(ISNUMBER(OFFSET('Hygiene Data'!$I$7,0,10*ROW('Hygiene Data'!I181))),'Data Summary'!EE187="Yes"),OFFSET('Hygiene Data'!$I$7,0,10*ROW('Hygiene Data'!I181)),NA())</f>
        <v>#N/A</v>
      </c>
      <c r="BQ187" s="510" t="e">
        <f ca="1">+IF(AND(ISNUMBER(OFFSET('Hygiene Data'!$I$9,0,10*ROW('Hygiene Data'!I181))),'Data Summary'!EF187="Yes"),OFFSET('Hygiene Data'!$I$9,0,10*ROW('Hygiene Data'!I181)),NA())</f>
        <v>#N/A</v>
      </c>
    </row>
    <row r="188" spans="1:69" x14ac:dyDescent="0.25">
      <c r="A188" s="506" t="e">
        <f ca="1">+RIGHT('Data Summary'!A188,LEN('Data Summary'!A188)-9)</f>
        <v>#VALUE!</v>
      </c>
      <c r="B188" s="480" t="str">
        <f ca="1">+IF(ISTEXT('Data Summary'!B188),'Data Summary'!B188,"")</f>
        <v/>
      </c>
      <c r="C188" s="507" t="e">
        <f ca="1">+VALUE('Data Summary'!C188)</f>
        <v>#VALUE!</v>
      </c>
      <c r="D188" s="508" t="e">
        <f ca="1">+IF(AND(ISNUMBER(OFFSET('Water Data'!$D$4,0,10*ROW('Water Data'!D182))),'Data Summary'!BS188="Yes"),100-OFFSET('Water Data'!$D$4,0,10*ROW('Water Data'!D182)),NA())</f>
        <v>#N/A</v>
      </c>
      <c r="E188" s="508" t="e">
        <f ca="1">+IF(AND(ISNUMBER(OFFSET('Water Data'!$D$6,0,10*ROW('Water Data'!D182))),'Data Summary'!BT188="Yes"),OFFSET('Water Data'!$D$6,0,10*ROW('Water Data'!D182)),NA())</f>
        <v>#N/A</v>
      </c>
      <c r="F188" s="508" t="e">
        <f ca="1">+IF(AND(ISNUMBER(OFFSET('Water Data'!$D$9,0,10*ROW('Water Data'!D182))),'Data Summary'!BU188="Yes"),OFFSET('Water Data'!$D$9,0,10*ROW('Water Data'!D182)),NA())</f>
        <v>#N/A</v>
      </c>
      <c r="G188" s="508" t="e">
        <f ca="1">+IF(AND(ISNUMBER(OFFSET('Water Data'!$E$4,0,10*ROW('Water Data'!E182))),'Data Summary'!BV188="Yes"),100-OFFSET('Water Data'!$E$4,0,10*ROW('Water Data'!E182)),NA())</f>
        <v>#N/A</v>
      </c>
      <c r="H188" s="508" t="e">
        <f ca="1">+IF(AND(ISNUMBER(OFFSET('Water Data'!$E$6,0,10*ROW('Water Data'!E182))),'Data Summary'!BW188="Yes"),OFFSET('Water Data'!$E$6,0,10*ROW('Water Data'!E182)),NA())</f>
        <v>#N/A</v>
      </c>
      <c r="I188" s="508" t="e">
        <f ca="1">+IF(AND(ISNUMBER(OFFSET('Water Data'!$E$9,0,10*ROW('Water Data'!E182))),'Data Summary'!BX188="Yes"),OFFSET('Water Data'!$E$9,0,10*ROW('Water Data'!E182)),NA())</f>
        <v>#N/A</v>
      </c>
      <c r="J188" s="508" t="e">
        <f ca="1">+IF(AND(ISNUMBER(OFFSET('Water Data'!$F$4,0,10*ROW('Water Data'!F182))),'Data Summary'!BY188="Yes"),100-OFFSET('Water Data'!$F$4,0,10*ROW('Water Data'!F182)),NA())</f>
        <v>#N/A</v>
      </c>
      <c r="K188" s="508" t="e">
        <f ca="1">+IF(AND(ISNUMBER(OFFSET('Water Data'!$F$6,0,10*ROW('Water Data'!F182))),'Data Summary'!BZ188="Yes"),OFFSET('Water Data'!$F$6,0,10*ROW('Water Data'!F182)),NA())</f>
        <v>#N/A</v>
      </c>
      <c r="L188" s="508" t="e">
        <f ca="1">+IF(AND(ISNUMBER(OFFSET('Water Data'!$F$9,0,10*ROW('Water Data'!F182))),'Data Summary'!CA188="Yes"),OFFSET('Water Data'!$F$9,0,10*ROW('Water Data'!F182)),NA())</f>
        <v>#N/A</v>
      </c>
      <c r="M188" s="508" t="e">
        <f ca="1">+IF(AND(ISNUMBER(OFFSET('Water Data'!$G$4,0,10*ROW('Water Data'!G182))),'Data Summary'!CB188="Yes"),100-OFFSET('Water Data'!$G$4,0,10*ROW('Water Data'!G182)),NA())</f>
        <v>#N/A</v>
      </c>
      <c r="N188" s="508" t="e">
        <f ca="1">+IF(AND(ISNUMBER(OFFSET('Water Data'!$G$6,0,10*ROW('Water Data'!G182))),'Data Summary'!CC188="Yes"),OFFSET('Water Data'!$G$6,0,10*ROW('Water Data'!G182)),NA())</f>
        <v>#N/A</v>
      </c>
      <c r="O188" s="508" t="e">
        <f ca="1">+IF(AND(ISNUMBER(OFFSET('Water Data'!$G$9,0,10*ROW('Water Data'!G182))),'Data Summary'!CD188="Yes"),OFFSET('Water Data'!$G$9,0,10*ROW('Water Data'!G182)),NA())</f>
        <v>#N/A</v>
      </c>
      <c r="P188" s="508" t="e">
        <f ca="1">+IF(AND(ISNUMBER(OFFSET('Water Data'!$H$4,0,10*ROW('Water Data'!H182))),'Data Summary'!CE188="Yes"),100-OFFSET('Water Data'!$H$4,0,10*ROW('Water Data'!H182)),NA())</f>
        <v>#N/A</v>
      </c>
      <c r="Q188" s="508" t="e">
        <f ca="1">+IF(AND(ISNUMBER(OFFSET('Water Data'!$H$6,0,10*ROW('Water Data'!H182))),'Data Summary'!CF188="Yes"),OFFSET('Water Data'!$H$6,0,10*ROW('Water Data'!H182)),NA())</f>
        <v>#N/A</v>
      </c>
      <c r="R188" s="508" t="e">
        <f ca="1">+IF(AND(ISNUMBER(OFFSET('Water Data'!$H$9,0,10*ROW('Water Data'!H182))),'Data Summary'!CG188="Yes"),OFFSET('Water Data'!$H$9,0,10*ROW('Water Data'!H182)),NA())</f>
        <v>#N/A</v>
      </c>
      <c r="S188" s="508" t="e">
        <f ca="1">+IF(AND(ISNUMBER(OFFSET('Water Data'!$I$4,0,10*ROW('Water Data'!I182))),'Data Summary'!CH188="Yes"),100-OFFSET('Water Data'!$I$4,0,10*ROW('Water Data'!I182)),NA())</f>
        <v>#N/A</v>
      </c>
      <c r="T188" s="508" t="e">
        <f ca="1">+IF(AND(ISNUMBER(OFFSET('Water Data'!$I$6,0,10*ROW('Water Data'!I182))),'Data Summary'!CI188="Yes"),OFFSET('Water Data'!$I$6,0,10*ROW('Water Data'!I182)),NA())</f>
        <v>#N/A</v>
      </c>
      <c r="U188" s="508" t="e">
        <f ca="1">+IF(AND(ISNUMBER(OFFSET('Water Data'!$I$9,0,10*ROW('Water Data'!I182))),'Data Summary'!CJ188="Yes"),OFFSET('Water Data'!$I$9,0,10*ROW('Water Data'!I182)),NA())</f>
        <v>#N/A</v>
      </c>
      <c r="V188" s="509" t="e">
        <f ca="1">+IF(AND(ISNUMBER(OFFSET('Sanitation Data'!$D$4,0,10*ROW('Sanitation Data'!D182))),'Data Summary'!CK188="Yes"),100-OFFSET('Sanitation Data'!$D$4,0,10*ROW('Sanitation Data'!D182)),NA())</f>
        <v>#N/A</v>
      </c>
      <c r="W188" s="509" t="e">
        <f ca="1">+IF(AND(ISNUMBER(OFFSET('Sanitation Data'!$D$6,0,10*ROW('Sanitation Data'!D182))),'Data Summary'!CL188="Yes"),OFFSET('Sanitation Data'!$D$6,0,10*ROW('Sanitation Data'!D182)),NA())</f>
        <v>#N/A</v>
      </c>
      <c r="X188" s="509" t="e">
        <f ca="1">+IF(AND(ISNUMBER(OFFSET('Sanitation Data'!$D$10,0,10*ROW('Sanitation Data'!D182))),'Data Summary'!CM188="Yes"),OFFSET('Sanitation Data'!$D$10,0,10*ROW('Sanitation Data'!D182)),NA())</f>
        <v>#N/A</v>
      </c>
      <c r="Y188" s="509" t="e">
        <f ca="1">+IF(AND(ISNUMBER(OFFSET('Sanitation Data'!$D$11,0,10*ROW('Sanitation Data'!D182))),'Data Summary'!CN188="Yes"),OFFSET('Sanitation Data'!$D$11,0,10*ROW('Sanitation Data'!D182)),NA())</f>
        <v>#N/A</v>
      </c>
      <c r="Z188" s="509" t="e">
        <f ca="1">+IF(AND(ISNUMBER(OFFSET('Sanitation Data'!$D$12,0,10*ROW('Sanitation Data'!D182))),'Data Summary'!CO188="Yes"),OFFSET('Sanitation Data'!$D$12,0,10*ROW('Sanitation Data'!D182)),NA())</f>
        <v>#N/A</v>
      </c>
      <c r="AA188" s="509" t="e">
        <f ca="1">+IF(AND(ISNUMBER(OFFSET('Sanitation Data'!$E$4,0,10*ROW('Sanitation Data'!E182))),'Data Summary'!CP188="Yes"),100-OFFSET('Sanitation Data'!$E$4,0,10*ROW('Sanitation Data'!E182)),NA())</f>
        <v>#N/A</v>
      </c>
      <c r="AB188" s="509" t="e">
        <f ca="1">+IF(AND(ISNUMBER(OFFSET('Sanitation Data'!$E$6,0,10*ROW('Sanitation Data'!E182))),'Data Summary'!CQ188="Yes"),OFFSET('Sanitation Data'!$E$6,0,10*ROW('Sanitation Data'!E182)),NA())</f>
        <v>#N/A</v>
      </c>
      <c r="AC188" s="509" t="e">
        <f ca="1">+IF(AND(ISNUMBER(OFFSET('Sanitation Data'!$E$10,0,10*ROW('Sanitation Data'!E182))),'Data Summary'!CR188="Yes"),OFFSET('Sanitation Data'!$E$10,0,10*ROW('Sanitation Data'!E182)),NA())</f>
        <v>#N/A</v>
      </c>
      <c r="AD188" s="509" t="e">
        <f ca="1">+IF(AND(ISNUMBER(OFFSET('Sanitation Data'!$E$11,0,10*ROW('Sanitation Data'!E182))),'Data Summary'!CS188="Yes"),OFFSET('Sanitation Data'!$E$11,0,10*ROW('Sanitation Data'!E182)),NA())</f>
        <v>#N/A</v>
      </c>
      <c r="AE188" s="509" t="e">
        <f ca="1">+IF(AND(ISNUMBER(OFFSET('Sanitation Data'!$E$12,0,10*ROW('Sanitation Data'!E182))),'Data Summary'!CT188="Yes"),OFFSET('Sanitation Data'!$E$12,0,10*ROW('Sanitation Data'!E182)),NA())</f>
        <v>#N/A</v>
      </c>
      <c r="AF188" s="509" t="e">
        <f ca="1">+IF(AND(ISNUMBER(OFFSET('Sanitation Data'!$F$4,0,10*ROW('Sanitation Data'!F182))),'Data Summary'!CU188="Yes"),100-OFFSET('Sanitation Data'!$F$4,0,10*ROW('Sanitation Data'!F182)),NA())</f>
        <v>#N/A</v>
      </c>
      <c r="AG188" s="509" t="e">
        <f ca="1">+IF(AND(ISNUMBER(OFFSET('Sanitation Data'!$F$6,0,10*ROW('Sanitation Data'!F182))),'Data Summary'!CV188="Yes"),OFFSET('Sanitation Data'!$F$6,0,10*ROW('Sanitation Data'!F182)),NA())</f>
        <v>#N/A</v>
      </c>
      <c r="AH188" s="509" t="e">
        <f ca="1">+IF(AND(ISNUMBER(OFFSET('Sanitation Data'!$F$10,0,10*ROW('Sanitation Data'!F182))),'Data Summary'!CW188="Yes"),OFFSET('Sanitation Data'!$F$10,0,10*ROW('Sanitation Data'!F182)),NA())</f>
        <v>#N/A</v>
      </c>
      <c r="AI188" s="509" t="e">
        <f ca="1">+IF(AND(ISNUMBER(OFFSET('Sanitation Data'!$F$11,0,10*ROW('Sanitation Data'!F182))),'Data Summary'!CX188="Yes"),OFFSET('Sanitation Data'!$F$11,0,10*ROW('Sanitation Data'!F182)),NA())</f>
        <v>#N/A</v>
      </c>
      <c r="AJ188" s="509" t="e">
        <f ca="1">+IF(AND(ISNUMBER(OFFSET('Sanitation Data'!$F$12,0,10*ROW('Sanitation Data'!F182))),'Data Summary'!CY188="Yes"),OFFSET('Sanitation Data'!$F$12,0,10*ROW('Sanitation Data'!F182)),NA())</f>
        <v>#N/A</v>
      </c>
      <c r="AK188" s="509" t="e">
        <f ca="1">+IF(AND(ISNUMBER(OFFSET('Sanitation Data'!$G$4,0,10*ROW('Sanitation Data'!G182))),'Data Summary'!CZ188="Yes"),100-OFFSET('Sanitation Data'!$G$4,0,10*ROW('Sanitation Data'!G182)),NA())</f>
        <v>#N/A</v>
      </c>
      <c r="AL188" s="509" t="e">
        <f ca="1">+IF(AND(ISNUMBER(OFFSET('Sanitation Data'!$G$6,0,10*ROW('Sanitation Data'!G182))),'Data Summary'!DA188="Yes"),OFFSET('Sanitation Data'!$G$6,0,10*ROW('Sanitation Data'!G182)),NA())</f>
        <v>#N/A</v>
      </c>
      <c r="AM188" s="509" t="e">
        <f ca="1">+IF(AND(ISNUMBER(OFFSET('Sanitation Data'!$G$10,0,10*ROW('Sanitation Data'!G182))),'Data Summary'!DB188="Yes"),OFFSET('Sanitation Data'!$G$10,0,10*ROW('Sanitation Data'!G182)),NA())</f>
        <v>#N/A</v>
      </c>
      <c r="AN188" s="509" t="e">
        <f ca="1">+IF(AND(ISNUMBER(OFFSET('Sanitation Data'!$G$11,0,10*ROW('Sanitation Data'!G182))),'Data Summary'!DC188="Yes"),OFFSET('Sanitation Data'!$G$11,0,10*ROW('Sanitation Data'!G182)),NA())</f>
        <v>#N/A</v>
      </c>
      <c r="AO188" s="509" t="e">
        <f ca="1">+IF(AND(ISNUMBER(OFFSET('Sanitation Data'!$G$12,0,10*ROW('Sanitation Data'!G182))),'Data Summary'!DD188="Yes"),OFFSET('Sanitation Data'!$G$12,0,10*ROW('Sanitation Data'!G182)),NA())</f>
        <v>#N/A</v>
      </c>
      <c r="AP188" s="509" t="e">
        <f ca="1">+IF(AND(ISNUMBER(OFFSET('Sanitation Data'!$H$4,0,10*ROW('Sanitation Data'!H182))),'Data Summary'!DE188="Yes"),100-OFFSET('Sanitation Data'!$H$4,0,10*ROW('Sanitation Data'!H182)),NA())</f>
        <v>#N/A</v>
      </c>
      <c r="AQ188" s="509" t="e">
        <f ca="1">+IF(AND(ISNUMBER(OFFSET('Sanitation Data'!$H$6,0,10*ROW('Sanitation Data'!H182))),'Data Summary'!DF188="Yes"),OFFSET('Sanitation Data'!$H$6,0,10*ROW('Sanitation Data'!H182)),NA())</f>
        <v>#N/A</v>
      </c>
      <c r="AR188" s="509" t="e">
        <f ca="1">+IF(AND(ISNUMBER(OFFSET('Sanitation Data'!$H$10,0,10*ROW('Sanitation Data'!H182))),'Data Summary'!DG188="Yes"),OFFSET('Sanitation Data'!$H$10,0,10*ROW('Sanitation Data'!H182)),NA())</f>
        <v>#N/A</v>
      </c>
      <c r="AS188" s="509" t="e">
        <f ca="1">+IF(AND(ISNUMBER(OFFSET('Sanitation Data'!$H$11,0,10*ROW('Sanitation Data'!H182))),'Data Summary'!DH188="Yes"),OFFSET('Sanitation Data'!$H$11,0,10*ROW('Sanitation Data'!H182)),NA())</f>
        <v>#N/A</v>
      </c>
      <c r="AT188" s="509" t="e">
        <f ca="1">+IF(AND(ISNUMBER(OFFSET('Sanitation Data'!$H$12,0,10*ROW('Sanitation Data'!H182))),'Data Summary'!DI188="Yes"),OFFSET('Sanitation Data'!$H$12,0,10*ROW('Sanitation Data'!H182)),NA())</f>
        <v>#N/A</v>
      </c>
      <c r="AU188" s="509" t="e">
        <f ca="1">+IF(AND(ISNUMBER(OFFSET('Sanitation Data'!$I$4,0,10*ROW('Sanitation Data'!I182))),'Data Summary'!DJ188="Yes"),100-OFFSET('Sanitation Data'!$I$4,0,10*ROW('Sanitation Data'!I182)),NA())</f>
        <v>#N/A</v>
      </c>
      <c r="AV188" s="509" t="e">
        <f ca="1">+IF(AND(ISNUMBER(OFFSET('Sanitation Data'!$I$6,0,10*ROW('Sanitation Data'!I182))),'Data Summary'!DK188="Yes"),OFFSET('Sanitation Data'!$I$6,0,10*ROW('Sanitation Data'!I182)),NA())</f>
        <v>#N/A</v>
      </c>
      <c r="AW188" s="509" t="e">
        <f ca="1">+IF(AND(ISNUMBER(OFFSET('Sanitation Data'!$I$10,0,10*ROW('Sanitation Data'!I182))),'Data Summary'!DL188="Yes"),OFFSET('Sanitation Data'!$I$10,0,10*ROW('Sanitation Data'!I182)),NA())</f>
        <v>#N/A</v>
      </c>
      <c r="AX188" s="509" t="e">
        <f ca="1">+IF(AND(ISNUMBER(OFFSET('Sanitation Data'!$I$11,0,10*ROW('Sanitation Data'!I182))),'Data Summary'!DM188="Yes"),OFFSET('Sanitation Data'!$I$11,0,10*ROW('Sanitation Data'!I182)),NA())</f>
        <v>#N/A</v>
      </c>
      <c r="AY188" s="509" t="e">
        <f ca="1">+IF(AND(ISNUMBER(OFFSET('Sanitation Data'!$I$12,0,10*ROW('Sanitation Data'!I182))),'Data Summary'!DN188="Yes"),OFFSET('Sanitation Data'!$I$12,0,10*ROW('Sanitation Data'!I182)),NA())</f>
        <v>#N/A</v>
      </c>
      <c r="AZ188" s="510" t="e">
        <f ca="1">+IF(AND(ISNUMBER(OFFSET('Hygiene Data'!$D$5,0,10*ROW('Hygiene Data'!D182))),'Data Summary'!DO188="Yes"),OFFSET('Hygiene Data'!$D$5,0,10*ROW('Hygiene Data'!D182)),NA())</f>
        <v>#N/A</v>
      </c>
      <c r="BA188" s="510" t="e">
        <f ca="1">+IF(AND(ISNUMBER(OFFSET('Hygiene Data'!$D$7,0,10*ROW('Hygiene Data'!D182))),'Data Summary'!DP188="Yes"),OFFSET('Hygiene Data'!$D$7,0,10*ROW('Hygiene Data'!D182)),NA())</f>
        <v>#N/A</v>
      </c>
      <c r="BB188" s="510" t="e">
        <f ca="1">+IF(AND(ISNUMBER(OFFSET('Hygiene Data'!$D$9,0,10*ROW('Hygiene Data'!D182))),'Data Summary'!DQ188="Yes"),OFFSET('Hygiene Data'!$D$9,0,10*ROW('Hygiene Data'!D182)),NA())</f>
        <v>#N/A</v>
      </c>
      <c r="BC188" s="510" t="e">
        <f ca="1">+IF(AND(ISNUMBER(OFFSET('Hygiene Data'!$E$5,0,10*ROW('Hygiene Data'!E182))),'Data Summary'!DR188="Yes"),OFFSET('Hygiene Data'!$E$5,0,10*ROW('Hygiene Data'!E182)),NA())</f>
        <v>#N/A</v>
      </c>
      <c r="BD188" s="510" t="e">
        <f ca="1">+IF(AND(ISNUMBER(OFFSET('Hygiene Data'!$E$7,0,10*ROW('Hygiene Data'!E182))),'Data Summary'!DS188="Yes"),OFFSET('Hygiene Data'!$E$7,0,10*ROW('Hygiene Data'!E182)),NA())</f>
        <v>#N/A</v>
      </c>
      <c r="BE188" s="510" t="e">
        <f ca="1">+IF(AND(ISNUMBER(OFFSET('Hygiene Data'!$E$9,0,10*ROW('Hygiene Data'!E182))),'Data Summary'!DT188="Yes"),OFFSET('Hygiene Data'!$E$9,0,10*ROW('Hygiene Data'!E182)),NA())</f>
        <v>#N/A</v>
      </c>
      <c r="BF188" s="510" t="e">
        <f ca="1">+IF(AND(ISNUMBER(OFFSET('Hygiene Data'!$F$5,0,10*ROW('Hygiene Data'!F182))),'Data Summary'!DU188="Yes"),OFFSET('Hygiene Data'!$F$5,0,10*ROW('Hygiene Data'!F182)),NA())</f>
        <v>#N/A</v>
      </c>
      <c r="BG188" s="510" t="e">
        <f ca="1">+IF(AND(ISNUMBER(OFFSET('Hygiene Data'!$F$7,0,10*ROW('Hygiene Data'!F182))),'Data Summary'!DV188="Yes"),OFFSET('Hygiene Data'!$F$7,0,10*ROW('Hygiene Data'!F182)),NA())</f>
        <v>#N/A</v>
      </c>
      <c r="BH188" s="510" t="e">
        <f ca="1">+IF(AND(ISNUMBER(OFFSET('Hygiene Data'!$F$9,0,10*ROW('Hygiene Data'!F182))),'Data Summary'!DW188="Yes"),OFFSET('Hygiene Data'!$F$9,0,10*ROW('Hygiene Data'!F182)),NA())</f>
        <v>#N/A</v>
      </c>
      <c r="BI188" s="510" t="e">
        <f ca="1">+IF(AND(ISNUMBER(OFFSET('Hygiene Data'!$G$5,0,10*ROW('Hygiene Data'!G182))),'Data Summary'!DX188="Yes"),OFFSET('Hygiene Data'!$G$5,0,10*ROW('Hygiene Data'!G182)),NA())</f>
        <v>#N/A</v>
      </c>
      <c r="BJ188" s="510" t="e">
        <f ca="1">+IF(AND(ISNUMBER(OFFSET('Hygiene Data'!$G$7,0,10*ROW('Hygiene Data'!G182))),'Data Summary'!DY188="Yes"),OFFSET('Hygiene Data'!$G$7,0,10*ROW('Hygiene Data'!G182)),NA())</f>
        <v>#N/A</v>
      </c>
      <c r="BK188" s="510" t="e">
        <f ca="1">+IF(AND(ISNUMBER(OFFSET('Hygiene Data'!$G$9,0,10*ROW('Hygiene Data'!G182))),'Data Summary'!DZ188="Yes"),OFFSET('Hygiene Data'!$G$9,0,10*ROW('Hygiene Data'!G182)),NA())</f>
        <v>#N/A</v>
      </c>
      <c r="BL188" s="510" t="e">
        <f ca="1">+IF(AND(ISNUMBER(OFFSET('Hygiene Data'!$H$5,0,10*ROW('Hygiene Data'!H182))),'Data Summary'!EA188="Yes"),OFFSET('Hygiene Data'!$H$5,0,10*ROW('Hygiene Data'!H182)),NA())</f>
        <v>#N/A</v>
      </c>
      <c r="BM188" s="510" t="e">
        <f ca="1">+IF(AND(ISNUMBER(OFFSET('Hygiene Data'!$H$7,0,10*ROW('Hygiene Data'!H182))),'Data Summary'!EB188="Yes"),OFFSET('Hygiene Data'!$H$7,0,10*ROW('Hygiene Data'!H182)),NA())</f>
        <v>#N/A</v>
      </c>
      <c r="BN188" s="510" t="e">
        <f ca="1">+IF(AND(ISNUMBER(OFFSET('Hygiene Data'!$H$9,0,10*ROW('Hygiene Data'!H182))),'Data Summary'!EC188="Yes"),OFFSET('Hygiene Data'!$H$9,0,10*ROW('Hygiene Data'!H182)),NA())</f>
        <v>#N/A</v>
      </c>
      <c r="BO188" s="510" t="e">
        <f ca="1">+IF(AND(ISNUMBER(OFFSET('Hygiene Data'!$I$5,0,10*ROW('Hygiene Data'!I182))),'Data Summary'!ED188="Yes"),OFFSET('Hygiene Data'!$I$5,0,10*ROW('Hygiene Data'!I182)),NA())</f>
        <v>#N/A</v>
      </c>
      <c r="BP188" s="510" t="e">
        <f ca="1">+IF(AND(ISNUMBER(OFFSET('Hygiene Data'!$I$7,0,10*ROW('Hygiene Data'!I182))),'Data Summary'!EE188="Yes"),OFFSET('Hygiene Data'!$I$7,0,10*ROW('Hygiene Data'!I182)),NA())</f>
        <v>#N/A</v>
      </c>
      <c r="BQ188" s="510" t="e">
        <f ca="1">+IF(AND(ISNUMBER(OFFSET('Hygiene Data'!$I$9,0,10*ROW('Hygiene Data'!I182))),'Data Summary'!EF188="Yes"),OFFSET('Hygiene Data'!$I$9,0,10*ROW('Hygiene Data'!I182)),NA())</f>
        <v>#N/A</v>
      </c>
    </row>
    <row r="189" spans="1:69" x14ac:dyDescent="0.25">
      <c r="A189" s="506" t="e">
        <f ca="1">+RIGHT('Data Summary'!A189,LEN('Data Summary'!A189)-9)</f>
        <v>#VALUE!</v>
      </c>
      <c r="B189" s="480" t="str">
        <f ca="1">+IF(ISTEXT('Data Summary'!B189),'Data Summary'!B189,"")</f>
        <v/>
      </c>
      <c r="C189" s="507" t="e">
        <f ca="1">+VALUE('Data Summary'!C189)</f>
        <v>#VALUE!</v>
      </c>
      <c r="D189" s="508" t="e">
        <f ca="1">+IF(AND(ISNUMBER(OFFSET('Water Data'!$D$4,0,10*ROW('Water Data'!D183))),'Data Summary'!BS189="Yes"),100-OFFSET('Water Data'!$D$4,0,10*ROW('Water Data'!D183)),NA())</f>
        <v>#N/A</v>
      </c>
      <c r="E189" s="508" t="e">
        <f ca="1">+IF(AND(ISNUMBER(OFFSET('Water Data'!$D$6,0,10*ROW('Water Data'!D183))),'Data Summary'!BT189="Yes"),OFFSET('Water Data'!$D$6,0,10*ROW('Water Data'!D183)),NA())</f>
        <v>#N/A</v>
      </c>
      <c r="F189" s="508" t="e">
        <f ca="1">+IF(AND(ISNUMBER(OFFSET('Water Data'!$D$9,0,10*ROW('Water Data'!D183))),'Data Summary'!BU189="Yes"),OFFSET('Water Data'!$D$9,0,10*ROW('Water Data'!D183)),NA())</f>
        <v>#N/A</v>
      </c>
      <c r="G189" s="508" t="e">
        <f ca="1">+IF(AND(ISNUMBER(OFFSET('Water Data'!$E$4,0,10*ROW('Water Data'!E183))),'Data Summary'!BV189="Yes"),100-OFFSET('Water Data'!$E$4,0,10*ROW('Water Data'!E183)),NA())</f>
        <v>#N/A</v>
      </c>
      <c r="H189" s="508" t="e">
        <f ca="1">+IF(AND(ISNUMBER(OFFSET('Water Data'!$E$6,0,10*ROW('Water Data'!E183))),'Data Summary'!BW189="Yes"),OFFSET('Water Data'!$E$6,0,10*ROW('Water Data'!E183)),NA())</f>
        <v>#N/A</v>
      </c>
      <c r="I189" s="508" t="e">
        <f ca="1">+IF(AND(ISNUMBER(OFFSET('Water Data'!$E$9,0,10*ROW('Water Data'!E183))),'Data Summary'!BX189="Yes"),OFFSET('Water Data'!$E$9,0,10*ROW('Water Data'!E183)),NA())</f>
        <v>#N/A</v>
      </c>
      <c r="J189" s="508" t="e">
        <f ca="1">+IF(AND(ISNUMBER(OFFSET('Water Data'!$F$4,0,10*ROW('Water Data'!F183))),'Data Summary'!BY189="Yes"),100-OFFSET('Water Data'!$F$4,0,10*ROW('Water Data'!F183)),NA())</f>
        <v>#N/A</v>
      </c>
      <c r="K189" s="508" t="e">
        <f ca="1">+IF(AND(ISNUMBER(OFFSET('Water Data'!$F$6,0,10*ROW('Water Data'!F183))),'Data Summary'!BZ189="Yes"),OFFSET('Water Data'!$F$6,0,10*ROW('Water Data'!F183)),NA())</f>
        <v>#N/A</v>
      </c>
      <c r="L189" s="508" t="e">
        <f ca="1">+IF(AND(ISNUMBER(OFFSET('Water Data'!$F$9,0,10*ROW('Water Data'!F183))),'Data Summary'!CA189="Yes"),OFFSET('Water Data'!$F$9,0,10*ROW('Water Data'!F183)),NA())</f>
        <v>#N/A</v>
      </c>
      <c r="M189" s="508" t="e">
        <f ca="1">+IF(AND(ISNUMBER(OFFSET('Water Data'!$G$4,0,10*ROW('Water Data'!G183))),'Data Summary'!CB189="Yes"),100-OFFSET('Water Data'!$G$4,0,10*ROW('Water Data'!G183)),NA())</f>
        <v>#N/A</v>
      </c>
      <c r="N189" s="508" t="e">
        <f ca="1">+IF(AND(ISNUMBER(OFFSET('Water Data'!$G$6,0,10*ROW('Water Data'!G183))),'Data Summary'!CC189="Yes"),OFFSET('Water Data'!$G$6,0,10*ROW('Water Data'!G183)),NA())</f>
        <v>#N/A</v>
      </c>
      <c r="O189" s="508" t="e">
        <f ca="1">+IF(AND(ISNUMBER(OFFSET('Water Data'!$G$9,0,10*ROW('Water Data'!G183))),'Data Summary'!CD189="Yes"),OFFSET('Water Data'!$G$9,0,10*ROW('Water Data'!G183)),NA())</f>
        <v>#N/A</v>
      </c>
      <c r="P189" s="508" t="e">
        <f ca="1">+IF(AND(ISNUMBER(OFFSET('Water Data'!$H$4,0,10*ROW('Water Data'!H183))),'Data Summary'!CE189="Yes"),100-OFFSET('Water Data'!$H$4,0,10*ROW('Water Data'!H183)),NA())</f>
        <v>#N/A</v>
      </c>
      <c r="Q189" s="508" t="e">
        <f ca="1">+IF(AND(ISNUMBER(OFFSET('Water Data'!$H$6,0,10*ROW('Water Data'!H183))),'Data Summary'!CF189="Yes"),OFFSET('Water Data'!$H$6,0,10*ROW('Water Data'!H183)),NA())</f>
        <v>#N/A</v>
      </c>
      <c r="R189" s="508" t="e">
        <f ca="1">+IF(AND(ISNUMBER(OFFSET('Water Data'!$H$9,0,10*ROW('Water Data'!H183))),'Data Summary'!CG189="Yes"),OFFSET('Water Data'!$H$9,0,10*ROW('Water Data'!H183)),NA())</f>
        <v>#N/A</v>
      </c>
      <c r="S189" s="508" t="e">
        <f ca="1">+IF(AND(ISNUMBER(OFFSET('Water Data'!$I$4,0,10*ROW('Water Data'!I183))),'Data Summary'!CH189="Yes"),100-OFFSET('Water Data'!$I$4,0,10*ROW('Water Data'!I183)),NA())</f>
        <v>#N/A</v>
      </c>
      <c r="T189" s="508" t="e">
        <f ca="1">+IF(AND(ISNUMBER(OFFSET('Water Data'!$I$6,0,10*ROW('Water Data'!I183))),'Data Summary'!CI189="Yes"),OFFSET('Water Data'!$I$6,0,10*ROW('Water Data'!I183)),NA())</f>
        <v>#N/A</v>
      </c>
      <c r="U189" s="508" t="e">
        <f ca="1">+IF(AND(ISNUMBER(OFFSET('Water Data'!$I$9,0,10*ROW('Water Data'!I183))),'Data Summary'!CJ189="Yes"),OFFSET('Water Data'!$I$9,0,10*ROW('Water Data'!I183)),NA())</f>
        <v>#N/A</v>
      </c>
      <c r="V189" s="509" t="e">
        <f ca="1">+IF(AND(ISNUMBER(OFFSET('Sanitation Data'!$D$4,0,10*ROW('Sanitation Data'!D183))),'Data Summary'!CK189="Yes"),100-OFFSET('Sanitation Data'!$D$4,0,10*ROW('Sanitation Data'!D183)),NA())</f>
        <v>#N/A</v>
      </c>
      <c r="W189" s="509" t="e">
        <f ca="1">+IF(AND(ISNUMBER(OFFSET('Sanitation Data'!$D$6,0,10*ROW('Sanitation Data'!D183))),'Data Summary'!CL189="Yes"),OFFSET('Sanitation Data'!$D$6,0,10*ROW('Sanitation Data'!D183)),NA())</f>
        <v>#N/A</v>
      </c>
      <c r="X189" s="509" t="e">
        <f ca="1">+IF(AND(ISNUMBER(OFFSET('Sanitation Data'!$D$10,0,10*ROW('Sanitation Data'!D183))),'Data Summary'!CM189="Yes"),OFFSET('Sanitation Data'!$D$10,0,10*ROW('Sanitation Data'!D183)),NA())</f>
        <v>#N/A</v>
      </c>
      <c r="Y189" s="509" t="e">
        <f ca="1">+IF(AND(ISNUMBER(OFFSET('Sanitation Data'!$D$11,0,10*ROW('Sanitation Data'!D183))),'Data Summary'!CN189="Yes"),OFFSET('Sanitation Data'!$D$11,0,10*ROW('Sanitation Data'!D183)),NA())</f>
        <v>#N/A</v>
      </c>
      <c r="Z189" s="509" t="e">
        <f ca="1">+IF(AND(ISNUMBER(OFFSET('Sanitation Data'!$D$12,0,10*ROW('Sanitation Data'!D183))),'Data Summary'!CO189="Yes"),OFFSET('Sanitation Data'!$D$12,0,10*ROW('Sanitation Data'!D183)),NA())</f>
        <v>#N/A</v>
      </c>
      <c r="AA189" s="509" t="e">
        <f ca="1">+IF(AND(ISNUMBER(OFFSET('Sanitation Data'!$E$4,0,10*ROW('Sanitation Data'!E183))),'Data Summary'!CP189="Yes"),100-OFFSET('Sanitation Data'!$E$4,0,10*ROW('Sanitation Data'!E183)),NA())</f>
        <v>#N/A</v>
      </c>
      <c r="AB189" s="509" t="e">
        <f ca="1">+IF(AND(ISNUMBER(OFFSET('Sanitation Data'!$E$6,0,10*ROW('Sanitation Data'!E183))),'Data Summary'!CQ189="Yes"),OFFSET('Sanitation Data'!$E$6,0,10*ROW('Sanitation Data'!E183)),NA())</f>
        <v>#N/A</v>
      </c>
      <c r="AC189" s="509" t="e">
        <f ca="1">+IF(AND(ISNUMBER(OFFSET('Sanitation Data'!$E$10,0,10*ROW('Sanitation Data'!E183))),'Data Summary'!CR189="Yes"),OFFSET('Sanitation Data'!$E$10,0,10*ROW('Sanitation Data'!E183)),NA())</f>
        <v>#N/A</v>
      </c>
      <c r="AD189" s="509" t="e">
        <f ca="1">+IF(AND(ISNUMBER(OFFSET('Sanitation Data'!$E$11,0,10*ROW('Sanitation Data'!E183))),'Data Summary'!CS189="Yes"),OFFSET('Sanitation Data'!$E$11,0,10*ROW('Sanitation Data'!E183)),NA())</f>
        <v>#N/A</v>
      </c>
      <c r="AE189" s="509" t="e">
        <f ca="1">+IF(AND(ISNUMBER(OFFSET('Sanitation Data'!$E$12,0,10*ROW('Sanitation Data'!E183))),'Data Summary'!CT189="Yes"),OFFSET('Sanitation Data'!$E$12,0,10*ROW('Sanitation Data'!E183)),NA())</f>
        <v>#N/A</v>
      </c>
      <c r="AF189" s="509" t="e">
        <f ca="1">+IF(AND(ISNUMBER(OFFSET('Sanitation Data'!$F$4,0,10*ROW('Sanitation Data'!F183))),'Data Summary'!CU189="Yes"),100-OFFSET('Sanitation Data'!$F$4,0,10*ROW('Sanitation Data'!F183)),NA())</f>
        <v>#N/A</v>
      </c>
      <c r="AG189" s="509" t="e">
        <f ca="1">+IF(AND(ISNUMBER(OFFSET('Sanitation Data'!$F$6,0,10*ROW('Sanitation Data'!F183))),'Data Summary'!CV189="Yes"),OFFSET('Sanitation Data'!$F$6,0,10*ROW('Sanitation Data'!F183)),NA())</f>
        <v>#N/A</v>
      </c>
      <c r="AH189" s="509" t="e">
        <f ca="1">+IF(AND(ISNUMBER(OFFSET('Sanitation Data'!$F$10,0,10*ROW('Sanitation Data'!F183))),'Data Summary'!CW189="Yes"),OFFSET('Sanitation Data'!$F$10,0,10*ROW('Sanitation Data'!F183)),NA())</f>
        <v>#N/A</v>
      </c>
      <c r="AI189" s="509" t="e">
        <f ca="1">+IF(AND(ISNUMBER(OFFSET('Sanitation Data'!$F$11,0,10*ROW('Sanitation Data'!F183))),'Data Summary'!CX189="Yes"),OFFSET('Sanitation Data'!$F$11,0,10*ROW('Sanitation Data'!F183)),NA())</f>
        <v>#N/A</v>
      </c>
      <c r="AJ189" s="509" t="e">
        <f ca="1">+IF(AND(ISNUMBER(OFFSET('Sanitation Data'!$F$12,0,10*ROW('Sanitation Data'!F183))),'Data Summary'!CY189="Yes"),OFFSET('Sanitation Data'!$F$12,0,10*ROW('Sanitation Data'!F183)),NA())</f>
        <v>#N/A</v>
      </c>
      <c r="AK189" s="509" t="e">
        <f ca="1">+IF(AND(ISNUMBER(OFFSET('Sanitation Data'!$G$4,0,10*ROW('Sanitation Data'!G183))),'Data Summary'!CZ189="Yes"),100-OFFSET('Sanitation Data'!$G$4,0,10*ROW('Sanitation Data'!G183)),NA())</f>
        <v>#N/A</v>
      </c>
      <c r="AL189" s="509" t="e">
        <f ca="1">+IF(AND(ISNUMBER(OFFSET('Sanitation Data'!$G$6,0,10*ROW('Sanitation Data'!G183))),'Data Summary'!DA189="Yes"),OFFSET('Sanitation Data'!$G$6,0,10*ROW('Sanitation Data'!G183)),NA())</f>
        <v>#N/A</v>
      </c>
      <c r="AM189" s="509" t="e">
        <f ca="1">+IF(AND(ISNUMBER(OFFSET('Sanitation Data'!$G$10,0,10*ROW('Sanitation Data'!G183))),'Data Summary'!DB189="Yes"),OFFSET('Sanitation Data'!$G$10,0,10*ROW('Sanitation Data'!G183)),NA())</f>
        <v>#N/A</v>
      </c>
      <c r="AN189" s="509" t="e">
        <f ca="1">+IF(AND(ISNUMBER(OFFSET('Sanitation Data'!$G$11,0,10*ROW('Sanitation Data'!G183))),'Data Summary'!DC189="Yes"),OFFSET('Sanitation Data'!$G$11,0,10*ROW('Sanitation Data'!G183)),NA())</f>
        <v>#N/A</v>
      </c>
      <c r="AO189" s="509" t="e">
        <f ca="1">+IF(AND(ISNUMBER(OFFSET('Sanitation Data'!$G$12,0,10*ROW('Sanitation Data'!G183))),'Data Summary'!DD189="Yes"),OFFSET('Sanitation Data'!$G$12,0,10*ROW('Sanitation Data'!G183)),NA())</f>
        <v>#N/A</v>
      </c>
      <c r="AP189" s="509" t="e">
        <f ca="1">+IF(AND(ISNUMBER(OFFSET('Sanitation Data'!$H$4,0,10*ROW('Sanitation Data'!H183))),'Data Summary'!DE189="Yes"),100-OFFSET('Sanitation Data'!$H$4,0,10*ROW('Sanitation Data'!H183)),NA())</f>
        <v>#N/A</v>
      </c>
      <c r="AQ189" s="509" t="e">
        <f ca="1">+IF(AND(ISNUMBER(OFFSET('Sanitation Data'!$H$6,0,10*ROW('Sanitation Data'!H183))),'Data Summary'!DF189="Yes"),OFFSET('Sanitation Data'!$H$6,0,10*ROW('Sanitation Data'!H183)),NA())</f>
        <v>#N/A</v>
      </c>
      <c r="AR189" s="509" t="e">
        <f ca="1">+IF(AND(ISNUMBER(OFFSET('Sanitation Data'!$H$10,0,10*ROW('Sanitation Data'!H183))),'Data Summary'!DG189="Yes"),OFFSET('Sanitation Data'!$H$10,0,10*ROW('Sanitation Data'!H183)),NA())</f>
        <v>#N/A</v>
      </c>
      <c r="AS189" s="509" t="e">
        <f ca="1">+IF(AND(ISNUMBER(OFFSET('Sanitation Data'!$H$11,0,10*ROW('Sanitation Data'!H183))),'Data Summary'!DH189="Yes"),OFFSET('Sanitation Data'!$H$11,0,10*ROW('Sanitation Data'!H183)),NA())</f>
        <v>#N/A</v>
      </c>
      <c r="AT189" s="509" t="e">
        <f ca="1">+IF(AND(ISNUMBER(OFFSET('Sanitation Data'!$H$12,0,10*ROW('Sanitation Data'!H183))),'Data Summary'!DI189="Yes"),OFFSET('Sanitation Data'!$H$12,0,10*ROW('Sanitation Data'!H183)),NA())</f>
        <v>#N/A</v>
      </c>
      <c r="AU189" s="509" t="e">
        <f ca="1">+IF(AND(ISNUMBER(OFFSET('Sanitation Data'!$I$4,0,10*ROW('Sanitation Data'!I183))),'Data Summary'!DJ189="Yes"),100-OFFSET('Sanitation Data'!$I$4,0,10*ROW('Sanitation Data'!I183)),NA())</f>
        <v>#N/A</v>
      </c>
      <c r="AV189" s="509" t="e">
        <f ca="1">+IF(AND(ISNUMBER(OFFSET('Sanitation Data'!$I$6,0,10*ROW('Sanitation Data'!I183))),'Data Summary'!DK189="Yes"),OFFSET('Sanitation Data'!$I$6,0,10*ROW('Sanitation Data'!I183)),NA())</f>
        <v>#N/A</v>
      </c>
      <c r="AW189" s="509" t="e">
        <f ca="1">+IF(AND(ISNUMBER(OFFSET('Sanitation Data'!$I$10,0,10*ROW('Sanitation Data'!I183))),'Data Summary'!DL189="Yes"),OFFSET('Sanitation Data'!$I$10,0,10*ROW('Sanitation Data'!I183)),NA())</f>
        <v>#N/A</v>
      </c>
      <c r="AX189" s="509" t="e">
        <f ca="1">+IF(AND(ISNUMBER(OFFSET('Sanitation Data'!$I$11,0,10*ROW('Sanitation Data'!I183))),'Data Summary'!DM189="Yes"),OFFSET('Sanitation Data'!$I$11,0,10*ROW('Sanitation Data'!I183)),NA())</f>
        <v>#N/A</v>
      </c>
      <c r="AY189" s="509" t="e">
        <f ca="1">+IF(AND(ISNUMBER(OFFSET('Sanitation Data'!$I$12,0,10*ROW('Sanitation Data'!I183))),'Data Summary'!DN189="Yes"),OFFSET('Sanitation Data'!$I$12,0,10*ROW('Sanitation Data'!I183)),NA())</f>
        <v>#N/A</v>
      </c>
      <c r="AZ189" s="510" t="e">
        <f ca="1">+IF(AND(ISNUMBER(OFFSET('Hygiene Data'!$D$5,0,10*ROW('Hygiene Data'!D183))),'Data Summary'!DO189="Yes"),OFFSET('Hygiene Data'!$D$5,0,10*ROW('Hygiene Data'!D183)),NA())</f>
        <v>#N/A</v>
      </c>
      <c r="BA189" s="510" t="e">
        <f ca="1">+IF(AND(ISNUMBER(OFFSET('Hygiene Data'!$D$7,0,10*ROW('Hygiene Data'!D183))),'Data Summary'!DP189="Yes"),OFFSET('Hygiene Data'!$D$7,0,10*ROW('Hygiene Data'!D183)),NA())</f>
        <v>#N/A</v>
      </c>
      <c r="BB189" s="510" t="e">
        <f ca="1">+IF(AND(ISNUMBER(OFFSET('Hygiene Data'!$D$9,0,10*ROW('Hygiene Data'!D183))),'Data Summary'!DQ189="Yes"),OFFSET('Hygiene Data'!$D$9,0,10*ROW('Hygiene Data'!D183)),NA())</f>
        <v>#N/A</v>
      </c>
      <c r="BC189" s="510" t="e">
        <f ca="1">+IF(AND(ISNUMBER(OFFSET('Hygiene Data'!$E$5,0,10*ROW('Hygiene Data'!E183))),'Data Summary'!DR189="Yes"),OFFSET('Hygiene Data'!$E$5,0,10*ROW('Hygiene Data'!E183)),NA())</f>
        <v>#N/A</v>
      </c>
      <c r="BD189" s="510" t="e">
        <f ca="1">+IF(AND(ISNUMBER(OFFSET('Hygiene Data'!$E$7,0,10*ROW('Hygiene Data'!E183))),'Data Summary'!DS189="Yes"),OFFSET('Hygiene Data'!$E$7,0,10*ROW('Hygiene Data'!E183)),NA())</f>
        <v>#N/A</v>
      </c>
      <c r="BE189" s="510" t="e">
        <f ca="1">+IF(AND(ISNUMBER(OFFSET('Hygiene Data'!$E$9,0,10*ROW('Hygiene Data'!E183))),'Data Summary'!DT189="Yes"),OFFSET('Hygiene Data'!$E$9,0,10*ROW('Hygiene Data'!E183)),NA())</f>
        <v>#N/A</v>
      </c>
      <c r="BF189" s="510" t="e">
        <f ca="1">+IF(AND(ISNUMBER(OFFSET('Hygiene Data'!$F$5,0,10*ROW('Hygiene Data'!F183))),'Data Summary'!DU189="Yes"),OFFSET('Hygiene Data'!$F$5,0,10*ROW('Hygiene Data'!F183)),NA())</f>
        <v>#N/A</v>
      </c>
      <c r="BG189" s="510" t="e">
        <f ca="1">+IF(AND(ISNUMBER(OFFSET('Hygiene Data'!$F$7,0,10*ROW('Hygiene Data'!F183))),'Data Summary'!DV189="Yes"),OFFSET('Hygiene Data'!$F$7,0,10*ROW('Hygiene Data'!F183)),NA())</f>
        <v>#N/A</v>
      </c>
      <c r="BH189" s="510" t="e">
        <f ca="1">+IF(AND(ISNUMBER(OFFSET('Hygiene Data'!$F$9,0,10*ROW('Hygiene Data'!F183))),'Data Summary'!DW189="Yes"),OFFSET('Hygiene Data'!$F$9,0,10*ROW('Hygiene Data'!F183)),NA())</f>
        <v>#N/A</v>
      </c>
      <c r="BI189" s="510" t="e">
        <f ca="1">+IF(AND(ISNUMBER(OFFSET('Hygiene Data'!$G$5,0,10*ROW('Hygiene Data'!G183))),'Data Summary'!DX189="Yes"),OFFSET('Hygiene Data'!$G$5,0,10*ROW('Hygiene Data'!G183)),NA())</f>
        <v>#N/A</v>
      </c>
      <c r="BJ189" s="510" t="e">
        <f ca="1">+IF(AND(ISNUMBER(OFFSET('Hygiene Data'!$G$7,0,10*ROW('Hygiene Data'!G183))),'Data Summary'!DY189="Yes"),OFFSET('Hygiene Data'!$G$7,0,10*ROW('Hygiene Data'!G183)),NA())</f>
        <v>#N/A</v>
      </c>
      <c r="BK189" s="510" t="e">
        <f ca="1">+IF(AND(ISNUMBER(OFFSET('Hygiene Data'!$G$9,0,10*ROW('Hygiene Data'!G183))),'Data Summary'!DZ189="Yes"),OFFSET('Hygiene Data'!$G$9,0,10*ROW('Hygiene Data'!G183)),NA())</f>
        <v>#N/A</v>
      </c>
      <c r="BL189" s="510" t="e">
        <f ca="1">+IF(AND(ISNUMBER(OFFSET('Hygiene Data'!$H$5,0,10*ROW('Hygiene Data'!H183))),'Data Summary'!EA189="Yes"),OFFSET('Hygiene Data'!$H$5,0,10*ROW('Hygiene Data'!H183)),NA())</f>
        <v>#N/A</v>
      </c>
      <c r="BM189" s="510" t="e">
        <f ca="1">+IF(AND(ISNUMBER(OFFSET('Hygiene Data'!$H$7,0,10*ROW('Hygiene Data'!H183))),'Data Summary'!EB189="Yes"),OFFSET('Hygiene Data'!$H$7,0,10*ROW('Hygiene Data'!H183)),NA())</f>
        <v>#N/A</v>
      </c>
      <c r="BN189" s="510" t="e">
        <f ca="1">+IF(AND(ISNUMBER(OFFSET('Hygiene Data'!$H$9,0,10*ROW('Hygiene Data'!H183))),'Data Summary'!EC189="Yes"),OFFSET('Hygiene Data'!$H$9,0,10*ROW('Hygiene Data'!H183)),NA())</f>
        <v>#N/A</v>
      </c>
      <c r="BO189" s="510" t="e">
        <f ca="1">+IF(AND(ISNUMBER(OFFSET('Hygiene Data'!$I$5,0,10*ROW('Hygiene Data'!I183))),'Data Summary'!ED189="Yes"),OFFSET('Hygiene Data'!$I$5,0,10*ROW('Hygiene Data'!I183)),NA())</f>
        <v>#N/A</v>
      </c>
      <c r="BP189" s="510" t="e">
        <f ca="1">+IF(AND(ISNUMBER(OFFSET('Hygiene Data'!$I$7,0,10*ROW('Hygiene Data'!I183))),'Data Summary'!EE189="Yes"),OFFSET('Hygiene Data'!$I$7,0,10*ROW('Hygiene Data'!I183)),NA())</f>
        <v>#N/A</v>
      </c>
      <c r="BQ189" s="510" t="e">
        <f ca="1">+IF(AND(ISNUMBER(OFFSET('Hygiene Data'!$I$9,0,10*ROW('Hygiene Data'!I183))),'Data Summary'!EF189="Yes"),OFFSET('Hygiene Data'!$I$9,0,10*ROW('Hygiene Data'!I183)),NA())</f>
        <v>#N/A</v>
      </c>
    </row>
    <row r="190" spans="1:69" x14ac:dyDescent="0.25">
      <c r="A190" s="506" t="e">
        <f ca="1">+RIGHT('Data Summary'!A190,LEN('Data Summary'!A190)-9)</f>
        <v>#VALUE!</v>
      </c>
      <c r="B190" s="480" t="str">
        <f ca="1">+IF(ISTEXT('Data Summary'!B190),'Data Summary'!B190,"")</f>
        <v/>
      </c>
      <c r="C190" s="507" t="e">
        <f ca="1">+VALUE('Data Summary'!C190)</f>
        <v>#VALUE!</v>
      </c>
      <c r="D190" s="508" t="e">
        <f ca="1">+IF(AND(ISNUMBER(OFFSET('Water Data'!$D$4,0,10*ROW('Water Data'!D184))),'Data Summary'!BS190="Yes"),100-OFFSET('Water Data'!$D$4,0,10*ROW('Water Data'!D184)),NA())</f>
        <v>#N/A</v>
      </c>
      <c r="E190" s="508" t="e">
        <f ca="1">+IF(AND(ISNUMBER(OFFSET('Water Data'!$D$6,0,10*ROW('Water Data'!D184))),'Data Summary'!BT190="Yes"),OFFSET('Water Data'!$D$6,0,10*ROW('Water Data'!D184)),NA())</f>
        <v>#N/A</v>
      </c>
      <c r="F190" s="508" t="e">
        <f ca="1">+IF(AND(ISNUMBER(OFFSET('Water Data'!$D$9,0,10*ROW('Water Data'!D184))),'Data Summary'!BU190="Yes"),OFFSET('Water Data'!$D$9,0,10*ROW('Water Data'!D184)),NA())</f>
        <v>#N/A</v>
      </c>
      <c r="G190" s="508" t="e">
        <f ca="1">+IF(AND(ISNUMBER(OFFSET('Water Data'!$E$4,0,10*ROW('Water Data'!E184))),'Data Summary'!BV190="Yes"),100-OFFSET('Water Data'!$E$4,0,10*ROW('Water Data'!E184)),NA())</f>
        <v>#N/A</v>
      </c>
      <c r="H190" s="508" t="e">
        <f ca="1">+IF(AND(ISNUMBER(OFFSET('Water Data'!$E$6,0,10*ROW('Water Data'!E184))),'Data Summary'!BW190="Yes"),OFFSET('Water Data'!$E$6,0,10*ROW('Water Data'!E184)),NA())</f>
        <v>#N/A</v>
      </c>
      <c r="I190" s="508" t="e">
        <f ca="1">+IF(AND(ISNUMBER(OFFSET('Water Data'!$E$9,0,10*ROW('Water Data'!E184))),'Data Summary'!BX190="Yes"),OFFSET('Water Data'!$E$9,0,10*ROW('Water Data'!E184)),NA())</f>
        <v>#N/A</v>
      </c>
      <c r="J190" s="508" t="e">
        <f ca="1">+IF(AND(ISNUMBER(OFFSET('Water Data'!$F$4,0,10*ROW('Water Data'!F184))),'Data Summary'!BY190="Yes"),100-OFFSET('Water Data'!$F$4,0,10*ROW('Water Data'!F184)),NA())</f>
        <v>#N/A</v>
      </c>
      <c r="K190" s="508" t="e">
        <f ca="1">+IF(AND(ISNUMBER(OFFSET('Water Data'!$F$6,0,10*ROW('Water Data'!F184))),'Data Summary'!BZ190="Yes"),OFFSET('Water Data'!$F$6,0,10*ROW('Water Data'!F184)),NA())</f>
        <v>#N/A</v>
      </c>
      <c r="L190" s="508" t="e">
        <f ca="1">+IF(AND(ISNUMBER(OFFSET('Water Data'!$F$9,0,10*ROW('Water Data'!F184))),'Data Summary'!CA190="Yes"),OFFSET('Water Data'!$F$9,0,10*ROW('Water Data'!F184)),NA())</f>
        <v>#N/A</v>
      </c>
      <c r="M190" s="508" t="e">
        <f ca="1">+IF(AND(ISNUMBER(OFFSET('Water Data'!$G$4,0,10*ROW('Water Data'!G184))),'Data Summary'!CB190="Yes"),100-OFFSET('Water Data'!$G$4,0,10*ROW('Water Data'!G184)),NA())</f>
        <v>#N/A</v>
      </c>
      <c r="N190" s="508" t="e">
        <f ca="1">+IF(AND(ISNUMBER(OFFSET('Water Data'!$G$6,0,10*ROW('Water Data'!G184))),'Data Summary'!CC190="Yes"),OFFSET('Water Data'!$G$6,0,10*ROW('Water Data'!G184)),NA())</f>
        <v>#N/A</v>
      </c>
      <c r="O190" s="508" t="e">
        <f ca="1">+IF(AND(ISNUMBER(OFFSET('Water Data'!$G$9,0,10*ROW('Water Data'!G184))),'Data Summary'!CD190="Yes"),OFFSET('Water Data'!$G$9,0,10*ROW('Water Data'!G184)),NA())</f>
        <v>#N/A</v>
      </c>
      <c r="P190" s="508" t="e">
        <f ca="1">+IF(AND(ISNUMBER(OFFSET('Water Data'!$H$4,0,10*ROW('Water Data'!H184))),'Data Summary'!CE190="Yes"),100-OFFSET('Water Data'!$H$4,0,10*ROW('Water Data'!H184)),NA())</f>
        <v>#N/A</v>
      </c>
      <c r="Q190" s="508" t="e">
        <f ca="1">+IF(AND(ISNUMBER(OFFSET('Water Data'!$H$6,0,10*ROW('Water Data'!H184))),'Data Summary'!CF190="Yes"),OFFSET('Water Data'!$H$6,0,10*ROW('Water Data'!H184)),NA())</f>
        <v>#N/A</v>
      </c>
      <c r="R190" s="508" t="e">
        <f ca="1">+IF(AND(ISNUMBER(OFFSET('Water Data'!$H$9,0,10*ROW('Water Data'!H184))),'Data Summary'!CG190="Yes"),OFFSET('Water Data'!$H$9,0,10*ROW('Water Data'!H184)),NA())</f>
        <v>#N/A</v>
      </c>
      <c r="S190" s="508" t="e">
        <f ca="1">+IF(AND(ISNUMBER(OFFSET('Water Data'!$I$4,0,10*ROW('Water Data'!I184))),'Data Summary'!CH190="Yes"),100-OFFSET('Water Data'!$I$4,0,10*ROW('Water Data'!I184)),NA())</f>
        <v>#N/A</v>
      </c>
      <c r="T190" s="508" t="e">
        <f ca="1">+IF(AND(ISNUMBER(OFFSET('Water Data'!$I$6,0,10*ROW('Water Data'!I184))),'Data Summary'!CI190="Yes"),OFFSET('Water Data'!$I$6,0,10*ROW('Water Data'!I184)),NA())</f>
        <v>#N/A</v>
      </c>
      <c r="U190" s="508" t="e">
        <f ca="1">+IF(AND(ISNUMBER(OFFSET('Water Data'!$I$9,0,10*ROW('Water Data'!I184))),'Data Summary'!CJ190="Yes"),OFFSET('Water Data'!$I$9,0,10*ROW('Water Data'!I184)),NA())</f>
        <v>#N/A</v>
      </c>
      <c r="V190" s="509" t="e">
        <f ca="1">+IF(AND(ISNUMBER(OFFSET('Sanitation Data'!$D$4,0,10*ROW('Sanitation Data'!D184))),'Data Summary'!CK190="Yes"),100-OFFSET('Sanitation Data'!$D$4,0,10*ROW('Sanitation Data'!D184)),NA())</f>
        <v>#N/A</v>
      </c>
      <c r="W190" s="509" t="e">
        <f ca="1">+IF(AND(ISNUMBER(OFFSET('Sanitation Data'!$D$6,0,10*ROW('Sanitation Data'!D184))),'Data Summary'!CL190="Yes"),OFFSET('Sanitation Data'!$D$6,0,10*ROW('Sanitation Data'!D184)),NA())</f>
        <v>#N/A</v>
      </c>
      <c r="X190" s="509" t="e">
        <f ca="1">+IF(AND(ISNUMBER(OFFSET('Sanitation Data'!$D$10,0,10*ROW('Sanitation Data'!D184))),'Data Summary'!CM190="Yes"),OFFSET('Sanitation Data'!$D$10,0,10*ROW('Sanitation Data'!D184)),NA())</f>
        <v>#N/A</v>
      </c>
      <c r="Y190" s="509" t="e">
        <f ca="1">+IF(AND(ISNUMBER(OFFSET('Sanitation Data'!$D$11,0,10*ROW('Sanitation Data'!D184))),'Data Summary'!CN190="Yes"),OFFSET('Sanitation Data'!$D$11,0,10*ROW('Sanitation Data'!D184)),NA())</f>
        <v>#N/A</v>
      </c>
      <c r="Z190" s="509" t="e">
        <f ca="1">+IF(AND(ISNUMBER(OFFSET('Sanitation Data'!$D$12,0,10*ROW('Sanitation Data'!D184))),'Data Summary'!CO190="Yes"),OFFSET('Sanitation Data'!$D$12,0,10*ROW('Sanitation Data'!D184)),NA())</f>
        <v>#N/A</v>
      </c>
      <c r="AA190" s="509" t="e">
        <f ca="1">+IF(AND(ISNUMBER(OFFSET('Sanitation Data'!$E$4,0,10*ROW('Sanitation Data'!E184))),'Data Summary'!CP190="Yes"),100-OFFSET('Sanitation Data'!$E$4,0,10*ROW('Sanitation Data'!E184)),NA())</f>
        <v>#N/A</v>
      </c>
      <c r="AB190" s="509" t="e">
        <f ca="1">+IF(AND(ISNUMBER(OFFSET('Sanitation Data'!$E$6,0,10*ROW('Sanitation Data'!E184))),'Data Summary'!CQ190="Yes"),OFFSET('Sanitation Data'!$E$6,0,10*ROW('Sanitation Data'!E184)),NA())</f>
        <v>#N/A</v>
      </c>
      <c r="AC190" s="509" t="e">
        <f ca="1">+IF(AND(ISNUMBER(OFFSET('Sanitation Data'!$E$10,0,10*ROW('Sanitation Data'!E184))),'Data Summary'!CR190="Yes"),OFFSET('Sanitation Data'!$E$10,0,10*ROW('Sanitation Data'!E184)),NA())</f>
        <v>#N/A</v>
      </c>
      <c r="AD190" s="509" t="e">
        <f ca="1">+IF(AND(ISNUMBER(OFFSET('Sanitation Data'!$E$11,0,10*ROW('Sanitation Data'!E184))),'Data Summary'!CS190="Yes"),OFFSET('Sanitation Data'!$E$11,0,10*ROW('Sanitation Data'!E184)),NA())</f>
        <v>#N/A</v>
      </c>
      <c r="AE190" s="509" t="e">
        <f ca="1">+IF(AND(ISNUMBER(OFFSET('Sanitation Data'!$E$12,0,10*ROW('Sanitation Data'!E184))),'Data Summary'!CT190="Yes"),OFFSET('Sanitation Data'!$E$12,0,10*ROW('Sanitation Data'!E184)),NA())</f>
        <v>#N/A</v>
      </c>
      <c r="AF190" s="509" t="e">
        <f ca="1">+IF(AND(ISNUMBER(OFFSET('Sanitation Data'!$F$4,0,10*ROW('Sanitation Data'!F184))),'Data Summary'!CU190="Yes"),100-OFFSET('Sanitation Data'!$F$4,0,10*ROW('Sanitation Data'!F184)),NA())</f>
        <v>#N/A</v>
      </c>
      <c r="AG190" s="509" t="e">
        <f ca="1">+IF(AND(ISNUMBER(OFFSET('Sanitation Data'!$F$6,0,10*ROW('Sanitation Data'!F184))),'Data Summary'!CV190="Yes"),OFFSET('Sanitation Data'!$F$6,0,10*ROW('Sanitation Data'!F184)),NA())</f>
        <v>#N/A</v>
      </c>
      <c r="AH190" s="509" t="e">
        <f ca="1">+IF(AND(ISNUMBER(OFFSET('Sanitation Data'!$F$10,0,10*ROW('Sanitation Data'!F184))),'Data Summary'!CW190="Yes"),OFFSET('Sanitation Data'!$F$10,0,10*ROW('Sanitation Data'!F184)),NA())</f>
        <v>#N/A</v>
      </c>
      <c r="AI190" s="509" t="e">
        <f ca="1">+IF(AND(ISNUMBER(OFFSET('Sanitation Data'!$F$11,0,10*ROW('Sanitation Data'!F184))),'Data Summary'!CX190="Yes"),OFFSET('Sanitation Data'!$F$11,0,10*ROW('Sanitation Data'!F184)),NA())</f>
        <v>#N/A</v>
      </c>
      <c r="AJ190" s="509" t="e">
        <f ca="1">+IF(AND(ISNUMBER(OFFSET('Sanitation Data'!$F$12,0,10*ROW('Sanitation Data'!F184))),'Data Summary'!CY190="Yes"),OFFSET('Sanitation Data'!$F$12,0,10*ROW('Sanitation Data'!F184)),NA())</f>
        <v>#N/A</v>
      </c>
      <c r="AK190" s="509" t="e">
        <f ca="1">+IF(AND(ISNUMBER(OFFSET('Sanitation Data'!$G$4,0,10*ROW('Sanitation Data'!G184))),'Data Summary'!CZ190="Yes"),100-OFFSET('Sanitation Data'!$G$4,0,10*ROW('Sanitation Data'!G184)),NA())</f>
        <v>#N/A</v>
      </c>
      <c r="AL190" s="509" t="e">
        <f ca="1">+IF(AND(ISNUMBER(OFFSET('Sanitation Data'!$G$6,0,10*ROW('Sanitation Data'!G184))),'Data Summary'!DA190="Yes"),OFFSET('Sanitation Data'!$G$6,0,10*ROW('Sanitation Data'!G184)),NA())</f>
        <v>#N/A</v>
      </c>
      <c r="AM190" s="509" t="e">
        <f ca="1">+IF(AND(ISNUMBER(OFFSET('Sanitation Data'!$G$10,0,10*ROW('Sanitation Data'!G184))),'Data Summary'!DB190="Yes"),OFFSET('Sanitation Data'!$G$10,0,10*ROW('Sanitation Data'!G184)),NA())</f>
        <v>#N/A</v>
      </c>
      <c r="AN190" s="509" t="e">
        <f ca="1">+IF(AND(ISNUMBER(OFFSET('Sanitation Data'!$G$11,0,10*ROW('Sanitation Data'!G184))),'Data Summary'!DC190="Yes"),OFFSET('Sanitation Data'!$G$11,0,10*ROW('Sanitation Data'!G184)),NA())</f>
        <v>#N/A</v>
      </c>
      <c r="AO190" s="509" t="e">
        <f ca="1">+IF(AND(ISNUMBER(OFFSET('Sanitation Data'!$G$12,0,10*ROW('Sanitation Data'!G184))),'Data Summary'!DD190="Yes"),OFFSET('Sanitation Data'!$G$12,0,10*ROW('Sanitation Data'!G184)),NA())</f>
        <v>#N/A</v>
      </c>
      <c r="AP190" s="509" t="e">
        <f ca="1">+IF(AND(ISNUMBER(OFFSET('Sanitation Data'!$H$4,0,10*ROW('Sanitation Data'!H184))),'Data Summary'!DE190="Yes"),100-OFFSET('Sanitation Data'!$H$4,0,10*ROW('Sanitation Data'!H184)),NA())</f>
        <v>#N/A</v>
      </c>
      <c r="AQ190" s="509" t="e">
        <f ca="1">+IF(AND(ISNUMBER(OFFSET('Sanitation Data'!$H$6,0,10*ROW('Sanitation Data'!H184))),'Data Summary'!DF190="Yes"),OFFSET('Sanitation Data'!$H$6,0,10*ROW('Sanitation Data'!H184)),NA())</f>
        <v>#N/A</v>
      </c>
      <c r="AR190" s="509" t="e">
        <f ca="1">+IF(AND(ISNUMBER(OFFSET('Sanitation Data'!$H$10,0,10*ROW('Sanitation Data'!H184))),'Data Summary'!DG190="Yes"),OFFSET('Sanitation Data'!$H$10,0,10*ROW('Sanitation Data'!H184)),NA())</f>
        <v>#N/A</v>
      </c>
      <c r="AS190" s="509" t="e">
        <f ca="1">+IF(AND(ISNUMBER(OFFSET('Sanitation Data'!$H$11,0,10*ROW('Sanitation Data'!H184))),'Data Summary'!DH190="Yes"),OFFSET('Sanitation Data'!$H$11,0,10*ROW('Sanitation Data'!H184)),NA())</f>
        <v>#N/A</v>
      </c>
      <c r="AT190" s="509" t="e">
        <f ca="1">+IF(AND(ISNUMBER(OFFSET('Sanitation Data'!$H$12,0,10*ROW('Sanitation Data'!H184))),'Data Summary'!DI190="Yes"),OFFSET('Sanitation Data'!$H$12,0,10*ROW('Sanitation Data'!H184)),NA())</f>
        <v>#N/A</v>
      </c>
      <c r="AU190" s="509" t="e">
        <f ca="1">+IF(AND(ISNUMBER(OFFSET('Sanitation Data'!$I$4,0,10*ROW('Sanitation Data'!I184))),'Data Summary'!DJ190="Yes"),100-OFFSET('Sanitation Data'!$I$4,0,10*ROW('Sanitation Data'!I184)),NA())</f>
        <v>#N/A</v>
      </c>
      <c r="AV190" s="509" t="e">
        <f ca="1">+IF(AND(ISNUMBER(OFFSET('Sanitation Data'!$I$6,0,10*ROW('Sanitation Data'!I184))),'Data Summary'!DK190="Yes"),OFFSET('Sanitation Data'!$I$6,0,10*ROW('Sanitation Data'!I184)),NA())</f>
        <v>#N/A</v>
      </c>
      <c r="AW190" s="509" t="e">
        <f ca="1">+IF(AND(ISNUMBER(OFFSET('Sanitation Data'!$I$10,0,10*ROW('Sanitation Data'!I184))),'Data Summary'!DL190="Yes"),OFFSET('Sanitation Data'!$I$10,0,10*ROW('Sanitation Data'!I184)),NA())</f>
        <v>#N/A</v>
      </c>
      <c r="AX190" s="509" t="e">
        <f ca="1">+IF(AND(ISNUMBER(OFFSET('Sanitation Data'!$I$11,0,10*ROW('Sanitation Data'!I184))),'Data Summary'!DM190="Yes"),OFFSET('Sanitation Data'!$I$11,0,10*ROW('Sanitation Data'!I184)),NA())</f>
        <v>#N/A</v>
      </c>
      <c r="AY190" s="509" t="e">
        <f ca="1">+IF(AND(ISNUMBER(OFFSET('Sanitation Data'!$I$12,0,10*ROW('Sanitation Data'!I184))),'Data Summary'!DN190="Yes"),OFFSET('Sanitation Data'!$I$12,0,10*ROW('Sanitation Data'!I184)),NA())</f>
        <v>#N/A</v>
      </c>
      <c r="AZ190" s="510" t="e">
        <f ca="1">+IF(AND(ISNUMBER(OFFSET('Hygiene Data'!$D$5,0,10*ROW('Hygiene Data'!D184))),'Data Summary'!DO190="Yes"),OFFSET('Hygiene Data'!$D$5,0,10*ROW('Hygiene Data'!D184)),NA())</f>
        <v>#N/A</v>
      </c>
      <c r="BA190" s="510" t="e">
        <f ca="1">+IF(AND(ISNUMBER(OFFSET('Hygiene Data'!$D$7,0,10*ROW('Hygiene Data'!D184))),'Data Summary'!DP190="Yes"),OFFSET('Hygiene Data'!$D$7,0,10*ROW('Hygiene Data'!D184)),NA())</f>
        <v>#N/A</v>
      </c>
      <c r="BB190" s="510" t="e">
        <f ca="1">+IF(AND(ISNUMBER(OFFSET('Hygiene Data'!$D$9,0,10*ROW('Hygiene Data'!D184))),'Data Summary'!DQ190="Yes"),OFFSET('Hygiene Data'!$D$9,0,10*ROW('Hygiene Data'!D184)),NA())</f>
        <v>#N/A</v>
      </c>
      <c r="BC190" s="510" t="e">
        <f ca="1">+IF(AND(ISNUMBER(OFFSET('Hygiene Data'!$E$5,0,10*ROW('Hygiene Data'!E184))),'Data Summary'!DR190="Yes"),OFFSET('Hygiene Data'!$E$5,0,10*ROW('Hygiene Data'!E184)),NA())</f>
        <v>#N/A</v>
      </c>
      <c r="BD190" s="510" t="e">
        <f ca="1">+IF(AND(ISNUMBER(OFFSET('Hygiene Data'!$E$7,0,10*ROW('Hygiene Data'!E184))),'Data Summary'!DS190="Yes"),OFFSET('Hygiene Data'!$E$7,0,10*ROW('Hygiene Data'!E184)),NA())</f>
        <v>#N/A</v>
      </c>
      <c r="BE190" s="510" t="e">
        <f ca="1">+IF(AND(ISNUMBER(OFFSET('Hygiene Data'!$E$9,0,10*ROW('Hygiene Data'!E184))),'Data Summary'!DT190="Yes"),OFFSET('Hygiene Data'!$E$9,0,10*ROW('Hygiene Data'!E184)),NA())</f>
        <v>#N/A</v>
      </c>
      <c r="BF190" s="510" t="e">
        <f ca="1">+IF(AND(ISNUMBER(OFFSET('Hygiene Data'!$F$5,0,10*ROW('Hygiene Data'!F184))),'Data Summary'!DU190="Yes"),OFFSET('Hygiene Data'!$F$5,0,10*ROW('Hygiene Data'!F184)),NA())</f>
        <v>#N/A</v>
      </c>
      <c r="BG190" s="510" t="e">
        <f ca="1">+IF(AND(ISNUMBER(OFFSET('Hygiene Data'!$F$7,0,10*ROW('Hygiene Data'!F184))),'Data Summary'!DV190="Yes"),OFFSET('Hygiene Data'!$F$7,0,10*ROW('Hygiene Data'!F184)),NA())</f>
        <v>#N/A</v>
      </c>
      <c r="BH190" s="510" t="e">
        <f ca="1">+IF(AND(ISNUMBER(OFFSET('Hygiene Data'!$F$9,0,10*ROW('Hygiene Data'!F184))),'Data Summary'!DW190="Yes"),OFFSET('Hygiene Data'!$F$9,0,10*ROW('Hygiene Data'!F184)),NA())</f>
        <v>#N/A</v>
      </c>
      <c r="BI190" s="510" t="e">
        <f ca="1">+IF(AND(ISNUMBER(OFFSET('Hygiene Data'!$G$5,0,10*ROW('Hygiene Data'!G184))),'Data Summary'!DX190="Yes"),OFFSET('Hygiene Data'!$G$5,0,10*ROW('Hygiene Data'!G184)),NA())</f>
        <v>#N/A</v>
      </c>
      <c r="BJ190" s="510" t="e">
        <f ca="1">+IF(AND(ISNUMBER(OFFSET('Hygiene Data'!$G$7,0,10*ROW('Hygiene Data'!G184))),'Data Summary'!DY190="Yes"),OFFSET('Hygiene Data'!$G$7,0,10*ROW('Hygiene Data'!G184)),NA())</f>
        <v>#N/A</v>
      </c>
      <c r="BK190" s="510" t="e">
        <f ca="1">+IF(AND(ISNUMBER(OFFSET('Hygiene Data'!$G$9,0,10*ROW('Hygiene Data'!G184))),'Data Summary'!DZ190="Yes"),OFFSET('Hygiene Data'!$G$9,0,10*ROW('Hygiene Data'!G184)),NA())</f>
        <v>#N/A</v>
      </c>
      <c r="BL190" s="510" t="e">
        <f ca="1">+IF(AND(ISNUMBER(OFFSET('Hygiene Data'!$H$5,0,10*ROW('Hygiene Data'!H184))),'Data Summary'!EA190="Yes"),OFFSET('Hygiene Data'!$H$5,0,10*ROW('Hygiene Data'!H184)),NA())</f>
        <v>#N/A</v>
      </c>
      <c r="BM190" s="510" t="e">
        <f ca="1">+IF(AND(ISNUMBER(OFFSET('Hygiene Data'!$H$7,0,10*ROW('Hygiene Data'!H184))),'Data Summary'!EB190="Yes"),OFFSET('Hygiene Data'!$H$7,0,10*ROW('Hygiene Data'!H184)),NA())</f>
        <v>#N/A</v>
      </c>
      <c r="BN190" s="510" t="e">
        <f ca="1">+IF(AND(ISNUMBER(OFFSET('Hygiene Data'!$H$9,0,10*ROW('Hygiene Data'!H184))),'Data Summary'!EC190="Yes"),OFFSET('Hygiene Data'!$H$9,0,10*ROW('Hygiene Data'!H184)),NA())</f>
        <v>#N/A</v>
      </c>
      <c r="BO190" s="510" t="e">
        <f ca="1">+IF(AND(ISNUMBER(OFFSET('Hygiene Data'!$I$5,0,10*ROW('Hygiene Data'!I184))),'Data Summary'!ED190="Yes"),OFFSET('Hygiene Data'!$I$5,0,10*ROW('Hygiene Data'!I184)),NA())</f>
        <v>#N/A</v>
      </c>
      <c r="BP190" s="510" t="e">
        <f ca="1">+IF(AND(ISNUMBER(OFFSET('Hygiene Data'!$I$7,0,10*ROW('Hygiene Data'!I184))),'Data Summary'!EE190="Yes"),OFFSET('Hygiene Data'!$I$7,0,10*ROW('Hygiene Data'!I184)),NA())</f>
        <v>#N/A</v>
      </c>
      <c r="BQ190" s="510" t="e">
        <f ca="1">+IF(AND(ISNUMBER(OFFSET('Hygiene Data'!$I$9,0,10*ROW('Hygiene Data'!I184))),'Data Summary'!EF190="Yes"),OFFSET('Hygiene Data'!$I$9,0,10*ROW('Hygiene Data'!I184)),NA())</f>
        <v>#N/A</v>
      </c>
    </row>
    <row r="191" spans="1:69" x14ac:dyDescent="0.25">
      <c r="A191" s="506" t="e">
        <f ca="1">+RIGHT('Data Summary'!A191,LEN('Data Summary'!A191)-9)</f>
        <v>#VALUE!</v>
      </c>
      <c r="B191" s="480" t="str">
        <f ca="1">+IF(ISTEXT('Data Summary'!B191),'Data Summary'!B191,"")</f>
        <v/>
      </c>
      <c r="C191" s="507" t="e">
        <f ca="1">+VALUE('Data Summary'!C191)</f>
        <v>#VALUE!</v>
      </c>
      <c r="D191" s="508" t="e">
        <f ca="1">+IF(AND(ISNUMBER(OFFSET('Water Data'!$D$4,0,10*ROW('Water Data'!D185))),'Data Summary'!BS191="Yes"),100-OFFSET('Water Data'!$D$4,0,10*ROW('Water Data'!D185)),NA())</f>
        <v>#N/A</v>
      </c>
      <c r="E191" s="508" t="e">
        <f ca="1">+IF(AND(ISNUMBER(OFFSET('Water Data'!$D$6,0,10*ROW('Water Data'!D185))),'Data Summary'!BT191="Yes"),OFFSET('Water Data'!$D$6,0,10*ROW('Water Data'!D185)),NA())</f>
        <v>#N/A</v>
      </c>
      <c r="F191" s="508" t="e">
        <f ca="1">+IF(AND(ISNUMBER(OFFSET('Water Data'!$D$9,0,10*ROW('Water Data'!D185))),'Data Summary'!BU191="Yes"),OFFSET('Water Data'!$D$9,0,10*ROW('Water Data'!D185)),NA())</f>
        <v>#N/A</v>
      </c>
      <c r="G191" s="508" t="e">
        <f ca="1">+IF(AND(ISNUMBER(OFFSET('Water Data'!$E$4,0,10*ROW('Water Data'!E185))),'Data Summary'!BV191="Yes"),100-OFFSET('Water Data'!$E$4,0,10*ROW('Water Data'!E185)),NA())</f>
        <v>#N/A</v>
      </c>
      <c r="H191" s="508" t="e">
        <f ca="1">+IF(AND(ISNUMBER(OFFSET('Water Data'!$E$6,0,10*ROW('Water Data'!E185))),'Data Summary'!BW191="Yes"),OFFSET('Water Data'!$E$6,0,10*ROW('Water Data'!E185)),NA())</f>
        <v>#N/A</v>
      </c>
      <c r="I191" s="508" t="e">
        <f ca="1">+IF(AND(ISNUMBER(OFFSET('Water Data'!$E$9,0,10*ROW('Water Data'!E185))),'Data Summary'!BX191="Yes"),OFFSET('Water Data'!$E$9,0,10*ROW('Water Data'!E185)),NA())</f>
        <v>#N/A</v>
      </c>
      <c r="J191" s="508" t="e">
        <f ca="1">+IF(AND(ISNUMBER(OFFSET('Water Data'!$F$4,0,10*ROW('Water Data'!F185))),'Data Summary'!BY191="Yes"),100-OFFSET('Water Data'!$F$4,0,10*ROW('Water Data'!F185)),NA())</f>
        <v>#N/A</v>
      </c>
      <c r="K191" s="508" t="e">
        <f ca="1">+IF(AND(ISNUMBER(OFFSET('Water Data'!$F$6,0,10*ROW('Water Data'!F185))),'Data Summary'!BZ191="Yes"),OFFSET('Water Data'!$F$6,0,10*ROW('Water Data'!F185)),NA())</f>
        <v>#N/A</v>
      </c>
      <c r="L191" s="508" t="e">
        <f ca="1">+IF(AND(ISNUMBER(OFFSET('Water Data'!$F$9,0,10*ROW('Water Data'!F185))),'Data Summary'!CA191="Yes"),OFFSET('Water Data'!$F$9,0,10*ROW('Water Data'!F185)),NA())</f>
        <v>#N/A</v>
      </c>
      <c r="M191" s="508" t="e">
        <f ca="1">+IF(AND(ISNUMBER(OFFSET('Water Data'!$G$4,0,10*ROW('Water Data'!G185))),'Data Summary'!CB191="Yes"),100-OFFSET('Water Data'!$G$4,0,10*ROW('Water Data'!G185)),NA())</f>
        <v>#N/A</v>
      </c>
      <c r="N191" s="508" t="e">
        <f ca="1">+IF(AND(ISNUMBER(OFFSET('Water Data'!$G$6,0,10*ROW('Water Data'!G185))),'Data Summary'!CC191="Yes"),OFFSET('Water Data'!$G$6,0,10*ROW('Water Data'!G185)),NA())</f>
        <v>#N/A</v>
      </c>
      <c r="O191" s="508" t="e">
        <f ca="1">+IF(AND(ISNUMBER(OFFSET('Water Data'!$G$9,0,10*ROW('Water Data'!G185))),'Data Summary'!CD191="Yes"),OFFSET('Water Data'!$G$9,0,10*ROW('Water Data'!G185)),NA())</f>
        <v>#N/A</v>
      </c>
      <c r="P191" s="508" t="e">
        <f ca="1">+IF(AND(ISNUMBER(OFFSET('Water Data'!$H$4,0,10*ROW('Water Data'!H185))),'Data Summary'!CE191="Yes"),100-OFFSET('Water Data'!$H$4,0,10*ROW('Water Data'!H185)),NA())</f>
        <v>#N/A</v>
      </c>
      <c r="Q191" s="508" t="e">
        <f ca="1">+IF(AND(ISNUMBER(OFFSET('Water Data'!$H$6,0,10*ROW('Water Data'!H185))),'Data Summary'!CF191="Yes"),OFFSET('Water Data'!$H$6,0,10*ROW('Water Data'!H185)),NA())</f>
        <v>#N/A</v>
      </c>
      <c r="R191" s="508" t="e">
        <f ca="1">+IF(AND(ISNUMBER(OFFSET('Water Data'!$H$9,0,10*ROW('Water Data'!H185))),'Data Summary'!CG191="Yes"),OFFSET('Water Data'!$H$9,0,10*ROW('Water Data'!H185)),NA())</f>
        <v>#N/A</v>
      </c>
      <c r="S191" s="508" t="e">
        <f ca="1">+IF(AND(ISNUMBER(OFFSET('Water Data'!$I$4,0,10*ROW('Water Data'!I185))),'Data Summary'!CH191="Yes"),100-OFFSET('Water Data'!$I$4,0,10*ROW('Water Data'!I185)),NA())</f>
        <v>#N/A</v>
      </c>
      <c r="T191" s="508" t="e">
        <f ca="1">+IF(AND(ISNUMBER(OFFSET('Water Data'!$I$6,0,10*ROW('Water Data'!I185))),'Data Summary'!CI191="Yes"),OFFSET('Water Data'!$I$6,0,10*ROW('Water Data'!I185)),NA())</f>
        <v>#N/A</v>
      </c>
      <c r="U191" s="508" t="e">
        <f ca="1">+IF(AND(ISNUMBER(OFFSET('Water Data'!$I$9,0,10*ROW('Water Data'!I185))),'Data Summary'!CJ191="Yes"),OFFSET('Water Data'!$I$9,0,10*ROW('Water Data'!I185)),NA())</f>
        <v>#N/A</v>
      </c>
      <c r="V191" s="509" t="e">
        <f ca="1">+IF(AND(ISNUMBER(OFFSET('Sanitation Data'!$D$4,0,10*ROW('Sanitation Data'!D185))),'Data Summary'!CK191="Yes"),100-OFFSET('Sanitation Data'!$D$4,0,10*ROW('Sanitation Data'!D185)),NA())</f>
        <v>#N/A</v>
      </c>
      <c r="W191" s="509" t="e">
        <f ca="1">+IF(AND(ISNUMBER(OFFSET('Sanitation Data'!$D$6,0,10*ROW('Sanitation Data'!D185))),'Data Summary'!CL191="Yes"),OFFSET('Sanitation Data'!$D$6,0,10*ROW('Sanitation Data'!D185)),NA())</f>
        <v>#N/A</v>
      </c>
      <c r="X191" s="509" t="e">
        <f ca="1">+IF(AND(ISNUMBER(OFFSET('Sanitation Data'!$D$10,0,10*ROW('Sanitation Data'!D185))),'Data Summary'!CM191="Yes"),OFFSET('Sanitation Data'!$D$10,0,10*ROW('Sanitation Data'!D185)),NA())</f>
        <v>#N/A</v>
      </c>
      <c r="Y191" s="509" t="e">
        <f ca="1">+IF(AND(ISNUMBER(OFFSET('Sanitation Data'!$D$11,0,10*ROW('Sanitation Data'!D185))),'Data Summary'!CN191="Yes"),OFFSET('Sanitation Data'!$D$11,0,10*ROW('Sanitation Data'!D185)),NA())</f>
        <v>#N/A</v>
      </c>
      <c r="Z191" s="509" t="e">
        <f ca="1">+IF(AND(ISNUMBER(OFFSET('Sanitation Data'!$D$12,0,10*ROW('Sanitation Data'!D185))),'Data Summary'!CO191="Yes"),OFFSET('Sanitation Data'!$D$12,0,10*ROW('Sanitation Data'!D185)),NA())</f>
        <v>#N/A</v>
      </c>
      <c r="AA191" s="509" t="e">
        <f ca="1">+IF(AND(ISNUMBER(OFFSET('Sanitation Data'!$E$4,0,10*ROW('Sanitation Data'!E185))),'Data Summary'!CP191="Yes"),100-OFFSET('Sanitation Data'!$E$4,0,10*ROW('Sanitation Data'!E185)),NA())</f>
        <v>#N/A</v>
      </c>
      <c r="AB191" s="509" t="e">
        <f ca="1">+IF(AND(ISNUMBER(OFFSET('Sanitation Data'!$E$6,0,10*ROW('Sanitation Data'!E185))),'Data Summary'!CQ191="Yes"),OFFSET('Sanitation Data'!$E$6,0,10*ROW('Sanitation Data'!E185)),NA())</f>
        <v>#N/A</v>
      </c>
      <c r="AC191" s="509" t="e">
        <f ca="1">+IF(AND(ISNUMBER(OFFSET('Sanitation Data'!$E$10,0,10*ROW('Sanitation Data'!E185))),'Data Summary'!CR191="Yes"),OFFSET('Sanitation Data'!$E$10,0,10*ROW('Sanitation Data'!E185)),NA())</f>
        <v>#N/A</v>
      </c>
      <c r="AD191" s="509" t="e">
        <f ca="1">+IF(AND(ISNUMBER(OFFSET('Sanitation Data'!$E$11,0,10*ROW('Sanitation Data'!E185))),'Data Summary'!CS191="Yes"),OFFSET('Sanitation Data'!$E$11,0,10*ROW('Sanitation Data'!E185)),NA())</f>
        <v>#N/A</v>
      </c>
      <c r="AE191" s="509" t="e">
        <f ca="1">+IF(AND(ISNUMBER(OFFSET('Sanitation Data'!$E$12,0,10*ROW('Sanitation Data'!E185))),'Data Summary'!CT191="Yes"),OFFSET('Sanitation Data'!$E$12,0,10*ROW('Sanitation Data'!E185)),NA())</f>
        <v>#N/A</v>
      </c>
      <c r="AF191" s="509" t="e">
        <f ca="1">+IF(AND(ISNUMBER(OFFSET('Sanitation Data'!$F$4,0,10*ROW('Sanitation Data'!F185))),'Data Summary'!CU191="Yes"),100-OFFSET('Sanitation Data'!$F$4,0,10*ROW('Sanitation Data'!F185)),NA())</f>
        <v>#N/A</v>
      </c>
      <c r="AG191" s="509" t="e">
        <f ca="1">+IF(AND(ISNUMBER(OFFSET('Sanitation Data'!$F$6,0,10*ROW('Sanitation Data'!F185))),'Data Summary'!CV191="Yes"),OFFSET('Sanitation Data'!$F$6,0,10*ROW('Sanitation Data'!F185)),NA())</f>
        <v>#N/A</v>
      </c>
      <c r="AH191" s="509" t="e">
        <f ca="1">+IF(AND(ISNUMBER(OFFSET('Sanitation Data'!$F$10,0,10*ROW('Sanitation Data'!F185))),'Data Summary'!CW191="Yes"),OFFSET('Sanitation Data'!$F$10,0,10*ROW('Sanitation Data'!F185)),NA())</f>
        <v>#N/A</v>
      </c>
      <c r="AI191" s="509" t="e">
        <f ca="1">+IF(AND(ISNUMBER(OFFSET('Sanitation Data'!$F$11,0,10*ROW('Sanitation Data'!F185))),'Data Summary'!CX191="Yes"),OFFSET('Sanitation Data'!$F$11,0,10*ROW('Sanitation Data'!F185)),NA())</f>
        <v>#N/A</v>
      </c>
      <c r="AJ191" s="509" t="e">
        <f ca="1">+IF(AND(ISNUMBER(OFFSET('Sanitation Data'!$F$12,0,10*ROW('Sanitation Data'!F185))),'Data Summary'!CY191="Yes"),OFFSET('Sanitation Data'!$F$12,0,10*ROW('Sanitation Data'!F185)),NA())</f>
        <v>#N/A</v>
      </c>
      <c r="AK191" s="509" t="e">
        <f ca="1">+IF(AND(ISNUMBER(OFFSET('Sanitation Data'!$G$4,0,10*ROW('Sanitation Data'!G185))),'Data Summary'!CZ191="Yes"),100-OFFSET('Sanitation Data'!$G$4,0,10*ROW('Sanitation Data'!G185)),NA())</f>
        <v>#N/A</v>
      </c>
      <c r="AL191" s="509" t="e">
        <f ca="1">+IF(AND(ISNUMBER(OFFSET('Sanitation Data'!$G$6,0,10*ROW('Sanitation Data'!G185))),'Data Summary'!DA191="Yes"),OFFSET('Sanitation Data'!$G$6,0,10*ROW('Sanitation Data'!G185)),NA())</f>
        <v>#N/A</v>
      </c>
      <c r="AM191" s="509" t="e">
        <f ca="1">+IF(AND(ISNUMBER(OFFSET('Sanitation Data'!$G$10,0,10*ROW('Sanitation Data'!G185))),'Data Summary'!DB191="Yes"),OFFSET('Sanitation Data'!$G$10,0,10*ROW('Sanitation Data'!G185)),NA())</f>
        <v>#N/A</v>
      </c>
      <c r="AN191" s="509" t="e">
        <f ca="1">+IF(AND(ISNUMBER(OFFSET('Sanitation Data'!$G$11,0,10*ROW('Sanitation Data'!G185))),'Data Summary'!DC191="Yes"),OFFSET('Sanitation Data'!$G$11,0,10*ROW('Sanitation Data'!G185)),NA())</f>
        <v>#N/A</v>
      </c>
      <c r="AO191" s="509" t="e">
        <f ca="1">+IF(AND(ISNUMBER(OFFSET('Sanitation Data'!$G$12,0,10*ROW('Sanitation Data'!G185))),'Data Summary'!DD191="Yes"),OFFSET('Sanitation Data'!$G$12,0,10*ROW('Sanitation Data'!G185)),NA())</f>
        <v>#N/A</v>
      </c>
      <c r="AP191" s="509" t="e">
        <f ca="1">+IF(AND(ISNUMBER(OFFSET('Sanitation Data'!$H$4,0,10*ROW('Sanitation Data'!H185))),'Data Summary'!DE191="Yes"),100-OFFSET('Sanitation Data'!$H$4,0,10*ROW('Sanitation Data'!H185)),NA())</f>
        <v>#N/A</v>
      </c>
      <c r="AQ191" s="509" t="e">
        <f ca="1">+IF(AND(ISNUMBER(OFFSET('Sanitation Data'!$H$6,0,10*ROW('Sanitation Data'!H185))),'Data Summary'!DF191="Yes"),OFFSET('Sanitation Data'!$H$6,0,10*ROW('Sanitation Data'!H185)),NA())</f>
        <v>#N/A</v>
      </c>
      <c r="AR191" s="509" t="e">
        <f ca="1">+IF(AND(ISNUMBER(OFFSET('Sanitation Data'!$H$10,0,10*ROW('Sanitation Data'!H185))),'Data Summary'!DG191="Yes"),OFFSET('Sanitation Data'!$H$10,0,10*ROW('Sanitation Data'!H185)),NA())</f>
        <v>#N/A</v>
      </c>
      <c r="AS191" s="509" t="e">
        <f ca="1">+IF(AND(ISNUMBER(OFFSET('Sanitation Data'!$H$11,0,10*ROW('Sanitation Data'!H185))),'Data Summary'!DH191="Yes"),OFFSET('Sanitation Data'!$H$11,0,10*ROW('Sanitation Data'!H185)),NA())</f>
        <v>#N/A</v>
      </c>
      <c r="AT191" s="509" t="e">
        <f ca="1">+IF(AND(ISNUMBER(OFFSET('Sanitation Data'!$H$12,0,10*ROW('Sanitation Data'!H185))),'Data Summary'!DI191="Yes"),OFFSET('Sanitation Data'!$H$12,0,10*ROW('Sanitation Data'!H185)),NA())</f>
        <v>#N/A</v>
      </c>
      <c r="AU191" s="509" t="e">
        <f ca="1">+IF(AND(ISNUMBER(OFFSET('Sanitation Data'!$I$4,0,10*ROW('Sanitation Data'!I185))),'Data Summary'!DJ191="Yes"),100-OFFSET('Sanitation Data'!$I$4,0,10*ROW('Sanitation Data'!I185)),NA())</f>
        <v>#N/A</v>
      </c>
      <c r="AV191" s="509" t="e">
        <f ca="1">+IF(AND(ISNUMBER(OFFSET('Sanitation Data'!$I$6,0,10*ROW('Sanitation Data'!I185))),'Data Summary'!DK191="Yes"),OFFSET('Sanitation Data'!$I$6,0,10*ROW('Sanitation Data'!I185)),NA())</f>
        <v>#N/A</v>
      </c>
      <c r="AW191" s="509" t="e">
        <f ca="1">+IF(AND(ISNUMBER(OFFSET('Sanitation Data'!$I$10,0,10*ROW('Sanitation Data'!I185))),'Data Summary'!DL191="Yes"),OFFSET('Sanitation Data'!$I$10,0,10*ROW('Sanitation Data'!I185)),NA())</f>
        <v>#N/A</v>
      </c>
      <c r="AX191" s="509" t="e">
        <f ca="1">+IF(AND(ISNUMBER(OFFSET('Sanitation Data'!$I$11,0,10*ROW('Sanitation Data'!I185))),'Data Summary'!DM191="Yes"),OFFSET('Sanitation Data'!$I$11,0,10*ROW('Sanitation Data'!I185)),NA())</f>
        <v>#N/A</v>
      </c>
      <c r="AY191" s="509" t="e">
        <f ca="1">+IF(AND(ISNUMBER(OFFSET('Sanitation Data'!$I$12,0,10*ROW('Sanitation Data'!I185))),'Data Summary'!DN191="Yes"),OFFSET('Sanitation Data'!$I$12,0,10*ROW('Sanitation Data'!I185)),NA())</f>
        <v>#N/A</v>
      </c>
      <c r="AZ191" s="510" t="e">
        <f ca="1">+IF(AND(ISNUMBER(OFFSET('Hygiene Data'!$D$5,0,10*ROW('Hygiene Data'!D185))),'Data Summary'!DO191="Yes"),OFFSET('Hygiene Data'!$D$5,0,10*ROW('Hygiene Data'!D185)),NA())</f>
        <v>#N/A</v>
      </c>
      <c r="BA191" s="510" t="e">
        <f ca="1">+IF(AND(ISNUMBER(OFFSET('Hygiene Data'!$D$7,0,10*ROW('Hygiene Data'!D185))),'Data Summary'!DP191="Yes"),OFFSET('Hygiene Data'!$D$7,0,10*ROW('Hygiene Data'!D185)),NA())</f>
        <v>#N/A</v>
      </c>
      <c r="BB191" s="510" t="e">
        <f ca="1">+IF(AND(ISNUMBER(OFFSET('Hygiene Data'!$D$9,0,10*ROW('Hygiene Data'!D185))),'Data Summary'!DQ191="Yes"),OFFSET('Hygiene Data'!$D$9,0,10*ROW('Hygiene Data'!D185)),NA())</f>
        <v>#N/A</v>
      </c>
      <c r="BC191" s="510" t="e">
        <f ca="1">+IF(AND(ISNUMBER(OFFSET('Hygiene Data'!$E$5,0,10*ROW('Hygiene Data'!E185))),'Data Summary'!DR191="Yes"),OFFSET('Hygiene Data'!$E$5,0,10*ROW('Hygiene Data'!E185)),NA())</f>
        <v>#N/A</v>
      </c>
      <c r="BD191" s="510" t="e">
        <f ca="1">+IF(AND(ISNUMBER(OFFSET('Hygiene Data'!$E$7,0,10*ROW('Hygiene Data'!E185))),'Data Summary'!DS191="Yes"),OFFSET('Hygiene Data'!$E$7,0,10*ROW('Hygiene Data'!E185)),NA())</f>
        <v>#N/A</v>
      </c>
      <c r="BE191" s="510" t="e">
        <f ca="1">+IF(AND(ISNUMBER(OFFSET('Hygiene Data'!$E$9,0,10*ROW('Hygiene Data'!E185))),'Data Summary'!DT191="Yes"),OFFSET('Hygiene Data'!$E$9,0,10*ROW('Hygiene Data'!E185)),NA())</f>
        <v>#N/A</v>
      </c>
      <c r="BF191" s="510" t="e">
        <f ca="1">+IF(AND(ISNUMBER(OFFSET('Hygiene Data'!$F$5,0,10*ROW('Hygiene Data'!F185))),'Data Summary'!DU191="Yes"),OFFSET('Hygiene Data'!$F$5,0,10*ROW('Hygiene Data'!F185)),NA())</f>
        <v>#N/A</v>
      </c>
      <c r="BG191" s="510" t="e">
        <f ca="1">+IF(AND(ISNUMBER(OFFSET('Hygiene Data'!$F$7,0,10*ROW('Hygiene Data'!F185))),'Data Summary'!DV191="Yes"),OFFSET('Hygiene Data'!$F$7,0,10*ROW('Hygiene Data'!F185)),NA())</f>
        <v>#N/A</v>
      </c>
      <c r="BH191" s="510" t="e">
        <f ca="1">+IF(AND(ISNUMBER(OFFSET('Hygiene Data'!$F$9,0,10*ROW('Hygiene Data'!F185))),'Data Summary'!DW191="Yes"),OFFSET('Hygiene Data'!$F$9,0,10*ROW('Hygiene Data'!F185)),NA())</f>
        <v>#N/A</v>
      </c>
      <c r="BI191" s="510" t="e">
        <f ca="1">+IF(AND(ISNUMBER(OFFSET('Hygiene Data'!$G$5,0,10*ROW('Hygiene Data'!G185))),'Data Summary'!DX191="Yes"),OFFSET('Hygiene Data'!$G$5,0,10*ROW('Hygiene Data'!G185)),NA())</f>
        <v>#N/A</v>
      </c>
      <c r="BJ191" s="510" t="e">
        <f ca="1">+IF(AND(ISNUMBER(OFFSET('Hygiene Data'!$G$7,0,10*ROW('Hygiene Data'!G185))),'Data Summary'!DY191="Yes"),OFFSET('Hygiene Data'!$G$7,0,10*ROW('Hygiene Data'!G185)),NA())</f>
        <v>#N/A</v>
      </c>
      <c r="BK191" s="510" t="e">
        <f ca="1">+IF(AND(ISNUMBER(OFFSET('Hygiene Data'!$G$9,0,10*ROW('Hygiene Data'!G185))),'Data Summary'!DZ191="Yes"),OFFSET('Hygiene Data'!$G$9,0,10*ROW('Hygiene Data'!G185)),NA())</f>
        <v>#N/A</v>
      </c>
      <c r="BL191" s="510" t="e">
        <f ca="1">+IF(AND(ISNUMBER(OFFSET('Hygiene Data'!$H$5,0,10*ROW('Hygiene Data'!H185))),'Data Summary'!EA191="Yes"),OFFSET('Hygiene Data'!$H$5,0,10*ROW('Hygiene Data'!H185)),NA())</f>
        <v>#N/A</v>
      </c>
      <c r="BM191" s="510" t="e">
        <f ca="1">+IF(AND(ISNUMBER(OFFSET('Hygiene Data'!$H$7,0,10*ROW('Hygiene Data'!H185))),'Data Summary'!EB191="Yes"),OFFSET('Hygiene Data'!$H$7,0,10*ROW('Hygiene Data'!H185)),NA())</f>
        <v>#N/A</v>
      </c>
      <c r="BN191" s="510" t="e">
        <f ca="1">+IF(AND(ISNUMBER(OFFSET('Hygiene Data'!$H$9,0,10*ROW('Hygiene Data'!H185))),'Data Summary'!EC191="Yes"),OFFSET('Hygiene Data'!$H$9,0,10*ROW('Hygiene Data'!H185)),NA())</f>
        <v>#N/A</v>
      </c>
      <c r="BO191" s="510" t="e">
        <f ca="1">+IF(AND(ISNUMBER(OFFSET('Hygiene Data'!$I$5,0,10*ROW('Hygiene Data'!I185))),'Data Summary'!ED191="Yes"),OFFSET('Hygiene Data'!$I$5,0,10*ROW('Hygiene Data'!I185)),NA())</f>
        <v>#N/A</v>
      </c>
      <c r="BP191" s="510" t="e">
        <f ca="1">+IF(AND(ISNUMBER(OFFSET('Hygiene Data'!$I$7,0,10*ROW('Hygiene Data'!I185))),'Data Summary'!EE191="Yes"),OFFSET('Hygiene Data'!$I$7,0,10*ROW('Hygiene Data'!I185)),NA())</f>
        <v>#N/A</v>
      </c>
      <c r="BQ191" s="510" t="e">
        <f ca="1">+IF(AND(ISNUMBER(OFFSET('Hygiene Data'!$I$9,0,10*ROW('Hygiene Data'!I185))),'Data Summary'!EF191="Yes"),OFFSET('Hygiene Data'!$I$9,0,10*ROW('Hygiene Data'!I185)),NA())</f>
        <v>#N/A</v>
      </c>
    </row>
    <row r="192" spans="1:69" x14ac:dyDescent="0.25">
      <c r="A192" s="506" t="e">
        <f ca="1">+RIGHT('Data Summary'!A192,LEN('Data Summary'!A192)-9)</f>
        <v>#VALUE!</v>
      </c>
      <c r="B192" s="480" t="str">
        <f ca="1">+IF(ISTEXT('Data Summary'!B192),'Data Summary'!B192,"")</f>
        <v/>
      </c>
      <c r="C192" s="507" t="e">
        <f ca="1">+VALUE('Data Summary'!C192)</f>
        <v>#VALUE!</v>
      </c>
      <c r="D192" s="508" t="e">
        <f ca="1">+IF(AND(ISNUMBER(OFFSET('Water Data'!$D$4,0,10*ROW('Water Data'!D186))),'Data Summary'!BS192="Yes"),100-OFFSET('Water Data'!$D$4,0,10*ROW('Water Data'!D186)),NA())</f>
        <v>#N/A</v>
      </c>
      <c r="E192" s="508" t="e">
        <f ca="1">+IF(AND(ISNUMBER(OFFSET('Water Data'!$D$6,0,10*ROW('Water Data'!D186))),'Data Summary'!BT192="Yes"),OFFSET('Water Data'!$D$6,0,10*ROW('Water Data'!D186)),NA())</f>
        <v>#N/A</v>
      </c>
      <c r="F192" s="508" t="e">
        <f ca="1">+IF(AND(ISNUMBER(OFFSET('Water Data'!$D$9,0,10*ROW('Water Data'!D186))),'Data Summary'!BU192="Yes"),OFFSET('Water Data'!$D$9,0,10*ROW('Water Data'!D186)),NA())</f>
        <v>#N/A</v>
      </c>
      <c r="G192" s="508" t="e">
        <f ca="1">+IF(AND(ISNUMBER(OFFSET('Water Data'!$E$4,0,10*ROW('Water Data'!E186))),'Data Summary'!BV192="Yes"),100-OFFSET('Water Data'!$E$4,0,10*ROW('Water Data'!E186)),NA())</f>
        <v>#N/A</v>
      </c>
      <c r="H192" s="508" t="e">
        <f ca="1">+IF(AND(ISNUMBER(OFFSET('Water Data'!$E$6,0,10*ROW('Water Data'!E186))),'Data Summary'!BW192="Yes"),OFFSET('Water Data'!$E$6,0,10*ROW('Water Data'!E186)),NA())</f>
        <v>#N/A</v>
      </c>
      <c r="I192" s="508" t="e">
        <f ca="1">+IF(AND(ISNUMBER(OFFSET('Water Data'!$E$9,0,10*ROW('Water Data'!E186))),'Data Summary'!BX192="Yes"),OFFSET('Water Data'!$E$9,0,10*ROW('Water Data'!E186)),NA())</f>
        <v>#N/A</v>
      </c>
      <c r="J192" s="508" t="e">
        <f ca="1">+IF(AND(ISNUMBER(OFFSET('Water Data'!$F$4,0,10*ROW('Water Data'!F186))),'Data Summary'!BY192="Yes"),100-OFFSET('Water Data'!$F$4,0,10*ROW('Water Data'!F186)),NA())</f>
        <v>#N/A</v>
      </c>
      <c r="K192" s="508" t="e">
        <f ca="1">+IF(AND(ISNUMBER(OFFSET('Water Data'!$F$6,0,10*ROW('Water Data'!F186))),'Data Summary'!BZ192="Yes"),OFFSET('Water Data'!$F$6,0,10*ROW('Water Data'!F186)),NA())</f>
        <v>#N/A</v>
      </c>
      <c r="L192" s="508" t="e">
        <f ca="1">+IF(AND(ISNUMBER(OFFSET('Water Data'!$F$9,0,10*ROW('Water Data'!F186))),'Data Summary'!CA192="Yes"),OFFSET('Water Data'!$F$9,0,10*ROW('Water Data'!F186)),NA())</f>
        <v>#N/A</v>
      </c>
      <c r="M192" s="508" t="e">
        <f ca="1">+IF(AND(ISNUMBER(OFFSET('Water Data'!$G$4,0,10*ROW('Water Data'!G186))),'Data Summary'!CB192="Yes"),100-OFFSET('Water Data'!$G$4,0,10*ROW('Water Data'!G186)),NA())</f>
        <v>#N/A</v>
      </c>
      <c r="N192" s="508" t="e">
        <f ca="1">+IF(AND(ISNUMBER(OFFSET('Water Data'!$G$6,0,10*ROW('Water Data'!G186))),'Data Summary'!CC192="Yes"),OFFSET('Water Data'!$G$6,0,10*ROW('Water Data'!G186)),NA())</f>
        <v>#N/A</v>
      </c>
      <c r="O192" s="508" t="e">
        <f ca="1">+IF(AND(ISNUMBER(OFFSET('Water Data'!$G$9,0,10*ROW('Water Data'!G186))),'Data Summary'!CD192="Yes"),OFFSET('Water Data'!$G$9,0,10*ROW('Water Data'!G186)),NA())</f>
        <v>#N/A</v>
      </c>
      <c r="P192" s="508" t="e">
        <f ca="1">+IF(AND(ISNUMBER(OFFSET('Water Data'!$H$4,0,10*ROW('Water Data'!H186))),'Data Summary'!CE192="Yes"),100-OFFSET('Water Data'!$H$4,0,10*ROW('Water Data'!H186)),NA())</f>
        <v>#N/A</v>
      </c>
      <c r="Q192" s="508" t="e">
        <f ca="1">+IF(AND(ISNUMBER(OFFSET('Water Data'!$H$6,0,10*ROW('Water Data'!H186))),'Data Summary'!CF192="Yes"),OFFSET('Water Data'!$H$6,0,10*ROW('Water Data'!H186)),NA())</f>
        <v>#N/A</v>
      </c>
      <c r="R192" s="508" t="e">
        <f ca="1">+IF(AND(ISNUMBER(OFFSET('Water Data'!$H$9,0,10*ROW('Water Data'!H186))),'Data Summary'!CG192="Yes"),OFFSET('Water Data'!$H$9,0,10*ROW('Water Data'!H186)),NA())</f>
        <v>#N/A</v>
      </c>
      <c r="S192" s="508" t="e">
        <f ca="1">+IF(AND(ISNUMBER(OFFSET('Water Data'!$I$4,0,10*ROW('Water Data'!I186))),'Data Summary'!CH192="Yes"),100-OFFSET('Water Data'!$I$4,0,10*ROW('Water Data'!I186)),NA())</f>
        <v>#N/A</v>
      </c>
      <c r="T192" s="508" t="e">
        <f ca="1">+IF(AND(ISNUMBER(OFFSET('Water Data'!$I$6,0,10*ROW('Water Data'!I186))),'Data Summary'!CI192="Yes"),OFFSET('Water Data'!$I$6,0,10*ROW('Water Data'!I186)),NA())</f>
        <v>#N/A</v>
      </c>
      <c r="U192" s="508" t="e">
        <f ca="1">+IF(AND(ISNUMBER(OFFSET('Water Data'!$I$9,0,10*ROW('Water Data'!I186))),'Data Summary'!CJ192="Yes"),OFFSET('Water Data'!$I$9,0,10*ROW('Water Data'!I186)),NA())</f>
        <v>#N/A</v>
      </c>
      <c r="V192" s="509" t="e">
        <f ca="1">+IF(AND(ISNUMBER(OFFSET('Sanitation Data'!$D$4,0,10*ROW('Sanitation Data'!D186))),'Data Summary'!CK192="Yes"),100-OFFSET('Sanitation Data'!$D$4,0,10*ROW('Sanitation Data'!D186)),NA())</f>
        <v>#N/A</v>
      </c>
      <c r="W192" s="509" t="e">
        <f ca="1">+IF(AND(ISNUMBER(OFFSET('Sanitation Data'!$D$6,0,10*ROW('Sanitation Data'!D186))),'Data Summary'!CL192="Yes"),OFFSET('Sanitation Data'!$D$6,0,10*ROW('Sanitation Data'!D186)),NA())</f>
        <v>#N/A</v>
      </c>
      <c r="X192" s="509" t="e">
        <f ca="1">+IF(AND(ISNUMBER(OFFSET('Sanitation Data'!$D$10,0,10*ROW('Sanitation Data'!D186))),'Data Summary'!CM192="Yes"),OFFSET('Sanitation Data'!$D$10,0,10*ROW('Sanitation Data'!D186)),NA())</f>
        <v>#N/A</v>
      </c>
      <c r="Y192" s="509" t="e">
        <f ca="1">+IF(AND(ISNUMBER(OFFSET('Sanitation Data'!$D$11,0,10*ROW('Sanitation Data'!D186))),'Data Summary'!CN192="Yes"),OFFSET('Sanitation Data'!$D$11,0,10*ROW('Sanitation Data'!D186)),NA())</f>
        <v>#N/A</v>
      </c>
      <c r="Z192" s="509" t="e">
        <f ca="1">+IF(AND(ISNUMBER(OFFSET('Sanitation Data'!$D$12,0,10*ROW('Sanitation Data'!D186))),'Data Summary'!CO192="Yes"),OFFSET('Sanitation Data'!$D$12,0,10*ROW('Sanitation Data'!D186)),NA())</f>
        <v>#N/A</v>
      </c>
      <c r="AA192" s="509" t="e">
        <f ca="1">+IF(AND(ISNUMBER(OFFSET('Sanitation Data'!$E$4,0,10*ROW('Sanitation Data'!E186))),'Data Summary'!CP192="Yes"),100-OFFSET('Sanitation Data'!$E$4,0,10*ROW('Sanitation Data'!E186)),NA())</f>
        <v>#N/A</v>
      </c>
      <c r="AB192" s="509" t="e">
        <f ca="1">+IF(AND(ISNUMBER(OFFSET('Sanitation Data'!$E$6,0,10*ROW('Sanitation Data'!E186))),'Data Summary'!CQ192="Yes"),OFFSET('Sanitation Data'!$E$6,0,10*ROW('Sanitation Data'!E186)),NA())</f>
        <v>#N/A</v>
      </c>
      <c r="AC192" s="509" t="e">
        <f ca="1">+IF(AND(ISNUMBER(OFFSET('Sanitation Data'!$E$10,0,10*ROW('Sanitation Data'!E186))),'Data Summary'!CR192="Yes"),OFFSET('Sanitation Data'!$E$10,0,10*ROW('Sanitation Data'!E186)),NA())</f>
        <v>#N/A</v>
      </c>
      <c r="AD192" s="509" t="e">
        <f ca="1">+IF(AND(ISNUMBER(OFFSET('Sanitation Data'!$E$11,0,10*ROW('Sanitation Data'!E186))),'Data Summary'!CS192="Yes"),OFFSET('Sanitation Data'!$E$11,0,10*ROW('Sanitation Data'!E186)),NA())</f>
        <v>#N/A</v>
      </c>
      <c r="AE192" s="509" t="e">
        <f ca="1">+IF(AND(ISNUMBER(OFFSET('Sanitation Data'!$E$12,0,10*ROW('Sanitation Data'!E186))),'Data Summary'!CT192="Yes"),OFFSET('Sanitation Data'!$E$12,0,10*ROW('Sanitation Data'!E186)),NA())</f>
        <v>#N/A</v>
      </c>
      <c r="AF192" s="509" t="e">
        <f ca="1">+IF(AND(ISNUMBER(OFFSET('Sanitation Data'!$F$4,0,10*ROW('Sanitation Data'!F186))),'Data Summary'!CU192="Yes"),100-OFFSET('Sanitation Data'!$F$4,0,10*ROW('Sanitation Data'!F186)),NA())</f>
        <v>#N/A</v>
      </c>
      <c r="AG192" s="509" t="e">
        <f ca="1">+IF(AND(ISNUMBER(OFFSET('Sanitation Data'!$F$6,0,10*ROW('Sanitation Data'!F186))),'Data Summary'!CV192="Yes"),OFFSET('Sanitation Data'!$F$6,0,10*ROW('Sanitation Data'!F186)),NA())</f>
        <v>#N/A</v>
      </c>
      <c r="AH192" s="509" t="e">
        <f ca="1">+IF(AND(ISNUMBER(OFFSET('Sanitation Data'!$F$10,0,10*ROW('Sanitation Data'!F186))),'Data Summary'!CW192="Yes"),OFFSET('Sanitation Data'!$F$10,0,10*ROW('Sanitation Data'!F186)),NA())</f>
        <v>#N/A</v>
      </c>
      <c r="AI192" s="509" t="e">
        <f ca="1">+IF(AND(ISNUMBER(OFFSET('Sanitation Data'!$F$11,0,10*ROW('Sanitation Data'!F186))),'Data Summary'!CX192="Yes"),OFFSET('Sanitation Data'!$F$11,0,10*ROW('Sanitation Data'!F186)),NA())</f>
        <v>#N/A</v>
      </c>
      <c r="AJ192" s="509" t="e">
        <f ca="1">+IF(AND(ISNUMBER(OFFSET('Sanitation Data'!$F$12,0,10*ROW('Sanitation Data'!F186))),'Data Summary'!CY192="Yes"),OFFSET('Sanitation Data'!$F$12,0,10*ROW('Sanitation Data'!F186)),NA())</f>
        <v>#N/A</v>
      </c>
      <c r="AK192" s="509" t="e">
        <f ca="1">+IF(AND(ISNUMBER(OFFSET('Sanitation Data'!$G$4,0,10*ROW('Sanitation Data'!G186))),'Data Summary'!CZ192="Yes"),100-OFFSET('Sanitation Data'!$G$4,0,10*ROW('Sanitation Data'!G186)),NA())</f>
        <v>#N/A</v>
      </c>
      <c r="AL192" s="509" t="e">
        <f ca="1">+IF(AND(ISNUMBER(OFFSET('Sanitation Data'!$G$6,0,10*ROW('Sanitation Data'!G186))),'Data Summary'!DA192="Yes"),OFFSET('Sanitation Data'!$G$6,0,10*ROW('Sanitation Data'!G186)),NA())</f>
        <v>#N/A</v>
      </c>
      <c r="AM192" s="509" t="e">
        <f ca="1">+IF(AND(ISNUMBER(OFFSET('Sanitation Data'!$G$10,0,10*ROW('Sanitation Data'!G186))),'Data Summary'!DB192="Yes"),OFFSET('Sanitation Data'!$G$10,0,10*ROW('Sanitation Data'!G186)),NA())</f>
        <v>#N/A</v>
      </c>
      <c r="AN192" s="509" t="e">
        <f ca="1">+IF(AND(ISNUMBER(OFFSET('Sanitation Data'!$G$11,0,10*ROW('Sanitation Data'!G186))),'Data Summary'!DC192="Yes"),OFFSET('Sanitation Data'!$G$11,0,10*ROW('Sanitation Data'!G186)),NA())</f>
        <v>#N/A</v>
      </c>
      <c r="AO192" s="509" t="e">
        <f ca="1">+IF(AND(ISNUMBER(OFFSET('Sanitation Data'!$G$12,0,10*ROW('Sanitation Data'!G186))),'Data Summary'!DD192="Yes"),OFFSET('Sanitation Data'!$G$12,0,10*ROW('Sanitation Data'!G186)),NA())</f>
        <v>#N/A</v>
      </c>
      <c r="AP192" s="509" t="e">
        <f ca="1">+IF(AND(ISNUMBER(OFFSET('Sanitation Data'!$H$4,0,10*ROW('Sanitation Data'!H186))),'Data Summary'!DE192="Yes"),100-OFFSET('Sanitation Data'!$H$4,0,10*ROW('Sanitation Data'!H186)),NA())</f>
        <v>#N/A</v>
      </c>
      <c r="AQ192" s="509" t="e">
        <f ca="1">+IF(AND(ISNUMBER(OFFSET('Sanitation Data'!$H$6,0,10*ROW('Sanitation Data'!H186))),'Data Summary'!DF192="Yes"),OFFSET('Sanitation Data'!$H$6,0,10*ROW('Sanitation Data'!H186)),NA())</f>
        <v>#N/A</v>
      </c>
      <c r="AR192" s="509" t="e">
        <f ca="1">+IF(AND(ISNUMBER(OFFSET('Sanitation Data'!$H$10,0,10*ROW('Sanitation Data'!H186))),'Data Summary'!DG192="Yes"),OFFSET('Sanitation Data'!$H$10,0,10*ROW('Sanitation Data'!H186)),NA())</f>
        <v>#N/A</v>
      </c>
      <c r="AS192" s="509" t="e">
        <f ca="1">+IF(AND(ISNUMBER(OFFSET('Sanitation Data'!$H$11,0,10*ROW('Sanitation Data'!H186))),'Data Summary'!DH192="Yes"),OFFSET('Sanitation Data'!$H$11,0,10*ROW('Sanitation Data'!H186)),NA())</f>
        <v>#N/A</v>
      </c>
      <c r="AT192" s="509" t="e">
        <f ca="1">+IF(AND(ISNUMBER(OFFSET('Sanitation Data'!$H$12,0,10*ROW('Sanitation Data'!H186))),'Data Summary'!DI192="Yes"),OFFSET('Sanitation Data'!$H$12,0,10*ROW('Sanitation Data'!H186)),NA())</f>
        <v>#N/A</v>
      </c>
      <c r="AU192" s="509" t="e">
        <f ca="1">+IF(AND(ISNUMBER(OFFSET('Sanitation Data'!$I$4,0,10*ROW('Sanitation Data'!I186))),'Data Summary'!DJ192="Yes"),100-OFFSET('Sanitation Data'!$I$4,0,10*ROW('Sanitation Data'!I186)),NA())</f>
        <v>#N/A</v>
      </c>
      <c r="AV192" s="509" t="e">
        <f ca="1">+IF(AND(ISNUMBER(OFFSET('Sanitation Data'!$I$6,0,10*ROW('Sanitation Data'!I186))),'Data Summary'!DK192="Yes"),OFFSET('Sanitation Data'!$I$6,0,10*ROW('Sanitation Data'!I186)),NA())</f>
        <v>#N/A</v>
      </c>
      <c r="AW192" s="509" t="e">
        <f ca="1">+IF(AND(ISNUMBER(OFFSET('Sanitation Data'!$I$10,0,10*ROW('Sanitation Data'!I186))),'Data Summary'!DL192="Yes"),OFFSET('Sanitation Data'!$I$10,0,10*ROW('Sanitation Data'!I186)),NA())</f>
        <v>#N/A</v>
      </c>
      <c r="AX192" s="509" t="e">
        <f ca="1">+IF(AND(ISNUMBER(OFFSET('Sanitation Data'!$I$11,0,10*ROW('Sanitation Data'!I186))),'Data Summary'!DM192="Yes"),OFFSET('Sanitation Data'!$I$11,0,10*ROW('Sanitation Data'!I186)),NA())</f>
        <v>#N/A</v>
      </c>
      <c r="AY192" s="509" t="e">
        <f ca="1">+IF(AND(ISNUMBER(OFFSET('Sanitation Data'!$I$12,0,10*ROW('Sanitation Data'!I186))),'Data Summary'!DN192="Yes"),OFFSET('Sanitation Data'!$I$12,0,10*ROW('Sanitation Data'!I186)),NA())</f>
        <v>#N/A</v>
      </c>
      <c r="AZ192" s="510" t="e">
        <f ca="1">+IF(AND(ISNUMBER(OFFSET('Hygiene Data'!$D$5,0,10*ROW('Hygiene Data'!D186))),'Data Summary'!DO192="Yes"),OFFSET('Hygiene Data'!$D$5,0,10*ROW('Hygiene Data'!D186)),NA())</f>
        <v>#N/A</v>
      </c>
      <c r="BA192" s="510" t="e">
        <f ca="1">+IF(AND(ISNUMBER(OFFSET('Hygiene Data'!$D$7,0,10*ROW('Hygiene Data'!D186))),'Data Summary'!DP192="Yes"),OFFSET('Hygiene Data'!$D$7,0,10*ROW('Hygiene Data'!D186)),NA())</f>
        <v>#N/A</v>
      </c>
      <c r="BB192" s="510" t="e">
        <f ca="1">+IF(AND(ISNUMBER(OFFSET('Hygiene Data'!$D$9,0,10*ROW('Hygiene Data'!D186))),'Data Summary'!DQ192="Yes"),OFFSET('Hygiene Data'!$D$9,0,10*ROW('Hygiene Data'!D186)),NA())</f>
        <v>#N/A</v>
      </c>
      <c r="BC192" s="510" t="e">
        <f ca="1">+IF(AND(ISNUMBER(OFFSET('Hygiene Data'!$E$5,0,10*ROW('Hygiene Data'!E186))),'Data Summary'!DR192="Yes"),OFFSET('Hygiene Data'!$E$5,0,10*ROW('Hygiene Data'!E186)),NA())</f>
        <v>#N/A</v>
      </c>
      <c r="BD192" s="510" t="e">
        <f ca="1">+IF(AND(ISNUMBER(OFFSET('Hygiene Data'!$E$7,0,10*ROW('Hygiene Data'!E186))),'Data Summary'!DS192="Yes"),OFFSET('Hygiene Data'!$E$7,0,10*ROW('Hygiene Data'!E186)),NA())</f>
        <v>#N/A</v>
      </c>
      <c r="BE192" s="510" t="e">
        <f ca="1">+IF(AND(ISNUMBER(OFFSET('Hygiene Data'!$E$9,0,10*ROW('Hygiene Data'!E186))),'Data Summary'!DT192="Yes"),OFFSET('Hygiene Data'!$E$9,0,10*ROW('Hygiene Data'!E186)),NA())</f>
        <v>#N/A</v>
      </c>
      <c r="BF192" s="510" t="e">
        <f ca="1">+IF(AND(ISNUMBER(OFFSET('Hygiene Data'!$F$5,0,10*ROW('Hygiene Data'!F186))),'Data Summary'!DU192="Yes"),OFFSET('Hygiene Data'!$F$5,0,10*ROW('Hygiene Data'!F186)),NA())</f>
        <v>#N/A</v>
      </c>
      <c r="BG192" s="510" t="e">
        <f ca="1">+IF(AND(ISNUMBER(OFFSET('Hygiene Data'!$F$7,0,10*ROW('Hygiene Data'!F186))),'Data Summary'!DV192="Yes"),OFFSET('Hygiene Data'!$F$7,0,10*ROW('Hygiene Data'!F186)),NA())</f>
        <v>#N/A</v>
      </c>
      <c r="BH192" s="510" t="e">
        <f ca="1">+IF(AND(ISNUMBER(OFFSET('Hygiene Data'!$F$9,0,10*ROW('Hygiene Data'!F186))),'Data Summary'!DW192="Yes"),OFFSET('Hygiene Data'!$F$9,0,10*ROW('Hygiene Data'!F186)),NA())</f>
        <v>#N/A</v>
      </c>
      <c r="BI192" s="510" t="e">
        <f ca="1">+IF(AND(ISNUMBER(OFFSET('Hygiene Data'!$G$5,0,10*ROW('Hygiene Data'!G186))),'Data Summary'!DX192="Yes"),OFFSET('Hygiene Data'!$G$5,0,10*ROW('Hygiene Data'!G186)),NA())</f>
        <v>#N/A</v>
      </c>
      <c r="BJ192" s="510" t="e">
        <f ca="1">+IF(AND(ISNUMBER(OFFSET('Hygiene Data'!$G$7,0,10*ROW('Hygiene Data'!G186))),'Data Summary'!DY192="Yes"),OFFSET('Hygiene Data'!$G$7,0,10*ROW('Hygiene Data'!G186)),NA())</f>
        <v>#N/A</v>
      </c>
      <c r="BK192" s="510" t="e">
        <f ca="1">+IF(AND(ISNUMBER(OFFSET('Hygiene Data'!$G$9,0,10*ROW('Hygiene Data'!G186))),'Data Summary'!DZ192="Yes"),OFFSET('Hygiene Data'!$G$9,0,10*ROW('Hygiene Data'!G186)),NA())</f>
        <v>#N/A</v>
      </c>
      <c r="BL192" s="510" t="e">
        <f ca="1">+IF(AND(ISNUMBER(OFFSET('Hygiene Data'!$H$5,0,10*ROW('Hygiene Data'!H186))),'Data Summary'!EA192="Yes"),OFFSET('Hygiene Data'!$H$5,0,10*ROW('Hygiene Data'!H186)),NA())</f>
        <v>#N/A</v>
      </c>
      <c r="BM192" s="510" t="e">
        <f ca="1">+IF(AND(ISNUMBER(OFFSET('Hygiene Data'!$H$7,0,10*ROW('Hygiene Data'!H186))),'Data Summary'!EB192="Yes"),OFFSET('Hygiene Data'!$H$7,0,10*ROW('Hygiene Data'!H186)),NA())</f>
        <v>#N/A</v>
      </c>
      <c r="BN192" s="510" t="e">
        <f ca="1">+IF(AND(ISNUMBER(OFFSET('Hygiene Data'!$H$9,0,10*ROW('Hygiene Data'!H186))),'Data Summary'!EC192="Yes"),OFFSET('Hygiene Data'!$H$9,0,10*ROW('Hygiene Data'!H186)),NA())</f>
        <v>#N/A</v>
      </c>
      <c r="BO192" s="510" t="e">
        <f ca="1">+IF(AND(ISNUMBER(OFFSET('Hygiene Data'!$I$5,0,10*ROW('Hygiene Data'!I186))),'Data Summary'!ED192="Yes"),OFFSET('Hygiene Data'!$I$5,0,10*ROW('Hygiene Data'!I186)),NA())</f>
        <v>#N/A</v>
      </c>
      <c r="BP192" s="510" t="e">
        <f ca="1">+IF(AND(ISNUMBER(OFFSET('Hygiene Data'!$I$7,0,10*ROW('Hygiene Data'!I186))),'Data Summary'!EE192="Yes"),OFFSET('Hygiene Data'!$I$7,0,10*ROW('Hygiene Data'!I186)),NA())</f>
        <v>#N/A</v>
      </c>
      <c r="BQ192" s="510" t="e">
        <f ca="1">+IF(AND(ISNUMBER(OFFSET('Hygiene Data'!$I$9,0,10*ROW('Hygiene Data'!I186))),'Data Summary'!EF192="Yes"),OFFSET('Hygiene Data'!$I$9,0,10*ROW('Hygiene Data'!I186)),NA())</f>
        <v>#N/A</v>
      </c>
    </row>
    <row r="193" spans="1:69" x14ac:dyDescent="0.25">
      <c r="A193" s="506" t="e">
        <f ca="1">+RIGHT('Data Summary'!A193,LEN('Data Summary'!A193)-9)</f>
        <v>#VALUE!</v>
      </c>
      <c r="B193" s="480" t="str">
        <f ca="1">+IF(ISTEXT('Data Summary'!B193),'Data Summary'!B193,"")</f>
        <v/>
      </c>
      <c r="C193" s="507" t="e">
        <f ca="1">+VALUE('Data Summary'!C193)</f>
        <v>#VALUE!</v>
      </c>
      <c r="D193" s="508" t="e">
        <f ca="1">+IF(AND(ISNUMBER(OFFSET('Water Data'!$D$4,0,10*ROW('Water Data'!D187))),'Data Summary'!BS193="Yes"),100-OFFSET('Water Data'!$D$4,0,10*ROW('Water Data'!D187)),NA())</f>
        <v>#N/A</v>
      </c>
      <c r="E193" s="508" t="e">
        <f ca="1">+IF(AND(ISNUMBER(OFFSET('Water Data'!$D$6,0,10*ROW('Water Data'!D187))),'Data Summary'!BT193="Yes"),OFFSET('Water Data'!$D$6,0,10*ROW('Water Data'!D187)),NA())</f>
        <v>#N/A</v>
      </c>
      <c r="F193" s="508" t="e">
        <f ca="1">+IF(AND(ISNUMBER(OFFSET('Water Data'!$D$9,0,10*ROW('Water Data'!D187))),'Data Summary'!BU193="Yes"),OFFSET('Water Data'!$D$9,0,10*ROW('Water Data'!D187)),NA())</f>
        <v>#N/A</v>
      </c>
      <c r="G193" s="508" t="e">
        <f ca="1">+IF(AND(ISNUMBER(OFFSET('Water Data'!$E$4,0,10*ROW('Water Data'!E187))),'Data Summary'!BV193="Yes"),100-OFFSET('Water Data'!$E$4,0,10*ROW('Water Data'!E187)),NA())</f>
        <v>#N/A</v>
      </c>
      <c r="H193" s="508" t="e">
        <f ca="1">+IF(AND(ISNUMBER(OFFSET('Water Data'!$E$6,0,10*ROW('Water Data'!E187))),'Data Summary'!BW193="Yes"),OFFSET('Water Data'!$E$6,0,10*ROW('Water Data'!E187)),NA())</f>
        <v>#N/A</v>
      </c>
      <c r="I193" s="508" t="e">
        <f ca="1">+IF(AND(ISNUMBER(OFFSET('Water Data'!$E$9,0,10*ROW('Water Data'!E187))),'Data Summary'!BX193="Yes"),OFFSET('Water Data'!$E$9,0,10*ROW('Water Data'!E187)),NA())</f>
        <v>#N/A</v>
      </c>
      <c r="J193" s="508" t="e">
        <f ca="1">+IF(AND(ISNUMBER(OFFSET('Water Data'!$F$4,0,10*ROW('Water Data'!F187))),'Data Summary'!BY193="Yes"),100-OFFSET('Water Data'!$F$4,0,10*ROW('Water Data'!F187)),NA())</f>
        <v>#N/A</v>
      </c>
      <c r="K193" s="508" t="e">
        <f ca="1">+IF(AND(ISNUMBER(OFFSET('Water Data'!$F$6,0,10*ROW('Water Data'!F187))),'Data Summary'!BZ193="Yes"),OFFSET('Water Data'!$F$6,0,10*ROW('Water Data'!F187)),NA())</f>
        <v>#N/A</v>
      </c>
      <c r="L193" s="508" t="e">
        <f ca="1">+IF(AND(ISNUMBER(OFFSET('Water Data'!$F$9,0,10*ROW('Water Data'!F187))),'Data Summary'!CA193="Yes"),OFFSET('Water Data'!$F$9,0,10*ROW('Water Data'!F187)),NA())</f>
        <v>#N/A</v>
      </c>
      <c r="M193" s="508" t="e">
        <f ca="1">+IF(AND(ISNUMBER(OFFSET('Water Data'!$G$4,0,10*ROW('Water Data'!G187))),'Data Summary'!CB193="Yes"),100-OFFSET('Water Data'!$G$4,0,10*ROW('Water Data'!G187)),NA())</f>
        <v>#N/A</v>
      </c>
      <c r="N193" s="508" t="e">
        <f ca="1">+IF(AND(ISNUMBER(OFFSET('Water Data'!$G$6,0,10*ROW('Water Data'!G187))),'Data Summary'!CC193="Yes"),OFFSET('Water Data'!$G$6,0,10*ROW('Water Data'!G187)),NA())</f>
        <v>#N/A</v>
      </c>
      <c r="O193" s="508" t="e">
        <f ca="1">+IF(AND(ISNUMBER(OFFSET('Water Data'!$G$9,0,10*ROW('Water Data'!G187))),'Data Summary'!CD193="Yes"),OFFSET('Water Data'!$G$9,0,10*ROW('Water Data'!G187)),NA())</f>
        <v>#N/A</v>
      </c>
      <c r="P193" s="508" t="e">
        <f ca="1">+IF(AND(ISNUMBER(OFFSET('Water Data'!$H$4,0,10*ROW('Water Data'!H187))),'Data Summary'!CE193="Yes"),100-OFFSET('Water Data'!$H$4,0,10*ROW('Water Data'!H187)),NA())</f>
        <v>#N/A</v>
      </c>
      <c r="Q193" s="508" t="e">
        <f ca="1">+IF(AND(ISNUMBER(OFFSET('Water Data'!$H$6,0,10*ROW('Water Data'!H187))),'Data Summary'!CF193="Yes"),OFFSET('Water Data'!$H$6,0,10*ROW('Water Data'!H187)),NA())</f>
        <v>#N/A</v>
      </c>
      <c r="R193" s="508" t="e">
        <f ca="1">+IF(AND(ISNUMBER(OFFSET('Water Data'!$H$9,0,10*ROW('Water Data'!H187))),'Data Summary'!CG193="Yes"),OFFSET('Water Data'!$H$9,0,10*ROW('Water Data'!H187)),NA())</f>
        <v>#N/A</v>
      </c>
      <c r="S193" s="508" t="e">
        <f ca="1">+IF(AND(ISNUMBER(OFFSET('Water Data'!$I$4,0,10*ROW('Water Data'!I187))),'Data Summary'!CH193="Yes"),100-OFFSET('Water Data'!$I$4,0,10*ROW('Water Data'!I187)),NA())</f>
        <v>#N/A</v>
      </c>
      <c r="T193" s="508" t="e">
        <f ca="1">+IF(AND(ISNUMBER(OFFSET('Water Data'!$I$6,0,10*ROW('Water Data'!I187))),'Data Summary'!CI193="Yes"),OFFSET('Water Data'!$I$6,0,10*ROW('Water Data'!I187)),NA())</f>
        <v>#N/A</v>
      </c>
      <c r="U193" s="508" t="e">
        <f ca="1">+IF(AND(ISNUMBER(OFFSET('Water Data'!$I$9,0,10*ROW('Water Data'!I187))),'Data Summary'!CJ193="Yes"),OFFSET('Water Data'!$I$9,0,10*ROW('Water Data'!I187)),NA())</f>
        <v>#N/A</v>
      </c>
      <c r="V193" s="509" t="e">
        <f ca="1">+IF(AND(ISNUMBER(OFFSET('Sanitation Data'!$D$4,0,10*ROW('Sanitation Data'!D187))),'Data Summary'!CK193="Yes"),100-OFFSET('Sanitation Data'!$D$4,0,10*ROW('Sanitation Data'!D187)),NA())</f>
        <v>#N/A</v>
      </c>
      <c r="W193" s="509" t="e">
        <f ca="1">+IF(AND(ISNUMBER(OFFSET('Sanitation Data'!$D$6,0,10*ROW('Sanitation Data'!D187))),'Data Summary'!CL193="Yes"),OFFSET('Sanitation Data'!$D$6,0,10*ROW('Sanitation Data'!D187)),NA())</f>
        <v>#N/A</v>
      </c>
      <c r="X193" s="509" t="e">
        <f ca="1">+IF(AND(ISNUMBER(OFFSET('Sanitation Data'!$D$10,0,10*ROW('Sanitation Data'!D187))),'Data Summary'!CM193="Yes"),OFFSET('Sanitation Data'!$D$10,0,10*ROW('Sanitation Data'!D187)),NA())</f>
        <v>#N/A</v>
      </c>
      <c r="Y193" s="509" t="e">
        <f ca="1">+IF(AND(ISNUMBER(OFFSET('Sanitation Data'!$D$11,0,10*ROW('Sanitation Data'!D187))),'Data Summary'!CN193="Yes"),OFFSET('Sanitation Data'!$D$11,0,10*ROW('Sanitation Data'!D187)),NA())</f>
        <v>#N/A</v>
      </c>
      <c r="Z193" s="509" t="e">
        <f ca="1">+IF(AND(ISNUMBER(OFFSET('Sanitation Data'!$D$12,0,10*ROW('Sanitation Data'!D187))),'Data Summary'!CO193="Yes"),OFFSET('Sanitation Data'!$D$12,0,10*ROW('Sanitation Data'!D187)),NA())</f>
        <v>#N/A</v>
      </c>
      <c r="AA193" s="509" t="e">
        <f ca="1">+IF(AND(ISNUMBER(OFFSET('Sanitation Data'!$E$4,0,10*ROW('Sanitation Data'!E187))),'Data Summary'!CP193="Yes"),100-OFFSET('Sanitation Data'!$E$4,0,10*ROW('Sanitation Data'!E187)),NA())</f>
        <v>#N/A</v>
      </c>
      <c r="AB193" s="509" t="e">
        <f ca="1">+IF(AND(ISNUMBER(OFFSET('Sanitation Data'!$E$6,0,10*ROW('Sanitation Data'!E187))),'Data Summary'!CQ193="Yes"),OFFSET('Sanitation Data'!$E$6,0,10*ROW('Sanitation Data'!E187)),NA())</f>
        <v>#N/A</v>
      </c>
      <c r="AC193" s="509" t="e">
        <f ca="1">+IF(AND(ISNUMBER(OFFSET('Sanitation Data'!$E$10,0,10*ROW('Sanitation Data'!E187))),'Data Summary'!CR193="Yes"),OFFSET('Sanitation Data'!$E$10,0,10*ROW('Sanitation Data'!E187)),NA())</f>
        <v>#N/A</v>
      </c>
      <c r="AD193" s="509" t="e">
        <f ca="1">+IF(AND(ISNUMBER(OFFSET('Sanitation Data'!$E$11,0,10*ROW('Sanitation Data'!E187))),'Data Summary'!CS193="Yes"),OFFSET('Sanitation Data'!$E$11,0,10*ROW('Sanitation Data'!E187)),NA())</f>
        <v>#N/A</v>
      </c>
      <c r="AE193" s="509" t="e">
        <f ca="1">+IF(AND(ISNUMBER(OFFSET('Sanitation Data'!$E$12,0,10*ROW('Sanitation Data'!E187))),'Data Summary'!CT193="Yes"),OFFSET('Sanitation Data'!$E$12,0,10*ROW('Sanitation Data'!E187)),NA())</f>
        <v>#N/A</v>
      </c>
      <c r="AF193" s="509" t="e">
        <f ca="1">+IF(AND(ISNUMBER(OFFSET('Sanitation Data'!$F$4,0,10*ROW('Sanitation Data'!F187))),'Data Summary'!CU193="Yes"),100-OFFSET('Sanitation Data'!$F$4,0,10*ROW('Sanitation Data'!F187)),NA())</f>
        <v>#N/A</v>
      </c>
      <c r="AG193" s="509" t="e">
        <f ca="1">+IF(AND(ISNUMBER(OFFSET('Sanitation Data'!$F$6,0,10*ROW('Sanitation Data'!F187))),'Data Summary'!CV193="Yes"),OFFSET('Sanitation Data'!$F$6,0,10*ROW('Sanitation Data'!F187)),NA())</f>
        <v>#N/A</v>
      </c>
      <c r="AH193" s="509" t="e">
        <f ca="1">+IF(AND(ISNUMBER(OFFSET('Sanitation Data'!$F$10,0,10*ROW('Sanitation Data'!F187))),'Data Summary'!CW193="Yes"),OFFSET('Sanitation Data'!$F$10,0,10*ROW('Sanitation Data'!F187)),NA())</f>
        <v>#N/A</v>
      </c>
      <c r="AI193" s="509" t="e">
        <f ca="1">+IF(AND(ISNUMBER(OFFSET('Sanitation Data'!$F$11,0,10*ROW('Sanitation Data'!F187))),'Data Summary'!CX193="Yes"),OFFSET('Sanitation Data'!$F$11,0,10*ROW('Sanitation Data'!F187)),NA())</f>
        <v>#N/A</v>
      </c>
      <c r="AJ193" s="509" t="e">
        <f ca="1">+IF(AND(ISNUMBER(OFFSET('Sanitation Data'!$F$12,0,10*ROW('Sanitation Data'!F187))),'Data Summary'!CY193="Yes"),OFFSET('Sanitation Data'!$F$12,0,10*ROW('Sanitation Data'!F187)),NA())</f>
        <v>#N/A</v>
      </c>
      <c r="AK193" s="509" t="e">
        <f ca="1">+IF(AND(ISNUMBER(OFFSET('Sanitation Data'!$G$4,0,10*ROW('Sanitation Data'!G187))),'Data Summary'!CZ193="Yes"),100-OFFSET('Sanitation Data'!$G$4,0,10*ROW('Sanitation Data'!G187)),NA())</f>
        <v>#N/A</v>
      </c>
      <c r="AL193" s="509" t="e">
        <f ca="1">+IF(AND(ISNUMBER(OFFSET('Sanitation Data'!$G$6,0,10*ROW('Sanitation Data'!G187))),'Data Summary'!DA193="Yes"),OFFSET('Sanitation Data'!$G$6,0,10*ROW('Sanitation Data'!G187)),NA())</f>
        <v>#N/A</v>
      </c>
      <c r="AM193" s="509" t="e">
        <f ca="1">+IF(AND(ISNUMBER(OFFSET('Sanitation Data'!$G$10,0,10*ROW('Sanitation Data'!G187))),'Data Summary'!DB193="Yes"),OFFSET('Sanitation Data'!$G$10,0,10*ROW('Sanitation Data'!G187)),NA())</f>
        <v>#N/A</v>
      </c>
      <c r="AN193" s="509" t="e">
        <f ca="1">+IF(AND(ISNUMBER(OFFSET('Sanitation Data'!$G$11,0,10*ROW('Sanitation Data'!G187))),'Data Summary'!DC193="Yes"),OFFSET('Sanitation Data'!$G$11,0,10*ROW('Sanitation Data'!G187)),NA())</f>
        <v>#N/A</v>
      </c>
      <c r="AO193" s="509" t="e">
        <f ca="1">+IF(AND(ISNUMBER(OFFSET('Sanitation Data'!$G$12,0,10*ROW('Sanitation Data'!G187))),'Data Summary'!DD193="Yes"),OFFSET('Sanitation Data'!$G$12,0,10*ROW('Sanitation Data'!G187)),NA())</f>
        <v>#N/A</v>
      </c>
      <c r="AP193" s="509" t="e">
        <f ca="1">+IF(AND(ISNUMBER(OFFSET('Sanitation Data'!$H$4,0,10*ROW('Sanitation Data'!H187))),'Data Summary'!DE193="Yes"),100-OFFSET('Sanitation Data'!$H$4,0,10*ROW('Sanitation Data'!H187)),NA())</f>
        <v>#N/A</v>
      </c>
      <c r="AQ193" s="509" t="e">
        <f ca="1">+IF(AND(ISNUMBER(OFFSET('Sanitation Data'!$H$6,0,10*ROW('Sanitation Data'!H187))),'Data Summary'!DF193="Yes"),OFFSET('Sanitation Data'!$H$6,0,10*ROW('Sanitation Data'!H187)),NA())</f>
        <v>#N/A</v>
      </c>
      <c r="AR193" s="509" t="e">
        <f ca="1">+IF(AND(ISNUMBER(OFFSET('Sanitation Data'!$H$10,0,10*ROW('Sanitation Data'!H187))),'Data Summary'!DG193="Yes"),OFFSET('Sanitation Data'!$H$10,0,10*ROW('Sanitation Data'!H187)),NA())</f>
        <v>#N/A</v>
      </c>
      <c r="AS193" s="509" t="e">
        <f ca="1">+IF(AND(ISNUMBER(OFFSET('Sanitation Data'!$H$11,0,10*ROW('Sanitation Data'!H187))),'Data Summary'!DH193="Yes"),OFFSET('Sanitation Data'!$H$11,0,10*ROW('Sanitation Data'!H187)),NA())</f>
        <v>#N/A</v>
      </c>
      <c r="AT193" s="509" t="e">
        <f ca="1">+IF(AND(ISNUMBER(OFFSET('Sanitation Data'!$H$12,0,10*ROW('Sanitation Data'!H187))),'Data Summary'!DI193="Yes"),OFFSET('Sanitation Data'!$H$12,0,10*ROW('Sanitation Data'!H187)),NA())</f>
        <v>#N/A</v>
      </c>
      <c r="AU193" s="509" t="e">
        <f ca="1">+IF(AND(ISNUMBER(OFFSET('Sanitation Data'!$I$4,0,10*ROW('Sanitation Data'!I187))),'Data Summary'!DJ193="Yes"),100-OFFSET('Sanitation Data'!$I$4,0,10*ROW('Sanitation Data'!I187)),NA())</f>
        <v>#N/A</v>
      </c>
      <c r="AV193" s="509" t="e">
        <f ca="1">+IF(AND(ISNUMBER(OFFSET('Sanitation Data'!$I$6,0,10*ROW('Sanitation Data'!I187))),'Data Summary'!DK193="Yes"),OFFSET('Sanitation Data'!$I$6,0,10*ROW('Sanitation Data'!I187)),NA())</f>
        <v>#N/A</v>
      </c>
      <c r="AW193" s="509" t="e">
        <f ca="1">+IF(AND(ISNUMBER(OFFSET('Sanitation Data'!$I$10,0,10*ROW('Sanitation Data'!I187))),'Data Summary'!DL193="Yes"),OFFSET('Sanitation Data'!$I$10,0,10*ROW('Sanitation Data'!I187)),NA())</f>
        <v>#N/A</v>
      </c>
      <c r="AX193" s="509" t="e">
        <f ca="1">+IF(AND(ISNUMBER(OFFSET('Sanitation Data'!$I$11,0,10*ROW('Sanitation Data'!I187))),'Data Summary'!DM193="Yes"),OFFSET('Sanitation Data'!$I$11,0,10*ROW('Sanitation Data'!I187)),NA())</f>
        <v>#N/A</v>
      </c>
      <c r="AY193" s="509" t="e">
        <f ca="1">+IF(AND(ISNUMBER(OFFSET('Sanitation Data'!$I$12,0,10*ROW('Sanitation Data'!I187))),'Data Summary'!DN193="Yes"),OFFSET('Sanitation Data'!$I$12,0,10*ROW('Sanitation Data'!I187)),NA())</f>
        <v>#N/A</v>
      </c>
      <c r="AZ193" s="510" t="e">
        <f ca="1">+IF(AND(ISNUMBER(OFFSET('Hygiene Data'!$D$5,0,10*ROW('Hygiene Data'!D187))),'Data Summary'!DO193="Yes"),OFFSET('Hygiene Data'!$D$5,0,10*ROW('Hygiene Data'!D187)),NA())</f>
        <v>#N/A</v>
      </c>
      <c r="BA193" s="510" t="e">
        <f ca="1">+IF(AND(ISNUMBER(OFFSET('Hygiene Data'!$D$7,0,10*ROW('Hygiene Data'!D187))),'Data Summary'!DP193="Yes"),OFFSET('Hygiene Data'!$D$7,0,10*ROW('Hygiene Data'!D187)),NA())</f>
        <v>#N/A</v>
      </c>
      <c r="BB193" s="510" t="e">
        <f ca="1">+IF(AND(ISNUMBER(OFFSET('Hygiene Data'!$D$9,0,10*ROW('Hygiene Data'!D187))),'Data Summary'!DQ193="Yes"),OFFSET('Hygiene Data'!$D$9,0,10*ROW('Hygiene Data'!D187)),NA())</f>
        <v>#N/A</v>
      </c>
      <c r="BC193" s="510" t="e">
        <f ca="1">+IF(AND(ISNUMBER(OFFSET('Hygiene Data'!$E$5,0,10*ROW('Hygiene Data'!E187))),'Data Summary'!DR193="Yes"),OFFSET('Hygiene Data'!$E$5,0,10*ROW('Hygiene Data'!E187)),NA())</f>
        <v>#N/A</v>
      </c>
      <c r="BD193" s="510" t="e">
        <f ca="1">+IF(AND(ISNUMBER(OFFSET('Hygiene Data'!$E$7,0,10*ROW('Hygiene Data'!E187))),'Data Summary'!DS193="Yes"),OFFSET('Hygiene Data'!$E$7,0,10*ROW('Hygiene Data'!E187)),NA())</f>
        <v>#N/A</v>
      </c>
      <c r="BE193" s="510" t="e">
        <f ca="1">+IF(AND(ISNUMBER(OFFSET('Hygiene Data'!$E$9,0,10*ROW('Hygiene Data'!E187))),'Data Summary'!DT193="Yes"),OFFSET('Hygiene Data'!$E$9,0,10*ROW('Hygiene Data'!E187)),NA())</f>
        <v>#N/A</v>
      </c>
      <c r="BF193" s="510" t="e">
        <f ca="1">+IF(AND(ISNUMBER(OFFSET('Hygiene Data'!$F$5,0,10*ROW('Hygiene Data'!F187))),'Data Summary'!DU193="Yes"),OFFSET('Hygiene Data'!$F$5,0,10*ROW('Hygiene Data'!F187)),NA())</f>
        <v>#N/A</v>
      </c>
      <c r="BG193" s="510" t="e">
        <f ca="1">+IF(AND(ISNUMBER(OFFSET('Hygiene Data'!$F$7,0,10*ROW('Hygiene Data'!F187))),'Data Summary'!DV193="Yes"),OFFSET('Hygiene Data'!$F$7,0,10*ROW('Hygiene Data'!F187)),NA())</f>
        <v>#N/A</v>
      </c>
      <c r="BH193" s="510" t="e">
        <f ca="1">+IF(AND(ISNUMBER(OFFSET('Hygiene Data'!$F$9,0,10*ROW('Hygiene Data'!F187))),'Data Summary'!DW193="Yes"),OFFSET('Hygiene Data'!$F$9,0,10*ROW('Hygiene Data'!F187)),NA())</f>
        <v>#N/A</v>
      </c>
      <c r="BI193" s="510" t="e">
        <f ca="1">+IF(AND(ISNUMBER(OFFSET('Hygiene Data'!$G$5,0,10*ROW('Hygiene Data'!G187))),'Data Summary'!DX193="Yes"),OFFSET('Hygiene Data'!$G$5,0,10*ROW('Hygiene Data'!G187)),NA())</f>
        <v>#N/A</v>
      </c>
      <c r="BJ193" s="510" t="e">
        <f ca="1">+IF(AND(ISNUMBER(OFFSET('Hygiene Data'!$G$7,0,10*ROW('Hygiene Data'!G187))),'Data Summary'!DY193="Yes"),OFFSET('Hygiene Data'!$G$7,0,10*ROW('Hygiene Data'!G187)),NA())</f>
        <v>#N/A</v>
      </c>
      <c r="BK193" s="510" t="e">
        <f ca="1">+IF(AND(ISNUMBER(OFFSET('Hygiene Data'!$G$9,0,10*ROW('Hygiene Data'!G187))),'Data Summary'!DZ193="Yes"),OFFSET('Hygiene Data'!$G$9,0,10*ROW('Hygiene Data'!G187)),NA())</f>
        <v>#N/A</v>
      </c>
      <c r="BL193" s="510" t="e">
        <f ca="1">+IF(AND(ISNUMBER(OFFSET('Hygiene Data'!$H$5,0,10*ROW('Hygiene Data'!H187))),'Data Summary'!EA193="Yes"),OFFSET('Hygiene Data'!$H$5,0,10*ROW('Hygiene Data'!H187)),NA())</f>
        <v>#N/A</v>
      </c>
      <c r="BM193" s="510" t="e">
        <f ca="1">+IF(AND(ISNUMBER(OFFSET('Hygiene Data'!$H$7,0,10*ROW('Hygiene Data'!H187))),'Data Summary'!EB193="Yes"),OFFSET('Hygiene Data'!$H$7,0,10*ROW('Hygiene Data'!H187)),NA())</f>
        <v>#N/A</v>
      </c>
      <c r="BN193" s="510" t="e">
        <f ca="1">+IF(AND(ISNUMBER(OFFSET('Hygiene Data'!$H$9,0,10*ROW('Hygiene Data'!H187))),'Data Summary'!EC193="Yes"),OFFSET('Hygiene Data'!$H$9,0,10*ROW('Hygiene Data'!H187)),NA())</f>
        <v>#N/A</v>
      </c>
      <c r="BO193" s="510" t="e">
        <f ca="1">+IF(AND(ISNUMBER(OFFSET('Hygiene Data'!$I$5,0,10*ROW('Hygiene Data'!I187))),'Data Summary'!ED193="Yes"),OFFSET('Hygiene Data'!$I$5,0,10*ROW('Hygiene Data'!I187)),NA())</f>
        <v>#N/A</v>
      </c>
      <c r="BP193" s="510" t="e">
        <f ca="1">+IF(AND(ISNUMBER(OFFSET('Hygiene Data'!$I$7,0,10*ROW('Hygiene Data'!I187))),'Data Summary'!EE193="Yes"),OFFSET('Hygiene Data'!$I$7,0,10*ROW('Hygiene Data'!I187)),NA())</f>
        <v>#N/A</v>
      </c>
      <c r="BQ193" s="510" t="e">
        <f ca="1">+IF(AND(ISNUMBER(OFFSET('Hygiene Data'!$I$9,0,10*ROW('Hygiene Data'!I187))),'Data Summary'!EF193="Yes"),OFFSET('Hygiene Data'!$I$9,0,10*ROW('Hygiene Data'!I187)),NA())</f>
        <v>#N/A</v>
      </c>
    </row>
    <row r="194" spans="1:69" x14ac:dyDescent="0.25">
      <c r="A194" s="506" t="e">
        <f ca="1">+RIGHT('Data Summary'!A194,LEN('Data Summary'!A194)-9)</f>
        <v>#VALUE!</v>
      </c>
      <c r="B194" s="480" t="str">
        <f ca="1">+IF(ISTEXT('Data Summary'!B194),'Data Summary'!B194,"")</f>
        <v/>
      </c>
      <c r="C194" s="507" t="e">
        <f ca="1">+VALUE('Data Summary'!C194)</f>
        <v>#VALUE!</v>
      </c>
      <c r="D194" s="508" t="e">
        <f ca="1">+IF(AND(ISNUMBER(OFFSET('Water Data'!$D$4,0,10*ROW('Water Data'!D188))),'Data Summary'!BS194="Yes"),100-OFFSET('Water Data'!$D$4,0,10*ROW('Water Data'!D188)),NA())</f>
        <v>#N/A</v>
      </c>
      <c r="E194" s="508" t="e">
        <f ca="1">+IF(AND(ISNUMBER(OFFSET('Water Data'!$D$6,0,10*ROW('Water Data'!D188))),'Data Summary'!BT194="Yes"),OFFSET('Water Data'!$D$6,0,10*ROW('Water Data'!D188)),NA())</f>
        <v>#N/A</v>
      </c>
      <c r="F194" s="508" t="e">
        <f ca="1">+IF(AND(ISNUMBER(OFFSET('Water Data'!$D$9,0,10*ROW('Water Data'!D188))),'Data Summary'!BU194="Yes"),OFFSET('Water Data'!$D$9,0,10*ROW('Water Data'!D188)),NA())</f>
        <v>#N/A</v>
      </c>
      <c r="G194" s="508" t="e">
        <f ca="1">+IF(AND(ISNUMBER(OFFSET('Water Data'!$E$4,0,10*ROW('Water Data'!E188))),'Data Summary'!BV194="Yes"),100-OFFSET('Water Data'!$E$4,0,10*ROW('Water Data'!E188)),NA())</f>
        <v>#N/A</v>
      </c>
      <c r="H194" s="508" t="e">
        <f ca="1">+IF(AND(ISNUMBER(OFFSET('Water Data'!$E$6,0,10*ROW('Water Data'!E188))),'Data Summary'!BW194="Yes"),OFFSET('Water Data'!$E$6,0,10*ROW('Water Data'!E188)),NA())</f>
        <v>#N/A</v>
      </c>
      <c r="I194" s="508" t="e">
        <f ca="1">+IF(AND(ISNUMBER(OFFSET('Water Data'!$E$9,0,10*ROW('Water Data'!E188))),'Data Summary'!BX194="Yes"),OFFSET('Water Data'!$E$9,0,10*ROW('Water Data'!E188)),NA())</f>
        <v>#N/A</v>
      </c>
      <c r="J194" s="508" t="e">
        <f ca="1">+IF(AND(ISNUMBER(OFFSET('Water Data'!$F$4,0,10*ROW('Water Data'!F188))),'Data Summary'!BY194="Yes"),100-OFFSET('Water Data'!$F$4,0,10*ROW('Water Data'!F188)),NA())</f>
        <v>#N/A</v>
      </c>
      <c r="K194" s="508" t="e">
        <f ca="1">+IF(AND(ISNUMBER(OFFSET('Water Data'!$F$6,0,10*ROW('Water Data'!F188))),'Data Summary'!BZ194="Yes"),OFFSET('Water Data'!$F$6,0,10*ROW('Water Data'!F188)),NA())</f>
        <v>#N/A</v>
      </c>
      <c r="L194" s="508" t="e">
        <f ca="1">+IF(AND(ISNUMBER(OFFSET('Water Data'!$F$9,0,10*ROW('Water Data'!F188))),'Data Summary'!CA194="Yes"),OFFSET('Water Data'!$F$9,0,10*ROW('Water Data'!F188)),NA())</f>
        <v>#N/A</v>
      </c>
      <c r="M194" s="508" t="e">
        <f ca="1">+IF(AND(ISNUMBER(OFFSET('Water Data'!$G$4,0,10*ROW('Water Data'!G188))),'Data Summary'!CB194="Yes"),100-OFFSET('Water Data'!$G$4,0,10*ROW('Water Data'!G188)),NA())</f>
        <v>#N/A</v>
      </c>
      <c r="N194" s="508" t="e">
        <f ca="1">+IF(AND(ISNUMBER(OFFSET('Water Data'!$G$6,0,10*ROW('Water Data'!G188))),'Data Summary'!CC194="Yes"),OFFSET('Water Data'!$G$6,0,10*ROW('Water Data'!G188)),NA())</f>
        <v>#N/A</v>
      </c>
      <c r="O194" s="508" t="e">
        <f ca="1">+IF(AND(ISNUMBER(OFFSET('Water Data'!$G$9,0,10*ROW('Water Data'!G188))),'Data Summary'!CD194="Yes"),OFFSET('Water Data'!$G$9,0,10*ROW('Water Data'!G188)),NA())</f>
        <v>#N/A</v>
      </c>
      <c r="P194" s="508" t="e">
        <f ca="1">+IF(AND(ISNUMBER(OFFSET('Water Data'!$H$4,0,10*ROW('Water Data'!H188))),'Data Summary'!CE194="Yes"),100-OFFSET('Water Data'!$H$4,0,10*ROW('Water Data'!H188)),NA())</f>
        <v>#N/A</v>
      </c>
      <c r="Q194" s="508" t="e">
        <f ca="1">+IF(AND(ISNUMBER(OFFSET('Water Data'!$H$6,0,10*ROW('Water Data'!H188))),'Data Summary'!CF194="Yes"),OFFSET('Water Data'!$H$6,0,10*ROW('Water Data'!H188)),NA())</f>
        <v>#N/A</v>
      </c>
      <c r="R194" s="508" t="e">
        <f ca="1">+IF(AND(ISNUMBER(OFFSET('Water Data'!$H$9,0,10*ROW('Water Data'!H188))),'Data Summary'!CG194="Yes"),OFFSET('Water Data'!$H$9,0,10*ROW('Water Data'!H188)),NA())</f>
        <v>#N/A</v>
      </c>
      <c r="S194" s="508" t="e">
        <f ca="1">+IF(AND(ISNUMBER(OFFSET('Water Data'!$I$4,0,10*ROW('Water Data'!I188))),'Data Summary'!CH194="Yes"),100-OFFSET('Water Data'!$I$4,0,10*ROW('Water Data'!I188)),NA())</f>
        <v>#N/A</v>
      </c>
      <c r="T194" s="508" t="e">
        <f ca="1">+IF(AND(ISNUMBER(OFFSET('Water Data'!$I$6,0,10*ROW('Water Data'!I188))),'Data Summary'!CI194="Yes"),OFFSET('Water Data'!$I$6,0,10*ROW('Water Data'!I188)),NA())</f>
        <v>#N/A</v>
      </c>
      <c r="U194" s="508" t="e">
        <f ca="1">+IF(AND(ISNUMBER(OFFSET('Water Data'!$I$9,0,10*ROW('Water Data'!I188))),'Data Summary'!CJ194="Yes"),OFFSET('Water Data'!$I$9,0,10*ROW('Water Data'!I188)),NA())</f>
        <v>#N/A</v>
      </c>
      <c r="V194" s="509" t="e">
        <f ca="1">+IF(AND(ISNUMBER(OFFSET('Sanitation Data'!$D$4,0,10*ROW('Sanitation Data'!D188))),'Data Summary'!CK194="Yes"),100-OFFSET('Sanitation Data'!$D$4,0,10*ROW('Sanitation Data'!D188)),NA())</f>
        <v>#N/A</v>
      </c>
      <c r="W194" s="509" t="e">
        <f ca="1">+IF(AND(ISNUMBER(OFFSET('Sanitation Data'!$D$6,0,10*ROW('Sanitation Data'!D188))),'Data Summary'!CL194="Yes"),OFFSET('Sanitation Data'!$D$6,0,10*ROW('Sanitation Data'!D188)),NA())</f>
        <v>#N/A</v>
      </c>
      <c r="X194" s="509" t="e">
        <f ca="1">+IF(AND(ISNUMBER(OFFSET('Sanitation Data'!$D$10,0,10*ROW('Sanitation Data'!D188))),'Data Summary'!CM194="Yes"),OFFSET('Sanitation Data'!$D$10,0,10*ROW('Sanitation Data'!D188)),NA())</f>
        <v>#N/A</v>
      </c>
      <c r="Y194" s="509" t="e">
        <f ca="1">+IF(AND(ISNUMBER(OFFSET('Sanitation Data'!$D$11,0,10*ROW('Sanitation Data'!D188))),'Data Summary'!CN194="Yes"),OFFSET('Sanitation Data'!$D$11,0,10*ROW('Sanitation Data'!D188)),NA())</f>
        <v>#N/A</v>
      </c>
      <c r="Z194" s="509" t="e">
        <f ca="1">+IF(AND(ISNUMBER(OFFSET('Sanitation Data'!$D$12,0,10*ROW('Sanitation Data'!D188))),'Data Summary'!CO194="Yes"),OFFSET('Sanitation Data'!$D$12,0,10*ROW('Sanitation Data'!D188)),NA())</f>
        <v>#N/A</v>
      </c>
      <c r="AA194" s="509" t="e">
        <f ca="1">+IF(AND(ISNUMBER(OFFSET('Sanitation Data'!$E$4,0,10*ROW('Sanitation Data'!E188))),'Data Summary'!CP194="Yes"),100-OFFSET('Sanitation Data'!$E$4,0,10*ROW('Sanitation Data'!E188)),NA())</f>
        <v>#N/A</v>
      </c>
      <c r="AB194" s="509" t="e">
        <f ca="1">+IF(AND(ISNUMBER(OFFSET('Sanitation Data'!$E$6,0,10*ROW('Sanitation Data'!E188))),'Data Summary'!CQ194="Yes"),OFFSET('Sanitation Data'!$E$6,0,10*ROW('Sanitation Data'!E188)),NA())</f>
        <v>#N/A</v>
      </c>
      <c r="AC194" s="509" t="e">
        <f ca="1">+IF(AND(ISNUMBER(OFFSET('Sanitation Data'!$E$10,0,10*ROW('Sanitation Data'!E188))),'Data Summary'!CR194="Yes"),OFFSET('Sanitation Data'!$E$10,0,10*ROW('Sanitation Data'!E188)),NA())</f>
        <v>#N/A</v>
      </c>
      <c r="AD194" s="509" t="e">
        <f ca="1">+IF(AND(ISNUMBER(OFFSET('Sanitation Data'!$E$11,0,10*ROW('Sanitation Data'!E188))),'Data Summary'!CS194="Yes"),OFFSET('Sanitation Data'!$E$11,0,10*ROW('Sanitation Data'!E188)),NA())</f>
        <v>#N/A</v>
      </c>
      <c r="AE194" s="509" t="e">
        <f ca="1">+IF(AND(ISNUMBER(OFFSET('Sanitation Data'!$E$12,0,10*ROW('Sanitation Data'!E188))),'Data Summary'!CT194="Yes"),OFFSET('Sanitation Data'!$E$12,0,10*ROW('Sanitation Data'!E188)),NA())</f>
        <v>#N/A</v>
      </c>
      <c r="AF194" s="509" t="e">
        <f ca="1">+IF(AND(ISNUMBER(OFFSET('Sanitation Data'!$F$4,0,10*ROW('Sanitation Data'!F188))),'Data Summary'!CU194="Yes"),100-OFFSET('Sanitation Data'!$F$4,0,10*ROW('Sanitation Data'!F188)),NA())</f>
        <v>#N/A</v>
      </c>
      <c r="AG194" s="509" t="e">
        <f ca="1">+IF(AND(ISNUMBER(OFFSET('Sanitation Data'!$F$6,0,10*ROW('Sanitation Data'!F188))),'Data Summary'!CV194="Yes"),OFFSET('Sanitation Data'!$F$6,0,10*ROW('Sanitation Data'!F188)),NA())</f>
        <v>#N/A</v>
      </c>
      <c r="AH194" s="509" t="e">
        <f ca="1">+IF(AND(ISNUMBER(OFFSET('Sanitation Data'!$F$10,0,10*ROW('Sanitation Data'!F188))),'Data Summary'!CW194="Yes"),OFFSET('Sanitation Data'!$F$10,0,10*ROW('Sanitation Data'!F188)),NA())</f>
        <v>#N/A</v>
      </c>
      <c r="AI194" s="509" t="e">
        <f ca="1">+IF(AND(ISNUMBER(OFFSET('Sanitation Data'!$F$11,0,10*ROW('Sanitation Data'!F188))),'Data Summary'!CX194="Yes"),OFFSET('Sanitation Data'!$F$11,0,10*ROW('Sanitation Data'!F188)),NA())</f>
        <v>#N/A</v>
      </c>
      <c r="AJ194" s="509" t="e">
        <f ca="1">+IF(AND(ISNUMBER(OFFSET('Sanitation Data'!$F$12,0,10*ROW('Sanitation Data'!F188))),'Data Summary'!CY194="Yes"),OFFSET('Sanitation Data'!$F$12,0,10*ROW('Sanitation Data'!F188)),NA())</f>
        <v>#N/A</v>
      </c>
      <c r="AK194" s="509" t="e">
        <f ca="1">+IF(AND(ISNUMBER(OFFSET('Sanitation Data'!$G$4,0,10*ROW('Sanitation Data'!G188))),'Data Summary'!CZ194="Yes"),100-OFFSET('Sanitation Data'!$G$4,0,10*ROW('Sanitation Data'!G188)),NA())</f>
        <v>#N/A</v>
      </c>
      <c r="AL194" s="509" t="e">
        <f ca="1">+IF(AND(ISNUMBER(OFFSET('Sanitation Data'!$G$6,0,10*ROW('Sanitation Data'!G188))),'Data Summary'!DA194="Yes"),OFFSET('Sanitation Data'!$G$6,0,10*ROW('Sanitation Data'!G188)),NA())</f>
        <v>#N/A</v>
      </c>
      <c r="AM194" s="509" t="e">
        <f ca="1">+IF(AND(ISNUMBER(OFFSET('Sanitation Data'!$G$10,0,10*ROW('Sanitation Data'!G188))),'Data Summary'!DB194="Yes"),OFFSET('Sanitation Data'!$G$10,0,10*ROW('Sanitation Data'!G188)),NA())</f>
        <v>#N/A</v>
      </c>
      <c r="AN194" s="509" t="e">
        <f ca="1">+IF(AND(ISNUMBER(OFFSET('Sanitation Data'!$G$11,0,10*ROW('Sanitation Data'!G188))),'Data Summary'!DC194="Yes"),OFFSET('Sanitation Data'!$G$11,0,10*ROW('Sanitation Data'!G188)),NA())</f>
        <v>#N/A</v>
      </c>
      <c r="AO194" s="509" t="e">
        <f ca="1">+IF(AND(ISNUMBER(OFFSET('Sanitation Data'!$G$12,0,10*ROW('Sanitation Data'!G188))),'Data Summary'!DD194="Yes"),OFFSET('Sanitation Data'!$G$12,0,10*ROW('Sanitation Data'!G188)),NA())</f>
        <v>#N/A</v>
      </c>
      <c r="AP194" s="509" t="e">
        <f ca="1">+IF(AND(ISNUMBER(OFFSET('Sanitation Data'!$H$4,0,10*ROW('Sanitation Data'!H188))),'Data Summary'!DE194="Yes"),100-OFFSET('Sanitation Data'!$H$4,0,10*ROW('Sanitation Data'!H188)),NA())</f>
        <v>#N/A</v>
      </c>
      <c r="AQ194" s="509" t="e">
        <f ca="1">+IF(AND(ISNUMBER(OFFSET('Sanitation Data'!$H$6,0,10*ROW('Sanitation Data'!H188))),'Data Summary'!DF194="Yes"),OFFSET('Sanitation Data'!$H$6,0,10*ROW('Sanitation Data'!H188)),NA())</f>
        <v>#N/A</v>
      </c>
      <c r="AR194" s="509" t="e">
        <f ca="1">+IF(AND(ISNUMBER(OFFSET('Sanitation Data'!$H$10,0,10*ROW('Sanitation Data'!H188))),'Data Summary'!DG194="Yes"),OFFSET('Sanitation Data'!$H$10,0,10*ROW('Sanitation Data'!H188)),NA())</f>
        <v>#N/A</v>
      </c>
      <c r="AS194" s="509" t="e">
        <f ca="1">+IF(AND(ISNUMBER(OFFSET('Sanitation Data'!$H$11,0,10*ROW('Sanitation Data'!H188))),'Data Summary'!DH194="Yes"),OFFSET('Sanitation Data'!$H$11,0,10*ROW('Sanitation Data'!H188)),NA())</f>
        <v>#N/A</v>
      </c>
      <c r="AT194" s="509" t="e">
        <f ca="1">+IF(AND(ISNUMBER(OFFSET('Sanitation Data'!$H$12,0,10*ROW('Sanitation Data'!H188))),'Data Summary'!DI194="Yes"),OFFSET('Sanitation Data'!$H$12,0,10*ROW('Sanitation Data'!H188)),NA())</f>
        <v>#N/A</v>
      </c>
      <c r="AU194" s="509" t="e">
        <f ca="1">+IF(AND(ISNUMBER(OFFSET('Sanitation Data'!$I$4,0,10*ROW('Sanitation Data'!I188))),'Data Summary'!DJ194="Yes"),100-OFFSET('Sanitation Data'!$I$4,0,10*ROW('Sanitation Data'!I188)),NA())</f>
        <v>#N/A</v>
      </c>
      <c r="AV194" s="509" t="e">
        <f ca="1">+IF(AND(ISNUMBER(OFFSET('Sanitation Data'!$I$6,0,10*ROW('Sanitation Data'!I188))),'Data Summary'!DK194="Yes"),OFFSET('Sanitation Data'!$I$6,0,10*ROW('Sanitation Data'!I188)),NA())</f>
        <v>#N/A</v>
      </c>
      <c r="AW194" s="509" t="e">
        <f ca="1">+IF(AND(ISNUMBER(OFFSET('Sanitation Data'!$I$10,0,10*ROW('Sanitation Data'!I188))),'Data Summary'!DL194="Yes"),OFFSET('Sanitation Data'!$I$10,0,10*ROW('Sanitation Data'!I188)),NA())</f>
        <v>#N/A</v>
      </c>
      <c r="AX194" s="509" t="e">
        <f ca="1">+IF(AND(ISNUMBER(OFFSET('Sanitation Data'!$I$11,0,10*ROW('Sanitation Data'!I188))),'Data Summary'!DM194="Yes"),OFFSET('Sanitation Data'!$I$11,0,10*ROW('Sanitation Data'!I188)),NA())</f>
        <v>#N/A</v>
      </c>
      <c r="AY194" s="509" t="e">
        <f ca="1">+IF(AND(ISNUMBER(OFFSET('Sanitation Data'!$I$12,0,10*ROW('Sanitation Data'!I188))),'Data Summary'!DN194="Yes"),OFFSET('Sanitation Data'!$I$12,0,10*ROW('Sanitation Data'!I188)),NA())</f>
        <v>#N/A</v>
      </c>
      <c r="AZ194" s="510" t="e">
        <f ca="1">+IF(AND(ISNUMBER(OFFSET('Hygiene Data'!$D$5,0,10*ROW('Hygiene Data'!D188))),'Data Summary'!DO194="Yes"),OFFSET('Hygiene Data'!$D$5,0,10*ROW('Hygiene Data'!D188)),NA())</f>
        <v>#N/A</v>
      </c>
      <c r="BA194" s="510" t="e">
        <f ca="1">+IF(AND(ISNUMBER(OFFSET('Hygiene Data'!$D$7,0,10*ROW('Hygiene Data'!D188))),'Data Summary'!DP194="Yes"),OFFSET('Hygiene Data'!$D$7,0,10*ROW('Hygiene Data'!D188)),NA())</f>
        <v>#N/A</v>
      </c>
      <c r="BB194" s="510" t="e">
        <f ca="1">+IF(AND(ISNUMBER(OFFSET('Hygiene Data'!$D$9,0,10*ROW('Hygiene Data'!D188))),'Data Summary'!DQ194="Yes"),OFFSET('Hygiene Data'!$D$9,0,10*ROW('Hygiene Data'!D188)),NA())</f>
        <v>#N/A</v>
      </c>
      <c r="BC194" s="510" t="e">
        <f ca="1">+IF(AND(ISNUMBER(OFFSET('Hygiene Data'!$E$5,0,10*ROW('Hygiene Data'!E188))),'Data Summary'!DR194="Yes"),OFFSET('Hygiene Data'!$E$5,0,10*ROW('Hygiene Data'!E188)),NA())</f>
        <v>#N/A</v>
      </c>
      <c r="BD194" s="510" t="e">
        <f ca="1">+IF(AND(ISNUMBER(OFFSET('Hygiene Data'!$E$7,0,10*ROW('Hygiene Data'!E188))),'Data Summary'!DS194="Yes"),OFFSET('Hygiene Data'!$E$7,0,10*ROW('Hygiene Data'!E188)),NA())</f>
        <v>#N/A</v>
      </c>
      <c r="BE194" s="510" t="e">
        <f ca="1">+IF(AND(ISNUMBER(OFFSET('Hygiene Data'!$E$9,0,10*ROW('Hygiene Data'!E188))),'Data Summary'!DT194="Yes"),OFFSET('Hygiene Data'!$E$9,0,10*ROW('Hygiene Data'!E188)),NA())</f>
        <v>#N/A</v>
      </c>
      <c r="BF194" s="510" t="e">
        <f ca="1">+IF(AND(ISNUMBER(OFFSET('Hygiene Data'!$F$5,0,10*ROW('Hygiene Data'!F188))),'Data Summary'!DU194="Yes"),OFFSET('Hygiene Data'!$F$5,0,10*ROW('Hygiene Data'!F188)),NA())</f>
        <v>#N/A</v>
      </c>
      <c r="BG194" s="510" t="e">
        <f ca="1">+IF(AND(ISNUMBER(OFFSET('Hygiene Data'!$F$7,0,10*ROW('Hygiene Data'!F188))),'Data Summary'!DV194="Yes"),OFFSET('Hygiene Data'!$F$7,0,10*ROW('Hygiene Data'!F188)),NA())</f>
        <v>#N/A</v>
      </c>
      <c r="BH194" s="510" t="e">
        <f ca="1">+IF(AND(ISNUMBER(OFFSET('Hygiene Data'!$F$9,0,10*ROW('Hygiene Data'!F188))),'Data Summary'!DW194="Yes"),OFFSET('Hygiene Data'!$F$9,0,10*ROW('Hygiene Data'!F188)),NA())</f>
        <v>#N/A</v>
      </c>
      <c r="BI194" s="510" t="e">
        <f ca="1">+IF(AND(ISNUMBER(OFFSET('Hygiene Data'!$G$5,0,10*ROW('Hygiene Data'!G188))),'Data Summary'!DX194="Yes"),OFFSET('Hygiene Data'!$G$5,0,10*ROW('Hygiene Data'!G188)),NA())</f>
        <v>#N/A</v>
      </c>
      <c r="BJ194" s="510" t="e">
        <f ca="1">+IF(AND(ISNUMBER(OFFSET('Hygiene Data'!$G$7,0,10*ROW('Hygiene Data'!G188))),'Data Summary'!DY194="Yes"),OFFSET('Hygiene Data'!$G$7,0,10*ROW('Hygiene Data'!G188)),NA())</f>
        <v>#N/A</v>
      </c>
      <c r="BK194" s="510" t="e">
        <f ca="1">+IF(AND(ISNUMBER(OFFSET('Hygiene Data'!$G$9,0,10*ROW('Hygiene Data'!G188))),'Data Summary'!DZ194="Yes"),OFFSET('Hygiene Data'!$G$9,0,10*ROW('Hygiene Data'!G188)),NA())</f>
        <v>#N/A</v>
      </c>
      <c r="BL194" s="510" t="e">
        <f ca="1">+IF(AND(ISNUMBER(OFFSET('Hygiene Data'!$H$5,0,10*ROW('Hygiene Data'!H188))),'Data Summary'!EA194="Yes"),OFFSET('Hygiene Data'!$H$5,0,10*ROW('Hygiene Data'!H188)),NA())</f>
        <v>#N/A</v>
      </c>
      <c r="BM194" s="510" t="e">
        <f ca="1">+IF(AND(ISNUMBER(OFFSET('Hygiene Data'!$H$7,0,10*ROW('Hygiene Data'!H188))),'Data Summary'!EB194="Yes"),OFFSET('Hygiene Data'!$H$7,0,10*ROW('Hygiene Data'!H188)),NA())</f>
        <v>#N/A</v>
      </c>
      <c r="BN194" s="510" t="e">
        <f ca="1">+IF(AND(ISNUMBER(OFFSET('Hygiene Data'!$H$9,0,10*ROW('Hygiene Data'!H188))),'Data Summary'!EC194="Yes"),OFFSET('Hygiene Data'!$H$9,0,10*ROW('Hygiene Data'!H188)),NA())</f>
        <v>#N/A</v>
      </c>
      <c r="BO194" s="510" t="e">
        <f ca="1">+IF(AND(ISNUMBER(OFFSET('Hygiene Data'!$I$5,0,10*ROW('Hygiene Data'!I188))),'Data Summary'!ED194="Yes"),OFFSET('Hygiene Data'!$I$5,0,10*ROW('Hygiene Data'!I188)),NA())</f>
        <v>#N/A</v>
      </c>
      <c r="BP194" s="510" t="e">
        <f ca="1">+IF(AND(ISNUMBER(OFFSET('Hygiene Data'!$I$7,0,10*ROW('Hygiene Data'!I188))),'Data Summary'!EE194="Yes"),OFFSET('Hygiene Data'!$I$7,0,10*ROW('Hygiene Data'!I188)),NA())</f>
        <v>#N/A</v>
      </c>
      <c r="BQ194" s="510" t="e">
        <f ca="1">+IF(AND(ISNUMBER(OFFSET('Hygiene Data'!$I$9,0,10*ROW('Hygiene Data'!I188))),'Data Summary'!EF194="Yes"),OFFSET('Hygiene Data'!$I$9,0,10*ROW('Hygiene Data'!I188)),NA())</f>
        <v>#N/A</v>
      </c>
    </row>
    <row r="195" spans="1:69" x14ac:dyDescent="0.25">
      <c r="A195" s="506" t="e">
        <f ca="1">+RIGHT('Data Summary'!A195,LEN('Data Summary'!A195)-9)</f>
        <v>#VALUE!</v>
      </c>
      <c r="B195" s="480" t="str">
        <f ca="1">+IF(ISTEXT('Data Summary'!B195),'Data Summary'!B195,"")</f>
        <v/>
      </c>
      <c r="C195" s="507" t="e">
        <f ca="1">+VALUE('Data Summary'!C195)</f>
        <v>#VALUE!</v>
      </c>
      <c r="D195" s="508" t="e">
        <f ca="1">+IF(AND(ISNUMBER(OFFSET('Water Data'!$D$4,0,10*ROW('Water Data'!D189))),'Data Summary'!BS195="Yes"),100-OFFSET('Water Data'!$D$4,0,10*ROW('Water Data'!D189)),NA())</f>
        <v>#N/A</v>
      </c>
      <c r="E195" s="508" t="e">
        <f ca="1">+IF(AND(ISNUMBER(OFFSET('Water Data'!$D$6,0,10*ROW('Water Data'!D189))),'Data Summary'!BT195="Yes"),OFFSET('Water Data'!$D$6,0,10*ROW('Water Data'!D189)),NA())</f>
        <v>#N/A</v>
      </c>
      <c r="F195" s="508" t="e">
        <f ca="1">+IF(AND(ISNUMBER(OFFSET('Water Data'!$D$9,0,10*ROW('Water Data'!D189))),'Data Summary'!BU195="Yes"),OFFSET('Water Data'!$D$9,0,10*ROW('Water Data'!D189)),NA())</f>
        <v>#N/A</v>
      </c>
      <c r="G195" s="508" t="e">
        <f ca="1">+IF(AND(ISNUMBER(OFFSET('Water Data'!$E$4,0,10*ROW('Water Data'!E189))),'Data Summary'!BV195="Yes"),100-OFFSET('Water Data'!$E$4,0,10*ROW('Water Data'!E189)),NA())</f>
        <v>#N/A</v>
      </c>
      <c r="H195" s="508" t="e">
        <f ca="1">+IF(AND(ISNUMBER(OFFSET('Water Data'!$E$6,0,10*ROW('Water Data'!E189))),'Data Summary'!BW195="Yes"),OFFSET('Water Data'!$E$6,0,10*ROW('Water Data'!E189)),NA())</f>
        <v>#N/A</v>
      </c>
      <c r="I195" s="508" t="e">
        <f ca="1">+IF(AND(ISNUMBER(OFFSET('Water Data'!$E$9,0,10*ROW('Water Data'!E189))),'Data Summary'!BX195="Yes"),OFFSET('Water Data'!$E$9,0,10*ROW('Water Data'!E189)),NA())</f>
        <v>#N/A</v>
      </c>
      <c r="J195" s="508" t="e">
        <f ca="1">+IF(AND(ISNUMBER(OFFSET('Water Data'!$F$4,0,10*ROW('Water Data'!F189))),'Data Summary'!BY195="Yes"),100-OFFSET('Water Data'!$F$4,0,10*ROW('Water Data'!F189)),NA())</f>
        <v>#N/A</v>
      </c>
      <c r="K195" s="508" t="e">
        <f ca="1">+IF(AND(ISNUMBER(OFFSET('Water Data'!$F$6,0,10*ROW('Water Data'!F189))),'Data Summary'!BZ195="Yes"),OFFSET('Water Data'!$F$6,0,10*ROW('Water Data'!F189)),NA())</f>
        <v>#N/A</v>
      </c>
      <c r="L195" s="508" t="e">
        <f ca="1">+IF(AND(ISNUMBER(OFFSET('Water Data'!$F$9,0,10*ROW('Water Data'!F189))),'Data Summary'!CA195="Yes"),OFFSET('Water Data'!$F$9,0,10*ROW('Water Data'!F189)),NA())</f>
        <v>#N/A</v>
      </c>
      <c r="M195" s="508" t="e">
        <f ca="1">+IF(AND(ISNUMBER(OFFSET('Water Data'!$G$4,0,10*ROW('Water Data'!G189))),'Data Summary'!CB195="Yes"),100-OFFSET('Water Data'!$G$4,0,10*ROW('Water Data'!G189)),NA())</f>
        <v>#N/A</v>
      </c>
      <c r="N195" s="508" t="e">
        <f ca="1">+IF(AND(ISNUMBER(OFFSET('Water Data'!$G$6,0,10*ROW('Water Data'!G189))),'Data Summary'!CC195="Yes"),OFFSET('Water Data'!$G$6,0,10*ROW('Water Data'!G189)),NA())</f>
        <v>#N/A</v>
      </c>
      <c r="O195" s="508" t="e">
        <f ca="1">+IF(AND(ISNUMBER(OFFSET('Water Data'!$G$9,0,10*ROW('Water Data'!G189))),'Data Summary'!CD195="Yes"),OFFSET('Water Data'!$G$9,0,10*ROW('Water Data'!G189)),NA())</f>
        <v>#N/A</v>
      </c>
      <c r="P195" s="508" t="e">
        <f ca="1">+IF(AND(ISNUMBER(OFFSET('Water Data'!$H$4,0,10*ROW('Water Data'!H189))),'Data Summary'!CE195="Yes"),100-OFFSET('Water Data'!$H$4,0,10*ROW('Water Data'!H189)),NA())</f>
        <v>#N/A</v>
      </c>
      <c r="Q195" s="508" t="e">
        <f ca="1">+IF(AND(ISNUMBER(OFFSET('Water Data'!$H$6,0,10*ROW('Water Data'!H189))),'Data Summary'!CF195="Yes"),OFFSET('Water Data'!$H$6,0,10*ROW('Water Data'!H189)),NA())</f>
        <v>#N/A</v>
      </c>
      <c r="R195" s="508" t="e">
        <f ca="1">+IF(AND(ISNUMBER(OFFSET('Water Data'!$H$9,0,10*ROW('Water Data'!H189))),'Data Summary'!CG195="Yes"),OFFSET('Water Data'!$H$9,0,10*ROW('Water Data'!H189)),NA())</f>
        <v>#N/A</v>
      </c>
      <c r="S195" s="508" t="e">
        <f ca="1">+IF(AND(ISNUMBER(OFFSET('Water Data'!$I$4,0,10*ROW('Water Data'!I189))),'Data Summary'!CH195="Yes"),100-OFFSET('Water Data'!$I$4,0,10*ROW('Water Data'!I189)),NA())</f>
        <v>#N/A</v>
      </c>
      <c r="T195" s="508" t="e">
        <f ca="1">+IF(AND(ISNUMBER(OFFSET('Water Data'!$I$6,0,10*ROW('Water Data'!I189))),'Data Summary'!CI195="Yes"),OFFSET('Water Data'!$I$6,0,10*ROW('Water Data'!I189)),NA())</f>
        <v>#N/A</v>
      </c>
      <c r="U195" s="508" t="e">
        <f ca="1">+IF(AND(ISNUMBER(OFFSET('Water Data'!$I$9,0,10*ROW('Water Data'!I189))),'Data Summary'!CJ195="Yes"),OFFSET('Water Data'!$I$9,0,10*ROW('Water Data'!I189)),NA())</f>
        <v>#N/A</v>
      </c>
      <c r="V195" s="509" t="e">
        <f ca="1">+IF(AND(ISNUMBER(OFFSET('Sanitation Data'!$D$4,0,10*ROW('Sanitation Data'!D189))),'Data Summary'!CK195="Yes"),100-OFFSET('Sanitation Data'!$D$4,0,10*ROW('Sanitation Data'!D189)),NA())</f>
        <v>#N/A</v>
      </c>
      <c r="W195" s="509" t="e">
        <f ca="1">+IF(AND(ISNUMBER(OFFSET('Sanitation Data'!$D$6,0,10*ROW('Sanitation Data'!D189))),'Data Summary'!CL195="Yes"),OFFSET('Sanitation Data'!$D$6,0,10*ROW('Sanitation Data'!D189)),NA())</f>
        <v>#N/A</v>
      </c>
      <c r="X195" s="509" t="e">
        <f ca="1">+IF(AND(ISNUMBER(OFFSET('Sanitation Data'!$D$10,0,10*ROW('Sanitation Data'!D189))),'Data Summary'!CM195="Yes"),OFFSET('Sanitation Data'!$D$10,0,10*ROW('Sanitation Data'!D189)),NA())</f>
        <v>#N/A</v>
      </c>
      <c r="Y195" s="509" t="e">
        <f ca="1">+IF(AND(ISNUMBER(OFFSET('Sanitation Data'!$D$11,0,10*ROW('Sanitation Data'!D189))),'Data Summary'!CN195="Yes"),OFFSET('Sanitation Data'!$D$11,0,10*ROW('Sanitation Data'!D189)),NA())</f>
        <v>#N/A</v>
      </c>
      <c r="Z195" s="509" t="e">
        <f ca="1">+IF(AND(ISNUMBER(OFFSET('Sanitation Data'!$D$12,0,10*ROW('Sanitation Data'!D189))),'Data Summary'!CO195="Yes"),OFFSET('Sanitation Data'!$D$12,0,10*ROW('Sanitation Data'!D189)),NA())</f>
        <v>#N/A</v>
      </c>
      <c r="AA195" s="509" t="e">
        <f ca="1">+IF(AND(ISNUMBER(OFFSET('Sanitation Data'!$E$4,0,10*ROW('Sanitation Data'!E189))),'Data Summary'!CP195="Yes"),100-OFFSET('Sanitation Data'!$E$4,0,10*ROW('Sanitation Data'!E189)),NA())</f>
        <v>#N/A</v>
      </c>
      <c r="AB195" s="509" t="e">
        <f ca="1">+IF(AND(ISNUMBER(OFFSET('Sanitation Data'!$E$6,0,10*ROW('Sanitation Data'!E189))),'Data Summary'!CQ195="Yes"),OFFSET('Sanitation Data'!$E$6,0,10*ROW('Sanitation Data'!E189)),NA())</f>
        <v>#N/A</v>
      </c>
      <c r="AC195" s="509" t="e">
        <f ca="1">+IF(AND(ISNUMBER(OFFSET('Sanitation Data'!$E$10,0,10*ROW('Sanitation Data'!E189))),'Data Summary'!CR195="Yes"),OFFSET('Sanitation Data'!$E$10,0,10*ROW('Sanitation Data'!E189)),NA())</f>
        <v>#N/A</v>
      </c>
      <c r="AD195" s="509" t="e">
        <f ca="1">+IF(AND(ISNUMBER(OFFSET('Sanitation Data'!$E$11,0,10*ROW('Sanitation Data'!E189))),'Data Summary'!CS195="Yes"),OFFSET('Sanitation Data'!$E$11,0,10*ROW('Sanitation Data'!E189)),NA())</f>
        <v>#N/A</v>
      </c>
      <c r="AE195" s="509" t="e">
        <f ca="1">+IF(AND(ISNUMBER(OFFSET('Sanitation Data'!$E$12,0,10*ROW('Sanitation Data'!E189))),'Data Summary'!CT195="Yes"),OFFSET('Sanitation Data'!$E$12,0,10*ROW('Sanitation Data'!E189)),NA())</f>
        <v>#N/A</v>
      </c>
      <c r="AF195" s="509" t="e">
        <f ca="1">+IF(AND(ISNUMBER(OFFSET('Sanitation Data'!$F$4,0,10*ROW('Sanitation Data'!F189))),'Data Summary'!CU195="Yes"),100-OFFSET('Sanitation Data'!$F$4,0,10*ROW('Sanitation Data'!F189)),NA())</f>
        <v>#N/A</v>
      </c>
      <c r="AG195" s="509" t="e">
        <f ca="1">+IF(AND(ISNUMBER(OFFSET('Sanitation Data'!$F$6,0,10*ROW('Sanitation Data'!F189))),'Data Summary'!CV195="Yes"),OFFSET('Sanitation Data'!$F$6,0,10*ROW('Sanitation Data'!F189)),NA())</f>
        <v>#N/A</v>
      </c>
      <c r="AH195" s="509" t="e">
        <f ca="1">+IF(AND(ISNUMBER(OFFSET('Sanitation Data'!$F$10,0,10*ROW('Sanitation Data'!F189))),'Data Summary'!CW195="Yes"),OFFSET('Sanitation Data'!$F$10,0,10*ROW('Sanitation Data'!F189)),NA())</f>
        <v>#N/A</v>
      </c>
      <c r="AI195" s="509" t="e">
        <f ca="1">+IF(AND(ISNUMBER(OFFSET('Sanitation Data'!$F$11,0,10*ROW('Sanitation Data'!F189))),'Data Summary'!CX195="Yes"),OFFSET('Sanitation Data'!$F$11,0,10*ROW('Sanitation Data'!F189)),NA())</f>
        <v>#N/A</v>
      </c>
      <c r="AJ195" s="509" t="e">
        <f ca="1">+IF(AND(ISNUMBER(OFFSET('Sanitation Data'!$F$12,0,10*ROW('Sanitation Data'!F189))),'Data Summary'!CY195="Yes"),OFFSET('Sanitation Data'!$F$12,0,10*ROW('Sanitation Data'!F189)),NA())</f>
        <v>#N/A</v>
      </c>
      <c r="AK195" s="509" t="e">
        <f ca="1">+IF(AND(ISNUMBER(OFFSET('Sanitation Data'!$G$4,0,10*ROW('Sanitation Data'!G189))),'Data Summary'!CZ195="Yes"),100-OFFSET('Sanitation Data'!$G$4,0,10*ROW('Sanitation Data'!G189)),NA())</f>
        <v>#N/A</v>
      </c>
      <c r="AL195" s="509" t="e">
        <f ca="1">+IF(AND(ISNUMBER(OFFSET('Sanitation Data'!$G$6,0,10*ROW('Sanitation Data'!G189))),'Data Summary'!DA195="Yes"),OFFSET('Sanitation Data'!$G$6,0,10*ROW('Sanitation Data'!G189)),NA())</f>
        <v>#N/A</v>
      </c>
      <c r="AM195" s="509" t="e">
        <f ca="1">+IF(AND(ISNUMBER(OFFSET('Sanitation Data'!$G$10,0,10*ROW('Sanitation Data'!G189))),'Data Summary'!DB195="Yes"),OFFSET('Sanitation Data'!$G$10,0,10*ROW('Sanitation Data'!G189)),NA())</f>
        <v>#N/A</v>
      </c>
      <c r="AN195" s="509" t="e">
        <f ca="1">+IF(AND(ISNUMBER(OFFSET('Sanitation Data'!$G$11,0,10*ROW('Sanitation Data'!G189))),'Data Summary'!DC195="Yes"),OFFSET('Sanitation Data'!$G$11,0,10*ROW('Sanitation Data'!G189)),NA())</f>
        <v>#N/A</v>
      </c>
      <c r="AO195" s="509" t="e">
        <f ca="1">+IF(AND(ISNUMBER(OFFSET('Sanitation Data'!$G$12,0,10*ROW('Sanitation Data'!G189))),'Data Summary'!DD195="Yes"),OFFSET('Sanitation Data'!$G$12,0,10*ROW('Sanitation Data'!G189)),NA())</f>
        <v>#N/A</v>
      </c>
      <c r="AP195" s="509" t="e">
        <f ca="1">+IF(AND(ISNUMBER(OFFSET('Sanitation Data'!$H$4,0,10*ROW('Sanitation Data'!H189))),'Data Summary'!DE195="Yes"),100-OFFSET('Sanitation Data'!$H$4,0,10*ROW('Sanitation Data'!H189)),NA())</f>
        <v>#N/A</v>
      </c>
      <c r="AQ195" s="509" t="e">
        <f ca="1">+IF(AND(ISNUMBER(OFFSET('Sanitation Data'!$H$6,0,10*ROW('Sanitation Data'!H189))),'Data Summary'!DF195="Yes"),OFFSET('Sanitation Data'!$H$6,0,10*ROW('Sanitation Data'!H189)),NA())</f>
        <v>#N/A</v>
      </c>
      <c r="AR195" s="509" t="e">
        <f ca="1">+IF(AND(ISNUMBER(OFFSET('Sanitation Data'!$H$10,0,10*ROW('Sanitation Data'!H189))),'Data Summary'!DG195="Yes"),OFFSET('Sanitation Data'!$H$10,0,10*ROW('Sanitation Data'!H189)),NA())</f>
        <v>#N/A</v>
      </c>
      <c r="AS195" s="509" t="e">
        <f ca="1">+IF(AND(ISNUMBER(OFFSET('Sanitation Data'!$H$11,0,10*ROW('Sanitation Data'!H189))),'Data Summary'!DH195="Yes"),OFFSET('Sanitation Data'!$H$11,0,10*ROW('Sanitation Data'!H189)),NA())</f>
        <v>#N/A</v>
      </c>
      <c r="AT195" s="509" t="e">
        <f ca="1">+IF(AND(ISNUMBER(OFFSET('Sanitation Data'!$H$12,0,10*ROW('Sanitation Data'!H189))),'Data Summary'!DI195="Yes"),OFFSET('Sanitation Data'!$H$12,0,10*ROW('Sanitation Data'!H189)),NA())</f>
        <v>#N/A</v>
      </c>
      <c r="AU195" s="509" t="e">
        <f ca="1">+IF(AND(ISNUMBER(OFFSET('Sanitation Data'!$I$4,0,10*ROW('Sanitation Data'!I189))),'Data Summary'!DJ195="Yes"),100-OFFSET('Sanitation Data'!$I$4,0,10*ROW('Sanitation Data'!I189)),NA())</f>
        <v>#N/A</v>
      </c>
      <c r="AV195" s="509" t="e">
        <f ca="1">+IF(AND(ISNUMBER(OFFSET('Sanitation Data'!$I$6,0,10*ROW('Sanitation Data'!I189))),'Data Summary'!DK195="Yes"),OFFSET('Sanitation Data'!$I$6,0,10*ROW('Sanitation Data'!I189)),NA())</f>
        <v>#N/A</v>
      </c>
      <c r="AW195" s="509" t="e">
        <f ca="1">+IF(AND(ISNUMBER(OFFSET('Sanitation Data'!$I$10,0,10*ROW('Sanitation Data'!I189))),'Data Summary'!DL195="Yes"),OFFSET('Sanitation Data'!$I$10,0,10*ROW('Sanitation Data'!I189)),NA())</f>
        <v>#N/A</v>
      </c>
      <c r="AX195" s="509" t="e">
        <f ca="1">+IF(AND(ISNUMBER(OFFSET('Sanitation Data'!$I$11,0,10*ROW('Sanitation Data'!I189))),'Data Summary'!DM195="Yes"),OFFSET('Sanitation Data'!$I$11,0,10*ROW('Sanitation Data'!I189)),NA())</f>
        <v>#N/A</v>
      </c>
      <c r="AY195" s="509" t="e">
        <f ca="1">+IF(AND(ISNUMBER(OFFSET('Sanitation Data'!$I$12,0,10*ROW('Sanitation Data'!I189))),'Data Summary'!DN195="Yes"),OFFSET('Sanitation Data'!$I$12,0,10*ROW('Sanitation Data'!I189)),NA())</f>
        <v>#N/A</v>
      </c>
      <c r="AZ195" s="510" t="e">
        <f ca="1">+IF(AND(ISNUMBER(OFFSET('Hygiene Data'!$D$5,0,10*ROW('Hygiene Data'!D189))),'Data Summary'!DO195="Yes"),OFFSET('Hygiene Data'!$D$5,0,10*ROW('Hygiene Data'!D189)),NA())</f>
        <v>#N/A</v>
      </c>
      <c r="BA195" s="510" t="e">
        <f ca="1">+IF(AND(ISNUMBER(OFFSET('Hygiene Data'!$D$7,0,10*ROW('Hygiene Data'!D189))),'Data Summary'!DP195="Yes"),OFFSET('Hygiene Data'!$D$7,0,10*ROW('Hygiene Data'!D189)),NA())</f>
        <v>#N/A</v>
      </c>
      <c r="BB195" s="510" t="e">
        <f ca="1">+IF(AND(ISNUMBER(OFFSET('Hygiene Data'!$D$9,0,10*ROW('Hygiene Data'!D189))),'Data Summary'!DQ195="Yes"),OFFSET('Hygiene Data'!$D$9,0,10*ROW('Hygiene Data'!D189)),NA())</f>
        <v>#N/A</v>
      </c>
      <c r="BC195" s="510" t="e">
        <f ca="1">+IF(AND(ISNUMBER(OFFSET('Hygiene Data'!$E$5,0,10*ROW('Hygiene Data'!E189))),'Data Summary'!DR195="Yes"),OFFSET('Hygiene Data'!$E$5,0,10*ROW('Hygiene Data'!E189)),NA())</f>
        <v>#N/A</v>
      </c>
      <c r="BD195" s="510" t="e">
        <f ca="1">+IF(AND(ISNUMBER(OFFSET('Hygiene Data'!$E$7,0,10*ROW('Hygiene Data'!E189))),'Data Summary'!DS195="Yes"),OFFSET('Hygiene Data'!$E$7,0,10*ROW('Hygiene Data'!E189)),NA())</f>
        <v>#N/A</v>
      </c>
      <c r="BE195" s="510" t="e">
        <f ca="1">+IF(AND(ISNUMBER(OFFSET('Hygiene Data'!$E$9,0,10*ROW('Hygiene Data'!E189))),'Data Summary'!DT195="Yes"),OFFSET('Hygiene Data'!$E$9,0,10*ROW('Hygiene Data'!E189)),NA())</f>
        <v>#N/A</v>
      </c>
      <c r="BF195" s="510" t="e">
        <f ca="1">+IF(AND(ISNUMBER(OFFSET('Hygiene Data'!$F$5,0,10*ROW('Hygiene Data'!F189))),'Data Summary'!DU195="Yes"),OFFSET('Hygiene Data'!$F$5,0,10*ROW('Hygiene Data'!F189)),NA())</f>
        <v>#N/A</v>
      </c>
      <c r="BG195" s="510" t="e">
        <f ca="1">+IF(AND(ISNUMBER(OFFSET('Hygiene Data'!$F$7,0,10*ROW('Hygiene Data'!F189))),'Data Summary'!DV195="Yes"),OFFSET('Hygiene Data'!$F$7,0,10*ROW('Hygiene Data'!F189)),NA())</f>
        <v>#N/A</v>
      </c>
      <c r="BH195" s="510" t="e">
        <f ca="1">+IF(AND(ISNUMBER(OFFSET('Hygiene Data'!$F$9,0,10*ROW('Hygiene Data'!F189))),'Data Summary'!DW195="Yes"),OFFSET('Hygiene Data'!$F$9,0,10*ROW('Hygiene Data'!F189)),NA())</f>
        <v>#N/A</v>
      </c>
      <c r="BI195" s="510" t="e">
        <f ca="1">+IF(AND(ISNUMBER(OFFSET('Hygiene Data'!$G$5,0,10*ROW('Hygiene Data'!G189))),'Data Summary'!DX195="Yes"),OFFSET('Hygiene Data'!$G$5,0,10*ROW('Hygiene Data'!G189)),NA())</f>
        <v>#N/A</v>
      </c>
      <c r="BJ195" s="510" t="e">
        <f ca="1">+IF(AND(ISNUMBER(OFFSET('Hygiene Data'!$G$7,0,10*ROW('Hygiene Data'!G189))),'Data Summary'!DY195="Yes"),OFFSET('Hygiene Data'!$G$7,0,10*ROW('Hygiene Data'!G189)),NA())</f>
        <v>#N/A</v>
      </c>
      <c r="BK195" s="510" t="e">
        <f ca="1">+IF(AND(ISNUMBER(OFFSET('Hygiene Data'!$G$9,0,10*ROW('Hygiene Data'!G189))),'Data Summary'!DZ195="Yes"),OFFSET('Hygiene Data'!$G$9,0,10*ROW('Hygiene Data'!G189)),NA())</f>
        <v>#N/A</v>
      </c>
      <c r="BL195" s="510" t="e">
        <f ca="1">+IF(AND(ISNUMBER(OFFSET('Hygiene Data'!$H$5,0,10*ROW('Hygiene Data'!H189))),'Data Summary'!EA195="Yes"),OFFSET('Hygiene Data'!$H$5,0,10*ROW('Hygiene Data'!H189)),NA())</f>
        <v>#N/A</v>
      </c>
      <c r="BM195" s="510" t="e">
        <f ca="1">+IF(AND(ISNUMBER(OFFSET('Hygiene Data'!$H$7,0,10*ROW('Hygiene Data'!H189))),'Data Summary'!EB195="Yes"),OFFSET('Hygiene Data'!$H$7,0,10*ROW('Hygiene Data'!H189)),NA())</f>
        <v>#N/A</v>
      </c>
      <c r="BN195" s="510" t="e">
        <f ca="1">+IF(AND(ISNUMBER(OFFSET('Hygiene Data'!$H$9,0,10*ROW('Hygiene Data'!H189))),'Data Summary'!EC195="Yes"),OFFSET('Hygiene Data'!$H$9,0,10*ROW('Hygiene Data'!H189)),NA())</f>
        <v>#N/A</v>
      </c>
      <c r="BO195" s="510" t="e">
        <f ca="1">+IF(AND(ISNUMBER(OFFSET('Hygiene Data'!$I$5,0,10*ROW('Hygiene Data'!I189))),'Data Summary'!ED195="Yes"),OFFSET('Hygiene Data'!$I$5,0,10*ROW('Hygiene Data'!I189)),NA())</f>
        <v>#N/A</v>
      </c>
      <c r="BP195" s="510" t="e">
        <f ca="1">+IF(AND(ISNUMBER(OFFSET('Hygiene Data'!$I$7,0,10*ROW('Hygiene Data'!I189))),'Data Summary'!EE195="Yes"),OFFSET('Hygiene Data'!$I$7,0,10*ROW('Hygiene Data'!I189)),NA())</f>
        <v>#N/A</v>
      </c>
      <c r="BQ195" s="510" t="e">
        <f ca="1">+IF(AND(ISNUMBER(OFFSET('Hygiene Data'!$I$9,0,10*ROW('Hygiene Data'!I189))),'Data Summary'!EF195="Yes"),OFFSET('Hygiene Data'!$I$9,0,10*ROW('Hygiene Data'!I189)),NA())</f>
        <v>#N/A</v>
      </c>
    </row>
    <row r="196" spans="1:69" x14ac:dyDescent="0.25">
      <c r="A196" s="506" t="e">
        <f ca="1">+RIGHT('Data Summary'!A196,LEN('Data Summary'!A196)-9)</f>
        <v>#VALUE!</v>
      </c>
      <c r="B196" s="480" t="str">
        <f ca="1">+IF(ISTEXT('Data Summary'!B196),'Data Summary'!B196,"")</f>
        <v/>
      </c>
      <c r="C196" s="507" t="e">
        <f ca="1">+VALUE('Data Summary'!C196)</f>
        <v>#VALUE!</v>
      </c>
      <c r="D196" s="508" t="e">
        <f ca="1">+IF(AND(ISNUMBER(OFFSET('Water Data'!$D$4,0,10*ROW('Water Data'!D190))),'Data Summary'!BS196="Yes"),100-OFFSET('Water Data'!$D$4,0,10*ROW('Water Data'!D190)),NA())</f>
        <v>#N/A</v>
      </c>
      <c r="E196" s="508" t="e">
        <f ca="1">+IF(AND(ISNUMBER(OFFSET('Water Data'!$D$6,0,10*ROW('Water Data'!D190))),'Data Summary'!BT196="Yes"),OFFSET('Water Data'!$D$6,0,10*ROW('Water Data'!D190)),NA())</f>
        <v>#N/A</v>
      </c>
      <c r="F196" s="508" t="e">
        <f ca="1">+IF(AND(ISNUMBER(OFFSET('Water Data'!$D$9,0,10*ROW('Water Data'!D190))),'Data Summary'!BU196="Yes"),OFFSET('Water Data'!$D$9,0,10*ROW('Water Data'!D190)),NA())</f>
        <v>#N/A</v>
      </c>
      <c r="G196" s="508" t="e">
        <f ca="1">+IF(AND(ISNUMBER(OFFSET('Water Data'!$E$4,0,10*ROW('Water Data'!E190))),'Data Summary'!BV196="Yes"),100-OFFSET('Water Data'!$E$4,0,10*ROW('Water Data'!E190)),NA())</f>
        <v>#N/A</v>
      </c>
      <c r="H196" s="508" t="e">
        <f ca="1">+IF(AND(ISNUMBER(OFFSET('Water Data'!$E$6,0,10*ROW('Water Data'!E190))),'Data Summary'!BW196="Yes"),OFFSET('Water Data'!$E$6,0,10*ROW('Water Data'!E190)),NA())</f>
        <v>#N/A</v>
      </c>
      <c r="I196" s="508" t="e">
        <f ca="1">+IF(AND(ISNUMBER(OFFSET('Water Data'!$E$9,0,10*ROW('Water Data'!E190))),'Data Summary'!BX196="Yes"),OFFSET('Water Data'!$E$9,0,10*ROW('Water Data'!E190)),NA())</f>
        <v>#N/A</v>
      </c>
      <c r="J196" s="508" t="e">
        <f ca="1">+IF(AND(ISNUMBER(OFFSET('Water Data'!$F$4,0,10*ROW('Water Data'!F190))),'Data Summary'!BY196="Yes"),100-OFFSET('Water Data'!$F$4,0,10*ROW('Water Data'!F190)),NA())</f>
        <v>#N/A</v>
      </c>
      <c r="K196" s="508" t="e">
        <f ca="1">+IF(AND(ISNUMBER(OFFSET('Water Data'!$F$6,0,10*ROW('Water Data'!F190))),'Data Summary'!BZ196="Yes"),OFFSET('Water Data'!$F$6,0,10*ROW('Water Data'!F190)),NA())</f>
        <v>#N/A</v>
      </c>
      <c r="L196" s="508" t="e">
        <f ca="1">+IF(AND(ISNUMBER(OFFSET('Water Data'!$F$9,0,10*ROW('Water Data'!F190))),'Data Summary'!CA196="Yes"),OFFSET('Water Data'!$F$9,0,10*ROW('Water Data'!F190)),NA())</f>
        <v>#N/A</v>
      </c>
      <c r="M196" s="508" t="e">
        <f ca="1">+IF(AND(ISNUMBER(OFFSET('Water Data'!$G$4,0,10*ROW('Water Data'!G190))),'Data Summary'!CB196="Yes"),100-OFFSET('Water Data'!$G$4,0,10*ROW('Water Data'!G190)),NA())</f>
        <v>#N/A</v>
      </c>
      <c r="N196" s="508" t="e">
        <f ca="1">+IF(AND(ISNUMBER(OFFSET('Water Data'!$G$6,0,10*ROW('Water Data'!G190))),'Data Summary'!CC196="Yes"),OFFSET('Water Data'!$G$6,0,10*ROW('Water Data'!G190)),NA())</f>
        <v>#N/A</v>
      </c>
      <c r="O196" s="508" t="e">
        <f ca="1">+IF(AND(ISNUMBER(OFFSET('Water Data'!$G$9,0,10*ROW('Water Data'!G190))),'Data Summary'!CD196="Yes"),OFFSET('Water Data'!$G$9,0,10*ROW('Water Data'!G190)),NA())</f>
        <v>#N/A</v>
      </c>
      <c r="P196" s="508" t="e">
        <f ca="1">+IF(AND(ISNUMBER(OFFSET('Water Data'!$H$4,0,10*ROW('Water Data'!H190))),'Data Summary'!CE196="Yes"),100-OFFSET('Water Data'!$H$4,0,10*ROW('Water Data'!H190)),NA())</f>
        <v>#N/A</v>
      </c>
      <c r="Q196" s="508" t="e">
        <f ca="1">+IF(AND(ISNUMBER(OFFSET('Water Data'!$H$6,0,10*ROW('Water Data'!H190))),'Data Summary'!CF196="Yes"),OFFSET('Water Data'!$H$6,0,10*ROW('Water Data'!H190)),NA())</f>
        <v>#N/A</v>
      </c>
      <c r="R196" s="508" t="e">
        <f ca="1">+IF(AND(ISNUMBER(OFFSET('Water Data'!$H$9,0,10*ROW('Water Data'!H190))),'Data Summary'!CG196="Yes"),OFFSET('Water Data'!$H$9,0,10*ROW('Water Data'!H190)),NA())</f>
        <v>#N/A</v>
      </c>
      <c r="S196" s="508" t="e">
        <f ca="1">+IF(AND(ISNUMBER(OFFSET('Water Data'!$I$4,0,10*ROW('Water Data'!I190))),'Data Summary'!CH196="Yes"),100-OFFSET('Water Data'!$I$4,0,10*ROW('Water Data'!I190)),NA())</f>
        <v>#N/A</v>
      </c>
      <c r="T196" s="508" t="e">
        <f ca="1">+IF(AND(ISNUMBER(OFFSET('Water Data'!$I$6,0,10*ROW('Water Data'!I190))),'Data Summary'!CI196="Yes"),OFFSET('Water Data'!$I$6,0,10*ROW('Water Data'!I190)),NA())</f>
        <v>#N/A</v>
      </c>
      <c r="U196" s="508" t="e">
        <f ca="1">+IF(AND(ISNUMBER(OFFSET('Water Data'!$I$9,0,10*ROW('Water Data'!I190))),'Data Summary'!CJ196="Yes"),OFFSET('Water Data'!$I$9,0,10*ROW('Water Data'!I190)),NA())</f>
        <v>#N/A</v>
      </c>
      <c r="V196" s="509" t="e">
        <f ca="1">+IF(AND(ISNUMBER(OFFSET('Sanitation Data'!$D$4,0,10*ROW('Sanitation Data'!D190))),'Data Summary'!CK196="Yes"),100-OFFSET('Sanitation Data'!$D$4,0,10*ROW('Sanitation Data'!D190)),NA())</f>
        <v>#N/A</v>
      </c>
      <c r="W196" s="509" t="e">
        <f ca="1">+IF(AND(ISNUMBER(OFFSET('Sanitation Data'!$D$6,0,10*ROW('Sanitation Data'!D190))),'Data Summary'!CL196="Yes"),OFFSET('Sanitation Data'!$D$6,0,10*ROW('Sanitation Data'!D190)),NA())</f>
        <v>#N/A</v>
      </c>
      <c r="X196" s="509" t="e">
        <f ca="1">+IF(AND(ISNUMBER(OFFSET('Sanitation Data'!$D$10,0,10*ROW('Sanitation Data'!D190))),'Data Summary'!CM196="Yes"),OFFSET('Sanitation Data'!$D$10,0,10*ROW('Sanitation Data'!D190)),NA())</f>
        <v>#N/A</v>
      </c>
      <c r="Y196" s="509" t="e">
        <f ca="1">+IF(AND(ISNUMBER(OFFSET('Sanitation Data'!$D$11,0,10*ROW('Sanitation Data'!D190))),'Data Summary'!CN196="Yes"),OFFSET('Sanitation Data'!$D$11,0,10*ROW('Sanitation Data'!D190)),NA())</f>
        <v>#N/A</v>
      </c>
      <c r="Z196" s="509" t="e">
        <f ca="1">+IF(AND(ISNUMBER(OFFSET('Sanitation Data'!$D$12,0,10*ROW('Sanitation Data'!D190))),'Data Summary'!CO196="Yes"),OFFSET('Sanitation Data'!$D$12,0,10*ROW('Sanitation Data'!D190)),NA())</f>
        <v>#N/A</v>
      </c>
      <c r="AA196" s="509" t="e">
        <f ca="1">+IF(AND(ISNUMBER(OFFSET('Sanitation Data'!$E$4,0,10*ROW('Sanitation Data'!E190))),'Data Summary'!CP196="Yes"),100-OFFSET('Sanitation Data'!$E$4,0,10*ROW('Sanitation Data'!E190)),NA())</f>
        <v>#N/A</v>
      </c>
      <c r="AB196" s="509" t="e">
        <f ca="1">+IF(AND(ISNUMBER(OFFSET('Sanitation Data'!$E$6,0,10*ROW('Sanitation Data'!E190))),'Data Summary'!CQ196="Yes"),OFFSET('Sanitation Data'!$E$6,0,10*ROW('Sanitation Data'!E190)),NA())</f>
        <v>#N/A</v>
      </c>
      <c r="AC196" s="509" t="e">
        <f ca="1">+IF(AND(ISNUMBER(OFFSET('Sanitation Data'!$E$10,0,10*ROW('Sanitation Data'!E190))),'Data Summary'!CR196="Yes"),OFFSET('Sanitation Data'!$E$10,0,10*ROW('Sanitation Data'!E190)),NA())</f>
        <v>#N/A</v>
      </c>
      <c r="AD196" s="509" t="e">
        <f ca="1">+IF(AND(ISNUMBER(OFFSET('Sanitation Data'!$E$11,0,10*ROW('Sanitation Data'!E190))),'Data Summary'!CS196="Yes"),OFFSET('Sanitation Data'!$E$11,0,10*ROW('Sanitation Data'!E190)),NA())</f>
        <v>#N/A</v>
      </c>
      <c r="AE196" s="509" t="e">
        <f ca="1">+IF(AND(ISNUMBER(OFFSET('Sanitation Data'!$E$12,0,10*ROW('Sanitation Data'!E190))),'Data Summary'!CT196="Yes"),OFFSET('Sanitation Data'!$E$12,0,10*ROW('Sanitation Data'!E190)),NA())</f>
        <v>#N/A</v>
      </c>
      <c r="AF196" s="509" t="e">
        <f ca="1">+IF(AND(ISNUMBER(OFFSET('Sanitation Data'!$F$4,0,10*ROW('Sanitation Data'!F190))),'Data Summary'!CU196="Yes"),100-OFFSET('Sanitation Data'!$F$4,0,10*ROW('Sanitation Data'!F190)),NA())</f>
        <v>#N/A</v>
      </c>
      <c r="AG196" s="509" t="e">
        <f ca="1">+IF(AND(ISNUMBER(OFFSET('Sanitation Data'!$F$6,0,10*ROW('Sanitation Data'!F190))),'Data Summary'!CV196="Yes"),OFFSET('Sanitation Data'!$F$6,0,10*ROW('Sanitation Data'!F190)),NA())</f>
        <v>#N/A</v>
      </c>
      <c r="AH196" s="509" t="e">
        <f ca="1">+IF(AND(ISNUMBER(OFFSET('Sanitation Data'!$F$10,0,10*ROW('Sanitation Data'!F190))),'Data Summary'!CW196="Yes"),OFFSET('Sanitation Data'!$F$10,0,10*ROW('Sanitation Data'!F190)),NA())</f>
        <v>#N/A</v>
      </c>
      <c r="AI196" s="509" t="e">
        <f ca="1">+IF(AND(ISNUMBER(OFFSET('Sanitation Data'!$F$11,0,10*ROW('Sanitation Data'!F190))),'Data Summary'!CX196="Yes"),OFFSET('Sanitation Data'!$F$11,0,10*ROW('Sanitation Data'!F190)),NA())</f>
        <v>#N/A</v>
      </c>
      <c r="AJ196" s="509" t="e">
        <f ca="1">+IF(AND(ISNUMBER(OFFSET('Sanitation Data'!$F$12,0,10*ROW('Sanitation Data'!F190))),'Data Summary'!CY196="Yes"),OFFSET('Sanitation Data'!$F$12,0,10*ROW('Sanitation Data'!F190)),NA())</f>
        <v>#N/A</v>
      </c>
      <c r="AK196" s="509" t="e">
        <f ca="1">+IF(AND(ISNUMBER(OFFSET('Sanitation Data'!$G$4,0,10*ROW('Sanitation Data'!G190))),'Data Summary'!CZ196="Yes"),100-OFFSET('Sanitation Data'!$G$4,0,10*ROW('Sanitation Data'!G190)),NA())</f>
        <v>#N/A</v>
      </c>
      <c r="AL196" s="509" t="e">
        <f ca="1">+IF(AND(ISNUMBER(OFFSET('Sanitation Data'!$G$6,0,10*ROW('Sanitation Data'!G190))),'Data Summary'!DA196="Yes"),OFFSET('Sanitation Data'!$G$6,0,10*ROW('Sanitation Data'!G190)),NA())</f>
        <v>#N/A</v>
      </c>
      <c r="AM196" s="509" t="e">
        <f ca="1">+IF(AND(ISNUMBER(OFFSET('Sanitation Data'!$G$10,0,10*ROW('Sanitation Data'!G190))),'Data Summary'!DB196="Yes"),OFFSET('Sanitation Data'!$G$10,0,10*ROW('Sanitation Data'!G190)),NA())</f>
        <v>#N/A</v>
      </c>
      <c r="AN196" s="509" t="e">
        <f ca="1">+IF(AND(ISNUMBER(OFFSET('Sanitation Data'!$G$11,0,10*ROW('Sanitation Data'!G190))),'Data Summary'!DC196="Yes"),OFFSET('Sanitation Data'!$G$11,0,10*ROW('Sanitation Data'!G190)),NA())</f>
        <v>#N/A</v>
      </c>
      <c r="AO196" s="509" t="e">
        <f ca="1">+IF(AND(ISNUMBER(OFFSET('Sanitation Data'!$G$12,0,10*ROW('Sanitation Data'!G190))),'Data Summary'!DD196="Yes"),OFFSET('Sanitation Data'!$G$12,0,10*ROW('Sanitation Data'!G190)),NA())</f>
        <v>#N/A</v>
      </c>
      <c r="AP196" s="509" t="e">
        <f ca="1">+IF(AND(ISNUMBER(OFFSET('Sanitation Data'!$H$4,0,10*ROW('Sanitation Data'!H190))),'Data Summary'!DE196="Yes"),100-OFFSET('Sanitation Data'!$H$4,0,10*ROW('Sanitation Data'!H190)),NA())</f>
        <v>#N/A</v>
      </c>
      <c r="AQ196" s="509" t="e">
        <f ca="1">+IF(AND(ISNUMBER(OFFSET('Sanitation Data'!$H$6,0,10*ROW('Sanitation Data'!H190))),'Data Summary'!DF196="Yes"),OFFSET('Sanitation Data'!$H$6,0,10*ROW('Sanitation Data'!H190)),NA())</f>
        <v>#N/A</v>
      </c>
      <c r="AR196" s="509" t="e">
        <f ca="1">+IF(AND(ISNUMBER(OFFSET('Sanitation Data'!$H$10,0,10*ROW('Sanitation Data'!H190))),'Data Summary'!DG196="Yes"),OFFSET('Sanitation Data'!$H$10,0,10*ROW('Sanitation Data'!H190)),NA())</f>
        <v>#N/A</v>
      </c>
      <c r="AS196" s="509" t="e">
        <f ca="1">+IF(AND(ISNUMBER(OFFSET('Sanitation Data'!$H$11,0,10*ROW('Sanitation Data'!H190))),'Data Summary'!DH196="Yes"),OFFSET('Sanitation Data'!$H$11,0,10*ROW('Sanitation Data'!H190)),NA())</f>
        <v>#N/A</v>
      </c>
      <c r="AT196" s="509" t="e">
        <f ca="1">+IF(AND(ISNUMBER(OFFSET('Sanitation Data'!$H$12,0,10*ROW('Sanitation Data'!H190))),'Data Summary'!DI196="Yes"),OFFSET('Sanitation Data'!$H$12,0,10*ROW('Sanitation Data'!H190)),NA())</f>
        <v>#N/A</v>
      </c>
      <c r="AU196" s="509" t="e">
        <f ca="1">+IF(AND(ISNUMBER(OFFSET('Sanitation Data'!$I$4,0,10*ROW('Sanitation Data'!I190))),'Data Summary'!DJ196="Yes"),100-OFFSET('Sanitation Data'!$I$4,0,10*ROW('Sanitation Data'!I190)),NA())</f>
        <v>#N/A</v>
      </c>
      <c r="AV196" s="509" t="e">
        <f ca="1">+IF(AND(ISNUMBER(OFFSET('Sanitation Data'!$I$6,0,10*ROW('Sanitation Data'!I190))),'Data Summary'!DK196="Yes"),OFFSET('Sanitation Data'!$I$6,0,10*ROW('Sanitation Data'!I190)),NA())</f>
        <v>#N/A</v>
      </c>
      <c r="AW196" s="509" t="e">
        <f ca="1">+IF(AND(ISNUMBER(OFFSET('Sanitation Data'!$I$10,0,10*ROW('Sanitation Data'!I190))),'Data Summary'!DL196="Yes"),OFFSET('Sanitation Data'!$I$10,0,10*ROW('Sanitation Data'!I190)),NA())</f>
        <v>#N/A</v>
      </c>
      <c r="AX196" s="509" t="e">
        <f ca="1">+IF(AND(ISNUMBER(OFFSET('Sanitation Data'!$I$11,0,10*ROW('Sanitation Data'!I190))),'Data Summary'!DM196="Yes"),OFFSET('Sanitation Data'!$I$11,0,10*ROW('Sanitation Data'!I190)),NA())</f>
        <v>#N/A</v>
      </c>
      <c r="AY196" s="509" t="e">
        <f ca="1">+IF(AND(ISNUMBER(OFFSET('Sanitation Data'!$I$12,0,10*ROW('Sanitation Data'!I190))),'Data Summary'!DN196="Yes"),OFFSET('Sanitation Data'!$I$12,0,10*ROW('Sanitation Data'!I190)),NA())</f>
        <v>#N/A</v>
      </c>
      <c r="AZ196" s="510" t="e">
        <f ca="1">+IF(AND(ISNUMBER(OFFSET('Hygiene Data'!$D$5,0,10*ROW('Hygiene Data'!D190))),'Data Summary'!DO196="Yes"),OFFSET('Hygiene Data'!$D$5,0,10*ROW('Hygiene Data'!D190)),NA())</f>
        <v>#N/A</v>
      </c>
      <c r="BA196" s="510" t="e">
        <f ca="1">+IF(AND(ISNUMBER(OFFSET('Hygiene Data'!$D$7,0,10*ROW('Hygiene Data'!D190))),'Data Summary'!DP196="Yes"),OFFSET('Hygiene Data'!$D$7,0,10*ROW('Hygiene Data'!D190)),NA())</f>
        <v>#N/A</v>
      </c>
      <c r="BB196" s="510" t="e">
        <f ca="1">+IF(AND(ISNUMBER(OFFSET('Hygiene Data'!$D$9,0,10*ROW('Hygiene Data'!D190))),'Data Summary'!DQ196="Yes"),OFFSET('Hygiene Data'!$D$9,0,10*ROW('Hygiene Data'!D190)),NA())</f>
        <v>#N/A</v>
      </c>
      <c r="BC196" s="510" t="e">
        <f ca="1">+IF(AND(ISNUMBER(OFFSET('Hygiene Data'!$E$5,0,10*ROW('Hygiene Data'!E190))),'Data Summary'!DR196="Yes"),OFFSET('Hygiene Data'!$E$5,0,10*ROW('Hygiene Data'!E190)),NA())</f>
        <v>#N/A</v>
      </c>
      <c r="BD196" s="510" t="e">
        <f ca="1">+IF(AND(ISNUMBER(OFFSET('Hygiene Data'!$E$7,0,10*ROW('Hygiene Data'!E190))),'Data Summary'!DS196="Yes"),OFFSET('Hygiene Data'!$E$7,0,10*ROW('Hygiene Data'!E190)),NA())</f>
        <v>#N/A</v>
      </c>
      <c r="BE196" s="510" t="e">
        <f ca="1">+IF(AND(ISNUMBER(OFFSET('Hygiene Data'!$E$9,0,10*ROW('Hygiene Data'!E190))),'Data Summary'!DT196="Yes"),OFFSET('Hygiene Data'!$E$9,0,10*ROW('Hygiene Data'!E190)),NA())</f>
        <v>#N/A</v>
      </c>
      <c r="BF196" s="510" t="e">
        <f ca="1">+IF(AND(ISNUMBER(OFFSET('Hygiene Data'!$F$5,0,10*ROW('Hygiene Data'!F190))),'Data Summary'!DU196="Yes"),OFFSET('Hygiene Data'!$F$5,0,10*ROW('Hygiene Data'!F190)),NA())</f>
        <v>#N/A</v>
      </c>
      <c r="BG196" s="510" t="e">
        <f ca="1">+IF(AND(ISNUMBER(OFFSET('Hygiene Data'!$F$7,0,10*ROW('Hygiene Data'!F190))),'Data Summary'!DV196="Yes"),OFFSET('Hygiene Data'!$F$7,0,10*ROW('Hygiene Data'!F190)),NA())</f>
        <v>#N/A</v>
      </c>
      <c r="BH196" s="510" t="e">
        <f ca="1">+IF(AND(ISNUMBER(OFFSET('Hygiene Data'!$F$9,0,10*ROW('Hygiene Data'!F190))),'Data Summary'!DW196="Yes"),OFFSET('Hygiene Data'!$F$9,0,10*ROW('Hygiene Data'!F190)),NA())</f>
        <v>#N/A</v>
      </c>
      <c r="BI196" s="510" t="e">
        <f ca="1">+IF(AND(ISNUMBER(OFFSET('Hygiene Data'!$G$5,0,10*ROW('Hygiene Data'!G190))),'Data Summary'!DX196="Yes"),OFFSET('Hygiene Data'!$G$5,0,10*ROW('Hygiene Data'!G190)),NA())</f>
        <v>#N/A</v>
      </c>
      <c r="BJ196" s="510" t="e">
        <f ca="1">+IF(AND(ISNUMBER(OFFSET('Hygiene Data'!$G$7,0,10*ROW('Hygiene Data'!G190))),'Data Summary'!DY196="Yes"),OFFSET('Hygiene Data'!$G$7,0,10*ROW('Hygiene Data'!G190)),NA())</f>
        <v>#N/A</v>
      </c>
      <c r="BK196" s="510" t="e">
        <f ca="1">+IF(AND(ISNUMBER(OFFSET('Hygiene Data'!$G$9,0,10*ROW('Hygiene Data'!G190))),'Data Summary'!DZ196="Yes"),OFFSET('Hygiene Data'!$G$9,0,10*ROW('Hygiene Data'!G190)),NA())</f>
        <v>#N/A</v>
      </c>
      <c r="BL196" s="510" t="e">
        <f ca="1">+IF(AND(ISNUMBER(OFFSET('Hygiene Data'!$H$5,0,10*ROW('Hygiene Data'!H190))),'Data Summary'!EA196="Yes"),OFFSET('Hygiene Data'!$H$5,0,10*ROW('Hygiene Data'!H190)),NA())</f>
        <v>#N/A</v>
      </c>
      <c r="BM196" s="510" t="e">
        <f ca="1">+IF(AND(ISNUMBER(OFFSET('Hygiene Data'!$H$7,0,10*ROW('Hygiene Data'!H190))),'Data Summary'!EB196="Yes"),OFFSET('Hygiene Data'!$H$7,0,10*ROW('Hygiene Data'!H190)),NA())</f>
        <v>#N/A</v>
      </c>
      <c r="BN196" s="510" t="e">
        <f ca="1">+IF(AND(ISNUMBER(OFFSET('Hygiene Data'!$H$9,0,10*ROW('Hygiene Data'!H190))),'Data Summary'!EC196="Yes"),OFFSET('Hygiene Data'!$H$9,0,10*ROW('Hygiene Data'!H190)),NA())</f>
        <v>#N/A</v>
      </c>
      <c r="BO196" s="510" t="e">
        <f ca="1">+IF(AND(ISNUMBER(OFFSET('Hygiene Data'!$I$5,0,10*ROW('Hygiene Data'!I190))),'Data Summary'!ED196="Yes"),OFFSET('Hygiene Data'!$I$5,0,10*ROW('Hygiene Data'!I190)),NA())</f>
        <v>#N/A</v>
      </c>
      <c r="BP196" s="510" t="e">
        <f ca="1">+IF(AND(ISNUMBER(OFFSET('Hygiene Data'!$I$7,0,10*ROW('Hygiene Data'!I190))),'Data Summary'!EE196="Yes"),OFFSET('Hygiene Data'!$I$7,0,10*ROW('Hygiene Data'!I190)),NA())</f>
        <v>#N/A</v>
      </c>
      <c r="BQ196" s="510" t="e">
        <f ca="1">+IF(AND(ISNUMBER(OFFSET('Hygiene Data'!$I$9,0,10*ROW('Hygiene Data'!I190))),'Data Summary'!EF196="Yes"),OFFSET('Hygiene Data'!$I$9,0,10*ROW('Hygiene Data'!I190)),NA())</f>
        <v>#N/A</v>
      </c>
    </row>
    <row r="197" spans="1:69" x14ac:dyDescent="0.25">
      <c r="A197" s="506" t="e">
        <f ca="1">+RIGHT('Data Summary'!A197,LEN('Data Summary'!A197)-9)</f>
        <v>#VALUE!</v>
      </c>
      <c r="B197" s="480" t="str">
        <f ca="1">+IF(ISTEXT('Data Summary'!B197),'Data Summary'!B197,"")</f>
        <v/>
      </c>
      <c r="C197" s="507" t="e">
        <f ca="1">+VALUE('Data Summary'!C197)</f>
        <v>#VALUE!</v>
      </c>
      <c r="D197" s="508" t="e">
        <f ca="1">+IF(AND(ISNUMBER(OFFSET('Water Data'!$D$4,0,10*ROW('Water Data'!D191))),'Data Summary'!BS197="Yes"),100-OFFSET('Water Data'!$D$4,0,10*ROW('Water Data'!D191)),NA())</f>
        <v>#N/A</v>
      </c>
      <c r="E197" s="508" t="e">
        <f ca="1">+IF(AND(ISNUMBER(OFFSET('Water Data'!$D$6,0,10*ROW('Water Data'!D191))),'Data Summary'!BT197="Yes"),OFFSET('Water Data'!$D$6,0,10*ROW('Water Data'!D191)),NA())</f>
        <v>#N/A</v>
      </c>
      <c r="F197" s="508" t="e">
        <f ca="1">+IF(AND(ISNUMBER(OFFSET('Water Data'!$D$9,0,10*ROW('Water Data'!D191))),'Data Summary'!BU197="Yes"),OFFSET('Water Data'!$D$9,0,10*ROW('Water Data'!D191)),NA())</f>
        <v>#N/A</v>
      </c>
      <c r="G197" s="508" t="e">
        <f ca="1">+IF(AND(ISNUMBER(OFFSET('Water Data'!$E$4,0,10*ROW('Water Data'!E191))),'Data Summary'!BV197="Yes"),100-OFFSET('Water Data'!$E$4,0,10*ROW('Water Data'!E191)),NA())</f>
        <v>#N/A</v>
      </c>
      <c r="H197" s="508" t="e">
        <f ca="1">+IF(AND(ISNUMBER(OFFSET('Water Data'!$E$6,0,10*ROW('Water Data'!E191))),'Data Summary'!BW197="Yes"),OFFSET('Water Data'!$E$6,0,10*ROW('Water Data'!E191)),NA())</f>
        <v>#N/A</v>
      </c>
      <c r="I197" s="508" t="e">
        <f ca="1">+IF(AND(ISNUMBER(OFFSET('Water Data'!$E$9,0,10*ROW('Water Data'!E191))),'Data Summary'!BX197="Yes"),OFFSET('Water Data'!$E$9,0,10*ROW('Water Data'!E191)),NA())</f>
        <v>#N/A</v>
      </c>
      <c r="J197" s="508" t="e">
        <f ca="1">+IF(AND(ISNUMBER(OFFSET('Water Data'!$F$4,0,10*ROW('Water Data'!F191))),'Data Summary'!BY197="Yes"),100-OFFSET('Water Data'!$F$4,0,10*ROW('Water Data'!F191)),NA())</f>
        <v>#N/A</v>
      </c>
      <c r="K197" s="508" t="e">
        <f ca="1">+IF(AND(ISNUMBER(OFFSET('Water Data'!$F$6,0,10*ROW('Water Data'!F191))),'Data Summary'!BZ197="Yes"),OFFSET('Water Data'!$F$6,0,10*ROW('Water Data'!F191)),NA())</f>
        <v>#N/A</v>
      </c>
      <c r="L197" s="508" t="e">
        <f ca="1">+IF(AND(ISNUMBER(OFFSET('Water Data'!$F$9,0,10*ROW('Water Data'!F191))),'Data Summary'!CA197="Yes"),OFFSET('Water Data'!$F$9,0,10*ROW('Water Data'!F191)),NA())</f>
        <v>#N/A</v>
      </c>
      <c r="M197" s="508" t="e">
        <f ca="1">+IF(AND(ISNUMBER(OFFSET('Water Data'!$G$4,0,10*ROW('Water Data'!G191))),'Data Summary'!CB197="Yes"),100-OFFSET('Water Data'!$G$4,0,10*ROW('Water Data'!G191)),NA())</f>
        <v>#N/A</v>
      </c>
      <c r="N197" s="508" t="e">
        <f ca="1">+IF(AND(ISNUMBER(OFFSET('Water Data'!$G$6,0,10*ROW('Water Data'!G191))),'Data Summary'!CC197="Yes"),OFFSET('Water Data'!$G$6,0,10*ROW('Water Data'!G191)),NA())</f>
        <v>#N/A</v>
      </c>
      <c r="O197" s="508" t="e">
        <f ca="1">+IF(AND(ISNUMBER(OFFSET('Water Data'!$G$9,0,10*ROW('Water Data'!G191))),'Data Summary'!CD197="Yes"),OFFSET('Water Data'!$G$9,0,10*ROW('Water Data'!G191)),NA())</f>
        <v>#N/A</v>
      </c>
      <c r="P197" s="508" t="e">
        <f ca="1">+IF(AND(ISNUMBER(OFFSET('Water Data'!$H$4,0,10*ROW('Water Data'!H191))),'Data Summary'!CE197="Yes"),100-OFFSET('Water Data'!$H$4,0,10*ROW('Water Data'!H191)),NA())</f>
        <v>#N/A</v>
      </c>
      <c r="Q197" s="508" t="e">
        <f ca="1">+IF(AND(ISNUMBER(OFFSET('Water Data'!$H$6,0,10*ROW('Water Data'!H191))),'Data Summary'!CF197="Yes"),OFFSET('Water Data'!$H$6,0,10*ROW('Water Data'!H191)),NA())</f>
        <v>#N/A</v>
      </c>
      <c r="R197" s="508" t="e">
        <f ca="1">+IF(AND(ISNUMBER(OFFSET('Water Data'!$H$9,0,10*ROW('Water Data'!H191))),'Data Summary'!CG197="Yes"),OFFSET('Water Data'!$H$9,0,10*ROW('Water Data'!H191)),NA())</f>
        <v>#N/A</v>
      </c>
      <c r="S197" s="508" t="e">
        <f ca="1">+IF(AND(ISNUMBER(OFFSET('Water Data'!$I$4,0,10*ROW('Water Data'!I191))),'Data Summary'!CH197="Yes"),100-OFFSET('Water Data'!$I$4,0,10*ROW('Water Data'!I191)),NA())</f>
        <v>#N/A</v>
      </c>
      <c r="T197" s="508" t="e">
        <f ca="1">+IF(AND(ISNUMBER(OFFSET('Water Data'!$I$6,0,10*ROW('Water Data'!I191))),'Data Summary'!CI197="Yes"),OFFSET('Water Data'!$I$6,0,10*ROW('Water Data'!I191)),NA())</f>
        <v>#N/A</v>
      </c>
      <c r="U197" s="508" t="e">
        <f ca="1">+IF(AND(ISNUMBER(OFFSET('Water Data'!$I$9,0,10*ROW('Water Data'!I191))),'Data Summary'!CJ197="Yes"),OFFSET('Water Data'!$I$9,0,10*ROW('Water Data'!I191)),NA())</f>
        <v>#N/A</v>
      </c>
      <c r="V197" s="509" t="e">
        <f ca="1">+IF(AND(ISNUMBER(OFFSET('Sanitation Data'!$D$4,0,10*ROW('Sanitation Data'!D191))),'Data Summary'!CK197="Yes"),100-OFFSET('Sanitation Data'!$D$4,0,10*ROW('Sanitation Data'!D191)),NA())</f>
        <v>#N/A</v>
      </c>
      <c r="W197" s="509" t="e">
        <f ca="1">+IF(AND(ISNUMBER(OFFSET('Sanitation Data'!$D$6,0,10*ROW('Sanitation Data'!D191))),'Data Summary'!CL197="Yes"),OFFSET('Sanitation Data'!$D$6,0,10*ROW('Sanitation Data'!D191)),NA())</f>
        <v>#N/A</v>
      </c>
      <c r="X197" s="509" t="e">
        <f ca="1">+IF(AND(ISNUMBER(OFFSET('Sanitation Data'!$D$10,0,10*ROW('Sanitation Data'!D191))),'Data Summary'!CM197="Yes"),OFFSET('Sanitation Data'!$D$10,0,10*ROW('Sanitation Data'!D191)),NA())</f>
        <v>#N/A</v>
      </c>
      <c r="Y197" s="509" t="e">
        <f ca="1">+IF(AND(ISNUMBER(OFFSET('Sanitation Data'!$D$11,0,10*ROW('Sanitation Data'!D191))),'Data Summary'!CN197="Yes"),OFFSET('Sanitation Data'!$D$11,0,10*ROW('Sanitation Data'!D191)),NA())</f>
        <v>#N/A</v>
      </c>
      <c r="Z197" s="509" t="e">
        <f ca="1">+IF(AND(ISNUMBER(OFFSET('Sanitation Data'!$D$12,0,10*ROW('Sanitation Data'!D191))),'Data Summary'!CO197="Yes"),OFFSET('Sanitation Data'!$D$12,0,10*ROW('Sanitation Data'!D191)),NA())</f>
        <v>#N/A</v>
      </c>
      <c r="AA197" s="509" t="e">
        <f ca="1">+IF(AND(ISNUMBER(OFFSET('Sanitation Data'!$E$4,0,10*ROW('Sanitation Data'!E191))),'Data Summary'!CP197="Yes"),100-OFFSET('Sanitation Data'!$E$4,0,10*ROW('Sanitation Data'!E191)),NA())</f>
        <v>#N/A</v>
      </c>
      <c r="AB197" s="509" t="e">
        <f ca="1">+IF(AND(ISNUMBER(OFFSET('Sanitation Data'!$E$6,0,10*ROW('Sanitation Data'!E191))),'Data Summary'!CQ197="Yes"),OFFSET('Sanitation Data'!$E$6,0,10*ROW('Sanitation Data'!E191)),NA())</f>
        <v>#N/A</v>
      </c>
      <c r="AC197" s="509" t="e">
        <f ca="1">+IF(AND(ISNUMBER(OFFSET('Sanitation Data'!$E$10,0,10*ROW('Sanitation Data'!E191))),'Data Summary'!CR197="Yes"),OFFSET('Sanitation Data'!$E$10,0,10*ROW('Sanitation Data'!E191)),NA())</f>
        <v>#N/A</v>
      </c>
      <c r="AD197" s="509" t="e">
        <f ca="1">+IF(AND(ISNUMBER(OFFSET('Sanitation Data'!$E$11,0,10*ROW('Sanitation Data'!E191))),'Data Summary'!CS197="Yes"),OFFSET('Sanitation Data'!$E$11,0,10*ROW('Sanitation Data'!E191)),NA())</f>
        <v>#N/A</v>
      </c>
      <c r="AE197" s="509" t="e">
        <f ca="1">+IF(AND(ISNUMBER(OFFSET('Sanitation Data'!$E$12,0,10*ROW('Sanitation Data'!E191))),'Data Summary'!CT197="Yes"),OFFSET('Sanitation Data'!$E$12,0,10*ROW('Sanitation Data'!E191)),NA())</f>
        <v>#N/A</v>
      </c>
      <c r="AF197" s="509" t="e">
        <f ca="1">+IF(AND(ISNUMBER(OFFSET('Sanitation Data'!$F$4,0,10*ROW('Sanitation Data'!F191))),'Data Summary'!CU197="Yes"),100-OFFSET('Sanitation Data'!$F$4,0,10*ROW('Sanitation Data'!F191)),NA())</f>
        <v>#N/A</v>
      </c>
      <c r="AG197" s="509" t="e">
        <f ca="1">+IF(AND(ISNUMBER(OFFSET('Sanitation Data'!$F$6,0,10*ROW('Sanitation Data'!F191))),'Data Summary'!CV197="Yes"),OFFSET('Sanitation Data'!$F$6,0,10*ROW('Sanitation Data'!F191)),NA())</f>
        <v>#N/A</v>
      </c>
      <c r="AH197" s="509" t="e">
        <f ca="1">+IF(AND(ISNUMBER(OFFSET('Sanitation Data'!$F$10,0,10*ROW('Sanitation Data'!F191))),'Data Summary'!CW197="Yes"),OFFSET('Sanitation Data'!$F$10,0,10*ROW('Sanitation Data'!F191)),NA())</f>
        <v>#N/A</v>
      </c>
      <c r="AI197" s="509" t="e">
        <f ca="1">+IF(AND(ISNUMBER(OFFSET('Sanitation Data'!$F$11,0,10*ROW('Sanitation Data'!F191))),'Data Summary'!CX197="Yes"),OFFSET('Sanitation Data'!$F$11,0,10*ROW('Sanitation Data'!F191)),NA())</f>
        <v>#N/A</v>
      </c>
      <c r="AJ197" s="509" t="e">
        <f ca="1">+IF(AND(ISNUMBER(OFFSET('Sanitation Data'!$F$12,0,10*ROW('Sanitation Data'!F191))),'Data Summary'!CY197="Yes"),OFFSET('Sanitation Data'!$F$12,0,10*ROW('Sanitation Data'!F191)),NA())</f>
        <v>#N/A</v>
      </c>
      <c r="AK197" s="509" t="e">
        <f ca="1">+IF(AND(ISNUMBER(OFFSET('Sanitation Data'!$G$4,0,10*ROW('Sanitation Data'!G191))),'Data Summary'!CZ197="Yes"),100-OFFSET('Sanitation Data'!$G$4,0,10*ROW('Sanitation Data'!G191)),NA())</f>
        <v>#N/A</v>
      </c>
      <c r="AL197" s="509" t="e">
        <f ca="1">+IF(AND(ISNUMBER(OFFSET('Sanitation Data'!$G$6,0,10*ROW('Sanitation Data'!G191))),'Data Summary'!DA197="Yes"),OFFSET('Sanitation Data'!$G$6,0,10*ROW('Sanitation Data'!G191)),NA())</f>
        <v>#N/A</v>
      </c>
      <c r="AM197" s="509" t="e">
        <f ca="1">+IF(AND(ISNUMBER(OFFSET('Sanitation Data'!$G$10,0,10*ROW('Sanitation Data'!G191))),'Data Summary'!DB197="Yes"),OFFSET('Sanitation Data'!$G$10,0,10*ROW('Sanitation Data'!G191)),NA())</f>
        <v>#N/A</v>
      </c>
      <c r="AN197" s="509" t="e">
        <f ca="1">+IF(AND(ISNUMBER(OFFSET('Sanitation Data'!$G$11,0,10*ROW('Sanitation Data'!G191))),'Data Summary'!DC197="Yes"),OFFSET('Sanitation Data'!$G$11,0,10*ROW('Sanitation Data'!G191)),NA())</f>
        <v>#N/A</v>
      </c>
      <c r="AO197" s="509" t="e">
        <f ca="1">+IF(AND(ISNUMBER(OFFSET('Sanitation Data'!$G$12,0,10*ROW('Sanitation Data'!G191))),'Data Summary'!DD197="Yes"),OFFSET('Sanitation Data'!$G$12,0,10*ROW('Sanitation Data'!G191)),NA())</f>
        <v>#N/A</v>
      </c>
      <c r="AP197" s="509" t="e">
        <f ca="1">+IF(AND(ISNUMBER(OFFSET('Sanitation Data'!$H$4,0,10*ROW('Sanitation Data'!H191))),'Data Summary'!DE197="Yes"),100-OFFSET('Sanitation Data'!$H$4,0,10*ROW('Sanitation Data'!H191)),NA())</f>
        <v>#N/A</v>
      </c>
      <c r="AQ197" s="509" t="e">
        <f ca="1">+IF(AND(ISNUMBER(OFFSET('Sanitation Data'!$H$6,0,10*ROW('Sanitation Data'!H191))),'Data Summary'!DF197="Yes"),OFFSET('Sanitation Data'!$H$6,0,10*ROW('Sanitation Data'!H191)),NA())</f>
        <v>#N/A</v>
      </c>
      <c r="AR197" s="509" t="e">
        <f ca="1">+IF(AND(ISNUMBER(OFFSET('Sanitation Data'!$H$10,0,10*ROW('Sanitation Data'!H191))),'Data Summary'!DG197="Yes"),OFFSET('Sanitation Data'!$H$10,0,10*ROW('Sanitation Data'!H191)),NA())</f>
        <v>#N/A</v>
      </c>
      <c r="AS197" s="509" t="e">
        <f ca="1">+IF(AND(ISNUMBER(OFFSET('Sanitation Data'!$H$11,0,10*ROW('Sanitation Data'!H191))),'Data Summary'!DH197="Yes"),OFFSET('Sanitation Data'!$H$11,0,10*ROW('Sanitation Data'!H191)),NA())</f>
        <v>#N/A</v>
      </c>
      <c r="AT197" s="509" t="e">
        <f ca="1">+IF(AND(ISNUMBER(OFFSET('Sanitation Data'!$H$12,0,10*ROW('Sanitation Data'!H191))),'Data Summary'!DI197="Yes"),OFFSET('Sanitation Data'!$H$12,0,10*ROW('Sanitation Data'!H191)),NA())</f>
        <v>#N/A</v>
      </c>
      <c r="AU197" s="509" t="e">
        <f ca="1">+IF(AND(ISNUMBER(OFFSET('Sanitation Data'!$I$4,0,10*ROW('Sanitation Data'!I191))),'Data Summary'!DJ197="Yes"),100-OFFSET('Sanitation Data'!$I$4,0,10*ROW('Sanitation Data'!I191)),NA())</f>
        <v>#N/A</v>
      </c>
      <c r="AV197" s="509" t="e">
        <f ca="1">+IF(AND(ISNUMBER(OFFSET('Sanitation Data'!$I$6,0,10*ROW('Sanitation Data'!I191))),'Data Summary'!DK197="Yes"),OFFSET('Sanitation Data'!$I$6,0,10*ROW('Sanitation Data'!I191)),NA())</f>
        <v>#N/A</v>
      </c>
      <c r="AW197" s="509" t="e">
        <f ca="1">+IF(AND(ISNUMBER(OFFSET('Sanitation Data'!$I$10,0,10*ROW('Sanitation Data'!I191))),'Data Summary'!DL197="Yes"),OFFSET('Sanitation Data'!$I$10,0,10*ROW('Sanitation Data'!I191)),NA())</f>
        <v>#N/A</v>
      </c>
      <c r="AX197" s="509" t="e">
        <f ca="1">+IF(AND(ISNUMBER(OFFSET('Sanitation Data'!$I$11,0,10*ROW('Sanitation Data'!I191))),'Data Summary'!DM197="Yes"),OFFSET('Sanitation Data'!$I$11,0,10*ROW('Sanitation Data'!I191)),NA())</f>
        <v>#N/A</v>
      </c>
      <c r="AY197" s="509" t="e">
        <f ca="1">+IF(AND(ISNUMBER(OFFSET('Sanitation Data'!$I$12,0,10*ROW('Sanitation Data'!I191))),'Data Summary'!DN197="Yes"),OFFSET('Sanitation Data'!$I$12,0,10*ROW('Sanitation Data'!I191)),NA())</f>
        <v>#N/A</v>
      </c>
      <c r="AZ197" s="510" t="e">
        <f ca="1">+IF(AND(ISNUMBER(OFFSET('Hygiene Data'!$D$5,0,10*ROW('Hygiene Data'!D191))),'Data Summary'!DO197="Yes"),OFFSET('Hygiene Data'!$D$5,0,10*ROW('Hygiene Data'!D191)),NA())</f>
        <v>#N/A</v>
      </c>
      <c r="BA197" s="510" t="e">
        <f ca="1">+IF(AND(ISNUMBER(OFFSET('Hygiene Data'!$D$7,0,10*ROW('Hygiene Data'!D191))),'Data Summary'!DP197="Yes"),OFFSET('Hygiene Data'!$D$7,0,10*ROW('Hygiene Data'!D191)),NA())</f>
        <v>#N/A</v>
      </c>
      <c r="BB197" s="510" t="e">
        <f ca="1">+IF(AND(ISNUMBER(OFFSET('Hygiene Data'!$D$9,0,10*ROW('Hygiene Data'!D191))),'Data Summary'!DQ197="Yes"),OFFSET('Hygiene Data'!$D$9,0,10*ROW('Hygiene Data'!D191)),NA())</f>
        <v>#N/A</v>
      </c>
      <c r="BC197" s="510" t="e">
        <f ca="1">+IF(AND(ISNUMBER(OFFSET('Hygiene Data'!$E$5,0,10*ROW('Hygiene Data'!E191))),'Data Summary'!DR197="Yes"),OFFSET('Hygiene Data'!$E$5,0,10*ROW('Hygiene Data'!E191)),NA())</f>
        <v>#N/A</v>
      </c>
      <c r="BD197" s="510" t="e">
        <f ca="1">+IF(AND(ISNUMBER(OFFSET('Hygiene Data'!$E$7,0,10*ROW('Hygiene Data'!E191))),'Data Summary'!DS197="Yes"),OFFSET('Hygiene Data'!$E$7,0,10*ROW('Hygiene Data'!E191)),NA())</f>
        <v>#N/A</v>
      </c>
      <c r="BE197" s="510" t="e">
        <f ca="1">+IF(AND(ISNUMBER(OFFSET('Hygiene Data'!$E$9,0,10*ROW('Hygiene Data'!E191))),'Data Summary'!DT197="Yes"),OFFSET('Hygiene Data'!$E$9,0,10*ROW('Hygiene Data'!E191)),NA())</f>
        <v>#N/A</v>
      </c>
      <c r="BF197" s="510" t="e">
        <f ca="1">+IF(AND(ISNUMBER(OFFSET('Hygiene Data'!$F$5,0,10*ROW('Hygiene Data'!F191))),'Data Summary'!DU197="Yes"),OFFSET('Hygiene Data'!$F$5,0,10*ROW('Hygiene Data'!F191)),NA())</f>
        <v>#N/A</v>
      </c>
      <c r="BG197" s="510" t="e">
        <f ca="1">+IF(AND(ISNUMBER(OFFSET('Hygiene Data'!$F$7,0,10*ROW('Hygiene Data'!F191))),'Data Summary'!DV197="Yes"),OFFSET('Hygiene Data'!$F$7,0,10*ROW('Hygiene Data'!F191)),NA())</f>
        <v>#N/A</v>
      </c>
      <c r="BH197" s="510" t="e">
        <f ca="1">+IF(AND(ISNUMBER(OFFSET('Hygiene Data'!$F$9,0,10*ROW('Hygiene Data'!F191))),'Data Summary'!DW197="Yes"),OFFSET('Hygiene Data'!$F$9,0,10*ROW('Hygiene Data'!F191)),NA())</f>
        <v>#N/A</v>
      </c>
      <c r="BI197" s="510" t="e">
        <f ca="1">+IF(AND(ISNUMBER(OFFSET('Hygiene Data'!$G$5,0,10*ROW('Hygiene Data'!G191))),'Data Summary'!DX197="Yes"),OFFSET('Hygiene Data'!$G$5,0,10*ROW('Hygiene Data'!G191)),NA())</f>
        <v>#N/A</v>
      </c>
      <c r="BJ197" s="510" t="e">
        <f ca="1">+IF(AND(ISNUMBER(OFFSET('Hygiene Data'!$G$7,0,10*ROW('Hygiene Data'!G191))),'Data Summary'!DY197="Yes"),OFFSET('Hygiene Data'!$G$7,0,10*ROW('Hygiene Data'!G191)),NA())</f>
        <v>#N/A</v>
      </c>
      <c r="BK197" s="510" t="e">
        <f ca="1">+IF(AND(ISNUMBER(OFFSET('Hygiene Data'!$G$9,0,10*ROW('Hygiene Data'!G191))),'Data Summary'!DZ197="Yes"),OFFSET('Hygiene Data'!$G$9,0,10*ROW('Hygiene Data'!G191)),NA())</f>
        <v>#N/A</v>
      </c>
      <c r="BL197" s="510" t="e">
        <f ca="1">+IF(AND(ISNUMBER(OFFSET('Hygiene Data'!$H$5,0,10*ROW('Hygiene Data'!H191))),'Data Summary'!EA197="Yes"),OFFSET('Hygiene Data'!$H$5,0,10*ROW('Hygiene Data'!H191)),NA())</f>
        <v>#N/A</v>
      </c>
      <c r="BM197" s="510" t="e">
        <f ca="1">+IF(AND(ISNUMBER(OFFSET('Hygiene Data'!$H$7,0,10*ROW('Hygiene Data'!H191))),'Data Summary'!EB197="Yes"),OFFSET('Hygiene Data'!$H$7,0,10*ROW('Hygiene Data'!H191)),NA())</f>
        <v>#N/A</v>
      </c>
      <c r="BN197" s="510" t="e">
        <f ca="1">+IF(AND(ISNUMBER(OFFSET('Hygiene Data'!$H$9,0,10*ROW('Hygiene Data'!H191))),'Data Summary'!EC197="Yes"),OFFSET('Hygiene Data'!$H$9,0,10*ROW('Hygiene Data'!H191)),NA())</f>
        <v>#N/A</v>
      </c>
      <c r="BO197" s="510" t="e">
        <f ca="1">+IF(AND(ISNUMBER(OFFSET('Hygiene Data'!$I$5,0,10*ROW('Hygiene Data'!I191))),'Data Summary'!ED197="Yes"),OFFSET('Hygiene Data'!$I$5,0,10*ROW('Hygiene Data'!I191)),NA())</f>
        <v>#N/A</v>
      </c>
      <c r="BP197" s="510" t="e">
        <f ca="1">+IF(AND(ISNUMBER(OFFSET('Hygiene Data'!$I$7,0,10*ROW('Hygiene Data'!I191))),'Data Summary'!EE197="Yes"),OFFSET('Hygiene Data'!$I$7,0,10*ROW('Hygiene Data'!I191)),NA())</f>
        <v>#N/A</v>
      </c>
      <c r="BQ197" s="510" t="e">
        <f ca="1">+IF(AND(ISNUMBER(OFFSET('Hygiene Data'!$I$9,0,10*ROW('Hygiene Data'!I191))),'Data Summary'!EF197="Yes"),OFFSET('Hygiene Data'!$I$9,0,10*ROW('Hygiene Data'!I191)),NA())</f>
        <v>#N/A</v>
      </c>
    </row>
    <row r="198" spans="1:69" x14ac:dyDescent="0.25">
      <c r="A198" s="506" t="e">
        <f ca="1">+RIGHT('Data Summary'!A198,LEN('Data Summary'!A198)-9)</f>
        <v>#VALUE!</v>
      </c>
      <c r="B198" s="480" t="str">
        <f ca="1">+IF(ISTEXT('Data Summary'!B198),'Data Summary'!B198,"")</f>
        <v/>
      </c>
      <c r="C198" s="507" t="e">
        <f ca="1">+VALUE('Data Summary'!C198)</f>
        <v>#VALUE!</v>
      </c>
      <c r="D198" s="508" t="e">
        <f ca="1">+IF(AND(ISNUMBER(OFFSET('Water Data'!$D$4,0,10*ROW('Water Data'!D192))),'Data Summary'!BS198="Yes"),100-OFFSET('Water Data'!$D$4,0,10*ROW('Water Data'!D192)),NA())</f>
        <v>#N/A</v>
      </c>
      <c r="E198" s="508" t="e">
        <f ca="1">+IF(AND(ISNUMBER(OFFSET('Water Data'!$D$6,0,10*ROW('Water Data'!D192))),'Data Summary'!BT198="Yes"),OFFSET('Water Data'!$D$6,0,10*ROW('Water Data'!D192)),NA())</f>
        <v>#N/A</v>
      </c>
      <c r="F198" s="508" t="e">
        <f ca="1">+IF(AND(ISNUMBER(OFFSET('Water Data'!$D$9,0,10*ROW('Water Data'!D192))),'Data Summary'!BU198="Yes"),OFFSET('Water Data'!$D$9,0,10*ROW('Water Data'!D192)),NA())</f>
        <v>#N/A</v>
      </c>
      <c r="G198" s="508" t="e">
        <f ca="1">+IF(AND(ISNUMBER(OFFSET('Water Data'!$E$4,0,10*ROW('Water Data'!E192))),'Data Summary'!BV198="Yes"),100-OFFSET('Water Data'!$E$4,0,10*ROW('Water Data'!E192)),NA())</f>
        <v>#N/A</v>
      </c>
      <c r="H198" s="508" t="e">
        <f ca="1">+IF(AND(ISNUMBER(OFFSET('Water Data'!$E$6,0,10*ROW('Water Data'!E192))),'Data Summary'!BW198="Yes"),OFFSET('Water Data'!$E$6,0,10*ROW('Water Data'!E192)),NA())</f>
        <v>#N/A</v>
      </c>
      <c r="I198" s="508" t="e">
        <f ca="1">+IF(AND(ISNUMBER(OFFSET('Water Data'!$E$9,0,10*ROW('Water Data'!E192))),'Data Summary'!BX198="Yes"),OFFSET('Water Data'!$E$9,0,10*ROW('Water Data'!E192)),NA())</f>
        <v>#N/A</v>
      </c>
      <c r="J198" s="508" t="e">
        <f ca="1">+IF(AND(ISNUMBER(OFFSET('Water Data'!$F$4,0,10*ROW('Water Data'!F192))),'Data Summary'!BY198="Yes"),100-OFFSET('Water Data'!$F$4,0,10*ROW('Water Data'!F192)),NA())</f>
        <v>#N/A</v>
      </c>
      <c r="K198" s="508" t="e">
        <f ca="1">+IF(AND(ISNUMBER(OFFSET('Water Data'!$F$6,0,10*ROW('Water Data'!F192))),'Data Summary'!BZ198="Yes"),OFFSET('Water Data'!$F$6,0,10*ROW('Water Data'!F192)),NA())</f>
        <v>#N/A</v>
      </c>
      <c r="L198" s="508" t="e">
        <f ca="1">+IF(AND(ISNUMBER(OFFSET('Water Data'!$F$9,0,10*ROW('Water Data'!F192))),'Data Summary'!CA198="Yes"),OFFSET('Water Data'!$F$9,0,10*ROW('Water Data'!F192)),NA())</f>
        <v>#N/A</v>
      </c>
      <c r="M198" s="508" t="e">
        <f ca="1">+IF(AND(ISNUMBER(OFFSET('Water Data'!$G$4,0,10*ROW('Water Data'!G192))),'Data Summary'!CB198="Yes"),100-OFFSET('Water Data'!$G$4,0,10*ROW('Water Data'!G192)),NA())</f>
        <v>#N/A</v>
      </c>
      <c r="N198" s="508" t="e">
        <f ca="1">+IF(AND(ISNUMBER(OFFSET('Water Data'!$G$6,0,10*ROW('Water Data'!G192))),'Data Summary'!CC198="Yes"),OFFSET('Water Data'!$G$6,0,10*ROW('Water Data'!G192)),NA())</f>
        <v>#N/A</v>
      </c>
      <c r="O198" s="508" t="e">
        <f ca="1">+IF(AND(ISNUMBER(OFFSET('Water Data'!$G$9,0,10*ROW('Water Data'!G192))),'Data Summary'!CD198="Yes"),OFFSET('Water Data'!$G$9,0,10*ROW('Water Data'!G192)),NA())</f>
        <v>#N/A</v>
      </c>
      <c r="P198" s="508" t="e">
        <f ca="1">+IF(AND(ISNUMBER(OFFSET('Water Data'!$H$4,0,10*ROW('Water Data'!H192))),'Data Summary'!CE198="Yes"),100-OFFSET('Water Data'!$H$4,0,10*ROW('Water Data'!H192)),NA())</f>
        <v>#N/A</v>
      </c>
      <c r="Q198" s="508" t="e">
        <f ca="1">+IF(AND(ISNUMBER(OFFSET('Water Data'!$H$6,0,10*ROW('Water Data'!H192))),'Data Summary'!CF198="Yes"),OFFSET('Water Data'!$H$6,0,10*ROW('Water Data'!H192)),NA())</f>
        <v>#N/A</v>
      </c>
      <c r="R198" s="508" t="e">
        <f ca="1">+IF(AND(ISNUMBER(OFFSET('Water Data'!$H$9,0,10*ROW('Water Data'!H192))),'Data Summary'!CG198="Yes"),OFFSET('Water Data'!$H$9,0,10*ROW('Water Data'!H192)),NA())</f>
        <v>#N/A</v>
      </c>
      <c r="S198" s="508" t="e">
        <f ca="1">+IF(AND(ISNUMBER(OFFSET('Water Data'!$I$4,0,10*ROW('Water Data'!I192))),'Data Summary'!CH198="Yes"),100-OFFSET('Water Data'!$I$4,0,10*ROW('Water Data'!I192)),NA())</f>
        <v>#N/A</v>
      </c>
      <c r="T198" s="508" t="e">
        <f ca="1">+IF(AND(ISNUMBER(OFFSET('Water Data'!$I$6,0,10*ROW('Water Data'!I192))),'Data Summary'!CI198="Yes"),OFFSET('Water Data'!$I$6,0,10*ROW('Water Data'!I192)),NA())</f>
        <v>#N/A</v>
      </c>
      <c r="U198" s="508" t="e">
        <f ca="1">+IF(AND(ISNUMBER(OFFSET('Water Data'!$I$9,0,10*ROW('Water Data'!I192))),'Data Summary'!CJ198="Yes"),OFFSET('Water Data'!$I$9,0,10*ROW('Water Data'!I192)),NA())</f>
        <v>#N/A</v>
      </c>
      <c r="V198" s="509" t="e">
        <f ca="1">+IF(AND(ISNUMBER(OFFSET('Sanitation Data'!$D$4,0,10*ROW('Sanitation Data'!D192))),'Data Summary'!CK198="Yes"),100-OFFSET('Sanitation Data'!$D$4,0,10*ROW('Sanitation Data'!D192)),NA())</f>
        <v>#N/A</v>
      </c>
      <c r="W198" s="509" t="e">
        <f ca="1">+IF(AND(ISNUMBER(OFFSET('Sanitation Data'!$D$6,0,10*ROW('Sanitation Data'!D192))),'Data Summary'!CL198="Yes"),OFFSET('Sanitation Data'!$D$6,0,10*ROW('Sanitation Data'!D192)),NA())</f>
        <v>#N/A</v>
      </c>
      <c r="X198" s="509" t="e">
        <f ca="1">+IF(AND(ISNUMBER(OFFSET('Sanitation Data'!$D$10,0,10*ROW('Sanitation Data'!D192))),'Data Summary'!CM198="Yes"),OFFSET('Sanitation Data'!$D$10,0,10*ROW('Sanitation Data'!D192)),NA())</f>
        <v>#N/A</v>
      </c>
      <c r="Y198" s="509" t="e">
        <f ca="1">+IF(AND(ISNUMBER(OFFSET('Sanitation Data'!$D$11,0,10*ROW('Sanitation Data'!D192))),'Data Summary'!CN198="Yes"),OFFSET('Sanitation Data'!$D$11,0,10*ROW('Sanitation Data'!D192)),NA())</f>
        <v>#N/A</v>
      </c>
      <c r="Z198" s="509" t="e">
        <f ca="1">+IF(AND(ISNUMBER(OFFSET('Sanitation Data'!$D$12,0,10*ROW('Sanitation Data'!D192))),'Data Summary'!CO198="Yes"),OFFSET('Sanitation Data'!$D$12,0,10*ROW('Sanitation Data'!D192)),NA())</f>
        <v>#N/A</v>
      </c>
      <c r="AA198" s="509" t="e">
        <f ca="1">+IF(AND(ISNUMBER(OFFSET('Sanitation Data'!$E$4,0,10*ROW('Sanitation Data'!E192))),'Data Summary'!CP198="Yes"),100-OFFSET('Sanitation Data'!$E$4,0,10*ROW('Sanitation Data'!E192)),NA())</f>
        <v>#N/A</v>
      </c>
      <c r="AB198" s="509" t="e">
        <f ca="1">+IF(AND(ISNUMBER(OFFSET('Sanitation Data'!$E$6,0,10*ROW('Sanitation Data'!E192))),'Data Summary'!CQ198="Yes"),OFFSET('Sanitation Data'!$E$6,0,10*ROW('Sanitation Data'!E192)),NA())</f>
        <v>#N/A</v>
      </c>
      <c r="AC198" s="509" t="e">
        <f ca="1">+IF(AND(ISNUMBER(OFFSET('Sanitation Data'!$E$10,0,10*ROW('Sanitation Data'!E192))),'Data Summary'!CR198="Yes"),OFFSET('Sanitation Data'!$E$10,0,10*ROW('Sanitation Data'!E192)),NA())</f>
        <v>#N/A</v>
      </c>
      <c r="AD198" s="509" t="e">
        <f ca="1">+IF(AND(ISNUMBER(OFFSET('Sanitation Data'!$E$11,0,10*ROW('Sanitation Data'!E192))),'Data Summary'!CS198="Yes"),OFFSET('Sanitation Data'!$E$11,0,10*ROW('Sanitation Data'!E192)),NA())</f>
        <v>#N/A</v>
      </c>
      <c r="AE198" s="509" t="e">
        <f ca="1">+IF(AND(ISNUMBER(OFFSET('Sanitation Data'!$E$12,0,10*ROW('Sanitation Data'!E192))),'Data Summary'!CT198="Yes"),OFFSET('Sanitation Data'!$E$12,0,10*ROW('Sanitation Data'!E192)),NA())</f>
        <v>#N/A</v>
      </c>
      <c r="AF198" s="509" t="e">
        <f ca="1">+IF(AND(ISNUMBER(OFFSET('Sanitation Data'!$F$4,0,10*ROW('Sanitation Data'!F192))),'Data Summary'!CU198="Yes"),100-OFFSET('Sanitation Data'!$F$4,0,10*ROW('Sanitation Data'!F192)),NA())</f>
        <v>#N/A</v>
      </c>
      <c r="AG198" s="509" t="e">
        <f ca="1">+IF(AND(ISNUMBER(OFFSET('Sanitation Data'!$F$6,0,10*ROW('Sanitation Data'!F192))),'Data Summary'!CV198="Yes"),OFFSET('Sanitation Data'!$F$6,0,10*ROW('Sanitation Data'!F192)),NA())</f>
        <v>#N/A</v>
      </c>
      <c r="AH198" s="509" t="e">
        <f ca="1">+IF(AND(ISNUMBER(OFFSET('Sanitation Data'!$F$10,0,10*ROW('Sanitation Data'!F192))),'Data Summary'!CW198="Yes"),OFFSET('Sanitation Data'!$F$10,0,10*ROW('Sanitation Data'!F192)),NA())</f>
        <v>#N/A</v>
      </c>
      <c r="AI198" s="509" t="e">
        <f ca="1">+IF(AND(ISNUMBER(OFFSET('Sanitation Data'!$F$11,0,10*ROW('Sanitation Data'!F192))),'Data Summary'!CX198="Yes"),OFFSET('Sanitation Data'!$F$11,0,10*ROW('Sanitation Data'!F192)),NA())</f>
        <v>#N/A</v>
      </c>
      <c r="AJ198" s="509" t="e">
        <f ca="1">+IF(AND(ISNUMBER(OFFSET('Sanitation Data'!$F$12,0,10*ROW('Sanitation Data'!F192))),'Data Summary'!CY198="Yes"),OFFSET('Sanitation Data'!$F$12,0,10*ROW('Sanitation Data'!F192)),NA())</f>
        <v>#N/A</v>
      </c>
      <c r="AK198" s="509" t="e">
        <f ca="1">+IF(AND(ISNUMBER(OFFSET('Sanitation Data'!$G$4,0,10*ROW('Sanitation Data'!G192))),'Data Summary'!CZ198="Yes"),100-OFFSET('Sanitation Data'!$G$4,0,10*ROW('Sanitation Data'!G192)),NA())</f>
        <v>#N/A</v>
      </c>
      <c r="AL198" s="509" t="e">
        <f ca="1">+IF(AND(ISNUMBER(OFFSET('Sanitation Data'!$G$6,0,10*ROW('Sanitation Data'!G192))),'Data Summary'!DA198="Yes"),OFFSET('Sanitation Data'!$G$6,0,10*ROW('Sanitation Data'!G192)),NA())</f>
        <v>#N/A</v>
      </c>
      <c r="AM198" s="509" t="e">
        <f ca="1">+IF(AND(ISNUMBER(OFFSET('Sanitation Data'!$G$10,0,10*ROW('Sanitation Data'!G192))),'Data Summary'!DB198="Yes"),OFFSET('Sanitation Data'!$G$10,0,10*ROW('Sanitation Data'!G192)),NA())</f>
        <v>#N/A</v>
      </c>
      <c r="AN198" s="509" t="e">
        <f ca="1">+IF(AND(ISNUMBER(OFFSET('Sanitation Data'!$G$11,0,10*ROW('Sanitation Data'!G192))),'Data Summary'!DC198="Yes"),OFFSET('Sanitation Data'!$G$11,0,10*ROW('Sanitation Data'!G192)),NA())</f>
        <v>#N/A</v>
      </c>
      <c r="AO198" s="509" t="e">
        <f ca="1">+IF(AND(ISNUMBER(OFFSET('Sanitation Data'!$G$12,0,10*ROW('Sanitation Data'!G192))),'Data Summary'!DD198="Yes"),OFFSET('Sanitation Data'!$G$12,0,10*ROW('Sanitation Data'!G192)),NA())</f>
        <v>#N/A</v>
      </c>
      <c r="AP198" s="509" t="e">
        <f ca="1">+IF(AND(ISNUMBER(OFFSET('Sanitation Data'!$H$4,0,10*ROW('Sanitation Data'!H192))),'Data Summary'!DE198="Yes"),100-OFFSET('Sanitation Data'!$H$4,0,10*ROW('Sanitation Data'!H192)),NA())</f>
        <v>#N/A</v>
      </c>
      <c r="AQ198" s="509" t="e">
        <f ca="1">+IF(AND(ISNUMBER(OFFSET('Sanitation Data'!$H$6,0,10*ROW('Sanitation Data'!H192))),'Data Summary'!DF198="Yes"),OFFSET('Sanitation Data'!$H$6,0,10*ROW('Sanitation Data'!H192)),NA())</f>
        <v>#N/A</v>
      </c>
      <c r="AR198" s="509" t="e">
        <f ca="1">+IF(AND(ISNUMBER(OFFSET('Sanitation Data'!$H$10,0,10*ROW('Sanitation Data'!H192))),'Data Summary'!DG198="Yes"),OFFSET('Sanitation Data'!$H$10,0,10*ROW('Sanitation Data'!H192)),NA())</f>
        <v>#N/A</v>
      </c>
      <c r="AS198" s="509" t="e">
        <f ca="1">+IF(AND(ISNUMBER(OFFSET('Sanitation Data'!$H$11,0,10*ROW('Sanitation Data'!H192))),'Data Summary'!DH198="Yes"),OFFSET('Sanitation Data'!$H$11,0,10*ROW('Sanitation Data'!H192)),NA())</f>
        <v>#N/A</v>
      </c>
      <c r="AT198" s="509" t="e">
        <f ca="1">+IF(AND(ISNUMBER(OFFSET('Sanitation Data'!$H$12,0,10*ROW('Sanitation Data'!H192))),'Data Summary'!DI198="Yes"),OFFSET('Sanitation Data'!$H$12,0,10*ROW('Sanitation Data'!H192)),NA())</f>
        <v>#N/A</v>
      </c>
      <c r="AU198" s="509" t="e">
        <f ca="1">+IF(AND(ISNUMBER(OFFSET('Sanitation Data'!$I$4,0,10*ROW('Sanitation Data'!I192))),'Data Summary'!DJ198="Yes"),100-OFFSET('Sanitation Data'!$I$4,0,10*ROW('Sanitation Data'!I192)),NA())</f>
        <v>#N/A</v>
      </c>
      <c r="AV198" s="509" t="e">
        <f ca="1">+IF(AND(ISNUMBER(OFFSET('Sanitation Data'!$I$6,0,10*ROW('Sanitation Data'!I192))),'Data Summary'!DK198="Yes"),OFFSET('Sanitation Data'!$I$6,0,10*ROW('Sanitation Data'!I192)),NA())</f>
        <v>#N/A</v>
      </c>
      <c r="AW198" s="509" t="e">
        <f ca="1">+IF(AND(ISNUMBER(OFFSET('Sanitation Data'!$I$10,0,10*ROW('Sanitation Data'!I192))),'Data Summary'!DL198="Yes"),OFFSET('Sanitation Data'!$I$10,0,10*ROW('Sanitation Data'!I192)),NA())</f>
        <v>#N/A</v>
      </c>
      <c r="AX198" s="509" t="e">
        <f ca="1">+IF(AND(ISNUMBER(OFFSET('Sanitation Data'!$I$11,0,10*ROW('Sanitation Data'!I192))),'Data Summary'!DM198="Yes"),OFFSET('Sanitation Data'!$I$11,0,10*ROW('Sanitation Data'!I192)),NA())</f>
        <v>#N/A</v>
      </c>
      <c r="AY198" s="509" t="e">
        <f ca="1">+IF(AND(ISNUMBER(OFFSET('Sanitation Data'!$I$12,0,10*ROW('Sanitation Data'!I192))),'Data Summary'!DN198="Yes"),OFFSET('Sanitation Data'!$I$12,0,10*ROW('Sanitation Data'!I192)),NA())</f>
        <v>#N/A</v>
      </c>
      <c r="AZ198" s="510" t="e">
        <f ca="1">+IF(AND(ISNUMBER(OFFSET('Hygiene Data'!$D$5,0,10*ROW('Hygiene Data'!D192))),'Data Summary'!DO198="Yes"),OFFSET('Hygiene Data'!$D$5,0,10*ROW('Hygiene Data'!D192)),NA())</f>
        <v>#N/A</v>
      </c>
      <c r="BA198" s="510" t="e">
        <f ca="1">+IF(AND(ISNUMBER(OFFSET('Hygiene Data'!$D$7,0,10*ROW('Hygiene Data'!D192))),'Data Summary'!DP198="Yes"),OFFSET('Hygiene Data'!$D$7,0,10*ROW('Hygiene Data'!D192)),NA())</f>
        <v>#N/A</v>
      </c>
      <c r="BB198" s="510" t="e">
        <f ca="1">+IF(AND(ISNUMBER(OFFSET('Hygiene Data'!$D$9,0,10*ROW('Hygiene Data'!D192))),'Data Summary'!DQ198="Yes"),OFFSET('Hygiene Data'!$D$9,0,10*ROW('Hygiene Data'!D192)),NA())</f>
        <v>#N/A</v>
      </c>
      <c r="BC198" s="510" t="e">
        <f ca="1">+IF(AND(ISNUMBER(OFFSET('Hygiene Data'!$E$5,0,10*ROW('Hygiene Data'!E192))),'Data Summary'!DR198="Yes"),OFFSET('Hygiene Data'!$E$5,0,10*ROW('Hygiene Data'!E192)),NA())</f>
        <v>#N/A</v>
      </c>
      <c r="BD198" s="510" t="e">
        <f ca="1">+IF(AND(ISNUMBER(OFFSET('Hygiene Data'!$E$7,0,10*ROW('Hygiene Data'!E192))),'Data Summary'!DS198="Yes"),OFFSET('Hygiene Data'!$E$7,0,10*ROW('Hygiene Data'!E192)),NA())</f>
        <v>#N/A</v>
      </c>
      <c r="BE198" s="510" t="e">
        <f ca="1">+IF(AND(ISNUMBER(OFFSET('Hygiene Data'!$E$9,0,10*ROW('Hygiene Data'!E192))),'Data Summary'!DT198="Yes"),OFFSET('Hygiene Data'!$E$9,0,10*ROW('Hygiene Data'!E192)),NA())</f>
        <v>#N/A</v>
      </c>
      <c r="BF198" s="510" t="e">
        <f ca="1">+IF(AND(ISNUMBER(OFFSET('Hygiene Data'!$F$5,0,10*ROW('Hygiene Data'!F192))),'Data Summary'!DU198="Yes"),OFFSET('Hygiene Data'!$F$5,0,10*ROW('Hygiene Data'!F192)),NA())</f>
        <v>#N/A</v>
      </c>
      <c r="BG198" s="510" t="e">
        <f ca="1">+IF(AND(ISNUMBER(OFFSET('Hygiene Data'!$F$7,0,10*ROW('Hygiene Data'!F192))),'Data Summary'!DV198="Yes"),OFFSET('Hygiene Data'!$F$7,0,10*ROW('Hygiene Data'!F192)),NA())</f>
        <v>#N/A</v>
      </c>
      <c r="BH198" s="510" t="e">
        <f ca="1">+IF(AND(ISNUMBER(OFFSET('Hygiene Data'!$F$9,0,10*ROW('Hygiene Data'!F192))),'Data Summary'!DW198="Yes"),OFFSET('Hygiene Data'!$F$9,0,10*ROW('Hygiene Data'!F192)),NA())</f>
        <v>#N/A</v>
      </c>
      <c r="BI198" s="510" t="e">
        <f ca="1">+IF(AND(ISNUMBER(OFFSET('Hygiene Data'!$G$5,0,10*ROW('Hygiene Data'!G192))),'Data Summary'!DX198="Yes"),OFFSET('Hygiene Data'!$G$5,0,10*ROW('Hygiene Data'!G192)),NA())</f>
        <v>#N/A</v>
      </c>
      <c r="BJ198" s="510" t="e">
        <f ca="1">+IF(AND(ISNUMBER(OFFSET('Hygiene Data'!$G$7,0,10*ROW('Hygiene Data'!G192))),'Data Summary'!DY198="Yes"),OFFSET('Hygiene Data'!$G$7,0,10*ROW('Hygiene Data'!G192)),NA())</f>
        <v>#N/A</v>
      </c>
      <c r="BK198" s="510" t="e">
        <f ca="1">+IF(AND(ISNUMBER(OFFSET('Hygiene Data'!$G$9,0,10*ROW('Hygiene Data'!G192))),'Data Summary'!DZ198="Yes"),OFFSET('Hygiene Data'!$G$9,0,10*ROW('Hygiene Data'!G192)),NA())</f>
        <v>#N/A</v>
      </c>
      <c r="BL198" s="510" t="e">
        <f ca="1">+IF(AND(ISNUMBER(OFFSET('Hygiene Data'!$H$5,0,10*ROW('Hygiene Data'!H192))),'Data Summary'!EA198="Yes"),OFFSET('Hygiene Data'!$H$5,0,10*ROW('Hygiene Data'!H192)),NA())</f>
        <v>#N/A</v>
      </c>
      <c r="BM198" s="510" t="e">
        <f ca="1">+IF(AND(ISNUMBER(OFFSET('Hygiene Data'!$H$7,0,10*ROW('Hygiene Data'!H192))),'Data Summary'!EB198="Yes"),OFFSET('Hygiene Data'!$H$7,0,10*ROW('Hygiene Data'!H192)),NA())</f>
        <v>#N/A</v>
      </c>
      <c r="BN198" s="510" t="e">
        <f ca="1">+IF(AND(ISNUMBER(OFFSET('Hygiene Data'!$H$9,0,10*ROW('Hygiene Data'!H192))),'Data Summary'!EC198="Yes"),OFFSET('Hygiene Data'!$H$9,0,10*ROW('Hygiene Data'!H192)),NA())</f>
        <v>#N/A</v>
      </c>
      <c r="BO198" s="510" t="e">
        <f ca="1">+IF(AND(ISNUMBER(OFFSET('Hygiene Data'!$I$5,0,10*ROW('Hygiene Data'!I192))),'Data Summary'!ED198="Yes"),OFFSET('Hygiene Data'!$I$5,0,10*ROW('Hygiene Data'!I192)),NA())</f>
        <v>#N/A</v>
      </c>
      <c r="BP198" s="510" t="e">
        <f ca="1">+IF(AND(ISNUMBER(OFFSET('Hygiene Data'!$I$7,0,10*ROW('Hygiene Data'!I192))),'Data Summary'!EE198="Yes"),OFFSET('Hygiene Data'!$I$7,0,10*ROW('Hygiene Data'!I192)),NA())</f>
        <v>#N/A</v>
      </c>
      <c r="BQ198" s="510" t="e">
        <f ca="1">+IF(AND(ISNUMBER(OFFSET('Hygiene Data'!$I$9,0,10*ROW('Hygiene Data'!I192))),'Data Summary'!EF198="Yes"),OFFSET('Hygiene Data'!$I$9,0,10*ROW('Hygiene Data'!I192)),NA())</f>
        <v>#N/A</v>
      </c>
    </row>
    <row r="199" spans="1:69" x14ac:dyDescent="0.25">
      <c r="A199" s="506" t="e">
        <f ca="1">+RIGHT('Data Summary'!A199,LEN('Data Summary'!A199)-9)</f>
        <v>#VALUE!</v>
      </c>
      <c r="B199" s="480" t="str">
        <f ca="1">+IF(ISTEXT('Data Summary'!B199),'Data Summary'!B199,"")</f>
        <v/>
      </c>
      <c r="C199" s="507" t="e">
        <f ca="1">+VALUE('Data Summary'!C199)</f>
        <v>#VALUE!</v>
      </c>
      <c r="D199" s="508" t="e">
        <f ca="1">+IF(AND(ISNUMBER(OFFSET('Water Data'!$D$4,0,10*ROW('Water Data'!D193))),'Data Summary'!BS199="Yes"),100-OFFSET('Water Data'!$D$4,0,10*ROW('Water Data'!D193)),NA())</f>
        <v>#N/A</v>
      </c>
      <c r="E199" s="508" t="e">
        <f ca="1">+IF(AND(ISNUMBER(OFFSET('Water Data'!$D$6,0,10*ROW('Water Data'!D193))),'Data Summary'!BT199="Yes"),OFFSET('Water Data'!$D$6,0,10*ROW('Water Data'!D193)),NA())</f>
        <v>#N/A</v>
      </c>
      <c r="F199" s="508" t="e">
        <f ca="1">+IF(AND(ISNUMBER(OFFSET('Water Data'!$D$9,0,10*ROW('Water Data'!D193))),'Data Summary'!BU199="Yes"),OFFSET('Water Data'!$D$9,0,10*ROW('Water Data'!D193)),NA())</f>
        <v>#N/A</v>
      </c>
      <c r="G199" s="508" t="e">
        <f ca="1">+IF(AND(ISNUMBER(OFFSET('Water Data'!$E$4,0,10*ROW('Water Data'!E193))),'Data Summary'!BV199="Yes"),100-OFFSET('Water Data'!$E$4,0,10*ROW('Water Data'!E193)),NA())</f>
        <v>#N/A</v>
      </c>
      <c r="H199" s="508" t="e">
        <f ca="1">+IF(AND(ISNUMBER(OFFSET('Water Data'!$E$6,0,10*ROW('Water Data'!E193))),'Data Summary'!BW199="Yes"),OFFSET('Water Data'!$E$6,0,10*ROW('Water Data'!E193)),NA())</f>
        <v>#N/A</v>
      </c>
      <c r="I199" s="508" t="e">
        <f ca="1">+IF(AND(ISNUMBER(OFFSET('Water Data'!$E$9,0,10*ROW('Water Data'!E193))),'Data Summary'!BX199="Yes"),OFFSET('Water Data'!$E$9,0,10*ROW('Water Data'!E193)),NA())</f>
        <v>#N/A</v>
      </c>
      <c r="J199" s="508" t="e">
        <f ca="1">+IF(AND(ISNUMBER(OFFSET('Water Data'!$F$4,0,10*ROW('Water Data'!F193))),'Data Summary'!BY199="Yes"),100-OFFSET('Water Data'!$F$4,0,10*ROW('Water Data'!F193)),NA())</f>
        <v>#N/A</v>
      </c>
      <c r="K199" s="508" t="e">
        <f ca="1">+IF(AND(ISNUMBER(OFFSET('Water Data'!$F$6,0,10*ROW('Water Data'!F193))),'Data Summary'!BZ199="Yes"),OFFSET('Water Data'!$F$6,0,10*ROW('Water Data'!F193)),NA())</f>
        <v>#N/A</v>
      </c>
      <c r="L199" s="508" t="e">
        <f ca="1">+IF(AND(ISNUMBER(OFFSET('Water Data'!$F$9,0,10*ROW('Water Data'!F193))),'Data Summary'!CA199="Yes"),OFFSET('Water Data'!$F$9,0,10*ROW('Water Data'!F193)),NA())</f>
        <v>#N/A</v>
      </c>
      <c r="M199" s="508" t="e">
        <f ca="1">+IF(AND(ISNUMBER(OFFSET('Water Data'!$G$4,0,10*ROW('Water Data'!G193))),'Data Summary'!CB199="Yes"),100-OFFSET('Water Data'!$G$4,0,10*ROW('Water Data'!G193)),NA())</f>
        <v>#N/A</v>
      </c>
      <c r="N199" s="508" t="e">
        <f ca="1">+IF(AND(ISNUMBER(OFFSET('Water Data'!$G$6,0,10*ROW('Water Data'!G193))),'Data Summary'!CC199="Yes"),OFFSET('Water Data'!$G$6,0,10*ROW('Water Data'!G193)),NA())</f>
        <v>#N/A</v>
      </c>
      <c r="O199" s="508" t="e">
        <f ca="1">+IF(AND(ISNUMBER(OFFSET('Water Data'!$G$9,0,10*ROW('Water Data'!G193))),'Data Summary'!CD199="Yes"),OFFSET('Water Data'!$G$9,0,10*ROW('Water Data'!G193)),NA())</f>
        <v>#N/A</v>
      </c>
      <c r="P199" s="508" t="e">
        <f ca="1">+IF(AND(ISNUMBER(OFFSET('Water Data'!$H$4,0,10*ROW('Water Data'!H193))),'Data Summary'!CE199="Yes"),100-OFFSET('Water Data'!$H$4,0,10*ROW('Water Data'!H193)),NA())</f>
        <v>#N/A</v>
      </c>
      <c r="Q199" s="508" t="e">
        <f ca="1">+IF(AND(ISNUMBER(OFFSET('Water Data'!$H$6,0,10*ROW('Water Data'!H193))),'Data Summary'!CF199="Yes"),OFFSET('Water Data'!$H$6,0,10*ROW('Water Data'!H193)),NA())</f>
        <v>#N/A</v>
      </c>
      <c r="R199" s="508" t="e">
        <f ca="1">+IF(AND(ISNUMBER(OFFSET('Water Data'!$H$9,0,10*ROW('Water Data'!H193))),'Data Summary'!CG199="Yes"),OFFSET('Water Data'!$H$9,0,10*ROW('Water Data'!H193)),NA())</f>
        <v>#N/A</v>
      </c>
      <c r="S199" s="508" t="e">
        <f ca="1">+IF(AND(ISNUMBER(OFFSET('Water Data'!$I$4,0,10*ROW('Water Data'!I193))),'Data Summary'!CH199="Yes"),100-OFFSET('Water Data'!$I$4,0,10*ROW('Water Data'!I193)),NA())</f>
        <v>#N/A</v>
      </c>
      <c r="T199" s="508" t="e">
        <f ca="1">+IF(AND(ISNUMBER(OFFSET('Water Data'!$I$6,0,10*ROW('Water Data'!I193))),'Data Summary'!CI199="Yes"),OFFSET('Water Data'!$I$6,0,10*ROW('Water Data'!I193)),NA())</f>
        <v>#N/A</v>
      </c>
      <c r="U199" s="508" t="e">
        <f ca="1">+IF(AND(ISNUMBER(OFFSET('Water Data'!$I$9,0,10*ROW('Water Data'!I193))),'Data Summary'!CJ199="Yes"),OFFSET('Water Data'!$I$9,0,10*ROW('Water Data'!I193)),NA())</f>
        <v>#N/A</v>
      </c>
      <c r="V199" s="509" t="e">
        <f ca="1">+IF(AND(ISNUMBER(OFFSET('Sanitation Data'!$D$4,0,10*ROW('Sanitation Data'!D193))),'Data Summary'!CK199="Yes"),100-OFFSET('Sanitation Data'!$D$4,0,10*ROW('Sanitation Data'!D193)),NA())</f>
        <v>#N/A</v>
      </c>
      <c r="W199" s="509" t="e">
        <f ca="1">+IF(AND(ISNUMBER(OFFSET('Sanitation Data'!$D$6,0,10*ROW('Sanitation Data'!D193))),'Data Summary'!CL199="Yes"),OFFSET('Sanitation Data'!$D$6,0,10*ROW('Sanitation Data'!D193)),NA())</f>
        <v>#N/A</v>
      </c>
      <c r="X199" s="509" t="e">
        <f ca="1">+IF(AND(ISNUMBER(OFFSET('Sanitation Data'!$D$10,0,10*ROW('Sanitation Data'!D193))),'Data Summary'!CM199="Yes"),OFFSET('Sanitation Data'!$D$10,0,10*ROW('Sanitation Data'!D193)),NA())</f>
        <v>#N/A</v>
      </c>
      <c r="Y199" s="509" t="e">
        <f ca="1">+IF(AND(ISNUMBER(OFFSET('Sanitation Data'!$D$11,0,10*ROW('Sanitation Data'!D193))),'Data Summary'!CN199="Yes"),OFFSET('Sanitation Data'!$D$11,0,10*ROW('Sanitation Data'!D193)),NA())</f>
        <v>#N/A</v>
      </c>
      <c r="Z199" s="509" t="e">
        <f ca="1">+IF(AND(ISNUMBER(OFFSET('Sanitation Data'!$D$12,0,10*ROW('Sanitation Data'!D193))),'Data Summary'!CO199="Yes"),OFFSET('Sanitation Data'!$D$12,0,10*ROW('Sanitation Data'!D193)),NA())</f>
        <v>#N/A</v>
      </c>
      <c r="AA199" s="509" t="e">
        <f ca="1">+IF(AND(ISNUMBER(OFFSET('Sanitation Data'!$E$4,0,10*ROW('Sanitation Data'!E193))),'Data Summary'!CP199="Yes"),100-OFFSET('Sanitation Data'!$E$4,0,10*ROW('Sanitation Data'!E193)),NA())</f>
        <v>#N/A</v>
      </c>
      <c r="AB199" s="509" t="e">
        <f ca="1">+IF(AND(ISNUMBER(OFFSET('Sanitation Data'!$E$6,0,10*ROW('Sanitation Data'!E193))),'Data Summary'!CQ199="Yes"),OFFSET('Sanitation Data'!$E$6,0,10*ROW('Sanitation Data'!E193)),NA())</f>
        <v>#N/A</v>
      </c>
      <c r="AC199" s="509" t="e">
        <f ca="1">+IF(AND(ISNUMBER(OFFSET('Sanitation Data'!$E$10,0,10*ROW('Sanitation Data'!E193))),'Data Summary'!CR199="Yes"),OFFSET('Sanitation Data'!$E$10,0,10*ROW('Sanitation Data'!E193)),NA())</f>
        <v>#N/A</v>
      </c>
      <c r="AD199" s="509" t="e">
        <f ca="1">+IF(AND(ISNUMBER(OFFSET('Sanitation Data'!$E$11,0,10*ROW('Sanitation Data'!E193))),'Data Summary'!CS199="Yes"),OFFSET('Sanitation Data'!$E$11,0,10*ROW('Sanitation Data'!E193)),NA())</f>
        <v>#N/A</v>
      </c>
      <c r="AE199" s="509" t="e">
        <f ca="1">+IF(AND(ISNUMBER(OFFSET('Sanitation Data'!$E$12,0,10*ROW('Sanitation Data'!E193))),'Data Summary'!CT199="Yes"),OFFSET('Sanitation Data'!$E$12,0,10*ROW('Sanitation Data'!E193)),NA())</f>
        <v>#N/A</v>
      </c>
      <c r="AF199" s="509" t="e">
        <f ca="1">+IF(AND(ISNUMBER(OFFSET('Sanitation Data'!$F$4,0,10*ROW('Sanitation Data'!F193))),'Data Summary'!CU199="Yes"),100-OFFSET('Sanitation Data'!$F$4,0,10*ROW('Sanitation Data'!F193)),NA())</f>
        <v>#N/A</v>
      </c>
      <c r="AG199" s="509" t="e">
        <f ca="1">+IF(AND(ISNUMBER(OFFSET('Sanitation Data'!$F$6,0,10*ROW('Sanitation Data'!F193))),'Data Summary'!CV199="Yes"),OFFSET('Sanitation Data'!$F$6,0,10*ROW('Sanitation Data'!F193)),NA())</f>
        <v>#N/A</v>
      </c>
      <c r="AH199" s="509" t="e">
        <f ca="1">+IF(AND(ISNUMBER(OFFSET('Sanitation Data'!$F$10,0,10*ROW('Sanitation Data'!F193))),'Data Summary'!CW199="Yes"),OFFSET('Sanitation Data'!$F$10,0,10*ROW('Sanitation Data'!F193)),NA())</f>
        <v>#N/A</v>
      </c>
      <c r="AI199" s="509" t="e">
        <f ca="1">+IF(AND(ISNUMBER(OFFSET('Sanitation Data'!$F$11,0,10*ROW('Sanitation Data'!F193))),'Data Summary'!CX199="Yes"),OFFSET('Sanitation Data'!$F$11,0,10*ROW('Sanitation Data'!F193)),NA())</f>
        <v>#N/A</v>
      </c>
      <c r="AJ199" s="509" t="e">
        <f ca="1">+IF(AND(ISNUMBER(OFFSET('Sanitation Data'!$F$12,0,10*ROW('Sanitation Data'!F193))),'Data Summary'!CY199="Yes"),OFFSET('Sanitation Data'!$F$12,0,10*ROW('Sanitation Data'!F193)),NA())</f>
        <v>#N/A</v>
      </c>
      <c r="AK199" s="509" t="e">
        <f ca="1">+IF(AND(ISNUMBER(OFFSET('Sanitation Data'!$G$4,0,10*ROW('Sanitation Data'!G193))),'Data Summary'!CZ199="Yes"),100-OFFSET('Sanitation Data'!$G$4,0,10*ROW('Sanitation Data'!G193)),NA())</f>
        <v>#N/A</v>
      </c>
      <c r="AL199" s="509" t="e">
        <f ca="1">+IF(AND(ISNUMBER(OFFSET('Sanitation Data'!$G$6,0,10*ROW('Sanitation Data'!G193))),'Data Summary'!DA199="Yes"),OFFSET('Sanitation Data'!$G$6,0,10*ROW('Sanitation Data'!G193)),NA())</f>
        <v>#N/A</v>
      </c>
      <c r="AM199" s="509" t="e">
        <f ca="1">+IF(AND(ISNUMBER(OFFSET('Sanitation Data'!$G$10,0,10*ROW('Sanitation Data'!G193))),'Data Summary'!DB199="Yes"),OFFSET('Sanitation Data'!$G$10,0,10*ROW('Sanitation Data'!G193)),NA())</f>
        <v>#N/A</v>
      </c>
      <c r="AN199" s="509" t="e">
        <f ca="1">+IF(AND(ISNUMBER(OFFSET('Sanitation Data'!$G$11,0,10*ROW('Sanitation Data'!G193))),'Data Summary'!DC199="Yes"),OFFSET('Sanitation Data'!$G$11,0,10*ROW('Sanitation Data'!G193)),NA())</f>
        <v>#N/A</v>
      </c>
      <c r="AO199" s="509" t="e">
        <f ca="1">+IF(AND(ISNUMBER(OFFSET('Sanitation Data'!$G$12,0,10*ROW('Sanitation Data'!G193))),'Data Summary'!DD199="Yes"),OFFSET('Sanitation Data'!$G$12,0,10*ROW('Sanitation Data'!G193)),NA())</f>
        <v>#N/A</v>
      </c>
      <c r="AP199" s="509" t="e">
        <f ca="1">+IF(AND(ISNUMBER(OFFSET('Sanitation Data'!$H$4,0,10*ROW('Sanitation Data'!H193))),'Data Summary'!DE199="Yes"),100-OFFSET('Sanitation Data'!$H$4,0,10*ROW('Sanitation Data'!H193)),NA())</f>
        <v>#N/A</v>
      </c>
      <c r="AQ199" s="509" t="e">
        <f ca="1">+IF(AND(ISNUMBER(OFFSET('Sanitation Data'!$H$6,0,10*ROW('Sanitation Data'!H193))),'Data Summary'!DF199="Yes"),OFFSET('Sanitation Data'!$H$6,0,10*ROW('Sanitation Data'!H193)),NA())</f>
        <v>#N/A</v>
      </c>
      <c r="AR199" s="509" t="e">
        <f ca="1">+IF(AND(ISNUMBER(OFFSET('Sanitation Data'!$H$10,0,10*ROW('Sanitation Data'!H193))),'Data Summary'!DG199="Yes"),OFFSET('Sanitation Data'!$H$10,0,10*ROW('Sanitation Data'!H193)),NA())</f>
        <v>#N/A</v>
      </c>
      <c r="AS199" s="509" t="e">
        <f ca="1">+IF(AND(ISNUMBER(OFFSET('Sanitation Data'!$H$11,0,10*ROW('Sanitation Data'!H193))),'Data Summary'!DH199="Yes"),OFFSET('Sanitation Data'!$H$11,0,10*ROW('Sanitation Data'!H193)),NA())</f>
        <v>#N/A</v>
      </c>
      <c r="AT199" s="509" t="e">
        <f ca="1">+IF(AND(ISNUMBER(OFFSET('Sanitation Data'!$H$12,0,10*ROW('Sanitation Data'!H193))),'Data Summary'!DI199="Yes"),OFFSET('Sanitation Data'!$H$12,0,10*ROW('Sanitation Data'!H193)),NA())</f>
        <v>#N/A</v>
      </c>
      <c r="AU199" s="509" t="e">
        <f ca="1">+IF(AND(ISNUMBER(OFFSET('Sanitation Data'!$I$4,0,10*ROW('Sanitation Data'!I193))),'Data Summary'!DJ199="Yes"),100-OFFSET('Sanitation Data'!$I$4,0,10*ROW('Sanitation Data'!I193)),NA())</f>
        <v>#N/A</v>
      </c>
      <c r="AV199" s="509" t="e">
        <f ca="1">+IF(AND(ISNUMBER(OFFSET('Sanitation Data'!$I$6,0,10*ROW('Sanitation Data'!I193))),'Data Summary'!DK199="Yes"),OFFSET('Sanitation Data'!$I$6,0,10*ROW('Sanitation Data'!I193)),NA())</f>
        <v>#N/A</v>
      </c>
      <c r="AW199" s="509" t="e">
        <f ca="1">+IF(AND(ISNUMBER(OFFSET('Sanitation Data'!$I$10,0,10*ROW('Sanitation Data'!I193))),'Data Summary'!DL199="Yes"),OFFSET('Sanitation Data'!$I$10,0,10*ROW('Sanitation Data'!I193)),NA())</f>
        <v>#N/A</v>
      </c>
      <c r="AX199" s="509" t="e">
        <f ca="1">+IF(AND(ISNUMBER(OFFSET('Sanitation Data'!$I$11,0,10*ROW('Sanitation Data'!I193))),'Data Summary'!DM199="Yes"),OFFSET('Sanitation Data'!$I$11,0,10*ROW('Sanitation Data'!I193)),NA())</f>
        <v>#N/A</v>
      </c>
      <c r="AY199" s="509" t="e">
        <f ca="1">+IF(AND(ISNUMBER(OFFSET('Sanitation Data'!$I$12,0,10*ROW('Sanitation Data'!I193))),'Data Summary'!DN199="Yes"),OFFSET('Sanitation Data'!$I$12,0,10*ROW('Sanitation Data'!I193)),NA())</f>
        <v>#N/A</v>
      </c>
      <c r="AZ199" s="510" t="e">
        <f ca="1">+IF(AND(ISNUMBER(OFFSET('Hygiene Data'!$D$5,0,10*ROW('Hygiene Data'!D193))),'Data Summary'!DO199="Yes"),OFFSET('Hygiene Data'!$D$5,0,10*ROW('Hygiene Data'!D193)),NA())</f>
        <v>#N/A</v>
      </c>
      <c r="BA199" s="510" t="e">
        <f ca="1">+IF(AND(ISNUMBER(OFFSET('Hygiene Data'!$D$7,0,10*ROW('Hygiene Data'!D193))),'Data Summary'!DP199="Yes"),OFFSET('Hygiene Data'!$D$7,0,10*ROW('Hygiene Data'!D193)),NA())</f>
        <v>#N/A</v>
      </c>
      <c r="BB199" s="510" t="e">
        <f ca="1">+IF(AND(ISNUMBER(OFFSET('Hygiene Data'!$D$9,0,10*ROW('Hygiene Data'!D193))),'Data Summary'!DQ199="Yes"),OFFSET('Hygiene Data'!$D$9,0,10*ROW('Hygiene Data'!D193)),NA())</f>
        <v>#N/A</v>
      </c>
      <c r="BC199" s="510" t="e">
        <f ca="1">+IF(AND(ISNUMBER(OFFSET('Hygiene Data'!$E$5,0,10*ROW('Hygiene Data'!E193))),'Data Summary'!DR199="Yes"),OFFSET('Hygiene Data'!$E$5,0,10*ROW('Hygiene Data'!E193)),NA())</f>
        <v>#N/A</v>
      </c>
      <c r="BD199" s="510" t="e">
        <f ca="1">+IF(AND(ISNUMBER(OFFSET('Hygiene Data'!$E$7,0,10*ROW('Hygiene Data'!E193))),'Data Summary'!DS199="Yes"),OFFSET('Hygiene Data'!$E$7,0,10*ROW('Hygiene Data'!E193)),NA())</f>
        <v>#N/A</v>
      </c>
      <c r="BE199" s="510" t="e">
        <f ca="1">+IF(AND(ISNUMBER(OFFSET('Hygiene Data'!$E$9,0,10*ROW('Hygiene Data'!E193))),'Data Summary'!DT199="Yes"),OFFSET('Hygiene Data'!$E$9,0,10*ROW('Hygiene Data'!E193)),NA())</f>
        <v>#N/A</v>
      </c>
      <c r="BF199" s="510" t="e">
        <f ca="1">+IF(AND(ISNUMBER(OFFSET('Hygiene Data'!$F$5,0,10*ROW('Hygiene Data'!F193))),'Data Summary'!DU199="Yes"),OFFSET('Hygiene Data'!$F$5,0,10*ROW('Hygiene Data'!F193)),NA())</f>
        <v>#N/A</v>
      </c>
      <c r="BG199" s="510" t="e">
        <f ca="1">+IF(AND(ISNUMBER(OFFSET('Hygiene Data'!$F$7,0,10*ROW('Hygiene Data'!F193))),'Data Summary'!DV199="Yes"),OFFSET('Hygiene Data'!$F$7,0,10*ROW('Hygiene Data'!F193)),NA())</f>
        <v>#N/A</v>
      </c>
      <c r="BH199" s="510" t="e">
        <f ca="1">+IF(AND(ISNUMBER(OFFSET('Hygiene Data'!$F$9,0,10*ROW('Hygiene Data'!F193))),'Data Summary'!DW199="Yes"),OFFSET('Hygiene Data'!$F$9,0,10*ROW('Hygiene Data'!F193)),NA())</f>
        <v>#N/A</v>
      </c>
      <c r="BI199" s="510" t="e">
        <f ca="1">+IF(AND(ISNUMBER(OFFSET('Hygiene Data'!$G$5,0,10*ROW('Hygiene Data'!G193))),'Data Summary'!DX199="Yes"),OFFSET('Hygiene Data'!$G$5,0,10*ROW('Hygiene Data'!G193)),NA())</f>
        <v>#N/A</v>
      </c>
      <c r="BJ199" s="510" t="e">
        <f ca="1">+IF(AND(ISNUMBER(OFFSET('Hygiene Data'!$G$7,0,10*ROW('Hygiene Data'!G193))),'Data Summary'!DY199="Yes"),OFFSET('Hygiene Data'!$G$7,0,10*ROW('Hygiene Data'!G193)),NA())</f>
        <v>#N/A</v>
      </c>
      <c r="BK199" s="510" t="e">
        <f ca="1">+IF(AND(ISNUMBER(OFFSET('Hygiene Data'!$G$9,0,10*ROW('Hygiene Data'!G193))),'Data Summary'!DZ199="Yes"),OFFSET('Hygiene Data'!$G$9,0,10*ROW('Hygiene Data'!G193)),NA())</f>
        <v>#N/A</v>
      </c>
      <c r="BL199" s="510" t="e">
        <f ca="1">+IF(AND(ISNUMBER(OFFSET('Hygiene Data'!$H$5,0,10*ROW('Hygiene Data'!H193))),'Data Summary'!EA199="Yes"),OFFSET('Hygiene Data'!$H$5,0,10*ROW('Hygiene Data'!H193)),NA())</f>
        <v>#N/A</v>
      </c>
      <c r="BM199" s="510" t="e">
        <f ca="1">+IF(AND(ISNUMBER(OFFSET('Hygiene Data'!$H$7,0,10*ROW('Hygiene Data'!H193))),'Data Summary'!EB199="Yes"),OFFSET('Hygiene Data'!$H$7,0,10*ROW('Hygiene Data'!H193)),NA())</f>
        <v>#N/A</v>
      </c>
      <c r="BN199" s="510" t="e">
        <f ca="1">+IF(AND(ISNUMBER(OFFSET('Hygiene Data'!$H$9,0,10*ROW('Hygiene Data'!H193))),'Data Summary'!EC199="Yes"),OFFSET('Hygiene Data'!$H$9,0,10*ROW('Hygiene Data'!H193)),NA())</f>
        <v>#N/A</v>
      </c>
      <c r="BO199" s="510" t="e">
        <f ca="1">+IF(AND(ISNUMBER(OFFSET('Hygiene Data'!$I$5,0,10*ROW('Hygiene Data'!I193))),'Data Summary'!ED199="Yes"),OFFSET('Hygiene Data'!$I$5,0,10*ROW('Hygiene Data'!I193)),NA())</f>
        <v>#N/A</v>
      </c>
      <c r="BP199" s="510" t="e">
        <f ca="1">+IF(AND(ISNUMBER(OFFSET('Hygiene Data'!$I$7,0,10*ROW('Hygiene Data'!I193))),'Data Summary'!EE199="Yes"),OFFSET('Hygiene Data'!$I$7,0,10*ROW('Hygiene Data'!I193)),NA())</f>
        <v>#N/A</v>
      </c>
      <c r="BQ199" s="510" t="e">
        <f ca="1">+IF(AND(ISNUMBER(OFFSET('Hygiene Data'!$I$9,0,10*ROW('Hygiene Data'!I193))),'Data Summary'!EF199="Yes"),OFFSET('Hygiene Data'!$I$9,0,10*ROW('Hygiene Data'!I193)),NA())</f>
        <v>#N/A</v>
      </c>
    </row>
    <row r="200" spans="1:69" x14ac:dyDescent="0.25">
      <c r="A200" s="506" t="e">
        <f ca="1">+RIGHT('Data Summary'!A200,LEN('Data Summary'!A200)-9)</f>
        <v>#VALUE!</v>
      </c>
      <c r="B200" s="480" t="str">
        <f ca="1">+IF(ISTEXT('Data Summary'!B200),'Data Summary'!B200,"")</f>
        <v/>
      </c>
      <c r="C200" s="507" t="e">
        <f ca="1">+VALUE('Data Summary'!C200)</f>
        <v>#VALUE!</v>
      </c>
      <c r="D200" s="508" t="e">
        <f ca="1">+IF(AND(ISNUMBER(OFFSET('Water Data'!$D$4,0,10*ROW('Water Data'!D194))),'Data Summary'!BS200="Yes"),100-OFFSET('Water Data'!$D$4,0,10*ROW('Water Data'!D194)),NA())</f>
        <v>#N/A</v>
      </c>
      <c r="E200" s="508" t="e">
        <f ca="1">+IF(AND(ISNUMBER(OFFSET('Water Data'!$D$6,0,10*ROW('Water Data'!D194))),'Data Summary'!BT200="Yes"),OFFSET('Water Data'!$D$6,0,10*ROW('Water Data'!D194)),NA())</f>
        <v>#N/A</v>
      </c>
      <c r="F200" s="508" t="e">
        <f ca="1">+IF(AND(ISNUMBER(OFFSET('Water Data'!$D$9,0,10*ROW('Water Data'!D194))),'Data Summary'!BU200="Yes"),OFFSET('Water Data'!$D$9,0,10*ROW('Water Data'!D194)),NA())</f>
        <v>#N/A</v>
      </c>
      <c r="G200" s="508" t="e">
        <f ca="1">+IF(AND(ISNUMBER(OFFSET('Water Data'!$E$4,0,10*ROW('Water Data'!E194))),'Data Summary'!BV200="Yes"),100-OFFSET('Water Data'!$E$4,0,10*ROW('Water Data'!E194)),NA())</f>
        <v>#N/A</v>
      </c>
      <c r="H200" s="508" t="e">
        <f ca="1">+IF(AND(ISNUMBER(OFFSET('Water Data'!$E$6,0,10*ROW('Water Data'!E194))),'Data Summary'!BW200="Yes"),OFFSET('Water Data'!$E$6,0,10*ROW('Water Data'!E194)),NA())</f>
        <v>#N/A</v>
      </c>
      <c r="I200" s="508" t="e">
        <f ca="1">+IF(AND(ISNUMBER(OFFSET('Water Data'!$E$9,0,10*ROW('Water Data'!E194))),'Data Summary'!BX200="Yes"),OFFSET('Water Data'!$E$9,0,10*ROW('Water Data'!E194)),NA())</f>
        <v>#N/A</v>
      </c>
      <c r="J200" s="508" t="e">
        <f ca="1">+IF(AND(ISNUMBER(OFFSET('Water Data'!$F$4,0,10*ROW('Water Data'!F194))),'Data Summary'!BY200="Yes"),100-OFFSET('Water Data'!$F$4,0,10*ROW('Water Data'!F194)),NA())</f>
        <v>#N/A</v>
      </c>
      <c r="K200" s="508" t="e">
        <f ca="1">+IF(AND(ISNUMBER(OFFSET('Water Data'!$F$6,0,10*ROW('Water Data'!F194))),'Data Summary'!BZ200="Yes"),OFFSET('Water Data'!$F$6,0,10*ROW('Water Data'!F194)),NA())</f>
        <v>#N/A</v>
      </c>
      <c r="L200" s="508" t="e">
        <f ca="1">+IF(AND(ISNUMBER(OFFSET('Water Data'!$F$9,0,10*ROW('Water Data'!F194))),'Data Summary'!CA200="Yes"),OFFSET('Water Data'!$F$9,0,10*ROW('Water Data'!F194)),NA())</f>
        <v>#N/A</v>
      </c>
      <c r="M200" s="508" t="e">
        <f ca="1">+IF(AND(ISNUMBER(OFFSET('Water Data'!$G$4,0,10*ROW('Water Data'!G194))),'Data Summary'!CB200="Yes"),100-OFFSET('Water Data'!$G$4,0,10*ROW('Water Data'!G194)),NA())</f>
        <v>#N/A</v>
      </c>
      <c r="N200" s="508" t="e">
        <f ca="1">+IF(AND(ISNUMBER(OFFSET('Water Data'!$G$6,0,10*ROW('Water Data'!G194))),'Data Summary'!CC200="Yes"),OFFSET('Water Data'!$G$6,0,10*ROW('Water Data'!G194)),NA())</f>
        <v>#N/A</v>
      </c>
      <c r="O200" s="508" t="e">
        <f ca="1">+IF(AND(ISNUMBER(OFFSET('Water Data'!$G$9,0,10*ROW('Water Data'!G194))),'Data Summary'!CD200="Yes"),OFFSET('Water Data'!$G$9,0,10*ROW('Water Data'!G194)),NA())</f>
        <v>#N/A</v>
      </c>
      <c r="P200" s="508" t="e">
        <f ca="1">+IF(AND(ISNUMBER(OFFSET('Water Data'!$H$4,0,10*ROW('Water Data'!H194))),'Data Summary'!CE200="Yes"),100-OFFSET('Water Data'!$H$4,0,10*ROW('Water Data'!H194)),NA())</f>
        <v>#N/A</v>
      </c>
      <c r="Q200" s="508" t="e">
        <f ca="1">+IF(AND(ISNUMBER(OFFSET('Water Data'!$H$6,0,10*ROW('Water Data'!H194))),'Data Summary'!CF200="Yes"),OFFSET('Water Data'!$H$6,0,10*ROW('Water Data'!H194)),NA())</f>
        <v>#N/A</v>
      </c>
      <c r="R200" s="508" t="e">
        <f ca="1">+IF(AND(ISNUMBER(OFFSET('Water Data'!$H$9,0,10*ROW('Water Data'!H194))),'Data Summary'!CG200="Yes"),OFFSET('Water Data'!$H$9,0,10*ROW('Water Data'!H194)),NA())</f>
        <v>#N/A</v>
      </c>
      <c r="S200" s="508" t="e">
        <f ca="1">+IF(AND(ISNUMBER(OFFSET('Water Data'!$I$4,0,10*ROW('Water Data'!I194))),'Data Summary'!CH200="Yes"),100-OFFSET('Water Data'!$I$4,0,10*ROW('Water Data'!I194)),NA())</f>
        <v>#N/A</v>
      </c>
      <c r="T200" s="508" t="e">
        <f ca="1">+IF(AND(ISNUMBER(OFFSET('Water Data'!$I$6,0,10*ROW('Water Data'!I194))),'Data Summary'!CI200="Yes"),OFFSET('Water Data'!$I$6,0,10*ROW('Water Data'!I194)),NA())</f>
        <v>#N/A</v>
      </c>
      <c r="U200" s="508" t="e">
        <f ca="1">+IF(AND(ISNUMBER(OFFSET('Water Data'!$I$9,0,10*ROW('Water Data'!I194))),'Data Summary'!CJ200="Yes"),OFFSET('Water Data'!$I$9,0,10*ROW('Water Data'!I194)),NA())</f>
        <v>#N/A</v>
      </c>
      <c r="V200" s="509" t="e">
        <f ca="1">+IF(AND(ISNUMBER(OFFSET('Sanitation Data'!$D$4,0,10*ROW('Sanitation Data'!D194))),'Data Summary'!CK200="Yes"),100-OFFSET('Sanitation Data'!$D$4,0,10*ROW('Sanitation Data'!D194)),NA())</f>
        <v>#N/A</v>
      </c>
      <c r="W200" s="509" t="e">
        <f ca="1">+IF(AND(ISNUMBER(OFFSET('Sanitation Data'!$D$6,0,10*ROW('Sanitation Data'!D194))),'Data Summary'!CL200="Yes"),OFFSET('Sanitation Data'!$D$6,0,10*ROW('Sanitation Data'!D194)),NA())</f>
        <v>#N/A</v>
      </c>
      <c r="X200" s="509" t="e">
        <f ca="1">+IF(AND(ISNUMBER(OFFSET('Sanitation Data'!$D$10,0,10*ROW('Sanitation Data'!D194))),'Data Summary'!CM200="Yes"),OFFSET('Sanitation Data'!$D$10,0,10*ROW('Sanitation Data'!D194)),NA())</f>
        <v>#N/A</v>
      </c>
      <c r="Y200" s="509" t="e">
        <f ca="1">+IF(AND(ISNUMBER(OFFSET('Sanitation Data'!$D$11,0,10*ROW('Sanitation Data'!D194))),'Data Summary'!CN200="Yes"),OFFSET('Sanitation Data'!$D$11,0,10*ROW('Sanitation Data'!D194)),NA())</f>
        <v>#N/A</v>
      </c>
      <c r="Z200" s="509" t="e">
        <f ca="1">+IF(AND(ISNUMBER(OFFSET('Sanitation Data'!$D$12,0,10*ROW('Sanitation Data'!D194))),'Data Summary'!CO200="Yes"),OFFSET('Sanitation Data'!$D$12,0,10*ROW('Sanitation Data'!D194)),NA())</f>
        <v>#N/A</v>
      </c>
      <c r="AA200" s="509" t="e">
        <f ca="1">+IF(AND(ISNUMBER(OFFSET('Sanitation Data'!$E$4,0,10*ROW('Sanitation Data'!E194))),'Data Summary'!CP200="Yes"),100-OFFSET('Sanitation Data'!$E$4,0,10*ROW('Sanitation Data'!E194)),NA())</f>
        <v>#N/A</v>
      </c>
      <c r="AB200" s="509" t="e">
        <f ca="1">+IF(AND(ISNUMBER(OFFSET('Sanitation Data'!$E$6,0,10*ROW('Sanitation Data'!E194))),'Data Summary'!CQ200="Yes"),OFFSET('Sanitation Data'!$E$6,0,10*ROW('Sanitation Data'!E194)),NA())</f>
        <v>#N/A</v>
      </c>
      <c r="AC200" s="509" t="e">
        <f ca="1">+IF(AND(ISNUMBER(OFFSET('Sanitation Data'!$E$10,0,10*ROW('Sanitation Data'!E194))),'Data Summary'!CR200="Yes"),OFFSET('Sanitation Data'!$E$10,0,10*ROW('Sanitation Data'!E194)),NA())</f>
        <v>#N/A</v>
      </c>
      <c r="AD200" s="509" t="e">
        <f ca="1">+IF(AND(ISNUMBER(OFFSET('Sanitation Data'!$E$11,0,10*ROW('Sanitation Data'!E194))),'Data Summary'!CS200="Yes"),OFFSET('Sanitation Data'!$E$11,0,10*ROW('Sanitation Data'!E194)),NA())</f>
        <v>#N/A</v>
      </c>
      <c r="AE200" s="509" t="e">
        <f ca="1">+IF(AND(ISNUMBER(OFFSET('Sanitation Data'!$E$12,0,10*ROW('Sanitation Data'!E194))),'Data Summary'!CT200="Yes"),OFFSET('Sanitation Data'!$E$12,0,10*ROW('Sanitation Data'!E194)),NA())</f>
        <v>#N/A</v>
      </c>
      <c r="AF200" s="509" t="e">
        <f ca="1">+IF(AND(ISNUMBER(OFFSET('Sanitation Data'!$F$4,0,10*ROW('Sanitation Data'!F194))),'Data Summary'!CU200="Yes"),100-OFFSET('Sanitation Data'!$F$4,0,10*ROW('Sanitation Data'!F194)),NA())</f>
        <v>#N/A</v>
      </c>
      <c r="AG200" s="509" t="e">
        <f ca="1">+IF(AND(ISNUMBER(OFFSET('Sanitation Data'!$F$6,0,10*ROW('Sanitation Data'!F194))),'Data Summary'!CV200="Yes"),OFFSET('Sanitation Data'!$F$6,0,10*ROW('Sanitation Data'!F194)),NA())</f>
        <v>#N/A</v>
      </c>
      <c r="AH200" s="509" t="e">
        <f ca="1">+IF(AND(ISNUMBER(OFFSET('Sanitation Data'!$F$10,0,10*ROW('Sanitation Data'!F194))),'Data Summary'!CW200="Yes"),OFFSET('Sanitation Data'!$F$10,0,10*ROW('Sanitation Data'!F194)),NA())</f>
        <v>#N/A</v>
      </c>
      <c r="AI200" s="509" t="e">
        <f ca="1">+IF(AND(ISNUMBER(OFFSET('Sanitation Data'!$F$11,0,10*ROW('Sanitation Data'!F194))),'Data Summary'!CX200="Yes"),OFFSET('Sanitation Data'!$F$11,0,10*ROW('Sanitation Data'!F194)),NA())</f>
        <v>#N/A</v>
      </c>
      <c r="AJ200" s="509" t="e">
        <f ca="1">+IF(AND(ISNUMBER(OFFSET('Sanitation Data'!$F$12,0,10*ROW('Sanitation Data'!F194))),'Data Summary'!CY200="Yes"),OFFSET('Sanitation Data'!$F$12,0,10*ROW('Sanitation Data'!F194)),NA())</f>
        <v>#N/A</v>
      </c>
      <c r="AK200" s="509" t="e">
        <f ca="1">+IF(AND(ISNUMBER(OFFSET('Sanitation Data'!$G$4,0,10*ROW('Sanitation Data'!G194))),'Data Summary'!CZ200="Yes"),100-OFFSET('Sanitation Data'!$G$4,0,10*ROW('Sanitation Data'!G194)),NA())</f>
        <v>#N/A</v>
      </c>
      <c r="AL200" s="509" t="e">
        <f ca="1">+IF(AND(ISNUMBER(OFFSET('Sanitation Data'!$G$6,0,10*ROW('Sanitation Data'!G194))),'Data Summary'!DA200="Yes"),OFFSET('Sanitation Data'!$G$6,0,10*ROW('Sanitation Data'!G194)),NA())</f>
        <v>#N/A</v>
      </c>
      <c r="AM200" s="509" t="e">
        <f ca="1">+IF(AND(ISNUMBER(OFFSET('Sanitation Data'!$G$10,0,10*ROW('Sanitation Data'!G194))),'Data Summary'!DB200="Yes"),OFFSET('Sanitation Data'!$G$10,0,10*ROW('Sanitation Data'!G194)),NA())</f>
        <v>#N/A</v>
      </c>
      <c r="AN200" s="509" t="e">
        <f ca="1">+IF(AND(ISNUMBER(OFFSET('Sanitation Data'!$G$11,0,10*ROW('Sanitation Data'!G194))),'Data Summary'!DC200="Yes"),OFFSET('Sanitation Data'!$G$11,0,10*ROW('Sanitation Data'!G194)),NA())</f>
        <v>#N/A</v>
      </c>
      <c r="AO200" s="509" t="e">
        <f ca="1">+IF(AND(ISNUMBER(OFFSET('Sanitation Data'!$G$12,0,10*ROW('Sanitation Data'!G194))),'Data Summary'!DD200="Yes"),OFFSET('Sanitation Data'!$G$12,0,10*ROW('Sanitation Data'!G194)),NA())</f>
        <v>#N/A</v>
      </c>
      <c r="AP200" s="509" t="e">
        <f ca="1">+IF(AND(ISNUMBER(OFFSET('Sanitation Data'!$H$4,0,10*ROW('Sanitation Data'!H194))),'Data Summary'!DE200="Yes"),100-OFFSET('Sanitation Data'!$H$4,0,10*ROW('Sanitation Data'!H194)),NA())</f>
        <v>#N/A</v>
      </c>
      <c r="AQ200" s="509" t="e">
        <f ca="1">+IF(AND(ISNUMBER(OFFSET('Sanitation Data'!$H$6,0,10*ROW('Sanitation Data'!H194))),'Data Summary'!DF200="Yes"),OFFSET('Sanitation Data'!$H$6,0,10*ROW('Sanitation Data'!H194)),NA())</f>
        <v>#N/A</v>
      </c>
      <c r="AR200" s="509" t="e">
        <f ca="1">+IF(AND(ISNUMBER(OFFSET('Sanitation Data'!$H$10,0,10*ROW('Sanitation Data'!H194))),'Data Summary'!DG200="Yes"),OFFSET('Sanitation Data'!$H$10,0,10*ROW('Sanitation Data'!H194)),NA())</f>
        <v>#N/A</v>
      </c>
      <c r="AS200" s="509" t="e">
        <f ca="1">+IF(AND(ISNUMBER(OFFSET('Sanitation Data'!$H$11,0,10*ROW('Sanitation Data'!H194))),'Data Summary'!DH200="Yes"),OFFSET('Sanitation Data'!$H$11,0,10*ROW('Sanitation Data'!H194)),NA())</f>
        <v>#N/A</v>
      </c>
      <c r="AT200" s="509" t="e">
        <f ca="1">+IF(AND(ISNUMBER(OFFSET('Sanitation Data'!$H$12,0,10*ROW('Sanitation Data'!H194))),'Data Summary'!DI200="Yes"),OFFSET('Sanitation Data'!$H$12,0,10*ROW('Sanitation Data'!H194)),NA())</f>
        <v>#N/A</v>
      </c>
      <c r="AU200" s="509" t="e">
        <f ca="1">+IF(AND(ISNUMBER(OFFSET('Sanitation Data'!$I$4,0,10*ROW('Sanitation Data'!I194))),'Data Summary'!DJ200="Yes"),100-OFFSET('Sanitation Data'!$I$4,0,10*ROW('Sanitation Data'!I194)),NA())</f>
        <v>#N/A</v>
      </c>
      <c r="AV200" s="509" t="e">
        <f ca="1">+IF(AND(ISNUMBER(OFFSET('Sanitation Data'!$I$6,0,10*ROW('Sanitation Data'!I194))),'Data Summary'!DK200="Yes"),OFFSET('Sanitation Data'!$I$6,0,10*ROW('Sanitation Data'!I194)),NA())</f>
        <v>#N/A</v>
      </c>
      <c r="AW200" s="509" t="e">
        <f ca="1">+IF(AND(ISNUMBER(OFFSET('Sanitation Data'!$I$10,0,10*ROW('Sanitation Data'!I194))),'Data Summary'!DL200="Yes"),OFFSET('Sanitation Data'!$I$10,0,10*ROW('Sanitation Data'!I194)),NA())</f>
        <v>#N/A</v>
      </c>
      <c r="AX200" s="509" t="e">
        <f ca="1">+IF(AND(ISNUMBER(OFFSET('Sanitation Data'!$I$11,0,10*ROW('Sanitation Data'!I194))),'Data Summary'!DM200="Yes"),OFFSET('Sanitation Data'!$I$11,0,10*ROW('Sanitation Data'!I194)),NA())</f>
        <v>#N/A</v>
      </c>
      <c r="AY200" s="509" t="e">
        <f ca="1">+IF(AND(ISNUMBER(OFFSET('Sanitation Data'!$I$12,0,10*ROW('Sanitation Data'!I194))),'Data Summary'!DN200="Yes"),OFFSET('Sanitation Data'!$I$12,0,10*ROW('Sanitation Data'!I194)),NA())</f>
        <v>#N/A</v>
      </c>
      <c r="AZ200" s="510" t="e">
        <f ca="1">+IF(AND(ISNUMBER(OFFSET('Hygiene Data'!$D$5,0,10*ROW('Hygiene Data'!D194))),'Data Summary'!DO200="Yes"),OFFSET('Hygiene Data'!$D$5,0,10*ROW('Hygiene Data'!D194)),NA())</f>
        <v>#N/A</v>
      </c>
      <c r="BA200" s="510" t="e">
        <f ca="1">+IF(AND(ISNUMBER(OFFSET('Hygiene Data'!$D$7,0,10*ROW('Hygiene Data'!D194))),'Data Summary'!DP200="Yes"),OFFSET('Hygiene Data'!$D$7,0,10*ROW('Hygiene Data'!D194)),NA())</f>
        <v>#N/A</v>
      </c>
      <c r="BB200" s="510" t="e">
        <f ca="1">+IF(AND(ISNUMBER(OFFSET('Hygiene Data'!$D$9,0,10*ROW('Hygiene Data'!D194))),'Data Summary'!DQ200="Yes"),OFFSET('Hygiene Data'!$D$9,0,10*ROW('Hygiene Data'!D194)),NA())</f>
        <v>#N/A</v>
      </c>
      <c r="BC200" s="510" t="e">
        <f ca="1">+IF(AND(ISNUMBER(OFFSET('Hygiene Data'!$E$5,0,10*ROW('Hygiene Data'!E194))),'Data Summary'!DR200="Yes"),OFFSET('Hygiene Data'!$E$5,0,10*ROW('Hygiene Data'!E194)),NA())</f>
        <v>#N/A</v>
      </c>
      <c r="BD200" s="510" t="e">
        <f ca="1">+IF(AND(ISNUMBER(OFFSET('Hygiene Data'!$E$7,0,10*ROW('Hygiene Data'!E194))),'Data Summary'!DS200="Yes"),OFFSET('Hygiene Data'!$E$7,0,10*ROW('Hygiene Data'!E194)),NA())</f>
        <v>#N/A</v>
      </c>
      <c r="BE200" s="510" t="e">
        <f ca="1">+IF(AND(ISNUMBER(OFFSET('Hygiene Data'!$E$9,0,10*ROW('Hygiene Data'!E194))),'Data Summary'!DT200="Yes"),OFFSET('Hygiene Data'!$E$9,0,10*ROW('Hygiene Data'!E194)),NA())</f>
        <v>#N/A</v>
      </c>
      <c r="BF200" s="510" t="e">
        <f ca="1">+IF(AND(ISNUMBER(OFFSET('Hygiene Data'!$F$5,0,10*ROW('Hygiene Data'!F194))),'Data Summary'!DU200="Yes"),OFFSET('Hygiene Data'!$F$5,0,10*ROW('Hygiene Data'!F194)),NA())</f>
        <v>#N/A</v>
      </c>
      <c r="BG200" s="510" t="e">
        <f ca="1">+IF(AND(ISNUMBER(OFFSET('Hygiene Data'!$F$7,0,10*ROW('Hygiene Data'!F194))),'Data Summary'!DV200="Yes"),OFFSET('Hygiene Data'!$F$7,0,10*ROW('Hygiene Data'!F194)),NA())</f>
        <v>#N/A</v>
      </c>
      <c r="BH200" s="510" t="e">
        <f ca="1">+IF(AND(ISNUMBER(OFFSET('Hygiene Data'!$F$9,0,10*ROW('Hygiene Data'!F194))),'Data Summary'!DW200="Yes"),OFFSET('Hygiene Data'!$F$9,0,10*ROW('Hygiene Data'!F194)),NA())</f>
        <v>#N/A</v>
      </c>
      <c r="BI200" s="510" t="e">
        <f ca="1">+IF(AND(ISNUMBER(OFFSET('Hygiene Data'!$G$5,0,10*ROW('Hygiene Data'!G194))),'Data Summary'!DX200="Yes"),OFFSET('Hygiene Data'!$G$5,0,10*ROW('Hygiene Data'!G194)),NA())</f>
        <v>#N/A</v>
      </c>
      <c r="BJ200" s="510" t="e">
        <f ca="1">+IF(AND(ISNUMBER(OFFSET('Hygiene Data'!$G$7,0,10*ROW('Hygiene Data'!G194))),'Data Summary'!DY200="Yes"),OFFSET('Hygiene Data'!$G$7,0,10*ROW('Hygiene Data'!G194)),NA())</f>
        <v>#N/A</v>
      </c>
      <c r="BK200" s="510" t="e">
        <f ca="1">+IF(AND(ISNUMBER(OFFSET('Hygiene Data'!$G$9,0,10*ROW('Hygiene Data'!G194))),'Data Summary'!DZ200="Yes"),OFFSET('Hygiene Data'!$G$9,0,10*ROW('Hygiene Data'!G194)),NA())</f>
        <v>#N/A</v>
      </c>
      <c r="BL200" s="510" t="e">
        <f ca="1">+IF(AND(ISNUMBER(OFFSET('Hygiene Data'!$H$5,0,10*ROW('Hygiene Data'!H194))),'Data Summary'!EA200="Yes"),OFFSET('Hygiene Data'!$H$5,0,10*ROW('Hygiene Data'!H194)),NA())</f>
        <v>#N/A</v>
      </c>
      <c r="BM200" s="510" t="e">
        <f ca="1">+IF(AND(ISNUMBER(OFFSET('Hygiene Data'!$H$7,0,10*ROW('Hygiene Data'!H194))),'Data Summary'!EB200="Yes"),OFFSET('Hygiene Data'!$H$7,0,10*ROW('Hygiene Data'!H194)),NA())</f>
        <v>#N/A</v>
      </c>
      <c r="BN200" s="510" t="e">
        <f ca="1">+IF(AND(ISNUMBER(OFFSET('Hygiene Data'!$H$9,0,10*ROW('Hygiene Data'!H194))),'Data Summary'!EC200="Yes"),OFFSET('Hygiene Data'!$H$9,0,10*ROW('Hygiene Data'!H194)),NA())</f>
        <v>#N/A</v>
      </c>
      <c r="BO200" s="510" t="e">
        <f ca="1">+IF(AND(ISNUMBER(OFFSET('Hygiene Data'!$I$5,0,10*ROW('Hygiene Data'!I194))),'Data Summary'!ED200="Yes"),OFFSET('Hygiene Data'!$I$5,0,10*ROW('Hygiene Data'!I194)),NA())</f>
        <v>#N/A</v>
      </c>
      <c r="BP200" s="510" t="e">
        <f ca="1">+IF(AND(ISNUMBER(OFFSET('Hygiene Data'!$I$7,0,10*ROW('Hygiene Data'!I194))),'Data Summary'!EE200="Yes"),OFFSET('Hygiene Data'!$I$7,0,10*ROW('Hygiene Data'!I194)),NA())</f>
        <v>#N/A</v>
      </c>
      <c r="BQ200" s="510" t="e">
        <f ca="1">+IF(AND(ISNUMBER(OFFSET('Hygiene Data'!$I$9,0,10*ROW('Hygiene Data'!I194))),'Data Summary'!EF200="Yes"),OFFSET('Hygiene Data'!$I$9,0,10*ROW('Hygiene Data'!I194)),NA())</f>
        <v>#N/A</v>
      </c>
    </row>
    <row r="201" spans="1:69" x14ac:dyDescent="0.25">
      <c r="A201" s="506" t="e">
        <f ca="1">+RIGHT('Data Summary'!A201,LEN('Data Summary'!A201)-9)</f>
        <v>#VALUE!</v>
      </c>
      <c r="B201" s="480" t="str">
        <f ca="1">+IF(ISTEXT('Data Summary'!B201),'Data Summary'!B201,"")</f>
        <v/>
      </c>
      <c r="C201" s="507" t="e">
        <f ca="1">+VALUE('Data Summary'!C201)</f>
        <v>#VALUE!</v>
      </c>
      <c r="D201" s="508" t="e">
        <f ca="1">+IF(AND(ISNUMBER(OFFSET('Water Data'!$D$4,0,10*ROW('Water Data'!D195))),'Data Summary'!BS201="Yes"),100-OFFSET('Water Data'!$D$4,0,10*ROW('Water Data'!D195)),NA())</f>
        <v>#N/A</v>
      </c>
      <c r="E201" s="508" t="e">
        <f ca="1">+IF(AND(ISNUMBER(OFFSET('Water Data'!$D$6,0,10*ROW('Water Data'!D195))),'Data Summary'!BT201="Yes"),OFFSET('Water Data'!$D$6,0,10*ROW('Water Data'!D195)),NA())</f>
        <v>#N/A</v>
      </c>
      <c r="F201" s="508" t="e">
        <f ca="1">+IF(AND(ISNUMBER(OFFSET('Water Data'!$D$9,0,10*ROW('Water Data'!D195))),'Data Summary'!BU201="Yes"),OFFSET('Water Data'!$D$9,0,10*ROW('Water Data'!D195)),NA())</f>
        <v>#N/A</v>
      </c>
      <c r="G201" s="508" t="e">
        <f ca="1">+IF(AND(ISNUMBER(OFFSET('Water Data'!$E$4,0,10*ROW('Water Data'!E195))),'Data Summary'!BV201="Yes"),100-OFFSET('Water Data'!$E$4,0,10*ROW('Water Data'!E195)),NA())</f>
        <v>#N/A</v>
      </c>
      <c r="H201" s="508" t="e">
        <f ca="1">+IF(AND(ISNUMBER(OFFSET('Water Data'!$E$6,0,10*ROW('Water Data'!E195))),'Data Summary'!BW201="Yes"),OFFSET('Water Data'!$E$6,0,10*ROW('Water Data'!E195)),NA())</f>
        <v>#N/A</v>
      </c>
      <c r="I201" s="508" t="e">
        <f ca="1">+IF(AND(ISNUMBER(OFFSET('Water Data'!$E$9,0,10*ROW('Water Data'!E195))),'Data Summary'!BX201="Yes"),OFFSET('Water Data'!$E$9,0,10*ROW('Water Data'!E195)),NA())</f>
        <v>#N/A</v>
      </c>
      <c r="J201" s="508" t="e">
        <f ca="1">+IF(AND(ISNUMBER(OFFSET('Water Data'!$F$4,0,10*ROW('Water Data'!F195))),'Data Summary'!BY201="Yes"),100-OFFSET('Water Data'!$F$4,0,10*ROW('Water Data'!F195)),NA())</f>
        <v>#N/A</v>
      </c>
      <c r="K201" s="508" t="e">
        <f ca="1">+IF(AND(ISNUMBER(OFFSET('Water Data'!$F$6,0,10*ROW('Water Data'!F195))),'Data Summary'!BZ201="Yes"),OFFSET('Water Data'!$F$6,0,10*ROW('Water Data'!F195)),NA())</f>
        <v>#N/A</v>
      </c>
      <c r="L201" s="508" t="e">
        <f ca="1">+IF(AND(ISNUMBER(OFFSET('Water Data'!$F$9,0,10*ROW('Water Data'!F195))),'Data Summary'!CA201="Yes"),OFFSET('Water Data'!$F$9,0,10*ROW('Water Data'!F195)),NA())</f>
        <v>#N/A</v>
      </c>
      <c r="M201" s="508" t="e">
        <f ca="1">+IF(AND(ISNUMBER(OFFSET('Water Data'!$G$4,0,10*ROW('Water Data'!G195))),'Data Summary'!CB201="Yes"),100-OFFSET('Water Data'!$G$4,0,10*ROW('Water Data'!G195)),NA())</f>
        <v>#N/A</v>
      </c>
      <c r="N201" s="508" t="e">
        <f ca="1">+IF(AND(ISNUMBER(OFFSET('Water Data'!$G$6,0,10*ROW('Water Data'!G195))),'Data Summary'!CC201="Yes"),OFFSET('Water Data'!$G$6,0,10*ROW('Water Data'!G195)),NA())</f>
        <v>#N/A</v>
      </c>
      <c r="O201" s="508" t="e">
        <f ca="1">+IF(AND(ISNUMBER(OFFSET('Water Data'!$G$9,0,10*ROW('Water Data'!G195))),'Data Summary'!CD201="Yes"),OFFSET('Water Data'!$G$9,0,10*ROW('Water Data'!G195)),NA())</f>
        <v>#N/A</v>
      </c>
      <c r="P201" s="508" t="e">
        <f ca="1">+IF(AND(ISNUMBER(OFFSET('Water Data'!$H$4,0,10*ROW('Water Data'!H195))),'Data Summary'!CE201="Yes"),100-OFFSET('Water Data'!$H$4,0,10*ROW('Water Data'!H195)),NA())</f>
        <v>#N/A</v>
      </c>
      <c r="Q201" s="508" t="e">
        <f ca="1">+IF(AND(ISNUMBER(OFFSET('Water Data'!$H$6,0,10*ROW('Water Data'!H195))),'Data Summary'!CF201="Yes"),OFFSET('Water Data'!$H$6,0,10*ROW('Water Data'!H195)),NA())</f>
        <v>#N/A</v>
      </c>
      <c r="R201" s="508" t="e">
        <f ca="1">+IF(AND(ISNUMBER(OFFSET('Water Data'!$H$9,0,10*ROW('Water Data'!H195))),'Data Summary'!CG201="Yes"),OFFSET('Water Data'!$H$9,0,10*ROW('Water Data'!H195)),NA())</f>
        <v>#N/A</v>
      </c>
      <c r="S201" s="508" t="e">
        <f ca="1">+IF(AND(ISNUMBER(OFFSET('Water Data'!$I$4,0,10*ROW('Water Data'!I195))),'Data Summary'!CH201="Yes"),100-OFFSET('Water Data'!$I$4,0,10*ROW('Water Data'!I195)),NA())</f>
        <v>#N/A</v>
      </c>
      <c r="T201" s="508" t="e">
        <f ca="1">+IF(AND(ISNUMBER(OFFSET('Water Data'!$I$6,0,10*ROW('Water Data'!I195))),'Data Summary'!CI201="Yes"),OFFSET('Water Data'!$I$6,0,10*ROW('Water Data'!I195)),NA())</f>
        <v>#N/A</v>
      </c>
      <c r="U201" s="508" t="e">
        <f ca="1">+IF(AND(ISNUMBER(OFFSET('Water Data'!$I$9,0,10*ROW('Water Data'!I195))),'Data Summary'!CJ201="Yes"),OFFSET('Water Data'!$I$9,0,10*ROW('Water Data'!I195)),NA())</f>
        <v>#N/A</v>
      </c>
      <c r="V201" s="509" t="e">
        <f ca="1">+IF(AND(ISNUMBER(OFFSET('Sanitation Data'!$D$4,0,10*ROW('Sanitation Data'!D195))),'Data Summary'!CK201="Yes"),100-OFFSET('Sanitation Data'!$D$4,0,10*ROW('Sanitation Data'!D195)),NA())</f>
        <v>#N/A</v>
      </c>
      <c r="W201" s="509" t="e">
        <f ca="1">+IF(AND(ISNUMBER(OFFSET('Sanitation Data'!$D$6,0,10*ROW('Sanitation Data'!D195))),'Data Summary'!CL201="Yes"),OFFSET('Sanitation Data'!$D$6,0,10*ROW('Sanitation Data'!D195)),NA())</f>
        <v>#N/A</v>
      </c>
      <c r="X201" s="509" t="e">
        <f ca="1">+IF(AND(ISNUMBER(OFFSET('Sanitation Data'!$D$10,0,10*ROW('Sanitation Data'!D195))),'Data Summary'!CM201="Yes"),OFFSET('Sanitation Data'!$D$10,0,10*ROW('Sanitation Data'!D195)),NA())</f>
        <v>#N/A</v>
      </c>
      <c r="Y201" s="509" t="e">
        <f ca="1">+IF(AND(ISNUMBER(OFFSET('Sanitation Data'!$D$11,0,10*ROW('Sanitation Data'!D195))),'Data Summary'!CN201="Yes"),OFFSET('Sanitation Data'!$D$11,0,10*ROW('Sanitation Data'!D195)),NA())</f>
        <v>#N/A</v>
      </c>
      <c r="Z201" s="509" t="e">
        <f ca="1">+IF(AND(ISNUMBER(OFFSET('Sanitation Data'!$D$12,0,10*ROW('Sanitation Data'!D195))),'Data Summary'!CO201="Yes"),OFFSET('Sanitation Data'!$D$12,0,10*ROW('Sanitation Data'!D195)),NA())</f>
        <v>#N/A</v>
      </c>
      <c r="AA201" s="509" t="e">
        <f ca="1">+IF(AND(ISNUMBER(OFFSET('Sanitation Data'!$E$4,0,10*ROW('Sanitation Data'!E195))),'Data Summary'!CP201="Yes"),100-OFFSET('Sanitation Data'!$E$4,0,10*ROW('Sanitation Data'!E195)),NA())</f>
        <v>#N/A</v>
      </c>
      <c r="AB201" s="509" t="e">
        <f ca="1">+IF(AND(ISNUMBER(OFFSET('Sanitation Data'!$E$6,0,10*ROW('Sanitation Data'!E195))),'Data Summary'!CQ201="Yes"),OFFSET('Sanitation Data'!$E$6,0,10*ROW('Sanitation Data'!E195)),NA())</f>
        <v>#N/A</v>
      </c>
      <c r="AC201" s="509" t="e">
        <f ca="1">+IF(AND(ISNUMBER(OFFSET('Sanitation Data'!$E$10,0,10*ROW('Sanitation Data'!E195))),'Data Summary'!CR201="Yes"),OFFSET('Sanitation Data'!$E$10,0,10*ROW('Sanitation Data'!E195)),NA())</f>
        <v>#N/A</v>
      </c>
      <c r="AD201" s="509" t="e">
        <f ca="1">+IF(AND(ISNUMBER(OFFSET('Sanitation Data'!$E$11,0,10*ROW('Sanitation Data'!E195))),'Data Summary'!CS201="Yes"),OFFSET('Sanitation Data'!$E$11,0,10*ROW('Sanitation Data'!E195)),NA())</f>
        <v>#N/A</v>
      </c>
      <c r="AE201" s="509" t="e">
        <f ca="1">+IF(AND(ISNUMBER(OFFSET('Sanitation Data'!$E$12,0,10*ROW('Sanitation Data'!E195))),'Data Summary'!CT201="Yes"),OFFSET('Sanitation Data'!$E$12,0,10*ROW('Sanitation Data'!E195)),NA())</f>
        <v>#N/A</v>
      </c>
      <c r="AF201" s="509" t="e">
        <f ca="1">+IF(AND(ISNUMBER(OFFSET('Sanitation Data'!$F$4,0,10*ROW('Sanitation Data'!F195))),'Data Summary'!CU201="Yes"),100-OFFSET('Sanitation Data'!$F$4,0,10*ROW('Sanitation Data'!F195)),NA())</f>
        <v>#N/A</v>
      </c>
      <c r="AG201" s="509" t="e">
        <f ca="1">+IF(AND(ISNUMBER(OFFSET('Sanitation Data'!$F$6,0,10*ROW('Sanitation Data'!F195))),'Data Summary'!CV201="Yes"),OFFSET('Sanitation Data'!$F$6,0,10*ROW('Sanitation Data'!F195)),NA())</f>
        <v>#N/A</v>
      </c>
      <c r="AH201" s="509" t="e">
        <f ca="1">+IF(AND(ISNUMBER(OFFSET('Sanitation Data'!$F$10,0,10*ROW('Sanitation Data'!F195))),'Data Summary'!CW201="Yes"),OFFSET('Sanitation Data'!$F$10,0,10*ROW('Sanitation Data'!F195)),NA())</f>
        <v>#N/A</v>
      </c>
      <c r="AI201" s="509" t="e">
        <f ca="1">+IF(AND(ISNUMBER(OFFSET('Sanitation Data'!$F$11,0,10*ROW('Sanitation Data'!F195))),'Data Summary'!CX201="Yes"),OFFSET('Sanitation Data'!$F$11,0,10*ROW('Sanitation Data'!F195)),NA())</f>
        <v>#N/A</v>
      </c>
      <c r="AJ201" s="509" t="e">
        <f ca="1">+IF(AND(ISNUMBER(OFFSET('Sanitation Data'!$F$12,0,10*ROW('Sanitation Data'!F195))),'Data Summary'!CY201="Yes"),OFFSET('Sanitation Data'!$F$12,0,10*ROW('Sanitation Data'!F195)),NA())</f>
        <v>#N/A</v>
      </c>
      <c r="AK201" s="509" t="e">
        <f ca="1">+IF(AND(ISNUMBER(OFFSET('Sanitation Data'!$G$4,0,10*ROW('Sanitation Data'!G195))),'Data Summary'!CZ201="Yes"),100-OFFSET('Sanitation Data'!$G$4,0,10*ROW('Sanitation Data'!G195)),NA())</f>
        <v>#N/A</v>
      </c>
      <c r="AL201" s="509" t="e">
        <f ca="1">+IF(AND(ISNUMBER(OFFSET('Sanitation Data'!$G$6,0,10*ROW('Sanitation Data'!G195))),'Data Summary'!DA201="Yes"),OFFSET('Sanitation Data'!$G$6,0,10*ROW('Sanitation Data'!G195)),NA())</f>
        <v>#N/A</v>
      </c>
      <c r="AM201" s="509" t="e">
        <f ca="1">+IF(AND(ISNUMBER(OFFSET('Sanitation Data'!$G$10,0,10*ROW('Sanitation Data'!G195))),'Data Summary'!DB201="Yes"),OFFSET('Sanitation Data'!$G$10,0,10*ROW('Sanitation Data'!G195)),NA())</f>
        <v>#N/A</v>
      </c>
      <c r="AN201" s="509" t="e">
        <f ca="1">+IF(AND(ISNUMBER(OFFSET('Sanitation Data'!$G$11,0,10*ROW('Sanitation Data'!G195))),'Data Summary'!DC201="Yes"),OFFSET('Sanitation Data'!$G$11,0,10*ROW('Sanitation Data'!G195)),NA())</f>
        <v>#N/A</v>
      </c>
      <c r="AO201" s="509" t="e">
        <f ca="1">+IF(AND(ISNUMBER(OFFSET('Sanitation Data'!$G$12,0,10*ROW('Sanitation Data'!G195))),'Data Summary'!DD201="Yes"),OFFSET('Sanitation Data'!$G$12,0,10*ROW('Sanitation Data'!G195)),NA())</f>
        <v>#N/A</v>
      </c>
      <c r="AP201" s="509" t="e">
        <f ca="1">+IF(AND(ISNUMBER(OFFSET('Sanitation Data'!$H$4,0,10*ROW('Sanitation Data'!H195))),'Data Summary'!DE201="Yes"),100-OFFSET('Sanitation Data'!$H$4,0,10*ROW('Sanitation Data'!H195)),NA())</f>
        <v>#N/A</v>
      </c>
      <c r="AQ201" s="509" t="e">
        <f ca="1">+IF(AND(ISNUMBER(OFFSET('Sanitation Data'!$H$6,0,10*ROW('Sanitation Data'!H195))),'Data Summary'!DF201="Yes"),OFFSET('Sanitation Data'!$H$6,0,10*ROW('Sanitation Data'!H195)),NA())</f>
        <v>#N/A</v>
      </c>
      <c r="AR201" s="509" t="e">
        <f ca="1">+IF(AND(ISNUMBER(OFFSET('Sanitation Data'!$H$10,0,10*ROW('Sanitation Data'!H195))),'Data Summary'!DG201="Yes"),OFFSET('Sanitation Data'!$H$10,0,10*ROW('Sanitation Data'!H195)),NA())</f>
        <v>#N/A</v>
      </c>
      <c r="AS201" s="509" t="e">
        <f ca="1">+IF(AND(ISNUMBER(OFFSET('Sanitation Data'!$H$11,0,10*ROW('Sanitation Data'!H195))),'Data Summary'!DH201="Yes"),OFFSET('Sanitation Data'!$H$11,0,10*ROW('Sanitation Data'!H195)),NA())</f>
        <v>#N/A</v>
      </c>
      <c r="AT201" s="509" t="e">
        <f ca="1">+IF(AND(ISNUMBER(OFFSET('Sanitation Data'!$H$12,0,10*ROW('Sanitation Data'!H195))),'Data Summary'!DI201="Yes"),OFFSET('Sanitation Data'!$H$12,0,10*ROW('Sanitation Data'!H195)),NA())</f>
        <v>#N/A</v>
      </c>
      <c r="AU201" s="509" t="e">
        <f ca="1">+IF(AND(ISNUMBER(OFFSET('Sanitation Data'!$I$4,0,10*ROW('Sanitation Data'!I195))),'Data Summary'!DJ201="Yes"),100-OFFSET('Sanitation Data'!$I$4,0,10*ROW('Sanitation Data'!I195)),NA())</f>
        <v>#N/A</v>
      </c>
      <c r="AV201" s="509" t="e">
        <f ca="1">+IF(AND(ISNUMBER(OFFSET('Sanitation Data'!$I$6,0,10*ROW('Sanitation Data'!I195))),'Data Summary'!DK201="Yes"),OFFSET('Sanitation Data'!$I$6,0,10*ROW('Sanitation Data'!I195)),NA())</f>
        <v>#N/A</v>
      </c>
      <c r="AW201" s="509" t="e">
        <f ca="1">+IF(AND(ISNUMBER(OFFSET('Sanitation Data'!$I$10,0,10*ROW('Sanitation Data'!I195))),'Data Summary'!DL201="Yes"),OFFSET('Sanitation Data'!$I$10,0,10*ROW('Sanitation Data'!I195)),NA())</f>
        <v>#N/A</v>
      </c>
      <c r="AX201" s="509" t="e">
        <f ca="1">+IF(AND(ISNUMBER(OFFSET('Sanitation Data'!$I$11,0,10*ROW('Sanitation Data'!I195))),'Data Summary'!DM201="Yes"),OFFSET('Sanitation Data'!$I$11,0,10*ROW('Sanitation Data'!I195)),NA())</f>
        <v>#N/A</v>
      </c>
      <c r="AY201" s="509" t="e">
        <f ca="1">+IF(AND(ISNUMBER(OFFSET('Sanitation Data'!$I$12,0,10*ROW('Sanitation Data'!I195))),'Data Summary'!DN201="Yes"),OFFSET('Sanitation Data'!$I$12,0,10*ROW('Sanitation Data'!I195)),NA())</f>
        <v>#N/A</v>
      </c>
      <c r="AZ201" s="510" t="e">
        <f ca="1">+IF(AND(ISNUMBER(OFFSET('Hygiene Data'!$D$5,0,10*ROW('Hygiene Data'!D195))),'Data Summary'!DO201="Yes"),OFFSET('Hygiene Data'!$D$5,0,10*ROW('Hygiene Data'!D195)),NA())</f>
        <v>#N/A</v>
      </c>
      <c r="BA201" s="510" t="e">
        <f ca="1">+IF(AND(ISNUMBER(OFFSET('Hygiene Data'!$D$7,0,10*ROW('Hygiene Data'!D195))),'Data Summary'!DP201="Yes"),OFFSET('Hygiene Data'!$D$7,0,10*ROW('Hygiene Data'!D195)),NA())</f>
        <v>#N/A</v>
      </c>
      <c r="BB201" s="510" t="e">
        <f ca="1">+IF(AND(ISNUMBER(OFFSET('Hygiene Data'!$D$9,0,10*ROW('Hygiene Data'!D195))),'Data Summary'!DQ201="Yes"),OFFSET('Hygiene Data'!$D$9,0,10*ROW('Hygiene Data'!D195)),NA())</f>
        <v>#N/A</v>
      </c>
      <c r="BC201" s="510" t="e">
        <f ca="1">+IF(AND(ISNUMBER(OFFSET('Hygiene Data'!$E$5,0,10*ROW('Hygiene Data'!E195))),'Data Summary'!DR201="Yes"),OFFSET('Hygiene Data'!$E$5,0,10*ROW('Hygiene Data'!E195)),NA())</f>
        <v>#N/A</v>
      </c>
      <c r="BD201" s="510" t="e">
        <f ca="1">+IF(AND(ISNUMBER(OFFSET('Hygiene Data'!$E$7,0,10*ROW('Hygiene Data'!E195))),'Data Summary'!DS201="Yes"),OFFSET('Hygiene Data'!$E$7,0,10*ROW('Hygiene Data'!E195)),NA())</f>
        <v>#N/A</v>
      </c>
      <c r="BE201" s="510" t="e">
        <f ca="1">+IF(AND(ISNUMBER(OFFSET('Hygiene Data'!$E$9,0,10*ROW('Hygiene Data'!E195))),'Data Summary'!DT201="Yes"),OFFSET('Hygiene Data'!$E$9,0,10*ROW('Hygiene Data'!E195)),NA())</f>
        <v>#N/A</v>
      </c>
      <c r="BF201" s="510" t="e">
        <f ca="1">+IF(AND(ISNUMBER(OFFSET('Hygiene Data'!$F$5,0,10*ROW('Hygiene Data'!F195))),'Data Summary'!DU201="Yes"),OFFSET('Hygiene Data'!$F$5,0,10*ROW('Hygiene Data'!F195)),NA())</f>
        <v>#N/A</v>
      </c>
      <c r="BG201" s="510" t="e">
        <f ca="1">+IF(AND(ISNUMBER(OFFSET('Hygiene Data'!$F$7,0,10*ROW('Hygiene Data'!F195))),'Data Summary'!DV201="Yes"),OFFSET('Hygiene Data'!$F$7,0,10*ROW('Hygiene Data'!F195)),NA())</f>
        <v>#N/A</v>
      </c>
      <c r="BH201" s="510" t="e">
        <f ca="1">+IF(AND(ISNUMBER(OFFSET('Hygiene Data'!$F$9,0,10*ROW('Hygiene Data'!F195))),'Data Summary'!DW201="Yes"),OFFSET('Hygiene Data'!$F$9,0,10*ROW('Hygiene Data'!F195)),NA())</f>
        <v>#N/A</v>
      </c>
      <c r="BI201" s="510" t="e">
        <f ca="1">+IF(AND(ISNUMBER(OFFSET('Hygiene Data'!$G$5,0,10*ROW('Hygiene Data'!G195))),'Data Summary'!DX201="Yes"),OFFSET('Hygiene Data'!$G$5,0,10*ROW('Hygiene Data'!G195)),NA())</f>
        <v>#N/A</v>
      </c>
      <c r="BJ201" s="510" t="e">
        <f ca="1">+IF(AND(ISNUMBER(OFFSET('Hygiene Data'!$G$7,0,10*ROW('Hygiene Data'!G195))),'Data Summary'!DY201="Yes"),OFFSET('Hygiene Data'!$G$7,0,10*ROW('Hygiene Data'!G195)),NA())</f>
        <v>#N/A</v>
      </c>
      <c r="BK201" s="510" t="e">
        <f ca="1">+IF(AND(ISNUMBER(OFFSET('Hygiene Data'!$G$9,0,10*ROW('Hygiene Data'!G195))),'Data Summary'!DZ201="Yes"),OFFSET('Hygiene Data'!$G$9,0,10*ROW('Hygiene Data'!G195)),NA())</f>
        <v>#N/A</v>
      </c>
      <c r="BL201" s="510" t="e">
        <f ca="1">+IF(AND(ISNUMBER(OFFSET('Hygiene Data'!$H$5,0,10*ROW('Hygiene Data'!H195))),'Data Summary'!EA201="Yes"),OFFSET('Hygiene Data'!$H$5,0,10*ROW('Hygiene Data'!H195)),NA())</f>
        <v>#N/A</v>
      </c>
      <c r="BM201" s="510" t="e">
        <f ca="1">+IF(AND(ISNUMBER(OFFSET('Hygiene Data'!$H$7,0,10*ROW('Hygiene Data'!H195))),'Data Summary'!EB201="Yes"),OFFSET('Hygiene Data'!$H$7,0,10*ROW('Hygiene Data'!H195)),NA())</f>
        <v>#N/A</v>
      </c>
      <c r="BN201" s="510" t="e">
        <f ca="1">+IF(AND(ISNUMBER(OFFSET('Hygiene Data'!$H$9,0,10*ROW('Hygiene Data'!H195))),'Data Summary'!EC201="Yes"),OFFSET('Hygiene Data'!$H$9,0,10*ROW('Hygiene Data'!H195)),NA())</f>
        <v>#N/A</v>
      </c>
      <c r="BO201" s="510" t="e">
        <f ca="1">+IF(AND(ISNUMBER(OFFSET('Hygiene Data'!$I$5,0,10*ROW('Hygiene Data'!I195))),'Data Summary'!ED201="Yes"),OFFSET('Hygiene Data'!$I$5,0,10*ROW('Hygiene Data'!I195)),NA())</f>
        <v>#N/A</v>
      </c>
      <c r="BP201" s="510" t="e">
        <f ca="1">+IF(AND(ISNUMBER(OFFSET('Hygiene Data'!$I$7,0,10*ROW('Hygiene Data'!I195))),'Data Summary'!EE201="Yes"),OFFSET('Hygiene Data'!$I$7,0,10*ROW('Hygiene Data'!I195)),NA())</f>
        <v>#N/A</v>
      </c>
      <c r="BQ201" s="510" t="e">
        <f ca="1">+IF(AND(ISNUMBER(OFFSET('Hygiene Data'!$I$9,0,10*ROW('Hygiene Data'!I195))),'Data Summary'!EF201="Yes"),OFFSET('Hygiene Data'!$I$9,0,10*ROW('Hygiene Data'!I195)),NA())</f>
        <v>#N/A</v>
      </c>
    </row>
    <row r="202" spans="1:69" x14ac:dyDescent="0.25">
      <c r="A202" s="506" t="e">
        <f ca="1">+RIGHT('Data Summary'!A202,LEN('Data Summary'!A202)-9)</f>
        <v>#VALUE!</v>
      </c>
      <c r="B202" s="480" t="str">
        <f ca="1">+IF(ISTEXT('Data Summary'!B202),'Data Summary'!B202,"")</f>
        <v/>
      </c>
      <c r="C202" s="507" t="e">
        <f ca="1">+VALUE('Data Summary'!C202)</f>
        <v>#VALUE!</v>
      </c>
      <c r="D202" s="508" t="e">
        <f ca="1">+IF(AND(ISNUMBER(OFFSET('Water Data'!$D$4,0,10*ROW('Water Data'!D196))),'Data Summary'!BS202="Yes"),100-OFFSET('Water Data'!$D$4,0,10*ROW('Water Data'!D196)),NA())</f>
        <v>#N/A</v>
      </c>
      <c r="E202" s="508" t="e">
        <f ca="1">+IF(AND(ISNUMBER(OFFSET('Water Data'!$D$6,0,10*ROW('Water Data'!D196))),'Data Summary'!BT202="Yes"),OFFSET('Water Data'!$D$6,0,10*ROW('Water Data'!D196)),NA())</f>
        <v>#N/A</v>
      </c>
      <c r="F202" s="508" t="e">
        <f ca="1">+IF(AND(ISNUMBER(OFFSET('Water Data'!$D$9,0,10*ROW('Water Data'!D196))),'Data Summary'!BU202="Yes"),OFFSET('Water Data'!$D$9,0,10*ROW('Water Data'!D196)),NA())</f>
        <v>#N/A</v>
      </c>
      <c r="G202" s="508" t="e">
        <f ca="1">+IF(AND(ISNUMBER(OFFSET('Water Data'!$E$4,0,10*ROW('Water Data'!E196))),'Data Summary'!BV202="Yes"),100-OFFSET('Water Data'!$E$4,0,10*ROW('Water Data'!E196)),NA())</f>
        <v>#N/A</v>
      </c>
      <c r="H202" s="508" t="e">
        <f ca="1">+IF(AND(ISNUMBER(OFFSET('Water Data'!$E$6,0,10*ROW('Water Data'!E196))),'Data Summary'!BW202="Yes"),OFFSET('Water Data'!$E$6,0,10*ROW('Water Data'!E196)),NA())</f>
        <v>#N/A</v>
      </c>
      <c r="I202" s="508" t="e">
        <f ca="1">+IF(AND(ISNUMBER(OFFSET('Water Data'!$E$9,0,10*ROW('Water Data'!E196))),'Data Summary'!BX202="Yes"),OFFSET('Water Data'!$E$9,0,10*ROW('Water Data'!E196)),NA())</f>
        <v>#N/A</v>
      </c>
      <c r="J202" s="508" t="e">
        <f ca="1">+IF(AND(ISNUMBER(OFFSET('Water Data'!$F$4,0,10*ROW('Water Data'!F196))),'Data Summary'!BY202="Yes"),100-OFFSET('Water Data'!$F$4,0,10*ROW('Water Data'!F196)),NA())</f>
        <v>#N/A</v>
      </c>
      <c r="K202" s="508" t="e">
        <f ca="1">+IF(AND(ISNUMBER(OFFSET('Water Data'!$F$6,0,10*ROW('Water Data'!F196))),'Data Summary'!BZ202="Yes"),OFFSET('Water Data'!$F$6,0,10*ROW('Water Data'!F196)),NA())</f>
        <v>#N/A</v>
      </c>
      <c r="L202" s="508" t="e">
        <f ca="1">+IF(AND(ISNUMBER(OFFSET('Water Data'!$F$9,0,10*ROW('Water Data'!F196))),'Data Summary'!CA202="Yes"),OFFSET('Water Data'!$F$9,0,10*ROW('Water Data'!F196)),NA())</f>
        <v>#N/A</v>
      </c>
      <c r="M202" s="508" t="e">
        <f ca="1">+IF(AND(ISNUMBER(OFFSET('Water Data'!$G$4,0,10*ROW('Water Data'!G196))),'Data Summary'!CB202="Yes"),100-OFFSET('Water Data'!$G$4,0,10*ROW('Water Data'!G196)),NA())</f>
        <v>#N/A</v>
      </c>
      <c r="N202" s="508" t="e">
        <f ca="1">+IF(AND(ISNUMBER(OFFSET('Water Data'!$G$6,0,10*ROW('Water Data'!G196))),'Data Summary'!CC202="Yes"),OFFSET('Water Data'!$G$6,0,10*ROW('Water Data'!G196)),NA())</f>
        <v>#N/A</v>
      </c>
      <c r="O202" s="508" t="e">
        <f ca="1">+IF(AND(ISNUMBER(OFFSET('Water Data'!$G$9,0,10*ROW('Water Data'!G196))),'Data Summary'!CD202="Yes"),OFFSET('Water Data'!$G$9,0,10*ROW('Water Data'!G196)),NA())</f>
        <v>#N/A</v>
      </c>
      <c r="P202" s="508" t="e">
        <f ca="1">+IF(AND(ISNUMBER(OFFSET('Water Data'!$H$4,0,10*ROW('Water Data'!H196))),'Data Summary'!CE202="Yes"),100-OFFSET('Water Data'!$H$4,0,10*ROW('Water Data'!H196)),NA())</f>
        <v>#N/A</v>
      </c>
      <c r="Q202" s="508" t="e">
        <f ca="1">+IF(AND(ISNUMBER(OFFSET('Water Data'!$H$6,0,10*ROW('Water Data'!H196))),'Data Summary'!CF202="Yes"),OFFSET('Water Data'!$H$6,0,10*ROW('Water Data'!H196)),NA())</f>
        <v>#N/A</v>
      </c>
      <c r="R202" s="508" t="e">
        <f ca="1">+IF(AND(ISNUMBER(OFFSET('Water Data'!$H$9,0,10*ROW('Water Data'!H196))),'Data Summary'!CG202="Yes"),OFFSET('Water Data'!$H$9,0,10*ROW('Water Data'!H196)),NA())</f>
        <v>#N/A</v>
      </c>
      <c r="S202" s="508" t="e">
        <f ca="1">+IF(AND(ISNUMBER(OFFSET('Water Data'!$I$4,0,10*ROW('Water Data'!I196))),'Data Summary'!CH202="Yes"),100-OFFSET('Water Data'!$I$4,0,10*ROW('Water Data'!I196)),NA())</f>
        <v>#N/A</v>
      </c>
      <c r="T202" s="508" t="e">
        <f ca="1">+IF(AND(ISNUMBER(OFFSET('Water Data'!$I$6,0,10*ROW('Water Data'!I196))),'Data Summary'!CI202="Yes"),OFFSET('Water Data'!$I$6,0,10*ROW('Water Data'!I196)),NA())</f>
        <v>#N/A</v>
      </c>
      <c r="U202" s="508" t="e">
        <f ca="1">+IF(AND(ISNUMBER(OFFSET('Water Data'!$I$9,0,10*ROW('Water Data'!I196))),'Data Summary'!CJ202="Yes"),OFFSET('Water Data'!$I$9,0,10*ROW('Water Data'!I196)),NA())</f>
        <v>#N/A</v>
      </c>
      <c r="V202" s="509" t="e">
        <f ca="1">+IF(AND(ISNUMBER(OFFSET('Sanitation Data'!$D$4,0,10*ROW('Sanitation Data'!D196))),'Data Summary'!CK202="Yes"),100-OFFSET('Sanitation Data'!$D$4,0,10*ROW('Sanitation Data'!D196)),NA())</f>
        <v>#N/A</v>
      </c>
      <c r="W202" s="509" t="e">
        <f ca="1">+IF(AND(ISNUMBER(OFFSET('Sanitation Data'!$D$6,0,10*ROW('Sanitation Data'!D196))),'Data Summary'!CL202="Yes"),OFFSET('Sanitation Data'!$D$6,0,10*ROW('Sanitation Data'!D196)),NA())</f>
        <v>#N/A</v>
      </c>
      <c r="X202" s="509" t="e">
        <f ca="1">+IF(AND(ISNUMBER(OFFSET('Sanitation Data'!$D$10,0,10*ROW('Sanitation Data'!D196))),'Data Summary'!CM202="Yes"),OFFSET('Sanitation Data'!$D$10,0,10*ROW('Sanitation Data'!D196)),NA())</f>
        <v>#N/A</v>
      </c>
      <c r="Y202" s="509" t="e">
        <f ca="1">+IF(AND(ISNUMBER(OFFSET('Sanitation Data'!$D$11,0,10*ROW('Sanitation Data'!D196))),'Data Summary'!CN202="Yes"),OFFSET('Sanitation Data'!$D$11,0,10*ROW('Sanitation Data'!D196)),NA())</f>
        <v>#N/A</v>
      </c>
      <c r="Z202" s="509" t="e">
        <f ca="1">+IF(AND(ISNUMBER(OFFSET('Sanitation Data'!$D$12,0,10*ROW('Sanitation Data'!D196))),'Data Summary'!CO202="Yes"),OFFSET('Sanitation Data'!$D$12,0,10*ROW('Sanitation Data'!D196)),NA())</f>
        <v>#N/A</v>
      </c>
      <c r="AA202" s="509" t="e">
        <f ca="1">+IF(AND(ISNUMBER(OFFSET('Sanitation Data'!$E$4,0,10*ROW('Sanitation Data'!E196))),'Data Summary'!CP202="Yes"),100-OFFSET('Sanitation Data'!$E$4,0,10*ROW('Sanitation Data'!E196)),NA())</f>
        <v>#N/A</v>
      </c>
      <c r="AB202" s="509" t="e">
        <f ca="1">+IF(AND(ISNUMBER(OFFSET('Sanitation Data'!$E$6,0,10*ROW('Sanitation Data'!E196))),'Data Summary'!CQ202="Yes"),OFFSET('Sanitation Data'!$E$6,0,10*ROW('Sanitation Data'!E196)),NA())</f>
        <v>#N/A</v>
      </c>
      <c r="AC202" s="509" t="e">
        <f ca="1">+IF(AND(ISNUMBER(OFFSET('Sanitation Data'!$E$10,0,10*ROW('Sanitation Data'!E196))),'Data Summary'!CR202="Yes"),OFFSET('Sanitation Data'!$E$10,0,10*ROW('Sanitation Data'!E196)),NA())</f>
        <v>#N/A</v>
      </c>
      <c r="AD202" s="509" t="e">
        <f ca="1">+IF(AND(ISNUMBER(OFFSET('Sanitation Data'!$E$11,0,10*ROW('Sanitation Data'!E196))),'Data Summary'!CS202="Yes"),OFFSET('Sanitation Data'!$E$11,0,10*ROW('Sanitation Data'!E196)),NA())</f>
        <v>#N/A</v>
      </c>
      <c r="AE202" s="509" t="e">
        <f ca="1">+IF(AND(ISNUMBER(OFFSET('Sanitation Data'!$E$12,0,10*ROW('Sanitation Data'!E196))),'Data Summary'!CT202="Yes"),OFFSET('Sanitation Data'!$E$12,0,10*ROW('Sanitation Data'!E196)),NA())</f>
        <v>#N/A</v>
      </c>
      <c r="AF202" s="509" t="e">
        <f ca="1">+IF(AND(ISNUMBER(OFFSET('Sanitation Data'!$F$4,0,10*ROW('Sanitation Data'!F196))),'Data Summary'!CU202="Yes"),100-OFFSET('Sanitation Data'!$F$4,0,10*ROW('Sanitation Data'!F196)),NA())</f>
        <v>#N/A</v>
      </c>
      <c r="AG202" s="509" t="e">
        <f ca="1">+IF(AND(ISNUMBER(OFFSET('Sanitation Data'!$F$6,0,10*ROW('Sanitation Data'!F196))),'Data Summary'!CV202="Yes"),OFFSET('Sanitation Data'!$F$6,0,10*ROW('Sanitation Data'!F196)),NA())</f>
        <v>#N/A</v>
      </c>
      <c r="AH202" s="509" t="e">
        <f ca="1">+IF(AND(ISNUMBER(OFFSET('Sanitation Data'!$F$10,0,10*ROW('Sanitation Data'!F196))),'Data Summary'!CW202="Yes"),OFFSET('Sanitation Data'!$F$10,0,10*ROW('Sanitation Data'!F196)),NA())</f>
        <v>#N/A</v>
      </c>
      <c r="AI202" s="509" t="e">
        <f ca="1">+IF(AND(ISNUMBER(OFFSET('Sanitation Data'!$F$11,0,10*ROW('Sanitation Data'!F196))),'Data Summary'!CX202="Yes"),OFFSET('Sanitation Data'!$F$11,0,10*ROW('Sanitation Data'!F196)),NA())</f>
        <v>#N/A</v>
      </c>
      <c r="AJ202" s="509" t="e">
        <f ca="1">+IF(AND(ISNUMBER(OFFSET('Sanitation Data'!$F$12,0,10*ROW('Sanitation Data'!F196))),'Data Summary'!CY202="Yes"),OFFSET('Sanitation Data'!$F$12,0,10*ROW('Sanitation Data'!F196)),NA())</f>
        <v>#N/A</v>
      </c>
      <c r="AK202" s="509" t="e">
        <f ca="1">+IF(AND(ISNUMBER(OFFSET('Sanitation Data'!$G$4,0,10*ROW('Sanitation Data'!G196))),'Data Summary'!CZ202="Yes"),100-OFFSET('Sanitation Data'!$G$4,0,10*ROW('Sanitation Data'!G196)),NA())</f>
        <v>#N/A</v>
      </c>
      <c r="AL202" s="509" t="e">
        <f ca="1">+IF(AND(ISNUMBER(OFFSET('Sanitation Data'!$G$6,0,10*ROW('Sanitation Data'!G196))),'Data Summary'!DA202="Yes"),OFFSET('Sanitation Data'!$G$6,0,10*ROW('Sanitation Data'!G196)),NA())</f>
        <v>#N/A</v>
      </c>
      <c r="AM202" s="509" t="e">
        <f ca="1">+IF(AND(ISNUMBER(OFFSET('Sanitation Data'!$G$10,0,10*ROW('Sanitation Data'!G196))),'Data Summary'!DB202="Yes"),OFFSET('Sanitation Data'!$G$10,0,10*ROW('Sanitation Data'!G196)),NA())</f>
        <v>#N/A</v>
      </c>
      <c r="AN202" s="509" t="e">
        <f ca="1">+IF(AND(ISNUMBER(OFFSET('Sanitation Data'!$G$11,0,10*ROW('Sanitation Data'!G196))),'Data Summary'!DC202="Yes"),OFFSET('Sanitation Data'!$G$11,0,10*ROW('Sanitation Data'!G196)),NA())</f>
        <v>#N/A</v>
      </c>
      <c r="AO202" s="509" t="e">
        <f ca="1">+IF(AND(ISNUMBER(OFFSET('Sanitation Data'!$G$12,0,10*ROW('Sanitation Data'!G196))),'Data Summary'!DD202="Yes"),OFFSET('Sanitation Data'!$G$12,0,10*ROW('Sanitation Data'!G196)),NA())</f>
        <v>#N/A</v>
      </c>
      <c r="AP202" s="509" t="e">
        <f ca="1">+IF(AND(ISNUMBER(OFFSET('Sanitation Data'!$H$4,0,10*ROW('Sanitation Data'!H196))),'Data Summary'!DE202="Yes"),100-OFFSET('Sanitation Data'!$H$4,0,10*ROW('Sanitation Data'!H196)),NA())</f>
        <v>#N/A</v>
      </c>
      <c r="AQ202" s="509" t="e">
        <f ca="1">+IF(AND(ISNUMBER(OFFSET('Sanitation Data'!$H$6,0,10*ROW('Sanitation Data'!H196))),'Data Summary'!DF202="Yes"),OFFSET('Sanitation Data'!$H$6,0,10*ROW('Sanitation Data'!H196)),NA())</f>
        <v>#N/A</v>
      </c>
      <c r="AR202" s="509" t="e">
        <f ca="1">+IF(AND(ISNUMBER(OFFSET('Sanitation Data'!$H$10,0,10*ROW('Sanitation Data'!H196))),'Data Summary'!DG202="Yes"),OFFSET('Sanitation Data'!$H$10,0,10*ROW('Sanitation Data'!H196)),NA())</f>
        <v>#N/A</v>
      </c>
      <c r="AS202" s="509" t="e">
        <f ca="1">+IF(AND(ISNUMBER(OFFSET('Sanitation Data'!$H$11,0,10*ROW('Sanitation Data'!H196))),'Data Summary'!DH202="Yes"),OFFSET('Sanitation Data'!$H$11,0,10*ROW('Sanitation Data'!H196)),NA())</f>
        <v>#N/A</v>
      </c>
      <c r="AT202" s="509" t="e">
        <f ca="1">+IF(AND(ISNUMBER(OFFSET('Sanitation Data'!$H$12,0,10*ROW('Sanitation Data'!H196))),'Data Summary'!DI202="Yes"),OFFSET('Sanitation Data'!$H$12,0,10*ROW('Sanitation Data'!H196)),NA())</f>
        <v>#N/A</v>
      </c>
      <c r="AU202" s="509" t="e">
        <f ca="1">+IF(AND(ISNUMBER(OFFSET('Sanitation Data'!$I$4,0,10*ROW('Sanitation Data'!I196))),'Data Summary'!DJ202="Yes"),100-OFFSET('Sanitation Data'!$I$4,0,10*ROW('Sanitation Data'!I196)),NA())</f>
        <v>#N/A</v>
      </c>
      <c r="AV202" s="509" t="e">
        <f ca="1">+IF(AND(ISNUMBER(OFFSET('Sanitation Data'!$I$6,0,10*ROW('Sanitation Data'!I196))),'Data Summary'!DK202="Yes"),OFFSET('Sanitation Data'!$I$6,0,10*ROW('Sanitation Data'!I196)),NA())</f>
        <v>#N/A</v>
      </c>
      <c r="AW202" s="509" t="e">
        <f ca="1">+IF(AND(ISNUMBER(OFFSET('Sanitation Data'!$I$10,0,10*ROW('Sanitation Data'!I196))),'Data Summary'!DL202="Yes"),OFFSET('Sanitation Data'!$I$10,0,10*ROW('Sanitation Data'!I196)),NA())</f>
        <v>#N/A</v>
      </c>
      <c r="AX202" s="509" t="e">
        <f ca="1">+IF(AND(ISNUMBER(OFFSET('Sanitation Data'!$I$11,0,10*ROW('Sanitation Data'!I196))),'Data Summary'!DM202="Yes"),OFFSET('Sanitation Data'!$I$11,0,10*ROW('Sanitation Data'!I196)),NA())</f>
        <v>#N/A</v>
      </c>
      <c r="AY202" s="509" t="e">
        <f ca="1">+IF(AND(ISNUMBER(OFFSET('Sanitation Data'!$I$12,0,10*ROW('Sanitation Data'!I196))),'Data Summary'!DN202="Yes"),OFFSET('Sanitation Data'!$I$12,0,10*ROW('Sanitation Data'!I196)),NA())</f>
        <v>#N/A</v>
      </c>
      <c r="AZ202" s="510" t="e">
        <f ca="1">+IF(AND(ISNUMBER(OFFSET('Hygiene Data'!$D$5,0,10*ROW('Hygiene Data'!D196))),'Data Summary'!DO202="Yes"),OFFSET('Hygiene Data'!$D$5,0,10*ROW('Hygiene Data'!D196)),NA())</f>
        <v>#N/A</v>
      </c>
      <c r="BA202" s="510" t="e">
        <f ca="1">+IF(AND(ISNUMBER(OFFSET('Hygiene Data'!$D$7,0,10*ROW('Hygiene Data'!D196))),'Data Summary'!DP202="Yes"),OFFSET('Hygiene Data'!$D$7,0,10*ROW('Hygiene Data'!D196)),NA())</f>
        <v>#N/A</v>
      </c>
      <c r="BB202" s="510" t="e">
        <f ca="1">+IF(AND(ISNUMBER(OFFSET('Hygiene Data'!$D$9,0,10*ROW('Hygiene Data'!D196))),'Data Summary'!DQ202="Yes"),OFFSET('Hygiene Data'!$D$9,0,10*ROW('Hygiene Data'!D196)),NA())</f>
        <v>#N/A</v>
      </c>
      <c r="BC202" s="510" t="e">
        <f ca="1">+IF(AND(ISNUMBER(OFFSET('Hygiene Data'!$E$5,0,10*ROW('Hygiene Data'!E196))),'Data Summary'!DR202="Yes"),OFFSET('Hygiene Data'!$E$5,0,10*ROW('Hygiene Data'!E196)),NA())</f>
        <v>#N/A</v>
      </c>
      <c r="BD202" s="510" t="e">
        <f ca="1">+IF(AND(ISNUMBER(OFFSET('Hygiene Data'!$E$7,0,10*ROW('Hygiene Data'!E196))),'Data Summary'!DS202="Yes"),OFFSET('Hygiene Data'!$E$7,0,10*ROW('Hygiene Data'!E196)),NA())</f>
        <v>#N/A</v>
      </c>
      <c r="BE202" s="510" t="e">
        <f ca="1">+IF(AND(ISNUMBER(OFFSET('Hygiene Data'!$E$9,0,10*ROW('Hygiene Data'!E196))),'Data Summary'!DT202="Yes"),OFFSET('Hygiene Data'!$E$9,0,10*ROW('Hygiene Data'!E196)),NA())</f>
        <v>#N/A</v>
      </c>
      <c r="BF202" s="510" t="e">
        <f ca="1">+IF(AND(ISNUMBER(OFFSET('Hygiene Data'!$F$5,0,10*ROW('Hygiene Data'!F196))),'Data Summary'!DU202="Yes"),OFFSET('Hygiene Data'!$F$5,0,10*ROW('Hygiene Data'!F196)),NA())</f>
        <v>#N/A</v>
      </c>
      <c r="BG202" s="510" t="e">
        <f ca="1">+IF(AND(ISNUMBER(OFFSET('Hygiene Data'!$F$7,0,10*ROW('Hygiene Data'!F196))),'Data Summary'!DV202="Yes"),OFFSET('Hygiene Data'!$F$7,0,10*ROW('Hygiene Data'!F196)),NA())</f>
        <v>#N/A</v>
      </c>
      <c r="BH202" s="510" t="e">
        <f ca="1">+IF(AND(ISNUMBER(OFFSET('Hygiene Data'!$F$9,0,10*ROW('Hygiene Data'!F196))),'Data Summary'!DW202="Yes"),OFFSET('Hygiene Data'!$F$9,0,10*ROW('Hygiene Data'!F196)),NA())</f>
        <v>#N/A</v>
      </c>
      <c r="BI202" s="510" t="e">
        <f ca="1">+IF(AND(ISNUMBER(OFFSET('Hygiene Data'!$G$5,0,10*ROW('Hygiene Data'!G196))),'Data Summary'!DX202="Yes"),OFFSET('Hygiene Data'!$G$5,0,10*ROW('Hygiene Data'!G196)),NA())</f>
        <v>#N/A</v>
      </c>
      <c r="BJ202" s="510" t="e">
        <f ca="1">+IF(AND(ISNUMBER(OFFSET('Hygiene Data'!$G$7,0,10*ROW('Hygiene Data'!G196))),'Data Summary'!DY202="Yes"),OFFSET('Hygiene Data'!$G$7,0,10*ROW('Hygiene Data'!G196)),NA())</f>
        <v>#N/A</v>
      </c>
      <c r="BK202" s="510" t="e">
        <f ca="1">+IF(AND(ISNUMBER(OFFSET('Hygiene Data'!$G$9,0,10*ROW('Hygiene Data'!G196))),'Data Summary'!DZ202="Yes"),OFFSET('Hygiene Data'!$G$9,0,10*ROW('Hygiene Data'!G196)),NA())</f>
        <v>#N/A</v>
      </c>
      <c r="BL202" s="510" t="e">
        <f ca="1">+IF(AND(ISNUMBER(OFFSET('Hygiene Data'!$H$5,0,10*ROW('Hygiene Data'!H196))),'Data Summary'!EA202="Yes"),OFFSET('Hygiene Data'!$H$5,0,10*ROW('Hygiene Data'!H196)),NA())</f>
        <v>#N/A</v>
      </c>
      <c r="BM202" s="510" t="e">
        <f ca="1">+IF(AND(ISNUMBER(OFFSET('Hygiene Data'!$H$7,0,10*ROW('Hygiene Data'!H196))),'Data Summary'!EB202="Yes"),OFFSET('Hygiene Data'!$H$7,0,10*ROW('Hygiene Data'!H196)),NA())</f>
        <v>#N/A</v>
      </c>
      <c r="BN202" s="510" t="e">
        <f ca="1">+IF(AND(ISNUMBER(OFFSET('Hygiene Data'!$H$9,0,10*ROW('Hygiene Data'!H196))),'Data Summary'!EC202="Yes"),OFFSET('Hygiene Data'!$H$9,0,10*ROW('Hygiene Data'!H196)),NA())</f>
        <v>#N/A</v>
      </c>
      <c r="BO202" s="510" t="e">
        <f ca="1">+IF(AND(ISNUMBER(OFFSET('Hygiene Data'!$I$5,0,10*ROW('Hygiene Data'!I196))),'Data Summary'!ED202="Yes"),OFFSET('Hygiene Data'!$I$5,0,10*ROW('Hygiene Data'!I196)),NA())</f>
        <v>#N/A</v>
      </c>
      <c r="BP202" s="510" t="e">
        <f ca="1">+IF(AND(ISNUMBER(OFFSET('Hygiene Data'!$I$7,0,10*ROW('Hygiene Data'!I196))),'Data Summary'!EE202="Yes"),OFFSET('Hygiene Data'!$I$7,0,10*ROW('Hygiene Data'!I196)),NA())</f>
        <v>#N/A</v>
      </c>
      <c r="BQ202" s="510" t="e">
        <f ca="1">+IF(AND(ISNUMBER(OFFSET('Hygiene Data'!$I$9,0,10*ROW('Hygiene Data'!I196))),'Data Summary'!EF202="Yes"),OFFSET('Hygiene Data'!$I$9,0,10*ROW('Hygiene Data'!I196)),NA())</f>
        <v>#N/A</v>
      </c>
    </row>
    <row r="203" spans="1:69" x14ac:dyDescent="0.25">
      <c r="A203" s="506" t="e">
        <f ca="1">+RIGHT('Data Summary'!A203,LEN('Data Summary'!A203)-9)</f>
        <v>#VALUE!</v>
      </c>
      <c r="B203" s="480" t="str">
        <f ca="1">+IF(ISTEXT('Data Summary'!B203),'Data Summary'!B203,"")</f>
        <v/>
      </c>
      <c r="C203" s="507" t="e">
        <f ca="1">+VALUE('Data Summary'!C203)</f>
        <v>#VALUE!</v>
      </c>
      <c r="D203" s="508" t="e">
        <f ca="1">+IF(AND(ISNUMBER(OFFSET('Water Data'!$D$4,0,10*ROW('Water Data'!D197))),'Data Summary'!BS203="Yes"),100-OFFSET('Water Data'!$D$4,0,10*ROW('Water Data'!D197)),NA())</f>
        <v>#N/A</v>
      </c>
      <c r="E203" s="508" t="e">
        <f ca="1">+IF(AND(ISNUMBER(OFFSET('Water Data'!$D$6,0,10*ROW('Water Data'!D197))),'Data Summary'!BT203="Yes"),OFFSET('Water Data'!$D$6,0,10*ROW('Water Data'!D197)),NA())</f>
        <v>#N/A</v>
      </c>
      <c r="F203" s="508" t="e">
        <f ca="1">+IF(AND(ISNUMBER(OFFSET('Water Data'!$D$9,0,10*ROW('Water Data'!D197))),'Data Summary'!BU203="Yes"),OFFSET('Water Data'!$D$9,0,10*ROW('Water Data'!D197)),NA())</f>
        <v>#N/A</v>
      </c>
      <c r="G203" s="508" t="e">
        <f ca="1">+IF(AND(ISNUMBER(OFFSET('Water Data'!$E$4,0,10*ROW('Water Data'!E197))),'Data Summary'!BV203="Yes"),100-OFFSET('Water Data'!$E$4,0,10*ROW('Water Data'!E197)),NA())</f>
        <v>#N/A</v>
      </c>
      <c r="H203" s="508" t="e">
        <f ca="1">+IF(AND(ISNUMBER(OFFSET('Water Data'!$E$6,0,10*ROW('Water Data'!E197))),'Data Summary'!BW203="Yes"),OFFSET('Water Data'!$E$6,0,10*ROW('Water Data'!E197)),NA())</f>
        <v>#N/A</v>
      </c>
      <c r="I203" s="508" t="e">
        <f ca="1">+IF(AND(ISNUMBER(OFFSET('Water Data'!$E$9,0,10*ROW('Water Data'!E197))),'Data Summary'!BX203="Yes"),OFFSET('Water Data'!$E$9,0,10*ROW('Water Data'!E197)),NA())</f>
        <v>#N/A</v>
      </c>
      <c r="J203" s="508" t="e">
        <f ca="1">+IF(AND(ISNUMBER(OFFSET('Water Data'!$F$4,0,10*ROW('Water Data'!F197))),'Data Summary'!BY203="Yes"),100-OFFSET('Water Data'!$F$4,0,10*ROW('Water Data'!F197)),NA())</f>
        <v>#N/A</v>
      </c>
      <c r="K203" s="508" t="e">
        <f ca="1">+IF(AND(ISNUMBER(OFFSET('Water Data'!$F$6,0,10*ROW('Water Data'!F197))),'Data Summary'!BZ203="Yes"),OFFSET('Water Data'!$F$6,0,10*ROW('Water Data'!F197)),NA())</f>
        <v>#N/A</v>
      </c>
      <c r="L203" s="508" t="e">
        <f ca="1">+IF(AND(ISNUMBER(OFFSET('Water Data'!$F$9,0,10*ROW('Water Data'!F197))),'Data Summary'!CA203="Yes"),OFFSET('Water Data'!$F$9,0,10*ROW('Water Data'!F197)),NA())</f>
        <v>#N/A</v>
      </c>
      <c r="M203" s="508" t="e">
        <f ca="1">+IF(AND(ISNUMBER(OFFSET('Water Data'!$G$4,0,10*ROW('Water Data'!G197))),'Data Summary'!CB203="Yes"),100-OFFSET('Water Data'!$G$4,0,10*ROW('Water Data'!G197)),NA())</f>
        <v>#N/A</v>
      </c>
      <c r="N203" s="508" t="e">
        <f ca="1">+IF(AND(ISNUMBER(OFFSET('Water Data'!$G$6,0,10*ROW('Water Data'!G197))),'Data Summary'!CC203="Yes"),OFFSET('Water Data'!$G$6,0,10*ROW('Water Data'!G197)),NA())</f>
        <v>#N/A</v>
      </c>
      <c r="O203" s="508" t="e">
        <f ca="1">+IF(AND(ISNUMBER(OFFSET('Water Data'!$G$9,0,10*ROW('Water Data'!G197))),'Data Summary'!CD203="Yes"),OFFSET('Water Data'!$G$9,0,10*ROW('Water Data'!G197)),NA())</f>
        <v>#N/A</v>
      </c>
      <c r="P203" s="508" t="e">
        <f ca="1">+IF(AND(ISNUMBER(OFFSET('Water Data'!$H$4,0,10*ROW('Water Data'!H197))),'Data Summary'!CE203="Yes"),100-OFFSET('Water Data'!$H$4,0,10*ROW('Water Data'!H197)),NA())</f>
        <v>#N/A</v>
      </c>
      <c r="Q203" s="508" t="e">
        <f ca="1">+IF(AND(ISNUMBER(OFFSET('Water Data'!$H$6,0,10*ROW('Water Data'!H197))),'Data Summary'!CF203="Yes"),OFFSET('Water Data'!$H$6,0,10*ROW('Water Data'!H197)),NA())</f>
        <v>#N/A</v>
      </c>
      <c r="R203" s="508" t="e">
        <f ca="1">+IF(AND(ISNUMBER(OFFSET('Water Data'!$H$9,0,10*ROW('Water Data'!H197))),'Data Summary'!CG203="Yes"),OFFSET('Water Data'!$H$9,0,10*ROW('Water Data'!H197)),NA())</f>
        <v>#N/A</v>
      </c>
      <c r="S203" s="508" t="e">
        <f ca="1">+IF(AND(ISNUMBER(OFFSET('Water Data'!$I$4,0,10*ROW('Water Data'!I197))),'Data Summary'!CH203="Yes"),100-OFFSET('Water Data'!$I$4,0,10*ROW('Water Data'!I197)),NA())</f>
        <v>#N/A</v>
      </c>
      <c r="T203" s="508" t="e">
        <f ca="1">+IF(AND(ISNUMBER(OFFSET('Water Data'!$I$6,0,10*ROW('Water Data'!I197))),'Data Summary'!CI203="Yes"),OFFSET('Water Data'!$I$6,0,10*ROW('Water Data'!I197)),NA())</f>
        <v>#N/A</v>
      </c>
      <c r="U203" s="508" t="e">
        <f ca="1">+IF(AND(ISNUMBER(OFFSET('Water Data'!$I$9,0,10*ROW('Water Data'!I197))),'Data Summary'!CJ203="Yes"),OFFSET('Water Data'!$I$9,0,10*ROW('Water Data'!I197)),NA())</f>
        <v>#N/A</v>
      </c>
      <c r="V203" s="509" t="e">
        <f ca="1">+IF(AND(ISNUMBER(OFFSET('Sanitation Data'!$D$4,0,10*ROW('Sanitation Data'!D197))),'Data Summary'!CK203="Yes"),100-OFFSET('Sanitation Data'!$D$4,0,10*ROW('Sanitation Data'!D197)),NA())</f>
        <v>#N/A</v>
      </c>
      <c r="W203" s="509" t="e">
        <f ca="1">+IF(AND(ISNUMBER(OFFSET('Sanitation Data'!$D$6,0,10*ROW('Sanitation Data'!D197))),'Data Summary'!CL203="Yes"),OFFSET('Sanitation Data'!$D$6,0,10*ROW('Sanitation Data'!D197)),NA())</f>
        <v>#N/A</v>
      </c>
      <c r="X203" s="509" t="e">
        <f ca="1">+IF(AND(ISNUMBER(OFFSET('Sanitation Data'!$D$10,0,10*ROW('Sanitation Data'!D197))),'Data Summary'!CM203="Yes"),OFFSET('Sanitation Data'!$D$10,0,10*ROW('Sanitation Data'!D197)),NA())</f>
        <v>#N/A</v>
      </c>
      <c r="Y203" s="509" t="e">
        <f ca="1">+IF(AND(ISNUMBER(OFFSET('Sanitation Data'!$D$11,0,10*ROW('Sanitation Data'!D197))),'Data Summary'!CN203="Yes"),OFFSET('Sanitation Data'!$D$11,0,10*ROW('Sanitation Data'!D197)),NA())</f>
        <v>#N/A</v>
      </c>
      <c r="Z203" s="509" t="e">
        <f ca="1">+IF(AND(ISNUMBER(OFFSET('Sanitation Data'!$D$12,0,10*ROW('Sanitation Data'!D197))),'Data Summary'!CO203="Yes"),OFFSET('Sanitation Data'!$D$12,0,10*ROW('Sanitation Data'!D197)),NA())</f>
        <v>#N/A</v>
      </c>
      <c r="AA203" s="509" t="e">
        <f ca="1">+IF(AND(ISNUMBER(OFFSET('Sanitation Data'!$E$4,0,10*ROW('Sanitation Data'!E197))),'Data Summary'!CP203="Yes"),100-OFFSET('Sanitation Data'!$E$4,0,10*ROW('Sanitation Data'!E197)),NA())</f>
        <v>#N/A</v>
      </c>
      <c r="AB203" s="509" t="e">
        <f ca="1">+IF(AND(ISNUMBER(OFFSET('Sanitation Data'!$E$6,0,10*ROW('Sanitation Data'!E197))),'Data Summary'!CQ203="Yes"),OFFSET('Sanitation Data'!$E$6,0,10*ROW('Sanitation Data'!E197)),NA())</f>
        <v>#N/A</v>
      </c>
      <c r="AC203" s="509" t="e">
        <f ca="1">+IF(AND(ISNUMBER(OFFSET('Sanitation Data'!$E$10,0,10*ROW('Sanitation Data'!E197))),'Data Summary'!CR203="Yes"),OFFSET('Sanitation Data'!$E$10,0,10*ROW('Sanitation Data'!E197)),NA())</f>
        <v>#N/A</v>
      </c>
      <c r="AD203" s="509" t="e">
        <f ca="1">+IF(AND(ISNUMBER(OFFSET('Sanitation Data'!$E$11,0,10*ROW('Sanitation Data'!E197))),'Data Summary'!CS203="Yes"),OFFSET('Sanitation Data'!$E$11,0,10*ROW('Sanitation Data'!E197)),NA())</f>
        <v>#N/A</v>
      </c>
      <c r="AE203" s="509" t="e">
        <f ca="1">+IF(AND(ISNUMBER(OFFSET('Sanitation Data'!$E$12,0,10*ROW('Sanitation Data'!E197))),'Data Summary'!CT203="Yes"),OFFSET('Sanitation Data'!$E$12,0,10*ROW('Sanitation Data'!E197)),NA())</f>
        <v>#N/A</v>
      </c>
      <c r="AF203" s="509" t="e">
        <f ca="1">+IF(AND(ISNUMBER(OFFSET('Sanitation Data'!$F$4,0,10*ROW('Sanitation Data'!F197))),'Data Summary'!CU203="Yes"),100-OFFSET('Sanitation Data'!$F$4,0,10*ROW('Sanitation Data'!F197)),NA())</f>
        <v>#N/A</v>
      </c>
      <c r="AG203" s="509" t="e">
        <f ca="1">+IF(AND(ISNUMBER(OFFSET('Sanitation Data'!$F$6,0,10*ROW('Sanitation Data'!F197))),'Data Summary'!CV203="Yes"),OFFSET('Sanitation Data'!$F$6,0,10*ROW('Sanitation Data'!F197)),NA())</f>
        <v>#N/A</v>
      </c>
      <c r="AH203" s="509" t="e">
        <f ca="1">+IF(AND(ISNUMBER(OFFSET('Sanitation Data'!$F$10,0,10*ROW('Sanitation Data'!F197))),'Data Summary'!CW203="Yes"),OFFSET('Sanitation Data'!$F$10,0,10*ROW('Sanitation Data'!F197)),NA())</f>
        <v>#N/A</v>
      </c>
      <c r="AI203" s="509" t="e">
        <f ca="1">+IF(AND(ISNUMBER(OFFSET('Sanitation Data'!$F$11,0,10*ROW('Sanitation Data'!F197))),'Data Summary'!CX203="Yes"),OFFSET('Sanitation Data'!$F$11,0,10*ROW('Sanitation Data'!F197)),NA())</f>
        <v>#N/A</v>
      </c>
      <c r="AJ203" s="509" t="e">
        <f ca="1">+IF(AND(ISNUMBER(OFFSET('Sanitation Data'!$F$12,0,10*ROW('Sanitation Data'!F197))),'Data Summary'!CY203="Yes"),OFFSET('Sanitation Data'!$F$12,0,10*ROW('Sanitation Data'!F197)),NA())</f>
        <v>#N/A</v>
      </c>
      <c r="AK203" s="509" t="e">
        <f ca="1">+IF(AND(ISNUMBER(OFFSET('Sanitation Data'!$G$4,0,10*ROW('Sanitation Data'!G197))),'Data Summary'!CZ203="Yes"),100-OFFSET('Sanitation Data'!$G$4,0,10*ROW('Sanitation Data'!G197)),NA())</f>
        <v>#N/A</v>
      </c>
      <c r="AL203" s="509" t="e">
        <f ca="1">+IF(AND(ISNUMBER(OFFSET('Sanitation Data'!$G$6,0,10*ROW('Sanitation Data'!G197))),'Data Summary'!DA203="Yes"),OFFSET('Sanitation Data'!$G$6,0,10*ROW('Sanitation Data'!G197)),NA())</f>
        <v>#N/A</v>
      </c>
      <c r="AM203" s="509" t="e">
        <f ca="1">+IF(AND(ISNUMBER(OFFSET('Sanitation Data'!$G$10,0,10*ROW('Sanitation Data'!G197))),'Data Summary'!DB203="Yes"),OFFSET('Sanitation Data'!$G$10,0,10*ROW('Sanitation Data'!G197)),NA())</f>
        <v>#N/A</v>
      </c>
      <c r="AN203" s="509" t="e">
        <f ca="1">+IF(AND(ISNUMBER(OFFSET('Sanitation Data'!$G$11,0,10*ROW('Sanitation Data'!G197))),'Data Summary'!DC203="Yes"),OFFSET('Sanitation Data'!$G$11,0,10*ROW('Sanitation Data'!G197)),NA())</f>
        <v>#N/A</v>
      </c>
      <c r="AO203" s="509" t="e">
        <f ca="1">+IF(AND(ISNUMBER(OFFSET('Sanitation Data'!$G$12,0,10*ROW('Sanitation Data'!G197))),'Data Summary'!DD203="Yes"),OFFSET('Sanitation Data'!$G$12,0,10*ROW('Sanitation Data'!G197)),NA())</f>
        <v>#N/A</v>
      </c>
      <c r="AP203" s="509" t="e">
        <f ca="1">+IF(AND(ISNUMBER(OFFSET('Sanitation Data'!$H$4,0,10*ROW('Sanitation Data'!H197))),'Data Summary'!DE203="Yes"),100-OFFSET('Sanitation Data'!$H$4,0,10*ROW('Sanitation Data'!H197)),NA())</f>
        <v>#N/A</v>
      </c>
      <c r="AQ203" s="509" t="e">
        <f ca="1">+IF(AND(ISNUMBER(OFFSET('Sanitation Data'!$H$6,0,10*ROW('Sanitation Data'!H197))),'Data Summary'!DF203="Yes"),OFFSET('Sanitation Data'!$H$6,0,10*ROW('Sanitation Data'!H197)),NA())</f>
        <v>#N/A</v>
      </c>
      <c r="AR203" s="509" t="e">
        <f ca="1">+IF(AND(ISNUMBER(OFFSET('Sanitation Data'!$H$10,0,10*ROW('Sanitation Data'!H197))),'Data Summary'!DG203="Yes"),OFFSET('Sanitation Data'!$H$10,0,10*ROW('Sanitation Data'!H197)),NA())</f>
        <v>#N/A</v>
      </c>
      <c r="AS203" s="509" t="e">
        <f ca="1">+IF(AND(ISNUMBER(OFFSET('Sanitation Data'!$H$11,0,10*ROW('Sanitation Data'!H197))),'Data Summary'!DH203="Yes"),OFFSET('Sanitation Data'!$H$11,0,10*ROW('Sanitation Data'!H197)),NA())</f>
        <v>#N/A</v>
      </c>
      <c r="AT203" s="509" t="e">
        <f ca="1">+IF(AND(ISNUMBER(OFFSET('Sanitation Data'!$H$12,0,10*ROW('Sanitation Data'!H197))),'Data Summary'!DI203="Yes"),OFFSET('Sanitation Data'!$H$12,0,10*ROW('Sanitation Data'!H197)),NA())</f>
        <v>#N/A</v>
      </c>
      <c r="AU203" s="509" t="e">
        <f ca="1">+IF(AND(ISNUMBER(OFFSET('Sanitation Data'!$I$4,0,10*ROW('Sanitation Data'!I197))),'Data Summary'!DJ203="Yes"),100-OFFSET('Sanitation Data'!$I$4,0,10*ROW('Sanitation Data'!I197)),NA())</f>
        <v>#N/A</v>
      </c>
      <c r="AV203" s="509" t="e">
        <f ca="1">+IF(AND(ISNUMBER(OFFSET('Sanitation Data'!$I$6,0,10*ROW('Sanitation Data'!I197))),'Data Summary'!DK203="Yes"),OFFSET('Sanitation Data'!$I$6,0,10*ROW('Sanitation Data'!I197)),NA())</f>
        <v>#N/A</v>
      </c>
      <c r="AW203" s="509" t="e">
        <f ca="1">+IF(AND(ISNUMBER(OFFSET('Sanitation Data'!$I$10,0,10*ROW('Sanitation Data'!I197))),'Data Summary'!DL203="Yes"),OFFSET('Sanitation Data'!$I$10,0,10*ROW('Sanitation Data'!I197)),NA())</f>
        <v>#N/A</v>
      </c>
      <c r="AX203" s="509" t="e">
        <f ca="1">+IF(AND(ISNUMBER(OFFSET('Sanitation Data'!$I$11,0,10*ROW('Sanitation Data'!I197))),'Data Summary'!DM203="Yes"),OFFSET('Sanitation Data'!$I$11,0,10*ROW('Sanitation Data'!I197)),NA())</f>
        <v>#N/A</v>
      </c>
      <c r="AY203" s="509" t="e">
        <f ca="1">+IF(AND(ISNUMBER(OFFSET('Sanitation Data'!$I$12,0,10*ROW('Sanitation Data'!I197))),'Data Summary'!DN203="Yes"),OFFSET('Sanitation Data'!$I$12,0,10*ROW('Sanitation Data'!I197)),NA())</f>
        <v>#N/A</v>
      </c>
      <c r="AZ203" s="510" t="e">
        <f ca="1">+IF(AND(ISNUMBER(OFFSET('Hygiene Data'!$D$5,0,10*ROW('Hygiene Data'!D197))),'Data Summary'!DO203="Yes"),OFFSET('Hygiene Data'!$D$5,0,10*ROW('Hygiene Data'!D197)),NA())</f>
        <v>#N/A</v>
      </c>
      <c r="BA203" s="510" t="e">
        <f ca="1">+IF(AND(ISNUMBER(OFFSET('Hygiene Data'!$D$7,0,10*ROW('Hygiene Data'!D197))),'Data Summary'!DP203="Yes"),OFFSET('Hygiene Data'!$D$7,0,10*ROW('Hygiene Data'!D197)),NA())</f>
        <v>#N/A</v>
      </c>
      <c r="BB203" s="510" t="e">
        <f ca="1">+IF(AND(ISNUMBER(OFFSET('Hygiene Data'!$D$9,0,10*ROW('Hygiene Data'!D197))),'Data Summary'!DQ203="Yes"),OFFSET('Hygiene Data'!$D$9,0,10*ROW('Hygiene Data'!D197)),NA())</f>
        <v>#N/A</v>
      </c>
      <c r="BC203" s="510" t="e">
        <f ca="1">+IF(AND(ISNUMBER(OFFSET('Hygiene Data'!$E$5,0,10*ROW('Hygiene Data'!E197))),'Data Summary'!DR203="Yes"),OFFSET('Hygiene Data'!$E$5,0,10*ROW('Hygiene Data'!E197)),NA())</f>
        <v>#N/A</v>
      </c>
      <c r="BD203" s="510" t="e">
        <f ca="1">+IF(AND(ISNUMBER(OFFSET('Hygiene Data'!$E$7,0,10*ROW('Hygiene Data'!E197))),'Data Summary'!DS203="Yes"),OFFSET('Hygiene Data'!$E$7,0,10*ROW('Hygiene Data'!E197)),NA())</f>
        <v>#N/A</v>
      </c>
      <c r="BE203" s="510" t="e">
        <f ca="1">+IF(AND(ISNUMBER(OFFSET('Hygiene Data'!$E$9,0,10*ROW('Hygiene Data'!E197))),'Data Summary'!DT203="Yes"),OFFSET('Hygiene Data'!$E$9,0,10*ROW('Hygiene Data'!E197)),NA())</f>
        <v>#N/A</v>
      </c>
      <c r="BF203" s="510" t="e">
        <f ca="1">+IF(AND(ISNUMBER(OFFSET('Hygiene Data'!$F$5,0,10*ROW('Hygiene Data'!F197))),'Data Summary'!DU203="Yes"),OFFSET('Hygiene Data'!$F$5,0,10*ROW('Hygiene Data'!F197)),NA())</f>
        <v>#N/A</v>
      </c>
      <c r="BG203" s="510" t="e">
        <f ca="1">+IF(AND(ISNUMBER(OFFSET('Hygiene Data'!$F$7,0,10*ROW('Hygiene Data'!F197))),'Data Summary'!DV203="Yes"),OFFSET('Hygiene Data'!$F$7,0,10*ROW('Hygiene Data'!F197)),NA())</f>
        <v>#N/A</v>
      </c>
      <c r="BH203" s="510" t="e">
        <f ca="1">+IF(AND(ISNUMBER(OFFSET('Hygiene Data'!$F$9,0,10*ROW('Hygiene Data'!F197))),'Data Summary'!DW203="Yes"),OFFSET('Hygiene Data'!$F$9,0,10*ROW('Hygiene Data'!F197)),NA())</f>
        <v>#N/A</v>
      </c>
      <c r="BI203" s="510" t="e">
        <f ca="1">+IF(AND(ISNUMBER(OFFSET('Hygiene Data'!$G$5,0,10*ROW('Hygiene Data'!G197))),'Data Summary'!DX203="Yes"),OFFSET('Hygiene Data'!$G$5,0,10*ROW('Hygiene Data'!G197)),NA())</f>
        <v>#N/A</v>
      </c>
      <c r="BJ203" s="510" t="e">
        <f ca="1">+IF(AND(ISNUMBER(OFFSET('Hygiene Data'!$G$7,0,10*ROW('Hygiene Data'!G197))),'Data Summary'!DY203="Yes"),OFFSET('Hygiene Data'!$G$7,0,10*ROW('Hygiene Data'!G197)),NA())</f>
        <v>#N/A</v>
      </c>
      <c r="BK203" s="510" t="e">
        <f ca="1">+IF(AND(ISNUMBER(OFFSET('Hygiene Data'!$G$9,0,10*ROW('Hygiene Data'!G197))),'Data Summary'!DZ203="Yes"),OFFSET('Hygiene Data'!$G$9,0,10*ROW('Hygiene Data'!G197)),NA())</f>
        <v>#N/A</v>
      </c>
      <c r="BL203" s="510" t="e">
        <f ca="1">+IF(AND(ISNUMBER(OFFSET('Hygiene Data'!$H$5,0,10*ROW('Hygiene Data'!H197))),'Data Summary'!EA203="Yes"),OFFSET('Hygiene Data'!$H$5,0,10*ROW('Hygiene Data'!H197)),NA())</f>
        <v>#N/A</v>
      </c>
      <c r="BM203" s="510" t="e">
        <f ca="1">+IF(AND(ISNUMBER(OFFSET('Hygiene Data'!$H$7,0,10*ROW('Hygiene Data'!H197))),'Data Summary'!EB203="Yes"),OFFSET('Hygiene Data'!$H$7,0,10*ROW('Hygiene Data'!H197)),NA())</f>
        <v>#N/A</v>
      </c>
      <c r="BN203" s="510" t="e">
        <f ca="1">+IF(AND(ISNUMBER(OFFSET('Hygiene Data'!$H$9,0,10*ROW('Hygiene Data'!H197))),'Data Summary'!EC203="Yes"),OFFSET('Hygiene Data'!$H$9,0,10*ROW('Hygiene Data'!H197)),NA())</f>
        <v>#N/A</v>
      </c>
      <c r="BO203" s="510" t="e">
        <f ca="1">+IF(AND(ISNUMBER(OFFSET('Hygiene Data'!$I$5,0,10*ROW('Hygiene Data'!I197))),'Data Summary'!ED203="Yes"),OFFSET('Hygiene Data'!$I$5,0,10*ROW('Hygiene Data'!I197)),NA())</f>
        <v>#N/A</v>
      </c>
      <c r="BP203" s="510" t="e">
        <f ca="1">+IF(AND(ISNUMBER(OFFSET('Hygiene Data'!$I$7,0,10*ROW('Hygiene Data'!I197))),'Data Summary'!EE203="Yes"),OFFSET('Hygiene Data'!$I$7,0,10*ROW('Hygiene Data'!I197)),NA())</f>
        <v>#N/A</v>
      </c>
      <c r="BQ203" s="510" t="e">
        <f ca="1">+IF(AND(ISNUMBER(OFFSET('Hygiene Data'!$I$9,0,10*ROW('Hygiene Data'!I197))),'Data Summary'!EF203="Yes"),OFFSET('Hygiene Data'!$I$9,0,10*ROW('Hygiene Data'!I197)),NA())</f>
        <v>#N/A</v>
      </c>
    </row>
    <row r="204" spans="1:69" x14ac:dyDescent="0.25">
      <c r="A204" s="506" t="e">
        <f ca="1">+RIGHT('Data Summary'!A204,LEN('Data Summary'!A204)-9)</f>
        <v>#VALUE!</v>
      </c>
      <c r="B204" s="480" t="str">
        <f ca="1">+IF(ISTEXT('Data Summary'!B204),'Data Summary'!B204,"")</f>
        <v/>
      </c>
      <c r="C204" s="507" t="e">
        <f ca="1">+VALUE('Data Summary'!C204)</f>
        <v>#VALUE!</v>
      </c>
      <c r="D204" s="508" t="e">
        <f ca="1">+IF(AND(ISNUMBER(OFFSET('Water Data'!$D$4,0,10*ROW('Water Data'!D198))),'Data Summary'!BS204="Yes"),100-OFFSET('Water Data'!$D$4,0,10*ROW('Water Data'!D198)),NA())</f>
        <v>#N/A</v>
      </c>
      <c r="E204" s="508" t="e">
        <f ca="1">+IF(AND(ISNUMBER(OFFSET('Water Data'!$D$6,0,10*ROW('Water Data'!D198))),'Data Summary'!BT204="Yes"),OFFSET('Water Data'!$D$6,0,10*ROW('Water Data'!D198)),NA())</f>
        <v>#N/A</v>
      </c>
      <c r="F204" s="508" t="e">
        <f ca="1">+IF(AND(ISNUMBER(OFFSET('Water Data'!$D$9,0,10*ROW('Water Data'!D198))),'Data Summary'!BU204="Yes"),OFFSET('Water Data'!$D$9,0,10*ROW('Water Data'!D198)),NA())</f>
        <v>#N/A</v>
      </c>
      <c r="G204" s="508" t="e">
        <f ca="1">+IF(AND(ISNUMBER(OFFSET('Water Data'!$E$4,0,10*ROW('Water Data'!E198))),'Data Summary'!BV204="Yes"),100-OFFSET('Water Data'!$E$4,0,10*ROW('Water Data'!E198)),NA())</f>
        <v>#N/A</v>
      </c>
      <c r="H204" s="508" t="e">
        <f ca="1">+IF(AND(ISNUMBER(OFFSET('Water Data'!$E$6,0,10*ROW('Water Data'!E198))),'Data Summary'!BW204="Yes"),OFFSET('Water Data'!$E$6,0,10*ROW('Water Data'!E198)),NA())</f>
        <v>#N/A</v>
      </c>
      <c r="I204" s="508" t="e">
        <f ca="1">+IF(AND(ISNUMBER(OFFSET('Water Data'!$E$9,0,10*ROW('Water Data'!E198))),'Data Summary'!BX204="Yes"),OFFSET('Water Data'!$E$9,0,10*ROW('Water Data'!E198)),NA())</f>
        <v>#N/A</v>
      </c>
      <c r="J204" s="508" t="e">
        <f ca="1">+IF(AND(ISNUMBER(OFFSET('Water Data'!$F$4,0,10*ROW('Water Data'!F198))),'Data Summary'!BY204="Yes"),100-OFFSET('Water Data'!$F$4,0,10*ROW('Water Data'!F198)),NA())</f>
        <v>#N/A</v>
      </c>
      <c r="K204" s="508" t="e">
        <f ca="1">+IF(AND(ISNUMBER(OFFSET('Water Data'!$F$6,0,10*ROW('Water Data'!F198))),'Data Summary'!BZ204="Yes"),OFFSET('Water Data'!$F$6,0,10*ROW('Water Data'!F198)),NA())</f>
        <v>#N/A</v>
      </c>
      <c r="L204" s="508" t="e">
        <f ca="1">+IF(AND(ISNUMBER(OFFSET('Water Data'!$F$9,0,10*ROW('Water Data'!F198))),'Data Summary'!CA204="Yes"),OFFSET('Water Data'!$F$9,0,10*ROW('Water Data'!F198)),NA())</f>
        <v>#N/A</v>
      </c>
      <c r="M204" s="508" t="e">
        <f ca="1">+IF(AND(ISNUMBER(OFFSET('Water Data'!$G$4,0,10*ROW('Water Data'!G198))),'Data Summary'!CB204="Yes"),100-OFFSET('Water Data'!$G$4,0,10*ROW('Water Data'!G198)),NA())</f>
        <v>#N/A</v>
      </c>
      <c r="N204" s="508" t="e">
        <f ca="1">+IF(AND(ISNUMBER(OFFSET('Water Data'!$G$6,0,10*ROW('Water Data'!G198))),'Data Summary'!CC204="Yes"),OFFSET('Water Data'!$G$6,0,10*ROW('Water Data'!G198)),NA())</f>
        <v>#N/A</v>
      </c>
      <c r="O204" s="508" t="e">
        <f ca="1">+IF(AND(ISNUMBER(OFFSET('Water Data'!$G$9,0,10*ROW('Water Data'!G198))),'Data Summary'!CD204="Yes"),OFFSET('Water Data'!$G$9,0,10*ROW('Water Data'!G198)),NA())</f>
        <v>#N/A</v>
      </c>
      <c r="P204" s="508" t="e">
        <f ca="1">+IF(AND(ISNUMBER(OFFSET('Water Data'!$H$4,0,10*ROW('Water Data'!H198))),'Data Summary'!CE204="Yes"),100-OFFSET('Water Data'!$H$4,0,10*ROW('Water Data'!H198)),NA())</f>
        <v>#N/A</v>
      </c>
      <c r="Q204" s="508" t="e">
        <f ca="1">+IF(AND(ISNUMBER(OFFSET('Water Data'!$H$6,0,10*ROW('Water Data'!H198))),'Data Summary'!CF204="Yes"),OFFSET('Water Data'!$H$6,0,10*ROW('Water Data'!H198)),NA())</f>
        <v>#N/A</v>
      </c>
      <c r="R204" s="508" t="e">
        <f ca="1">+IF(AND(ISNUMBER(OFFSET('Water Data'!$H$9,0,10*ROW('Water Data'!H198))),'Data Summary'!CG204="Yes"),OFFSET('Water Data'!$H$9,0,10*ROW('Water Data'!H198)),NA())</f>
        <v>#N/A</v>
      </c>
      <c r="S204" s="508" t="e">
        <f ca="1">+IF(AND(ISNUMBER(OFFSET('Water Data'!$I$4,0,10*ROW('Water Data'!I198))),'Data Summary'!CH204="Yes"),100-OFFSET('Water Data'!$I$4,0,10*ROW('Water Data'!I198)),NA())</f>
        <v>#N/A</v>
      </c>
      <c r="T204" s="508" t="e">
        <f ca="1">+IF(AND(ISNUMBER(OFFSET('Water Data'!$I$6,0,10*ROW('Water Data'!I198))),'Data Summary'!CI204="Yes"),OFFSET('Water Data'!$I$6,0,10*ROW('Water Data'!I198)),NA())</f>
        <v>#N/A</v>
      </c>
      <c r="U204" s="508" t="e">
        <f ca="1">+IF(AND(ISNUMBER(OFFSET('Water Data'!$I$9,0,10*ROW('Water Data'!I198))),'Data Summary'!CJ204="Yes"),OFFSET('Water Data'!$I$9,0,10*ROW('Water Data'!I198)),NA())</f>
        <v>#N/A</v>
      </c>
      <c r="V204" s="509" t="e">
        <f ca="1">+IF(AND(ISNUMBER(OFFSET('Sanitation Data'!$D$4,0,10*ROW('Sanitation Data'!D198))),'Data Summary'!CK204="Yes"),100-OFFSET('Sanitation Data'!$D$4,0,10*ROW('Sanitation Data'!D198)),NA())</f>
        <v>#N/A</v>
      </c>
      <c r="W204" s="509" t="e">
        <f ca="1">+IF(AND(ISNUMBER(OFFSET('Sanitation Data'!$D$6,0,10*ROW('Sanitation Data'!D198))),'Data Summary'!CL204="Yes"),OFFSET('Sanitation Data'!$D$6,0,10*ROW('Sanitation Data'!D198)),NA())</f>
        <v>#N/A</v>
      </c>
      <c r="X204" s="509" t="e">
        <f ca="1">+IF(AND(ISNUMBER(OFFSET('Sanitation Data'!$D$10,0,10*ROW('Sanitation Data'!D198))),'Data Summary'!CM204="Yes"),OFFSET('Sanitation Data'!$D$10,0,10*ROW('Sanitation Data'!D198)),NA())</f>
        <v>#N/A</v>
      </c>
      <c r="Y204" s="509" t="e">
        <f ca="1">+IF(AND(ISNUMBER(OFFSET('Sanitation Data'!$D$11,0,10*ROW('Sanitation Data'!D198))),'Data Summary'!CN204="Yes"),OFFSET('Sanitation Data'!$D$11,0,10*ROW('Sanitation Data'!D198)),NA())</f>
        <v>#N/A</v>
      </c>
      <c r="Z204" s="509" t="e">
        <f ca="1">+IF(AND(ISNUMBER(OFFSET('Sanitation Data'!$D$12,0,10*ROW('Sanitation Data'!D198))),'Data Summary'!CO204="Yes"),OFFSET('Sanitation Data'!$D$12,0,10*ROW('Sanitation Data'!D198)),NA())</f>
        <v>#N/A</v>
      </c>
      <c r="AA204" s="509" t="e">
        <f ca="1">+IF(AND(ISNUMBER(OFFSET('Sanitation Data'!$E$4,0,10*ROW('Sanitation Data'!E198))),'Data Summary'!CP204="Yes"),100-OFFSET('Sanitation Data'!$E$4,0,10*ROW('Sanitation Data'!E198)),NA())</f>
        <v>#N/A</v>
      </c>
      <c r="AB204" s="509" t="e">
        <f ca="1">+IF(AND(ISNUMBER(OFFSET('Sanitation Data'!$E$6,0,10*ROW('Sanitation Data'!E198))),'Data Summary'!CQ204="Yes"),OFFSET('Sanitation Data'!$E$6,0,10*ROW('Sanitation Data'!E198)),NA())</f>
        <v>#N/A</v>
      </c>
      <c r="AC204" s="509" t="e">
        <f ca="1">+IF(AND(ISNUMBER(OFFSET('Sanitation Data'!$E$10,0,10*ROW('Sanitation Data'!E198))),'Data Summary'!CR204="Yes"),OFFSET('Sanitation Data'!$E$10,0,10*ROW('Sanitation Data'!E198)),NA())</f>
        <v>#N/A</v>
      </c>
      <c r="AD204" s="509" t="e">
        <f ca="1">+IF(AND(ISNUMBER(OFFSET('Sanitation Data'!$E$11,0,10*ROW('Sanitation Data'!E198))),'Data Summary'!CS204="Yes"),OFFSET('Sanitation Data'!$E$11,0,10*ROW('Sanitation Data'!E198)),NA())</f>
        <v>#N/A</v>
      </c>
      <c r="AE204" s="509" t="e">
        <f ca="1">+IF(AND(ISNUMBER(OFFSET('Sanitation Data'!$E$12,0,10*ROW('Sanitation Data'!E198))),'Data Summary'!CT204="Yes"),OFFSET('Sanitation Data'!$E$12,0,10*ROW('Sanitation Data'!E198)),NA())</f>
        <v>#N/A</v>
      </c>
      <c r="AF204" s="509" t="e">
        <f ca="1">+IF(AND(ISNUMBER(OFFSET('Sanitation Data'!$F$4,0,10*ROW('Sanitation Data'!F198))),'Data Summary'!CU204="Yes"),100-OFFSET('Sanitation Data'!$F$4,0,10*ROW('Sanitation Data'!F198)),NA())</f>
        <v>#N/A</v>
      </c>
      <c r="AG204" s="509" t="e">
        <f ca="1">+IF(AND(ISNUMBER(OFFSET('Sanitation Data'!$F$6,0,10*ROW('Sanitation Data'!F198))),'Data Summary'!CV204="Yes"),OFFSET('Sanitation Data'!$F$6,0,10*ROW('Sanitation Data'!F198)),NA())</f>
        <v>#N/A</v>
      </c>
      <c r="AH204" s="509" t="e">
        <f ca="1">+IF(AND(ISNUMBER(OFFSET('Sanitation Data'!$F$10,0,10*ROW('Sanitation Data'!F198))),'Data Summary'!CW204="Yes"),OFFSET('Sanitation Data'!$F$10,0,10*ROW('Sanitation Data'!F198)),NA())</f>
        <v>#N/A</v>
      </c>
      <c r="AI204" s="509" t="e">
        <f ca="1">+IF(AND(ISNUMBER(OFFSET('Sanitation Data'!$F$11,0,10*ROW('Sanitation Data'!F198))),'Data Summary'!CX204="Yes"),OFFSET('Sanitation Data'!$F$11,0,10*ROW('Sanitation Data'!F198)),NA())</f>
        <v>#N/A</v>
      </c>
      <c r="AJ204" s="509" t="e">
        <f ca="1">+IF(AND(ISNUMBER(OFFSET('Sanitation Data'!$F$12,0,10*ROW('Sanitation Data'!F198))),'Data Summary'!CY204="Yes"),OFFSET('Sanitation Data'!$F$12,0,10*ROW('Sanitation Data'!F198)),NA())</f>
        <v>#N/A</v>
      </c>
      <c r="AK204" s="509" t="e">
        <f ca="1">+IF(AND(ISNUMBER(OFFSET('Sanitation Data'!$G$4,0,10*ROW('Sanitation Data'!G198))),'Data Summary'!CZ204="Yes"),100-OFFSET('Sanitation Data'!$G$4,0,10*ROW('Sanitation Data'!G198)),NA())</f>
        <v>#N/A</v>
      </c>
      <c r="AL204" s="509" t="e">
        <f ca="1">+IF(AND(ISNUMBER(OFFSET('Sanitation Data'!$G$6,0,10*ROW('Sanitation Data'!G198))),'Data Summary'!DA204="Yes"),OFFSET('Sanitation Data'!$G$6,0,10*ROW('Sanitation Data'!G198)),NA())</f>
        <v>#N/A</v>
      </c>
      <c r="AM204" s="509" t="e">
        <f ca="1">+IF(AND(ISNUMBER(OFFSET('Sanitation Data'!$G$10,0,10*ROW('Sanitation Data'!G198))),'Data Summary'!DB204="Yes"),OFFSET('Sanitation Data'!$G$10,0,10*ROW('Sanitation Data'!G198)),NA())</f>
        <v>#N/A</v>
      </c>
      <c r="AN204" s="509" t="e">
        <f ca="1">+IF(AND(ISNUMBER(OFFSET('Sanitation Data'!$G$11,0,10*ROW('Sanitation Data'!G198))),'Data Summary'!DC204="Yes"),OFFSET('Sanitation Data'!$G$11,0,10*ROW('Sanitation Data'!G198)),NA())</f>
        <v>#N/A</v>
      </c>
      <c r="AO204" s="509" t="e">
        <f ca="1">+IF(AND(ISNUMBER(OFFSET('Sanitation Data'!$G$12,0,10*ROW('Sanitation Data'!G198))),'Data Summary'!DD204="Yes"),OFFSET('Sanitation Data'!$G$12,0,10*ROW('Sanitation Data'!G198)),NA())</f>
        <v>#N/A</v>
      </c>
      <c r="AP204" s="509" t="e">
        <f ca="1">+IF(AND(ISNUMBER(OFFSET('Sanitation Data'!$H$4,0,10*ROW('Sanitation Data'!H198))),'Data Summary'!DE204="Yes"),100-OFFSET('Sanitation Data'!$H$4,0,10*ROW('Sanitation Data'!H198)),NA())</f>
        <v>#N/A</v>
      </c>
      <c r="AQ204" s="509" t="e">
        <f ca="1">+IF(AND(ISNUMBER(OFFSET('Sanitation Data'!$H$6,0,10*ROW('Sanitation Data'!H198))),'Data Summary'!DF204="Yes"),OFFSET('Sanitation Data'!$H$6,0,10*ROW('Sanitation Data'!H198)),NA())</f>
        <v>#N/A</v>
      </c>
      <c r="AR204" s="509" t="e">
        <f ca="1">+IF(AND(ISNUMBER(OFFSET('Sanitation Data'!$H$10,0,10*ROW('Sanitation Data'!H198))),'Data Summary'!DG204="Yes"),OFFSET('Sanitation Data'!$H$10,0,10*ROW('Sanitation Data'!H198)),NA())</f>
        <v>#N/A</v>
      </c>
      <c r="AS204" s="509" t="e">
        <f ca="1">+IF(AND(ISNUMBER(OFFSET('Sanitation Data'!$H$11,0,10*ROW('Sanitation Data'!H198))),'Data Summary'!DH204="Yes"),OFFSET('Sanitation Data'!$H$11,0,10*ROW('Sanitation Data'!H198)),NA())</f>
        <v>#N/A</v>
      </c>
      <c r="AT204" s="509" t="e">
        <f ca="1">+IF(AND(ISNUMBER(OFFSET('Sanitation Data'!$H$12,0,10*ROW('Sanitation Data'!H198))),'Data Summary'!DI204="Yes"),OFFSET('Sanitation Data'!$H$12,0,10*ROW('Sanitation Data'!H198)),NA())</f>
        <v>#N/A</v>
      </c>
      <c r="AU204" s="509" t="e">
        <f ca="1">+IF(AND(ISNUMBER(OFFSET('Sanitation Data'!$I$4,0,10*ROW('Sanitation Data'!I198))),'Data Summary'!DJ204="Yes"),100-OFFSET('Sanitation Data'!$I$4,0,10*ROW('Sanitation Data'!I198)),NA())</f>
        <v>#N/A</v>
      </c>
      <c r="AV204" s="509" t="e">
        <f ca="1">+IF(AND(ISNUMBER(OFFSET('Sanitation Data'!$I$6,0,10*ROW('Sanitation Data'!I198))),'Data Summary'!DK204="Yes"),OFFSET('Sanitation Data'!$I$6,0,10*ROW('Sanitation Data'!I198)),NA())</f>
        <v>#N/A</v>
      </c>
      <c r="AW204" s="509" t="e">
        <f ca="1">+IF(AND(ISNUMBER(OFFSET('Sanitation Data'!$I$10,0,10*ROW('Sanitation Data'!I198))),'Data Summary'!DL204="Yes"),OFFSET('Sanitation Data'!$I$10,0,10*ROW('Sanitation Data'!I198)),NA())</f>
        <v>#N/A</v>
      </c>
      <c r="AX204" s="509" t="e">
        <f ca="1">+IF(AND(ISNUMBER(OFFSET('Sanitation Data'!$I$11,0,10*ROW('Sanitation Data'!I198))),'Data Summary'!DM204="Yes"),OFFSET('Sanitation Data'!$I$11,0,10*ROW('Sanitation Data'!I198)),NA())</f>
        <v>#N/A</v>
      </c>
      <c r="AY204" s="509" t="e">
        <f ca="1">+IF(AND(ISNUMBER(OFFSET('Sanitation Data'!$I$12,0,10*ROW('Sanitation Data'!I198))),'Data Summary'!DN204="Yes"),OFFSET('Sanitation Data'!$I$12,0,10*ROW('Sanitation Data'!I198)),NA())</f>
        <v>#N/A</v>
      </c>
      <c r="AZ204" s="510" t="e">
        <f ca="1">+IF(AND(ISNUMBER(OFFSET('Hygiene Data'!$D$5,0,10*ROW('Hygiene Data'!D198))),'Data Summary'!DO204="Yes"),OFFSET('Hygiene Data'!$D$5,0,10*ROW('Hygiene Data'!D198)),NA())</f>
        <v>#N/A</v>
      </c>
      <c r="BA204" s="510" t="e">
        <f ca="1">+IF(AND(ISNUMBER(OFFSET('Hygiene Data'!$D$7,0,10*ROW('Hygiene Data'!D198))),'Data Summary'!DP204="Yes"),OFFSET('Hygiene Data'!$D$7,0,10*ROW('Hygiene Data'!D198)),NA())</f>
        <v>#N/A</v>
      </c>
      <c r="BB204" s="510" t="e">
        <f ca="1">+IF(AND(ISNUMBER(OFFSET('Hygiene Data'!$D$9,0,10*ROW('Hygiene Data'!D198))),'Data Summary'!DQ204="Yes"),OFFSET('Hygiene Data'!$D$9,0,10*ROW('Hygiene Data'!D198)),NA())</f>
        <v>#N/A</v>
      </c>
      <c r="BC204" s="510" t="e">
        <f ca="1">+IF(AND(ISNUMBER(OFFSET('Hygiene Data'!$E$5,0,10*ROW('Hygiene Data'!E198))),'Data Summary'!DR204="Yes"),OFFSET('Hygiene Data'!$E$5,0,10*ROW('Hygiene Data'!E198)),NA())</f>
        <v>#N/A</v>
      </c>
      <c r="BD204" s="510" t="e">
        <f ca="1">+IF(AND(ISNUMBER(OFFSET('Hygiene Data'!$E$7,0,10*ROW('Hygiene Data'!E198))),'Data Summary'!DS204="Yes"),OFFSET('Hygiene Data'!$E$7,0,10*ROW('Hygiene Data'!E198)),NA())</f>
        <v>#N/A</v>
      </c>
      <c r="BE204" s="510" t="e">
        <f ca="1">+IF(AND(ISNUMBER(OFFSET('Hygiene Data'!$E$9,0,10*ROW('Hygiene Data'!E198))),'Data Summary'!DT204="Yes"),OFFSET('Hygiene Data'!$E$9,0,10*ROW('Hygiene Data'!E198)),NA())</f>
        <v>#N/A</v>
      </c>
      <c r="BF204" s="510" t="e">
        <f ca="1">+IF(AND(ISNUMBER(OFFSET('Hygiene Data'!$F$5,0,10*ROW('Hygiene Data'!F198))),'Data Summary'!DU204="Yes"),OFFSET('Hygiene Data'!$F$5,0,10*ROW('Hygiene Data'!F198)),NA())</f>
        <v>#N/A</v>
      </c>
      <c r="BG204" s="510" t="e">
        <f ca="1">+IF(AND(ISNUMBER(OFFSET('Hygiene Data'!$F$7,0,10*ROW('Hygiene Data'!F198))),'Data Summary'!DV204="Yes"),OFFSET('Hygiene Data'!$F$7,0,10*ROW('Hygiene Data'!F198)),NA())</f>
        <v>#N/A</v>
      </c>
      <c r="BH204" s="510" t="e">
        <f ca="1">+IF(AND(ISNUMBER(OFFSET('Hygiene Data'!$F$9,0,10*ROW('Hygiene Data'!F198))),'Data Summary'!DW204="Yes"),OFFSET('Hygiene Data'!$F$9,0,10*ROW('Hygiene Data'!F198)),NA())</f>
        <v>#N/A</v>
      </c>
      <c r="BI204" s="510" t="e">
        <f ca="1">+IF(AND(ISNUMBER(OFFSET('Hygiene Data'!$G$5,0,10*ROW('Hygiene Data'!G198))),'Data Summary'!DX204="Yes"),OFFSET('Hygiene Data'!$G$5,0,10*ROW('Hygiene Data'!G198)),NA())</f>
        <v>#N/A</v>
      </c>
      <c r="BJ204" s="510" t="e">
        <f ca="1">+IF(AND(ISNUMBER(OFFSET('Hygiene Data'!$G$7,0,10*ROW('Hygiene Data'!G198))),'Data Summary'!DY204="Yes"),OFFSET('Hygiene Data'!$G$7,0,10*ROW('Hygiene Data'!G198)),NA())</f>
        <v>#N/A</v>
      </c>
      <c r="BK204" s="510" t="e">
        <f ca="1">+IF(AND(ISNUMBER(OFFSET('Hygiene Data'!$G$9,0,10*ROW('Hygiene Data'!G198))),'Data Summary'!DZ204="Yes"),OFFSET('Hygiene Data'!$G$9,0,10*ROW('Hygiene Data'!G198)),NA())</f>
        <v>#N/A</v>
      </c>
      <c r="BL204" s="510" t="e">
        <f ca="1">+IF(AND(ISNUMBER(OFFSET('Hygiene Data'!$H$5,0,10*ROW('Hygiene Data'!H198))),'Data Summary'!EA204="Yes"),OFFSET('Hygiene Data'!$H$5,0,10*ROW('Hygiene Data'!H198)),NA())</f>
        <v>#N/A</v>
      </c>
      <c r="BM204" s="510" t="e">
        <f ca="1">+IF(AND(ISNUMBER(OFFSET('Hygiene Data'!$H$7,0,10*ROW('Hygiene Data'!H198))),'Data Summary'!EB204="Yes"),OFFSET('Hygiene Data'!$H$7,0,10*ROW('Hygiene Data'!H198)),NA())</f>
        <v>#N/A</v>
      </c>
      <c r="BN204" s="510" t="e">
        <f ca="1">+IF(AND(ISNUMBER(OFFSET('Hygiene Data'!$H$9,0,10*ROW('Hygiene Data'!H198))),'Data Summary'!EC204="Yes"),OFFSET('Hygiene Data'!$H$9,0,10*ROW('Hygiene Data'!H198)),NA())</f>
        <v>#N/A</v>
      </c>
      <c r="BO204" s="510" t="e">
        <f ca="1">+IF(AND(ISNUMBER(OFFSET('Hygiene Data'!$I$5,0,10*ROW('Hygiene Data'!I198))),'Data Summary'!ED204="Yes"),OFFSET('Hygiene Data'!$I$5,0,10*ROW('Hygiene Data'!I198)),NA())</f>
        <v>#N/A</v>
      </c>
      <c r="BP204" s="510" t="e">
        <f ca="1">+IF(AND(ISNUMBER(OFFSET('Hygiene Data'!$I$7,0,10*ROW('Hygiene Data'!I198))),'Data Summary'!EE204="Yes"),OFFSET('Hygiene Data'!$I$7,0,10*ROW('Hygiene Data'!I198)),NA())</f>
        <v>#N/A</v>
      </c>
      <c r="BQ204" s="510" t="e">
        <f ca="1">+IF(AND(ISNUMBER(OFFSET('Hygiene Data'!$I$9,0,10*ROW('Hygiene Data'!I198))),'Data Summary'!EF204="Yes"),OFFSET('Hygiene Data'!$I$9,0,10*ROW('Hygiene Data'!I198)),NA())</f>
        <v>#N/A</v>
      </c>
    </row>
    <row r="205" spans="1:69" x14ac:dyDescent="0.25">
      <c r="A205" s="506" t="e">
        <f ca="1">+RIGHT('Data Summary'!A205,LEN('Data Summary'!A205)-9)</f>
        <v>#VALUE!</v>
      </c>
      <c r="B205" s="480" t="str">
        <f ca="1">+IF(ISTEXT('Data Summary'!B205),'Data Summary'!B205,"")</f>
        <v/>
      </c>
      <c r="C205" s="507" t="e">
        <f ca="1">+VALUE('Data Summary'!C205)</f>
        <v>#VALUE!</v>
      </c>
      <c r="D205" s="508" t="e">
        <f ca="1">+IF(AND(ISNUMBER(OFFSET('Water Data'!$D$4,0,10*ROW('Water Data'!D199))),'Data Summary'!BS205="Yes"),100-OFFSET('Water Data'!$D$4,0,10*ROW('Water Data'!D199)),NA())</f>
        <v>#N/A</v>
      </c>
      <c r="E205" s="508" t="e">
        <f ca="1">+IF(AND(ISNUMBER(OFFSET('Water Data'!$D$6,0,10*ROW('Water Data'!D199))),'Data Summary'!BT205="Yes"),OFFSET('Water Data'!$D$6,0,10*ROW('Water Data'!D199)),NA())</f>
        <v>#N/A</v>
      </c>
      <c r="F205" s="508" t="e">
        <f ca="1">+IF(AND(ISNUMBER(OFFSET('Water Data'!$D$9,0,10*ROW('Water Data'!D199))),'Data Summary'!BU205="Yes"),OFFSET('Water Data'!$D$9,0,10*ROW('Water Data'!D199)),NA())</f>
        <v>#N/A</v>
      </c>
      <c r="G205" s="508" t="e">
        <f ca="1">+IF(AND(ISNUMBER(OFFSET('Water Data'!$E$4,0,10*ROW('Water Data'!E199))),'Data Summary'!BV205="Yes"),100-OFFSET('Water Data'!$E$4,0,10*ROW('Water Data'!E199)),NA())</f>
        <v>#N/A</v>
      </c>
      <c r="H205" s="508" t="e">
        <f ca="1">+IF(AND(ISNUMBER(OFFSET('Water Data'!$E$6,0,10*ROW('Water Data'!E199))),'Data Summary'!BW205="Yes"),OFFSET('Water Data'!$E$6,0,10*ROW('Water Data'!E199)),NA())</f>
        <v>#N/A</v>
      </c>
      <c r="I205" s="508" t="e">
        <f ca="1">+IF(AND(ISNUMBER(OFFSET('Water Data'!$E$9,0,10*ROW('Water Data'!E199))),'Data Summary'!BX205="Yes"),OFFSET('Water Data'!$E$9,0,10*ROW('Water Data'!E199)),NA())</f>
        <v>#N/A</v>
      </c>
      <c r="J205" s="508" t="e">
        <f ca="1">+IF(AND(ISNUMBER(OFFSET('Water Data'!$F$4,0,10*ROW('Water Data'!F199))),'Data Summary'!BY205="Yes"),100-OFFSET('Water Data'!$F$4,0,10*ROW('Water Data'!F199)),NA())</f>
        <v>#N/A</v>
      </c>
      <c r="K205" s="508" t="e">
        <f ca="1">+IF(AND(ISNUMBER(OFFSET('Water Data'!$F$6,0,10*ROW('Water Data'!F199))),'Data Summary'!BZ205="Yes"),OFFSET('Water Data'!$F$6,0,10*ROW('Water Data'!F199)),NA())</f>
        <v>#N/A</v>
      </c>
      <c r="L205" s="508" t="e">
        <f ca="1">+IF(AND(ISNUMBER(OFFSET('Water Data'!$F$9,0,10*ROW('Water Data'!F199))),'Data Summary'!CA205="Yes"),OFFSET('Water Data'!$F$9,0,10*ROW('Water Data'!F199)),NA())</f>
        <v>#N/A</v>
      </c>
      <c r="M205" s="508" t="e">
        <f ca="1">+IF(AND(ISNUMBER(OFFSET('Water Data'!$G$4,0,10*ROW('Water Data'!G199))),'Data Summary'!CB205="Yes"),100-OFFSET('Water Data'!$G$4,0,10*ROW('Water Data'!G199)),NA())</f>
        <v>#N/A</v>
      </c>
      <c r="N205" s="508" t="e">
        <f ca="1">+IF(AND(ISNUMBER(OFFSET('Water Data'!$G$6,0,10*ROW('Water Data'!G199))),'Data Summary'!CC205="Yes"),OFFSET('Water Data'!$G$6,0,10*ROW('Water Data'!G199)),NA())</f>
        <v>#N/A</v>
      </c>
      <c r="O205" s="508" t="e">
        <f ca="1">+IF(AND(ISNUMBER(OFFSET('Water Data'!$G$9,0,10*ROW('Water Data'!G199))),'Data Summary'!CD205="Yes"),OFFSET('Water Data'!$G$9,0,10*ROW('Water Data'!G199)),NA())</f>
        <v>#N/A</v>
      </c>
      <c r="P205" s="508" t="e">
        <f ca="1">+IF(AND(ISNUMBER(OFFSET('Water Data'!$H$4,0,10*ROW('Water Data'!H199))),'Data Summary'!CE205="Yes"),100-OFFSET('Water Data'!$H$4,0,10*ROW('Water Data'!H199)),NA())</f>
        <v>#N/A</v>
      </c>
      <c r="Q205" s="508" t="e">
        <f ca="1">+IF(AND(ISNUMBER(OFFSET('Water Data'!$H$6,0,10*ROW('Water Data'!H199))),'Data Summary'!CF205="Yes"),OFFSET('Water Data'!$H$6,0,10*ROW('Water Data'!H199)),NA())</f>
        <v>#N/A</v>
      </c>
      <c r="R205" s="508" t="e">
        <f ca="1">+IF(AND(ISNUMBER(OFFSET('Water Data'!$H$9,0,10*ROW('Water Data'!H199))),'Data Summary'!CG205="Yes"),OFFSET('Water Data'!$H$9,0,10*ROW('Water Data'!H199)),NA())</f>
        <v>#N/A</v>
      </c>
      <c r="S205" s="508" t="e">
        <f ca="1">+IF(AND(ISNUMBER(OFFSET('Water Data'!$I$4,0,10*ROW('Water Data'!I199))),'Data Summary'!CH205="Yes"),100-OFFSET('Water Data'!$I$4,0,10*ROW('Water Data'!I199)),NA())</f>
        <v>#N/A</v>
      </c>
      <c r="T205" s="508" t="e">
        <f ca="1">+IF(AND(ISNUMBER(OFFSET('Water Data'!$I$6,0,10*ROW('Water Data'!I199))),'Data Summary'!CI205="Yes"),OFFSET('Water Data'!$I$6,0,10*ROW('Water Data'!I199)),NA())</f>
        <v>#N/A</v>
      </c>
      <c r="U205" s="508" t="e">
        <f ca="1">+IF(AND(ISNUMBER(OFFSET('Water Data'!$I$9,0,10*ROW('Water Data'!I199))),'Data Summary'!CJ205="Yes"),OFFSET('Water Data'!$I$9,0,10*ROW('Water Data'!I199)),NA())</f>
        <v>#N/A</v>
      </c>
      <c r="V205" s="509" t="e">
        <f ca="1">+IF(AND(ISNUMBER(OFFSET('Sanitation Data'!$D$4,0,10*ROW('Sanitation Data'!D199))),'Data Summary'!CK205="Yes"),100-OFFSET('Sanitation Data'!$D$4,0,10*ROW('Sanitation Data'!D199)),NA())</f>
        <v>#N/A</v>
      </c>
      <c r="W205" s="509" t="e">
        <f ca="1">+IF(AND(ISNUMBER(OFFSET('Sanitation Data'!$D$6,0,10*ROW('Sanitation Data'!D199))),'Data Summary'!CL205="Yes"),OFFSET('Sanitation Data'!$D$6,0,10*ROW('Sanitation Data'!D199)),NA())</f>
        <v>#N/A</v>
      </c>
      <c r="X205" s="509" t="e">
        <f ca="1">+IF(AND(ISNUMBER(OFFSET('Sanitation Data'!$D$10,0,10*ROW('Sanitation Data'!D199))),'Data Summary'!CM205="Yes"),OFFSET('Sanitation Data'!$D$10,0,10*ROW('Sanitation Data'!D199)),NA())</f>
        <v>#N/A</v>
      </c>
      <c r="Y205" s="509" t="e">
        <f ca="1">+IF(AND(ISNUMBER(OFFSET('Sanitation Data'!$D$11,0,10*ROW('Sanitation Data'!D199))),'Data Summary'!CN205="Yes"),OFFSET('Sanitation Data'!$D$11,0,10*ROW('Sanitation Data'!D199)),NA())</f>
        <v>#N/A</v>
      </c>
      <c r="Z205" s="509" t="e">
        <f ca="1">+IF(AND(ISNUMBER(OFFSET('Sanitation Data'!$D$12,0,10*ROW('Sanitation Data'!D199))),'Data Summary'!CO205="Yes"),OFFSET('Sanitation Data'!$D$12,0,10*ROW('Sanitation Data'!D199)),NA())</f>
        <v>#N/A</v>
      </c>
      <c r="AA205" s="509" t="e">
        <f ca="1">+IF(AND(ISNUMBER(OFFSET('Sanitation Data'!$E$4,0,10*ROW('Sanitation Data'!E199))),'Data Summary'!CP205="Yes"),100-OFFSET('Sanitation Data'!$E$4,0,10*ROW('Sanitation Data'!E199)),NA())</f>
        <v>#N/A</v>
      </c>
      <c r="AB205" s="509" t="e">
        <f ca="1">+IF(AND(ISNUMBER(OFFSET('Sanitation Data'!$E$6,0,10*ROW('Sanitation Data'!E199))),'Data Summary'!CQ205="Yes"),OFFSET('Sanitation Data'!$E$6,0,10*ROW('Sanitation Data'!E199)),NA())</f>
        <v>#N/A</v>
      </c>
      <c r="AC205" s="509" t="e">
        <f ca="1">+IF(AND(ISNUMBER(OFFSET('Sanitation Data'!$E$10,0,10*ROW('Sanitation Data'!E199))),'Data Summary'!CR205="Yes"),OFFSET('Sanitation Data'!$E$10,0,10*ROW('Sanitation Data'!E199)),NA())</f>
        <v>#N/A</v>
      </c>
      <c r="AD205" s="509" t="e">
        <f ca="1">+IF(AND(ISNUMBER(OFFSET('Sanitation Data'!$E$11,0,10*ROW('Sanitation Data'!E199))),'Data Summary'!CS205="Yes"),OFFSET('Sanitation Data'!$E$11,0,10*ROW('Sanitation Data'!E199)),NA())</f>
        <v>#N/A</v>
      </c>
      <c r="AE205" s="509" t="e">
        <f ca="1">+IF(AND(ISNUMBER(OFFSET('Sanitation Data'!$E$12,0,10*ROW('Sanitation Data'!E199))),'Data Summary'!CT205="Yes"),OFFSET('Sanitation Data'!$E$12,0,10*ROW('Sanitation Data'!E199)),NA())</f>
        <v>#N/A</v>
      </c>
      <c r="AF205" s="509" t="e">
        <f ca="1">+IF(AND(ISNUMBER(OFFSET('Sanitation Data'!$F$4,0,10*ROW('Sanitation Data'!F199))),'Data Summary'!CU205="Yes"),100-OFFSET('Sanitation Data'!$F$4,0,10*ROW('Sanitation Data'!F199)),NA())</f>
        <v>#N/A</v>
      </c>
      <c r="AG205" s="509" t="e">
        <f ca="1">+IF(AND(ISNUMBER(OFFSET('Sanitation Data'!$F$6,0,10*ROW('Sanitation Data'!F199))),'Data Summary'!CV205="Yes"),OFFSET('Sanitation Data'!$F$6,0,10*ROW('Sanitation Data'!F199)),NA())</f>
        <v>#N/A</v>
      </c>
      <c r="AH205" s="509" t="e">
        <f ca="1">+IF(AND(ISNUMBER(OFFSET('Sanitation Data'!$F$10,0,10*ROW('Sanitation Data'!F199))),'Data Summary'!CW205="Yes"),OFFSET('Sanitation Data'!$F$10,0,10*ROW('Sanitation Data'!F199)),NA())</f>
        <v>#N/A</v>
      </c>
      <c r="AI205" s="509" t="e">
        <f ca="1">+IF(AND(ISNUMBER(OFFSET('Sanitation Data'!$F$11,0,10*ROW('Sanitation Data'!F199))),'Data Summary'!CX205="Yes"),OFFSET('Sanitation Data'!$F$11,0,10*ROW('Sanitation Data'!F199)),NA())</f>
        <v>#N/A</v>
      </c>
      <c r="AJ205" s="509" t="e">
        <f ca="1">+IF(AND(ISNUMBER(OFFSET('Sanitation Data'!$F$12,0,10*ROW('Sanitation Data'!F199))),'Data Summary'!CY205="Yes"),OFFSET('Sanitation Data'!$F$12,0,10*ROW('Sanitation Data'!F199)),NA())</f>
        <v>#N/A</v>
      </c>
      <c r="AK205" s="509" t="e">
        <f ca="1">+IF(AND(ISNUMBER(OFFSET('Sanitation Data'!$G$4,0,10*ROW('Sanitation Data'!G199))),'Data Summary'!CZ205="Yes"),100-OFFSET('Sanitation Data'!$G$4,0,10*ROW('Sanitation Data'!G199)),NA())</f>
        <v>#N/A</v>
      </c>
      <c r="AL205" s="509" t="e">
        <f ca="1">+IF(AND(ISNUMBER(OFFSET('Sanitation Data'!$G$6,0,10*ROW('Sanitation Data'!G199))),'Data Summary'!DA205="Yes"),OFFSET('Sanitation Data'!$G$6,0,10*ROW('Sanitation Data'!G199)),NA())</f>
        <v>#N/A</v>
      </c>
      <c r="AM205" s="509" t="e">
        <f ca="1">+IF(AND(ISNUMBER(OFFSET('Sanitation Data'!$G$10,0,10*ROW('Sanitation Data'!G199))),'Data Summary'!DB205="Yes"),OFFSET('Sanitation Data'!$G$10,0,10*ROW('Sanitation Data'!G199)),NA())</f>
        <v>#N/A</v>
      </c>
      <c r="AN205" s="509" t="e">
        <f ca="1">+IF(AND(ISNUMBER(OFFSET('Sanitation Data'!$G$11,0,10*ROW('Sanitation Data'!G199))),'Data Summary'!DC205="Yes"),OFFSET('Sanitation Data'!$G$11,0,10*ROW('Sanitation Data'!G199)),NA())</f>
        <v>#N/A</v>
      </c>
      <c r="AO205" s="509" t="e">
        <f ca="1">+IF(AND(ISNUMBER(OFFSET('Sanitation Data'!$G$12,0,10*ROW('Sanitation Data'!G199))),'Data Summary'!DD205="Yes"),OFFSET('Sanitation Data'!$G$12,0,10*ROW('Sanitation Data'!G199)),NA())</f>
        <v>#N/A</v>
      </c>
      <c r="AP205" s="509" t="e">
        <f ca="1">+IF(AND(ISNUMBER(OFFSET('Sanitation Data'!$H$4,0,10*ROW('Sanitation Data'!H199))),'Data Summary'!DE205="Yes"),100-OFFSET('Sanitation Data'!$H$4,0,10*ROW('Sanitation Data'!H199)),NA())</f>
        <v>#N/A</v>
      </c>
      <c r="AQ205" s="509" t="e">
        <f ca="1">+IF(AND(ISNUMBER(OFFSET('Sanitation Data'!$H$6,0,10*ROW('Sanitation Data'!H199))),'Data Summary'!DF205="Yes"),OFFSET('Sanitation Data'!$H$6,0,10*ROW('Sanitation Data'!H199)),NA())</f>
        <v>#N/A</v>
      </c>
      <c r="AR205" s="509" t="e">
        <f ca="1">+IF(AND(ISNUMBER(OFFSET('Sanitation Data'!$H$10,0,10*ROW('Sanitation Data'!H199))),'Data Summary'!DG205="Yes"),OFFSET('Sanitation Data'!$H$10,0,10*ROW('Sanitation Data'!H199)),NA())</f>
        <v>#N/A</v>
      </c>
      <c r="AS205" s="509" t="e">
        <f ca="1">+IF(AND(ISNUMBER(OFFSET('Sanitation Data'!$H$11,0,10*ROW('Sanitation Data'!H199))),'Data Summary'!DH205="Yes"),OFFSET('Sanitation Data'!$H$11,0,10*ROW('Sanitation Data'!H199)),NA())</f>
        <v>#N/A</v>
      </c>
      <c r="AT205" s="509" t="e">
        <f ca="1">+IF(AND(ISNUMBER(OFFSET('Sanitation Data'!$H$12,0,10*ROW('Sanitation Data'!H199))),'Data Summary'!DI205="Yes"),OFFSET('Sanitation Data'!$H$12,0,10*ROW('Sanitation Data'!H199)),NA())</f>
        <v>#N/A</v>
      </c>
      <c r="AU205" s="509" t="e">
        <f ca="1">+IF(AND(ISNUMBER(OFFSET('Sanitation Data'!$I$4,0,10*ROW('Sanitation Data'!I199))),'Data Summary'!DJ205="Yes"),100-OFFSET('Sanitation Data'!$I$4,0,10*ROW('Sanitation Data'!I199)),NA())</f>
        <v>#N/A</v>
      </c>
      <c r="AV205" s="509" t="e">
        <f ca="1">+IF(AND(ISNUMBER(OFFSET('Sanitation Data'!$I$6,0,10*ROW('Sanitation Data'!I199))),'Data Summary'!DK205="Yes"),OFFSET('Sanitation Data'!$I$6,0,10*ROW('Sanitation Data'!I199)),NA())</f>
        <v>#N/A</v>
      </c>
      <c r="AW205" s="509" t="e">
        <f ca="1">+IF(AND(ISNUMBER(OFFSET('Sanitation Data'!$I$10,0,10*ROW('Sanitation Data'!I199))),'Data Summary'!DL205="Yes"),OFFSET('Sanitation Data'!$I$10,0,10*ROW('Sanitation Data'!I199)),NA())</f>
        <v>#N/A</v>
      </c>
      <c r="AX205" s="509" t="e">
        <f ca="1">+IF(AND(ISNUMBER(OFFSET('Sanitation Data'!$I$11,0,10*ROW('Sanitation Data'!I199))),'Data Summary'!DM205="Yes"),OFFSET('Sanitation Data'!$I$11,0,10*ROW('Sanitation Data'!I199)),NA())</f>
        <v>#N/A</v>
      </c>
      <c r="AY205" s="509" t="e">
        <f ca="1">+IF(AND(ISNUMBER(OFFSET('Sanitation Data'!$I$12,0,10*ROW('Sanitation Data'!I199))),'Data Summary'!DN205="Yes"),OFFSET('Sanitation Data'!$I$12,0,10*ROW('Sanitation Data'!I199)),NA())</f>
        <v>#N/A</v>
      </c>
      <c r="AZ205" s="510" t="e">
        <f ca="1">+IF(AND(ISNUMBER(OFFSET('Hygiene Data'!$D$5,0,10*ROW('Hygiene Data'!D199))),'Data Summary'!DO205="Yes"),OFFSET('Hygiene Data'!$D$5,0,10*ROW('Hygiene Data'!D199)),NA())</f>
        <v>#N/A</v>
      </c>
      <c r="BA205" s="510" t="e">
        <f ca="1">+IF(AND(ISNUMBER(OFFSET('Hygiene Data'!$D$7,0,10*ROW('Hygiene Data'!D199))),'Data Summary'!DP205="Yes"),OFFSET('Hygiene Data'!$D$7,0,10*ROW('Hygiene Data'!D199)),NA())</f>
        <v>#N/A</v>
      </c>
      <c r="BB205" s="510" t="e">
        <f ca="1">+IF(AND(ISNUMBER(OFFSET('Hygiene Data'!$D$9,0,10*ROW('Hygiene Data'!D199))),'Data Summary'!DQ205="Yes"),OFFSET('Hygiene Data'!$D$9,0,10*ROW('Hygiene Data'!D199)),NA())</f>
        <v>#N/A</v>
      </c>
      <c r="BC205" s="510" t="e">
        <f ca="1">+IF(AND(ISNUMBER(OFFSET('Hygiene Data'!$E$5,0,10*ROW('Hygiene Data'!E199))),'Data Summary'!DR205="Yes"),OFFSET('Hygiene Data'!$E$5,0,10*ROW('Hygiene Data'!E199)),NA())</f>
        <v>#N/A</v>
      </c>
      <c r="BD205" s="510" t="e">
        <f ca="1">+IF(AND(ISNUMBER(OFFSET('Hygiene Data'!$E$7,0,10*ROW('Hygiene Data'!E199))),'Data Summary'!DS205="Yes"),OFFSET('Hygiene Data'!$E$7,0,10*ROW('Hygiene Data'!E199)),NA())</f>
        <v>#N/A</v>
      </c>
      <c r="BE205" s="510" t="e">
        <f ca="1">+IF(AND(ISNUMBER(OFFSET('Hygiene Data'!$E$9,0,10*ROW('Hygiene Data'!E199))),'Data Summary'!DT205="Yes"),OFFSET('Hygiene Data'!$E$9,0,10*ROW('Hygiene Data'!E199)),NA())</f>
        <v>#N/A</v>
      </c>
      <c r="BF205" s="510" t="e">
        <f ca="1">+IF(AND(ISNUMBER(OFFSET('Hygiene Data'!$F$5,0,10*ROW('Hygiene Data'!F199))),'Data Summary'!DU205="Yes"),OFFSET('Hygiene Data'!$F$5,0,10*ROW('Hygiene Data'!F199)),NA())</f>
        <v>#N/A</v>
      </c>
      <c r="BG205" s="510" t="e">
        <f ca="1">+IF(AND(ISNUMBER(OFFSET('Hygiene Data'!$F$7,0,10*ROW('Hygiene Data'!F199))),'Data Summary'!DV205="Yes"),OFFSET('Hygiene Data'!$F$7,0,10*ROW('Hygiene Data'!F199)),NA())</f>
        <v>#N/A</v>
      </c>
      <c r="BH205" s="510" t="e">
        <f ca="1">+IF(AND(ISNUMBER(OFFSET('Hygiene Data'!$F$9,0,10*ROW('Hygiene Data'!F199))),'Data Summary'!DW205="Yes"),OFFSET('Hygiene Data'!$F$9,0,10*ROW('Hygiene Data'!F199)),NA())</f>
        <v>#N/A</v>
      </c>
      <c r="BI205" s="510" t="e">
        <f ca="1">+IF(AND(ISNUMBER(OFFSET('Hygiene Data'!$G$5,0,10*ROW('Hygiene Data'!G199))),'Data Summary'!DX205="Yes"),OFFSET('Hygiene Data'!$G$5,0,10*ROW('Hygiene Data'!G199)),NA())</f>
        <v>#N/A</v>
      </c>
      <c r="BJ205" s="510" t="e">
        <f ca="1">+IF(AND(ISNUMBER(OFFSET('Hygiene Data'!$G$7,0,10*ROW('Hygiene Data'!G199))),'Data Summary'!DY205="Yes"),OFFSET('Hygiene Data'!$G$7,0,10*ROW('Hygiene Data'!G199)),NA())</f>
        <v>#N/A</v>
      </c>
      <c r="BK205" s="510" t="e">
        <f ca="1">+IF(AND(ISNUMBER(OFFSET('Hygiene Data'!$G$9,0,10*ROW('Hygiene Data'!G199))),'Data Summary'!DZ205="Yes"),OFFSET('Hygiene Data'!$G$9,0,10*ROW('Hygiene Data'!G199)),NA())</f>
        <v>#N/A</v>
      </c>
      <c r="BL205" s="510" t="e">
        <f ca="1">+IF(AND(ISNUMBER(OFFSET('Hygiene Data'!$H$5,0,10*ROW('Hygiene Data'!H199))),'Data Summary'!EA205="Yes"),OFFSET('Hygiene Data'!$H$5,0,10*ROW('Hygiene Data'!H199)),NA())</f>
        <v>#N/A</v>
      </c>
      <c r="BM205" s="510" t="e">
        <f ca="1">+IF(AND(ISNUMBER(OFFSET('Hygiene Data'!$H$7,0,10*ROW('Hygiene Data'!H199))),'Data Summary'!EB205="Yes"),OFFSET('Hygiene Data'!$H$7,0,10*ROW('Hygiene Data'!H199)),NA())</f>
        <v>#N/A</v>
      </c>
      <c r="BN205" s="510" t="e">
        <f ca="1">+IF(AND(ISNUMBER(OFFSET('Hygiene Data'!$H$9,0,10*ROW('Hygiene Data'!H199))),'Data Summary'!EC205="Yes"),OFFSET('Hygiene Data'!$H$9,0,10*ROW('Hygiene Data'!H199)),NA())</f>
        <v>#N/A</v>
      </c>
      <c r="BO205" s="510" t="e">
        <f ca="1">+IF(AND(ISNUMBER(OFFSET('Hygiene Data'!$I$5,0,10*ROW('Hygiene Data'!I199))),'Data Summary'!ED205="Yes"),OFFSET('Hygiene Data'!$I$5,0,10*ROW('Hygiene Data'!I199)),NA())</f>
        <v>#N/A</v>
      </c>
      <c r="BP205" s="510" t="e">
        <f ca="1">+IF(AND(ISNUMBER(OFFSET('Hygiene Data'!$I$7,0,10*ROW('Hygiene Data'!I199))),'Data Summary'!EE205="Yes"),OFFSET('Hygiene Data'!$I$7,0,10*ROW('Hygiene Data'!I199)),NA())</f>
        <v>#N/A</v>
      </c>
      <c r="BQ205" s="510" t="e">
        <f ca="1">+IF(AND(ISNUMBER(OFFSET('Hygiene Data'!$I$9,0,10*ROW('Hygiene Data'!I199))),'Data Summary'!EF205="Yes"),OFFSET('Hygiene Data'!$I$9,0,10*ROW('Hygiene Data'!I199)),NA())</f>
        <v>#N/A</v>
      </c>
    </row>
    <row r="206" spans="1:69" x14ac:dyDescent="0.25">
      <c r="A206" s="506" t="e">
        <f ca="1">+RIGHT('Data Summary'!A206,LEN('Data Summary'!A206)-9)</f>
        <v>#VALUE!</v>
      </c>
      <c r="B206" s="480" t="str">
        <f ca="1">+IF(ISTEXT('Data Summary'!B206),'Data Summary'!B206,"")</f>
        <v/>
      </c>
      <c r="C206" s="507" t="e">
        <f ca="1">+VALUE('Data Summary'!C206)</f>
        <v>#VALUE!</v>
      </c>
      <c r="D206" s="508" t="e">
        <f ca="1">+IF(AND(ISNUMBER(OFFSET('Water Data'!$D$4,0,10*ROW('Water Data'!D200))),'Data Summary'!BS206="Yes"),100-OFFSET('Water Data'!$D$4,0,10*ROW('Water Data'!D200)),NA())</f>
        <v>#N/A</v>
      </c>
      <c r="E206" s="508" t="e">
        <f ca="1">+IF(AND(ISNUMBER(OFFSET('Water Data'!$D$6,0,10*ROW('Water Data'!D200))),'Data Summary'!BT206="Yes"),OFFSET('Water Data'!$D$6,0,10*ROW('Water Data'!D200)),NA())</f>
        <v>#N/A</v>
      </c>
      <c r="F206" s="508" t="e">
        <f ca="1">+IF(AND(ISNUMBER(OFFSET('Water Data'!$D$9,0,10*ROW('Water Data'!D200))),'Data Summary'!BU206="Yes"),OFFSET('Water Data'!$D$9,0,10*ROW('Water Data'!D200)),NA())</f>
        <v>#N/A</v>
      </c>
      <c r="G206" s="508" t="e">
        <f ca="1">+IF(AND(ISNUMBER(OFFSET('Water Data'!$E$4,0,10*ROW('Water Data'!E200))),'Data Summary'!BV206="Yes"),100-OFFSET('Water Data'!$E$4,0,10*ROW('Water Data'!E200)),NA())</f>
        <v>#N/A</v>
      </c>
      <c r="H206" s="508" t="e">
        <f ca="1">+IF(AND(ISNUMBER(OFFSET('Water Data'!$E$6,0,10*ROW('Water Data'!E200))),'Data Summary'!BW206="Yes"),OFFSET('Water Data'!$E$6,0,10*ROW('Water Data'!E200)),NA())</f>
        <v>#N/A</v>
      </c>
      <c r="I206" s="508" t="e">
        <f ca="1">+IF(AND(ISNUMBER(OFFSET('Water Data'!$E$9,0,10*ROW('Water Data'!E200))),'Data Summary'!BX206="Yes"),OFFSET('Water Data'!$E$9,0,10*ROW('Water Data'!E200)),NA())</f>
        <v>#N/A</v>
      </c>
      <c r="J206" s="508" t="e">
        <f ca="1">+IF(AND(ISNUMBER(OFFSET('Water Data'!$F$4,0,10*ROW('Water Data'!F200))),'Data Summary'!BY206="Yes"),100-OFFSET('Water Data'!$F$4,0,10*ROW('Water Data'!F200)),NA())</f>
        <v>#N/A</v>
      </c>
      <c r="K206" s="508" t="e">
        <f ca="1">+IF(AND(ISNUMBER(OFFSET('Water Data'!$F$6,0,10*ROW('Water Data'!F200))),'Data Summary'!BZ206="Yes"),OFFSET('Water Data'!$F$6,0,10*ROW('Water Data'!F200)),NA())</f>
        <v>#N/A</v>
      </c>
      <c r="L206" s="508" t="e">
        <f ca="1">+IF(AND(ISNUMBER(OFFSET('Water Data'!$F$9,0,10*ROW('Water Data'!F200))),'Data Summary'!CA206="Yes"),OFFSET('Water Data'!$F$9,0,10*ROW('Water Data'!F200)),NA())</f>
        <v>#N/A</v>
      </c>
      <c r="M206" s="508" t="e">
        <f ca="1">+IF(AND(ISNUMBER(OFFSET('Water Data'!$G$4,0,10*ROW('Water Data'!G200))),'Data Summary'!CB206="Yes"),100-OFFSET('Water Data'!$G$4,0,10*ROW('Water Data'!G200)),NA())</f>
        <v>#N/A</v>
      </c>
      <c r="N206" s="508" t="e">
        <f ca="1">+IF(AND(ISNUMBER(OFFSET('Water Data'!$G$6,0,10*ROW('Water Data'!G200))),'Data Summary'!CC206="Yes"),OFFSET('Water Data'!$G$6,0,10*ROW('Water Data'!G200)),NA())</f>
        <v>#N/A</v>
      </c>
      <c r="O206" s="508" t="e">
        <f ca="1">+IF(AND(ISNUMBER(OFFSET('Water Data'!$G$9,0,10*ROW('Water Data'!G200))),'Data Summary'!CD206="Yes"),OFFSET('Water Data'!$G$9,0,10*ROW('Water Data'!G200)),NA())</f>
        <v>#N/A</v>
      </c>
      <c r="P206" s="508" t="e">
        <f ca="1">+IF(AND(ISNUMBER(OFFSET('Water Data'!$H$4,0,10*ROW('Water Data'!H200))),'Data Summary'!CE206="Yes"),100-OFFSET('Water Data'!$H$4,0,10*ROW('Water Data'!H200)),NA())</f>
        <v>#N/A</v>
      </c>
      <c r="Q206" s="508" t="e">
        <f ca="1">+IF(AND(ISNUMBER(OFFSET('Water Data'!$H$6,0,10*ROW('Water Data'!H200))),'Data Summary'!CF206="Yes"),OFFSET('Water Data'!$H$6,0,10*ROW('Water Data'!H200)),NA())</f>
        <v>#N/A</v>
      </c>
      <c r="R206" s="508" t="e">
        <f ca="1">+IF(AND(ISNUMBER(OFFSET('Water Data'!$H$9,0,10*ROW('Water Data'!H200))),'Data Summary'!CG206="Yes"),OFFSET('Water Data'!$H$9,0,10*ROW('Water Data'!H200)),NA())</f>
        <v>#N/A</v>
      </c>
      <c r="S206" s="508" t="e">
        <f ca="1">+IF(AND(ISNUMBER(OFFSET('Water Data'!$I$4,0,10*ROW('Water Data'!I200))),'Data Summary'!CH206="Yes"),100-OFFSET('Water Data'!$I$4,0,10*ROW('Water Data'!I200)),NA())</f>
        <v>#N/A</v>
      </c>
      <c r="T206" s="508" t="e">
        <f ca="1">+IF(AND(ISNUMBER(OFFSET('Water Data'!$I$6,0,10*ROW('Water Data'!I200))),'Data Summary'!CI206="Yes"),OFFSET('Water Data'!$I$6,0,10*ROW('Water Data'!I200)),NA())</f>
        <v>#N/A</v>
      </c>
      <c r="U206" s="508" t="e">
        <f ca="1">+IF(AND(ISNUMBER(OFFSET('Water Data'!$I$9,0,10*ROW('Water Data'!I200))),'Data Summary'!CJ206="Yes"),OFFSET('Water Data'!$I$9,0,10*ROW('Water Data'!I200)),NA())</f>
        <v>#N/A</v>
      </c>
      <c r="V206" s="509" t="e">
        <f ca="1">+IF(AND(ISNUMBER(OFFSET('Sanitation Data'!$D$4,0,10*ROW('Sanitation Data'!D200))),'Data Summary'!CK206="Yes"),100-OFFSET('Sanitation Data'!$D$4,0,10*ROW('Sanitation Data'!D200)),NA())</f>
        <v>#N/A</v>
      </c>
      <c r="W206" s="509" t="e">
        <f ca="1">+IF(AND(ISNUMBER(OFFSET('Sanitation Data'!$D$6,0,10*ROW('Sanitation Data'!D200))),'Data Summary'!CL206="Yes"),OFFSET('Sanitation Data'!$D$6,0,10*ROW('Sanitation Data'!D200)),NA())</f>
        <v>#N/A</v>
      </c>
      <c r="X206" s="509" t="e">
        <f ca="1">+IF(AND(ISNUMBER(OFFSET('Sanitation Data'!$D$10,0,10*ROW('Sanitation Data'!D200))),'Data Summary'!CM206="Yes"),OFFSET('Sanitation Data'!$D$10,0,10*ROW('Sanitation Data'!D200)),NA())</f>
        <v>#N/A</v>
      </c>
      <c r="Y206" s="509" t="e">
        <f ca="1">+IF(AND(ISNUMBER(OFFSET('Sanitation Data'!$D$11,0,10*ROW('Sanitation Data'!D200))),'Data Summary'!CN206="Yes"),OFFSET('Sanitation Data'!$D$11,0,10*ROW('Sanitation Data'!D200)),NA())</f>
        <v>#N/A</v>
      </c>
      <c r="Z206" s="509" t="e">
        <f ca="1">+IF(AND(ISNUMBER(OFFSET('Sanitation Data'!$D$12,0,10*ROW('Sanitation Data'!D200))),'Data Summary'!CO206="Yes"),OFFSET('Sanitation Data'!$D$12,0,10*ROW('Sanitation Data'!D200)),NA())</f>
        <v>#N/A</v>
      </c>
      <c r="AA206" s="509" t="e">
        <f ca="1">+IF(AND(ISNUMBER(OFFSET('Sanitation Data'!$E$4,0,10*ROW('Sanitation Data'!E200))),'Data Summary'!CP206="Yes"),100-OFFSET('Sanitation Data'!$E$4,0,10*ROW('Sanitation Data'!E200)),NA())</f>
        <v>#N/A</v>
      </c>
      <c r="AB206" s="509" t="e">
        <f ca="1">+IF(AND(ISNUMBER(OFFSET('Sanitation Data'!$E$6,0,10*ROW('Sanitation Data'!E200))),'Data Summary'!CQ206="Yes"),OFFSET('Sanitation Data'!$E$6,0,10*ROW('Sanitation Data'!E200)),NA())</f>
        <v>#N/A</v>
      </c>
      <c r="AC206" s="509" t="e">
        <f ca="1">+IF(AND(ISNUMBER(OFFSET('Sanitation Data'!$E$10,0,10*ROW('Sanitation Data'!E200))),'Data Summary'!CR206="Yes"),OFFSET('Sanitation Data'!$E$10,0,10*ROW('Sanitation Data'!E200)),NA())</f>
        <v>#N/A</v>
      </c>
      <c r="AD206" s="509" t="e">
        <f ca="1">+IF(AND(ISNUMBER(OFFSET('Sanitation Data'!$E$11,0,10*ROW('Sanitation Data'!E200))),'Data Summary'!CS206="Yes"),OFFSET('Sanitation Data'!$E$11,0,10*ROW('Sanitation Data'!E200)),NA())</f>
        <v>#N/A</v>
      </c>
      <c r="AE206" s="509" t="e">
        <f ca="1">+IF(AND(ISNUMBER(OFFSET('Sanitation Data'!$E$12,0,10*ROW('Sanitation Data'!E200))),'Data Summary'!CT206="Yes"),OFFSET('Sanitation Data'!$E$12,0,10*ROW('Sanitation Data'!E200)),NA())</f>
        <v>#N/A</v>
      </c>
      <c r="AF206" s="509" t="e">
        <f ca="1">+IF(AND(ISNUMBER(OFFSET('Sanitation Data'!$F$4,0,10*ROW('Sanitation Data'!F200))),'Data Summary'!CU206="Yes"),100-OFFSET('Sanitation Data'!$F$4,0,10*ROW('Sanitation Data'!F200)),NA())</f>
        <v>#N/A</v>
      </c>
      <c r="AG206" s="509" t="e">
        <f ca="1">+IF(AND(ISNUMBER(OFFSET('Sanitation Data'!$F$6,0,10*ROW('Sanitation Data'!F200))),'Data Summary'!CV206="Yes"),OFFSET('Sanitation Data'!$F$6,0,10*ROW('Sanitation Data'!F200)),NA())</f>
        <v>#N/A</v>
      </c>
      <c r="AH206" s="509" t="e">
        <f ca="1">+IF(AND(ISNUMBER(OFFSET('Sanitation Data'!$F$10,0,10*ROW('Sanitation Data'!F200))),'Data Summary'!CW206="Yes"),OFFSET('Sanitation Data'!$F$10,0,10*ROW('Sanitation Data'!F200)),NA())</f>
        <v>#N/A</v>
      </c>
      <c r="AI206" s="509" t="e">
        <f ca="1">+IF(AND(ISNUMBER(OFFSET('Sanitation Data'!$F$11,0,10*ROW('Sanitation Data'!F200))),'Data Summary'!CX206="Yes"),OFFSET('Sanitation Data'!$F$11,0,10*ROW('Sanitation Data'!F200)),NA())</f>
        <v>#N/A</v>
      </c>
      <c r="AJ206" s="509" t="e">
        <f ca="1">+IF(AND(ISNUMBER(OFFSET('Sanitation Data'!$F$12,0,10*ROW('Sanitation Data'!F200))),'Data Summary'!CY206="Yes"),OFFSET('Sanitation Data'!$F$12,0,10*ROW('Sanitation Data'!F200)),NA())</f>
        <v>#N/A</v>
      </c>
      <c r="AK206" s="509" t="e">
        <f ca="1">+IF(AND(ISNUMBER(OFFSET('Sanitation Data'!$G$4,0,10*ROW('Sanitation Data'!G200))),'Data Summary'!CZ206="Yes"),100-OFFSET('Sanitation Data'!$G$4,0,10*ROW('Sanitation Data'!G200)),NA())</f>
        <v>#N/A</v>
      </c>
      <c r="AL206" s="509" t="e">
        <f ca="1">+IF(AND(ISNUMBER(OFFSET('Sanitation Data'!$G$6,0,10*ROW('Sanitation Data'!G200))),'Data Summary'!DA206="Yes"),OFFSET('Sanitation Data'!$G$6,0,10*ROW('Sanitation Data'!G200)),NA())</f>
        <v>#N/A</v>
      </c>
      <c r="AM206" s="509" t="e">
        <f ca="1">+IF(AND(ISNUMBER(OFFSET('Sanitation Data'!$G$10,0,10*ROW('Sanitation Data'!G200))),'Data Summary'!DB206="Yes"),OFFSET('Sanitation Data'!$G$10,0,10*ROW('Sanitation Data'!G200)),NA())</f>
        <v>#N/A</v>
      </c>
      <c r="AN206" s="509" t="e">
        <f ca="1">+IF(AND(ISNUMBER(OFFSET('Sanitation Data'!$G$11,0,10*ROW('Sanitation Data'!G200))),'Data Summary'!DC206="Yes"),OFFSET('Sanitation Data'!$G$11,0,10*ROW('Sanitation Data'!G200)),NA())</f>
        <v>#N/A</v>
      </c>
      <c r="AO206" s="509" t="e">
        <f ca="1">+IF(AND(ISNUMBER(OFFSET('Sanitation Data'!$G$12,0,10*ROW('Sanitation Data'!G200))),'Data Summary'!DD206="Yes"),OFFSET('Sanitation Data'!$G$12,0,10*ROW('Sanitation Data'!G200)),NA())</f>
        <v>#N/A</v>
      </c>
      <c r="AP206" s="509" t="e">
        <f ca="1">+IF(AND(ISNUMBER(OFFSET('Sanitation Data'!$H$4,0,10*ROW('Sanitation Data'!H200))),'Data Summary'!DE206="Yes"),100-OFFSET('Sanitation Data'!$H$4,0,10*ROW('Sanitation Data'!H200)),NA())</f>
        <v>#N/A</v>
      </c>
      <c r="AQ206" s="509" t="e">
        <f ca="1">+IF(AND(ISNUMBER(OFFSET('Sanitation Data'!$H$6,0,10*ROW('Sanitation Data'!H200))),'Data Summary'!DF206="Yes"),OFFSET('Sanitation Data'!$H$6,0,10*ROW('Sanitation Data'!H200)),NA())</f>
        <v>#N/A</v>
      </c>
      <c r="AR206" s="509" t="e">
        <f ca="1">+IF(AND(ISNUMBER(OFFSET('Sanitation Data'!$H$10,0,10*ROW('Sanitation Data'!H200))),'Data Summary'!DG206="Yes"),OFFSET('Sanitation Data'!$H$10,0,10*ROW('Sanitation Data'!H200)),NA())</f>
        <v>#N/A</v>
      </c>
      <c r="AS206" s="509" t="e">
        <f ca="1">+IF(AND(ISNUMBER(OFFSET('Sanitation Data'!$H$11,0,10*ROW('Sanitation Data'!H200))),'Data Summary'!DH206="Yes"),OFFSET('Sanitation Data'!$H$11,0,10*ROW('Sanitation Data'!H200)),NA())</f>
        <v>#N/A</v>
      </c>
      <c r="AT206" s="509" t="e">
        <f ca="1">+IF(AND(ISNUMBER(OFFSET('Sanitation Data'!$H$12,0,10*ROW('Sanitation Data'!H200))),'Data Summary'!DI206="Yes"),OFFSET('Sanitation Data'!$H$12,0,10*ROW('Sanitation Data'!H200)),NA())</f>
        <v>#N/A</v>
      </c>
      <c r="AU206" s="509" t="e">
        <f ca="1">+IF(AND(ISNUMBER(OFFSET('Sanitation Data'!$I$4,0,10*ROW('Sanitation Data'!I200))),'Data Summary'!DJ206="Yes"),100-OFFSET('Sanitation Data'!$I$4,0,10*ROW('Sanitation Data'!I200)),NA())</f>
        <v>#N/A</v>
      </c>
      <c r="AV206" s="509" t="e">
        <f ca="1">+IF(AND(ISNUMBER(OFFSET('Sanitation Data'!$I$6,0,10*ROW('Sanitation Data'!I200))),'Data Summary'!DK206="Yes"),OFFSET('Sanitation Data'!$I$6,0,10*ROW('Sanitation Data'!I200)),NA())</f>
        <v>#N/A</v>
      </c>
      <c r="AW206" s="509" t="e">
        <f ca="1">+IF(AND(ISNUMBER(OFFSET('Sanitation Data'!$I$10,0,10*ROW('Sanitation Data'!I200))),'Data Summary'!DL206="Yes"),OFFSET('Sanitation Data'!$I$10,0,10*ROW('Sanitation Data'!I200)),NA())</f>
        <v>#N/A</v>
      </c>
      <c r="AX206" s="509" t="e">
        <f ca="1">+IF(AND(ISNUMBER(OFFSET('Sanitation Data'!$I$11,0,10*ROW('Sanitation Data'!I200))),'Data Summary'!DM206="Yes"),OFFSET('Sanitation Data'!$I$11,0,10*ROW('Sanitation Data'!I200)),NA())</f>
        <v>#N/A</v>
      </c>
      <c r="AY206" s="509" t="e">
        <f ca="1">+IF(AND(ISNUMBER(OFFSET('Sanitation Data'!$I$12,0,10*ROW('Sanitation Data'!I200))),'Data Summary'!DN206="Yes"),OFFSET('Sanitation Data'!$I$12,0,10*ROW('Sanitation Data'!I200)),NA())</f>
        <v>#N/A</v>
      </c>
      <c r="AZ206" s="510" t="e">
        <f ca="1">+IF(AND(ISNUMBER(OFFSET('Hygiene Data'!$D$5,0,10*ROW('Hygiene Data'!D200))),'Data Summary'!DO206="Yes"),OFFSET('Hygiene Data'!$D$5,0,10*ROW('Hygiene Data'!D200)),NA())</f>
        <v>#N/A</v>
      </c>
      <c r="BA206" s="510" t="e">
        <f ca="1">+IF(AND(ISNUMBER(OFFSET('Hygiene Data'!$D$7,0,10*ROW('Hygiene Data'!D200))),'Data Summary'!DP206="Yes"),OFFSET('Hygiene Data'!$D$7,0,10*ROW('Hygiene Data'!D200)),NA())</f>
        <v>#N/A</v>
      </c>
      <c r="BB206" s="510" t="e">
        <f ca="1">+IF(AND(ISNUMBER(OFFSET('Hygiene Data'!$D$9,0,10*ROW('Hygiene Data'!D200))),'Data Summary'!DQ206="Yes"),OFFSET('Hygiene Data'!$D$9,0,10*ROW('Hygiene Data'!D200)),NA())</f>
        <v>#N/A</v>
      </c>
      <c r="BC206" s="510" t="e">
        <f ca="1">+IF(AND(ISNUMBER(OFFSET('Hygiene Data'!$E$5,0,10*ROW('Hygiene Data'!E200))),'Data Summary'!DR206="Yes"),OFFSET('Hygiene Data'!$E$5,0,10*ROW('Hygiene Data'!E200)),NA())</f>
        <v>#N/A</v>
      </c>
      <c r="BD206" s="510" t="e">
        <f ca="1">+IF(AND(ISNUMBER(OFFSET('Hygiene Data'!$E$7,0,10*ROW('Hygiene Data'!E200))),'Data Summary'!DS206="Yes"),OFFSET('Hygiene Data'!$E$7,0,10*ROW('Hygiene Data'!E200)),NA())</f>
        <v>#N/A</v>
      </c>
      <c r="BE206" s="510" t="e">
        <f ca="1">+IF(AND(ISNUMBER(OFFSET('Hygiene Data'!$E$9,0,10*ROW('Hygiene Data'!E200))),'Data Summary'!DT206="Yes"),OFFSET('Hygiene Data'!$E$9,0,10*ROW('Hygiene Data'!E200)),NA())</f>
        <v>#N/A</v>
      </c>
      <c r="BF206" s="510" t="e">
        <f ca="1">+IF(AND(ISNUMBER(OFFSET('Hygiene Data'!$F$5,0,10*ROW('Hygiene Data'!F200))),'Data Summary'!DU206="Yes"),OFFSET('Hygiene Data'!$F$5,0,10*ROW('Hygiene Data'!F200)),NA())</f>
        <v>#N/A</v>
      </c>
      <c r="BG206" s="510" t="e">
        <f ca="1">+IF(AND(ISNUMBER(OFFSET('Hygiene Data'!$F$7,0,10*ROW('Hygiene Data'!F200))),'Data Summary'!DV206="Yes"),OFFSET('Hygiene Data'!$F$7,0,10*ROW('Hygiene Data'!F200)),NA())</f>
        <v>#N/A</v>
      </c>
      <c r="BH206" s="510" t="e">
        <f ca="1">+IF(AND(ISNUMBER(OFFSET('Hygiene Data'!$F$9,0,10*ROW('Hygiene Data'!F200))),'Data Summary'!DW206="Yes"),OFFSET('Hygiene Data'!$F$9,0,10*ROW('Hygiene Data'!F200)),NA())</f>
        <v>#N/A</v>
      </c>
      <c r="BI206" s="510" t="e">
        <f ca="1">+IF(AND(ISNUMBER(OFFSET('Hygiene Data'!$G$5,0,10*ROW('Hygiene Data'!G200))),'Data Summary'!DX206="Yes"),OFFSET('Hygiene Data'!$G$5,0,10*ROW('Hygiene Data'!G200)),NA())</f>
        <v>#N/A</v>
      </c>
      <c r="BJ206" s="510" t="e">
        <f ca="1">+IF(AND(ISNUMBER(OFFSET('Hygiene Data'!$G$7,0,10*ROW('Hygiene Data'!G200))),'Data Summary'!DY206="Yes"),OFFSET('Hygiene Data'!$G$7,0,10*ROW('Hygiene Data'!G200)),NA())</f>
        <v>#N/A</v>
      </c>
      <c r="BK206" s="510" t="e">
        <f ca="1">+IF(AND(ISNUMBER(OFFSET('Hygiene Data'!$G$9,0,10*ROW('Hygiene Data'!G200))),'Data Summary'!DZ206="Yes"),OFFSET('Hygiene Data'!$G$9,0,10*ROW('Hygiene Data'!G200)),NA())</f>
        <v>#N/A</v>
      </c>
      <c r="BL206" s="510" t="e">
        <f ca="1">+IF(AND(ISNUMBER(OFFSET('Hygiene Data'!$H$5,0,10*ROW('Hygiene Data'!H200))),'Data Summary'!EA206="Yes"),OFFSET('Hygiene Data'!$H$5,0,10*ROW('Hygiene Data'!H200)),NA())</f>
        <v>#N/A</v>
      </c>
      <c r="BM206" s="510" t="e">
        <f ca="1">+IF(AND(ISNUMBER(OFFSET('Hygiene Data'!$H$7,0,10*ROW('Hygiene Data'!H200))),'Data Summary'!EB206="Yes"),OFFSET('Hygiene Data'!$H$7,0,10*ROW('Hygiene Data'!H200)),NA())</f>
        <v>#N/A</v>
      </c>
      <c r="BN206" s="510" t="e">
        <f ca="1">+IF(AND(ISNUMBER(OFFSET('Hygiene Data'!$H$9,0,10*ROW('Hygiene Data'!H200))),'Data Summary'!EC206="Yes"),OFFSET('Hygiene Data'!$H$9,0,10*ROW('Hygiene Data'!H200)),NA())</f>
        <v>#N/A</v>
      </c>
      <c r="BO206" s="510" t="e">
        <f ca="1">+IF(AND(ISNUMBER(OFFSET('Hygiene Data'!$I$5,0,10*ROW('Hygiene Data'!I200))),'Data Summary'!ED206="Yes"),OFFSET('Hygiene Data'!$I$5,0,10*ROW('Hygiene Data'!I200)),NA())</f>
        <v>#N/A</v>
      </c>
      <c r="BP206" s="510" t="e">
        <f ca="1">+IF(AND(ISNUMBER(OFFSET('Hygiene Data'!$I$7,0,10*ROW('Hygiene Data'!I200))),'Data Summary'!EE206="Yes"),OFFSET('Hygiene Data'!$I$7,0,10*ROW('Hygiene Data'!I200)),NA())</f>
        <v>#N/A</v>
      </c>
      <c r="BQ206" s="510" t="e">
        <f ca="1">+IF(AND(ISNUMBER(OFFSET('Hygiene Data'!$I$9,0,10*ROW('Hygiene Data'!I200))),'Data Summary'!EF206="Yes"),OFFSET('Hygiene Data'!$I$9,0,10*ROW('Hygiene Data'!I200)),NA())</f>
        <v>#N/A</v>
      </c>
    </row>
    <row r="207" spans="1:69" x14ac:dyDescent="0.25">
      <c r="A207" s="506" t="e">
        <f ca="1">+RIGHT('Data Summary'!A207,LEN('Data Summary'!A207)-9)</f>
        <v>#VALUE!</v>
      </c>
      <c r="B207" s="480" t="str">
        <f ca="1">+IF(ISTEXT('Data Summary'!B207),'Data Summary'!B207,"")</f>
        <v/>
      </c>
      <c r="C207" s="507" t="e">
        <f ca="1">+VALUE('Data Summary'!C207)</f>
        <v>#VALUE!</v>
      </c>
      <c r="D207" s="508" t="e">
        <f ca="1">+IF(AND(ISNUMBER(OFFSET('Water Data'!$D$4,0,10*ROW('Water Data'!D201))),'Data Summary'!BS207="Yes"),100-OFFSET('Water Data'!$D$4,0,10*ROW('Water Data'!D201)),NA())</f>
        <v>#N/A</v>
      </c>
      <c r="E207" s="508" t="e">
        <f ca="1">+IF(AND(ISNUMBER(OFFSET('Water Data'!$D$6,0,10*ROW('Water Data'!D201))),'Data Summary'!BT207="Yes"),OFFSET('Water Data'!$D$6,0,10*ROW('Water Data'!D201)),NA())</f>
        <v>#N/A</v>
      </c>
      <c r="F207" s="508" t="e">
        <f ca="1">+IF(AND(ISNUMBER(OFFSET('Water Data'!$D$9,0,10*ROW('Water Data'!D201))),'Data Summary'!BU207="Yes"),OFFSET('Water Data'!$D$9,0,10*ROW('Water Data'!D201)),NA())</f>
        <v>#N/A</v>
      </c>
      <c r="G207" s="508" t="e">
        <f ca="1">+IF(AND(ISNUMBER(OFFSET('Water Data'!$E$4,0,10*ROW('Water Data'!E201))),'Data Summary'!BV207="Yes"),100-OFFSET('Water Data'!$E$4,0,10*ROW('Water Data'!E201)),NA())</f>
        <v>#N/A</v>
      </c>
      <c r="H207" s="508" t="e">
        <f ca="1">+IF(AND(ISNUMBER(OFFSET('Water Data'!$E$6,0,10*ROW('Water Data'!E201))),'Data Summary'!BW207="Yes"),OFFSET('Water Data'!$E$6,0,10*ROW('Water Data'!E201)),NA())</f>
        <v>#N/A</v>
      </c>
      <c r="I207" s="508" t="e">
        <f ca="1">+IF(AND(ISNUMBER(OFFSET('Water Data'!$E$9,0,10*ROW('Water Data'!E201))),'Data Summary'!BX207="Yes"),OFFSET('Water Data'!$E$9,0,10*ROW('Water Data'!E201)),NA())</f>
        <v>#N/A</v>
      </c>
      <c r="J207" s="508" t="e">
        <f ca="1">+IF(AND(ISNUMBER(OFFSET('Water Data'!$F$4,0,10*ROW('Water Data'!F201))),'Data Summary'!BY207="Yes"),100-OFFSET('Water Data'!$F$4,0,10*ROW('Water Data'!F201)),NA())</f>
        <v>#N/A</v>
      </c>
      <c r="K207" s="508" t="e">
        <f ca="1">+IF(AND(ISNUMBER(OFFSET('Water Data'!$F$6,0,10*ROW('Water Data'!F201))),'Data Summary'!BZ207="Yes"),OFFSET('Water Data'!$F$6,0,10*ROW('Water Data'!F201)),NA())</f>
        <v>#N/A</v>
      </c>
      <c r="L207" s="508" t="e">
        <f ca="1">+IF(AND(ISNUMBER(OFFSET('Water Data'!$F$9,0,10*ROW('Water Data'!F201))),'Data Summary'!CA207="Yes"),OFFSET('Water Data'!$F$9,0,10*ROW('Water Data'!F201)),NA())</f>
        <v>#N/A</v>
      </c>
      <c r="M207" s="508" t="e">
        <f ca="1">+IF(AND(ISNUMBER(OFFSET('Water Data'!$G$4,0,10*ROW('Water Data'!G201))),'Data Summary'!CB207="Yes"),100-OFFSET('Water Data'!$G$4,0,10*ROW('Water Data'!G201)),NA())</f>
        <v>#N/A</v>
      </c>
      <c r="N207" s="508" t="e">
        <f ca="1">+IF(AND(ISNUMBER(OFFSET('Water Data'!$G$6,0,10*ROW('Water Data'!G201))),'Data Summary'!CC207="Yes"),OFFSET('Water Data'!$G$6,0,10*ROW('Water Data'!G201)),NA())</f>
        <v>#N/A</v>
      </c>
      <c r="O207" s="508" t="e">
        <f ca="1">+IF(AND(ISNUMBER(OFFSET('Water Data'!$G$9,0,10*ROW('Water Data'!G201))),'Data Summary'!CD207="Yes"),OFFSET('Water Data'!$G$9,0,10*ROW('Water Data'!G201)),NA())</f>
        <v>#N/A</v>
      </c>
      <c r="P207" s="508" t="e">
        <f ca="1">+IF(AND(ISNUMBER(OFFSET('Water Data'!$H$4,0,10*ROW('Water Data'!H201))),'Data Summary'!CE207="Yes"),100-OFFSET('Water Data'!$H$4,0,10*ROW('Water Data'!H201)),NA())</f>
        <v>#N/A</v>
      </c>
      <c r="Q207" s="508" t="e">
        <f ca="1">+IF(AND(ISNUMBER(OFFSET('Water Data'!$H$6,0,10*ROW('Water Data'!H201))),'Data Summary'!CF207="Yes"),OFFSET('Water Data'!$H$6,0,10*ROW('Water Data'!H201)),NA())</f>
        <v>#N/A</v>
      </c>
      <c r="R207" s="508" t="e">
        <f ca="1">+IF(AND(ISNUMBER(OFFSET('Water Data'!$H$9,0,10*ROW('Water Data'!H201))),'Data Summary'!CG207="Yes"),OFFSET('Water Data'!$H$9,0,10*ROW('Water Data'!H201)),NA())</f>
        <v>#N/A</v>
      </c>
      <c r="S207" s="508" t="e">
        <f ca="1">+IF(AND(ISNUMBER(OFFSET('Water Data'!$I$4,0,10*ROW('Water Data'!I201))),'Data Summary'!CH207="Yes"),100-OFFSET('Water Data'!$I$4,0,10*ROW('Water Data'!I201)),NA())</f>
        <v>#N/A</v>
      </c>
      <c r="T207" s="508" t="e">
        <f ca="1">+IF(AND(ISNUMBER(OFFSET('Water Data'!$I$6,0,10*ROW('Water Data'!I201))),'Data Summary'!CI207="Yes"),OFFSET('Water Data'!$I$6,0,10*ROW('Water Data'!I201)),NA())</f>
        <v>#N/A</v>
      </c>
      <c r="U207" s="508" t="e">
        <f ca="1">+IF(AND(ISNUMBER(OFFSET('Water Data'!$I$9,0,10*ROW('Water Data'!I201))),'Data Summary'!CJ207="Yes"),OFFSET('Water Data'!$I$9,0,10*ROW('Water Data'!I201)),NA())</f>
        <v>#N/A</v>
      </c>
      <c r="V207" s="509" t="e">
        <f ca="1">+IF(AND(ISNUMBER(OFFSET('Sanitation Data'!$D$4,0,10*ROW('Sanitation Data'!D201))),'Data Summary'!CK207="Yes"),100-OFFSET('Sanitation Data'!$D$4,0,10*ROW('Sanitation Data'!D201)),NA())</f>
        <v>#N/A</v>
      </c>
      <c r="W207" s="509" t="e">
        <f ca="1">+IF(AND(ISNUMBER(OFFSET('Sanitation Data'!$D$6,0,10*ROW('Sanitation Data'!D201))),'Data Summary'!CL207="Yes"),OFFSET('Sanitation Data'!$D$6,0,10*ROW('Sanitation Data'!D201)),NA())</f>
        <v>#N/A</v>
      </c>
      <c r="X207" s="509" t="e">
        <f ca="1">+IF(AND(ISNUMBER(OFFSET('Sanitation Data'!$D$10,0,10*ROW('Sanitation Data'!D201))),'Data Summary'!CM207="Yes"),OFFSET('Sanitation Data'!$D$10,0,10*ROW('Sanitation Data'!D201)),NA())</f>
        <v>#N/A</v>
      </c>
      <c r="Y207" s="509" t="e">
        <f ca="1">+IF(AND(ISNUMBER(OFFSET('Sanitation Data'!$D$11,0,10*ROW('Sanitation Data'!D201))),'Data Summary'!CN207="Yes"),OFFSET('Sanitation Data'!$D$11,0,10*ROW('Sanitation Data'!D201)),NA())</f>
        <v>#N/A</v>
      </c>
      <c r="Z207" s="509" t="e">
        <f ca="1">+IF(AND(ISNUMBER(OFFSET('Sanitation Data'!$D$12,0,10*ROW('Sanitation Data'!D201))),'Data Summary'!CO207="Yes"),OFFSET('Sanitation Data'!$D$12,0,10*ROW('Sanitation Data'!D201)),NA())</f>
        <v>#N/A</v>
      </c>
      <c r="AA207" s="509" t="e">
        <f ca="1">+IF(AND(ISNUMBER(OFFSET('Sanitation Data'!$E$4,0,10*ROW('Sanitation Data'!E201))),'Data Summary'!CP207="Yes"),100-OFFSET('Sanitation Data'!$E$4,0,10*ROW('Sanitation Data'!E201)),NA())</f>
        <v>#N/A</v>
      </c>
      <c r="AB207" s="509" t="e">
        <f ca="1">+IF(AND(ISNUMBER(OFFSET('Sanitation Data'!$E$6,0,10*ROW('Sanitation Data'!E201))),'Data Summary'!CQ207="Yes"),OFFSET('Sanitation Data'!$E$6,0,10*ROW('Sanitation Data'!E201)),NA())</f>
        <v>#N/A</v>
      </c>
      <c r="AC207" s="509" t="e">
        <f ca="1">+IF(AND(ISNUMBER(OFFSET('Sanitation Data'!$E$10,0,10*ROW('Sanitation Data'!E201))),'Data Summary'!CR207="Yes"),OFFSET('Sanitation Data'!$E$10,0,10*ROW('Sanitation Data'!E201)),NA())</f>
        <v>#N/A</v>
      </c>
      <c r="AD207" s="509" t="e">
        <f ca="1">+IF(AND(ISNUMBER(OFFSET('Sanitation Data'!$E$11,0,10*ROW('Sanitation Data'!E201))),'Data Summary'!CS207="Yes"),OFFSET('Sanitation Data'!$E$11,0,10*ROW('Sanitation Data'!E201)),NA())</f>
        <v>#N/A</v>
      </c>
      <c r="AE207" s="509" t="e">
        <f ca="1">+IF(AND(ISNUMBER(OFFSET('Sanitation Data'!$E$12,0,10*ROW('Sanitation Data'!E201))),'Data Summary'!CT207="Yes"),OFFSET('Sanitation Data'!$E$12,0,10*ROW('Sanitation Data'!E201)),NA())</f>
        <v>#N/A</v>
      </c>
      <c r="AF207" s="509" t="e">
        <f ca="1">+IF(AND(ISNUMBER(OFFSET('Sanitation Data'!$F$4,0,10*ROW('Sanitation Data'!F201))),'Data Summary'!CU207="Yes"),100-OFFSET('Sanitation Data'!$F$4,0,10*ROW('Sanitation Data'!F201)),NA())</f>
        <v>#N/A</v>
      </c>
      <c r="AG207" s="509" t="e">
        <f ca="1">+IF(AND(ISNUMBER(OFFSET('Sanitation Data'!$F$6,0,10*ROW('Sanitation Data'!F201))),'Data Summary'!CV207="Yes"),OFFSET('Sanitation Data'!$F$6,0,10*ROW('Sanitation Data'!F201)),NA())</f>
        <v>#N/A</v>
      </c>
      <c r="AH207" s="509" t="e">
        <f ca="1">+IF(AND(ISNUMBER(OFFSET('Sanitation Data'!$F$10,0,10*ROW('Sanitation Data'!F201))),'Data Summary'!CW207="Yes"),OFFSET('Sanitation Data'!$F$10,0,10*ROW('Sanitation Data'!F201)),NA())</f>
        <v>#N/A</v>
      </c>
      <c r="AI207" s="509" t="e">
        <f ca="1">+IF(AND(ISNUMBER(OFFSET('Sanitation Data'!$F$11,0,10*ROW('Sanitation Data'!F201))),'Data Summary'!CX207="Yes"),OFFSET('Sanitation Data'!$F$11,0,10*ROW('Sanitation Data'!F201)),NA())</f>
        <v>#N/A</v>
      </c>
      <c r="AJ207" s="509" t="e">
        <f ca="1">+IF(AND(ISNUMBER(OFFSET('Sanitation Data'!$F$12,0,10*ROW('Sanitation Data'!F201))),'Data Summary'!CY207="Yes"),OFFSET('Sanitation Data'!$F$12,0,10*ROW('Sanitation Data'!F201)),NA())</f>
        <v>#N/A</v>
      </c>
      <c r="AK207" s="509" t="e">
        <f ca="1">+IF(AND(ISNUMBER(OFFSET('Sanitation Data'!$G$4,0,10*ROW('Sanitation Data'!G201))),'Data Summary'!CZ207="Yes"),100-OFFSET('Sanitation Data'!$G$4,0,10*ROW('Sanitation Data'!G201)),NA())</f>
        <v>#N/A</v>
      </c>
      <c r="AL207" s="509" t="e">
        <f ca="1">+IF(AND(ISNUMBER(OFFSET('Sanitation Data'!$G$6,0,10*ROW('Sanitation Data'!G201))),'Data Summary'!DA207="Yes"),OFFSET('Sanitation Data'!$G$6,0,10*ROW('Sanitation Data'!G201)),NA())</f>
        <v>#N/A</v>
      </c>
      <c r="AM207" s="509" t="e">
        <f ca="1">+IF(AND(ISNUMBER(OFFSET('Sanitation Data'!$G$10,0,10*ROW('Sanitation Data'!G201))),'Data Summary'!DB207="Yes"),OFFSET('Sanitation Data'!$G$10,0,10*ROW('Sanitation Data'!G201)),NA())</f>
        <v>#N/A</v>
      </c>
      <c r="AN207" s="509" t="e">
        <f ca="1">+IF(AND(ISNUMBER(OFFSET('Sanitation Data'!$G$11,0,10*ROW('Sanitation Data'!G201))),'Data Summary'!DC207="Yes"),OFFSET('Sanitation Data'!$G$11,0,10*ROW('Sanitation Data'!G201)),NA())</f>
        <v>#N/A</v>
      </c>
      <c r="AO207" s="509" t="e">
        <f ca="1">+IF(AND(ISNUMBER(OFFSET('Sanitation Data'!$G$12,0,10*ROW('Sanitation Data'!G201))),'Data Summary'!DD207="Yes"),OFFSET('Sanitation Data'!$G$12,0,10*ROW('Sanitation Data'!G201)),NA())</f>
        <v>#N/A</v>
      </c>
      <c r="AP207" s="509" t="e">
        <f ca="1">+IF(AND(ISNUMBER(OFFSET('Sanitation Data'!$H$4,0,10*ROW('Sanitation Data'!H201))),'Data Summary'!DE207="Yes"),100-OFFSET('Sanitation Data'!$H$4,0,10*ROW('Sanitation Data'!H201)),NA())</f>
        <v>#N/A</v>
      </c>
      <c r="AQ207" s="509" t="e">
        <f ca="1">+IF(AND(ISNUMBER(OFFSET('Sanitation Data'!$H$6,0,10*ROW('Sanitation Data'!H201))),'Data Summary'!DF207="Yes"),OFFSET('Sanitation Data'!$H$6,0,10*ROW('Sanitation Data'!H201)),NA())</f>
        <v>#N/A</v>
      </c>
      <c r="AR207" s="509" t="e">
        <f ca="1">+IF(AND(ISNUMBER(OFFSET('Sanitation Data'!$H$10,0,10*ROW('Sanitation Data'!H201))),'Data Summary'!DG207="Yes"),OFFSET('Sanitation Data'!$H$10,0,10*ROW('Sanitation Data'!H201)),NA())</f>
        <v>#N/A</v>
      </c>
      <c r="AS207" s="509" t="e">
        <f ca="1">+IF(AND(ISNUMBER(OFFSET('Sanitation Data'!$H$11,0,10*ROW('Sanitation Data'!H201))),'Data Summary'!DH207="Yes"),OFFSET('Sanitation Data'!$H$11,0,10*ROW('Sanitation Data'!H201)),NA())</f>
        <v>#N/A</v>
      </c>
      <c r="AT207" s="509" t="e">
        <f ca="1">+IF(AND(ISNUMBER(OFFSET('Sanitation Data'!$H$12,0,10*ROW('Sanitation Data'!H201))),'Data Summary'!DI207="Yes"),OFFSET('Sanitation Data'!$H$12,0,10*ROW('Sanitation Data'!H201)),NA())</f>
        <v>#N/A</v>
      </c>
      <c r="AU207" s="509" t="e">
        <f ca="1">+IF(AND(ISNUMBER(OFFSET('Sanitation Data'!$I$4,0,10*ROW('Sanitation Data'!I201))),'Data Summary'!DJ207="Yes"),100-OFFSET('Sanitation Data'!$I$4,0,10*ROW('Sanitation Data'!I201)),NA())</f>
        <v>#N/A</v>
      </c>
      <c r="AV207" s="509" t="e">
        <f ca="1">+IF(AND(ISNUMBER(OFFSET('Sanitation Data'!$I$6,0,10*ROW('Sanitation Data'!I201))),'Data Summary'!DK207="Yes"),OFFSET('Sanitation Data'!$I$6,0,10*ROW('Sanitation Data'!I201)),NA())</f>
        <v>#N/A</v>
      </c>
      <c r="AW207" s="509" t="e">
        <f ca="1">+IF(AND(ISNUMBER(OFFSET('Sanitation Data'!$I$10,0,10*ROW('Sanitation Data'!I201))),'Data Summary'!DL207="Yes"),OFFSET('Sanitation Data'!$I$10,0,10*ROW('Sanitation Data'!I201)),NA())</f>
        <v>#N/A</v>
      </c>
      <c r="AX207" s="509" t="e">
        <f ca="1">+IF(AND(ISNUMBER(OFFSET('Sanitation Data'!$I$11,0,10*ROW('Sanitation Data'!I201))),'Data Summary'!DM207="Yes"),OFFSET('Sanitation Data'!$I$11,0,10*ROW('Sanitation Data'!I201)),NA())</f>
        <v>#N/A</v>
      </c>
      <c r="AY207" s="509" t="e">
        <f ca="1">+IF(AND(ISNUMBER(OFFSET('Sanitation Data'!$I$12,0,10*ROW('Sanitation Data'!I201))),'Data Summary'!DN207="Yes"),OFFSET('Sanitation Data'!$I$12,0,10*ROW('Sanitation Data'!I201)),NA())</f>
        <v>#N/A</v>
      </c>
      <c r="AZ207" s="510" t="e">
        <f ca="1">+IF(AND(ISNUMBER(OFFSET('Hygiene Data'!$D$5,0,10*ROW('Hygiene Data'!D201))),'Data Summary'!DO207="Yes"),OFFSET('Hygiene Data'!$D$5,0,10*ROW('Hygiene Data'!D201)),NA())</f>
        <v>#N/A</v>
      </c>
      <c r="BA207" s="510" t="e">
        <f ca="1">+IF(AND(ISNUMBER(OFFSET('Hygiene Data'!$D$7,0,10*ROW('Hygiene Data'!D201))),'Data Summary'!DP207="Yes"),OFFSET('Hygiene Data'!$D$7,0,10*ROW('Hygiene Data'!D201)),NA())</f>
        <v>#N/A</v>
      </c>
      <c r="BB207" s="510" t="e">
        <f ca="1">+IF(AND(ISNUMBER(OFFSET('Hygiene Data'!$D$9,0,10*ROW('Hygiene Data'!D201))),'Data Summary'!DQ207="Yes"),OFFSET('Hygiene Data'!$D$9,0,10*ROW('Hygiene Data'!D201)),NA())</f>
        <v>#N/A</v>
      </c>
      <c r="BC207" s="510" t="e">
        <f ca="1">+IF(AND(ISNUMBER(OFFSET('Hygiene Data'!$E$5,0,10*ROW('Hygiene Data'!E201))),'Data Summary'!DR207="Yes"),OFFSET('Hygiene Data'!$E$5,0,10*ROW('Hygiene Data'!E201)),NA())</f>
        <v>#N/A</v>
      </c>
      <c r="BD207" s="510" t="e">
        <f ca="1">+IF(AND(ISNUMBER(OFFSET('Hygiene Data'!$E$7,0,10*ROW('Hygiene Data'!E201))),'Data Summary'!DS207="Yes"),OFFSET('Hygiene Data'!$E$7,0,10*ROW('Hygiene Data'!E201)),NA())</f>
        <v>#N/A</v>
      </c>
      <c r="BE207" s="510" t="e">
        <f ca="1">+IF(AND(ISNUMBER(OFFSET('Hygiene Data'!$E$9,0,10*ROW('Hygiene Data'!E201))),'Data Summary'!DT207="Yes"),OFFSET('Hygiene Data'!$E$9,0,10*ROW('Hygiene Data'!E201)),NA())</f>
        <v>#N/A</v>
      </c>
      <c r="BF207" s="510" t="e">
        <f ca="1">+IF(AND(ISNUMBER(OFFSET('Hygiene Data'!$F$5,0,10*ROW('Hygiene Data'!F201))),'Data Summary'!DU207="Yes"),OFFSET('Hygiene Data'!$F$5,0,10*ROW('Hygiene Data'!F201)),NA())</f>
        <v>#N/A</v>
      </c>
      <c r="BG207" s="510" t="e">
        <f ca="1">+IF(AND(ISNUMBER(OFFSET('Hygiene Data'!$F$7,0,10*ROW('Hygiene Data'!F201))),'Data Summary'!DV207="Yes"),OFFSET('Hygiene Data'!$F$7,0,10*ROW('Hygiene Data'!F201)),NA())</f>
        <v>#N/A</v>
      </c>
      <c r="BH207" s="510" t="e">
        <f ca="1">+IF(AND(ISNUMBER(OFFSET('Hygiene Data'!$F$9,0,10*ROW('Hygiene Data'!F201))),'Data Summary'!DW207="Yes"),OFFSET('Hygiene Data'!$F$9,0,10*ROW('Hygiene Data'!F201)),NA())</f>
        <v>#N/A</v>
      </c>
      <c r="BI207" s="510" t="e">
        <f ca="1">+IF(AND(ISNUMBER(OFFSET('Hygiene Data'!$G$5,0,10*ROW('Hygiene Data'!G201))),'Data Summary'!DX207="Yes"),OFFSET('Hygiene Data'!$G$5,0,10*ROW('Hygiene Data'!G201)),NA())</f>
        <v>#N/A</v>
      </c>
      <c r="BJ207" s="510" t="e">
        <f ca="1">+IF(AND(ISNUMBER(OFFSET('Hygiene Data'!$G$7,0,10*ROW('Hygiene Data'!G201))),'Data Summary'!DY207="Yes"),OFFSET('Hygiene Data'!$G$7,0,10*ROW('Hygiene Data'!G201)),NA())</f>
        <v>#N/A</v>
      </c>
      <c r="BK207" s="510" t="e">
        <f ca="1">+IF(AND(ISNUMBER(OFFSET('Hygiene Data'!$G$9,0,10*ROW('Hygiene Data'!G201))),'Data Summary'!DZ207="Yes"),OFFSET('Hygiene Data'!$G$9,0,10*ROW('Hygiene Data'!G201)),NA())</f>
        <v>#N/A</v>
      </c>
      <c r="BL207" s="510" t="e">
        <f ca="1">+IF(AND(ISNUMBER(OFFSET('Hygiene Data'!$H$5,0,10*ROW('Hygiene Data'!H201))),'Data Summary'!EA207="Yes"),OFFSET('Hygiene Data'!$H$5,0,10*ROW('Hygiene Data'!H201)),NA())</f>
        <v>#N/A</v>
      </c>
      <c r="BM207" s="510" t="e">
        <f ca="1">+IF(AND(ISNUMBER(OFFSET('Hygiene Data'!$H$7,0,10*ROW('Hygiene Data'!H201))),'Data Summary'!EB207="Yes"),OFFSET('Hygiene Data'!$H$7,0,10*ROW('Hygiene Data'!H201)),NA())</f>
        <v>#N/A</v>
      </c>
      <c r="BN207" s="510" t="e">
        <f ca="1">+IF(AND(ISNUMBER(OFFSET('Hygiene Data'!$H$9,0,10*ROW('Hygiene Data'!H201))),'Data Summary'!EC207="Yes"),OFFSET('Hygiene Data'!$H$9,0,10*ROW('Hygiene Data'!H201)),NA())</f>
        <v>#N/A</v>
      </c>
      <c r="BO207" s="510" t="e">
        <f ca="1">+IF(AND(ISNUMBER(OFFSET('Hygiene Data'!$I$5,0,10*ROW('Hygiene Data'!I201))),'Data Summary'!ED207="Yes"),OFFSET('Hygiene Data'!$I$5,0,10*ROW('Hygiene Data'!I201)),NA())</f>
        <v>#N/A</v>
      </c>
      <c r="BP207" s="510" t="e">
        <f ca="1">+IF(AND(ISNUMBER(OFFSET('Hygiene Data'!$I$7,0,10*ROW('Hygiene Data'!I201))),'Data Summary'!EE207="Yes"),OFFSET('Hygiene Data'!$I$7,0,10*ROW('Hygiene Data'!I201)),NA())</f>
        <v>#N/A</v>
      </c>
      <c r="BQ207" s="510"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67A04-47E5-4F66-B33C-8C1D32B18F5E}">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70" customWidth="1"/>
    <col min="2" max="2" width="6.5" style="571" customWidth="1"/>
    <col min="3" max="3" width="21.59765625" style="572" customWidth="1"/>
    <col min="4" max="4" width="9.69921875" style="520" customWidth="1"/>
    <col min="5" max="5" width="8" style="575" customWidth="1"/>
    <col min="6" max="6" width="8" style="573" customWidth="1"/>
    <col min="7" max="7" width="8" style="576" customWidth="1"/>
    <col min="8" max="8" width="8" style="573" customWidth="1"/>
    <col min="9" max="9" width="8" style="520" customWidth="1"/>
    <col min="10" max="10" width="8" style="574" customWidth="1"/>
    <col min="11" max="11" width="8" style="577" customWidth="1"/>
    <col min="12" max="12" width="8" style="573" customWidth="1"/>
    <col min="13" max="13" width="8" style="578" customWidth="1"/>
    <col min="14" max="14" width="8" style="574" customWidth="1"/>
    <col min="15" max="19" width="8" style="520" customWidth="1"/>
    <col min="20" max="16384" width="9" style="520"/>
  </cols>
  <sheetData>
    <row r="1" spans="1:19" ht="20.25" customHeight="1" x14ac:dyDescent="0.25">
      <c r="A1" s="511" t="str">
        <f>HLOOKUP(Introduction!$G$4,nametranslations,157,FALSE)</f>
        <v>WHO/UNICEF JMP Estimates
(Updated 2026)</v>
      </c>
      <c r="B1" s="512" t="str">
        <f ca="1">HLOOKUP([1]Introduction!$G$4,nametranslations,38,FALSE)</f>
        <v>Water, sanitation and hygiene services in schools</v>
      </c>
      <c r="C1" s="512" t="str">
        <f ca="1">HLOOKUP([1]Introduction!$G$4,nametranslations,38,FALSE)</f>
        <v>Water, sanitation and hygiene services in schools</v>
      </c>
      <c r="D1" s="512" t="str">
        <f ca="1">HLOOKUP([1]Introduction!$G$4,nametranslations,38,FALSE)</f>
        <v>Water, sanitation and hygiene services in schools</v>
      </c>
      <c r="E1" s="513" t="str">
        <f>HLOOKUP(Introduction!$G$4,nametranslations,68,FALSE)</f>
        <v>Drinking Water (%)</v>
      </c>
      <c r="F1" s="514"/>
      <c r="G1" s="514"/>
      <c r="H1" s="514"/>
      <c r="I1" s="515"/>
      <c r="J1" s="516" t="str">
        <f>HLOOKUP(Introduction!$G$4,nametranslations,69,FALSE)</f>
        <v>Sanitation (%)</v>
      </c>
      <c r="K1" s="516"/>
      <c r="L1" s="516"/>
      <c r="M1" s="516"/>
      <c r="N1" s="516"/>
      <c r="O1" s="517" t="str">
        <f>HLOOKUP(Introduction!$G$4,nametranslations,70,FALSE)</f>
        <v>Hygiene (%)</v>
      </c>
      <c r="P1" s="518"/>
      <c r="Q1" s="518"/>
      <c r="R1" s="518"/>
      <c r="S1" s="519"/>
    </row>
    <row r="2" spans="1:19" x14ac:dyDescent="0.25">
      <c r="A2" s="512" t="str">
        <f ca="1">HLOOKUP([1]Introduction!$G$4,nametranslations,38,FALSE)</f>
        <v>Water, sanitation and hygiene services in schools</v>
      </c>
      <c r="B2" s="512" t="str">
        <f ca="1">HLOOKUP([1]Introduction!$G$4,nametranslations,38,FALSE)</f>
        <v>Water, sanitation and hygiene services in schools</v>
      </c>
      <c r="C2" s="512" t="str">
        <f ca="1">HLOOKUP([1]Introduction!$G$4,nametranslations,38,FALSE)</f>
        <v>Water, sanitation and hygiene services in schools</v>
      </c>
      <c r="D2" s="512" t="str">
        <f ca="1">HLOOKUP([1]Introduction!$G$4,nametranslations,38,FALSE)</f>
        <v>Water, sanitation and hygiene services in schools</v>
      </c>
      <c r="E2" s="521"/>
      <c r="F2" s="522"/>
      <c r="G2" s="523"/>
      <c r="H2" s="524"/>
      <c r="I2" s="525"/>
      <c r="J2" s="526"/>
      <c r="K2" s="522"/>
      <c r="L2" s="527"/>
      <c r="M2" s="524"/>
      <c r="N2" s="528"/>
      <c r="O2" s="521"/>
      <c r="P2" s="522"/>
      <c r="Q2" s="529"/>
      <c r="R2" s="524"/>
      <c r="S2" s="525"/>
    </row>
    <row r="3" spans="1:19" ht="134.25" customHeight="1" x14ac:dyDescent="0.25">
      <c r="A3" s="530" t="str">
        <f>HLOOKUP(Introduction!$G$4,nametranslations,71,FALSE)</f>
        <v>Country</v>
      </c>
      <c r="B3" s="531" t="str">
        <f>HLOOKUP(Introduction!$G$4,nametranslations,72,FALSE)</f>
        <v>Year</v>
      </c>
      <c r="C3" s="532" t="str">
        <f>HLOOKUP(Introduction!$G$4,nametranslations,73,FALSE)</f>
        <v>Setting</v>
      </c>
      <c r="D3" s="533" t="str">
        <f>HLOOKUP(Introduction!$G$4,nametranslations,67,FALSE)</f>
        <v>School Age Population 
Source: United Nations Population Division &amp; UNESCO</v>
      </c>
      <c r="E3" s="534" t="str">
        <f>HLOOKUP(Introduction!$G$4,nametranslations,74,FALSE)</f>
        <v>Facility</v>
      </c>
      <c r="F3" s="535" t="str">
        <f>HLOOKUP(Introduction!$G$4,nametranslations,75,FALSE)</f>
        <v>Improved</v>
      </c>
      <c r="G3" s="536" t="str">
        <f>HLOOKUP(Introduction!$G$4,nametranslations,76,FALSE)</f>
        <v>Basic (improved &amp; available)</v>
      </c>
      <c r="H3" s="537" t="str">
        <f>HLOOKUP(Introduction!$G$4,nametranslations,77,FALSE)</f>
        <v>Limited</v>
      </c>
      <c r="I3" s="538" t="str">
        <f>HLOOKUP(Introduction!$G$4,nametranslations,78,FALSE)</f>
        <v>No service</v>
      </c>
      <c r="J3" s="539" t="str">
        <f>HLOOKUP(Introduction!$G$4,nametranslations,74,FALSE)</f>
        <v>Facility</v>
      </c>
      <c r="K3" s="540" t="str">
        <f>HLOOKUP(Introduction!$G$4,nametranslations,75,FALSE)</f>
        <v>Improved</v>
      </c>
      <c r="L3" s="541" t="str">
        <f>HLOOKUP(Introduction!$G$4,nametranslations,79,FALSE)</f>
        <v>Basic
(improved, usable &amp; single-sex)</v>
      </c>
      <c r="M3" s="537" t="str">
        <f>HLOOKUP(Introduction!$G$4,nametranslations,77,FALSE)</f>
        <v>Limited</v>
      </c>
      <c r="N3" s="538" t="str">
        <f>HLOOKUP(Introduction!$G$4,nametranslations,78,FALSE)</f>
        <v>No service</v>
      </c>
      <c r="O3" s="534" t="str">
        <f>HLOOKUP(Introduction!$G$4,nametranslations,74,FALSE)</f>
        <v>Facility</v>
      </c>
      <c r="P3" s="535" t="str">
        <f>HLOOKUP(Introduction!$G$4,nametranslations,80,FALSE)</f>
        <v>Facility with water</v>
      </c>
      <c r="Q3" s="542" t="str">
        <f>HLOOKUP(Introduction!$G$4,nametranslations,81,FALSE)</f>
        <v>Basic  
(facility with water &amp; soap)</v>
      </c>
      <c r="R3" s="537" t="str">
        <f>HLOOKUP(Introduction!$G$4,nametranslations,77,FALSE)</f>
        <v>Limited</v>
      </c>
      <c r="S3" s="538" t="str">
        <f>HLOOKUP(Introduction!$G$4,nametranslations,78,FALSE)</f>
        <v>No service</v>
      </c>
    </row>
    <row r="4" spans="1:19" x14ac:dyDescent="0.25">
      <c r="A4" s="543" t="str">
        <f>+Introduction!$C$7</f>
        <v>Timor-Leste</v>
      </c>
      <c r="B4" s="544">
        <f>IF(ISBLANK(Regressions!B14), " ", Regressions!B14)</f>
        <v>2000</v>
      </c>
      <c r="C4" s="545" t="str">
        <f>HLOOKUP(Introduction!$G$4,nametranslations,24,FALSE)</f>
        <v>Total</v>
      </c>
      <c r="D4" s="546" t="str">
        <f>IF(ISBLANK(Regressions!D14), " ", Regressions!D14)</f>
        <v xml:space="preserve"> </v>
      </c>
      <c r="E4" s="547" t="e">
        <f>IF(ISNUMBER(Regressions!E14),ROUND(Regressions!E14, 1), NA())</f>
        <v>#N/A</v>
      </c>
      <c r="F4" s="548" t="e">
        <f>IF(ISNUMBER(Regressions!F14),ROUND(Regressions!F14, 1), NA())</f>
        <v>#N/A</v>
      </c>
      <c r="G4" s="549" t="e">
        <f>IF(ISNUMBER(Regressions!G14),ROUND(Regressions!G14, 1), NA())</f>
        <v>#N/A</v>
      </c>
      <c r="H4" s="550" t="e">
        <f>IF(ISNUMBER(Regressions!H14),ROUND(Regressions!H14, 1), NA())</f>
        <v>#N/A</v>
      </c>
      <c r="I4" s="551" t="e">
        <f>IF(ISNUMBER(Regressions!I14),ROUND(Regressions!I14, 1), NA())</f>
        <v>#N/A</v>
      </c>
      <c r="J4" s="552" t="e">
        <f>IF(ISNUMBER(Regressions!K14),ROUND(Regressions!K14, 1), NA())</f>
        <v>#N/A</v>
      </c>
      <c r="K4" s="548" t="e">
        <f>IF(ISNUMBER(Regressions!L14),ROUND(Regressions!L14, 1), NA())</f>
        <v>#N/A</v>
      </c>
      <c r="L4" s="553" t="e">
        <f>IF(ISNUMBER(Regressions!M14),ROUND(Regressions!M14, 1), NA())</f>
        <v>#N/A</v>
      </c>
      <c r="M4" s="550" t="e">
        <f>IF(ISNUMBER(Regressions!N14),ROUND(Regressions!N14, 1), NA())</f>
        <v>#N/A</v>
      </c>
      <c r="N4" s="551" t="e">
        <f>IF(ISNUMBER(Regressions!O14),ROUND(Regressions!O14, 1), NA())</f>
        <v>#N/A</v>
      </c>
      <c r="O4" s="552" t="e">
        <f>IF(ISNUMBER(Regressions!Q14),ROUND(Regressions!Q14, 1), NA())</f>
        <v>#N/A</v>
      </c>
      <c r="P4" s="548" t="e">
        <f>IF(ISNUMBER(Regressions!R14),ROUND(Regressions!R14, 1), NA())</f>
        <v>#N/A</v>
      </c>
      <c r="Q4" s="554" t="e">
        <f>IF(ISNUMBER(Regressions!S14),ROUND(Regressions!S14, 1), NA())</f>
        <v>#N/A</v>
      </c>
      <c r="R4" s="550" t="e">
        <f>IF(ISNUMBER(Regressions!T14),ROUND(Regressions!T14, 1), NA())</f>
        <v>#N/A</v>
      </c>
      <c r="S4" s="551" t="e">
        <f>IF(ISNUMBER(Regressions!U14),ROUND(Regressions!U14, 1), NA())</f>
        <v>#N/A</v>
      </c>
    </row>
    <row r="5" spans="1:19" x14ac:dyDescent="0.25">
      <c r="A5" s="543" t="str">
        <f>+Introduction!$C$7</f>
        <v>Timor-Leste</v>
      </c>
      <c r="B5" s="544">
        <f>IF(ISBLANK(Regressions!B15), " ", Regressions!B15)</f>
        <v>2001</v>
      </c>
      <c r="C5" s="543" t="str">
        <f>HLOOKUP(Introduction!$G$4,nametranslations,24,FALSE)</f>
        <v>Total</v>
      </c>
      <c r="D5" s="546" t="str">
        <f>IF(ISBLANK(Regressions!D15), " ", Regressions!D15)</f>
        <v xml:space="preserve"> </v>
      </c>
      <c r="E5" s="547" t="e">
        <f>IF(ISNUMBER(Regressions!E15),ROUND(Regressions!E15, 1), NA())</f>
        <v>#N/A</v>
      </c>
      <c r="F5" s="548" t="e">
        <f>IF(ISNUMBER(Regressions!F15),ROUND(Regressions!F15, 1), NA())</f>
        <v>#N/A</v>
      </c>
      <c r="G5" s="549" t="e">
        <f>IF(ISNUMBER(Regressions!G15),ROUND(Regressions!G15, 1), NA())</f>
        <v>#N/A</v>
      </c>
      <c r="H5" s="550" t="e">
        <f>IF(ISNUMBER(Regressions!H15),ROUND(Regressions!H15, 1), NA())</f>
        <v>#N/A</v>
      </c>
      <c r="I5" s="551" t="e">
        <f>IF(ISNUMBER(Regressions!I15),ROUND(Regressions!I15, 1), NA())</f>
        <v>#N/A</v>
      </c>
      <c r="J5" s="552" t="e">
        <f>IF(ISNUMBER(Regressions!K15),ROUND(Regressions!K15, 1), NA())</f>
        <v>#N/A</v>
      </c>
      <c r="K5" s="548" t="e">
        <f>IF(ISNUMBER(Regressions!L15),ROUND(Regressions!L15, 1), NA())</f>
        <v>#N/A</v>
      </c>
      <c r="L5" s="553" t="e">
        <f>IF(ISNUMBER(Regressions!M15),ROUND(Regressions!M15, 1), NA())</f>
        <v>#N/A</v>
      </c>
      <c r="M5" s="550" t="e">
        <f>IF(ISNUMBER(Regressions!N15),ROUND(Regressions!N15, 1), NA())</f>
        <v>#N/A</v>
      </c>
      <c r="N5" s="551" t="e">
        <f>IF(ISNUMBER(Regressions!O15),ROUND(Regressions!O15, 1), NA())</f>
        <v>#N/A</v>
      </c>
      <c r="O5" s="552" t="e">
        <f>IF(ISNUMBER(Regressions!Q15),ROUND(Regressions!Q15, 1), NA())</f>
        <v>#N/A</v>
      </c>
      <c r="P5" s="548" t="e">
        <f>IF(ISNUMBER(Regressions!R15),ROUND(Regressions!R15, 1), NA())</f>
        <v>#N/A</v>
      </c>
      <c r="Q5" s="554" t="e">
        <f>IF(ISNUMBER(Regressions!S15),ROUND(Regressions!S15, 1), NA())</f>
        <v>#N/A</v>
      </c>
      <c r="R5" s="550" t="e">
        <f>IF(ISNUMBER(Regressions!T15),ROUND(Regressions!T15, 1), NA())</f>
        <v>#N/A</v>
      </c>
      <c r="S5" s="551" t="e">
        <f>IF(ISNUMBER(Regressions!U15),ROUND(Regressions!U15, 1), NA())</f>
        <v>#N/A</v>
      </c>
    </row>
    <row r="6" spans="1:19" x14ac:dyDescent="0.25">
      <c r="A6" s="543" t="str">
        <f>+Introduction!$C$7</f>
        <v>Timor-Leste</v>
      </c>
      <c r="B6" s="544">
        <f>IF(ISBLANK(Regressions!B16), " ", Regressions!B16)</f>
        <v>2002</v>
      </c>
      <c r="C6" s="543" t="str">
        <f>HLOOKUP(Introduction!$G$4,nametranslations,24,FALSE)</f>
        <v>Total</v>
      </c>
      <c r="D6" s="546">
        <f>IF(ISBLANK(Regressions!D16), " ", Regressions!D16)</f>
        <v>300980</v>
      </c>
      <c r="E6" s="547" t="e">
        <f>IF(ISNUMBER(Regressions!E16),ROUND(Regressions!E16, 1), NA())</f>
        <v>#N/A</v>
      </c>
      <c r="F6" s="548" t="e">
        <f>IF(ISNUMBER(Regressions!F16),ROUND(Regressions!F16, 1), NA())</f>
        <v>#N/A</v>
      </c>
      <c r="G6" s="549" t="e">
        <f>IF(ISNUMBER(Regressions!G16),ROUND(Regressions!G16, 1), NA())</f>
        <v>#N/A</v>
      </c>
      <c r="H6" s="550" t="e">
        <f>IF(ISNUMBER(Regressions!H16),ROUND(Regressions!H16, 1), NA())</f>
        <v>#N/A</v>
      </c>
      <c r="I6" s="551" t="e">
        <f>IF(ISNUMBER(Regressions!I16),ROUND(Regressions!I16, 1), NA())</f>
        <v>#N/A</v>
      </c>
      <c r="J6" s="552" t="e">
        <f>IF(ISNUMBER(Regressions!K16),ROUND(Regressions!K16, 1), NA())</f>
        <v>#N/A</v>
      </c>
      <c r="K6" s="548" t="e">
        <f>IF(ISNUMBER(Regressions!L16),ROUND(Regressions!L16, 1), NA())</f>
        <v>#N/A</v>
      </c>
      <c r="L6" s="553" t="e">
        <f>IF(ISNUMBER(Regressions!M16),ROUND(Regressions!M16, 1), NA())</f>
        <v>#N/A</v>
      </c>
      <c r="M6" s="550" t="e">
        <f>IF(ISNUMBER(Regressions!N16),ROUND(Regressions!N16, 1), NA())</f>
        <v>#N/A</v>
      </c>
      <c r="N6" s="551" t="e">
        <f>IF(ISNUMBER(Regressions!O16),ROUND(Regressions!O16, 1), NA())</f>
        <v>#N/A</v>
      </c>
      <c r="O6" s="552" t="e">
        <f>IF(ISNUMBER(Regressions!Q16),ROUND(Regressions!Q16, 1), NA())</f>
        <v>#N/A</v>
      </c>
      <c r="P6" s="548" t="e">
        <f>IF(ISNUMBER(Regressions!R16),ROUND(Regressions!R16, 1), NA())</f>
        <v>#N/A</v>
      </c>
      <c r="Q6" s="554" t="e">
        <f>IF(ISNUMBER(Regressions!S16),ROUND(Regressions!S16, 1), NA())</f>
        <v>#N/A</v>
      </c>
      <c r="R6" s="550" t="e">
        <f>IF(ISNUMBER(Regressions!T16),ROUND(Regressions!T16, 1), NA())</f>
        <v>#N/A</v>
      </c>
      <c r="S6" s="551" t="e">
        <f>IF(ISNUMBER(Regressions!U16),ROUND(Regressions!U16, 1), NA())</f>
        <v>#N/A</v>
      </c>
    </row>
    <row r="7" spans="1:19" x14ac:dyDescent="0.25">
      <c r="A7" s="543" t="str">
        <f>+Introduction!$C$7</f>
        <v>Timor-Leste</v>
      </c>
      <c r="B7" s="544">
        <f>IF(ISBLANK(Regressions!B17), " ", Regressions!B17)</f>
        <v>2003</v>
      </c>
      <c r="C7" s="543" t="str">
        <f>HLOOKUP(Introduction!$G$4,nametranslations,24,FALSE)</f>
        <v>Total</v>
      </c>
      <c r="D7" s="546">
        <f>IF(ISBLANK(Regressions!D17), " ", Regressions!D17)</f>
        <v>321723</v>
      </c>
      <c r="E7" s="547" t="e">
        <f>IF(ISNUMBER(Regressions!E17),ROUND(Regressions!E17, 1), NA())</f>
        <v>#N/A</v>
      </c>
      <c r="F7" s="548" t="e">
        <f>IF(ISNUMBER(Regressions!F17),ROUND(Regressions!F17, 1), NA())</f>
        <v>#N/A</v>
      </c>
      <c r="G7" s="549" t="e">
        <f>IF(ISNUMBER(Regressions!G17),ROUND(Regressions!G17, 1), NA())</f>
        <v>#N/A</v>
      </c>
      <c r="H7" s="550" t="e">
        <f>IF(ISNUMBER(Regressions!H17),ROUND(Regressions!H17, 1), NA())</f>
        <v>#N/A</v>
      </c>
      <c r="I7" s="551" t="e">
        <f>IF(ISNUMBER(Regressions!I17),ROUND(Regressions!I17, 1), NA())</f>
        <v>#N/A</v>
      </c>
      <c r="J7" s="552" t="e">
        <f>IF(ISNUMBER(Regressions!K17),ROUND(Regressions!K17, 1), NA())</f>
        <v>#N/A</v>
      </c>
      <c r="K7" s="548" t="e">
        <f>IF(ISNUMBER(Regressions!L17),ROUND(Regressions!L17, 1), NA())</f>
        <v>#N/A</v>
      </c>
      <c r="L7" s="553" t="e">
        <f>IF(ISNUMBER(Regressions!M17),ROUND(Regressions!M17, 1), NA())</f>
        <v>#N/A</v>
      </c>
      <c r="M7" s="550" t="e">
        <f>IF(ISNUMBER(Regressions!N17),ROUND(Regressions!N17, 1), NA())</f>
        <v>#N/A</v>
      </c>
      <c r="N7" s="551" t="e">
        <f>IF(ISNUMBER(Regressions!O17),ROUND(Regressions!O17, 1), NA())</f>
        <v>#N/A</v>
      </c>
      <c r="O7" s="552" t="e">
        <f>IF(ISNUMBER(Regressions!Q17),ROUND(Regressions!Q17, 1), NA())</f>
        <v>#N/A</v>
      </c>
      <c r="P7" s="548" t="e">
        <f>IF(ISNUMBER(Regressions!R17),ROUND(Regressions!R17, 1), NA())</f>
        <v>#N/A</v>
      </c>
      <c r="Q7" s="554" t="e">
        <f>IF(ISNUMBER(Regressions!S17),ROUND(Regressions!S17, 1), NA())</f>
        <v>#N/A</v>
      </c>
      <c r="R7" s="550" t="e">
        <f>IF(ISNUMBER(Regressions!T17),ROUND(Regressions!T17, 1), NA())</f>
        <v>#N/A</v>
      </c>
      <c r="S7" s="551" t="e">
        <f>IF(ISNUMBER(Regressions!U17),ROUND(Regressions!U17, 1), NA())</f>
        <v>#N/A</v>
      </c>
    </row>
    <row r="8" spans="1:19" x14ac:dyDescent="0.25">
      <c r="A8" s="543" t="str">
        <f>+Introduction!$C$7</f>
        <v>Timor-Leste</v>
      </c>
      <c r="B8" s="544">
        <f>IF(ISBLANK(Regressions!B18), " ", Regressions!B18)</f>
        <v>2004</v>
      </c>
      <c r="C8" s="543" t="str">
        <f>HLOOKUP(Introduction!$G$4,nametranslations,24,FALSE)</f>
        <v>Total</v>
      </c>
      <c r="D8" s="546">
        <f>IF(ISBLANK(Regressions!D18), " ", Regressions!D18)</f>
        <v>326117</v>
      </c>
      <c r="E8" s="547">
        <f>IF(ISNUMBER(Regressions!E18),ROUND(Regressions!E18, 1), NA())</f>
        <v>62.8</v>
      </c>
      <c r="F8" s="548">
        <f>IF(ISNUMBER(Regressions!F18),ROUND(Regressions!F18, 1), NA())</f>
        <v>52.9</v>
      </c>
      <c r="G8" s="549" t="e">
        <f>IF(ISNUMBER(Regressions!G18),ROUND(Regressions!G18, 1), NA())</f>
        <v>#N/A</v>
      </c>
      <c r="H8" s="550" t="e">
        <f>IF(ISNUMBER(Regressions!H18),ROUND(Regressions!H18, 1), NA())</f>
        <v>#N/A</v>
      </c>
      <c r="I8" s="551">
        <f>IF(ISNUMBER(Regressions!I18),ROUND(Regressions!I18, 1), NA())</f>
        <v>47.1</v>
      </c>
      <c r="J8" s="552" t="e">
        <f>IF(ISNUMBER(Regressions!K18),ROUND(Regressions!K18, 1), NA())</f>
        <v>#N/A</v>
      </c>
      <c r="K8" s="548" t="e">
        <f>IF(ISNUMBER(Regressions!L18),ROUND(Regressions!L18, 1), NA())</f>
        <v>#N/A</v>
      </c>
      <c r="L8" s="553" t="e">
        <f>IF(ISNUMBER(Regressions!M18),ROUND(Regressions!M18, 1), NA())</f>
        <v>#N/A</v>
      </c>
      <c r="M8" s="550" t="e">
        <f>IF(ISNUMBER(Regressions!N18),ROUND(Regressions!N18, 1), NA())</f>
        <v>#N/A</v>
      </c>
      <c r="N8" s="551" t="e">
        <f>IF(ISNUMBER(Regressions!O18),ROUND(Regressions!O18, 1), NA())</f>
        <v>#N/A</v>
      </c>
      <c r="O8" s="552" t="e">
        <f>IF(ISNUMBER(Regressions!Q18),ROUND(Regressions!Q18, 1), NA())</f>
        <v>#N/A</v>
      </c>
      <c r="P8" s="548" t="e">
        <f>IF(ISNUMBER(Regressions!R18),ROUND(Regressions!R18, 1), NA())</f>
        <v>#N/A</v>
      </c>
      <c r="Q8" s="554" t="e">
        <f>IF(ISNUMBER(Regressions!S18),ROUND(Regressions!S18, 1), NA())</f>
        <v>#N/A</v>
      </c>
      <c r="R8" s="550" t="e">
        <f>IF(ISNUMBER(Regressions!T18),ROUND(Regressions!T18, 1), NA())</f>
        <v>#N/A</v>
      </c>
      <c r="S8" s="551" t="e">
        <f>IF(ISNUMBER(Regressions!U18),ROUND(Regressions!U18, 1), NA())</f>
        <v>#N/A</v>
      </c>
    </row>
    <row r="9" spans="1:19" x14ac:dyDescent="0.25">
      <c r="A9" s="543" t="str">
        <f>+Introduction!$C$7</f>
        <v>Timor-Leste</v>
      </c>
      <c r="B9" s="544">
        <f>IF(ISBLANK(Regressions!B19), " ", Regressions!B19)</f>
        <v>2005</v>
      </c>
      <c r="C9" s="543" t="str">
        <f>HLOOKUP(Introduction!$G$4,nametranslations,24,FALSE)</f>
        <v>Total</v>
      </c>
      <c r="D9" s="546">
        <f>IF(ISBLANK(Regressions!D19), " ", Regressions!D19)</f>
        <v>329481</v>
      </c>
      <c r="E9" s="547">
        <f>IF(ISNUMBER(Regressions!E19),ROUND(Regressions!E19, 1), NA())</f>
        <v>62.8</v>
      </c>
      <c r="F9" s="548">
        <f>IF(ISNUMBER(Regressions!F19),ROUND(Regressions!F19, 1), NA())</f>
        <v>52.9</v>
      </c>
      <c r="G9" s="549" t="e">
        <f>IF(ISNUMBER(Regressions!G19),ROUND(Regressions!G19, 1), NA())</f>
        <v>#N/A</v>
      </c>
      <c r="H9" s="550" t="e">
        <f>IF(ISNUMBER(Regressions!H19),ROUND(Regressions!H19, 1), NA())</f>
        <v>#N/A</v>
      </c>
      <c r="I9" s="551">
        <f>IF(ISNUMBER(Regressions!I19),ROUND(Regressions!I19, 1), NA())</f>
        <v>47.1</v>
      </c>
      <c r="J9" s="552" t="e">
        <f>IF(ISNUMBER(Regressions!K19),ROUND(Regressions!K19, 1), NA())</f>
        <v>#N/A</v>
      </c>
      <c r="K9" s="548" t="e">
        <f>IF(ISNUMBER(Regressions!L19),ROUND(Regressions!L19, 1), NA())</f>
        <v>#N/A</v>
      </c>
      <c r="L9" s="553" t="e">
        <f>IF(ISNUMBER(Regressions!M19),ROUND(Regressions!M19, 1), NA())</f>
        <v>#N/A</v>
      </c>
      <c r="M9" s="550" t="e">
        <f>IF(ISNUMBER(Regressions!N19),ROUND(Regressions!N19, 1), NA())</f>
        <v>#N/A</v>
      </c>
      <c r="N9" s="551" t="e">
        <f>IF(ISNUMBER(Regressions!O19),ROUND(Regressions!O19, 1), NA())</f>
        <v>#N/A</v>
      </c>
      <c r="O9" s="552" t="e">
        <f>IF(ISNUMBER(Regressions!Q19),ROUND(Regressions!Q19, 1), NA())</f>
        <v>#N/A</v>
      </c>
      <c r="P9" s="548" t="e">
        <f>IF(ISNUMBER(Regressions!R19),ROUND(Regressions!R19, 1), NA())</f>
        <v>#N/A</v>
      </c>
      <c r="Q9" s="554" t="e">
        <f>IF(ISNUMBER(Regressions!S19),ROUND(Regressions!S19, 1), NA())</f>
        <v>#N/A</v>
      </c>
      <c r="R9" s="550" t="e">
        <f>IF(ISNUMBER(Regressions!T19),ROUND(Regressions!T19, 1), NA())</f>
        <v>#N/A</v>
      </c>
      <c r="S9" s="551" t="e">
        <f>IF(ISNUMBER(Regressions!U19),ROUND(Regressions!U19, 1), NA())</f>
        <v>#N/A</v>
      </c>
    </row>
    <row r="10" spans="1:19" x14ac:dyDescent="0.25">
      <c r="A10" s="543" t="str">
        <f>+Introduction!$C$7</f>
        <v>Timor-Leste</v>
      </c>
      <c r="B10" s="544">
        <f>IF(ISBLANK(Regressions!B20), " ", Regressions!B20)</f>
        <v>2006</v>
      </c>
      <c r="C10" s="543" t="str">
        <f>HLOOKUP(Introduction!$G$4,nametranslations,24,FALSE)</f>
        <v>Total</v>
      </c>
      <c r="D10" s="546">
        <f>IF(ISBLANK(Regressions!D20), " ", Regressions!D20)</f>
        <v>341362</v>
      </c>
      <c r="E10" s="547">
        <f>IF(ISNUMBER(Regressions!E20),ROUND(Regressions!E20, 1), NA())</f>
        <v>62.8</v>
      </c>
      <c r="F10" s="548">
        <f>IF(ISNUMBER(Regressions!F20),ROUND(Regressions!F20, 1), NA())</f>
        <v>52.9</v>
      </c>
      <c r="G10" s="549">
        <f>IF(ISNUMBER(Regressions!G20),ROUND(Regressions!G20, 1), NA())</f>
        <v>50.7</v>
      </c>
      <c r="H10" s="550">
        <f>IF(ISNUMBER(Regressions!H20),ROUND(Regressions!H20, 1), NA())</f>
        <v>2.2999999999999998</v>
      </c>
      <c r="I10" s="551">
        <f>IF(ISNUMBER(Regressions!I20),ROUND(Regressions!I20, 1), NA())</f>
        <v>47.1</v>
      </c>
      <c r="J10" s="552">
        <f>IF(ISNUMBER(Regressions!K20),ROUND(Regressions!K20, 1), NA())</f>
        <v>93.6</v>
      </c>
      <c r="K10" s="548">
        <f>IF(ISNUMBER(Regressions!L20),ROUND(Regressions!L20, 1), NA())</f>
        <v>66.2</v>
      </c>
      <c r="L10" s="553">
        <f>IF(ISNUMBER(Regressions!M20),ROUND(Regressions!M20, 1), NA())</f>
        <v>37.9</v>
      </c>
      <c r="M10" s="550">
        <f>IF(ISNUMBER(Regressions!N20),ROUND(Regressions!N20, 1), NA())</f>
        <v>28.3</v>
      </c>
      <c r="N10" s="551">
        <f>IF(ISNUMBER(Regressions!O20),ROUND(Regressions!O20, 1), NA())</f>
        <v>33.799999999999997</v>
      </c>
      <c r="O10" s="552" t="e">
        <f>IF(ISNUMBER(Regressions!Q20),ROUND(Regressions!Q20, 1), NA())</f>
        <v>#N/A</v>
      </c>
      <c r="P10" s="548" t="e">
        <f>IF(ISNUMBER(Regressions!R20),ROUND(Regressions!R20, 1), NA())</f>
        <v>#N/A</v>
      </c>
      <c r="Q10" s="554" t="e">
        <f>IF(ISNUMBER(Regressions!S20),ROUND(Regressions!S20, 1), NA())</f>
        <v>#N/A</v>
      </c>
      <c r="R10" s="550" t="e">
        <f>IF(ISNUMBER(Regressions!T20),ROUND(Regressions!T20, 1), NA())</f>
        <v>#N/A</v>
      </c>
      <c r="S10" s="551" t="e">
        <f>IF(ISNUMBER(Regressions!U20),ROUND(Regressions!U20, 1), NA())</f>
        <v>#N/A</v>
      </c>
    </row>
    <row r="11" spans="1:19" x14ac:dyDescent="0.25">
      <c r="A11" s="543" t="str">
        <f>+Introduction!$C$7</f>
        <v>Timor-Leste</v>
      </c>
      <c r="B11" s="544">
        <f>IF(ISBLANK(Regressions!B21), " ", Regressions!B21)</f>
        <v>2007</v>
      </c>
      <c r="C11" s="543" t="str">
        <f>HLOOKUP(Introduction!$G$4,nametranslations,24,FALSE)</f>
        <v>Total</v>
      </c>
      <c r="D11" s="546">
        <f>IF(ISBLANK(Regressions!D21), " ", Regressions!D21)</f>
        <v>353859</v>
      </c>
      <c r="E11" s="547">
        <f>IF(ISNUMBER(Regressions!E21),ROUND(Regressions!E21, 1), NA())</f>
        <v>62.8</v>
      </c>
      <c r="F11" s="548">
        <f>IF(ISNUMBER(Regressions!F21),ROUND(Regressions!F21, 1), NA())</f>
        <v>52.9</v>
      </c>
      <c r="G11" s="549">
        <f>IF(ISNUMBER(Regressions!G21),ROUND(Regressions!G21, 1), NA())</f>
        <v>50.7</v>
      </c>
      <c r="H11" s="550">
        <f>IF(ISNUMBER(Regressions!H21),ROUND(Regressions!H21, 1), NA())</f>
        <v>2.2999999999999998</v>
      </c>
      <c r="I11" s="551">
        <f>IF(ISNUMBER(Regressions!I21),ROUND(Regressions!I21, 1), NA())</f>
        <v>47.1</v>
      </c>
      <c r="J11" s="552">
        <f>IF(ISNUMBER(Regressions!K21),ROUND(Regressions!K21, 1), NA())</f>
        <v>93.6</v>
      </c>
      <c r="K11" s="548">
        <f>IF(ISNUMBER(Regressions!L21),ROUND(Regressions!L21, 1), NA())</f>
        <v>66.2</v>
      </c>
      <c r="L11" s="553">
        <f>IF(ISNUMBER(Regressions!M21),ROUND(Regressions!M21, 1), NA())</f>
        <v>37.9</v>
      </c>
      <c r="M11" s="550">
        <f>IF(ISNUMBER(Regressions!N21),ROUND(Regressions!N21, 1), NA())</f>
        <v>28.3</v>
      </c>
      <c r="N11" s="551">
        <f>IF(ISNUMBER(Regressions!O21),ROUND(Regressions!O21, 1), NA())</f>
        <v>33.799999999999997</v>
      </c>
      <c r="O11" s="552" t="e">
        <f>IF(ISNUMBER(Regressions!Q21),ROUND(Regressions!Q21, 1), NA())</f>
        <v>#N/A</v>
      </c>
      <c r="P11" s="548" t="e">
        <f>IF(ISNUMBER(Regressions!R21),ROUND(Regressions!R21, 1), NA())</f>
        <v>#N/A</v>
      </c>
      <c r="Q11" s="554" t="e">
        <f>IF(ISNUMBER(Regressions!S21),ROUND(Regressions!S21, 1), NA())</f>
        <v>#N/A</v>
      </c>
      <c r="R11" s="550" t="e">
        <f>IF(ISNUMBER(Regressions!T21),ROUND(Regressions!T21, 1), NA())</f>
        <v>#N/A</v>
      </c>
      <c r="S11" s="551" t="e">
        <f>IF(ISNUMBER(Regressions!U21),ROUND(Regressions!U21, 1), NA())</f>
        <v>#N/A</v>
      </c>
    </row>
    <row r="12" spans="1:19" x14ac:dyDescent="0.25">
      <c r="A12" s="543" t="str">
        <f>+Introduction!$C$7</f>
        <v>Timor-Leste</v>
      </c>
      <c r="B12" s="544">
        <f>IF(ISBLANK(Regressions!B22), " ", Regressions!B22)</f>
        <v>2008</v>
      </c>
      <c r="C12" s="543" t="str">
        <f>HLOOKUP(Introduction!$G$4,nametranslations,24,FALSE)</f>
        <v>Total</v>
      </c>
      <c r="D12" s="546">
        <f>IF(ISBLANK(Regressions!D22), " ", Regressions!D22)</f>
        <v>366743</v>
      </c>
      <c r="E12" s="547">
        <f>IF(ISNUMBER(Regressions!E22),ROUND(Regressions!E22, 1), NA())</f>
        <v>62.8</v>
      </c>
      <c r="F12" s="548">
        <f>IF(ISNUMBER(Regressions!F22),ROUND(Regressions!F22, 1), NA())</f>
        <v>52.9</v>
      </c>
      <c r="G12" s="549">
        <f>IF(ISNUMBER(Regressions!G22),ROUND(Regressions!G22, 1), NA())</f>
        <v>50.7</v>
      </c>
      <c r="H12" s="550">
        <f>IF(ISNUMBER(Regressions!H22),ROUND(Regressions!H22, 1), NA())</f>
        <v>2.2999999999999998</v>
      </c>
      <c r="I12" s="551">
        <f>IF(ISNUMBER(Regressions!I22),ROUND(Regressions!I22, 1), NA())</f>
        <v>47.1</v>
      </c>
      <c r="J12" s="552">
        <f>IF(ISNUMBER(Regressions!K22),ROUND(Regressions!K22, 1), NA())</f>
        <v>93.6</v>
      </c>
      <c r="K12" s="548">
        <f>IF(ISNUMBER(Regressions!L22),ROUND(Regressions!L22, 1), NA())</f>
        <v>66.2</v>
      </c>
      <c r="L12" s="553">
        <f>IF(ISNUMBER(Regressions!M22),ROUND(Regressions!M22, 1), NA())</f>
        <v>37.9</v>
      </c>
      <c r="M12" s="550">
        <f>IF(ISNUMBER(Regressions!N22),ROUND(Regressions!N22, 1), NA())</f>
        <v>28.3</v>
      </c>
      <c r="N12" s="551">
        <f>IF(ISNUMBER(Regressions!O22),ROUND(Regressions!O22, 1), NA())</f>
        <v>33.799999999999997</v>
      </c>
      <c r="O12" s="552" t="e">
        <f>IF(ISNUMBER(Regressions!Q22),ROUND(Regressions!Q22, 1), NA())</f>
        <v>#N/A</v>
      </c>
      <c r="P12" s="548" t="e">
        <f>IF(ISNUMBER(Regressions!R22),ROUND(Regressions!R22, 1), NA())</f>
        <v>#N/A</v>
      </c>
      <c r="Q12" s="554" t="e">
        <f>IF(ISNUMBER(Regressions!S22),ROUND(Regressions!S22, 1), NA())</f>
        <v>#N/A</v>
      </c>
      <c r="R12" s="550" t="e">
        <f>IF(ISNUMBER(Regressions!T22),ROUND(Regressions!T22, 1), NA())</f>
        <v>#N/A</v>
      </c>
      <c r="S12" s="551" t="e">
        <f>IF(ISNUMBER(Regressions!U22),ROUND(Regressions!U22, 1), NA())</f>
        <v>#N/A</v>
      </c>
    </row>
    <row r="13" spans="1:19" x14ac:dyDescent="0.25">
      <c r="A13" s="543" t="str">
        <f>+Introduction!$C$7</f>
        <v>Timor-Leste</v>
      </c>
      <c r="B13" s="544">
        <f>IF(ISBLANK(Regressions!B23), " ", Regressions!B23)</f>
        <v>2009</v>
      </c>
      <c r="C13" s="543" t="str">
        <f>HLOOKUP(Introduction!$G$4,nametranslations,24,FALSE)</f>
        <v>Total</v>
      </c>
      <c r="D13" s="546">
        <f>IF(ISBLANK(Regressions!D23), " ", Regressions!D23)</f>
        <v>379926</v>
      </c>
      <c r="E13" s="547">
        <f>IF(ISNUMBER(Regressions!E23),ROUND(Regressions!E23, 1), NA())</f>
        <v>64.900000000000006</v>
      </c>
      <c r="F13" s="548">
        <f>IF(ISNUMBER(Regressions!F23),ROUND(Regressions!F23, 1), NA())</f>
        <v>55.5</v>
      </c>
      <c r="G13" s="549">
        <f>IF(ISNUMBER(Regressions!G23),ROUND(Regressions!G23, 1), NA())</f>
        <v>50.7</v>
      </c>
      <c r="H13" s="550">
        <f>IF(ISNUMBER(Regressions!H23),ROUND(Regressions!H23, 1), NA())</f>
        <v>4.8</v>
      </c>
      <c r="I13" s="551">
        <f>IF(ISNUMBER(Regressions!I23),ROUND(Regressions!I23, 1), NA())</f>
        <v>44.5</v>
      </c>
      <c r="J13" s="552">
        <f>IF(ISNUMBER(Regressions!K23),ROUND(Regressions!K23, 1), NA())</f>
        <v>93.6</v>
      </c>
      <c r="K13" s="548">
        <f>IF(ISNUMBER(Regressions!L23),ROUND(Regressions!L23, 1), NA())</f>
        <v>66.2</v>
      </c>
      <c r="L13" s="553">
        <f>IF(ISNUMBER(Regressions!M23),ROUND(Regressions!M23, 1), NA())</f>
        <v>37.9</v>
      </c>
      <c r="M13" s="550">
        <f>IF(ISNUMBER(Regressions!N23),ROUND(Regressions!N23, 1), NA())</f>
        <v>28.3</v>
      </c>
      <c r="N13" s="551">
        <f>IF(ISNUMBER(Regressions!O23),ROUND(Regressions!O23, 1), NA())</f>
        <v>33.799999999999997</v>
      </c>
      <c r="O13" s="552" t="e">
        <f>IF(ISNUMBER(Regressions!Q23),ROUND(Regressions!Q23, 1), NA())</f>
        <v>#N/A</v>
      </c>
      <c r="P13" s="548" t="e">
        <f>IF(ISNUMBER(Regressions!R23),ROUND(Regressions!R23, 1), NA())</f>
        <v>#N/A</v>
      </c>
      <c r="Q13" s="554" t="e">
        <f>IF(ISNUMBER(Regressions!S23),ROUND(Regressions!S23, 1), NA())</f>
        <v>#N/A</v>
      </c>
      <c r="R13" s="550" t="e">
        <f>IF(ISNUMBER(Regressions!T23),ROUND(Regressions!T23, 1), NA())</f>
        <v>#N/A</v>
      </c>
      <c r="S13" s="551" t="e">
        <f>IF(ISNUMBER(Regressions!U23),ROUND(Regressions!U23, 1), NA())</f>
        <v>#N/A</v>
      </c>
    </row>
    <row r="14" spans="1:19" x14ac:dyDescent="0.25">
      <c r="A14" s="543" t="str">
        <f>+Introduction!$C$7</f>
        <v>Timor-Leste</v>
      </c>
      <c r="B14" s="544">
        <f>IF(ISBLANK(Regressions!B24), " ", Regressions!B24)</f>
        <v>2010</v>
      </c>
      <c r="C14" s="543" t="str">
        <f>HLOOKUP(Introduction!$G$4,nametranslations,24,FALSE)</f>
        <v>Total</v>
      </c>
      <c r="D14" s="546">
        <f>IF(ISBLANK(Regressions!D24), " ", Regressions!D24)</f>
        <v>392915</v>
      </c>
      <c r="E14" s="547">
        <f>IF(ISNUMBER(Regressions!E24),ROUND(Regressions!E24, 1), NA())</f>
        <v>66.900000000000006</v>
      </c>
      <c r="F14" s="548">
        <f>IF(ISNUMBER(Regressions!F24),ROUND(Regressions!F24, 1), NA())</f>
        <v>58</v>
      </c>
      <c r="G14" s="549">
        <f>IF(ISNUMBER(Regressions!G24),ROUND(Regressions!G24, 1), NA())</f>
        <v>50.7</v>
      </c>
      <c r="H14" s="550">
        <f>IF(ISNUMBER(Regressions!H24),ROUND(Regressions!H24, 1), NA())</f>
        <v>7.3</v>
      </c>
      <c r="I14" s="551">
        <f>IF(ISNUMBER(Regressions!I24),ROUND(Regressions!I24, 1), NA())</f>
        <v>42</v>
      </c>
      <c r="J14" s="552">
        <f>IF(ISNUMBER(Regressions!K24),ROUND(Regressions!K24, 1), NA())</f>
        <v>93.6</v>
      </c>
      <c r="K14" s="548">
        <f>IF(ISNUMBER(Regressions!L24),ROUND(Regressions!L24, 1), NA())</f>
        <v>66.2</v>
      </c>
      <c r="L14" s="553">
        <f>IF(ISNUMBER(Regressions!M24),ROUND(Regressions!M24, 1), NA())</f>
        <v>37.9</v>
      </c>
      <c r="M14" s="550">
        <f>IF(ISNUMBER(Regressions!N24),ROUND(Regressions!N24, 1), NA())</f>
        <v>28.3</v>
      </c>
      <c r="N14" s="551">
        <f>IF(ISNUMBER(Regressions!O24),ROUND(Regressions!O24, 1), NA())</f>
        <v>33.799999999999997</v>
      </c>
      <c r="O14" s="552" t="e">
        <f>IF(ISNUMBER(Regressions!Q24),ROUND(Regressions!Q24, 1), NA())</f>
        <v>#N/A</v>
      </c>
      <c r="P14" s="548" t="e">
        <f>IF(ISNUMBER(Regressions!R24),ROUND(Regressions!R24, 1), NA())</f>
        <v>#N/A</v>
      </c>
      <c r="Q14" s="554" t="e">
        <f>IF(ISNUMBER(Regressions!S24),ROUND(Regressions!S24, 1), NA())</f>
        <v>#N/A</v>
      </c>
      <c r="R14" s="550" t="e">
        <f>IF(ISNUMBER(Regressions!T24),ROUND(Regressions!T24, 1), NA())</f>
        <v>#N/A</v>
      </c>
      <c r="S14" s="551" t="e">
        <f>IF(ISNUMBER(Regressions!U24),ROUND(Regressions!U24, 1), NA())</f>
        <v>#N/A</v>
      </c>
    </row>
    <row r="15" spans="1:19" x14ac:dyDescent="0.25">
      <c r="A15" s="543" t="str">
        <f>+Introduction!$C$7</f>
        <v>Timor-Leste</v>
      </c>
      <c r="B15" s="544">
        <f>IF(ISBLANK(Regressions!B25), " ", Regressions!B25)</f>
        <v>2011</v>
      </c>
      <c r="C15" s="543" t="str">
        <f>HLOOKUP(Introduction!$G$4,nametranslations,24,FALSE)</f>
        <v>Total</v>
      </c>
      <c r="D15" s="546">
        <f>IF(ISBLANK(Regressions!D25), " ", Regressions!D25)</f>
        <v>403456</v>
      </c>
      <c r="E15" s="547">
        <f>IF(ISNUMBER(Regressions!E25),ROUND(Regressions!E25, 1), NA())</f>
        <v>69</v>
      </c>
      <c r="F15" s="548">
        <f>IF(ISNUMBER(Regressions!F25),ROUND(Regressions!F25, 1), NA())</f>
        <v>60.5</v>
      </c>
      <c r="G15" s="549">
        <f>IF(ISNUMBER(Regressions!G25),ROUND(Regressions!G25, 1), NA())</f>
        <v>53.5</v>
      </c>
      <c r="H15" s="550">
        <f>IF(ISNUMBER(Regressions!H25),ROUND(Regressions!H25, 1), NA())</f>
        <v>7</v>
      </c>
      <c r="I15" s="551">
        <f>IF(ISNUMBER(Regressions!I25),ROUND(Regressions!I25, 1), NA())</f>
        <v>39.5</v>
      </c>
      <c r="J15" s="552">
        <f>IF(ISNUMBER(Regressions!K25),ROUND(Regressions!K25, 1), NA())</f>
        <v>91.3</v>
      </c>
      <c r="K15" s="548">
        <f>IF(ISNUMBER(Regressions!L25),ROUND(Regressions!L25, 1), NA())</f>
        <v>66.2</v>
      </c>
      <c r="L15" s="553">
        <f>IF(ISNUMBER(Regressions!M25),ROUND(Regressions!M25, 1), NA())</f>
        <v>37.9</v>
      </c>
      <c r="M15" s="550">
        <f>IF(ISNUMBER(Regressions!N25),ROUND(Regressions!N25, 1), NA())</f>
        <v>28.3</v>
      </c>
      <c r="N15" s="551">
        <f>IF(ISNUMBER(Regressions!O25),ROUND(Regressions!O25, 1), NA())</f>
        <v>33.799999999999997</v>
      </c>
      <c r="O15" s="552" t="e">
        <f>IF(ISNUMBER(Regressions!Q25),ROUND(Regressions!Q25, 1), NA())</f>
        <v>#N/A</v>
      </c>
      <c r="P15" s="548" t="e">
        <f>IF(ISNUMBER(Regressions!R25),ROUND(Regressions!R25, 1), NA())</f>
        <v>#N/A</v>
      </c>
      <c r="Q15" s="554" t="e">
        <f>IF(ISNUMBER(Regressions!S25),ROUND(Regressions!S25, 1), NA())</f>
        <v>#N/A</v>
      </c>
      <c r="R15" s="550" t="e">
        <f>IF(ISNUMBER(Regressions!T25),ROUND(Regressions!T25, 1), NA())</f>
        <v>#N/A</v>
      </c>
      <c r="S15" s="551" t="e">
        <f>IF(ISNUMBER(Regressions!U25),ROUND(Regressions!U25, 1), NA())</f>
        <v>#N/A</v>
      </c>
    </row>
    <row r="16" spans="1:19" x14ac:dyDescent="0.25">
      <c r="A16" s="543" t="str">
        <f>+Introduction!$C$7</f>
        <v>Timor-Leste</v>
      </c>
      <c r="B16" s="544">
        <f>IF(ISBLANK(Regressions!B26), " ", Regressions!B26)</f>
        <v>2012</v>
      </c>
      <c r="C16" s="543" t="str">
        <f>HLOOKUP(Introduction!$G$4,nametranslations,24,FALSE)</f>
        <v>Total</v>
      </c>
      <c r="D16" s="546">
        <f>IF(ISBLANK(Regressions!D26), " ", Regressions!D26)</f>
        <v>441932</v>
      </c>
      <c r="E16" s="547">
        <f>IF(ISNUMBER(Regressions!E26),ROUND(Regressions!E26, 1), NA())</f>
        <v>71</v>
      </c>
      <c r="F16" s="548">
        <f>IF(ISNUMBER(Regressions!F26),ROUND(Regressions!F26, 1), NA())</f>
        <v>63</v>
      </c>
      <c r="G16" s="549">
        <f>IF(ISNUMBER(Regressions!G26),ROUND(Regressions!G26, 1), NA())</f>
        <v>56.3</v>
      </c>
      <c r="H16" s="550">
        <f>IF(ISNUMBER(Regressions!H26),ROUND(Regressions!H26, 1), NA())</f>
        <v>6.8</v>
      </c>
      <c r="I16" s="551">
        <f>IF(ISNUMBER(Regressions!I26),ROUND(Regressions!I26, 1), NA())</f>
        <v>37</v>
      </c>
      <c r="J16" s="552">
        <f>IF(ISNUMBER(Regressions!K26),ROUND(Regressions!K26, 1), NA())</f>
        <v>88.9</v>
      </c>
      <c r="K16" s="548">
        <f>IF(ISNUMBER(Regressions!L26),ROUND(Regressions!L26, 1), NA())</f>
        <v>66.2</v>
      </c>
      <c r="L16" s="553">
        <f>IF(ISNUMBER(Regressions!M26),ROUND(Regressions!M26, 1), NA())</f>
        <v>37.9</v>
      </c>
      <c r="M16" s="550">
        <f>IF(ISNUMBER(Regressions!N26),ROUND(Regressions!N26, 1), NA())</f>
        <v>28.3</v>
      </c>
      <c r="N16" s="551">
        <f>IF(ISNUMBER(Regressions!O26),ROUND(Regressions!O26, 1), NA())</f>
        <v>33.799999999999997</v>
      </c>
      <c r="O16" s="552" t="e">
        <f>IF(ISNUMBER(Regressions!Q26),ROUND(Regressions!Q26, 1), NA())</f>
        <v>#N/A</v>
      </c>
      <c r="P16" s="548" t="e">
        <f>IF(ISNUMBER(Regressions!R26),ROUND(Regressions!R26, 1), NA())</f>
        <v>#N/A</v>
      </c>
      <c r="Q16" s="554" t="e">
        <f>IF(ISNUMBER(Regressions!S26),ROUND(Regressions!S26, 1), NA())</f>
        <v>#N/A</v>
      </c>
      <c r="R16" s="550" t="e">
        <f>IF(ISNUMBER(Regressions!T26),ROUND(Regressions!T26, 1), NA())</f>
        <v>#N/A</v>
      </c>
      <c r="S16" s="551" t="e">
        <f>IF(ISNUMBER(Regressions!U26),ROUND(Regressions!U26, 1), NA())</f>
        <v>#N/A</v>
      </c>
    </row>
    <row r="17" spans="1:19" x14ac:dyDescent="0.25">
      <c r="A17" s="543" t="str">
        <f>+Introduction!$C$7</f>
        <v>Timor-Leste</v>
      </c>
      <c r="B17" s="544">
        <f>IF(ISBLANK(Regressions!B27), " ", Regressions!B27)</f>
        <v>2013</v>
      </c>
      <c r="C17" s="543" t="str">
        <f>HLOOKUP(Introduction!$G$4,nametranslations,24,FALSE)</f>
        <v>Total</v>
      </c>
      <c r="D17" s="546">
        <f>IF(ISBLANK(Regressions!D27), " ", Regressions!D27)</f>
        <v>448892</v>
      </c>
      <c r="E17" s="547">
        <f>IF(ISNUMBER(Regressions!E27),ROUND(Regressions!E27, 1), NA())</f>
        <v>73.099999999999994</v>
      </c>
      <c r="F17" s="548">
        <f>IF(ISNUMBER(Regressions!F27),ROUND(Regressions!F27, 1), NA())</f>
        <v>65.599999999999994</v>
      </c>
      <c r="G17" s="549">
        <f>IF(ISNUMBER(Regressions!G27),ROUND(Regressions!G27, 1), NA())</f>
        <v>59.1</v>
      </c>
      <c r="H17" s="550">
        <f>IF(ISNUMBER(Regressions!H27),ROUND(Regressions!H27, 1), NA())</f>
        <v>6.5</v>
      </c>
      <c r="I17" s="551">
        <f>IF(ISNUMBER(Regressions!I27),ROUND(Regressions!I27, 1), NA())</f>
        <v>34.4</v>
      </c>
      <c r="J17" s="552">
        <f>IF(ISNUMBER(Regressions!K27),ROUND(Regressions!K27, 1), NA())</f>
        <v>86.5</v>
      </c>
      <c r="K17" s="548">
        <f>IF(ISNUMBER(Regressions!L27),ROUND(Regressions!L27, 1), NA())</f>
        <v>66.2</v>
      </c>
      <c r="L17" s="553">
        <f>IF(ISNUMBER(Regressions!M27),ROUND(Regressions!M27, 1), NA())</f>
        <v>37.9</v>
      </c>
      <c r="M17" s="550">
        <f>IF(ISNUMBER(Regressions!N27),ROUND(Regressions!N27, 1), NA())</f>
        <v>28.3</v>
      </c>
      <c r="N17" s="551">
        <f>IF(ISNUMBER(Regressions!O27),ROUND(Regressions!O27, 1), NA())</f>
        <v>33.799999999999997</v>
      </c>
      <c r="O17" s="552" t="e">
        <f>IF(ISNUMBER(Regressions!Q27),ROUND(Regressions!Q27, 1), NA())</f>
        <v>#N/A</v>
      </c>
      <c r="P17" s="548" t="e">
        <f>IF(ISNUMBER(Regressions!R27),ROUND(Regressions!R27, 1), NA())</f>
        <v>#N/A</v>
      </c>
      <c r="Q17" s="554">
        <f>IF(ISNUMBER(Regressions!S27),ROUND(Regressions!S27, 1), NA())</f>
        <v>59</v>
      </c>
      <c r="R17" s="550" t="e">
        <f>IF(ISNUMBER(Regressions!T27),ROUND(Regressions!T27, 1), NA())</f>
        <v>#N/A</v>
      </c>
      <c r="S17" s="551" t="e">
        <f>IF(ISNUMBER(Regressions!U27),ROUND(Regressions!U27, 1), NA())</f>
        <v>#N/A</v>
      </c>
    </row>
    <row r="18" spans="1:19" x14ac:dyDescent="0.25">
      <c r="A18" s="543" t="str">
        <f>+Introduction!$C$7</f>
        <v>Timor-Leste</v>
      </c>
      <c r="B18" s="544">
        <f>IF(ISBLANK(Regressions!B28), " ", Regressions!B28)</f>
        <v>2014</v>
      </c>
      <c r="C18" s="543" t="str">
        <f>HLOOKUP(Introduction!$G$4,nametranslations,24,FALSE)</f>
        <v>Total</v>
      </c>
      <c r="D18" s="546">
        <f>IF(ISBLANK(Regressions!D28), " ", Regressions!D28)</f>
        <v>456268</v>
      </c>
      <c r="E18" s="547">
        <f>IF(ISNUMBER(Regressions!E28),ROUND(Regressions!E28, 1), NA())</f>
        <v>75.099999999999994</v>
      </c>
      <c r="F18" s="548">
        <f>IF(ISNUMBER(Regressions!F28),ROUND(Regressions!F28, 1), NA())</f>
        <v>68.099999999999994</v>
      </c>
      <c r="G18" s="549">
        <f>IF(ISNUMBER(Regressions!G28),ROUND(Regressions!G28, 1), NA())</f>
        <v>61.9</v>
      </c>
      <c r="H18" s="550">
        <f>IF(ISNUMBER(Regressions!H28),ROUND(Regressions!H28, 1), NA())</f>
        <v>6.2</v>
      </c>
      <c r="I18" s="551">
        <f>IF(ISNUMBER(Regressions!I28),ROUND(Regressions!I28, 1), NA())</f>
        <v>31.9</v>
      </c>
      <c r="J18" s="552">
        <f>IF(ISNUMBER(Regressions!K28),ROUND(Regressions!K28, 1), NA())</f>
        <v>84.1</v>
      </c>
      <c r="K18" s="548">
        <f>IF(ISNUMBER(Regressions!L28),ROUND(Regressions!L28, 1), NA())</f>
        <v>66.2</v>
      </c>
      <c r="L18" s="553">
        <f>IF(ISNUMBER(Regressions!M28),ROUND(Regressions!M28, 1), NA())</f>
        <v>37.9</v>
      </c>
      <c r="M18" s="550">
        <f>IF(ISNUMBER(Regressions!N28),ROUND(Regressions!N28, 1), NA())</f>
        <v>28.3</v>
      </c>
      <c r="N18" s="551">
        <f>IF(ISNUMBER(Regressions!O28),ROUND(Regressions!O28, 1), NA())</f>
        <v>33.799999999999997</v>
      </c>
      <c r="O18" s="552" t="e">
        <f>IF(ISNUMBER(Regressions!Q28),ROUND(Regressions!Q28, 1), NA())</f>
        <v>#N/A</v>
      </c>
      <c r="P18" s="548" t="e">
        <f>IF(ISNUMBER(Regressions!R28),ROUND(Regressions!R28, 1), NA())</f>
        <v>#N/A</v>
      </c>
      <c r="Q18" s="554">
        <f>IF(ISNUMBER(Regressions!S28),ROUND(Regressions!S28, 1), NA())</f>
        <v>59</v>
      </c>
      <c r="R18" s="550" t="e">
        <f>IF(ISNUMBER(Regressions!T28),ROUND(Regressions!T28, 1), NA())</f>
        <v>#N/A</v>
      </c>
      <c r="S18" s="551" t="e">
        <f>IF(ISNUMBER(Regressions!U28),ROUND(Regressions!U28, 1), NA())</f>
        <v>#N/A</v>
      </c>
    </row>
    <row r="19" spans="1:19" x14ac:dyDescent="0.25">
      <c r="A19" s="543" t="str">
        <f>+Introduction!$C$7</f>
        <v>Timor-Leste</v>
      </c>
      <c r="B19" s="544">
        <f>IF(ISBLANK(Regressions!B29), " ", Regressions!B29)</f>
        <v>2015</v>
      </c>
      <c r="C19" s="543" t="str">
        <f>HLOOKUP(Introduction!$G$4,nametranslations,24,FALSE)</f>
        <v>Total</v>
      </c>
      <c r="D19" s="546">
        <f>IF(ISBLANK(Regressions!D29), " ", Regressions!D29)</f>
        <v>462436</v>
      </c>
      <c r="E19" s="547">
        <f>IF(ISNUMBER(Regressions!E29),ROUND(Regressions!E29, 1), NA())</f>
        <v>77.2</v>
      </c>
      <c r="F19" s="548">
        <f>IF(ISNUMBER(Regressions!F29),ROUND(Regressions!F29, 1), NA())</f>
        <v>70.599999999999994</v>
      </c>
      <c r="G19" s="549">
        <f>IF(ISNUMBER(Regressions!G29),ROUND(Regressions!G29, 1), NA())</f>
        <v>64.7</v>
      </c>
      <c r="H19" s="550">
        <f>IF(ISNUMBER(Regressions!H29),ROUND(Regressions!H29, 1), NA())</f>
        <v>5.9</v>
      </c>
      <c r="I19" s="551">
        <f>IF(ISNUMBER(Regressions!I29),ROUND(Regressions!I29, 1), NA())</f>
        <v>29.4</v>
      </c>
      <c r="J19" s="552">
        <f>IF(ISNUMBER(Regressions!K29),ROUND(Regressions!K29, 1), NA())</f>
        <v>81.7</v>
      </c>
      <c r="K19" s="548">
        <f>IF(ISNUMBER(Regressions!L29),ROUND(Regressions!L29, 1), NA())</f>
        <v>66.2</v>
      </c>
      <c r="L19" s="553">
        <f>IF(ISNUMBER(Regressions!M29),ROUND(Regressions!M29, 1), NA())</f>
        <v>37.9</v>
      </c>
      <c r="M19" s="550">
        <f>IF(ISNUMBER(Regressions!N29),ROUND(Regressions!N29, 1), NA())</f>
        <v>28.3</v>
      </c>
      <c r="N19" s="551">
        <f>IF(ISNUMBER(Regressions!O29),ROUND(Regressions!O29, 1), NA())</f>
        <v>33.799999999999997</v>
      </c>
      <c r="O19" s="552" t="e">
        <f>IF(ISNUMBER(Regressions!Q29),ROUND(Regressions!Q29, 1), NA())</f>
        <v>#N/A</v>
      </c>
      <c r="P19" s="548" t="e">
        <f>IF(ISNUMBER(Regressions!R29),ROUND(Regressions!R29, 1), NA())</f>
        <v>#N/A</v>
      </c>
      <c r="Q19" s="554">
        <f>IF(ISNUMBER(Regressions!S29),ROUND(Regressions!S29, 1), NA())</f>
        <v>59</v>
      </c>
      <c r="R19" s="550" t="e">
        <f>IF(ISNUMBER(Regressions!T29),ROUND(Regressions!T29, 1), NA())</f>
        <v>#N/A</v>
      </c>
      <c r="S19" s="551" t="e">
        <f>IF(ISNUMBER(Regressions!U29),ROUND(Regressions!U29, 1), NA())</f>
        <v>#N/A</v>
      </c>
    </row>
    <row r="20" spans="1:19" x14ac:dyDescent="0.25">
      <c r="A20" s="543" t="str">
        <f>+Introduction!$C$7</f>
        <v>Timor-Leste</v>
      </c>
      <c r="B20" s="544">
        <f>IF(ISBLANK(Regressions!B30), " ", Regressions!B30)</f>
        <v>2016</v>
      </c>
      <c r="C20" s="543" t="str">
        <f>HLOOKUP(Introduction!$G$4,nametranslations,24,FALSE)</f>
        <v>Total</v>
      </c>
      <c r="D20" s="546">
        <f>IF(ISBLANK(Regressions!D30), " ", Regressions!D30)</f>
        <v>465475</v>
      </c>
      <c r="E20" s="547">
        <f>IF(ISNUMBER(Regressions!E30),ROUND(Regressions!E30, 1), NA())</f>
        <v>79.2</v>
      </c>
      <c r="F20" s="548">
        <f>IF(ISNUMBER(Regressions!F30),ROUND(Regressions!F30, 1), NA())</f>
        <v>73.2</v>
      </c>
      <c r="G20" s="549">
        <f>IF(ISNUMBER(Regressions!G30),ROUND(Regressions!G30, 1), NA())</f>
        <v>67.599999999999994</v>
      </c>
      <c r="H20" s="550">
        <f>IF(ISNUMBER(Regressions!H30),ROUND(Regressions!H30, 1), NA())</f>
        <v>5.6</v>
      </c>
      <c r="I20" s="551">
        <f>IF(ISNUMBER(Regressions!I30),ROUND(Regressions!I30, 1), NA())</f>
        <v>26.8</v>
      </c>
      <c r="J20" s="552">
        <f>IF(ISNUMBER(Regressions!K30),ROUND(Regressions!K30, 1), NA())</f>
        <v>79.400000000000006</v>
      </c>
      <c r="K20" s="548">
        <f>IF(ISNUMBER(Regressions!L30),ROUND(Regressions!L30, 1), NA())</f>
        <v>66.2</v>
      </c>
      <c r="L20" s="553">
        <f>IF(ISNUMBER(Regressions!M30),ROUND(Regressions!M30, 1), NA())</f>
        <v>37.9</v>
      </c>
      <c r="M20" s="550">
        <f>IF(ISNUMBER(Regressions!N30),ROUND(Regressions!N30, 1), NA())</f>
        <v>28.3</v>
      </c>
      <c r="N20" s="551">
        <f>IF(ISNUMBER(Regressions!O30),ROUND(Regressions!O30, 1), NA())</f>
        <v>33.799999999999997</v>
      </c>
      <c r="O20" s="552" t="e">
        <f>IF(ISNUMBER(Regressions!Q30),ROUND(Regressions!Q30, 1), NA())</f>
        <v>#N/A</v>
      </c>
      <c r="P20" s="548" t="e">
        <f>IF(ISNUMBER(Regressions!R30),ROUND(Regressions!R30, 1), NA())</f>
        <v>#N/A</v>
      </c>
      <c r="Q20" s="554">
        <f>IF(ISNUMBER(Regressions!S30),ROUND(Regressions!S30, 1), NA())</f>
        <v>59</v>
      </c>
      <c r="R20" s="550" t="e">
        <f>IF(ISNUMBER(Regressions!T30),ROUND(Regressions!T30, 1), NA())</f>
        <v>#N/A</v>
      </c>
      <c r="S20" s="551" t="e">
        <f>IF(ISNUMBER(Regressions!U30),ROUND(Regressions!U30, 1), NA())</f>
        <v>#N/A</v>
      </c>
    </row>
    <row r="21" spans="1:19" x14ac:dyDescent="0.25">
      <c r="A21" s="543" t="str">
        <f>+Introduction!$C$7</f>
        <v>Timor-Leste</v>
      </c>
      <c r="B21" s="544">
        <f>IF(ISBLANK(Regressions!B31), " ", Regressions!B31)</f>
        <v>2017</v>
      </c>
      <c r="C21" s="543" t="str">
        <f>HLOOKUP(Introduction!$G$4,nametranslations,24,FALSE)</f>
        <v>Total</v>
      </c>
      <c r="D21" s="546">
        <f>IF(ISBLANK(Regressions!D31), " ", Regressions!D31)</f>
        <v>466029</v>
      </c>
      <c r="E21" s="547">
        <f>IF(ISNUMBER(Regressions!E31),ROUND(Regressions!E31, 1), NA())</f>
        <v>81.3</v>
      </c>
      <c r="F21" s="548">
        <f>IF(ISNUMBER(Regressions!F31),ROUND(Regressions!F31, 1), NA())</f>
        <v>73.2</v>
      </c>
      <c r="G21" s="549">
        <f>IF(ISNUMBER(Regressions!G31),ROUND(Regressions!G31, 1), NA())</f>
        <v>70.400000000000006</v>
      </c>
      <c r="H21" s="550">
        <f>IF(ISNUMBER(Regressions!H31),ROUND(Regressions!H31, 1), NA())</f>
        <v>2.8</v>
      </c>
      <c r="I21" s="551">
        <f>IF(ISNUMBER(Regressions!I31),ROUND(Regressions!I31, 1), NA())</f>
        <v>26.8</v>
      </c>
      <c r="J21" s="552">
        <f>IF(ISNUMBER(Regressions!K31),ROUND(Regressions!K31, 1), NA())</f>
        <v>77</v>
      </c>
      <c r="K21" s="548">
        <f>IF(ISNUMBER(Regressions!L31),ROUND(Regressions!L31, 1), NA())</f>
        <v>66.2</v>
      </c>
      <c r="L21" s="553">
        <f>IF(ISNUMBER(Regressions!M31),ROUND(Regressions!M31, 1), NA())</f>
        <v>37.9</v>
      </c>
      <c r="M21" s="550">
        <f>IF(ISNUMBER(Regressions!N31),ROUND(Regressions!N31, 1), NA())</f>
        <v>28.3</v>
      </c>
      <c r="N21" s="551">
        <f>IF(ISNUMBER(Regressions!O31),ROUND(Regressions!O31, 1), NA())</f>
        <v>33.799999999999997</v>
      </c>
      <c r="O21" s="552" t="e">
        <f>IF(ISNUMBER(Regressions!Q31),ROUND(Regressions!Q31, 1), NA())</f>
        <v>#N/A</v>
      </c>
      <c r="P21" s="548" t="e">
        <f>IF(ISNUMBER(Regressions!R31),ROUND(Regressions!R31, 1), NA())</f>
        <v>#N/A</v>
      </c>
      <c r="Q21" s="554">
        <f>IF(ISNUMBER(Regressions!S31),ROUND(Regressions!S31, 1), NA())</f>
        <v>59</v>
      </c>
      <c r="R21" s="550" t="e">
        <f>IF(ISNUMBER(Regressions!T31),ROUND(Regressions!T31, 1), NA())</f>
        <v>#N/A</v>
      </c>
      <c r="S21" s="551" t="e">
        <f>IF(ISNUMBER(Regressions!U31),ROUND(Regressions!U31, 1), NA())</f>
        <v>#N/A</v>
      </c>
    </row>
    <row r="22" spans="1:19" x14ac:dyDescent="0.25">
      <c r="A22" s="543" t="str">
        <f>+Introduction!$C$7</f>
        <v>Timor-Leste</v>
      </c>
      <c r="B22" s="544">
        <f>IF(ISBLANK(Regressions!B32), " ", Regressions!B32)</f>
        <v>2018</v>
      </c>
      <c r="C22" s="543" t="str">
        <f>HLOOKUP(Introduction!$G$4,nametranslations,24,FALSE)</f>
        <v>Total</v>
      </c>
      <c r="D22" s="546">
        <f>IF(ISBLANK(Regressions!D32), " ", Regressions!D32)</f>
        <v>467314</v>
      </c>
      <c r="E22" s="547">
        <f>IF(ISNUMBER(Regressions!E32),ROUND(Regressions!E32, 1), NA())</f>
        <v>83.3</v>
      </c>
      <c r="F22" s="548">
        <f>IF(ISNUMBER(Regressions!F32),ROUND(Regressions!F32, 1), NA())</f>
        <v>73.2</v>
      </c>
      <c r="G22" s="549">
        <f>IF(ISNUMBER(Regressions!G32),ROUND(Regressions!G32, 1), NA())</f>
        <v>73.2</v>
      </c>
      <c r="H22" s="550">
        <f>IF(ISNUMBER(Regressions!H32),ROUND(Regressions!H32, 1), NA())</f>
        <v>0</v>
      </c>
      <c r="I22" s="551">
        <f>IF(ISNUMBER(Regressions!I32),ROUND(Regressions!I32, 1), NA())</f>
        <v>26.8</v>
      </c>
      <c r="J22" s="552">
        <f>IF(ISNUMBER(Regressions!K32),ROUND(Regressions!K32, 1), NA())</f>
        <v>74.599999999999994</v>
      </c>
      <c r="K22" s="548">
        <f>IF(ISNUMBER(Regressions!L32),ROUND(Regressions!L32, 1), NA())</f>
        <v>66.2</v>
      </c>
      <c r="L22" s="553">
        <f>IF(ISNUMBER(Regressions!M32),ROUND(Regressions!M32, 1), NA())</f>
        <v>37.9</v>
      </c>
      <c r="M22" s="550">
        <f>IF(ISNUMBER(Regressions!N32),ROUND(Regressions!N32, 1), NA())</f>
        <v>28.3</v>
      </c>
      <c r="N22" s="551">
        <f>IF(ISNUMBER(Regressions!O32),ROUND(Regressions!O32, 1), NA())</f>
        <v>33.799999999999997</v>
      </c>
      <c r="O22" s="552" t="e">
        <f>IF(ISNUMBER(Regressions!Q32),ROUND(Regressions!Q32, 1), NA())</f>
        <v>#N/A</v>
      </c>
      <c r="P22" s="548" t="e">
        <f>IF(ISNUMBER(Regressions!R32),ROUND(Regressions!R32, 1), NA())</f>
        <v>#N/A</v>
      </c>
      <c r="Q22" s="554">
        <f>IF(ISNUMBER(Regressions!S32),ROUND(Regressions!S32, 1), NA())</f>
        <v>62.4</v>
      </c>
      <c r="R22" s="550" t="e">
        <f>IF(ISNUMBER(Regressions!T32),ROUND(Regressions!T32, 1), NA())</f>
        <v>#N/A</v>
      </c>
      <c r="S22" s="551" t="e">
        <f>IF(ISNUMBER(Regressions!U32),ROUND(Regressions!U32, 1), NA())</f>
        <v>#N/A</v>
      </c>
    </row>
    <row r="23" spans="1:19" x14ac:dyDescent="0.25">
      <c r="A23" s="543" t="str">
        <f>+Introduction!$C$7</f>
        <v>Timor-Leste</v>
      </c>
      <c r="B23" s="544">
        <f>IF(ISBLANK(Regressions!B33), " ", Regressions!B33)</f>
        <v>2019</v>
      </c>
      <c r="C23" s="543" t="str">
        <f>HLOOKUP(Introduction!$G$4,nametranslations,24,FALSE)</f>
        <v>Total</v>
      </c>
      <c r="D23" s="546">
        <f>IF(ISBLANK(Regressions!D33), " ", Regressions!D33)</f>
        <v>469596</v>
      </c>
      <c r="E23" s="547">
        <f>IF(ISNUMBER(Regressions!E33),ROUND(Regressions!E33, 1), NA())</f>
        <v>85.4</v>
      </c>
      <c r="F23" s="548">
        <f>IF(ISNUMBER(Regressions!F33),ROUND(Regressions!F33, 1), NA())</f>
        <v>73.2</v>
      </c>
      <c r="G23" s="549">
        <f>IF(ISNUMBER(Regressions!G33),ROUND(Regressions!G33, 1), NA())</f>
        <v>73.2</v>
      </c>
      <c r="H23" s="550">
        <f>IF(ISNUMBER(Regressions!H33),ROUND(Regressions!H33, 1), NA())</f>
        <v>0</v>
      </c>
      <c r="I23" s="551">
        <f>IF(ISNUMBER(Regressions!I33),ROUND(Regressions!I33, 1), NA())</f>
        <v>26.8</v>
      </c>
      <c r="J23" s="552">
        <f>IF(ISNUMBER(Regressions!K33),ROUND(Regressions!K33, 1), NA())</f>
        <v>72.2</v>
      </c>
      <c r="K23" s="548">
        <f>IF(ISNUMBER(Regressions!L33),ROUND(Regressions!L33, 1), NA())</f>
        <v>66.2</v>
      </c>
      <c r="L23" s="553">
        <f>IF(ISNUMBER(Regressions!M33),ROUND(Regressions!M33, 1), NA())</f>
        <v>37.9</v>
      </c>
      <c r="M23" s="550">
        <f>IF(ISNUMBER(Regressions!N33),ROUND(Regressions!N33, 1), NA())</f>
        <v>28.3</v>
      </c>
      <c r="N23" s="551">
        <f>IF(ISNUMBER(Regressions!O33),ROUND(Regressions!O33, 1), NA())</f>
        <v>33.799999999999997</v>
      </c>
      <c r="O23" s="552" t="e">
        <f>IF(ISNUMBER(Regressions!Q33),ROUND(Regressions!Q33, 1), NA())</f>
        <v>#N/A</v>
      </c>
      <c r="P23" s="548" t="e">
        <f>IF(ISNUMBER(Regressions!R33),ROUND(Regressions!R33, 1), NA())</f>
        <v>#N/A</v>
      </c>
      <c r="Q23" s="554">
        <f>IF(ISNUMBER(Regressions!S33),ROUND(Regressions!S33, 1), NA())</f>
        <v>65.7</v>
      </c>
      <c r="R23" s="550" t="e">
        <f>IF(ISNUMBER(Regressions!T33),ROUND(Regressions!T33, 1), NA())</f>
        <v>#N/A</v>
      </c>
      <c r="S23" s="551" t="e">
        <f>IF(ISNUMBER(Regressions!U33),ROUND(Regressions!U33, 1), NA())</f>
        <v>#N/A</v>
      </c>
    </row>
    <row r="24" spans="1:19" x14ac:dyDescent="0.25">
      <c r="A24" s="543" t="str">
        <f>+Introduction!$C$7</f>
        <v>Timor-Leste</v>
      </c>
      <c r="B24" s="544">
        <f>IF(ISBLANK(Regressions!B34), " ", Regressions!B34)</f>
        <v>2020</v>
      </c>
      <c r="C24" s="543" t="str">
        <f>HLOOKUP(Introduction!$G$4,nametranslations,24,FALSE)</f>
        <v>Total</v>
      </c>
      <c r="D24" s="546">
        <f>IF(ISBLANK(Regressions!D34), " ", Regressions!D34)</f>
        <v>472124</v>
      </c>
      <c r="E24" s="547">
        <f>IF(ISNUMBER(Regressions!E34),ROUND(Regressions!E34, 1), NA())</f>
        <v>87.5</v>
      </c>
      <c r="F24" s="548">
        <f>IF(ISNUMBER(Regressions!F34),ROUND(Regressions!F34, 1), NA())</f>
        <v>73.2</v>
      </c>
      <c r="G24" s="549">
        <f>IF(ISNUMBER(Regressions!G34),ROUND(Regressions!G34, 1), NA())</f>
        <v>73.2</v>
      </c>
      <c r="H24" s="550">
        <f>IF(ISNUMBER(Regressions!H34),ROUND(Regressions!H34, 1), NA())</f>
        <v>0</v>
      </c>
      <c r="I24" s="551">
        <f>IF(ISNUMBER(Regressions!I34),ROUND(Regressions!I34, 1), NA())</f>
        <v>26.8</v>
      </c>
      <c r="J24" s="552">
        <f>IF(ISNUMBER(Regressions!K34),ROUND(Regressions!K34, 1), NA())</f>
        <v>69.8</v>
      </c>
      <c r="K24" s="548" t="e">
        <f>IF(ISNUMBER(Regressions!L34),ROUND(Regressions!L34, 1), NA())</f>
        <v>#N/A</v>
      </c>
      <c r="L24" s="553" t="e">
        <f>IF(ISNUMBER(Regressions!M34),ROUND(Regressions!M34, 1), NA())</f>
        <v>#N/A</v>
      </c>
      <c r="M24" s="550" t="e">
        <f>IF(ISNUMBER(Regressions!N34),ROUND(Regressions!N34, 1), NA())</f>
        <v>#N/A</v>
      </c>
      <c r="N24" s="551" t="e">
        <f>IF(ISNUMBER(Regressions!O34),ROUND(Regressions!O34, 1), NA())</f>
        <v>#N/A</v>
      </c>
      <c r="O24" s="552" t="e">
        <f>IF(ISNUMBER(Regressions!Q34),ROUND(Regressions!Q34, 1), NA())</f>
        <v>#N/A</v>
      </c>
      <c r="P24" s="548" t="e">
        <f>IF(ISNUMBER(Regressions!R34),ROUND(Regressions!R34, 1), NA())</f>
        <v>#N/A</v>
      </c>
      <c r="Q24" s="554">
        <f>IF(ISNUMBER(Regressions!S34),ROUND(Regressions!S34, 1), NA())</f>
        <v>69.099999999999994</v>
      </c>
      <c r="R24" s="550" t="e">
        <f>IF(ISNUMBER(Regressions!T34),ROUND(Regressions!T34, 1), NA())</f>
        <v>#N/A</v>
      </c>
      <c r="S24" s="551" t="e">
        <f>IF(ISNUMBER(Regressions!U34),ROUND(Regressions!U34, 1), NA())</f>
        <v>#N/A</v>
      </c>
    </row>
    <row r="25" spans="1:19" x14ac:dyDescent="0.25">
      <c r="A25" s="543" t="str">
        <f>+Introduction!$C$7</f>
        <v>Timor-Leste</v>
      </c>
      <c r="B25" s="544">
        <f>IF(ISBLANK(Regressions!B35), " ", Regressions!B35)</f>
        <v>2021</v>
      </c>
      <c r="C25" s="543" t="str">
        <f>HLOOKUP(Introduction!$G$4,nametranslations,24,FALSE)</f>
        <v>Total</v>
      </c>
      <c r="D25" s="546">
        <f>IF(ISBLANK(Regressions!D35), " ", Regressions!D35)</f>
        <v>475330</v>
      </c>
      <c r="E25" s="552">
        <f>IF(ISNUMBER(Regressions!E35),ROUND(Regressions!E35, 1), NA())</f>
        <v>89.5</v>
      </c>
      <c r="F25" s="555" t="e">
        <f>IF(ISNUMBER(Regressions!F35),ROUND(Regressions!F35, 1), NA())</f>
        <v>#N/A</v>
      </c>
      <c r="G25" s="556">
        <f>IF(ISNUMBER(Regressions!G35),ROUND(Regressions!G35, 1), NA())</f>
        <v>81.599999999999994</v>
      </c>
      <c r="H25" s="550" t="e">
        <f>IF(ISNUMBER(Regressions!H35),ROUND(Regressions!H35, 1), NA())</f>
        <v>#N/A</v>
      </c>
      <c r="I25" s="551" t="e">
        <f>IF(ISNUMBER(Regressions!I35),ROUND(Regressions!I35, 1), NA())</f>
        <v>#N/A</v>
      </c>
      <c r="J25" s="552">
        <f>IF(ISNUMBER(Regressions!K35),ROUND(Regressions!K35, 1), NA())</f>
        <v>67.400000000000006</v>
      </c>
      <c r="K25" s="555" t="e">
        <f>IF(ISNUMBER(Regressions!L35),ROUND(Regressions!L35, 1), NA())</f>
        <v>#N/A</v>
      </c>
      <c r="L25" s="557" t="e">
        <f>IF(ISNUMBER(Regressions!M35),ROUND(Regressions!M35, 1), NA())</f>
        <v>#N/A</v>
      </c>
      <c r="M25" s="550" t="e">
        <f>IF(ISNUMBER(Regressions!N35),ROUND(Regressions!N35, 1), NA())</f>
        <v>#N/A</v>
      </c>
      <c r="N25" s="551" t="e">
        <f>IF(ISNUMBER(Regressions!O35),ROUND(Regressions!O35, 1), NA())</f>
        <v>#N/A</v>
      </c>
      <c r="O25" s="552" t="e">
        <f>IF(ISNUMBER(Regressions!Q35),ROUND(Regressions!Q35, 1), NA())</f>
        <v>#N/A</v>
      </c>
      <c r="P25" s="555" t="e">
        <f>IF(ISNUMBER(Regressions!R35),ROUND(Regressions!R35, 1), NA())</f>
        <v>#N/A</v>
      </c>
      <c r="Q25" s="558">
        <f>IF(ISNUMBER(Regressions!S35),ROUND(Regressions!S35, 1), NA())</f>
        <v>72.5</v>
      </c>
      <c r="R25" s="550" t="e">
        <f>IF(ISNUMBER(Regressions!T35),ROUND(Regressions!T35, 1), NA())</f>
        <v>#N/A</v>
      </c>
      <c r="S25" s="551" t="e">
        <f>IF(ISNUMBER(Regressions!U35),ROUND(Regressions!U35, 1), NA())</f>
        <v>#N/A</v>
      </c>
    </row>
    <row r="26" spans="1:19" x14ac:dyDescent="0.25">
      <c r="A26" s="543" t="str">
        <f>+Introduction!$C$7</f>
        <v>Timor-Leste</v>
      </c>
      <c r="B26" s="544">
        <f>IF(ISBLANK(Regressions!B36), " ", Regressions!B36)</f>
        <v>2022</v>
      </c>
      <c r="C26" s="543" t="str">
        <f>HLOOKUP(Introduction!$G$4,nametranslations,24,FALSE)</f>
        <v>Total</v>
      </c>
      <c r="D26" s="546">
        <f>IF(ISBLANK(Regressions!D36), " ", Regressions!D36)</f>
        <v>478959</v>
      </c>
      <c r="E26" s="547">
        <f>IF(ISNUMBER(Regressions!E36),ROUND(Regressions!E36, 1), NA())</f>
        <v>91.6</v>
      </c>
      <c r="F26" s="548" t="e">
        <f>IF(ISNUMBER(Regressions!F36),ROUND(Regressions!F36, 1), NA())</f>
        <v>#N/A</v>
      </c>
      <c r="G26" s="549">
        <f>IF(ISNUMBER(Regressions!G36),ROUND(Regressions!G36, 1), NA())</f>
        <v>84.4</v>
      </c>
      <c r="H26" s="550" t="e">
        <f>IF(ISNUMBER(Regressions!H36),ROUND(Regressions!H36, 1), NA())</f>
        <v>#N/A</v>
      </c>
      <c r="I26" s="551" t="e">
        <f>IF(ISNUMBER(Regressions!I36),ROUND(Regressions!I36, 1), NA())</f>
        <v>#N/A</v>
      </c>
      <c r="J26" s="552">
        <f>IF(ISNUMBER(Regressions!K36),ROUND(Regressions!K36, 1), NA())</f>
        <v>65.099999999999994</v>
      </c>
      <c r="K26" s="548" t="e">
        <f>IF(ISNUMBER(Regressions!L36),ROUND(Regressions!L36, 1), NA())</f>
        <v>#N/A</v>
      </c>
      <c r="L26" s="553" t="e">
        <f>IF(ISNUMBER(Regressions!M36),ROUND(Regressions!M36, 1), NA())</f>
        <v>#N/A</v>
      </c>
      <c r="M26" s="550" t="e">
        <f>IF(ISNUMBER(Regressions!N36),ROUND(Regressions!N36, 1), NA())</f>
        <v>#N/A</v>
      </c>
      <c r="N26" s="551" t="e">
        <f>IF(ISNUMBER(Regressions!O36),ROUND(Regressions!O36, 1), NA())</f>
        <v>#N/A</v>
      </c>
      <c r="O26" s="552" t="e">
        <f>IF(ISNUMBER(Regressions!Q36),ROUND(Regressions!Q36, 1), NA())</f>
        <v>#N/A</v>
      </c>
      <c r="P26" s="548" t="e">
        <f>IF(ISNUMBER(Regressions!R36),ROUND(Regressions!R36, 1), NA())</f>
        <v>#N/A</v>
      </c>
      <c r="Q26" s="554">
        <f>IF(ISNUMBER(Regressions!S36),ROUND(Regressions!S36, 1), NA())</f>
        <v>75.8</v>
      </c>
      <c r="R26" s="550" t="e">
        <f>IF(ISNUMBER(Regressions!T36),ROUND(Regressions!T36, 1), NA())</f>
        <v>#N/A</v>
      </c>
      <c r="S26" s="551" t="e">
        <f>IF(ISNUMBER(Regressions!U36),ROUND(Regressions!U36, 1), NA())</f>
        <v>#N/A</v>
      </c>
    </row>
    <row r="27" spans="1:19" x14ac:dyDescent="0.25">
      <c r="A27" s="543" t="str">
        <f>+Introduction!$C$7</f>
        <v>Timor-Leste</v>
      </c>
      <c r="B27" s="544">
        <f>IF(ISBLANK(Regressions!B37), " ", Regressions!B37)</f>
        <v>2023</v>
      </c>
      <c r="C27" s="543" t="str">
        <f>HLOOKUP(Introduction!$G$4,nametranslations,24,FALSE)</f>
        <v>Total</v>
      </c>
      <c r="D27" s="546">
        <f>IF(ISBLANK(Regressions!D37), " ", Regressions!D37)</f>
        <v>479049</v>
      </c>
      <c r="E27" s="552">
        <f>IF(ISNUMBER(Regressions!E37),ROUND(Regressions!E37, 1), NA())</f>
        <v>93.6</v>
      </c>
      <c r="F27" s="555" t="e">
        <f>IF(ISNUMBER(Regressions!F37),ROUND(Regressions!F37, 1), NA())</f>
        <v>#N/A</v>
      </c>
      <c r="G27" s="556">
        <f>IF(ISNUMBER(Regressions!G37),ROUND(Regressions!G37, 1), NA())</f>
        <v>87.3</v>
      </c>
      <c r="H27" s="550" t="e">
        <f>IF(ISNUMBER(Regressions!H37),ROUND(Regressions!H37, 1), NA())</f>
        <v>#N/A</v>
      </c>
      <c r="I27" s="551" t="e">
        <f>IF(ISNUMBER(Regressions!I37),ROUND(Regressions!I37, 1), NA())</f>
        <v>#N/A</v>
      </c>
      <c r="J27" s="552">
        <f>IF(ISNUMBER(Regressions!K37),ROUND(Regressions!K37, 1), NA())</f>
        <v>62.7</v>
      </c>
      <c r="K27" s="555" t="e">
        <f>IF(ISNUMBER(Regressions!L37),ROUND(Regressions!L37, 1), NA())</f>
        <v>#N/A</v>
      </c>
      <c r="L27" s="557" t="e">
        <f>IF(ISNUMBER(Regressions!M37),ROUND(Regressions!M37, 1), NA())</f>
        <v>#N/A</v>
      </c>
      <c r="M27" s="550" t="e">
        <f>IF(ISNUMBER(Regressions!N37),ROUND(Regressions!N37, 1), NA())</f>
        <v>#N/A</v>
      </c>
      <c r="N27" s="551" t="e">
        <f>IF(ISNUMBER(Regressions!O37),ROUND(Regressions!O37, 1), NA())</f>
        <v>#N/A</v>
      </c>
      <c r="O27" s="552" t="e">
        <f>IF(ISNUMBER(Regressions!Q37),ROUND(Regressions!Q37, 1), NA())</f>
        <v>#N/A</v>
      </c>
      <c r="P27" s="555" t="e">
        <f>IF(ISNUMBER(Regressions!R37),ROUND(Regressions!R37, 1), NA())</f>
        <v>#N/A</v>
      </c>
      <c r="Q27" s="558">
        <f>IF(ISNUMBER(Regressions!S37),ROUND(Regressions!S37, 1), NA())</f>
        <v>79.2</v>
      </c>
      <c r="R27" s="550" t="e">
        <f>IF(ISNUMBER(Regressions!T37),ROUND(Regressions!T37, 1), NA())</f>
        <v>#N/A</v>
      </c>
      <c r="S27" s="551" t="e">
        <f>IF(ISNUMBER(Regressions!U37),ROUND(Regressions!U37, 1), NA())</f>
        <v>#N/A</v>
      </c>
    </row>
    <row r="28" spans="1:19" x14ac:dyDescent="0.25">
      <c r="A28" s="543" t="str">
        <f>+Introduction!$C$7</f>
        <v>Timor-Leste</v>
      </c>
      <c r="B28" s="544">
        <f>IF(ISBLANK(Regressions!B38), " ", Regressions!B38)</f>
        <v>2024</v>
      </c>
      <c r="C28" s="543" t="str">
        <f>HLOOKUP(Introduction!$G$4,nametranslations,24,FALSE)</f>
        <v>Total</v>
      </c>
      <c r="D28" s="546">
        <f>IF(ISBLANK(Regressions!D38), " ", Regressions!D38)</f>
        <v>477688</v>
      </c>
      <c r="E28" s="547">
        <f>IF(ISNUMBER(Regressions!E38),ROUND(Regressions!E38, 1), NA())</f>
        <v>93.6</v>
      </c>
      <c r="F28" s="548" t="e">
        <f>IF(ISNUMBER(Regressions!F38),ROUND(Regressions!F38, 1), NA())</f>
        <v>#N/A</v>
      </c>
      <c r="G28" s="549">
        <f>IF(ISNUMBER(Regressions!G38),ROUND(Regressions!G38, 1), NA())</f>
        <v>90.1</v>
      </c>
      <c r="H28" s="550" t="e">
        <f>IF(ISNUMBER(Regressions!H38),ROUND(Regressions!H38, 1), NA())</f>
        <v>#N/A</v>
      </c>
      <c r="I28" s="551" t="e">
        <f>IF(ISNUMBER(Regressions!I38),ROUND(Regressions!I38, 1), NA())</f>
        <v>#N/A</v>
      </c>
      <c r="J28" s="552">
        <f>IF(ISNUMBER(Regressions!K38),ROUND(Regressions!K38, 1), NA())</f>
        <v>62.7</v>
      </c>
      <c r="K28" s="548" t="e">
        <f>IF(ISNUMBER(Regressions!L38),ROUND(Regressions!L38, 1), NA())</f>
        <v>#N/A</v>
      </c>
      <c r="L28" s="553" t="e">
        <f>IF(ISNUMBER(Regressions!M38),ROUND(Regressions!M38, 1), NA())</f>
        <v>#N/A</v>
      </c>
      <c r="M28" s="550" t="e">
        <f>IF(ISNUMBER(Regressions!N38),ROUND(Regressions!N38, 1), NA())</f>
        <v>#N/A</v>
      </c>
      <c r="N28" s="551" t="e">
        <f>IF(ISNUMBER(Regressions!O38),ROUND(Regressions!O38, 1), NA())</f>
        <v>#N/A</v>
      </c>
      <c r="O28" s="552" t="e">
        <f>IF(ISNUMBER(Regressions!Q38),ROUND(Regressions!Q38, 1), NA())</f>
        <v>#N/A</v>
      </c>
      <c r="P28" s="548" t="e">
        <f>IF(ISNUMBER(Regressions!R38),ROUND(Regressions!R38, 1), NA())</f>
        <v>#N/A</v>
      </c>
      <c r="Q28" s="554">
        <f>IF(ISNUMBER(Regressions!S38),ROUND(Regressions!S38, 1), NA())</f>
        <v>82.6</v>
      </c>
      <c r="R28" s="550" t="e">
        <f>IF(ISNUMBER(Regressions!T38),ROUND(Regressions!T38, 1), NA())</f>
        <v>#N/A</v>
      </c>
      <c r="S28" s="551" t="e">
        <f>IF(ISNUMBER(Regressions!U38),ROUND(Regressions!U38, 1), NA())</f>
        <v>#N/A</v>
      </c>
    </row>
    <row r="29" spans="1:19" x14ac:dyDescent="0.25">
      <c r="A29" s="559" t="str">
        <f>+Introduction!$C$7</f>
        <v>Timor-Leste</v>
      </c>
      <c r="B29" s="560">
        <f>IF(ISBLANK(Regressions!B39), " ", Regressions!B39)</f>
        <v>2025</v>
      </c>
      <c r="C29" s="559" t="str">
        <f>HLOOKUP(Introduction!$G$4,nametranslations,24,FALSE)</f>
        <v>Total</v>
      </c>
      <c r="D29" s="561">
        <f>IF(ISBLANK(Regressions!D39), " ", Regressions!D39)</f>
        <v>527866</v>
      </c>
      <c r="E29" s="562">
        <f>IF(ISNUMBER(Regressions!E39),ROUND(Regressions!E39, 1), NA())</f>
        <v>93.6</v>
      </c>
      <c r="F29" s="563" t="e">
        <f>IF(ISNUMBER(Regressions!F39),ROUND(Regressions!F39, 1), NA())</f>
        <v>#N/A</v>
      </c>
      <c r="G29" s="564">
        <f>IF(ISNUMBER(Regressions!G39),ROUND(Regressions!G39, 1), NA())</f>
        <v>92.9</v>
      </c>
      <c r="H29" s="565" t="e">
        <f>IF(ISNUMBER(Regressions!H39),ROUND(Regressions!H39, 1), NA())</f>
        <v>#N/A</v>
      </c>
      <c r="I29" s="566" t="e">
        <f>IF(ISNUMBER(Regressions!I39),ROUND(Regressions!I39, 1), NA())</f>
        <v>#N/A</v>
      </c>
      <c r="J29" s="567">
        <f>IF(ISNUMBER(Regressions!K39),ROUND(Regressions!K39, 1), NA())</f>
        <v>62.7</v>
      </c>
      <c r="K29" s="563" t="e">
        <f>IF(ISNUMBER(Regressions!L39),ROUND(Regressions!L39, 1), NA())</f>
        <v>#N/A</v>
      </c>
      <c r="L29" s="568" t="e">
        <f>IF(ISNUMBER(Regressions!M39),ROUND(Regressions!M39, 1), NA())</f>
        <v>#N/A</v>
      </c>
      <c r="M29" s="565" t="e">
        <f>IF(ISNUMBER(Regressions!N39),ROUND(Regressions!N39, 1), NA())</f>
        <v>#N/A</v>
      </c>
      <c r="N29" s="566" t="e">
        <f>IF(ISNUMBER(Regressions!O39),ROUND(Regressions!O39, 1), NA())</f>
        <v>#N/A</v>
      </c>
      <c r="O29" s="567" t="e">
        <f>IF(ISNUMBER(Regressions!Q39),ROUND(Regressions!Q39, 1), NA())</f>
        <v>#N/A</v>
      </c>
      <c r="P29" s="563" t="e">
        <f>IF(ISNUMBER(Regressions!R39),ROUND(Regressions!R39, 1), NA())</f>
        <v>#N/A</v>
      </c>
      <c r="Q29" s="569">
        <f>IF(ISNUMBER(Regressions!S39),ROUND(Regressions!S39, 1), NA())</f>
        <v>86</v>
      </c>
      <c r="R29" s="565" t="e">
        <f>IF(ISNUMBER(Regressions!T39),ROUND(Regressions!T39, 1), NA())</f>
        <v>#N/A</v>
      </c>
      <c r="S29" s="566" t="e">
        <f>IF(ISNUMBER(Regressions!U39),ROUND(Regressions!U39, 1), NA())</f>
        <v>#N/A</v>
      </c>
    </row>
    <row r="30" spans="1:19" hidden="1" x14ac:dyDescent="0.25">
      <c r="A30" s="543" t="str">
        <f>+Introduction!$C$7</f>
        <v>Timor-Leste</v>
      </c>
      <c r="B30" s="544">
        <f>IF(ISBLANK(Regressions!B40), " ", Regressions!B40)</f>
        <v>2026</v>
      </c>
      <c r="C30" s="543" t="str">
        <f>HLOOKUP(Introduction!$G$4,nametranslations,24,FALSE)</f>
        <v>Total</v>
      </c>
      <c r="D30" s="546" t="str">
        <f>IF(ISBLANK(Regressions!D40), " ", Regressions!D40)</f>
        <v xml:space="preserve"> </v>
      </c>
      <c r="E30" s="547">
        <f>IF(ISNUMBER(Regressions!E40),ROUND(Regressions!E40, 1), NA())</f>
        <v>93.6</v>
      </c>
      <c r="F30" s="548" t="e">
        <f>IF(ISNUMBER(Regressions!F40),ROUND(Regressions!F40, 1), NA())</f>
        <v>#N/A</v>
      </c>
      <c r="G30" s="549">
        <f>IF(ISNUMBER(Regressions!G40),ROUND(Regressions!G40, 1), NA())</f>
        <v>92.9</v>
      </c>
      <c r="H30" s="550" t="e">
        <f>IF(ISNUMBER(Regressions!H40),ROUND(Regressions!H40, 1), NA())</f>
        <v>#N/A</v>
      </c>
      <c r="I30" s="551" t="e">
        <f>IF(ISNUMBER(Regressions!I40),ROUND(Regressions!I40, 1), NA())</f>
        <v>#N/A</v>
      </c>
      <c r="J30" s="552">
        <f>IF(ISNUMBER(Regressions!K40),ROUND(Regressions!K40, 1), NA())</f>
        <v>62.7</v>
      </c>
      <c r="K30" s="548" t="e">
        <f>IF(ISNUMBER(Regressions!L40),ROUND(Regressions!L40, 1), NA())</f>
        <v>#N/A</v>
      </c>
      <c r="L30" s="553" t="e">
        <f>IF(ISNUMBER(Regressions!M40),ROUND(Regressions!M40, 1), NA())</f>
        <v>#N/A</v>
      </c>
      <c r="M30" s="550" t="e">
        <f>IF(ISNUMBER(Regressions!N40),ROUND(Regressions!N40, 1), NA())</f>
        <v>#N/A</v>
      </c>
      <c r="N30" s="551" t="e">
        <f>IF(ISNUMBER(Regressions!O40),ROUND(Regressions!O40, 1), NA())</f>
        <v>#N/A</v>
      </c>
      <c r="O30" s="552" t="e">
        <f>IF(ISNUMBER(Regressions!Q40),ROUND(Regressions!Q40, 1), NA())</f>
        <v>#N/A</v>
      </c>
      <c r="P30" s="548" t="e">
        <f>IF(ISNUMBER(Regressions!R40),ROUND(Regressions!R40, 1), NA())</f>
        <v>#N/A</v>
      </c>
      <c r="Q30" s="554">
        <f>IF(ISNUMBER(Regressions!S40),ROUND(Regressions!S40, 1), NA())</f>
        <v>86</v>
      </c>
      <c r="R30" s="550" t="e">
        <f>IF(ISNUMBER(Regressions!T40),ROUND(Regressions!T40, 1), NA())</f>
        <v>#N/A</v>
      </c>
      <c r="S30" s="551" t="e">
        <f>IF(ISNUMBER(Regressions!U40),ROUND(Regressions!U40, 1), NA())</f>
        <v>#N/A</v>
      </c>
    </row>
    <row r="31" spans="1:19" hidden="1" x14ac:dyDescent="0.25">
      <c r="A31" s="543" t="str">
        <f>+Introduction!$C$7</f>
        <v>Timor-Leste</v>
      </c>
      <c r="B31" s="544">
        <f>IF(ISBLANK(Regressions!B41), " ", Regressions!B41)</f>
        <v>2027</v>
      </c>
      <c r="C31" s="543" t="str">
        <f>HLOOKUP(Introduction!$G$4,nametranslations,24,FALSE)</f>
        <v>Total</v>
      </c>
      <c r="D31" s="546" t="str">
        <f>IF(ISBLANK(Regressions!D41), " ", Regressions!D41)</f>
        <v xml:space="preserve"> </v>
      </c>
      <c r="E31" s="547">
        <f>IF(ISNUMBER(Regressions!E41),ROUND(Regressions!E41, 1), NA())</f>
        <v>93.6</v>
      </c>
      <c r="F31" s="548" t="e">
        <f>IF(ISNUMBER(Regressions!F41),ROUND(Regressions!F41, 1), NA())</f>
        <v>#N/A</v>
      </c>
      <c r="G31" s="549">
        <f>IF(ISNUMBER(Regressions!G41),ROUND(Regressions!G41, 1), NA())</f>
        <v>92.9</v>
      </c>
      <c r="H31" s="550" t="e">
        <f>IF(ISNUMBER(Regressions!H41),ROUND(Regressions!H41, 1), NA())</f>
        <v>#N/A</v>
      </c>
      <c r="I31" s="551" t="e">
        <f>IF(ISNUMBER(Regressions!I41),ROUND(Regressions!I41, 1), NA())</f>
        <v>#N/A</v>
      </c>
      <c r="J31" s="552">
        <f>IF(ISNUMBER(Regressions!K41),ROUND(Regressions!K41, 1), NA())</f>
        <v>62.7</v>
      </c>
      <c r="K31" s="548" t="e">
        <f>IF(ISNUMBER(Regressions!L41),ROUND(Regressions!L41, 1), NA())</f>
        <v>#N/A</v>
      </c>
      <c r="L31" s="553" t="e">
        <f>IF(ISNUMBER(Regressions!M41),ROUND(Regressions!M41, 1), NA())</f>
        <v>#N/A</v>
      </c>
      <c r="M31" s="550" t="e">
        <f>IF(ISNUMBER(Regressions!N41),ROUND(Regressions!N41, 1), NA())</f>
        <v>#N/A</v>
      </c>
      <c r="N31" s="551" t="e">
        <f>IF(ISNUMBER(Regressions!O41),ROUND(Regressions!O41, 1), NA())</f>
        <v>#N/A</v>
      </c>
      <c r="O31" s="552" t="e">
        <f>IF(ISNUMBER(Regressions!Q41),ROUND(Regressions!Q41, 1), NA())</f>
        <v>#N/A</v>
      </c>
      <c r="P31" s="548" t="e">
        <f>IF(ISNUMBER(Regressions!R41),ROUND(Regressions!R41, 1), NA())</f>
        <v>#N/A</v>
      </c>
      <c r="Q31" s="554">
        <f>IF(ISNUMBER(Regressions!S41),ROUND(Regressions!S41, 1), NA())</f>
        <v>86</v>
      </c>
      <c r="R31" s="550" t="e">
        <f>IF(ISNUMBER(Regressions!T41),ROUND(Regressions!T41, 1), NA())</f>
        <v>#N/A</v>
      </c>
      <c r="S31" s="551" t="e">
        <f>IF(ISNUMBER(Regressions!U41),ROUND(Regressions!U41, 1), NA())</f>
        <v>#N/A</v>
      </c>
    </row>
    <row r="32" spans="1:19" hidden="1" x14ac:dyDescent="0.25">
      <c r="A32" s="543" t="str">
        <f>+Introduction!$C$7</f>
        <v>Timor-Leste</v>
      </c>
      <c r="B32" s="544">
        <f>IF(ISBLANK(Regressions!B42), " ", Regressions!B42)</f>
        <v>2028</v>
      </c>
      <c r="C32" s="543" t="str">
        <f>HLOOKUP(Introduction!$G$4,nametranslations,24,FALSE)</f>
        <v>Total</v>
      </c>
      <c r="D32" s="546" t="str">
        <f>IF(ISBLANK(Regressions!D42), " ", Regressions!D42)</f>
        <v xml:space="preserve"> </v>
      </c>
      <c r="E32" s="547" t="e">
        <f>IF(ISNUMBER(Regressions!E42),ROUND(Regressions!E42, 1), NA())</f>
        <v>#N/A</v>
      </c>
      <c r="F32" s="548" t="e">
        <f>IF(ISNUMBER(Regressions!F42),ROUND(Regressions!F42, 1), NA())</f>
        <v>#N/A</v>
      </c>
      <c r="G32" s="549">
        <f>IF(ISNUMBER(Regressions!G42),ROUND(Regressions!G42, 1), NA())</f>
        <v>92.9</v>
      </c>
      <c r="H32" s="550" t="e">
        <f>IF(ISNUMBER(Regressions!H42),ROUND(Regressions!H42, 1), NA())</f>
        <v>#N/A</v>
      </c>
      <c r="I32" s="551" t="e">
        <f>IF(ISNUMBER(Regressions!I42),ROUND(Regressions!I42, 1), NA())</f>
        <v>#N/A</v>
      </c>
      <c r="J32" s="552" t="e">
        <f>IF(ISNUMBER(Regressions!K42),ROUND(Regressions!K42, 1), NA())</f>
        <v>#N/A</v>
      </c>
      <c r="K32" s="548" t="e">
        <f>IF(ISNUMBER(Regressions!L42),ROUND(Regressions!L42, 1), NA())</f>
        <v>#N/A</v>
      </c>
      <c r="L32" s="553" t="e">
        <f>IF(ISNUMBER(Regressions!M42),ROUND(Regressions!M42, 1), NA())</f>
        <v>#N/A</v>
      </c>
      <c r="M32" s="550" t="e">
        <f>IF(ISNUMBER(Regressions!N42),ROUND(Regressions!N42, 1), NA())</f>
        <v>#N/A</v>
      </c>
      <c r="N32" s="551" t="e">
        <f>IF(ISNUMBER(Regressions!O42),ROUND(Regressions!O42, 1), NA())</f>
        <v>#N/A</v>
      </c>
      <c r="O32" s="552" t="e">
        <f>IF(ISNUMBER(Regressions!Q42),ROUND(Regressions!Q42, 1), NA())</f>
        <v>#N/A</v>
      </c>
      <c r="P32" s="548" t="e">
        <f>IF(ISNUMBER(Regressions!R42),ROUND(Regressions!R42, 1), NA())</f>
        <v>#N/A</v>
      </c>
      <c r="Q32" s="554">
        <f>IF(ISNUMBER(Regressions!S42),ROUND(Regressions!S42, 1), NA())</f>
        <v>86</v>
      </c>
      <c r="R32" s="550" t="e">
        <f>IF(ISNUMBER(Regressions!T42),ROUND(Regressions!T42, 1), NA())</f>
        <v>#N/A</v>
      </c>
      <c r="S32" s="551" t="e">
        <f>IF(ISNUMBER(Regressions!U42),ROUND(Regressions!U42, 1), NA())</f>
        <v>#N/A</v>
      </c>
    </row>
    <row r="33" spans="1:19" hidden="1" x14ac:dyDescent="0.25">
      <c r="A33" s="543" t="str">
        <f>+Introduction!$C$7</f>
        <v>Timor-Leste</v>
      </c>
      <c r="B33" s="544">
        <f>IF(ISBLANK(Regressions!B43), " ", Regressions!B43)</f>
        <v>2029</v>
      </c>
      <c r="C33" s="543" t="str">
        <f>HLOOKUP(Introduction!$G$4,nametranslations,24,FALSE)</f>
        <v>Total</v>
      </c>
      <c r="D33" s="546" t="str">
        <f>IF(ISBLANK(Regressions!D43), " ", Regressions!D43)</f>
        <v xml:space="preserve"> </v>
      </c>
      <c r="E33" s="547" t="e">
        <f>IF(ISNUMBER(Regressions!E43),ROUND(Regressions!E43, 1), NA())</f>
        <v>#N/A</v>
      </c>
      <c r="F33" s="548" t="e">
        <f>IF(ISNUMBER(Regressions!F43),ROUND(Regressions!F43, 1), NA())</f>
        <v>#N/A</v>
      </c>
      <c r="G33" s="549">
        <f>IF(ISNUMBER(Regressions!G43),ROUND(Regressions!G43, 1), NA())</f>
        <v>92.9</v>
      </c>
      <c r="H33" s="550" t="e">
        <f>IF(ISNUMBER(Regressions!H43),ROUND(Regressions!H43, 1), NA())</f>
        <v>#N/A</v>
      </c>
      <c r="I33" s="551" t="e">
        <f>IF(ISNUMBER(Regressions!I43),ROUND(Regressions!I43, 1), NA())</f>
        <v>#N/A</v>
      </c>
      <c r="J33" s="552" t="e">
        <f>IF(ISNUMBER(Regressions!K43),ROUND(Regressions!K43, 1), NA())</f>
        <v>#N/A</v>
      </c>
      <c r="K33" s="548" t="e">
        <f>IF(ISNUMBER(Regressions!L43),ROUND(Regressions!L43, 1), NA())</f>
        <v>#N/A</v>
      </c>
      <c r="L33" s="553" t="e">
        <f>IF(ISNUMBER(Regressions!M43),ROUND(Regressions!M43, 1), NA())</f>
        <v>#N/A</v>
      </c>
      <c r="M33" s="550" t="e">
        <f>IF(ISNUMBER(Regressions!N43),ROUND(Regressions!N43, 1), NA())</f>
        <v>#N/A</v>
      </c>
      <c r="N33" s="551" t="e">
        <f>IF(ISNUMBER(Regressions!O43),ROUND(Regressions!O43, 1), NA())</f>
        <v>#N/A</v>
      </c>
      <c r="O33" s="552" t="e">
        <f>IF(ISNUMBER(Regressions!Q43),ROUND(Regressions!Q43, 1), NA())</f>
        <v>#N/A</v>
      </c>
      <c r="P33" s="548" t="e">
        <f>IF(ISNUMBER(Regressions!R43),ROUND(Regressions!R43, 1), NA())</f>
        <v>#N/A</v>
      </c>
      <c r="Q33" s="554">
        <f>IF(ISNUMBER(Regressions!S43),ROUND(Regressions!S43, 1), NA())</f>
        <v>86</v>
      </c>
      <c r="R33" s="550" t="e">
        <f>IF(ISNUMBER(Regressions!T43),ROUND(Regressions!T43, 1), NA())</f>
        <v>#N/A</v>
      </c>
      <c r="S33" s="551" t="e">
        <f>IF(ISNUMBER(Regressions!U43),ROUND(Regressions!U43, 1), NA())</f>
        <v>#N/A</v>
      </c>
    </row>
    <row r="34" spans="1:19" hidden="1" x14ac:dyDescent="0.25">
      <c r="A34" s="543" t="str">
        <f>+Introduction!$C$7</f>
        <v>Timor-Leste</v>
      </c>
      <c r="B34" s="544">
        <f>IF(ISBLANK(Regressions!B44), " ", Regressions!B44)</f>
        <v>2030</v>
      </c>
      <c r="C34" s="543" t="str">
        <f>HLOOKUP(Introduction!$G$4,nametranslations,24,FALSE)</f>
        <v>Total</v>
      </c>
      <c r="D34" s="546" t="str">
        <f>IF(ISBLANK(Regressions!D44), " ", Regressions!D44)</f>
        <v xml:space="preserve"> </v>
      </c>
      <c r="E34" s="547" t="e">
        <f>IF(ISNUMBER(Regressions!E44),ROUND(Regressions!E44, 1), NA())</f>
        <v>#N/A</v>
      </c>
      <c r="F34" s="548" t="e">
        <f>IF(ISNUMBER(Regressions!F44),ROUND(Regressions!F44, 1), NA())</f>
        <v>#N/A</v>
      </c>
      <c r="G34" s="549" t="e">
        <f>IF(ISNUMBER(Regressions!G44),ROUND(Regressions!G44, 1), NA())</f>
        <v>#N/A</v>
      </c>
      <c r="H34" s="550" t="e">
        <f>IF(ISNUMBER(Regressions!H44),ROUND(Regressions!H44, 1), NA())</f>
        <v>#N/A</v>
      </c>
      <c r="I34" s="551" t="e">
        <f>IF(ISNUMBER(Regressions!I44),ROUND(Regressions!I44, 1), NA())</f>
        <v>#N/A</v>
      </c>
      <c r="J34" s="552" t="e">
        <f>IF(ISNUMBER(Regressions!K44),ROUND(Regressions!K44, 1), NA())</f>
        <v>#N/A</v>
      </c>
      <c r="K34" s="548" t="e">
        <f>IF(ISNUMBER(Regressions!L44),ROUND(Regressions!L44, 1), NA())</f>
        <v>#N/A</v>
      </c>
      <c r="L34" s="553" t="e">
        <f>IF(ISNUMBER(Regressions!M44),ROUND(Regressions!M44, 1), NA())</f>
        <v>#N/A</v>
      </c>
      <c r="M34" s="550" t="e">
        <f>IF(ISNUMBER(Regressions!N44),ROUND(Regressions!N44, 1), NA())</f>
        <v>#N/A</v>
      </c>
      <c r="N34" s="551" t="e">
        <f>IF(ISNUMBER(Regressions!O44),ROUND(Regressions!O44, 1), NA())</f>
        <v>#N/A</v>
      </c>
      <c r="O34" s="552" t="e">
        <f>IF(ISNUMBER(Regressions!Q44),ROUND(Regressions!Q44, 1), NA())</f>
        <v>#N/A</v>
      </c>
      <c r="P34" s="548" t="e">
        <f>IF(ISNUMBER(Regressions!R44),ROUND(Regressions!R44, 1), NA())</f>
        <v>#N/A</v>
      </c>
      <c r="Q34" s="554" t="e">
        <f>IF(ISNUMBER(Regressions!S44),ROUND(Regressions!S44, 1), NA())</f>
        <v>#N/A</v>
      </c>
      <c r="R34" s="550" t="e">
        <f>IF(ISNUMBER(Regressions!T44),ROUND(Regressions!T44, 1), NA())</f>
        <v>#N/A</v>
      </c>
      <c r="S34" s="551" t="e">
        <f>IF(ISNUMBER(Regressions!U44),ROUND(Regressions!U44, 1), NA())</f>
        <v>#N/A</v>
      </c>
    </row>
    <row r="35" spans="1:19" x14ac:dyDescent="0.25">
      <c r="A35" s="543" t="str">
        <f>+Introduction!$C$7</f>
        <v>Timor-Leste</v>
      </c>
      <c r="B35" s="544">
        <f>IF(ISBLANK(Regressions!B45), " ", Regressions!B45)</f>
        <v>2000</v>
      </c>
      <c r="C35" s="543" t="str">
        <f>HLOOKUP(Introduction!$G$4,nametranslations,26,FALSE)</f>
        <v>Urban</v>
      </c>
      <c r="D35" s="546" t="str">
        <f>IF(ISBLANK(Regressions!D45), " ", Regressions!D45)</f>
        <v xml:space="preserve"> </v>
      </c>
      <c r="E35" s="547" t="e">
        <f>IF(ISNUMBER(Regressions!E45),ROUND(Regressions!E45, 1), NA())</f>
        <v>#N/A</v>
      </c>
      <c r="F35" s="548" t="e">
        <f>IF(ISNUMBER(Regressions!F45),ROUND(Regressions!F45, 1), NA())</f>
        <v>#N/A</v>
      </c>
      <c r="G35" s="549" t="e">
        <f>IF(ISNUMBER(Regressions!G45),ROUND(Regressions!G45, 1), NA())</f>
        <v>#N/A</v>
      </c>
      <c r="H35" s="550" t="e">
        <f>IF(ISNUMBER(Regressions!H45),ROUND(Regressions!H45, 1), NA())</f>
        <v>#N/A</v>
      </c>
      <c r="I35" s="551" t="e">
        <f>IF(ISNUMBER(Regressions!I45),ROUND(Regressions!I45, 1), NA())</f>
        <v>#N/A</v>
      </c>
      <c r="J35" s="552" t="e">
        <f>IF(ISNUMBER(Regressions!K45),ROUND(Regressions!K45, 1), NA())</f>
        <v>#N/A</v>
      </c>
      <c r="K35" s="548" t="e">
        <f>IF(ISNUMBER(Regressions!L45),ROUND(Regressions!L45, 1), NA())</f>
        <v>#N/A</v>
      </c>
      <c r="L35" s="553" t="e">
        <f>IF(ISNUMBER(Regressions!M45),ROUND(Regressions!M45, 1), NA())</f>
        <v>#N/A</v>
      </c>
      <c r="M35" s="550" t="e">
        <f>IF(ISNUMBER(Regressions!N45),ROUND(Regressions!N45, 1), NA())</f>
        <v>#N/A</v>
      </c>
      <c r="N35" s="551" t="e">
        <f>IF(ISNUMBER(Regressions!O45),ROUND(Regressions!O45, 1), NA())</f>
        <v>#N/A</v>
      </c>
      <c r="O35" s="552" t="e">
        <f>IF(ISNUMBER(Regressions!Q45),ROUND(Regressions!Q45, 1), NA())</f>
        <v>#N/A</v>
      </c>
      <c r="P35" s="548" t="e">
        <f>IF(ISNUMBER(Regressions!R45),ROUND(Regressions!R45, 1), NA())</f>
        <v>#N/A</v>
      </c>
      <c r="Q35" s="554" t="e">
        <f>IF(ISNUMBER(Regressions!S45),ROUND(Regressions!S45, 1), NA())</f>
        <v>#N/A</v>
      </c>
      <c r="R35" s="550" t="e">
        <f>IF(ISNUMBER(Regressions!T45),ROUND(Regressions!T45, 1), NA())</f>
        <v>#N/A</v>
      </c>
      <c r="S35" s="551" t="e">
        <f>IF(ISNUMBER(Regressions!U45),ROUND(Regressions!U45, 1), NA())</f>
        <v>#N/A</v>
      </c>
    </row>
    <row r="36" spans="1:19" x14ac:dyDescent="0.25">
      <c r="A36" s="543" t="str">
        <f>+Introduction!$C$7</f>
        <v>Timor-Leste</v>
      </c>
      <c r="B36" s="544">
        <f>IF(ISBLANK(Regressions!B46), " ", Regressions!B46)</f>
        <v>2001</v>
      </c>
      <c r="C36" s="543" t="str">
        <f>HLOOKUP(Introduction!$G$4,nametranslations,26,FALSE)</f>
        <v>Urban</v>
      </c>
      <c r="D36" s="546" t="str">
        <f>IF(ISBLANK(Regressions!D46), " ", Regressions!D46)</f>
        <v xml:space="preserve"> </v>
      </c>
      <c r="E36" s="547" t="e">
        <f>IF(ISNUMBER(Regressions!E46),ROUND(Regressions!E46, 1), NA())</f>
        <v>#N/A</v>
      </c>
      <c r="F36" s="548" t="e">
        <f>IF(ISNUMBER(Regressions!F46),ROUND(Regressions!F46, 1), NA())</f>
        <v>#N/A</v>
      </c>
      <c r="G36" s="549" t="e">
        <f>IF(ISNUMBER(Regressions!G46),ROUND(Regressions!G46, 1), NA())</f>
        <v>#N/A</v>
      </c>
      <c r="H36" s="550" t="e">
        <f>IF(ISNUMBER(Regressions!H46),ROUND(Regressions!H46, 1), NA())</f>
        <v>#N/A</v>
      </c>
      <c r="I36" s="551" t="e">
        <f>IF(ISNUMBER(Regressions!I46),ROUND(Regressions!I46, 1), NA())</f>
        <v>#N/A</v>
      </c>
      <c r="J36" s="552" t="e">
        <f>IF(ISNUMBER(Regressions!K46),ROUND(Regressions!K46, 1), NA())</f>
        <v>#N/A</v>
      </c>
      <c r="K36" s="548" t="e">
        <f>IF(ISNUMBER(Regressions!L46),ROUND(Regressions!L46, 1), NA())</f>
        <v>#N/A</v>
      </c>
      <c r="L36" s="553" t="e">
        <f>IF(ISNUMBER(Regressions!M46),ROUND(Regressions!M46, 1), NA())</f>
        <v>#N/A</v>
      </c>
      <c r="M36" s="550" t="e">
        <f>IF(ISNUMBER(Regressions!N46),ROUND(Regressions!N46, 1), NA())</f>
        <v>#N/A</v>
      </c>
      <c r="N36" s="551" t="e">
        <f>IF(ISNUMBER(Regressions!O46),ROUND(Regressions!O46, 1), NA())</f>
        <v>#N/A</v>
      </c>
      <c r="O36" s="552" t="e">
        <f>IF(ISNUMBER(Regressions!Q46),ROUND(Regressions!Q46, 1), NA())</f>
        <v>#N/A</v>
      </c>
      <c r="P36" s="548" t="e">
        <f>IF(ISNUMBER(Regressions!R46),ROUND(Regressions!R46, 1), NA())</f>
        <v>#N/A</v>
      </c>
      <c r="Q36" s="554" t="e">
        <f>IF(ISNUMBER(Regressions!S46),ROUND(Regressions!S46, 1), NA())</f>
        <v>#N/A</v>
      </c>
      <c r="R36" s="550" t="e">
        <f>IF(ISNUMBER(Regressions!T46),ROUND(Regressions!T46, 1), NA())</f>
        <v>#N/A</v>
      </c>
      <c r="S36" s="551" t="e">
        <f>IF(ISNUMBER(Regressions!U46),ROUND(Regressions!U46, 1), NA())</f>
        <v>#N/A</v>
      </c>
    </row>
    <row r="37" spans="1:19" x14ac:dyDescent="0.25">
      <c r="A37" s="543" t="str">
        <f>+Introduction!$C$7</f>
        <v>Timor-Leste</v>
      </c>
      <c r="B37" s="544">
        <f>IF(ISBLANK(Regressions!B47), " ", Regressions!B47)</f>
        <v>2002</v>
      </c>
      <c r="C37" s="543" t="str">
        <f>HLOOKUP(Introduction!$G$4,nametranslations,26,FALSE)</f>
        <v>Urban</v>
      </c>
      <c r="D37" s="546">
        <f>IF(ISBLANK(Regressions!D47), " ", Regressions!D47)</f>
        <v>75181.79447555542</v>
      </c>
      <c r="E37" s="547" t="e">
        <f>IF(ISNUMBER(Regressions!E47),ROUND(Regressions!E47, 1), NA())</f>
        <v>#N/A</v>
      </c>
      <c r="F37" s="548" t="e">
        <f>IF(ISNUMBER(Regressions!F47),ROUND(Regressions!F47, 1), NA())</f>
        <v>#N/A</v>
      </c>
      <c r="G37" s="549" t="e">
        <f>IF(ISNUMBER(Regressions!G47),ROUND(Regressions!G47, 1), NA())</f>
        <v>#N/A</v>
      </c>
      <c r="H37" s="550" t="e">
        <f>IF(ISNUMBER(Regressions!H47),ROUND(Regressions!H47, 1), NA())</f>
        <v>#N/A</v>
      </c>
      <c r="I37" s="551" t="e">
        <f>IF(ISNUMBER(Regressions!I47),ROUND(Regressions!I47, 1), NA())</f>
        <v>#N/A</v>
      </c>
      <c r="J37" s="552" t="e">
        <f>IF(ISNUMBER(Regressions!K47),ROUND(Regressions!K47, 1), NA())</f>
        <v>#N/A</v>
      </c>
      <c r="K37" s="548" t="e">
        <f>IF(ISNUMBER(Regressions!L47),ROUND(Regressions!L47, 1), NA())</f>
        <v>#N/A</v>
      </c>
      <c r="L37" s="553" t="e">
        <f>IF(ISNUMBER(Regressions!M47),ROUND(Regressions!M47, 1), NA())</f>
        <v>#N/A</v>
      </c>
      <c r="M37" s="550" t="e">
        <f>IF(ISNUMBER(Regressions!N47),ROUND(Regressions!N47, 1), NA())</f>
        <v>#N/A</v>
      </c>
      <c r="N37" s="551" t="e">
        <f>IF(ISNUMBER(Regressions!O47),ROUND(Regressions!O47, 1), NA())</f>
        <v>#N/A</v>
      </c>
      <c r="O37" s="552" t="e">
        <f>IF(ISNUMBER(Regressions!Q47),ROUND(Regressions!Q47, 1), NA())</f>
        <v>#N/A</v>
      </c>
      <c r="P37" s="548" t="e">
        <f>IF(ISNUMBER(Regressions!R47),ROUND(Regressions!R47, 1), NA())</f>
        <v>#N/A</v>
      </c>
      <c r="Q37" s="554" t="e">
        <f>IF(ISNUMBER(Regressions!S47),ROUND(Regressions!S47, 1), NA())</f>
        <v>#N/A</v>
      </c>
      <c r="R37" s="550" t="e">
        <f>IF(ISNUMBER(Regressions!T47),ROUND(Regressions!T47, 1), NA())</f>
        <v>#N/A</v>
      </c>
      <c r="S37" s="551" t="e">
        <f>IF(ISNUMBER(Regressions!U47),ROUND(Regressions!U47, 1), NA())</f>
        <v>#N/A</v>
      </c>
    </row>
    <row r="38" spans="1:19" x14ac:dyDescent="0.25">
      <c r="A38" s="543" t="str">
        <f>+Introduction!$C$7</f>
        <v>Timor-Leste</v>
      </c>
      <c r="B38" s="544">
        <f>IF(ISBLANK(Regressions!B48), " ", Regressions!B48)</f>
        <v>2003</v>
      </c>
      <c r="C38" s="543" t="str">
        <f>HLOOKUP(Introduction!$G$4,nametranslations,26,FALSE)</f>
        <v>Urban</v>
      </c>
      <c r="D38" s="546">
        <f>IF(ISBLANK(Regressions!D48), " ", Regressions!D48)</f>
        <v>81534.261215457911</v>
      </c>
      <c r="E38" s="547" t="e">
        <f>IF(ISNUMBER(Regressions!E48),ROUND(Regressions!E48, 1), NA())</f>
        <v>#N/A</v>
      </c>
      <c r="F38" s="548" t="e">
        <f>IF(ISNUMBER(Regressions!F48),ROUND(Regressions!F48, 1), NA())</f>
        <v>#N/A</v>
      </c>
      <c r="G38" s="549" t="e">
        <f>IF(ISNUMBER(Regressions!G48),ROUND(Regressions!G48, 1), NA())</f>
        <v>#N/A</v>
      </c>
      <c r="H38" s="550" t="e">
        <f>IF(ISNUMBER(Regressions!H48),ROUND(Regressions!H48, 1), NA())</f>
        <v>#N/A</v>
      </c>
      <c r="I38" s="551" t="e">
        <f>IF(ISNUMBER(Regressions!I48),ROUND(Regressions!I48, 1), NA())</f>
        <v>#N/A</v>
      </c>
      <c r="J38" s="552" t="e">
        <f>IF(ISNUMBER(Regressions!K48),ROUND(Regressions!K48, 1), NA())</f>
        <v>#N/A</v>
      </c>
      <c r="K38" s="548" t="e">
        <f>IF(ISNUMBER(Regressions!L48),ROUND(Regressions!L48, 1), NA())</f>
        <v>#N/A</v>
      </c>
      <c r="L38" s="553" t="e">
        <f>IF(ISNUMBER(Regressions!M48),ROUND(Regressions!M48, 1), NA())</f>
        <v>#N/A</v>
      </c>
      <c r="M38" s="550" t="e">
        <f>IF(ISNUMBER(Regressions!N48),ROUND(Regressions!N48, 1), NA())</f>
        <v>#N/A</v>
      </c>
      <c r="N38" s="551" t="e">
        <f>IF(ISNUMBER(Regressions!O48),ROUND(Regressions!O48, 1), NA())</f>
        <v>#N/A</v>
      </c>
      <c r="O38" s="552" t="e">
        <f>IF(ISNUMBER(Regressions!Q48),ROUND(Regressions!Q48, 1), NA())</f>
        <v>#N/A</v>
      </c>
      <c r="P38" s="548" t="e">
        <f>IF(ISNUMBER(Regressions!R48),ROUND(Regressions!R48, 1), NA())</f>
        <v>#N/A</v>
      </c>
      <c r="Q38" s="554" t="e">
        <f>IF(ISNUMBER(Regressions!S48),ROUND(Regressions!S48, 1), NA())</f>
        <v>#N/A</v>
      </c>
      <c r="R38" s="550" t="e">
        <f>IF(ISNUMBER(Regressions!T48),ROUND(Regressions!T48, 1), NA())</f>
        <v>#N/A</v>
      </c>
      <c r="S38" s="551" t="e">
        <f>IF(ISNUMBER(Regressions!U48),ROUND(Regressions!U48, 1), NA())</f>
        <v>#N/A</v>
      </c>
    </row>
    <row r="39" spans="1:19" x14ac:dyDescent="0.25">
      <c r="A39" s="543" t="str">
        <f>+Introduction!$C$7</f>
        <v>Timor-Leste</v>
      </c>
      <c r="B39" s="544">
        <f>IF(ISBLANK(Regressions!B49), " ", Regressions!B49)</f>
        <v>2004</v>
      </c>
      <c r="C39" s="543" t="str">
        <f>HLOOKUP(Introduction!$G$4,nametranslations,26,FALSE)</f>
        <v>Urban</v>
      </c>
      <c r="D39" s="546">
        <f>IF(ISBLANK(Regressions!D49), " ", Regressions!D49)</f>
        <v>83844.677714309699</v>
      </c>
      <c r="E39" s="547" t="e">
        <f>IF(ISNUMBER(Regressions!E49),ROUND(Regressions!E49, 1), NA())</f>
        <v>#N/A</v>
      </c>
      <c r="F39" s="548" t="e">
        <f>IF(ISNUMBER(Regressions!F49),ROUND(Regressions!F49, 1), NA())</f>
        <v>#N/A</v>
      </c>
      <c r="G39" s="549" t="e">
        <f>IF(ISNUMBER(Regressions!G49),ROUND(Regressions!G49, 1), NA())</f>
        <v>#N/A</v>
      </c>
      <c r="H39" s="550" t="e">
        <f>IF(ISNUMBER(Regressions!H49),ROUND(Regressions!H49, 1), NA())</f>
        <v>#N/A</v>
      </c>
      <c r="I39" s="551" t="e">
        <f>IF(ISNUMBER(Regressions!I49),ROUND(Regressions!I49, 1), NA())</f>
        <v>#N/A</v>
      </c>
      <c r="J39" s="552" t="e">
        <f>IF(ISNUMBER(Regressions!K49),ROUND(Regressions!K49, 1), NA())</f>
        <v>#N/A</v>
      </c>
      <c r="K39" s="548" t="e">
        <f>IF(ISNUMBER(Regressions!L49),ROUND(Regressions!L49, 1), NA())</f>
        <v>#N/A</v>
      </c>
      <c r="L39" s="553" t="e">
        <f>IF(ISNUMBER(Regressions!M49),ROUND(Regressions!M49, 1), NA())</f>
        <v>#N/A</v>
      </c>
      <c r="M39" s="550" t="e">
        <f>IF(ISNUMBER(Regressions!N49),ROUND(Regressions!N49, 1), NA())</f>
        <v>#N/A</v>
      </c>
      <c r="N39" s="551" t="e">
        <f>IF(ISNUMBER(Regressions!O49),ROUND(Regressions!O49, 1), NA())</f>
        <v>#N/A</v>
      </c>
      <c r="O39" s="552" t="e">
        <f>IF(ISNUMBER(Regressions!Q49),ROUND(Regressions!Q49, 1), NA())</f>
        <v>#N/A</v>
      </c>
      <c r="P39" s="548" t="e">
        <f>IF(ISNUMBER(Regressions!R49),ROUND(Regressions!R49, 1), NA())</f>
        <v>#N/A</v>
      </c>
      <c r="Q39" s="554" t="e">
        <f>IF(ISNUMBER(Regressions!S49),ROUND(Regressions!S49, 1), NA())</f>
        <v>#N/A</v>
      </c>
      <c r="R39" s="550" t="e">
        <f>IF(ISNUMBER(Regressions!T49),ROUND(Regressions!T49, 1), NA())</f>
        <v>#N/A</v>
      </c>
      <c r="S39" s="551" t="e">
        <f>IF(ISNUMBER(Regressions!U49),ROUND(Regressions!U49, 1), NA())</f>
        <v>#N/A</v>
      </c>
    </row>
    <row r="40" spans="1:19" x14ac:dyDescent="0.25">
      <c r="A40" s="543" t="str">
        <f>+Introduction!$C$7</f>
        <v>Timor-Leste</v>
      </c>
      <c r="B40" s="544">
        <f>IF(ISBLANK(Regressions!B50), " ", Regressions!B50)</f>
        <v>2005</v>
      </c>
      <c r="C40" s="543" t="str">
        <f>HLOOKUP(Introduction!$G$4,nametranslations,26,FALSE)</f>
        <v>Urban</v>
      </c>
      <c r="D40" s="546">
        <f>IF(ISBLANK(Regressions!D50), " ", Regressions!D50)</f>
        <v>85800.148416595461</v>
      </c>
      <c r="E40" s="547" t="e">
        <f>IF(ISNUMBER(Regressions!E50),ROUND(Regressions!E50, 1), NA())</f>
        <v>#N/A</v>
      </c>
      <c r="F40" s="548" t="e">
        <f>IF(ISNUMBER(Regressions!F50),ROUND(Regressions!F50, 1), NA())</f>
        <v>#N/A</v>
      </c>
      <c r="G40" s="549" t="e">
        <f>IF(ISNUMBER(Regressions!G50),ROUND(Regressions!G50, 1), NA())</f>
        <v>#N/A</v>
      </c>
      <c r="H40" s="550" t="e">
        <f>IF(ISNUMBER(Regressions!H50),ROUND(Regressions!H50, 1), NA())</f>
        <v>#N/A</v>
      </c>
      <c r="I40" s="551" t="e">
        <f>IF(ISNUMBER(Regressions!I50),ROUND(Regressions!I50, 1), NA())</f>
        <v>#N/A</v>
      </c>
      <c r="J40" s="552" t="e">
        <f>IF(ISNUMBER(Regressions!K50),ROUND(Regressions!K50, 1), NA())</f>
        <v>#N/A</v>
      </c>
      <c r="K40" s="548" t="e">
        <f>IF(ISNUMBER(Regressions!L50),ROUND(Regressions!L50, 1), NA())</f>
        <v>#N/A</v>
      </c>
      <c r="L40" s="553" t="e">
        <f>IF(ISNUMBER(Regressions!M50),ROUND(Regressions!M50, 1), NA())</f>
        <v>#N/A</v>
      </c>
      <c r="M40" s="550" t="e">
        <f>IF(ISNUMBER(Regressions!N50),ROUND(Regressions!N50, 1), NA())</f>
        <v>#N/A</v>
      </c>
      <c r="N40" s="551" t="e">
        <f>IF(ISNUMBER(Regressions!O50),ROUND(Regressions!O50, 1), NA())</f>
        <v>#N/A</v>
      </c>
      <c r="O40" s="552" t="e">
        <f>IF(ISNUMBER(Regressions!Q50),ROUND(Regressions!Q50, 1), NA())</f>
        <v>#N/A</v>
      </c>
      <c r="P40" s="548" t="e">
        <f>IF(ISNUMBER(Regressions!R50),ROUND(Regressions!R50, 1), NA())</f>
        <v>#N/A</v>
      </c>
      <c r="Q40" s="554" t="e">
        <f>IF(ISNUMBER(Regressions!S50),ROUND(Regressions!S50, 1), NA())</f>
        <v>#N/A</v>
      </c>
      <c r="R40" s="550" t="e">
        <f>IF(ISNUMBER(Regressions!T50),ROUND(Regressions!T50, 1), NA())</f>
        <v>#N/A</v>
      </c>
      <c r="S40" s="551" t="e">
        <f>IF(ISNUMBER(Regressions!U50),ROUND(Regressions!U50, 1), NA())</f>
        <v>#N/A</v>
      </c>
    </row>
    <row r="41" spans="1:19" x14ac:dyDescent="0.25">
      <c r="A41" s="543" t="str">
        <f>+Introduction!$C$7</f>
        <v>Timor-Leste</v>
      </c>
      <c r="B41" s="544">
        <f>IF(ISBLANK(Regressions!B51), " ", Regressions!B51)</f>
        <v>2006</v>
      </c>
      <c r="C41" s="543" t="str">
        <f>HLOOKUP(Introduction!$G$4,nametranslations,26,FALSE)</f>
        <v>Urban</v>
      </c>
      <c r="D41" s="546">
        <f>IF(ISBLANK(Regressions!D51), " ", Regressions!D51)</f>
        <v>90030.81575515747</v>
      </c>
      <c r="E41" s="547" t="e">
        <f>IF(ISNUMBER(Regressions!E51),ROUND(Regressions!E51, 1), NA())</f>
        <v>#N/A</v>
      </c>
      <c r="F41" s="548" t="e">
        <f>IF(ISNUMBER(Regressions!F51),ROUND(Regressions!F51, 1), NA())</f>
        <v>#N/A</v>
      </c>
      <c r="G41" s="549" t="e">
        <f>IF(ISNUMBER(Regressions!G51),ROUND(Regressions!G51, 1), NA())</f>
        <v>#N/A</v>
      </c>
      <c r="H41" s="550" t="e">
        <f>IF(ISNUMBER(Regressions!H51),ROUND(Regressions!H51, 1), NA())</f>
        <v>#N/A</v>
      </c>
      <c r="I41" s="551" t="e">
        <f>IF(ISNUMBER(Regressions!I51),ROUND(Regressions!I51, 1), NA())</f>
        <v>#N/A</v>
      </c>
      <c r="J41" s="552" t="e">
        <f>IF(ISNUMBER(Regressions!K51),ROUND(Regressions!K51, 1), NA())</f>
        <v>#N/A</v>
      </c>
      <c r="K41" s="548" t="e">
        <f>IF(ISNUMBER(Regressions!L51),ROUND(Regressions!L51, 1), NA())</f>
        <v>#N/A</v>
      </c>
      <c r="L41" s="553" t="e">
        <f>IF(ISNUMBER(Regressions!M51),ROUND(Regressions!M51, 1), NA())</f>
        <v>#N/A</v>
      </c>
      <c r="M41" s="550" t="e">
        <f>IF(ISNUMBER(Regressions!N51),ROUND(Regressions!N51, 1), NA())</f>
        <v>#N/A</v>
      </c>
      <c r="N41" s="551" t="e">
        <f>IF(ISNUMBER(Regressions!O51),ROUND(Regressions!O51, 1), NA())</f>
        <v>#N/A</v>
      </c>
      <c r="O41" s="552" t="e">
        <f>IF(ISNUMBER(Regressions!Q51),ROUND(Regressions!Q51, 1), NA())</f>
        <v>#N/A</v>
      </c>
      <c r="P41" s="548" t="e">
        <f>IF(ISNUMBER(Regressions!R51),ROUND(Regressions!R51, 1), NA())</f>
        <v>#N/A</v>
      </c>
      <c r="Q41" s="554" t="e">
        <f>IF(ISNUMBER(Regressions!S51),ROUND(Regressions!S51, 1), NA())</f>
        <v>#N/A</v>
      </c>
      <c r="R41" s="550" t="e">
        <f>IF(ISNUMBER(Regressions!T51),ROUND(Regressions!T51, 1), NA())</f>
        <v>#N/A</v>
      </c>
      <c r="S41" s="551" t="e">
        <f>IF(ISNUMBER(Regressions!U51),ROUND(Regressions!U51, 1), NA())</f>
        <v>#N/A</v>
      </c>
    </row>
    <row r="42" spans="1:19" x14ac:dyDescent="0.25">
      <c r="A42" s="543" t="str">
        <f>+Introduction!$C$7</f>
        <v>Timor-Leste</v>
      </c>
      <c r="B42" s="544">
        <f>IF(ISBLANK(Regressions!B52), " ", Regressions!B52)</f>
        <v>2007</v>
      </c>
      <c r="C42" s="543" t="str">
        <f>HLOOKUP(Introduction!$G$4,nametranslations,26,FALSE)</f>
        <v>Urban</v>
      </c>
      <c r="D42" s="546">
        <f>IF(ISBLANK(Regressions!D52), " ", Regressions!D52)</f>
        <v>94512.199014129626</v>
      </c>
      <c r="E42" s="547" t="e">
        <f>IF(ISNUMBER(Regressions!E52),ROUND(Regressions!E52, 1), NA())</f>
        <v>#N/A</v>
      </c>
      <c r="F42" s="548" t="e">
        <f>IF(ISNUMBER(Regressions!F52),ROUND(Regressions!F52, 1), NA())</f>
        <v>#N/A</v>
      </c>
      <c r="G42" s="549" t="e">
        <f>IF(ISNUMBER(Regressions!G52),ROUND(Regressions!G52, 1), NA())</f>
        <v>#N/A</v>
      </c>
      <c r="H42" s="550" t="e">
        <f>IF(ISNUMBER(Regressions!H52),ROUND(Regressions!H52, 1), NA())</f>
        <v>#N/A</v>
      </c>
      <c r="I42" s="551" t="e">
        <f>IF(ISNUMBER(Regressions!I52),ROUND(Regressions!I52, 1), NA())</f>
        <v>#N/A</v>
      </c>
      <c r="J42" s="552" t="e">
        <f>IF(ISNUMBER(Regressions!K52),ROUND(Regressions!K52, 1), NA())</f>
        <v>#N/A</v>
      </c>
      <c r="K42" s="548" t="e">
        <f>IF(ISNUMBER(Regressions!L52),ROUND(Regressions!L52, 1), NA())</f>
        <v>#N/A</v>
      </c>
      <c r="L42" s="553" t="e">
        <f>IF(ISNUMBER(Regressions!M52),ROUND(Regressions!M52, 1), NA())</f>
        <v>#N/A</v>
      </c>
      <c r="M42" s="550" t="e">
        <f>IF(ISNUMBER(Regressions!N52),ROUND(Regressions!N52, 1), NA())</f>
        <v>#N/A</v>
      </c>
      <c r="N42" s="551" t="e">
        <f>IF(ISNUMBER(Regressions!O52),ROUND(Regressions!O52, 1), NA())</f>
        <v>#N/A</v>
      </c>
      <c r="O42" s="552" t="e">
        <f>IF(ISNUMBER(Regressions!Q52),ROUND(Regressions!Q52, 1), NA())</f>
        <v>#N/A</v>
      </c>
      <c r="P42" s="548" t="e">
        <f>IF(ISNUMBER(Regressions!R52),ROUND(Regressions!R52, 1), NA())</f>
        <v>#N/A</v>
      </c>
      <c r="Q42" s="554" t="e">
        <f>IF(ISNUMBER(Regressions!S52),ROUND(Regressions!S52, 1), NA())</f>
        <v>#N/A</v>
      </c>
      <c r="R42" s="550" t="e">
        <f>IF(ISNUMBER(Regressions!T52),ROUND(Regressions!T52, 1), NA())</f>
        <v>#N/A</v>
      </c>
      <c r="S42" s="551" t="e">
        <f>IF(ISNUMBER(Regressions!U52),ROUND(Regressions!U52, 1), NA())</f>
        <v>#N/A</v>
      </c>
    </row>
    <row r="43" spans="1:19" x14ac:dyDescent="0.25">
      <c r="A43" s="543" t="str">
        <f>+Introduction!$C$7</f>
        <v>Timor-Leste</v>
      </c>
      <c r="B43" s="544">
        <f>IF(ISBLANK(Regressions!B53), " ", Regressions!B53)</f>
        <v>2008</v>
      </c>
      <c r="C43" s="543" t="str">
        <f>HLOOKUP(Introduction!$G$4,nametranslations,26,FALSE)</f>
        <v>Urban</v>
      </c>
      <c r="D43" s="546">
        <f>IF(ISBLANK(Regressions!D53), " ", Regressions!D53)</f>
        <v>99196.647871131907</v>
      </c>
      <c r="E43" s="547" t="e">
        <f>IF(ISNUMBER(Regressions!E53),ROUND(Regressions!E53, 1), NA())</f>
        <v>#N/A</v>
      </c>
      <c r="F43" s="548" t="e">
        <f>IF(ISNUMBER(Regressions!F53),ROUND(Regressions!F53, 1), NA())</f>
        <v>#N/A</v>
      </c>
      <c r="G43" s="549" t="e">
        <f>IF(ISNUMBER(Regressions!G53),ROUND(Regressions!G53, 1), NA())</f>
        <v>#N/A</v>
      </c>
      <c r="H43" s="550" t="e">
        <f>IF(ISNUMBER(Regressions!H53),ROUND(Regressions!H53, 1), NA())</f>
        <v>#N/A</v>
      </c>
      <c r="I43" s="551" t="e">
        <f>IF(ISNUMBER(Regressions!I53),ROUND(Regressions!I53, 1), NA())</f>
        <v>#N/A</v>
      </c>
      <c r="J43" s="552" t="e">
        <f>IF(ISNUMBER(Regressions!K53),ROUND(Regressions!K53, 1), NA())</f>
        <v>#N/A</v>
      </c>
      <c r="K43" s="548" t="e">
        <f>IF(ISNUMBER(Regressions!L53),ROUND(Regressions!L53, 1), NA())</f>
        <v>#N/A</v>
      </c>
      <c r="L43" s="553" t="e">
        <f>IF(ISNUMBER(Regressions!M53),ROUND(Regressions!M53, 1), NA())</f>
        <v>#N/A</v>
      </c>
      <c r="M43" s="550" t="e">
        <f>IF(ISNUMBER(Regressions!N53),ROUND(Regressions!N53, 1), NA())</f>
        <v>#N/A</v>
      </c>
      <c r="N43" s="551" t="e">
        <f>IF(ISNUMBER(Regressions!O53),ROUND(Regressions!O53, 1), NA())</f>
        <v>#N/A</v>
      </c>
      <c r="O43" s="552" t="e">
        <f>IF(ISNUMBER(Regressions!Q53),ROUND(Regressions!Q53, 1), NA())</f>
        <v>#N/A</v>
      </c>
      <c r="P43" s="548" t="e">
        <f>IF(ISNUMBER(Regressions!R53),ROUND(Regressions!R53, 1), NA())</f>
        <v>#N/A</v>
      </c>
      <c r="Q43" s="554" t="e">
        <f>IF(ISNUMBER(Regressions!S53),ROUND(Regressions!S53, 1), NA())</f>
        <v>#N/A</v>
      </c>
      <c r="R43" s="550" t="e">
        <f>IF(ISNUMBER(Regressions!T53),ROUND(Regressions!T53, 1), NA())</f>
        <v>#N/A</v>
      </c>
      <c r="S43" s="551" t="e">
        <f>IF(ISNUMBER(Regressions!U53),ROUND(Regressions!U53, 1), NA())</f>
        <v>#N/A</v>
      </c>
    </row>
    <row r="44" spans="1:19" x14ac:dyDescent="0.25">
      <c r="A44" s="543" t="str">
        <f>+Introduction!$C$7</f>
        <v>Timor-Leste</v>
      </c>
      <c r="B44" s="544">
        <f>IF(ISBLANK(Regressions!B54), " ", Regressions!B54)</f>
        <v>2009</v>
      </c>
      <c r="C44" s="543" t="str">
        <f>HLOOKUP(Introduction!$G$4,nametranslations,26,FALSE)</f>
        <v>Urban</v>
      </c>
      <c r="D44" s="546">
        <f>IF(ISBLANK(Regressions!D54), " ", Regressions!D54)</f>
        <v>104057.92466159821</v>
      </c>
      <c r="E44" s="547" t="e">
        <f>IF(ISNUMBER(Regressions!E54),ROUND(Regressions!E54, 1), NA())</f>
        <v>#N/A</v>
      </c>
      <c r="F44" s="548" t="e">
        <f>IF(ISNUMBER(Regressions!F54),ROUND(Regressions!F54, 1), NA())</f>
        <v>#N/A</v>
      </c>
      <c r="G44" s="549" t="e">
        <f>IF(ISNUMBER(Regressions!G54),ROUND(Regressions!G54, 1), NA())</f>
        <v>#N/A</v>
      </c>
      <c r="H44" s="550" t="e">
        <f>IF(ISNUMBER(Regressions!H54),ROUND(Regressions!H54, 1), NA())</f>
        <v>#N/A</v>
      </c>
      <c r="I44" s="551" t="e">
        <f>IF(ISNUMBER(Regressions!I54),ROUND(Regressions!I54, 1), NA())</f>
        <v>#N/A</v>
      </c>
      <c r="J44" s="552" t="e">
        <f>IF(ISNUMBER(Regressions!K54),ROUND(Regressions!K54, 1), NA())</f>
        <v>#N/A</v>
      </c>
      <c r="K44" s="548" t="e">
        <f>IF(ISNUMBER(Regressions!L54),ROUND(Regressions!L54, 1), NA())</f>
        <v>#N/A</v>
      </c>
      <c r="L44" s="553" t="e">
        <f>IF(ISNUMBER(Regressions!M54),ROUND(Regressions!M54, 1), NA())</f>
        <v>#N/A</v>
      </c>
      <c r="M44" s="550" t="e">
        <f>IF(ISNUMBER(Regressions!N54),ROUND(Regressions!N54, 1), NA())</f>
        <v>#N/A</v>
      </c>
      <c r="N44" s="551" t="e">
        <f>IF(ISNUMBER(Regressions!O54),ROUND(Regressions!O54, 1), NA())</f>
        <v>#N/A</v>
      </c>
      <c r="O44" s="552" t="e">
        <f>IF(ISNUMBER(Regressions!Q54),ROUND(Regressions!Q54, 1), NA())</f>
        <v>#N/A</v>
      </c>
      <c r="P44" s="548" t="e">
        <f>IF(ISNUMBER(Regressions!R54),ROUND(Regressions!R54, 1), NA())</f>
        <v>#N/A</v>
      </c>
      <c r="Q44" s="554" t="e">
        <f>IF(ISNUMBER(Regressions!S54),ROUND(Regressions!S54, 1), NA())</f>
        <v>#N/A</v>
      </c>
      <c r="R44" s="550" t="e">
        <f>IF(ISNUMBER(Regressions!T54),ROUND(Regressions!T54, 1), NA())</f>
        <v>#N/A</v>
      </c>
      <c r="S44" s="551" t="e">
        <f>IF(ISNUMBER(Regressions!U54),ROUND(Regressions!U54, 1), NA())</f>
        <v>#N/A</v>
      </c>
    </row>
    <row r="45" spans="1:19" x14ac:dyDescent="0.25">
      <c r="A45" s="543" t="str">
        <f>+Introduction!$C$7</f>
        <v>Timor-Leste</v>
      </c>
      <c r="B45" s="544">
        <f>IF(ISBLANK(Regressions!B55), " ", Regressions!B55)</f>
        <v>2010</v>
      </c>
      <c r="C45" s="543" t="str">
        <f>HLOOKUP(Introduction!$G$4,nametranslations,26,FALSE)</f>
        <v>Urban</v>
      </c>
      <c r="D45" s="546">
        <f>IF(ISBLANK(Regressions!D55), " ", Regressions!D55)</f>
        <v>108963.18917894362</v>
      </c>
      <c r="E45" s="547" t="e">
        <f>IF(ISNUMBER(Regressions!E55),ROUND(Regressions!E55, 1), NA())</f>
        <v>#N/A</v>
      </c>
      <c r="F45" s="548" t="e">
        <f>IF(ISNUMBER(Regressions!F55),ROUND(Regressions!F55, 1), NA())</f>
        <v>#N/A</v>
      </c>
      <c r="G45" s="549" t="e">
        <f>IF(ISNUMBER(Regressions!G55),ROUND(Regressions!G55, 1), NA())</f>
        <v>#N/A</v>
      </c>
      <c r="H45" s="550" t="e">
        <f>IF(ISNUMBER(Regressions!H55),ROUND(Regressions!H55, 1), NA())</f>
        <v>#N/A</v>
      </c>
      <c r="I45" s="551" t="e">
        <f>IF(ISNUMBER(Regressions!I55),ROUND(Regressions!I55, 1), NA())</f>
        <v>#N/A</v>
      </c>
      <c r="J45" s="552" t="e">
        <f>IF(ISNUMBER(Regressions!K55),ROUND(Regressions!K55, 1), NA())</f>
        <v>#N/A</v>
      </c>
      <c r="K45" s="548" t="e">
        <f>IF(ISNUMBER(Regressions!L55),ROUND(Regressions!L55, 1), NA())</f>
        <v>#N/A</v>
      </c>
      <c r="L45" s="553" t="e">
        <f>IF(ISNUMBER(Regressions!M55),ROUND(Regressions!M55, 1), NA())</f>
        <v>#N/A</v>
      </c>
      <c r="M45" s="550" t="e">
        <f>IF(ISNUMBER(Regressions!N55),ROUND(Regressions!N55, 1), NA())</f>
        <v>#N/A</v>
      </c>
      <c r="N45" s="551" t="e">
        <f>IF(ISNUMBER(Regressions!O55),ROUND(Regressions!O55, 1), NA())</f>
        <v>#N/A</v>
      </c>
      <c r="O45" s="552" t="e">
        <f>IF(ISNUMBER(Regressions!Q55),ROUND(Regressions!Q55, 1), NA())</f>
        <v>#N/A</v>
      </c>
      <c r="P45" s="548" t="e">
        <f>IF(ISNUMBER(Regressions!R55),ROUND(Regressions!R55, 1), NA())</f>
        <v>#N/A</v>
      </c>
      <c r="Q45" s="554" t="e">
        <f>IF(ISNUMBER(Regressions!S55),ROUND(Regressions!S55, 1), NA())</f>
        <v>#N/A</v>
      </c>
      <c r="R45" s="550" t="e">
        <f>IF(ISNUMBER(Regressions!T55),ROUND(Regressions!T55, 1), NA())</f>
        <v>#N/A</v>
      </c>
      <c r="S45" s="551" t="e">
        <f>IF(ISNUMBER(Regressions!U55),ROUND(Regressions!U55, 1), NA())</f>
        <v>#N/A</v>
      </c>
    </row>
    <row r="46" spans="1:19" x14ac:dyDescent="0.25">
      <c r="A46" s="543" t="str">
        <f>+Introduction!$C$7</f>
        <v>Timor-Leste</v>
      </c>
      <c r="B46" s="544">
        <f>IF(ISBLANK(Regressions!B56), " ", Regressions!B56)</f>
        <v>2011</v>
      </c>
      <c r="C46" s="543" t="str">
        <f>HLOOKUP(Introduction!$G$4,nametranslations,26,FALSE)</f>
        <v>Urban</v>
      </c>
      <c r="D46" s="546">
        <f>IF(ISBLANK(Regressions!D56), " ", Regressions!D56)</f>
        <v>113286.41214843749</v>
      </c>
      <c r="E46" s="547" t="e">
        <f>IF(ISNUMBER(Regressions!E56),ROUND(Regressions!E56, 1), NA())</f>
        <v>#N/A</v>
      </c>
      <c r="F46" s="548" t="e">
        <f>IF(ISNUMBER(Regressions!F56),ROUND(Regressions!F56, 1), NA())</f>
        <v>#N/A</v>
      </c>
      <c r="G46" s="549" t="e">
        <f>IF(ISNUMBER(Regressions!G56),ROUND(Regressions!G56, 1), NA())</f>
        <v>#N/A</v>
      </c>
      <c r="H46" s="550" t="e">
        <f>IF(ISNUMBER(Regressions!H56),ROUND(Regressions!H56, 1), NA())</f>
        <v>#N/A</v>
      </c>
      <c r="I46" s="551" t="e">
        <f>IF(ISNUMBER(Regressions!I56),ROUND(Regressions!I56, 1), NA())</f>
        <v>#N/A</v>
      </c>
      <c r="J46" s="552" t="e">
        <f>IF(ISNUMBER(Regressions!K56),ROUND(Regressions!K56, 1), NA())</f>
        <v>#N/A</v>
      </c>
      <c r="K46" s="548" t="e">
        <f>IF(ISNUMBER(Regressions!L56),ROUND(Regressions!L56, 1), NA())</f>
        <v>#N/A</v>
      </c>
      <c r="L46" s="553" t="e">
        <f>IF(ISNUMBER(Regressions!M56),ROUND(Regressions!M56, 1), NA())</f>
        <v>#N/A</v>
      </c>
      <c r="M46" s="550" t="e">
        <f>IF(ISNUMBER(Regressions!N56),ROUND(Regressions!N56, 1), NA())</f>
        <v>#N/A</v>
      </c>
      <c r="N46" s="551" t="e">
        <f>IF(ISNUMBER(Regressions!O56),ROUND(Regressions!O56, 1), NA())</f>
        <v>#N/A</v>
      </c>
      <c r="O46" s="552" t="e">
        <f>IF(ISNUMBER(Regressions!Q56),ROUND(Regressions!Q56, 1), NA())</f>
        <v>#N/A</v>
      </c>
      <c r="P46" s="548" t="e">
        <f>IF(ISNUMBER(Regressions!R56),ROUND(Regressions!R56, 1), NA())</f>
        <v>#N/A</v>
      </c>
      <c r="Q46" s="554" t="e">
        <f>IF(ISNUMBER(Regressions!S56),ROUND(Regressions!S56, 1), NA())</f>
        <v>#N/A</v>
      </c>
      <c r="R46" s="550" t="e">
        <f>IF(ISNUMBER(Regressions!T56),ROUND(Regressions!T56, 1), NA())</f>
        <v>#N/A</v>
      </c>
      <c r="S46" s="551" t="e">
        <f>IF(ISNUMBER(Regressions!U56),ROUND(Regressions!U56, 1), NA())</f>
        <v>#N/A</v>
      </c>
    </row>
    <row r="47" spans="1:19" x14ac:dyDescent="0.25">
      <c r="A47" s="543" t="str">
        <f>+Introduction!$C$7</f>
        <v>Timor-Leste</v>
      </c>
      <c r="B47" s="544">
        <f>IF(ISBLANK(Regressions!B57), " ", Regressions!B57)</f>
        <v>2012</v>
      </c>
      <c r="C47" s="543" t="str">
        <f>HLOOKUP(Introduction!$G$4,nametranslations,26,FALSE)</f>
        <v>Urban</v>
      </c>
      <c r="D47" s="546">
        <f>IF(ISBLANK(Regressions!D57), " ", Regressions!D57)</f>
        <v>125632.42673469543</v>
      </c>
      <c r="E47" s="547" t="e">
        <f>IF(ISNUMBER(Regressions!E57),ROUND(Regressions!E57, 1), NA())</f>
        <v>#N/A</v>
      </c>
      <c r="F47" s="548" t="e">
        <f>IF(ISNUMBER(Regressions!F57),ROUND(Regressions!F57, 1), NA())</f>
        <v>#N/A</v>
      </c>
      <c r="G47" s="549" t="e">
        <f>IF(ISNUMBER(Regressions!G57),ROUND(Regressions!G57, 1), NA())</f>
        <v>#N/A</v>
      </c>
      <c r="H47" s="550" t="e">
        <f>IF(ISNUMBER(Regressions!H57),ROUND(Regressions!H57, 1), NA())</f>
        <v>#N/A</v>
      </c>
      <c r="I47" s="551" t="e">
        <f>IF(ISNUMBER(Regressions!I57),ROUND(Regressions!I57, 1), NA())</f>
        <v>#N/A</v>
      </c>
      <c r="J47" s="552" t="e">
        <f>IF(ISNUMBER(Regressions!K57),ROUND(Regressions!K57, 1), NA())</f>
        <v>#N/A</v>
      </c>
      <c r="K47" s="548" t="e">
        <f>IF(ISNUMBER(Regressions!L57),ROUND(Regressions!L57, 1), NA())</f>
        <v>#N/A</v>
      </c>
      <c r="L47" s="553" t="e">
        <f>IF(ISNUMBER(Regressions!M57),ROUND(Regressions!M57, 1), NA())</f>
        <v>#N/A</v>
      </c>
      <c r="M47" s="550" t="e">
        <f>IF(ISNUMBER(Regressions!N57),ROUND(Regressions!N57, 1), NA())</f>
        <v>#N/A</v>
      </c>
      <c r="N47" s="551" t="e">
        <f>IF(ISNUMBER(Regressions!O57),ROUND(Regressions!O57, 1), NA())</f>
        <v>#N/A</v>
      </c>
      <c r="O47" s="552" t="e">
        <f>IF(ISNUMBER(Regressions!Q57),ROUND(Regressions!Q57, 1), NA())</f>
        <v>#N/A</v>
      </c>
      <c r="P47" s="548" t="e">
        <f>IF(ISNUMBER(Regressions!R57),ROUND(Regressions!R57, 1), NA())</f>
        <v>#N/A</v>
      </c>
      <c r="Q47" s="554" t="e">
        <f>IF(ISNUMBER(Regressions!S57),ROUND(Regressions!S57, 1), NA())</f>
        <v>#N/A</v>
      </c>
      <c r="R47" s="550" t="e">
        <f>IF(ISNUMBER(Regressions!T57),ROUND(Regressions!T57, 1), NA())</f>
        <v>#N/A</v>
      </c>
      <c r="S47" s="551" t="e">
        <f>IF(ISNUMBER(Regressions!U57),ROUND(Regressions!U57, 1), NA())</f>
        <v>#N/A</v>
      </c>
    </row>
    <row r="48" spans="1:19" x14ac:dyDescent="0.25">
      <c r="A48" s="543" t="str">
        <f>+Introduction!$C$7</f>
        <v>Timor-Leste</v>
      </c>
      <c r="B48" s="544">
        <f>IF(ISBLANK(Regressions!B58), " ", Regressions!B58)</f>
        <v>2013</v>
      </c>
      <c r="C48" s="543" t="str">
        <f>HLOOKUP(Introduction!$G$4,nametranslations,26,FALSE)</f>
        <v>Urban</v>
      </c>
      <c r="D48" s="546">
        <f>IF(ISBLANK(Regressions!D58), " ", Regressions!D58)</f>
        <v>129186.62566619873</v>
      </c>
      <c r="E48" s="547" t="e">
        <f>IF(ISNUMBER(Regressions!E58),ROUND(Regressions!E58, 1), NA())</f>
        <v>#N/A</v>
      </c>
      <c r="F48" s="548" t="e">
        <f>IF(ISNUMBER(Regressions!F58),ROUND(Regressions!F58, 1), NA())</f>
        <v>#N/A</v>
      </c>
      <c r="G48" s="549" t="e">
        <f>IF(ISNUMBER(Regressions!G58),ROUND(Regressions!G58, 1), NA())</f>
        <v>#N/A</v>
      </c>
      <c r="H48" s="550" t="e">
        <f>IF(ISNUMBER(Regressions!H58),ROUND(Regressions!H58, 1), NA())</f>
        <v>#N/A</v>
      </c>
      <c r="I48" s="551" t="e">
        <f>IF(ISNUMBER(Regressions!I58),ROUND(Regressions!I58, 1), NA())</f>
        <v>#N/A</v>
      </c>
      <c r="J48" s="552" t="e">
        <f>IF(ISNUMBER(Regressions!K58),ROUND(Regressions!K58, 1), NA())</f>
        <v>#N/A</v>
      </c>
      <c r="K48" s="548" t="e">
        <f>IF(ISNUMBER(Regressions!L58),ROUND(Regressions!L58, 1), NA())</f>
        <v>#N/A</v>
      </c>
      <c r="L48" s="553" t="e">
        <f>IF(ISNUMBER(Regressions!M58),ROUND(Regressions!M58, 1), NA())</f>
        <v>#N/A</v>
      </c>
      <c r="M48" s="550" t="e">
        <f>IF(ISNUMBER(Regressions!N58),ROUND(Regressions!N58, 1), NA())</f>
        <v>#N/A</v>
      </c>
      <c r="N48" s="551" t="e">
        <f>IF(ISNUMBER(Regressions!O58),ROUND(Regressions!O58, 1), NA())</f>
        <v>#N/A</v>
      </c>
      <c r="O48" s="552" t="e">
        <f>IF(ISNUMBER(Regressions!Q58),ROUND(Regressions!Q58, 1), NA())</f>
        <v>#N/A</v>
      </c>
      <c r="P48" s="548" t="e">
        <f>IF(ISNUMBER(Regressions!R58),ROUND(Regressions!R58, 1), NA())</f>
        <v>#N/A</v>
      </c>
      <c r="Q48" s="554" t="e">
        <f>IF(ISNUMBER(Regressions!S58),ROUND(Regressions!S58, 1), NA())</f>
        <v>#N/A</v>
      </c>
      <c r="R48" s="550" t="e">
        <f>IF(ISNUMBER(Regressions!T58),ROUND(Regressions!T58, 1), NA())</f>
        <v>#N/A</v>
      </c>
      <c r="S48" s="551" t="e">
        <f>IF(ISNUMBER(Regressions!U58),ROUND(Regressions!U58, 1), NA())</f>
        <v>#N/A</v>
      </c>
    </row>
    <row r="49" spans="1:19" x14ac:dyDescent="0.25">
      <c r="A49" s="543" t="str">
        <f>+Introduction!$C$7</f>
        <v>Timor-Leste</v>
      </c>
      <c r="B49" s="544">
        <f>IF(ISBLANK(Regressions!B59), " ", Regressions!B59)</f>
        <v>2014</v>
      </c>
      <c r="C49" s="543" t="str">
        <f>HLOOKUP(Introduction!$G$4,nametranslations,26,FALSE)</f>
        <v>Urban</v>
      </c>
      <c r="D49" s="546">
        <f>IF(ISBLANK(Regressions!D59), " ", Regressions!D59)</f>
        <v>132924.56249702451</v>
      </c>
      <c r="E49" s="547" t="e">
        <f>IF(ISNUMBER(Regressions!E59),ROUND(Regressions!E59, 1), NA())</f>
        <v>#N/A</v>
      </c>
      <c r="F49" s="548" t="e">
        <f>IF(ISNUMBER(Regressions!F59),ROUND(Regressions!F59, 1), NA())</f>
        <v>#N/A</v>
      </c>
      <c r="G49" s="549" t="e">
        <f>IF(ISNUMBER(Regressions!G59),ROUND(Regressions!G59, 1), NA())</f>
        <v>#N/A</v>
      </c>
      <c r="H49" s="550" t="e">
        <f>IF(ISNUMBER(Regressions!H59),ROUND(Regressions!H59, 1), NA())</f>
        <v>#N/A</v>
      </c>
      <c r="I49" s="551" t="e">
        <f>IF(ISNUMBER(Regressions!I59),ROUND(Regressions!I59, 1), NA())</f>
        <v>#N/A</v>
      </c>
      <c r="J49" s="552" t="e">
        <f>IF(ISNUMBER(Regressions!K59),ROUND(Regressions!K59, 1), NA())</f>
        <v>#N/A</v>
      </c>
      <c r="K49" s="548" t="e">
        <f>IF(ISNUMBER(Regressions!L59),ROUND(Regressions!L59, 1), NA())</f>
        <v>#N/A</v>
      </c>
      <c r="L49" s="553" t="e">
        <f>IF(ISNUMBER(Regressions!M59),ROUND(Regressions!M59, 1), NA())</f>
        <v>#N/A</v>
      </c>
      <c r="M49" s="550" t="e">
        <f>IF(ISNUMBER(Regressions!N59),ROUND(Regressions!N59, 1), NA())</f>
        <v>#N/A</v>
      </c>
      <c r="N49" s="551" t="e">
        <f>IF(ISNUMBER(Regressions!O59),ROUND(Regressions!O59, 1), NA())</f>
        <v>#N/A</v>
      </c>
      <c r="O49" s="552" t="e">
        <f>IF(ISNUMBER(Regressions!Q59),ROUND(Regressions!Q59, 1), NA())</f>
        <v>#N/A</v>
      </c>
      <c r="P49" s="548" t="e">
        <f>IF(ISNUMBER(Regressions!R59),ROUND(Regressions!R59, 1), NA())</f>
        <v>#N/A</v>
      </c>
      <c r="Q49" s="554" t="e">
        <f>IF(ISNUMBER(Regressions!S59),ROUND(Regressions!S59, 1), NA())</f>
        <v>#N/A</v>
      </c>
      <c r="R49" s="550" t="e">
        <f>IF(ISNUMBER(Regressions!T59),ROUND(Regressions!T59, 1), NA())</f>
        <v>#N/A</v>
      </c>
      <c r="S49" s="551" t="e">
        <f>IF(ISNUMBER(Regressions!U59),ROUND(Regressions!U59, 1), NA())</f>
        <v>#N/A</v>
      </c>
    </row>
    <row r="50" spans="1:19" x14ac:dyDescent="0.25">
      <c r="A50" s="543" t="str">
        <f>+Introduction!$C$7</f>
        <v>Timor-Leste</v>
      </c>
      <c r="B50" s="544">
        <f>IF(ISBLANK(Regressions!B60), " ", Regressions!B60)</f>
        <v>2015</v>
      </c>
      <c r="C50" s="543" t="str">
        <f>HLOOKUP(Introduction!$G$4,nametranslations,26,FALSE)</f>
        <v>Urban</v>
      </c>
      <c r="D50" s="546">
        <f>IF(ISBLANK(Regressions!D60), " ", Regressions!D60)</f>
        <v>136372.375341568</v>
      </c>
      <c r="E50" s="547" t="e">
        <f>IF(ISNUMBER(Regressions!E60),ROUND(Regressions!E60, 1), NA())</f>
        <v>#N/A</v>
      </c>
      <c r="F50" s="548" t="e">
        <f>IF(ISNUMBER(Regressions!F60),ROUND(Regressions!F60, 1), NA())</f>
        <v>#N/A</v>
      </c>
      <c r="G50" s="549" t="e">
        <f>IF(ISNUMBER(Regressions!G60),ROUND(Regressions!G60, 1), NA())</f>
        <v>#N/A</v>
      </c>
      <c r="H50" s="550" t="e">
        <f>IF(ISNUMBER(Regressions!H60),ROUND(Regressions!H60, 1), NA())</f>
        <v>#N/A</v>
      </c>
      <c r="I50" s="551" t="e">
        <f>IF(ISNUMBER(Regressions!I60),ROUND(Regressions!I60, 1), NA())</f>
        <v>#N/A</v>
      </c>
      <c r="J50" s="552" t="e">
        <f>IF(ISNUMBER(Regressions!K60),ROUND(Regressions!K60, 1), NA())</f>
        <v>#N/A</v>
      </c>
      <c r="K50" s="548" t="e">
        <f>IF(ISNUMBER(Regressions!L60),ROUND(Regressions!L60, 1), NA())</f>
        <v>#N/A</v>
      </c>
      <c r="L50" s="553" t="e">
        <f>IF(ISNUMBER(Regressions!M60),ROUND(Regressions!M60, 1), NA())</f>
        <v>#N/A</v>
      </c>
      <c r="M50" s="550" t="e">
        <f>IF(ISNUMBER(Regressions!N60),ROUND(Regressions!N60, 1), NA())</f>
        <v>#N/A</v>
      </c>
      <c r="N50" s="551" t="e">
        <f>IF(ISNUMBER(Regressions!O60),ROUND(Regressions!O60, 1), NA())</f>
        <v>#N/A</v>
      </c>
      <c r="O50" s="552" t="e">
        <f>IF(ISNUMBER(Regressions!Q60),ROUND(Regressions!Q60, 1), NA())</f>
        <v>#N/A</v>
      </c>
      <c r="P50" s="548" t="e">
        <f>IF(ISNUMBER(Regressions!R60),ROUND(Regressions!R60, 1), NA())</f>
        <v>#N/A</v>
      </c>
      <c r="Q50" s="554" t="e">
        <f>IF(ISNUMBER(Regressions!S60),ROUND(Regressions!S60, 1), NA())</f>
        <v>#N/A</v>
      </c>
      <c r="R50" s="550" t="e">
        <f>IF(ISNUMBER(Regressions!T60),ROUND(Regressions!T60, 1), NA())</f>
        <v>#N/A</v>
      </c>
      <c r="S50" s="551" t="e">
        <f>IF(ISNUMBER(Regressions!U60),ROUND(Regressions!U60, 1), NA())</f>
        <v>#N/A</v>
      </c>
    </row>
    <row r="51" spans="1:19" x14ac:dyDescent="0.25">
      <c r="A51" s="543" t="str">
        <f>+Introduction!$C$7</f>
        <v>Timor-Leste</v>
      </c>
      <c r="B51" s="544">
        <f>IF(ISBLANK(Regressions!B61), " ", Regressions!B61)</f>
        <v>2016</v>
      </c>
      <c r="C51" s="543" t="str">
        <f>HLOOKUP(Introduction!$G$4,nametranslations,26,FALSE)</f>
        <v>Urban</v>
      </c>
      <c r="D51" s="546">
        <f>IF(ISBLANK(Regressions!D61), " ", Regressions!D61)</f>
        <v>138944.28927564621</v>
      </c>
      <c r="E51" s="547" t="e">
        <f>IF(ISNUMBER(Regressions!E61),ROUND(Regressions!E61, 1), NA())</f>
        <v>#N/A</v>
      </c>
      <c r="F51" s="548" t="e">
        <f>IF(ISNUMBER(Regressions!F61),ROUND(Regressions!F61, 1), NA())</f>
        <v>#N/A</v>
      </c>
      <c r="G51" s="549" t="e">
        <f>IF(ISNUMBER(Regressions!G61),ROUND(Regressions!G61, 1), NA())</f>
        <v>#N/A</v>
      </c>
      <c r="H51" s="550" t="e">
        <f>IF(ISNUMBER(Regressions!H61),ROUND(Regressions!H61, 1), NA())</f>
        <v>#N/A</v>
      </c>
      <c r="I51" s="551" t="e">
        <f>IF(ISNUMBER(Regressions!I61),ROUND(Regressions!I61, 1), NA())</f>
        <v>#N/A</v>
      </c>
      <c r="J51" s="552" t="e">
        <f>IF(ISNUMBER(Regressions!K61),ROUND(Regressions!K61, 1), NA())</f>
        <v>#N/A</v>
      </c>
      <c r="K51" s="548" t="e">
        <f>IF(ISNUMBER(Regressions!L61),ROUND(Regressions!L61, 1), NA())</f>
        <v>#N/A</v>
      </c>
      <c r="L51" s="553" t="e">
        <f>IF(ISNUMBER(Regressions!M61),ROUND(Regressions!M61, 1), NA())</f>
        <v>#N/A</v>
      </c>
      <c r="M51" s="550" t="e">
        <f>IF(ISNUMBER(Regressions!N61),ROUND(Regressions!N61, 1), NA())</f>
        <v>#N/A</v>
      </c>
      <c r="N51" s="551" t="e">
        <f>IF(ISNUMBER(Regressions!O61),ROUND(Regressions!O61, 1), NA())</f>
        <v>#N/A</v>
      </c>
      <c r="O51" s="552" t="e">
        <f>IF(ISNUMBER(Regressions!Q61),ROUND(Regressions!Q61, 1), NA())</f>
        <v>#N/A</v>
      </c>
      <c r="P51" s="548" t="e">
        <f>IF(ISNUMBER(Regressions!R61),ROUND(Regressions!R61, 1), NA())</f>
        <v>#N/A</v>
      </c>
      <c r="Q51" s="554" t="e">
        <f>IF(ISNUMBER(Regressions!S61),ROUND(Regressions!S61, 1), NA())</f>
        <v>#N/A</v>
      </c>
      <c r="R51" s="550" t="e">
        <f>IF(ISNUMBER(Regressions!T61),ROUND(Regressions!T61, 1), NA())</f>
        <v>#N/A</v>
      </c>
      <c r="S51" s="551" t="e">
        <f>IF(ISNUMBER(Regressions!U61),ROUND(Regressions!U61, 1), NA())</f>
        <v>#N/A</v>
      </c>
    </row>
    <row r="52" spans="1:19" x14ac:dyDescent="0.25">
      <c r="A52" s="543" t="str">
        <f>+Introduction!$C$7</f>
        <v>Timor-Leste</v>
      </c>
      <c r="B52" s="544">
        <f>IF(ISBLANK(Regressions!B62), " ", Regressions!B62)</f>
        <v>2017</v>
      </c>
      <c r="C52" s="543" t="str">
        <f>HLOOKUP(Introduction!$G$4,nametranslations,26,FALSE)</f>
        <v>Urban</v>
      </c>
      <c r="D52" s="546">
        <f>IF(ISBLANK(Regressions!D62), " ", Regressions!D62)</f>
        <v>140796.68098222735</v>
      </c>
      <c r="E52" s="547" t="e">
        <f>IF(ISNUMBER(Regressions!E62),ROUND(Regressions!E62, 1), NA())</f>
        <v>#N/A</v>
      </c>
      <c r="F52" s="548" t="e">
        <f>IF(ISNUMBER(Regressions!F62),ROUND(Regressions!F62, 1), NA())</f>
        <v>#N/A</v>
      </c>
      <c r="G52" s="549" t="e">
        <f>IF(ISNUMBER(Regressions!G62),ROUND(Regressions!G62, 1), NA())</f>
        <v>#N/A</v>
      </c>
      <c r="H52" s="550" t="e">
        <f>IF(ISNUMBER(Regressions!H62),ROUND(Regressions!H62, 1), NA())</f>
        <v>#N/A</v>
      </c>
      <c r="I52" s="551" t="e">
        <f>IF(ISNUMBER(Regressions!I62),ROUND(Regressions!I62, 1), NA())</f>
        <v>#N/A</v>
      </c>
      <c r="J52" s="552" t="e">
        <f>IF(ISNUMBER(Regressions!K62),ROUND(Regressions!K62, 1), NA())</f>
        <v>#N/A</v>
      </c>
      <c r="K52" s="548" t="e">
        <f>IF(ISNUMBER(Regressions!L62),ROUND(Regressions!L62, 1), NA())</f>
        <v>#N/A</v>
      </c>
      <c r="L52" s="553" t="e">
        <f>IF(ISNUMBER(Regressions!M62),ROUND(Regressions!M62, 1), NA())</f>
        <v>#N/A</v>
      </c>
      <c r="M52" s="550" t="e">
        <f>IF(ISNUMBER(Regressions!N62),ROUND(Regressions!N62, 1), NA())</f>
        <v>#N/A</v>
      </c>
      <c r="N52" s="551" t="e">
        <f>IF(ISNUMBER(Regressions!O62),ROUND(Regressions!O62, 1), NA())</f>
        <v>#N/A</v>
      </c>
      <c r="O52" s="552" t="e">
        <f>IF(ISNUMBER(Regressions!Q62),ROUND(Regressions!Q62, 1), NA())</f>
        <v>#N/A</v>
      </c>
      <c r="P52" s="548" t="e">
        <f>IF(ISNUMBER(Regressions!R62),ROUND(Regressions!R62, 1), NA())</f>
        <v>#N/A</v>
      </c>
      <c r="Q52" s="554" t="e">
        <f>IF(ISNUMBER(Regressions!S62),ROUND(Regressions!S62, 1), NA())</f>
        <v>#N/A</v>
      </c>
      <c r="R52" s="550" t="e">
        <f>IF(ISNUMBER(Regressions!T62),ROUND(Regressions!T62, 1), NA())</f>
        <v>#N/A</v>
      </c>
      <c r="S52" s="551" t="e">
        <f>IF(ISNUMBER(Regressions!U62),ROUND(Regressions!U62, 1), NA())</f>
        <v>#N/A</v>
      </c>
    </row>
    <row r="53" spans="1:19" x14ac:dyDescent="0.25">
      <c r="A53" s="543" t="str">
        <f>+Introduction!$C$7</f>
        <v>Timor-Leste</v>
      </c>
      <c r="B53" s="544">
        <f>IF(ISBLANK(Regressions!B63), " ", Regressions!B63)</f>
        <v>2018</v>
      </c>
      <c r="C53" s="543" t="str">
        <f>HLOOKUP(Introduction!$G$4,nametranslations,26,FALSE)</f>
        <v>Urban</v>
      </c>
      <c r="D53" s="546">
        <f>IF(ISBLANK(Regressions!D63), " ", Regressions!D63)</f>
        <v>142895.27078422546</v>
      </c>
      <c r="E53" s="547" t="e">
        <f>IF(ISNUMBER(Regressions!E63),ROUND(Regressions!E63, 1), NA())</f>
        <v>#N/A</v>
      </c>
      <c r="F53" s="548" t="e">
        <f>IF(ISNUMBER(Regressions!F63),ROUND(Regressions!F63, 1), NA())</f>
        <v>#N/A</v>
      </c>
      <c r="G53" s="549" t="e">
        <f>IF(ISNUMBER(Regressions!G63),ROUND(Regressions!G63, 1), NA())</f>
        <v>#N/A</v>
      </c>
      <c r="H53" s="550" t="e">
        <f>IF(ISNUMBER(Regressions!H63),ROUND(Regressions!H63, 1), NA())</f>
        <v>#N/A</v>
      </c>
      <c r="I53" s="551" t="e">
        <f>IF(ISNUMBER(Regressions!I63),ROUND(Regressions!I63, 1), NA())</f>
        <v>#N/A</v>
      </c>
      <c r="J53" s="552" t="e">
        <f>IF(ISNUMBER(Regressions!K63),ROUND(Regressions!K63, 1), NA())</f>
        <v>#N/A</v>
      </c>
      <c r="K53" s="548" t="e">
        <f>IF(ISNUMBER(Regressions!L63),ROUND(Regressions!L63, 1), NA())</f>
        <v>#N/A</v>
      </c>
      <c r="L53" s="553" t="e">
        <f>IF(ISNUMBER(Regressions!M63),ROUND(Regressions!M63, 1), NA())</f>
        <v>#N/A</v>
      </c>
      <c r="M53" s="550" t="e">
        <f>IF(ISNUMBER(Regressions!N63),ROUND(Regressions!N63, 1), NA())</f>
        <v>#N/A</v>
      </c>
      <c r="N53" s="551" t="e">
        <f>IF(ISNUMBER(Regressions!O63),ROUND(Regressions!O63, 1), NA())</f>
        <v>#N/A</v>
      </c>
      <c r="O53" s="552" t="e">
        <f>IF(ISNUMBER(Regressions!Q63),ROUND(Regressions!Q63, 1), NA())</f>
        <v>#N/A</v>
      </c>
      <c r="P53" s="548" t="e">
        <f>IF(ISNUMBER(Regressions!R63),ROUND(Regressions!R63, 1), NA())</f>
        <v>#N/A</v>
      </c>
      <c r="Q53" s="554" t="e">
        <f>IF(ISNUMBER(Regressions!S63),ROUND(Regressions!S63, 1), NA())</f>
        <v>#N/A</v>
      </c>
      <c r="R53" s="550" t="e">
        <f>IF(ISNUMBER(Regressions!T63),ROUND(Regressions!T63, 1), NA())</f>
        <v>#N/A</v>
      </c>
      <c r="S53" s="551" t="e">
        <f>IF(ISNUMBER(Regressions!U63),ROUND(Regressions!U63, 1), NA())</f>
        <v>#N/A</v>
      </c>
    </row>
    <row r="54" spans="1:19" x14ac:dyDescent="0.25">
      <c r="A54" s="543" t="str">
        <f>+Introduction!$C$7</f>
        <v>Timor-Leste</v>
      </c>
      <c r="B54" s="544">
        <f>IF(ISBLANK(Regressions!B64), " ", Regressions!B64)</f>
        <v>2019</v>
      </c>
      <c r="C54" s="543" t="str">
        <f>HLOOKUP(Introduction!$G$4,nametranslations,26,FALSE)</f>
        <v>Urban</v>
      </c>
      <c r="D54" s="546">
        <f>IF(ISBLANK(Regressions!D64), " ", Regressions!D64)</f>
        <v>145325.87648460388</v>
      </c>
      <c r="E54" s="547" t="e">
        <f>IF(ISNUMBER(Regressions!E64),ROUND(Regressions!E64, 1), NA())</f>
        <v>#N/A</v>
      </c>
      <c r="F54" s="548" t="e">
        <f>IF(ISNUMBER(Regressions!F64),ROUND(Regressions!F64, 1), NA())</f>
        <v>#N/A</v>
      </c>
      <c r="G54" s="549" t="e">
        <f>IF(ISNUMBER(Regressions!G64),ROUND(Regressions!G64, 1), NA())</f>
        <v>#N/A</v>
      </c>
      <c r="H54" s="550" t="e">
        <f>IF(ISNUMBER(Regressions!H64),ROUND(Regressions!H64, 1), NA())</f>
        <v>#N/A</v>
      </c>
      <c r="I54" s="551" t="e">
        <f>IF(ISNUMBER(Regressions!I64),ROUND(Regressions!I64, 1), NA())</f>
        <v>#N/A</v>
      </c>
      <c r="J54" s="552" t="e">
        <f>IF(ISNUMBER(Regressions!K64),ROUND(Regressions!K64, 1), NA())</f>
        <v>#N/A</v>
      </c>
      <c r="K54" s="548" t="e">
        <f>IF(ISNUMBER(Regressions!L64),ROUND(Regressions!L64, 1), NA())</f>
        <v>#N/A</v>
      </c>
      <c r="L54" s="553" t="e">
        <f>IF(ISNUMBER(Regressions!M64),ROUND(Regressions!M64, 1), NA())</f>
        <v>#N/A</v>
      </c>
      <c r="M54" s="550" t="e">
        <f>IF(ISNUMBER(Regressions!N64),ROUND(Regressions!N64, 1), NA())</f>
        <v>#N/A</v>
      </c>
      <c r="N54" s="551" t="e">
        <f>IF(ISNUMBER(Regressions!O64),ROUND(Regressions!O64, 1), NA())</f>
        <v>#N/A</v>
      </c>
      <c r="O54" s="552" t="e">
        <f>IF(ISNUMBER(Regressions!Q64),ROUND(Regressions!Q64, 1), NA())</f>
        <v>#N/A</v>
      </c>
      <c r="P54" s="548" t="e">
        <f>IF(ISNUMBER(Regressions!R64),ROUND(Regressions!R64, 1), NA())</f>
        <v>#N/A</v>
      </c>
      <c r="Q54" s="554" t="e">
        <f>IF(ISNUMBER(Regressions!S64),ROUND(Regressions!S64, 1), NA())</f>
        <v>#N/A</v>
      </c>
      <c r="R54" s="550" t="e">
        <f>IF(ISNUMBER(Regressions!T64),ROUND(Regressions!T64, 1), NA())</f>
        <v>#N/A</v>
      </c>
      <c r="S54" s="551" t="e">
        <f>IF(ISNUMBER(Regressions!U64),ROUND(Regressions!U64, 1), NA())</f>
        <v>#N/A</v>
      </c>
    </row>
    <row r="55" spans="1:19" ht="13.5" customHeight="1" x14ac:dyDescent="0.25">
      <c r="A55" s="543" t="str">
        <f>+Introduction!$C$7</f>
        <v>Timor-Leste</v>
      </c>
      <c r="B55" s="544">
        <f>IF(ISBLANK(Regressions!B65), " ", Regressions!B65)</f>
        <v>2020</v>
      </c>
      <c r="C55" s="543" t="str">
        <f>HLOOKUP(Introduction!$G$4,nametranslations,26,FALSE)</f>
        <v>Urban</v>
      </c>
      <c r="D55" s="546">
        <f>IF(ISBLANK(Regressions!D65), " ", Regressions!D65)</f>
        <v>147869.23535919189</v>
      </c>
      <c r="E55" s="547" t="e">
        <f>IF(ISNUMBER(Regressions!E65),ROUND(Regressions!E65, 1), NA())</f>
        <v>#N/A</v>
      </c>
      <c r="F55" s="548" t="e">
        <f>IF(ISNUMBER(Regressions!F65),ROUND(Regressions!F65, 1), NA())</f>
        <v>#N/A</v>
      </c>
      <c r="G55" s="549" t="e">
        <f>IF(ISNUMBER(Regressions!G65),ROUND(Regressions!G65, 1), NA())</f>
        <v>#N/A</v>
      </c>
      <c r="H55" s="550" t="e">
        <f>IF(ISNUMBER(Regressions!H65),ROUND(Regressions!H65, 1), NA())</f>
        <v>#N/A</v>
      </c>
      <c r="I55" s="551" t="e">
        <f>IF(ISNUMBER(Regressions!I65),ROUND(Regressions!I65, 1), NA())</f>
        <v>#N/A</v>
      </c>
      <c r="J55" s="552" t="e">
        <f>IF(ISNUMBER(Regressions!K65),ROUND(Regressions!K65, 1), NA())</f>
        <v>#N/A</v>
      </c>
      <c r="K55" s="548" t="e">
        <f>IF(ISNUMBER(Regressions!L65),ROUND(Regressions!L65, 1), NA())</f>
        <v>#N/A</v>
      </c>
      <c r="L55" s="553" t="e">
        <f>IF(ISNUMBER(Regressions!M65),ROUND(Regressions!M65, 1), NA())</f>
        <v>#N/A</v>
      </c>
      <c r="M55" s="550" t="e">
        <f>IF(ISNUMBER(Regressions!N65),ROUND(Regressions!N65, 1), NA())</f>
        <v>#N/A</v>
      </c>
      <c r="N55" s="551" t="e">
        <f>IF(ISNUMBER(Regressions!O65),ROUND(Regressions!O65, 1), NA())</f>
        <v>#N/A</v>
      </c>
      <c r="O55" s="552" t="e">
        <f>IF(ISNUMBER(Regressions!Q65),ROUND(Regressions!Q65, 1), NA())</f>
        <v>#N/A</v>
      </c>
      <c r="P55" s="548" t="e">
        <f>IF(ISNUMBER(Regressions!R65),ROUND(Regressions!R65, 1), NA())</f>
        <v>#N/A</v>
      </c>
      <c r="Q55" s="554" t="e">
        <f>IF(ISNUMBER(Regressions!S65),ROUND(Regressions!S65, 1), NA())</f>
        <v>#N/A</v>
      </c>
      <c r="R55" s="550" t="e">
        <f>IF(ISNUMBER(Regressions!T65),ROUND(Regressions!T65, 1), NA())</f>
        <v>#N/A</v>
      </c>
      <c r="S55" s="551" t="e">
        <f>IF(ISNUMBER(Regressions!U65),ROUND(Regressions!U65, 1), NA())</f>
        <v>#N/A</v>
      </c>
    </row>
    <row r="56" spans="1:19" x14ac:dyDescent="0.25">
      <c r="A56" s="543" t="str">
        <f>+Introduction!$C$7</f>
        <v>Timor-Leste</v>
      </c>
      <c r="B56" s="544">
        <f>IF(ISBLANK(Regressions!B66), " ", Regressions!B66)</f>
        <v>2021</v>
      </c>
      <c r="C56" s="543" t="str">
        <f>HLOOKUP(Introduction!$G$4,nametranslations,26,FALSE)</f>
        <v>Urban</v>
      </c>
      <c r="D56" s="546">
        <f>IF(ISBLANK(Regressions!D66), " ", Regressions!D66)</f>
        <v>150655.84204940795</v>
      </c>
      <c r="E56" s="552" t="e">
        <f>IF(ISNUMBER(Regressions!E66),ROUND(Regressions!E66, 1), NA())</f>
        <v>#N/A</v>
      </c>
      <c r="F56" s="555" t="e">
        <f>IF(ISNUMBER(Regressions!F66),ROUND(Regressions!F66, 1), NA())</f>
        <v>#N/A</v>
      </c>
      <c r="G56" s="556" t="e">
        <f>IF(ISNUMBER(Regressions!G66),ROUND(Regressions!G66, 1), NA())</f>
        <v>#N/A</v>
      </c>
      <c r="H56" s="550" t="e">
        <f>IF(ISNUMBER(Regressions!H66),ROUND(Regressions!H66, 1), NA())</f>
        <v>#N/A</v>
      </c>
      <c r="I56" s="551" t="e">
        <f>IF(ISNUMBER(Regressions!I66),ROUND(Regressions!I66, 1), NA())</f>
        <v>#N/A</v>
      </c>
      <c r="J56" s="552" t="e">
        <f>IF(ISNUMBER(Regressions!K66),ROUND(Regressions!K66, 1), NA())</f>
        <v>#N/A</v>
      </c>
      <c r="K56" s="555" t="e">
        <f>IF(ISNUMBER(Regressions!L66),ROUND(Regressions!L66, 1), NA())</f>
        <v>#N/A</v>
      </c>
      <c r="L56" s="557" t="e">
        <f>IF(ISNUMBER(Regressions!M66),ROUND(Regressions!M66, 1), NA())</f>
        <v>#N/A</v>
      </c>
      <c r="M56" s="550" t="e">
        <f>IF(ISNUMBER(Regressions!N66),ROUND(Regressions!N66, 1), NA())</f>
        <v>#N/A</v>
      </c>
      <c r="N56" s="551" t="e">
        <f>IF(ISNUMBER(Regressions!O66),ROUND(Regressions!O66, 1), NA())</f>
        <v>#N/A</v>
      </c>
      <c r="O56" s="552" t="e">
        <f>IF(ISNUMBER(Regressions!Q66),ROUND(Regressions!Q66, 1), NA())</f>
        <v>#N/A</v>
      </c>
      <c r="P56" s="555" t="e">
        <f>IF(ISNUMBER(Regressions!R66),ROUND(Regressions!R66, 1), NA())</f>
        <v>#N/A</v>
      </c>
      <c r="Q56" s="558" t="e">
        <f>IF(ISNUMBER(Regressions!S66),ROUND(Regressions!S66, 1), NA())</f>
        <v>#N/A</v>
      </c>
      <c r="R56" s="550" t="e">
        <f>IF(ISNUMBER(Regressions!T66),ROUND(Regressions!T66, 1), NA())</f>
        <v>#N/A</v>
      </c>
      <c r="S56" s="551" t="e">
        <f>IF(ISNUMBER(Regressions!U66),ROUND(Regressions!U66, 1), NA())</f>
        <v>#N/A</v>
      </c>
    </row>
    <row r="57" spans="1:19" x14ac:dyDescent="0.25">
      <c r="A57" s="543" t="str">
        <f>+Introduction!$C$7</f>
        <v>Timor-Leste</v>
      </c>
      <c r="B57" s="544">
        <f>IF(ISBLANK(Regressions!B67), " ", Regressions!B67)</f>
        <v>2022</v>
      </c>
      <c r="C57" s="543" t="str">
        <f>HLOOKUP(Introduction!$G$4,nametranslations,26,FALSE)</f>
        <v>Urban</v>
      </c>
      <c r="D57" s="546">
        <f>IF(ISBLANK(Regressions!D67), " ", Regressions!D67)</f>
        <v>153621.31594516756</v>
      </c>
      <c r="E57" s="547" t="e">
        <f>IF(ISNUMBER(Regressions!E67),ROUND(Regressions!E67, 1), NA())</f>
        <v>#N/A</v>
      </c>
      <c r="F57" s="548" t="e">
        <f>IF(ISNUMBER(Regressions!F67),ROUND(Regressions!F67, 1), NA())</f>
        <v>#N/A</v>
      </c>
      <c r="G57" s="549" t="e">
        <f>IF(ISNUMBER(Regressions!G67),ROUND(Regressions!G67, 1), NA())</f>
        <v>#N/A</v>
      </c>
      <c r="H57" s="550" t="e">
        <f>IF(ISNUMBER(Regressions!H67),ROUND(Regressions!H67, 1), NA())</f>
        <v>#N/A</v>
      </c>
      <c r="I57" s="551" t="e">
        <f>IF(ISNUMBER(Regressions!I67),ROUND(Regressions!I67, 1), NA())</f>
        <v>#N/A</v>
      </c>
      <c r="J57" s="552" t="e">
        <f>IF(ISNUMBER(Regressions!K67),ROUND(Regressions!K67, 1), NA())</f>
        <v>#N/A</v>
      </c>
      <c r="K57" s="548" t="e">
        <f>IF(ISNUMBER(Regressions!L67),ROUND(Regressions!L67, 1), NA())</f>
        <v>#N/A</v>
      </c>
      <c r="L57" s="553" t="e">
        <f>IF(ISNUMBER(Regressions!M67),ROUND(Regressions!M67, 1), NA())</f>
        <v>#N/A</v>
      </c>
      <c r="M57" s="550" t="e">
        <f>IF(ISNUMBER(Regressions!N67),ROUND(Regressions!N67, 1), NA())</f>
        <v>#N/A</v>
      </c>
      <c r="N57" s="551" t="e">
        <f>IF(ISNUMBER(Regressions!O67),ROUND(Regressions!O67, 1), NA())</f>
        <v>#N/A</v>
      </c>
      <c r="O57" s="552" t="e">
        <f>IF(ISNUMBER(Regressions!Q67),ROUND(Regressions!Q67, 1), NA())</f>
        <v>#N/A</v>
      </c>
      <c r="P57" s="548" t="e">
        <f>IF(ISNUMBER(Regressions!R67),ROUND(Regressions!R67, 1), NA())</f>
        <v>#N/A</v>
      </c>
      <c r="Q57" s="554" t="e">
        <f>IF(ISNUMBER(Regressions!S67),ROUND(Regressions!S67, 1), NA())</f>
        <v>#N/A</v>
      </c>
      <c r="R57" s="550" t="e">
        <f>IF(ISNUMBER(Regressions!T67),ROUND(Regressions!T67, 1), NA())</f>
        <v>#N/A</v>
      </c>
      <c r="S57" s="551" t="e">
        <f>IF(ISNUMBER(Regressions!U67),ROUND(Regressions!U67, 1), NA())</f>
        <v>#N/A</v>
      </c>
    </row>
    <row r="58" spans="1:19" x14ac:dyDescent="0.25">
      <c r="A58" s="543" t="str">
        <f>+Introduction!$C$7</f>
        <v>Timor-Leste</v>
      </c>
      <c r="B58" s="544">
        <f>IF(ISBLANK(Regressions!B68), " ", Regressions!B68)</f>
        <v>2023</v>
      </c>
      <c r="C58" s="543" t="str">
        <f>HLOOKUP(Introduction!$G$4,nametranslations,26,FALSE)</f>
        <v>Urban</v>
      </c>
      <c r="D58" s="546">
        <f>IF(ISBLANK(Regressions!D68), " ", Regressions!D68)</f>
        <v>155480.1313058853</v>
      </c>
      <c r="E58" s="547" t="e">
        <f>IF(ISNUMBER(Regressions!E68),ROUND(Regressions!E68, 1), NA())</f>
        <v>#N/A</v>
      </c>
      <c r="F58" s="548" t="e">
        <f>IF(ISNUMBER(Regressions!F68),ROUND(Regressions!F68, 1), NA())</f>
        <v>#N/A</v>
      </c>
      <c r="G58" s="549" t="e">
        <f>IF(ISNUMBER(Regressions!G68),ROUND(Regressions!G68, 1), NA())</f>
        <v>#N/A</v>
      </c>
      <c r="H58" s="550" t="e">
        <f>IF(ISNUMBER(Regressions!H68),ROUND(Regressions!H68, 1), NA())</f>
        <v>#N/A</v>
      </c>
      <c r="I58" s="551" t="e">
        <f>IF(ISNUMBER(Regressions!I68),ROUND(Regressions!I68, 1), NA())</f>
        <v>#N/A</v>
      </c>
      <c r="J58" s="552" t="e">
        <f>IF(ISNUMBER(Regressions!K68),ROUND(Regressions!K68, 1), NA())</f>
        <v>#N/A</v>
      </c>
      <c r="K58" s="548" t="e">
        <f>IF(ISNUMBER(Regressions!L68),ROUND(Regressions!L68, 1), NA())</f>
        <v>#N/A</v>
      </c>
      <c r="L58" s="553" t="e">
        <f>IF(ISNUMBER(Regressions!M68),ROUND(Regressions!M68, 1), NA())</f>
        <v>#N/A</v>
      </c>
      <c r="M58" s="550" t="e">
        <f>IF(ISNUMBER(Regressions!N68),ROUND(Regressions!N68, 1), NA())</f>
        <v>#N/A</v>
      </c>
      <c r="N58" s="551" t="e">
        <f>IF(ISNUMBER(Regressions!O68),ROUND(Regressions!O68, 1), NA())</f>
        <v>#N/A</v>
      </c>
      <c r="O58" s="552" t="e">
        <f>IF(ISNUMBER(Regressions!Q68),ROUND(Regressions!Q68, 1), NA())</f>
        <v>#N/A</v>
      </c>
      <c r="P58" s="548" t="e">
        <f>IF(ISNUMBER(Regressions!R68),ROUND(Regressions!R68, 1), NA())</f>
        <v>#N/A</v>
      </c>
      <c r="Q58" s="554" t="e">
        <f>IF(ISNUMBER(Regressions!S68),ROUND(Regressions!S68, 1), NA())</f>
        <v>#N/A</v>
      </c>
      <c r="R58" s="550" t="e">
        <f>IF(ISNUMBER(Regressions!T68),ROUND(Regressions!T68, 1), NA())</f>
        <v>#N/A</v>
      </c>
      <c r="S58" s="551" t="e">
        <f>IF(ISNUMBER(Regressions!U68),ROUND(Regressions!U68, 1), NA())</f>
        <v>#N/A</v>
      </c>
    </row>
    <row r="59" spans="1:19" x14ac:dyDescent="0.25">
      <c r="A59" s="543" t="str">
        <f>+Introduction!$C$7</f>
        <v>Timor-Leste</v>
      </c>
      <c r="B59" s="544">
        <f>IF(ISBLANK(Regressions!B69), " ", Regressions!B69)</f>
        <v>2024</v>
      </c>
      <c r="C59" s="543" t="str">
        <f>HLOOKUP(Introduction!$G$4,nametranslations,26,FALSE)</f>
        <v>Urban</v>
      </c>
      <c r="D59" s="546">
        <f>IF(ISBLANK(Regressions!D69), " ", Regressions!D69)</f>
        <v>156882.306663208</v>
      </c>
      <c r="E59" s="547" t="e">
        <f>IF(ISNUMBER(Regressions!E69),ROUND(Regressions!E69, 1), NA())</f>
        <v>#N/A</v>
      </c>
      <c r="F59" s="548" t="e">
        <f>IF(ISNUMBER(Regressions!F69),ROUND(Regressions!F69, 1), NA())</f>
        <v>#N/A</v>
      </c>
      <c r="G59" s="549" t="e">
        <f>IF(ISNUMBER(Regressions!G69),ROUND(Regressions!G69, 1), NA())</f>
        <v>#N/A</v>
      </c>
      <c r="H59" s="550" t="e">
        <f>IF(ISNUMBER(Regressions!H69),ROUND(Regressions!H69, 1), NA())</f>
        <v>#N/A</v>
      </c>
      <c r="I59" s="551" t="e">
        <f>IF(ISNUMBER(Regressions!I69),ROUND(Regressions!I69, 1), NA())</f>
        <v>#N/A</v>
      </c>
      <c r="J59" s="552" t="e">
        <f>IF(ISNUMBER(Regressions!K69),ROUND(Regressions!K69, 1), NA())</f>
        <v>#N/A</v>
      </c>
      <c r="K59" s="548" t="e">
        <f>IF(ISNUMBER(Regressions!L69),ROUND(Regressions!L69, 1), NA())</f>
        <v>#N/A</v>
      </c>
      <c r="L59" s="553" t="e">
        <f>IF(ISNUMBER(Regressions!M69),ROUND(Regressions!M69, 1), NA())</f>
        <v>#N/A</v>
      </c>
      <c r="M59" s="550" t="e">
        <f>IF(ISNUMBER(Regressions!N69),ROUND(Regressions!N69, 1), NA())</f>
        <v>#N/A</v>
      </c>
      <c r="N59" s="551" t="e">
        <f>IF(ISNUMBER(Regressions!O69),ROUND(Regressions!O69, 1), NA())</f>
        <v>#N/A</v>
      </c>
      <c r="O59" s="552" t="e">
        <f>IF(ISNUMBER(Regressions!Q69),ROUND(Regressions!Q69, 1), NA())</f>
        <v>#N/A</v>
      </c>
      <c r="P59" s="548" t="e">
        <f>IF(ISNUMBER(Regressions!R69),ROUND(Regressions!R69, 1), NA())</f>
        <v>#N/A</v>
      </c>
      <c r="Q59" s="554" t="e">
        <f>IF(ISNUMBER(Regressions!S69),ROUND(Regressions!S69, 1), NA())</f>
        <v>#N/A</v>
      </c>
      <c r="R59" s="550" t="e">
        <f>IF(ISNUMBER(Regressions!T69),ROUND(Regressions!T69, 1), NA())</f>
        <v>#N/A</v>
      </c>
      <c r="S59" s="551" t="e">
        <f>IF(ISNUMBER(Regressions!U69),ROUND(Regressions!U69, 1), NA())</f>
        <v>#N/A</v>
      </c>
    </row>
    <row r="60" spans="1:19" x14ac:dyDescent="0.25">
      <c r="A60" s="559" t="str">
        <f>+Introduction!$C$7</f>
        <v>Timor-Leste</v>
      </c>
      <c r="B60" s="560">
        <f>IF(ISBLANK(Regressions!B70), " ", Regressions!B70)</f>
        <v>2025</v>
      </c>
      <c r="C60" s="559" t="str">
        <f>HLOOKUP(Introduction!$G$4,nametranslations,26,FALSE)</f>
        <v>Urban</v>
      </c>
      <c r="D60" s="561">
        <f>IF(ISBLANK(Regressions!D70), " ", Regressions!D70)</f>
        <v>175409.8693836212</v>
      </c>
      <c r="E60" s="562" t="e">
        <f>IF(ISNUMBER(Regressions!E70),ROUND(Regressions!E70, 1), NA())</f>
        <v>#N/A</v>
      </c>
      <c r="F60" s="563" t="e">
        <f>IF(ISNUMBER(Regressions!F70),ROUND(Regressions!F70, 1), NA())</f>
        <v>#N/A</v>
      </c>
      <c r="G60" s="564" t="e">
        <f>IF(ISNUMBER(Regressions!G70),ROUND(Regressions!G70, 1), NA())</f>
        <v>#N/A</v>
      </c>
      <c r="H60" s="565" t="e">
        <f>IF(ISNUMBER(Regressions!H70),ROUND(Regressions!H70, 1), NA())</f>
        <v>#N/A</v>
      </c>
      <c r="I60" s="566" t="e">
        <f>IF(ISNUMBER(Regressions!I70),ROUND(Regressions!I70, 1), NA())</f>
        <v>#N/A</v>
      </c>
      <c r="J60" s="567" t="e">
        <f>IF(ISNUMBER(Regressions!K70),ROUND(Regressions!K70, 1), NA())</f>
        <v>#N/A</v>
      </c>
      <c r="K60" s="563" t="e">
        <f>IF(ISNUMBER(Regressions!L70),ROUND(Regressions!L70, 1), NA())</f>
        <v>#N/A</v>
      </c>
      <c r="L60" s="568" t="e">
        <f>IF(ISNUMBER(Regressions!M70),ROUND(Regressions!M70, 1), NA())</f>
        <v>#N/A</v>
      </c>
      <c r="M60" s="565" t="e">
        <f>IF(ISNUMBER(Regressions!N70),ROUND(Regressions!N70, 1), NA())</f>
        <v>#N/A</v>
      </c>
      <c r="N60" s="566" t="e">
        <f>IF(ISNUMBER(Regressions!O70),ROUND(Regressions!O70, 1), NA())</f>
        <v>#N/A</v>
      </c>
      <c r="O60" s="567" t="e">
        <f>IF(ISNUMBER(Regressions!Q70),ROUND(Regressions!Q70, 1), NA())</f>
        <v>#N/A</v>
      </c>
      <c r="P60" s="563" t="e">
        <f>IF(ISNUMBER(Regressions!R70),ROUND(Regressions!R70, 1), NA())</f>
        <v>#N/A</v>
      </c>
      <c r="Q60" s="569" t="e">
        <f>IF(ISNUMBER(Regressions!S70),ROUND(Regressions!S70, 1), NA())</f>
        <v>#N/A</v>
      </c>
      <c r="R60" s="565" t="e">
        <f>IF(ISNUMBER(Regressions!T70),ROUND(Regressions!T70, 1), NA())</f>
        <v>#N/A</v>
      </c>
      <c r="S60" s="566" t="e">
        <f>IF(ISNUMBER(Regressions!U70),ROUND(Regressions!U70, 1), NA())</f>
        <v>#N/A</v>
      </c>
    </row>
    <row r="61" spans="1:19" hidden="1" x14ac:dyDescent="0.25">
      <c r="A61" s="543" t="str">
        <f>+Introduction!$C$7</f>
        <v>Timor-Leste</v>
      </c>
      <c r="B61" s="544">
        <f>IF(ISBLANK(Regressions!B71), " ", Regressions!B71)</f>
        <v>2026</v>
      </c>
      <c r="C61" s="543" t="str">
        <f>HLOOKUP(Introduction!$G$4,nametranslations,26,FALSE)</f>
        <v>Urban</v>
      </c>
      <c r="D61" s="546" t="str">
        <f>IF(ISBLANK(Regressions!D71), " ", Regressions!D71)</f>
        <v xml:space="preserve"> </v>
      </c>
      <c r="E61" s="547" t="e">
        <f>IF(ISNUMBER(Regressions!E71),ROUND(Regressions!E71, 1), NA())</f>
        <v>#N/A</v>
      </c>
      <c r="F61" s="548" t="e">
        <f>IF(ISNUMBER(Regressions!F71),ROUND(Regressions!F71, 1), NA())</f>
        <v>#N/A</v>
      </c>
      <c r="G61" s="549" t="e">
        <f>IF(ISNUMBER(Regressions!G71),ROUND(Regressions!G71, 1), NA())</f>
        <v>#N/A</v>
      </c>
      <c r="H61" s="550" t="e">
        <f>IF(ISNUMBER(Regressions!H71),ROUND(Regressions!H71, 1), NA())</f>
        <v>#N/A</v>
      </c>
      <c r="I61" s="551" t="e">
        <f>IF(ISNUMBER(Regressions!I71),ROUND(Regressions!I71, 1), NA())</f>
        <v>#N/A</v>
      </c>
      <c r="J61" s="552" t="e">
        <f>IF(ISNUMBER(Regressions!K71),ROUND(Regressions!K71, 1), NA())</f>
        <v>#N/A</v>
      </c>
      <c r="K61" s="548" t="e">
        <f>IF(ISNUMBER(Regressions!L71),ROUND(Regressions!L71, 1), NA())</f>
        <v>#N/A</v>
      </c>
      <c r="L61" s="553" t="e">
        <f>IF(ISNUMBER(Regressions!M71),ROUND(Regressions!M71, 1), NA())</f>
        <v>#N/A</v>
      </c>
      <c r="M61" s="550" t="e">
        <f>IF(ISNUMBER(Regressions!N71),ROUND(Regressions!N71, 1), NA())</f>
        <v>#N/A</v>
      </c>
      <c r="N61" s="551" t="e">
        <f>IF(ISNUMBER(Regressions!O71),ROUND(Regressions!O71, 1), NA())</f>
        <v>#N/A</v>
      </c>
      <c r="O61" s="552" t="e">
        <f>IF(ISNUMBER(Regressions!Q71),ROUND(Regressions!Q71, 1), NA())</f>
        <v>#N/A</v>
      </c>
      <c r="P61" s="548" t="e">
        <f>IF(ISNUMBER(Regressions!R71),ROUND(Regressions!R71, 1), NA())</f>
        <v>#N/A</v>
      </c>
      <c r="Q61" s="554" t="e">
        <f>IF(ISNUMBER(Regressions!S71),ROUND(Regressions!S71, 1), NA())</f>
        <v>#N/A</v>
      </c>
      <c r="R61" s="550" t="e">
        <f>IF(ISNUMBER(Regressions!T71),ROUND(Regressions!T71, 1), NA())</f>
        <v>#N/A</v>
      </c>
      <c r="S61" s="551" t="e">
        <f>IF(ISNUMBER(Regressions!U71),ROUND(Regressions!U71, 1), NA())</f>
        <v>#N/A</v>
      </c>
    </row>
    <row r="62" spans="1:19" hidden="1" x14ac:dyDescent="0.25">
      <c r="A62" s="543" t="str">
        <f>+Introduction!$C$7</f>
        <v>Timor-Leste</v>
      </c>
      <c r="B62" s="544">
        <f>IF(ISBLANK(Regressions!B72), " ", Regressions!B72)</f>
        <v>2027</v>
      </c>
      <c r="C62" s="543" t="str">
        <f>HLOOKUP(Introduction!$G$4,nametranslations,26,FALSE)</f>
        <v>Urban</v>
      </c>
      <c r="D62" s="546" t="str">
        <f>IF(ISBLANK(Regressions!D72), " ", Regressions!D72)</f>
        <v xml:space="preserve"> </v>
      </c>
      <c r="E62" s="547" t="e">
        <f>IF(ISNUMBER(Regressions!E72),ROUND(Regressions!E72, 1), NA())</f>
        <v>#N/A</v>
      </c>
      <c r="F62" s="548" t="e">
        <f>IF(ISNUMBER(Regressions!F72),ROUND(Regressions!F72, 1), NA())</f>
        <v>#N/A</v>
      </c>
      <c r="G62" s="549" t="e">
        <f>IF(ISNUMBER(Regressions!G72),ROUND(Regressions!G72, 1), NA())</f>
        <v>#N/A</v>
      </c>
      <c r="H62" s="550" t="e">
        <f>IF(ISNUMBER(Regressions!H72),ROUND(Regressions!H72, 1), NA())</f>
        <v>#N/A</v>
      </c>
      <c r="I62" s="551" t="e">
        <f>IF(ISNUMBER(Regressions!I72),ROUND(Regressions!I72, 1), NA())</f>
        <v>#N/A</v>
      </c>
      <c r="J62" s="552" t="e">
        <f>IF(ISNUMBER(Regressions!K72),ROUND(Regressions!K72, 1), NA())</f>
        <v>#N/A</v>
      </c>
      <c r="K62" s="548" t="e">
        <f>IF(ISNUMBER(Regressions!L72),ROUND(Regressions!L72, 1), NA())</f>
        <v>#N/A</v>
      </c>
      <c r="L62" s="553" t="e">
        <f>IF(ISNUMBER(Regressions!M72),ROUND(Regressions!M72, 1), NA())</f>
        <v>#N/A</v>
      </c>
      <c r="M62" s="550" t="e">
        <f>IF(ISNUMBER(Regressions!N72),ROUND(Regressions!N72, 1), NA())</f>
        <v>#N/A</v>
      </c>
      <c r="N62" s="551" t="e">
        <f>IF(ISNUMBER(Regressions!O72),ROUND(Regressions!O72, 1), NA())</f>
        <v>#N/A</v>
      </c>
      <c r="O62" s="552" t="e">
        <f>IF(ISNUMBER(Regressions!Q72),ROUND(Regressions!Q72, 1), NA())</f>
        <v>#N/A</v>
      </c>
      <c r="P62" s="548" t="e">
        <f>IF(ISNUMBER(Regressions!R72),ROUND(Regressions!R72, 1), NA())</f>
        <v>#N/A</v>
      </c>
      <c r="Q62" s="554" t="e">
        <f>IF(ISNUMBER(Regressions!S72),ROUND(Regressions!S72, 1), NA())</f>
        <v>#N/A</v>
      </c>
      <c r="R62" s="550" t="e">
        <f>IF(ISNUMBER(Regressions!T72),ROUND(Regressions!T72, 1), NA())</f>
        <v>#N/A</v>
      </c>
      <c r="S62" s="551" t="e">
        <f>IF(ISNUMBER(Regressions!U72),ROUND(Regressions!U72, 1), NA())</f>
        <v>#N/A</v>
      </c>
    </row>
    <row r="63" spans="1:19" hidden="1" x14ac:dyDescent="0.25">
      <c r="A63" s="543" t="str">
        <f>+Introduction!$C$7</f>
        <v>Timor-Leste</v>
      </c>
      <c r="B63" s="544">
        <f>IF(ISBLANK(Regressions!B73), " ", Regressions!B73)</f>
        <v>2028</v>
      </c>
      <c r="C63" s="543" t="str">
        <f>HLOOKUP(Introduction!$G$4,nametranslations,26,FALSE)</f>
        <v>Urban</v>
      </c>
      <c r="D63" s="546" t="str">
        <f>IF(ISBLANK(Regressions!D73), " ", Regressions!D73)</f>
        <v xml:space="preserve"> </v>
      </c>
      <c r="E63" s="547" t="e">
        <f>IF(ISNUMBER(Regressions!E73),ROUND(Regressions!E73, 1), NA())</f>
        <v>#N/A</v>
      </c>
      <c r="F63" s="548" t="e">
        <f>IF(ISNUMBER(Regressions!F73),ROUND(Regressions!F73, 1), NA())</f>
        <v>#N/A</v>
      </c>
      <c r="G63" s="549" t="e">
        <f>IF(ISNUMBER(Regressions!G73),ROUND(Regressions!G73, 1), NA())</f>
        <v>#N/A</v>
      </c>
      <c r="H63" s="550" t="e">
        <f>IF(ISNUMBER(Regressions!H73),ROUND(Regressions!H73, 1), NA())</f>
        <v>#N/A</v>
      </c>
      <c r="I63" s="551" t="e">
        <f>IF(ISNUMBER(Regressions!I73),ROUND(Regressions!I73, 1), NA())</f>
        <v>#N/A</v>
      </c>
      <c r="J63" s="552" t="e">
        <f>IF(ISNUMBER(Regressions!K73),ROUND(Regressions!K73, 1), NA())</f>
        <v>#N/A</v>
      </c>
      <c r="K63" s="548" t="e">
        <f>IF(ISNUMBER(Regressions!L73),ROUND(Regressions!L73, 1), NA())</f>
        <v>#N/A</v>
      </c>
      <c r="L63" s="553" t="e">
        <f>IF(ISNUMBER(Regressions!M73),ROUND(Regressions!M73, 1), NA())</f>
        <v>#N/A</v>
      </c>
      <c r="M63" s="550" t="e">
        <f>IF(ISNUMBER(Regressions!N73),ROUND(Regressions!N73, 1), NA())</f>
        <v>#N/A</v>
      </c>
      <c r="N63" s="551" t="e">
        <f>IF(ISNUMBER(Regressions!O73),ROUND(Regressions!O73, 1), NA())</f>
        <v>#N/A</v>
      </c>
      <c r="O63" s="552" t="e">
        <f>IF(ISNUMBER(Regressions!Q73),ROUND(Regressions!Q73, 1), NA())</f>
        <v>#N/A</v>
      </c>
      <c r="P63" s="548" t="e">
        <f>IF(ISNUMBER(Regressions!R73),ROUND(Regressions!R73, 1), NA())</f>
        <v>#N/A</v>
      </c>
      <c r="Q63" s="554" t="e">
        <f>IF(ISNUMBER(Regressions!S73),ROUND(Regressions!S73, 1), NA())</f>
        <v>#N/A</v>
      </c>
      <c r="R63" s="550" t="e">
        <f>IF(ISNUMBER(Regressions!T73),ROUND(Regressions!T73, 1), NA())</f>
        <v>#N/A</v>
      </c>
      <c r="S63" s="551" t="e">
        <f>IF(ISNUMBER(Regressions!U73),ROUND(Regressions!U73, 1), NA())</f>
        <v>#N/A</v>
      </c>
    </row>
    <row r="64" spans="1:19" hidden="1" x14ac:dyDescent="0.25">
      <c r="A64" s="543" t="str">
        <f>+Introduction!$C$7</f>
        <v>Timor-Leste</v>
      </c>
      <c r="B64" s="544">
        <f>IF(ISBLANK(Regressions!B74), " ", Regressions!B74)</f>
        <v>2029</v>
      </c>
      <c r="C64" s="543" t="str">
        <f>HLOOKUP(Introduction!$G$4,nametranslations,26,FALSE)</f>
        <v>Urban</v>
      </c>
      <c r="D64" s="546" t="str">
        <f>IF(ISBLANK(Regressions!D74), " ", Regressions!D74)</f>
        <v xml:space="preserve"> </v>
      </c>
      <c r="E64" s="547" t="e">
        <f>IF(ISNUMBER(Regressions!E74),ROUND(Regressions!E74, 1), NA())</f>
        <v>#N/A</v>
      </c>
      <c r="F64" s="548" t="e">
        <f>IF(ISNUMBER(Regressions!F74),ROUND(Regressions!F74, 1), NA())</f>
        <v>#N/A</v>
      </c>
      <c r="G64" s="549" t="e">
        <f>IF(ISNUMBER(Regressions!G74),ROUND(Regressions!G74, 1), NA())</f>
        <v>#N/A</v>
      </c>
      <c r="H64" s="550" t="e">
        <f>IF(ISNUMBER(Regressions!H74),ROUND(Regressions!H74, 1), NA())</f>
        <v>#N/A</v>
      </c>
      <c r="I64" s="551" t="e">
        <f>IF(ISNUMBER(Regressions!I74),ROUND(Regressions!I74, 1), NA())</f>
        <v>#N/A</v>
      </c>
      <c r="J64" s="552" t="e">
        <f>IF(ISNUMBER(Regressions!K74),ROUND(Regressions!K74, 1), NA())</f>
        <v>#N/A</v>
      </c>
      <c r="K64" s="548" t="e">
        <f>IF(ISNUMBER(Regressions!L74),ROUND(Regressions!L74, 1), NA())</f>
        <v>#N/A</v>
      </c>
      <c r="L64" s="553" t="e">
        <f>IF(ISNUMBER(Regressions!M74),ROUND(Regressions!M74, 1), NA())</f>
        <v>#N/A</v>
      </c>
      <c r="M64" s="550" t="e">
        <f>IF(ISNUMBER(Regressions!N74),ROUND(Regressions!N74, 1), NA())</f>
        <v>#N/A</v>
      </c>
      <c r="N64" s="551" t="e">
        <f>IF(ISNUMBER(Regressions!O74),ROUND(Regressions!O74, 1), NA())</f>
        <v>#N/A</v>
      </c>
      <c r="O64" s="552" t="e">
        <f>IF(ISNUMBER(Regressions!Q74),ROUND(Regressions!Q74, 1), NA())</f>
        <v>#N/A</v>
      </c>
      <c r="P64" s="548" t="e">
        <f>IF(ISNUMBER(Regressions!R74),ROUND(Regressions!R74, 1), NA())</f>
        <v>#N/A</v>
      </c>
      <c r="Q64" s="554" t="e">
        <f>IF(ISNUMBER(Regressions!S74),ROUND(Regressions!S74, 1), NA())</f>
        <v>#N/A</v>
      </c>
      <c r="R64" s="550" t="e">
        <f>IF(ISNUMBER(Regressions!T74),ROUND(Regressions!T74, 1), NA())</f>
        <v>#N/A</v>
      </c>
      <c r="S64" s="551" t="e">
        <f>IF(ISNUMBER(Regressions!U74),ROUND(Regressions!U74, 1), NA())</f>
        <v>#N/A</v>
      </c>
    </row>
    <row r="65" spans="1:19" hidden="1" x14ac:dyDescent="0.25">
      <c r="A65" s="543" t="str">
        <f>+Introduction!$C$7</f>
        <v>Timor-Leste</v>
      </c>
      <c r="B65" s="544">
        <f>IF(ISBLANK(Regressions!B75), " ", Regressions!B75)</f>
        <v>2030</v>
      </c>
      <c r="C65" s="543" t="str">
        <f>HLOOKUP(Introduction!$G$4,nametranslations,26,FALSE)</f>
        <v>Urban</v>
      </c>
      <c r="D65" s="546" t="str">
        <f>IF(ISBLANK(Regressions!D75), " ", Regressions!D75)</f>
        <v xml:space="preserve"> </v>
      </c>
      <c r="E65" s="547" t="e">
        <f>IF(ISNUMBER(Regressions!E75),ROUND(Regressions!E75, 1), NA())</f>
        <v>#N/A</v>
      </c>
      <c r="F65" s="548" t="e">
        <f>IF(ISNUMBER(Regressions!F75),ROUND(Regressions!F75, 1), NA())</f>
        <v>#N/A</v>
      </c>
      <c r="G65" s="549" t="e">
        <f>IF(ISNUMBER(Regressions!G75),ROUND(Regressions!G75, 1), NA())</f>
        <v>#N/A</v>
      </c>
      <c r="H65" s="550" t="e">
        <f>IF(ISNUMBER(Regressions!H75),ROUND(Regressions!H75, 1), NA())</f>
        <v>#N/A</v>
      </c>
      <c r="I65" s="551" t="e">
        <f>IF(ISNUMBER(Regressions!I75),ROUND(Regressions!I75, 1), NA())</f>
        <v>#N/A</v>
      </c>
      <c r="J65" s="552" t="e">
        <f>IF(ISNUMBER(Regressions!K75),ROUND(Regressions!K75, 1), NA())</f>
        <v>#N/A</v>
      </c>
      <c r="K65" s="548" t="e">
        <f>IF(ISNUMBER(Regressions!L75),ROUND(Regressions!L75, 1), NA())</f>
        <v>#N/A</v>
      </c>
      <c r="L65" s="553" t="e">
        <f>IF(ISNUMBER(Regressions!M75),ROUND(Regressions!M75, 1), NA())</f>
        <v>#N/A</v>
      </c>
      <c r="M65" s="550" t="e">
        <f>IF(ISNUMBER(Regressions!N75),ROUND(Regressions!N75, 1), NA())</f>
        <v>#N/A</v>
      </c>
      <c r="N65" s="551" t="e">
        <f>IF(ISNUMBER(Regressions!O75),ROUND(Regressions!O75, 1), NA())</f>
        <v>#N/A</v>
      </c>
      <c r="O65" s="552" t="e">
        <f>IF(ISNUMBER(Regressions!Q75),ROUND(Regressions!Q75, 1), NA())</f>
        <v>#N/A</v>
      </c>
      <c r="P65" s="548" t="e">
        <f>IF(ISNUMBER(Regressions!R75),ROUND(Regressions!R75, 1), NA())</f>
        <v>#N/A</v>
      </c>
      <c r="Q65" s="554" t="e">
        <f>IF(ISNUMBER(Regressions!S75),ROUND(Regressions!S75, 1), NA())</f>
        <v>#N/A</v>
      </c>
      <c r="R65" s="550" t="e">
        <f>IF(ISNUMBER(Regressions!T75),ROUND(Regressions!T75, 1), NA())</f>
        <v>#N/A</v>
      </c>
      <c r="S65" s="551" t="e">
        <f>IF(ISNUMBER(Regressions!U75),ROUND(Regressions!U75, 1), NA())</f>
        <v>#N/A</v>
      </c>
    </row>
    <row r="66" spans="1:19" x14ac:dyDescent="0.25">
      <c r="A66" s="543" t="str">
        <f>+Introduction!$C$7</f>
        <v>Timor-Leste</v>
      </c>
      <c r="B66" s="544">
        <f>IF(ISBLANK(Regressions!B76), " ", Regressions!B76)</f>
        <v>2000</v>
      </c>
      <c r="C66" s="543" t="str">
        <f>HLOOKUP(Introduction!$G$4,nametranslations,25,FALSE)</f>
        <v>Rural</v>
      </c>
      <c r="D66" s="546" t="str">
        <f>IF(ISBLANK(Regressions!D76), " ", Regressions!D76)</f>
        <v xml:space="preserve"> </v>
      </c>
      <c r="E66" s="547" t="e">
        <f>IF(ISNUMBER(Regressions!E76),ROUND(Regressions!E76, 1), NA())</f>
        <v>#N/A</v>
      </c>
      <c r="F66" s="548" t="e">
        <f>IF(ISNUMBER(Regressions!F76),ROUND(Regressions!F76, 1), NA())</f>
        <v>#N/A</v>
      </c>
      <c r="G66" s="549" t="e">
        <f>IF(ISNUMBER(Regressions!G76),ROUND(Regressions!G76, 1), NA())</f>
        <v>#N/A</v>
      </c>
      <c r="H66" s="550" t="e">
        <f>IF(ISNUMBER(Regressions!H76),ROUND(Regressions!H76, 1), NA())</f>
        <v>#N/A</v>
      </c>
      <c r="I66" s="551" t="e">
        <f>IF(ISNUMBER(Regressions!I76),ROUND(Regressions!I76, 1), NA())</f>
        <v>#N/A</v>
      </c>
      <c r="J66" s="552" t="e">
        <f>IF(ISNUMBER(Regressions!K76),ROUND(Regressions!K76, 1), NA())</f>
        <v>#N/A</v>
      </c>
      <c r="K66" s="548" t="e">
        <f>IF(ISNUMBER(Regressions!L76),ROUND(Regressions!L76, 1), NA())</f>
        <v>#N/A</v>
      </c>
      <c r="L66" s="553" t="e">
        <f>IF(ISNUMBER(Regressions!M76),ROUND(Regressions!M76, 1), NA())</f>
        <v>#N/A</v>
      </c>
      <c r="M66" s="550" t="e">
        <f>IF(ISNUMBER(Regressions!N76),ROUND(Regressions!N76, 1), NA())</f>
        <v>#N/A</v>
      </c>
      <c r="N66" s="551" t="e">
        <f>IF(ISNUMBER(Regressions!O76),ROUND(Regressions!O76, 1), NA())</f>
        <v>#N/A</v>
      </c>
      <c r="O66" s="552" t="e">
        <f>IF(ISNUMBER(Regressions!Q76),ROUND(Regressions!Q76, 1), NA())</f>
        <v>#N/A</v>
      </c>
      <c r="P66" s="548" t="e">
        <f>IF(ISNUMBER(Regressions!R76),ROUND(Regressions!R76, 1), NA())</f>
        <v>#N/A</v>
      </c>
      <c r="Q66" s="554" t="e">
        <f>IF(ISNUMBER(Regressions!S76),ROUND(Regressions!S76, 1), NA())</f>
        <v>#N/A</v>
      </c>
      <c r="R66" s="550" t="e">
        <f>IF(ISNUMBER(Regressions!T76),ROUND(Regressions!T76, 1), NA())</f>
        <v>#N/A</v>
      </c>
      <c r="S66" s="551" t="e">
        <f>IF(ISNUMBER(Regressions!U76),ROUND(Regressions!U76, 1), NA())</f>
        <v>#N/A</v>
      </c>
    </row>
    <row r="67" spans="1:19" x14ac:dyDescent="0.25">
      <c r="A67" s="543" t="str">
        <f>+Introduction!$C$7</f>
        <v>Timor-Leste</v>
      </c>
      <c r="B67" s="544">
        <f>IF(ISBLANK(Regressions!B77), " ", Regressions!B77)</f>
        <v>2001</v>
      </c>
      <c r="C67" s="543" t="str">
        <f>HLOOKUP(Introduction!$G$4,nametranslations,25,FALSE)</f>
        <v>Rural</v>
      </c>
      <c r="D67" s="546" t="str">
        <f>IF(ISBLANK(Regressions!D77), " ", Regressions!D77)</f>
        <v xml:space="preserve"> </v>
      </c>
      <c r="E67" s="547" t="e">
        <f>IF(ISNUMBER(Regressions!E77),ROUND(Regressions!E77, 1), NA())</f>
        <v>#N/A</v>
      </c>
      <c r="F67" s="548" t="e">
        <f>IF(ISNUMBER(Regressions!F77),ROUND(Regressions!F77, 1), NA())</f>
        <v>#N/A</v>
      </c>
      <c r="G67" s="549" t="e">
        <f>IF(ISNUMBER(Regressions!G77),ROUND(Regressions!G77, 1), NA())</f>
        <v>#N/A</v>
      </c>
      <c r="H67" s="550" t="e">
        <f>IF(ISNUMBER(Regressions!H77),ROUND(Regressions!H77, 1), NA())</f>
        <v>#N/A</v>
      </c>
      <c r="I67" s="551" t="e">
        <f>IF(ISNUMBER(Regressions!I77),ROUND(Regressions!I77, 1), NA())</f>
        <v>#N/A</v>
      </c>
      <c r="J67" s="552" t="e">
        <f>IF(ISNUMBER(Regressions!K77),ROUND(Regressions!K77, 1), NA())</f>
        <v>#N/A</v>
      </c>
      <c r="K67" s="548" t="e">
        <f>IF(ISNUMBER(Regressions!L77),ROUND(Regressions!L77, 1), NA())</f>
        <v>#N/A</v>
      </c>
      <c r="L67" s="553" t="e">
        <f>IF(ISNUMBER(Regressions!M77),ROUND(Regressions!M77, 1), NA())</f>
        <v>#N/A</v>
      </c>
      <c r="M67" s="550" t="e">
        <f>IF(ISNUMBER(Regressions!N77),ROUND(Regressions!N77, 1), NA())</f>
        <v>#N/A</v>
      </c>
      <c r="N67" s="551" t="e">
        <f>IF(ISNUMBER(Regressions!O77),ROUND(Regressions!O77, 1), NA())</f>
        <v>#N/A</v>
      </c>
      <c r="O67" s="552" t="e">
        <f>IF(ISNUMBER(Regressions!Q77),ROUND(Regressions!Q77, 1), NA())</f>
        <v>#N/A</v>
      </c>
      <c r="P67" s="548" t="e">
        <f>IF(ISNUMBER(Regressions!R77),ROUND(Regressions!R77, 1), NA())</f>
        <v>#N/A</v>
      </c>
      <c r="Q67" s="554" t="e">
        <f>IF(ISNUMBER(Regressions!S77),ROUND(Regressions!S77, 1), NA())</f>
        <v>#N/A</v>
      </c>
      <c r="R67" s="550" t="e">
        <f>IF(ISNUMBER(Regressions!T77),ROUND(Regressions!T77, 1), NA())</f>
        <v>#N/A</v>
      </c>
      <c r="S67" s="551" t="e">
        <f>IF(ISNUMBER(Regressions!U77),ROUND(Regressions!U77, 1), NA())</f>
        <v>#N/A</v>
      </c>
    </row>
    <row r="68" spans="1:19" x14ac:dyDescent="0.25">
      <c r="A68" s="543" t="str">
        <f>+Introduction!$C$7</f>
        <v>Timor-Leste</v>
      </c>
      <c r="B68" s="544">
        <f>IF(ISBLANK(Regressions!B78), " ", Regressions!B78)</f>
        <v>2002</v>
      </c>
      <c r="C68" s="543" t="str">
        <f>HLOOKUP(Introduction!$G$4,nametranslations,25,FALSE)</f>
        <v>Rural</v>
      </c>
      <c r="D68" s="546">
        <f>IF(ISBLANK(Regressions!D78), " ", Regressions!D78)</f>
        <v>225798.20552444458</v>
      </c>
      <c r="E68" s="547" t="e">
        <f>IF(ISNUMBER(Regressions!E78),ROUND(Regressions!E78, 1), NA())</f>
        <v>#N/A</v>
      </c>
      <c r="F68" s="548" t="e">
        <f>IF(ISNUMBER(Regressions!F78),ROUND(Regressions!F78, 1), NA())</f>
        <v>#N/A</v>
      </c>
      <c r="G68" s="549" t="e">
        <f>IF(ISNUMBER(Regressions!G78),ROUND(Regressions!G78, 1), NA())</f>
        <v>#N/A</v>
      </c>
      <c r="H68" s="550" t="e">
        <f>IF(ISNUMBER(Regressions!H78),ROUND(Regressions!H78, 1), NA())</f>
        <v>#N/A</v>
      </c>
      <c r="I68" s="551" t="e">
        <f>IF(ISNUMBER(Regressions!I78),ROUND(Regressions!I78, 1), NA())</f>
        <v>#N/A</v>
      </c>
      <c r="J68" s="552" t="e">
        <f>IF(ISNUMBER(Regressions!K78),ROUND(Regressions!K78, 1), NA())</f>
        <v>#N/A</v>
      </c>
      <c r="K68" s="548" t="e">
        <f>IF(ISNUMBER(Regressions!L78),ROUND(Regressions!L78, 1), NA())</f>
        <v>#N/A</v>
      </c>
      <c r="L68" s="553" t="e">
        <f>IF(ISNUMBER(Regressions!M78),ROUND(Regressions!M78, 1), NA())</f>
        <v>#N/A</v>
      </c>
      <c r="M68" s="550" t="e">
        <f>IF(ISNUMBER(Regressions!N78),ROUND(Regressions!N78, 1), NA())</f>
        <v>#N/A</v>
      </c>
      <c r="N68" s="551" t="e">
        <f>IF(ISNUMBER(Regressions!O78),ROUND(Regressions!O78, 1), NA())</f>
        <v>#N/A</v>
      </c>
      <c r="O68" s="552" t="e">
        <f>IF(ISNUMBER(Regressions!Q78),ROUND(Regressions!Q78, 1), NA())</f>
        <v>#N/A</v>
      </c>
      <c r="P68" s="548" t="e">
        <f>IF(ISNUMBER(Regressions!R78),ROUND(Regressions!R78, 1), NA())</f>
        <v>#N/A</v>
      </c>
      <c r="Q68" s="554" t="e">
        <f>IF(ISNUMBER(Regressions!S78),ROUND(Regressions!S78, 1), NA())</f>
        <v>#N/A</v>
      </c>
      <c r="R68" s="550" t="e">
        <f>IF(ISNUMBER(Regressions!T78),ROUND(Regressions!T78, 1), NA())</f>
        <v>#N/A</v>
      </c>
      <c r="S68" s="551" t="e">
        <f>IF(ISNUMBER(Regressions!U78),ROUND(Regressions!U78, 1), NA())</f>
        <v>#N/A</v>
      </c>
    </row>
    <row r="69" spans="1:19" x14ac:dyDescent="0.25">
      <c r="A69" s="543" t="str">
        <f>+Introduction!$C$7</f>
        <v>Timor-Leste</v>
      </c>
      <c r="B69" s="544">
        <f>IF(ISBLANK(Regressions!B79), " ", Regressions!B79)</f>
        <v>2003</v>
      </c>
      <c r="C69" s="543" t="str">
        <f>HLOOKUP(Introduction!$G$4,nametranslations,25,FALSE)</f>
        <v>Rural</v>
      </c>
      <c r="D69" s="546">
        <f>IF(ISBLANK(Regressions!D79), " ", Regressions!D79)</f>
        <v>240188.73878454207</v>
      </c>
      <c r="E69" s="547" t="e">
        <f>IF(ISNUMBER(Regressions!E79),ROUND(Regressions!E79, 1), NA())</f>
        <v>#N/A</v>
      </c>
      <c r="F69" s="548" t="e">
        <f>IF(ISNUMBER(Regressions!F79),ROUND(Regressions!F79, 1), NA())</f>
        <v>#N/A</v>
      </c>
      <c r="G69" s="549" t="e">
        <f>IF(ISNUMBER(Regressions!G79),ROUND(Regressions!G79, 1), NA())</f>
        <v>#N/A</v>
      </c>
      <c r="H69" s="550" t="e">
        <f>IF(ISNUMBER(Regressions!H79),ROUND(Regressions!H79, 1), NA())</f>
        <v>#N/A</v>
      </c>
      <c r="I69" s="551" t="e">
        <f>IF(ISNUMBER(Regressions!I79),ROUND(Regressions!I79, 1), NA())</f>
        <v>#N/A</v>
      </c>
      <c r="J69" s="552" t="e">
        <f>IF(ISNUMBER(Regressions!K79),ROUND(Regressions!K79, 1), NA())</f>
        <v>#N/A</v>
      </c>
      <c r="K69" s="548" t="e">
        <f>IF(ISNUMBER(Regressions!L79),ROUND(Regressions!L79, 1), NA())</f>
        <v>#N/A</v>
      </c>
      <c r="L69" s="553" t="e">
        <f>IF(ISNUMBER(Regressions!M79),ROUND(Regressions!M79, 1), NA())</f>
        <v>#N/A</v>
      </c>
      <c r="M69" s="550" t="e">
        <f>IF(ISNUMBER(Regressions!N79),ROUND(Regressions!N79, 1), NA())</f>
        <v>#N/A</v>
      </c>
      <c r="N69" s="551" t="e">
        <f>IF(ISNUMBER(Regressions!O79),ROUND(Regressions!O79, 1), NA())</f>
        <v>#N/A</v>
      </c>
      <c r="O69" s="552" t="e">
        <f>IF(ISNUMBER(Regressions!Q79),ROUND(Regressions!Q79, 1), NA())</f>
        <v>#N/A</v>
      </c>
      <c r="P69" s="548" t="e">
        <f>IF(ISNUMBER(Regressions!R79),ROUND(Regressions!R79, 1), NA())</f>
        <v>#N/A</v>
      </c>
      <c r="Q69" s="554" t="e">
        <f>IF(ISNUMBER(Regressions!S79),ROUND(Regressions!S79, 1), NA())</f>
        <v>#N/A</v>
      </c>
      <c r="R69" s="550" t="e">
        <f>IF(ISNUMBER(Regressions!T79),ROUND(Regressions!T79, 1), NA())</f>
        <v>#N/A</v>
      </c>
      <c r="S69" s="551" t="e">
        <f>IF(ISNUMBER(Regressions!U79),ROUND(Regressions!U79, 1), NA())</f>
        <v>#N/A</v>
      </c>
    </row>
    <row r="70" spans="1:19" x14ac:dyDescent="0.25">
      <c r="A70" s="543" t="str">
        <f>+Introduction!$C$7</f>
        <v>Timor-Leste</v>
      </c>
      <c r="B70" s="544">
        <f>IF(ISBLANK(Regressions!B80), " ", Regressions!B80)</f>
        <v>2004</v>
      </c>
      <c r="C70" s="543" t="str">
        <f>HLOOKUP(Introduction!$G$4,nametranslations,25,FALSE)</f>
        <v>Rural</v>
      </c>
      <c r="D70" s="546">
        <f>IF(ISBLANK(Regressions!D80), " ", Regressions!D80)</f>
        <v>242272.32228569032</v>
      </c>
      <c r="E70" s="547" t="e">
        <f>IF(ISNUMBER(Regressions!E80),ROUND(Regressions!E80, 1), NA())</f>
        <v>#N/A</v>
      </c>
      <c r="F70" s="548" t="e">
        <f>IF(ISNUMBER(Regressions!F80),ROUND(Regressions!F80, 1), NA())</f>
        <v>#N/A</v>
      </c>
      <c r="G70" s="549" t="e">
        <f>IF(ISNUMBER(Regressions!G80),ROUND(Regressions!G80, 1), NA())</f>
        <v>#N/A</v>
      </c>
      <c r="H70" s="550" t="e">
        <f>IF(ISNUMBER(Regressions!H80),ROUND(Regressions!H80, 1), NA())</f>
        <v>#N/A</v>
      </c>
      <c r="I70" s="551" t="e">
        <f>IF(ISNUMBER(Regressions!I80),ROUND(Regressions!I80, 1), NA())</f>
        <v>#N/A</v>
      </c>
      <c r="J70" s="552" t="e">
        <f>IF(ISNUMBER(Regressions!K80),ROUND(Regressions!K80, 1), NA())</f>
        <v>#N/A</v>
      </c>
      <c r="K70" s="548" t="e">
        <f>IF(ISNUMBER(Regressions!L80),ROUND(Regressions!L80, 1), NA())</f>
        <v>#N/A</v>
      </c>
      <c r="L70" s="553" t="e">
        <f>IF(ISNUMBER(Regressions!M80),ROUND(Regressions!M80, 1), NA())</f>
        <v>#N/A</v>
      </c>
      <c r="M70" s="550" t="e">
        <f>IF(ISNUMBER(Regressions!N80),ROUND(Regressions!N80, 1), NA())</f>
        <v>#N/A</v>
      </c>
      <c r="N70" s="551" t="e">
        <f>IF(ISNUMBER(Regressions!O80),ROUND(Regressions!O80, 1), NA())</f>
        <v>#N/A</v>
      </c>
      <c r="O70" s="552" t="e">
        <f>IF(ISNUMBER(Regressions!Q80),ROUND(Regressions!Q80, 1), NA())</f>
        <v>#N/A</v>
      </c>
      <c r="P70" s="548" t="e">
        <f>IF(ISNUMBER(Regressions!R80),ROUND(Regressions!R80, 1), NA())</f>
        <v>#N/A</v>
      </c>
      <c r="Q70" s="554" t="e">
        <f>IF(ISNUMBER(Regressions!S80),ROUND(Regressions!S80, 1), NA())</f>
        <v>#N/A</v>
      </c>
      <c r="R70" s="550" t="e">
        <f>IF(ISNUMBER(Regressions!T80),ROUND(Regressions!T80, 1), NA())</f>
        <v>#N/A</v>
      </c>
      <c r="S70" s="551" t="e">
        <f>IF(ISNUMBER(Regressions!U80),ROUND(Regressions!U80, 1), NA())</f>
        <v>#N/A</v>
      </c>
    </row>
    <row r="71" spans="1:19" x14ac:dyDescent="0.25">
      <c r="A71" s="543" t="str">
        <f>+Introduction!$C$7</f>
        <v>Timor-Leste</v>
      </c>
      <c r="B71" s="544">
        <f>IF(ISBLANK(Regressions!B81), " ", Regressions!B81)</f>
        <v>2005</v>
      </c>
      <c r="C71" s="543" t="str">
        <f>HLOOKUP(Introduction!$G$4,nametranslations,25,FALSE)</f>
        <v>Rural</v>
      </c>
      <c r="D71" s="546">
        <f>IF(ISBLANK(Regressions!D81), " ", Regressions!D81)</f>
        <v>243680.85158340452</v>
      </c>
      <c r="E71" s="547" t="e">
        <f>IF(ISNUMBER(Regressions!E81),ROUND(Regressions!E81, 1), NA())</f>
        <v>#N/A</v>
      </c>
      <c r="F71" s="548" t="e">
        <f>IF(ISNUMBER(Regressions!F81),ROUND(Regressions!F81, 1), NA())</f>
        <v>#N/A</v>
      </c>
      <c r="G71" s="549" t="e">
        <f>IF(ISNUMBER(Regressions!G81),ROUND(Regressions!G81, 1), NA())</f>
        <v>#N/A</v>
      </c>
      <c r="H71" s="550" t="e">
        <f>IF(ISNUMBER(Regressions!H81),ROUND(Regressions!H81, 1), NA())</f>
        <v>#N/A</v>
      </c>
      <c r="I71" s="551" t="e">
        <f>IF(ISNUMBER(Regressions!I81),ROUND(Regressions!I81, 1), NA())</f>
        <v>#N/A</v>
      </c>
      <c r="J71" s="552" t="e">
        <f>IF(ISNUMBER(Regressions!K81),ROUND(Regressions!K81, 1), NA())</f>
        <v>#N/A</v>
      </c>
      <c r="K71" s="548" t="e">
        <f>IF(ISNUMBER(Regressions!L81),ROUND(Regressions!L81, 1), NA())</f>
        <v>#N/A</v>
      </c>
      <c r="L71" s="553" t="e">
        <f>IF(ISNUMBER(Regressions!M81),ROUND(Regressions!M81, 1), NA())</f>
        <v>#N/A</v>
      </c>
      <c r="M71" s="550" t="e">
        <f>IF(ISNUMBER(Regressions!N81),ROUND(Regressions!N81, 1), NA())</f>
        <v>#N/A</v>
      </c>
      <c r="N71" s="551" t="e">
        <f>IF(ISNUMBER(Regressions!O81),ROUND(Regressions!O81, 1), NA())</f>
        <v>#N/A</v>
      </c>
      <c r="O71" s="552" t="e">
        <f>IF(ISNUMBER(Regressions!Q81),ROUND(Regressions!Q81, 1), NA())</f>
        <v>#N/A</v>
      </c>
      <c r="P71" s="548" t="e">
        <f>IF(ISNUMBER(Regressions!R81),ROUND(Regressions!R81, 1), NA())</f>
        <v>#N/A</v>
      </c>
      <c r="Q71" s="554" t="e">
        <f>IF(ISNUMBER(Regressions!S81),ROUND(Regressions!S81, 1), NA())</f>
        <v>#N/A</v>
      </c>
      <c r="R71" s="550" t="e">
        <f>IF(ISNUMBER(Regressions!T81),ROUND(Regressions!T81, 1), NA())</f>
        <v>#N/A</v>
      </c>
      <c r="S71" s="551" t="e">
        <f>IF(ISNUMBER(Regressions!U81),ROUND(Regressions!U81, 1), NA())</f>
        <v>#N/A</v>
      </c>
    </row>
    <row r="72" spans="1:19" x14ac:dyDescent="0.25">
      <c r="A72" s="543" t="str">
        <f>+Introduction!$C$7</f>
        <v>Timor-Leste</v>
      </c>
      <c r="B72" s="544">
        <f>IF(ISBLANK(Regressions!B82), " ", Regressions!B82)</f>
        <v>2006</v>
      </c>
      <c r="C72" s="543" t="str">
        <f>HLOOKUP(Introduction!$G$4,nametranslations,25,FALSE)</f>
        <v>Rural</v>
      </c>
      <c r="D72" s="546">
        <f>IF(ISBLANK(Regressions!D82), " ", Regressions!D82)</f>
        <v>251331.18424484256</v>
      </c>
      <c r="E72" s="547" t="e">
        <f>IF(ISNUMBER(Regressions!E82),ROUND(Regressions!E82, 1), NA())</f>
        <v>#N/A</v>
      </c>
      <c r="F72" s="548" t="e">
        <f>IF(ISNUMBER(Regressions!F82),ROUND(Regressions!F82, 1), NA())</f>
        <v>#N/A</v>
      </c>
      <c r="G72" s="549" t="e">
        <f>IF(ISNUMBER(Regressions!G82),ROUND(Regressions!G82, 1), NA())</f>
        <v>#N/A</v>
      </c>
      <c r="H72" s="550" t="e">
        <f>IF(ISNUMBER(Regressions!H82),ROUND(Regressions!H82, 1), NA())</f>
        <v>#N/A</v>
      </c>
      <c r="I72" s="551" t="e">
        <f>IF(ISNUMBER(Regressions!I82),ROUND(Regressions!I82, 1), NA())</f>
        <v>#N/A</v>
      </c>
      <c r="J72" s="552" t="e">
        <f>IF(ISNUMBER(Regressions!K82),ROUND(Regressions!K82, 1), NA())</f>
        <v>#N/A</v>
      </c>
      <c r="K72" s="548" t="e">
        <f>IF(ISNUMBER(Regressions!L82),ROUND(Regressions!L82, 1), NA())</f>
        <v>#N/A</v>
      </c>
      <c r="L72" s="553" t="e">
        <f>IF(ISNUMBER(Regressions!M82),ROUND(Regressions!M82, 1), NA())</f>
        <v>#N/A</v>
      </c>
      <c r="M72" s="550" t="e">
        <f>IF(ISNUMBER(Regressions!N82),ROUND(Regressions!N82, 1), NA())</f>
        <v>#N/A</v>
      </c>
      <c r="N72" s="551" t="e">
        <f>IF(ISNUMBER(Regressions!O82),ROUND(Regressions!O82, 1), NA())</f>
        <v>#N/A</v>
      </c>
      <c r="O72" s="552" t="e">
        <f>IF(ISNUMBER(Regressions!Q82),ROUND(Regressions!Q82, 1), NA())</f>
        <v>#N/A</v>
      </c>
      <c r="P72" s="548" t="e">
        <f>IF(ISNUMBER(Regressions!R82),ROUND(Regressions!R82, 1), NA())</f>
        <v>#N/A</v>
      </c>
      <c r="Q72" s="554" t="e">
        <f>IF(ISNUMBER(Regressions!S82),ROUND(Regressions!S82, 1), NA())</f>
        <v>#N/A</v>
      </c>
      <c r="R72" s="550" t="e">
        <f>IF(ISNUMBER(Regressions!T82),ROUND(Regressions!T82, 1), NA())</f>
        <v>#N/A</v>
      </c>
      <c r="S72" s="551" t="e">
        <f>IF(ISNUMBER(Regressions!U82),ROUND(Regressions!U82, 1), NA())</f>
        <v>#N/A</v>
      </c>
    </row>
    <row r="73" spans="1:19" x14ac:dyDescent="0.25">
      <c r="A73" s="543" t="str">
        <f>+Introduction!$C$7</f>
        <v>Timor-Leste</v>
      </c>
      <c r="B73" s="544">
        <f>IF(ISBLANK(Regressions!B83), " ", Regressions!B83)</f>
        <v>2007</v>
      </c>
      <c r="C73" s="543" t="str">
        <f>HLOOKUP(Introduction!$G$4,nametranslations,25,FALSE)</f>
        <v>Rural</v>
      </c>
      <c r="D73" s="546">
        <f>IF(ISBLANK(Regressions!D83), " ", Regressions!D83)</f>
        <v>259346.80098587036</v>
      </c>
      <c r="E73" s="547" t="e">
        <f>IF(ISNUMBER(Regressions!E83),ROUND(Regressions!E83, 1), NA())</f>
        <v>#N/A</v>
      </c>
      <c r="F73" s="548" t="e">
        <f>IF(ISNUMBER(Regressions!F83),ROUND(Regressions!F83, 1), NA())</f>
        <v>#N/A</v>
      </c>
      <c r="G73" s="549" t="e">
        <f>IF(ISNUMBER(Regressions!G83),ROUND(Regressions!G83, 1), NA())</f>
        <v>#N/A</v>
      </c>
      <c r="H73" s="550" t="e">
        <f>IF(ISNUMBER(Regressions!H83),ROUND(Regressions!H83, 1), NA())</f>
        <v>#N/A</v>
      </c>
      <c r="I73" s="551" t="e">
        <f>IF(ISNUMBER(Regressions!I83),ROUND(Regressions!I83, 1), NA())</f>
        <v>#N/A</v>
      </c>
      <c r="J73" s="552" t="e">
        <f>IF(ISNUMBER(Regressions!K83),ROUND(Regressions!K83, 1), NA())</f>
        <v>#N/A</v>
      </c>
      <c r="K73" s="548" t="e">
        <f>IF(ISNUMBER(Regressions!L83),ROUND(Regressions!L83, 1), NA())</f>
        <v>#N/A</v>
      </c>
      <c r="L73" s="553" t="e">
        <f>IF(ISNUMBER(Regressions!M83),ROUND(Regressions!M83, 1), NA())</f>
        <v>#N/A</v>
      </c>
      <c r="M73" s="550" t="e">
        <f>IF(ISNUMBER(Regressions!N83),ROUND(Regressions!N83, 1), NA())</f>
        <v>#N/A</v>
      </c>
      <c r="N73" s="551" t="e">
        <f>IF(ISNUMBER(Regressions!O83),ROUND(Regressions!O83, 1), NA())</f>
        <v>#N/A</v>
      </c>
      <c r="O73" s="552" t="e">
        <f>IF(ISNUMBER(Regressions!Q83),ROUND(Regressions!Q83, 1), NA())</f>
        <v>#N/A</v>
      </c>
      <c r="P73" s="548" t="e">
        <f>IF(ISNUMBER(Regressions!R83),ROUND(Regressions!R83, 1), NA())</f>
        <v>#N/A</v>
      </c>
      <c r="Q73" s="554" t="e">
        <f>IF(ISNUMBER(Regressions!S83),ROUND(Regressions!S83, 1), NA())</f>
        <v>#N/A</v>
      </c>
      <c r="R73" s="550" t="e">
        <f>IF(ISNUMBER(Regressions!T83),ROUND(Regressions!T83, 1), NA())</f>
        <v>#N/A</v>
      </c>
      <c r="S73" s="551" t="e">
        <f>IF(ISNUMBER(Regressions!U83),ROUND(Regressions!U83, 1), NA())</f>
        <v>#N/A</v>
      </c>
    </row>
    <row r="74" spans="1:19" x14ac:dyDescent="0.25">
      <c r="A74" s="543" t="str">
        <f>+Introduction!$C$7</f>
        <v>Timor-Leste</v>
      </c>
      <c r="B74" s="544">
        <f>IF(ISBLANK(Regressions!B84), " ", Regressions!B84)</f>
        <v>2008</v>
      </c>
      <c r="C74" s="543" t="str">
        <f>HLOOKUP(Introduction!$G$4,nametranslations,25,FALSE)</f>
        <v>Rural</v>
      </c>
      <c r="D74" s="546">
        <f>IF(ISBLANK(Regressions!D84), " ", Regressions!D84)</f>
        <v>267546.35212886811</v>
      </c>
      <c r="E74" s="547" t="e">
        <f>IF(ISNUMBER(Regressions!E84),ROUND(Regressions!E84, 1), NA())</f>
        <v>#N/A</v>
      </c>
      <c r="F74" s="548" t="e">
        <f>IF(ISNUMBER(Regressions!F84),ROUND(Regressions!F84, 1), NA())</f>
        <v>#N/A</v>
      </c>
      <c r="G74" s="549" t="e">
        <f>IF(ISNUMBER(Regressions!G84),ROUND(Regressions!G84, 1), NA())</f>
        <v>#N/A</v>
      </c>
      <c r="H74" s="550" t="e">
        <f>IF(ISNUMBER(Regressions!H84),ROUND(Regressions!H84, 1), NA())</f>
        <v>#N/A</v>
      </c>
      <c r="I74" s="551" t="e">
        <f>IF(ISNUMBER(Regressions!I84),ROUND(Regressions!I84, 1), NA())</f>
        <v>#N/A</v>
      </c>
      <c r="J74" s="552" t="e">
        <f>IF(ISNUMBER(Regressions!K84),ROUND(Regressions!K84, 1), NA())</f>
        <v>#N/A</v>
      </c>
      <c r="K74" s="548" t="e">
        <f>IF(ISNUMBER(Regressions!L84),ROUND(Regressions!L84, 1), NA())</f>
        <v>#N/A</v>
      </c>
      <c r="L74" s="553" t="e">
        <f>IF(ISNUMBER(Regressions!M84),ROUND(Regressions!M84, 1), NA())</f>
        <v>#N/A</v>
      </c>
      <c r="M74" s="550" t="e">
        <f>IF(ISNUMBER(Regressions!N84),ROUND(Regressions!N84, 1), NA())</f>
        <v>#N/A</v>
      </c>
      <c r="N74" s="551" t="e">
        <f>IF(ISNUMBER(Regressions!O84),ROUND(Regressions!O84, 1), NA())</f>
        <v>#N/A</v>
      </c>
      <c r="O74" s="552" t="e">
        <f>IF(ISNUMBER(Regressions!Q84),ROUND(Regressions!Q84, 1), NA())</f>
        <v>#N/A</v>
      </c>
      <c r="P74" s="548" t="e">
        <f>IF(ISNUMBER(Regressions!R84),ROUND(Regressions!R84, 1), NA())</f>
        <v>#N/A</v>
      </c>
      <c r="Q74" s="554" t="e">
        <f>IF(ISNUMBER(Regressions!S84),ROUND(Regressions!S84, 1), NA())</f>
        <v>#N/A</v>
      </c>
      <c r="R74" s="550" t="e">
        <f>IF(ISNUMBER(Regressions!T84),ROUND(Regressions!T84, 1), NA())</f>
        <v>#N/A</v>
      </c>
      <c r="S74" s="551" t="e">
        <f>IF(ISNUMBER(Regressions!U84),ROUND(Regressions!U84, 1), NA())</f>
        <v>#N/A</v>
      </c>
    </row>
    <row r="75" spans="1:19" x14ac:dyDescent="0.25">
      <c r="A75" s="543" t="str">
        <f>+Introduction!$C$7</f>
        <v>Timor-Leste</v>
      </c>
      <c r="B75" s="544">
        <f>IF(ISBLANK(Regressions!B85), " ", Regressions!B85)</f>
        <v>2009</v>
      </c>
      <c r="C75" s="543" t="str">
        <f>HLOOKUP(Introduction!$G$4,nametranslations,25,FALSE)</f>
        <v>Rural</v>
      </c>
      <c r="D75" s="546">
        <f>IF(ISBLANK(Regressions!D85), " ", Regressions!D85)</f>
        <v>275868.07533840183</v>
      </c>
      <c r="E75" s="547" t="e">
        <f>IF(ISNUMBER(Regressions!E85),ROUND(Regressions!E85, 1), NA())</f>
        <v>#N/A</v>
      </c>
      <c r="F75" s="548" t="e">
        <f>IF(ISNUMBER(Regressions!F85),ROUND(Regressions!F85, 1), NA())</f>
        <v>#N/A</v>
      </c>
      <c r="G75" s="549" t="e">
        <f>IF(ISNUMBER(Regressions!G85),ROUND(Regressions!G85, 1), NA())</f>
        <v>#N/A</v>
      </c>
      <c r="H75" s="550" t="e">
        <f>IF(ISNUMBER(Regressions!H85),ROUND(Regressions!H85, 1), NA())</f>
        <v>#N/A</v>
      </c>
      <c r="I75" s="551" t="e">
        <f>IF(ISNUMBER(Regressions!I85),ROUND(Regressions!I85, 1), NA())</f>
        <v>#N/A</v>
      </c>
      <c r="J75" s="552" t="e">
        <f>IF(ISNUMBER(Regressions!K85),ROUND(Regressions!K85, 1), NA())</f>
        <v>#N/A</v>
      </c>
      <c r="K75" s="548" t="e">
        <f>IF(ISNUMBER(Regressions!L85),ROUND(Regressions!L85, 1), NA())</f>
        <v>#N/A</v>
      </c>
      <c r="L75" s="553" t="e">
        <f>IF(ISNUMBER(Regressions!M85),ROUND(Regressions!M85, 1), NA())</f>
        <v>#N/A</v>
      </c>
      <c r="M75" s="550" t="e">
        <f>IF(ISNUMBER(Regressions!N85),ROUND(Regressions!N85, 1), NA())</f>
        <v>#N/A</v>
      </c>
      <c r="N75" s="551" t="e">
        <f>IF(ISNUMBER(Regressions!O85),ROUND(Regressions!O85, 1), NA())</f>
        <v>#N/A</v>
      </c>
      <c r="O75" s="552" t="e">
        <f>IF(ISNUMBER(Regressions!Q85),ROUND(Regressions!Q85, 1), NA())</f>
        <v>#N/A</v>
      </c>
      <c r="P75" s="548" t="e">
        <f>IF(ISNUMBER(Regressions!R85),ROUND(Regressions!R85, 1), NA())</f>
        <v>#N/A</v>
      </c>
      <c r="Q75" s="554" t="e">
        <f>IF(ISNUMBER(Regressions!S85),ROUND(Regressions!S85, 1), NA())</f>
        <v>#N/A</v>
      </c>
      <c r="R75" s="550" t="e">
        <f>IF(ISNUMBER(Regressions!T85),ROUND(Regressions!T85, 1), NA())</f>
        <v>#N/A</v>
      </c>
      <c r="S75" s="551" t="e">
        <f>IF(ISNUMBER(Regressions!U85),ROUND(Regressions!U85, 1), NA())</f>
        <v>#N/A</v>
      </c>
    </row>
    <row r="76" spans="1:19" x14ac:dyDescent="0.25">
      <c r="A76" s="543" t="str">
        <f>+Introduction!$C$7</f>
        <v>Timor-Leste</v>
      </c>
      <c r="B76" s="544">
        <f>IF(ISBLANK(Regressions!B86), " ", Regressions!B86)</f>
        <v>2010</v>
      </c>
      <c r="C76" s="543" t="str">
        <f>HLOOKUP(Introduction!$G$4,nametranslations,25,FALSE)</f>
        <v>Rural</v>
      </c>
      <c r="D76" s="546">
        <f>IF(ISBLANK(Regressions!D86), " ", Regressions!D86)</f>
        <v>283951.81082105637</v>
      </c>
      <c r="E76" s="547" t="e">
        <f>IF(ISNUMBER(Regressions!E86),ROUND(Regressions!E86, 1), NA())</f>
        <v>#N/A</v>
      </c>
      <c r="F76" s="548" t="e">
        <f>IF(ISNUMBER(Regressions!F86),ROUND(Regressions!F86, 1), NA())</f>
        <v>#N/A</v>
      </c>
      <c r="G76" s="549" t="e">
        <f>IF(ISNUMBER(Regressions!G86),ROUND(Regressions!G86, 1), NA())</f>
        <v>#N/A</v>
      </c>
      <c r="H76" s="550" t="e">
        <f>IF(ISNUMBER(Regressions!H86),ROUND(Regressions!H86, 1), NA())</f>
        <v>#N/A</v>
      </c>
      <c r="I76" s="551" t="e">
        <f>IF(ISNUMBER(Regressions!I86),ROUND(Regressions!I86, 1), NA())</f>
        <v>#N/A</v>
      </c>
      <c r="J76" s="552" t="e">
        <f>IF(ISNUMBER(Regressions!K86),ROUND(Regressions!K86, 1), NA())</f>
        <v>#N/A</v>
      </c>
      <c r="K76" s="548" t="e">
        <f>IF(ISNUMBER(Regressions!L86),ROUND(Regressions!L86, 1), NA())</f>
        <v>#N/A</v>
      </c>
      <c r="L76" s="553" t="e">
        <f>IF(ISNUMBER(Regressions!M86),ROUND(Regressions!M86, 1), NA())</f>
        <v>#N/A</v>
      </c>
      <c r="M76" s="550" t="e">
        <f>IF(ISNUMBER(Regressions!N86),ROUND(Regressions!N86, 1), NA())</f>
        <v>#N/A</v>
      </c>
      <c r="N76" s="551" t="e">
        <f>IF(ISNUMBER(Regressions!O86),ROUND(Regressions!O86, 1), NA())</f>
        <v>#N/A</v>
      </c>
      <c r="O76" s="552" t="e">
        <f>IF(ISNUMBER(Regressions!Q86),ROUND(Regressions!Q86, 1), NA())</f>
        <v>#N/A</v>
      </c>
      <c r="P76" s="548" t="e">
        <f>IF(ISNUMBER(Regressions!R86),ROUND(Regressions!R86, 1), NA())</f>
        <v>#N/A</v>
      </c>
      <c r="Q76" s="554" t="e">
        <f>IF(ISNUMBER(Regressions!S86),ROUND(Regressions!S86, 1), NA())</f>
        <v>#N/A</v>
      </c>
      <c r="R76" s="550" t="e">
        <f>IF(ISNUMBER(Regressions!T86),ROUND(Regressions!T86, 1), NA())</f>
        <v>#N/A</v>
      </c>
      <c r="S76" s="551" t="e">
        <f>IF(ISNUMBER(Regressions!U86),ROUND(Regressions!U86, 1), NA())</f>
        <v>#N/A</v>
      </c>
    </row>
    <row r="77" spans="1:19" x14ac:dyDescent="0.25">
      <c r="A77" s="543" t="str">
        <f>+Introduction!$C$7</f>
        <v>Timor-Leste</v>
      </c>
      <c r="B77" s="544">
        <f>IF(ISBLANK(Regressions!B87), " ", Regressions!B87)</f>
        <v>2011</v>
      </c>
      <c r="C77" s="543" t="str">
        <f>HLOOKUP(Introduction!$G$4,nametranslations,25,FALSE)</f>
        <v>Rural</v>
      </c>
      <c r="D77" s="546">
        <f>IF(ISBLANK(Regressions!D87), " ", Regressions!D87)</f>
        <v>290169.58785156248</v>
      </c>
      <c r="E77" s="547" t="e">
        <f>IF(ISNUMBER(Regressions!E87),ROUND(Regressions!E87, 1), NA())</f>
        <v>#N/A</v>
      </c>
      <c r="F77" s="548" t="e">
        <f>IF(ISNUMBER(Regressions!F87),ROUND(Regressions!F87, 1), NA())</f>
        <v>#N/A</v>
      </c>
      <c r="G77" s="549" t="e">
        <f>IF(ISNUMBER(Regressions!G87),ROUND(Regressions!G87, 1), NA())</f>
        <v>#N/A</v>
      </c>
      <c r="H77" s="550" t="e">
        <f>IF(ISNUMBER(Regressions!H87),ROUND(Regressions!H87, 1), NA())</f>
        <v>#N/A</v>
      </c>
      <c r="I77" s="551" t="e">
        <f>IF(ISNUMBER(Regressions!I87),ROUND(Regressions!I87, 1), NA())</f>
        <v>#N/A</v>
      </c>
      <c r="J77" s="552" t="e">
        <f>IF(ISNUMBER(Regressions!K87),ROUND(Regressions!K87, 1), NA())</f>
        <v>#N/A</v>
      </c>
      <c r="K77" s="548" t="e">
        <f>IF(ISNUMBER(Regressions!L87),ROUND(Regressions!L87, 1), NA())</f>
        <v>#N/A</v>
      </c>
      <c r="L77" s="553" t="e">
        <f>IF(ISNUMBER(Regressions!M87),ROUND(Regressions!M87, 1), NA())</f>
        <v>#N/A</v>
      </c>
      <c r="M77" s="550" t="e">
        <f>IF(ISNUMBER(Regressions!N87),ROUND(Regressions!N87, 1), NA())</f>
        <v>#N/A</v>
      </c>
      <c r="N77" s="551" t="e">
        <f>IF(ISNUMBER(Regressions!O87),ROUND(Regressions!O87, 1), NA())</f>
        <v>#N/A</v>
      </c>
      <c r="O77" s="552" t="e">
        <f>IF(ISNUMBER(Regressions!Q87),ROUND(Regressions!Q87, 1), NA())</f>
        <v>#N/A</v>
      </c>
      <c r="P77" s="548" t="e">
        <f>IF(ISNUMBER(Regressions!R87),ROUND(Regressions!R87, 1), NA())</f>
        <v>#N/A</v>
      </c>
      <c r="Q77" s="554" t="e">
        <f>IF(ISNUMBER(Regressions!S87),ROUND(Regressions!S87, 1), NA())</f>
        <v>#N/A</v>
      </c>
      <c r="R77" s="550" t="e">
        <f>IF(ISNUMBER(Regressions!T87),ROUND(Regressions!T87, 1), NA())</f>
        <v>#N/A</v>
      </c>
      <c r="S77" s="551" t="e">
        <f>IF(ISNUMBER(Regressions!U87),ROUND(Regressions!U87, 1), NA())</f>
        <v>#N/A</v>
      </c>
    </row>
    <row r="78" spans="1:19" x14ac:dyDescent="0.25">
      <c r="A78" s="543" t="str">
        <f>+Introduction!$C$7</f>
        <v>Timor-Leste</v>
      </c>
      <c r="B78" s="544">
        <f>IF(ISBLANK(Regressions!B88), " ", Regressions!B88)</f>
        <v>2012</v>
      </c>
      <c r="C78" s="543" t="str">
        <f>HLOOKUP(Introduction!$G$4,nametranslations,25,FALSE)</f>
        <v>Rural</v>
      </c>
      <c r="D78" s="546">
        <f>IF(ISBLANK(Regressions!D88), " ", Regressions!D88)</f>
        <v>316299.57326530456</v>
      </c>
      <c r="E78" s="547" t="e">
        <f>IF(ISNUMBER(Regressions!E88),ROUND(Regressions!E88, 1), NA())</f>
        <v>#N/A</v>
      </c>
      <c r="F78" s="548" t="e">
        <f>IF(ISNUMBER(Regressions!F88),ROUND(Regressions!F88, 1), NA())</f>
        <v>#N/A</v>
      </c>
      <c r="G78" s="549" t="e">
        <f>IF(ISNUMBER(Regressions!G88),ROUND(Regressions!G88, 1), NA())</f>
        <v>#N/A</v>
      </c>
      <c r="H78" s="550" t="e">
        <f>IF(ISNUMBER(Regressions!H88),ROUND(Regressions!H88, 1), NA())</f>
        <v>#N/A</v>
      </c>
      <c r="I78" s="551" t="e">
        <f>IF(ISNUMBER(Regressions!I88),ROUND(Regressions!I88, 1), NA())</f>
        <v>#N/A</v>
      </c>
      <c r="J78" s="552" t="e">
        <f>IF(ISNUMBER(Regressions!K88),ROUND(Regressions!K88, 1), NA())</f>
        <v>#N/A</v>
      </c>
      <c r="K78" s="548" t="e">
        <f>IF(ISNUMBER(Regressions!L88),ROUND(Regressions!L88, 1), NA())</f>
        <v>#N/A</v>
      </c>
      <c r="L78" s="553" t="e">
        <f>IF(ISNUMBER(Regressions!M88),ROUND(Regressions!M88, 1), NA())</f>
        <v>#N/A</v>
      </c>
      <c r="M78" s="550" t="e">
        <f>IF(ISNUMBER(Regressions!N88),ROUND(Regressions!N88, 1), NA())</f>
        <v>#N/A</v>
      </c>
      <c r="N78" s="551" t="e">
        <f>IF(ISNUMBER(Regressions!O88),ROUND(Regressions!O88, 1), NA())</f>
        <v>#N/A</v>
      </c>
      <c r="O78" s="552" t="e">
        <f>IF(ISNUMBER(Regressions!Q88),ROUND(Regressions!Q88, 1), NA())</f>
        <v>#N/A</v>
      </c>
      <c r="P78" s="548" t="e">
        <f>IF(ISNUMBER(Regressions!R88),ROUND(Regressions!R88, 1), NA())</f>
        <v>#N/A</v>
      </c>
      <c r="Q78" s="554" t="e">
        <f>IF(ISNUMBER(Regressions!S88),ROUND(Regressions!S88, 1), NA())</f>
        <v>#N/A</v>
      </c>
      <c r="R78" s="550" t="e">
        <f>IF(ISNUMBER(Regressions!T88),ROUND(Regressions!T88, 1), NA())</f>
        <v>#N/A</v>
      </c>
      <c r="S78" s="551" t="e">
        <f>IF(ISNUMBER(Regressions!U88),ROUND(Regressions!U88, 1), NA())</f>
        <v>#N/A</v>
      </c>
    </row>
    <row r="79" spans="1:19" x14ac:dyDescent="0.25">
      <c r="A79" s="543" t="str">
        <f>+Introduction!$C$7</f>
        <v>Timor-Leste</v>
      </c>
      <c r="B79" s="544">
        <f>IF(ISBLANK(Regressions!B89), " ", Regressions!B89)</f>
        <v>2013</v>
      </c>
      <c r="C79" s="543" t="str">
        <f>HLOOKUP(Introduction!$G$4,nametranslations,25,FALSE)</f>
        <v>Rural</v>
      </c>
      <c r="D79" s="546">
        <f>IF(ISBLANK(Regressions!D89), " ", Regressions!D89)</f>
        <v>319705.37433380127</v>
      </c>
      <c r="E79" s="547" t="e">
        <f>IF(ISNUMBER(Regressions!E89),ROUND(Regressions!E89, 1), NA())</f>
        <v>#N/A</v>
      </c>
      <c r="F79" s="548" t="e">
        <f>IF(ISNUMBER(Regressions!F89),ROUND(Regressions!F89, 1), NA())</f>
        <v>#N/A</v>
      </c>
      <c r="G79" s="549" t="e">
        <f>IF(ISNUMBER(Regressions!G89),ROUND(Regressions!G89, 1), NA())</f>
        <v>#N/A</v>
      </c>
      <c r="H79" s="550" t="e">
        <f>IF(ISNUMBER(Regressions!H89),ROUND(Regressions!H89, 1), NA())</f>
        <v>#N/A</v>
      </c>
      <c r="I79" s="551" t="e">
        <f>IF(ISNUMBER(Regressions!I89),ROUND(Regressions!I89, 1), NA())</f>
        <v>#N/A</v>
      </c>
      <c r="J79" s="552" t="e">
        <f>IF(ISNUMBER(Regressions!K89),ROUND(Regressions!K89, 1), NA())</f>
        <v>#N/A</v>
      </c>
      <c r="K79" s="548" t="e">
        <f>IF(ISNUMBER(Regressions!L89),ROUND(Regressions!L89, 1), NA())</f>
        <v>#N/A</v>
      </c>
      <c r="L79" s="553" t="e">
        <f>IF(ISNUMBER(Regressions!M89),ROUND(Regressions!M89, 1), NA())</f>
        <v>#N/A</v>
      </c>
      <c r="M79" s="550" t="e">
        <f>IF(ISNUMBER(Regressions!N89),ROUND(Regressions!N89, 1), NA())</f>
        <v>#N/A</v>
      </c>
      <c r="N79" s="551" t="e">
        <f>IF(ISNUMBER(Regressions!O89),ROUND(Regressions!O89, 1), NA())</f>
        <v>#N/A</v>
      </c>
      <c r="O79" s="552" t="e">
        <f>IF(ISNUMBER(Regressions!Q89),ROUND(Regressions!Q89, 1), NA())</f>
        <v>#N/A</v>
      </c>
      <c r="P79" s="548" t="e">
        <f>IF(ISNUMBER(Regressions!R89),ROUND(Regressions!R89, 1), NA())</f>
        <v>#N/A</v>
      </c>
      <c r="Q79" s="554" t="e">
        <f>IF(ISNUMBER(Regressions!S89),ROUND(Regressions!S89, 1), NA())</f>
        <v>#N/A</v>
      </c>
      <c r="R79" s="550" t="e">
        <f>IF(ISNUMBER(Regressions!T89),ROUND(Regressions!T89, 1), NA())</f>
        <v>#N/A</v>
      </c>
      <c r="S79" s="551" t="e">
        <f>IF(ISNUMBER(Regressions!U89),ROUND(Regressions!U89, 1), NA())</f>
        <v>#N/A</v>
      </c>
    </row>
    <row r="80" spans="1:19" x14ac:dyDescent="0.25">
      <c r="A80" s="543" t="str">
        <f>+Introduction!$C$7</f>
        <v>Timor-Leste</v>
      </c>
      <c r="B80" s="544">
        <f>IF(ISBLANK(Regressions!B90), " ", Regressions!B90)</f>
        <v>2014</v>
      </c>
      <c r="C80" s="543" t="str">
        <f>HLOOKUP(Introduction!$G$4,nametranslations,25,FALSE)</f>
        <v>Rural</v>
      </c>
      <c r="D80" s="546">
        <f>IF(ISBLANK(Regressions!D90), " ", Regressions!D90)</f>
        <v>323343.43750297546</v>
      </c>
      <c r="E80" s="547" t="e">
        <f>IF(ISNUMBER(Regressions!E90),ROUND(Regressions!E90, 1), NA())</f>
        <v>#N/A</v>
      </c>
      <c r="F80" s="548" t="e">
        <f>IF(ISNUMBER(Regressions!F90),ROUND(Regressions!F90, 1), NA())</f>
        <v>#N/A</v>
      </c>
      <c r="G80" s="549" t="e">
        <f>IF(ISNUMBER(Regressions!G90),ROUND(Regressions!G90, 1), NA())</f>
        <v>#N/A</v>
      </c>
      <c r="H80" s="550" t="e">
        <f>IF(ISNUMBER(Regressions!H90),ROUND(Regressions!H90, 1), NA())</f>
        <v>#N/A</v>
      </c>
      <c r="I80" s="551" t="e">
        <f>IF(ISNUMBER(Regressions!I90),ROUND(Regressions!I90, 1), NA())</f>
        <v>#N/A</v>
      </c>
      <c r="J80" s="552" t="e">
        <f>IF(ISNUMBER(Regressions!K90),ROUND(Regressions!K90, 1), NA())</f>
        <v>#N/A</v>
      </c>
      <c r="K80" s="548" t="e">
        <f>IF(ISNUMBER(Regressions!L90),ROUND(Regressions!L90, 1), NA())</f>
        <v>#N/A</v>
      </c>
      <c r="L80" s="553" t="e">
        <f>IF(ISNUMBER(Regressions!M90),ROUND(Regressions!M90, 1), NA())</f>
        <v>#N/A</v>
      </c>
      <c r="M80" s="550" t="e">
        <f>IF(ISNUMBER(Regressions!N90),ROUND(Regressions!N90, 1), NA())</f>
        <v>#N/A</v>
      </c>
      <c r="N80" s="551" t="e">
        <f>IF(ISNUMBER(Regressions!O90),ROUND(Regressions!O90, 1), NA())</f>
        <v>#N/A</v>
      </c>
      <c r="O80" s="552" t="e">
        <f>IF(ISNUMBER(Regressions!Q90),ROUND(Regressions!Q90, 1), NA())</f>
        <v>#N/A</v>
      </c>
      <c r="P80" s="548" t="e">
        <f>IF(ISNUMBER(Regressions!R90),ROUND(Regressions!R90, 1), NA())</f>
        <v>#N/A</v>
      </c>
      <c r="Q80" s="554" t="e">
        <f>IF(ISNUMBER(Regressions!S90),ROUND(Regressions!S90, 1), NA())</f>
        <v>#N/A</v>
      </c>
      <c r="R80" s="550" t="e">
        <f>IF(ISNUMBER(Regressions!T90),ROUND(Regressions!T90, 1), NA())</f>
        <v>#N/A</v>
      </c>
      <c r="S80" s="551" t="e">
        <f>IF(ISNUMBER(Regressions!U90),ROUND(Regressions!U90, 1), NA())</f>
        <v>#N/A</v>
      </c>
    </row>
    <row r="81" spans="1:19" x14ac:dyDescent="0.25">
      <c r="A81" s="543" t="str">
        <f>+Introduction!$C$7</f>
        <v>Timor-Leste</v>
      </c>
      <c r="B81" s="544">
        <f>IF(ISBLANK(Regressions!B91), " ", Regressions!B91)</f>
        <v>2015</v>
      </c>
      <c r="C81" s="543" t="str">
        <f>HLOOKUP(Introduction!$G$4,nametranslations,25,FALSE)</f>
        <v>Rural</v>
      </c>
      <c r="D81" s="546">
        <f>IF(ISBLANK(Regressions!D91), " ", Regressions!D91)</f>
        <v>326063.62465843197</v>
      </c>
      <c r="E81" s="547" t="e">
        <f>IF(ISNUMBER(Regressions!E91),ROUND(Regressions!E91, 1), NA())</f>
        <v>#N/A</v>
      </c>
      <c r="F81" s="548" t="e">
        <f>IF(ISNUMBER(Regressions!F91),ROUND(Regressions!F91, 1), NA())</f>
        <v>#N/A</v>
      </c>
      <c r="G81" s="549" t="e">
        <f>IF(ISNUMBER(Regressions!G91),ROUND(Regressions!G91, 1), NA())</f>
        <v>#N/A</v>
      </c>
      <c r="H81" s="550" t="e">
        <f>IF(ISNUMBER(Regressions!H91),ROUND(Regressions!H91, 1), NA())</f>
        <v>#N/A</v>
      </c>
      <c r="I81" s="551" t="e">
        <f>IF(ISNUMBER(Regressions!I91),ROUND(Regressions!I91, 1), NA())</f>
        <v>#N/A</v>
      </c>
      <c r="J81" s="552" t="e">
        <f>IF(ISNUMBER(Regressions!K91),ROUND(Regressions!K91, 1), NA())</f>
        <v>#N/A</v>
      </c>
      <c r="K81" s="548" t="e">
        <f>IF(ISNUMBER(Regressions!L91),ROUND(Regressions!L91, 1), NA())</f>
        <v>#N/A</v>
      </c>
      <c r="L81" s="553" t="e">
        <f>IF(ISNUMBER(Regressions!M91),ROUND(Regressions!M91, 1), NA())</f>
        <v>#N/A</v>
      </c>
      <c r="M81" s="550" t="e">
        <f>IF(ISNUMBER(Regressions!N91),ROUND(Regressions!N91, 1), NA())</f>
        <v>#N/A</v>
      </c>
      <c r="N81" s="551" t="e">
        <f>IF(ISNUMBER(Regressions!O91),ROUND(Regressions!O91, 1), NA())</f>
        <v>#N/A</v>
      </c>
      <c r="O81" s="552" t="e">
        <f>IF(ISNUMBER(Regressions!Q91),ROUND(Regressions!Q91, 1), NA())</f>
        <v>#N/A</v>
      </c>
      <c r="P81" s="548" t="e">
        <f>IF(ISNUMBER(Regressions!R91),ROUND(Regressions!R91, 1), NA())</f>
        <v>#N/A</v>
      </c>
      <c r="Q81" s="554" t="e">
        <f>IF(ISNUMBER(Regressions!S91),ROUND(Regressions!S91, 1), NA())</f>
        <v>#N/A</v>
      </c>
      <c r="R81" s="550" t="e">
        <f>IF(ISNUMBER(Regressions!T91),ROUND(Regressions!T91, 1), NA())</f>
        <v>#N/A</v>
      </c>
      <c r="S81" s="551" t="e">
        <f>IF(ISNUMBER(Regressions!U91),ROUND(Regressions!U91, 1), NA())</f>
        <v>#N/A</v>
      </c>
    </row>
    <row r="82" spans="1:19" x14ac:dyDescent="0.25">
      <c r="A82" s="543" t="str">
        <f>+Introduction!$C$7</f>
        <v>Timor-Leste</v>
      </c>
      <c r="B82" s="544">
        <f>IF(ISBLANK(Regressions!B92), " ", Regressions!B92)</f>
        <v>2016</v>
      </c>
      <c r="C82" s="543" t="str">
        <f>HLOOKUP(Introduction!$G$4,nametranslations,25,FALSE)</f>
        <v>Rural</v>
      </c>
      <c r="D82" s="546">
        <f>IF(ISBLANK(Regressions!D92), " ", Regressions!D92)</f>
        <v>326530.71072435379</v>
      </c>
      <c r="E82" s="547" t="e">
        <f>IF(ISNUMBER(Regressions!E92),ROUND(Regressions!E92, 1), NA())</f>
        <v>#N/A</v>
      </c>
      <c r="F82" s="548" t="e">
        <f>IF(ISNUMBER(Regressions!F92),ROUND(Regressions!F92, 1), NA())</f>
        <v>#N/A</v>
      </c>
      <c r="G82" s="549" t="e">
        <f>IF(ISNUMBER(Regressions!G92),ROUND(Regressions!G92, 1), NA())</f>
        <v>#N/A</v>
      </c>
      <c r="H82" s="550" t="e">
        <f>IF(ISNUMBER(Regressions!H92),ROUND(Regressions!H92, 1), NA())</f>
        <v>#N/A</v>
      </c>
      <c r="I82" s="551" t="e">
        <f>IF(ISNUMBER(Regressions!I92),ROUND(Regressions!I92, 1), NA())</f>
        <v>#N/A</v>
      </c>
      <c r="J82" s="552" t="e">
        <f>IF(ISNUMBER(Regressions!K92),ROUND(Regressions!K92, 1), NA())</f>
        <v>#N/A</v>
      </c>
      <c r="K82" s="548" t="e">
        <f>IF(ISNUMBER(Regressions!L92),ROUND(Regressions!L92, 1), NA())</f>
        <v>#N/A</v>
      </c>
      <c r="L82" s="553" t="e">
        <f>IF(ISNUMBER(Regressions!M92),ROUND(Regressions!M92, 1), NA())</f>
        <v>#N/A</v>
      </c>
      <c r="M82" s="550" t="e">
        <f>IF(ISNUMBER(Regressions!N92),ROUND(Regressions!N92, 1), NA())</f>
        <v>#N/A</v>
      </c>
      <c r="N82" s="551" t="e">
        <f>IF(ISNUMBER(Regressions!O92),ROUND(Regressions!O92, 1), NA())</f>
        <v>#N/A</v>
      </c>
      <c r="O82" s="552" t="e">
        <f>IF(ISNUMBER(Regressions!Q92),ROUND(Regressions!Q92, 1), NA())</f>
        <v>#N/A</v>
      </c>
      <c r="P82" s="548" t="e">
        <f>IF(ISNUMBER(Regressions!R92),ROUND(Regressions!R92, 1), NA())</f>
        <v>#N/A</v>
      </c>
      <c r="Q82" s="554" t="e">
        <f>IF(ISNUMBER(Regressions!S92),ROUND(Regressions!S92, 1), NA())</f>
        <v>#N/A</v>
      </c>
      <c r="R82" s="550" t="e">
        <f>IF(ISNUMBER(Regressions!T92),ROUND(Regressions!T92, 1), NA())</f>
        <v>#N/A</v>
      </c>
      <c r="S82" s="551" t="e">
        <f>IF(ISNUMBER(Regressions!U92),ROUND(Regressions!U92, 1), NA())</f>
        <v>#N/A</v>
      </c>
    </row>
    <row r="83" spans="1:19" x14ac:dyDescent="0.25">
      <c r="A83" s="543" t="str">
        <f>+Introduction!$C$7</f>
        <v>Timor-Leste</v>
      </c>
      <c r="B83" s="544">
        <f>IF(ISBLANK(Regressions!B93), " ", Regressions!B93)</f>
        <v>2017</v>
      </c>
      <c r="C83" s="543" t="str">
        <f>HLOOKUP(Introduction!$G$4,nametranslations,25,FALSE)</f>
        <v>Rural</v>
      </c>
      <c r="D83" s="546">
        <f>IF(ISBLANK(Regressions!D93), " ", Regressions!D93)</f>
        <v>325232.31901777268</v>
      </c>
      <c r="E83" s="547" t="e">
        <f>IF(ISNUMBER(Regressions!E93),ROUND(Regressions!E93, 1), NA())</f>
        <v>#N/A</v>
      </c>
      <c r="F83" s="548" t="e">
        <f>IF(ISNUMBER(Regressions!F93),ROUND(Regressions!F93, 1), NA())</f>
        <v>#N/A</v>
      </c>
      <c r="G83" s="549" t="e">
        <f>IF(ISNUMBER(Regressions!G93),ROUND(Regressions!G93, 1), NA())</f>
        <v>#N/A</v>
      </c>
      <c r="H83" s="550" t="e">
        <f>IF(ISNUMBER(Regressions!H93),ROUND(Regressions!H93, 1), NA())</f>
        <v>#N/A</v>
      </c>
      <c r="I83" s="551" t="e">
        <f>IF(ISNUMBER(Regressions!I93),ROUND(Regressions!I93, 1), NA())</f>
        <v>#N/A</v>
      </c>
      <c r="J83" s="552" t="e">
        <f>IF(ISNUMBER(Regressions!K93),ROUND(Regressions!K93, 1), NA())</f>
        <v>#N/A</v>
      </c>
      <c r="K83" s="548" t="e">
        <f>IF(ISNUMBER(Regressions!L93),ROUND(Regressions!L93, 1), NA())</f>
        <v>#N/A</v>
      </c>
      <c r="L83" s="553" t="e">
        <f>IF(ISNUMBER(Regressions!M93),ROUND(Regressions!M93, 1), NA())</f>
        <v>#N/A</v>
      </c>
      <c r="M83" s="550" t="e">
        <f>IF(ISNUMBER(Regressions!N93),ROUND(Regressions!N93, 1), NA())</f>
        <v>#N/A</v>
      </c>
      <c r="N83" s="551" t="e">
        <f>IF(ISNUMBER(Regressions!O93),ROUND(Regressions!O93, 1), NA())</f>
        <v>#N/A</v>
      </c>
      <c r="O83" s="552" t="e">
        <f>IF(ISNUMBER(Regressions!Q93),ROUND(Regressions!Q93, 1), NA())</f>
        <v>#N/A</v>
      </c>
      <c r="P83" s="548" t="e">
        <f>IF(ISNUMBER(Regressions!R93),ROUND(Regressions!R93, 1), NA())</f>
        <v>#N/A</v>
      </c>
      <c r="Q83" s="554" t="e">
        <f>IF(ISNUMBER(Regressions!S93),ROUND(Regressions!S93, 1), NA())</f>
        <v>#N/A</v>
      </c>
      <c r="R83" s="550" t="e">
        <f>IF(ISNUMBER(Regressions!T93),ROUND(Regressions!T93, 1), NA())</f>
        <v>#N/A</v>
      </c>
      <c r="S83" s="551" t="e">
        <f>IF(ISNUMBER(Regressions!U93),ROUND(Regressions!U93, 1), NA())</f>
        <v>#N/A</v>
      </c>
    </row>
    <row r="84" spans="1:19" x14ac:dyDescent="0.25">
      <c r="A84" s="543" t="str">
        <f>+Introduction!$C$7</f>
        <v>Timor-Leste</v>
      </c>
      <c r="B84" s="544">
        <f>IF(ISBLANK(Regressions!B94), " ", Regressions!B94)</f>
        <v>2018</v>
      </c>
      <c r="C84" s="543" t="str">
        <f>HLOOKUP(Introduction!$G$4,nametranslations,25,FALSE)</f>
        <v>Rural</v>
      </c>
      <c r="D84" s="546">
        <f>IF(ISBLANK(Regressions!D94), " ", Regressions!D94)</f>
        <v>324418.72921577451</v>
      </c>
      <c r="E84" s="547" t="e">
        <f>IF(ISNUMBER(Regressions!E94),ROUND(Regressions!E94, 1), NA())</f>
        <v>#N/A</v>
      </c>
      <c r="F84" s="548" t="e">
        <f>IF(ISNUMBER(Regressions!F94),ROUND(Regressions!F94, 1), NA())</f>
        <v>#N/A</v>
      </c>
      <c r="G84" s="549" t="e">
        <f>IF(ISNUMBER(Regressions!G94),ROUND(Regressions!G94, 1), NA())</f>
        <v>#N/A</v>
      </c>
      <c r="H84" s="550" t="e">
        <f>IF(ISNUMBER(Regressions!H94),ROUND(Regressions!H94, 1), NA())</f>
        <v>#N/A</v>
      </c>
      <c r="I84" s="551" t="e">
        <f>IF(ISNUMBER(Regressions!I94),ROUND(Regressions!I94, 1), NA())</f>
        <v>#N/A</v>
      </c>
      <c r="J84" s="552" t="e">
        <f>IF(ISNUMBER(Regressions!K94),ROUND(Regressions!K94, 1), NA())</f>
        <v>#N/A</v>
      </c>
      <c r="K84" s="548" t="e">
        <f>IF(ISNUMBER(Regressions!L94),ROUND(Regressions!L94, 1), NA())</f>
        <v>#N/A</v>
      </c>
      <c r="L84" s="553" t="e">
        <f>IF(ISNUMBER(Regressions!M94),ROUND(Regressions!M94, 1), NA())</f>
        <v>#N/A</v>
      </c>
      <c r="M84" s="550" t="e">
        <f>IF(ISNUMBER(Regressions!N94),ROUND(Regressions!N94, 1), NA())</f>
        <v>#N/A</v>
      </c>
      <c r="N84" s="551" t="e">
        <f>IF(ISNUMBER(Regressions!O94),ROUND(Regressions!O94, 1), NA())</f>
        <v>#N/A</v>
      </c>
      <c r="O84" s="552" t="e">
        <f>IF(ISNUMBER(Regressions!Q94),ROUND(Regressions!Q94, 1), NA())</f>
        <v>#N/A</v>
      </c>
      <c r="P84" s="548" t="e">
        <f>IF(ISNUMBER(Regressions!R94),ROUND(Regressions!R94, 1), NA())</f>
        <v>#N/A</v>
      </c>
      <c r="Q84" s="554" t="e">
        <f>IF(ISNUMBER(Regressions!S94),ROUND(Regressions!S94, 1), NA())</f>
        <v>#N/A</v>
      </c>
      <c r="R84" s="550" t="e">
        <f>IF(ISNUMBER(Regressions!T94),ROUND(Regressions!T94, 1), NA())</f>
        <v>#N/A</v>
      </c>
      <c r="S84" s="551" t="e">
        <f>IF(ISNUMBER(Regressions!U94),ROUND(Regressions!U94, 1), NA())</f>
        <v>#N/A</v>
      </c>
    </row>
    <row r="85" spans="1:19" x14ac:dyDescent="0.25">
      <c r="A85" s="543" t="str">
        <f>+Introduction!$C$7</f>
        <v>Timor-Leste</v>
      </c>
      <c r="B85" s="544">
        <f>IF(ISBLANK(Regressions!B95), " ", Regressions!B95)</f>
        <v>2019</v>
      </c>
      <c r="C85" s="543" t="str">
        <f>HLOOKUP(Introduction!$G$4,nametranslations,25,FALSE)</f>
        <v>Rural</v>
      </c>
      <c r="D85" s="546">
        <f>IF(ISBLANK(Regressions!D95), " ", Regressions!D95)</f>
        <v>324270.12351539615</v>
      </c>
      <c r="E85" s="547" t="e">
        <f>IF(ISNUMBER(Regressions!E95),ROUND(Regressions!E95, 1), NA())</f>
        <v>#N/A</v>
      </c>
      <c r="F85" s="548" t="e">
        <f>IF(ISNUMBER(Regressions!F95),ROUND(Regressions!F95, 1), NA())</f>
        <v>#N/A</v>
      </c>
      <c r="G85" s="549" t="e">
        <f>IF(ISNUMBER(Regressions!G95),ROUND(Regressions!G95, 1), NA())</f>
        <v>#N/A</v>
      </c>
      <c r="H85" s="550" t="e">
        <f>IF(ISNUMBER(Regressions!H95),ROUND(Regressions!H95, 1), NA())</f>
        <v>#N/A</v>
      </c>
      <c r="I85" s="551" t="e">
        <f>IF(ISNUMBER(Regressions!I95),ROUND(Regressions!I95, 1), NA())</f>
        <v>#N/A</v>
      </c>
      <c r="J85" s="552" t="e">
        <f>IF(ISNUMBER(Regressions!K95),ROUND(Regressions!K95, 1), NA())</f>
        <v>#N/A</v>
      </c>
      <c r="K85" s="548" t="e">
        <f>IF(ISNUMBER(Regressions!L95),ROUND(Regressions!L95, 1), NA())</f>
        <v>#N/A</v>
      </c>
      <c r="L85" s="553" t="e">
        <f>IF(ISNUMBER(Regressions!M95),ROUND(Regressions!M95, 1), NA())</f>
        <v>#N/A</v>
      </c>
      <c r="M85" s="550" t="e">
        <f>IF(ISNUMBER(Regressions!N95),ROUND(Regressions!N95, 1), NA())</f>
        <v>#N/A</v>
      </c>
      <c r="N85" s="551" t="e">
        <f>IF(ISNUMBER(Regressions!O95),ROUND(Regressions!O95, 1), NA())</f>
        <v>#N/A</v>
      </c>
      <c r="O85" s="552" t="e">
        <f>IF(ISNUMBER(Regressions!Q95),ROUND(Regressions!Q95, 1), NA())</f>
        <v>#N/A</v>
      </c>
      <c r="P85" s="548" t="e">
        <f>IF(ISNUMBER(Regressions!R95),ROUND(Regressions!R95, 1), NA())</f>
        <v>#N/A</v>
      </c>
      <c r="Q85" s="554" t="e">
        <f>IF(ISNUMBER(Regressions!S95),ROUND(Regressions!S95, 1), NA())</f>
        <v>#N/A</v>
      </c>
      <c r="R85" s="550" t="e">
        <f>IF(ISNUMBER(Regressions!T95),ROUND(Regressions!T95, 1), NA())</f>
        <v>#N/A</v>
      </c>
      <c r="S85" s="551" t="e">
        <f>IF(ISNUMBER(Regressions!U95),ROUND(Regressions!U95, 1), NA())</f>
        <v>#N/A</v>
      </c>
    </row>
    <row r="86" spans="1:19" x14ac:dyDescent="0.25">
      <c r="A86" s="543" t="str">
        <f>+Introduction!$C$7</f>
        <v>Timor-Leste</v>
      </c>
      <c r="B86" s="544">
        <f>IF(ISBLANK(Regressions!B96), " ", Regressions!B96)</f>
        <v>2020</v>
      </c>
      <c r="C86" s="543" t="str">
        <f>HLOOKUP(Introduction!$G$4,nametranslations,25,FALSE)</f>
        <v>Rural</v>
      </c>
      <c r="D86" s="546">
        <f>IF(ISBLANK(Regressions!D96), " ", Regressions!D96)</f>
        <v>324254.76464080811</v>
      </c>
      <c r="E86" s="547" t="e">
        <f>IF(ISNUMBER(Regressions!E96),ROUND(Regressions!E96, 1), NA())</f>
        <v>#N/A</v>
      </c>
      <c r="F86" s="548" t="e">
        <f>IF(ISNUMBER(Regressions!F96),ROUND(Regressions!F96, 1), NA())</f>
        <v>#N/A</v>
      </c>
      <c r="G86" s="549" t="e">
        <f>IF(ISNUMBER(Regressions!G96),ROUND(Regressions!G96, 1), NA())</f>
        <v>#N/A</v>
      </c>
      <c r="H86" s="550" t="e">
        <f>IF(ISNUMBER(Regressions!H96),ROUND(Regressions!H96, 1), NA())</f>
        <v>#N/A</v>
      </c>
      <c r="I86" s="551" t="e">
        <f>IF(ISNUMBER(Regressions!I96),ROUND(Regressions!I96, 1), NA())</f>
        <v>#N/A</v>
      </c>
      <c r="J86" s="552" t="e">
        <f>IF(ISNUMBER(Regressions!K96),ROUND(Regressions!K96, 1), NA())</f>
        <v>#N/A</v>
      </c>
      <c r="K86" s="548" t="e">
        <f>IF(ISNUMBER(Regressions!L96),ROUND(Regressions!L96, 1), NA())</f>
        <v>#N/A</v>
      </c>
      <c r="L86" s="553" t="e">
        <f>IF(ISNUMBER(Regressions!M96),ROUND(Regressions!M96, 1), NA())</f>
        <v>#N/A</v>
      </c>
      <c r="M86" s="550" t="e">
        <f>IF(ISNUMBER(Regressions!N96),ROUND(Regressions!N96, 1), NA())</f>
        <v>#N/A</v>
      </c>
      <c r="N86" s="551" t="e">
        <f>IF(ISNUMBER(Regressions!O96),ROUND(Regressions!O96, 1), NA())</f>
        <v>#N/A</v>
      </c>
      <c r="O86" s="552" t="e">
        <f>IF(ISNUMBER(Regressions!Q96),ROUND(Regressions!Q96, 1), NA())</f>
        <v>#N/A</v>
      </c>
      <c r="P86" s="548" t="e">
        <f>IF(ISNUMBER(Regressions!R96),ROUND(Regressions!R96, 1), NA())</f>
        <v>#N/A</v>
      </c>
      <c r="Q86" s="554" t="e">
        <f>IF(ISNUMBER(Regressions!S96),ROUND(Regressions!S96, 1), NA())</f>
        <v>#N/A</v>
      </c>
      <c r="R86" s="550" t="e">
        <f>IF(ISNUMBER(Regressions!T96),ROUND(Regressions!T96, 1), NA())</f>
        <v>#N/A</v>
      </c>
      <c r="S86" s="551" t="e">
        <f>IF(ISNUMBER(Regressions!U96),ROUND(Regressions!U96, 1), NA())</f>
        <v>#N/A</v>
      </c>
    </row>
    <row r="87" spans="1:19" x14ac:dyDescent="0.25">
      <c r="A87" s="543" t="str">
        <f>+Introduction!$C$7</f>
        <v>Timor-Leste</v>
      </c>
      <c r="B87" s="544">
        <f>IF(ISBLANK(Regressions!B97), " ", Regressions!B97)</f>
        <v>2021</v>
      </c>
      <c r="C87" s="543" t="str">
        <f>HLOOKUP(Introduction!$G$4,nametranslations,25,FALSE)</f>
        <v>Rural</v>
      </c>
      <c r="D87" s="546">
        <f>IF(ISBLANK(Regressions!D97), " ", Regressions!D97)</f>
        <v>324674.15795059205</v>
      </c>
      <c r="E87" s="552" t="e">
        <f>IF(ISNUMBER(Regressions!E97),ROUND(Regressions!E97, 1), NA())</f>
        <v>#N/A</v>
      </c>
      <c r="F87" s="555" t="e">
        <f>IF(ISNUMBER(Regressions!F97),ROUND(Regressions!F97, 1), NA())</f>
        <v>#N/A</v>
      </c>
      <c r="G87" s="556" t="e">
        <f>IF(ISNUMBER(Regressions!G97),ROUND(Regressions!G97, 1), NA())</f>
        <v>#N/A</v>
      </c>
      <c r="H87" s="550" t="e">
        <f>IF(ISNUMBER(Regressions!H97),ROUND(Regressions!H97, 1), NA())</f>
        <v>#N/A</v>
      </c>
      <c r="I87" s="551" t="e">
        <f>IF(ISNUMBER(Regressions!I97),ROUND(Regressions!I97, 1), NA())</f>
        <v>#N/A</v>
      </c>
      <c r="J87" s="552" t="e">
        <f>IF(ISNUMBER(Regressions!K97),ROUND(Regressions!K97, 1), NA())</f>
        <v>#N/A</v>
      </c>
      <c r="K87" s="555" t="e">
        <f>IF(ISNUMBER(Regressions!L97),ROUND(Regressions!L97, 1), NA())</f>
        <v>#N/A</v>
      </c>
      <c r="L87" s="557" t="e">
        <f>IF(ISNUMBER(Regressions!M97),ROUND(Regressions!M97, 1), NA())</f>
        <v>#N/A</v>
      </c>
      <c r="M87" s="550" t="e">
        <f>IF(ISNUMBER(Regressions!N97),ROUND(Regressions!N97, 1), NA())</f>
        <v>#N/A</v>
      </c>
      <c r="N87" s="551" t="e">
        <f>IF(ISNUMBER(Regressions!O97),ROUND(Regressions!O97, 1), NA())</f>
        <v>#N/A</v>
      </c>
      <c r="O87" s="552" t="e">
        <f>IF(ISNUMBER(Regressions!Q97),ROUND(Regressions!Q97, 1), NA())</f>
        <v>#N/A</v>
      </c>
      <c r="P87" s="555" t="e">
        <f>IF(ISNUMBER(Regressions!R97),ROUND(Regressions!R97, 1), NA())</f>
        <v>#N/A</v>
      </c>
      <c r="Q87" s="558" t="e">
        <f>IF(ISNUMBER(Regressions!S97),ROUND(Regressions!S97, 1), NA())</f>
        <v>#N/A</v>
      </c>
      <c r="R87" s="550" t="e">
        <f>IF(ISNUMBER(Regressions!T97),ROUND(Regressions!T97, 1), NA())</f>
        <v>#N/A</v>
      </c>
      <c r="S87" s="551" t="e">
        <f>IF(ISNUMBER(Regressions!U97),ROUND(Regressions!U97, 1), NA())</f>
        <v>#N/A</v>
      </c>
    </row>
    <row r="88" spans="1:19" x14ac:dyDescent="0.25">
      <c r="A88" s="543" t="str">
        <f>+Introduction!$C$7</f>
        <v>Timor-Leste</v>
      </c>
      <c r="B88" s="544">
        <f>IF(ISBLANK(Regressions!B98), " ", Regressions!B98)</f>
        <v>2022</v>
      </c>
      <c r="C88" s="543" t="str">
        <f>HLOOKUP(Introduction!$G$4,nametranslations,25,FALSE)</f>
        <v>Rural</v>
      </c>
      <c r="D88" s="546">
        <f>IF(ISBLANK(Regressions!D98), " ", Regressions!D98)</f>
        <v>325337.68405483244</v>
      </c>
      <c r="E88" s="547" t="e">
        <f>IF(ISNUMBER(Regressions!E98),ROUND(Regressions!E98, 1), NA())</f>
        <v>#N/A</v>
      </c>
      <c r="F88" s="548" t="e">
        <f>IF(ISNUMBER(Regressions!F98),ROUND(Regressions!F98, 1), NA())</f>
        <v>#N/A</v>
      </c>
      <c r="G88" s="549" t="e">
        <f>IF(ISNUMBER(Regressions!G98),ROUND(Regressions!G98, 1), NA())</f>
        <v>#N/A</v>
      </c>
      <c r="H88" s="550" t="e">
        <f>IF(ISNUMBER(Regressions!H98),ROUND(Regressions!H98, 1), NA())</f>
        <v>#N/A</v>
      </c>
      <c r="I88" s="551" t="e">
        <f>IF(ISNUMBER(Regressions!I98),ROUND(Regressions!I98, 1), NA())</f>
        <v>#N/A</v>
      </c>
      <c r="J88" s="552" t="e">
        <f>IF(ISNUMBER(Regressions!K98),ROUND(Regressions!K98, 1), NA())</f>
        <v>#N/A</v>
      </c>
      <c r="K88" s="548" t="e">
        <f>IF(ISNUMBER(Regressions!L98),ROUND(Regressions!L98, 1), NA())</f>
        <v>#N/A</v>
      </c>
      <c r="L88" s="553" t="e">
        <f>IF(ISNUMBER(Regressions!M98),ROUND(Regressions!M98, 1), NA())</f>
        <v>#N/A</v>
      </c>
      <c r="M88" s="550" t="e">
        <f>IF(ISNUMBER(Regressions!N98),ROUND(Regressions!N98, 1), NA())</f>
        <v>#N/A</v>
      </c>
      <c r="N88" s="551" t="e">
        <f>IF(ISNUMBER(Regressions!O98),ROUND(Regressions!O98, 1), NA())</f>
        <v>#N/A</v>
      </c>
      <c r="O88" s="552" t="e">
        <f>IF(ISNUMBER(Regressions!Q98),ROUND(Regressions!Q98, 1), NA())</f>
        <v>#N/A</v>
      </c>
      <c r="P88" s="548" t="e">
        <f>IF(ISNUMBER(Regressions!R98),ROUND(Regressions!R98, 1), NA())</f>
        <v>#N/A</v>
      </c>
      <c r="Q88" s="554" t="e">
        <f>IF(ISNUMBER(Regressions!S98),ROUND(Regressions!S98, 1), NA())</f>
        <v>#N/A</v>
      </c>
      <c r="R88" s="550" t="e">
        <f>IF(ISNUMBER(Regressions!T98),ROUND(Regressions!T98, 1), NA())</f>
        <v>#N/A</v>
      </c>
      <c r="S88" s="551" t="e">
        <f>IF(ISNUMBER(Regressions!U98),ROUND(Regressions!U98, 1), NA())</f>
        <v>#N/A</v>
      </c>
    </row>
    <row r="89" spans="1:19" x14ac:dyDescent="0.25">
      <c r="A89" s="543" t="str">
        <f>+Introduction!$C$7</f>
        <v>Timor-Leste</v>
      </c>
      <c r="B89" s="544">
        <f>IF(ISBLANK(Regressions!B99), " ", Regressions!B99)</f>
        <v>2023</v>
      </c>
      <c r="C89" s="543" t="str">
        <f>HLOOKUP(Introduction!$G$4,nametranslations,25,FALSE)</f>
        <v>Rural</v>
      </c>
      <c r="D89" s="546">
        <f>IF(ISBLANK(Regressions!D99), " ", Regressions!D99)</f>
        <v>323568.86869411467</v>
      </c>
      <c r="E89" s="547" t="e">
        <f>IF(ISNUMBER(Regressions!E99),ROUND(Regressions!E99, 1), NA())</f>
        <v>#N/A</v>
      </c>
      <c r="F89" s="548" t="e">
        <f>IF(ISNUMBER(Regressions!F99),ROUND(Regressions!F99, 1), NA())</f>
        <v>#N/A</v>
      </c>
      <c r="G89" s="549" t="e">
        <f>IF(ISNUMBER(Regressions!G99),ROUND(Regressions!G99, 1), NA())</f>
        <v>#N/A</v>
      </c>
      <c r="H89" s="550" t="e">
        <f>IF(ISNUMBER(Regressions!H99),ROUND(Regressions!H99, 1), NA())</f>
        <v>#N/A</v>
      </c>
      <c r="I89" s="551" t="e">
        <f>IF(ISNUMBER(Regressions!I99),ROUND(Regressions!I99, 1), NA())</f>
        <v>#N/A</v>
      </c>
      <c r="J89" s="552" t="e">
        <f>IF(ISNUMBER(Regressions!K99),ROUND(Regressions!K99, 1), NA())</f>
        <v>#N/A</v>
      </c>
      <c r="K89" s="548" t="e">
        <f>IF(ISNUMBER(Regressions!L99),ROUND(Regressions!L99, 1), NA())</f>
        <v>#N/A</v>
      </c>
      <c r="L89" s="553" t="e">
        <f>IF(ISNUMBER(Regressions!M99),ROUND(Regressions!M99, 1), NA())</f>
        <v>#N/A</v>
      </c>
      <c r="M89" s="550" t="e">
        <f>IF(ISNUMBER(Regressions!N99),ROUND(Regressions!N99, 1), NA())</f>
        <v>#N/A</v>
      </c>
      <c r="N89" s="551" t="e">
        <f>IF(ISNUMBER(Regressions!O99),ROUND(Regressions!O99, 1), NA())</f>
        <v>#N/A</v>
      </c>
      <c r="O89" s="552" t="e">
        <f>IF(ISNUMBER(Regressions!Q99),ROUND(Regressions!Q99, 1), NA())</f>
        <v>#N/A</v>
      </c>
      <c r="P89" s="548" t="e">
        <f>IF(ISNUMBER(Regressions!R99),ROUND(Regressions!R99, 1), NA())</f>
        <v>#N/A</v>
      </c>
      <c r="Q89" s="554" t="e">
        <f>IF(ISNUMBER(Regressions!S99),ROUND(Regressions!S99, 1), NA())</f>
        <v>#N/A</v>
      </c>
      <c r="R89" s="550" t="e">
        <f>IF(ISNUMBER(Regressions!T99),ROUND(Regressions!T99, 1), NA())</f>
        <v>#N/A</v>
      </c>
      <c r="S89" s="551" t="e">
        <f>IF(ISNUMBER(Regressions!U99),ROUND(Regressions!U99, 1), NA())</f>
        <v>#N/A</v>
      </c>
    </row>
    <row r="90" spans="1:19" x14ac:dyDescent="0.25">
      <c r="A90" s="543" t="str">
        <f>+Introduction!$C$7</f>
        <v>Timor-Leste</v>
      </c>
      <c r="B90" s="544">
        <f>IF(ISBLANK(Regressions!B100), " ", Regressions!B100)</f>
        <v>2024</v>
      </c>
      <c r="C90" s="543" t="str">
        <f>HLOOKUP(Introduction!$G$4,nametranslations,25,FALSE)</f>
        <v>Rural</v>
      </c>
      <c r="D90" s="546">
        <f>IF(ISBLANK(Regressions!D100), " ", Regressions!D100)</f>
        <v>320805.693336792</v>
      </c>
      <c r="E90" s="547" t="e">
        <f>IF(ISNUMBER(Regressions!E100),ROUND(Regressions!E100, 1), NA())</f>
        <v>#N/A</v>
      </c>
      <c r="F90" s="548" t="e">
        <f>IF(ISNUMBER(Regressions!F100),ROUND(Regressions!F100, 1), NA())</f>
        <v>#N/A</v>
      </c>
      <c r="G90" s="549" t="e">
        <f>IF(ISNUMBER(Regressions!G100),ROUND(Regressions!G100, 1), NA())</f>
        <v>#N/A</v>
      </c>
      <c r="H90" s="550" t="e">
        <f>IF(ISNUMBER(Regressions!H100),ROUND(Regressions!H100, 1), NA())</f>
        <v>#N/A</v>
      </c>
      <c r="I90" s="551" t="e">
        <f>IF(ISNUMBER(Regressions!I100),ROUND(Regressions!I100, 1), NA())</f>
        <v>#N/A</v>
      </c>
      <c r="J90" s="552" t="e">
        <f>IF(ISNUMBER(Regressions!K100),ROUND(Regressions!K100, 1), NA())</f>
        <v>#N/A</v>
      </c>
      <c r="K90" s="548" t="e">
        <f>IF(ISNUMBER(Regressions!L100),ROUND(Regressions!L100, 1), NA())</f>
        <v>#N/A</v>
      </c>
      <c r="L90" s="553" t="e">
        <f>IF(ISNUMBER(Regressions!M100),ROUND(Regressions!M100, 1), NA())</f>
        <v>#N/A</v>
      </c>
      <c r="M90" s="550" t="e">
        <f>IF(ISNUMBER(Regressions!N100),ROUND(Regressions!N100, 1), NA())</f>
        <v>#N/A</v>
      </c>
      <c r="N90" s="551" t="e">
        <f>IF(ISNUMBER(Regressions!O100),ROUND(Regressions!O100, 1), NA())</f>
        <v>#N/A</v>
      </c>
      <c r="O90" s="552" t="e">
        <f>IF(ISNUMBER(Regressions!Q100),ROUND(Regressions!Q100, 1), NA())</f>
        <v>#N/A</v>
      </c>
      <c r="P90" s="548" t="e">
        <f>IF(ISNUMBER(Regressions!R100),ROUND(Regressions!R100, 1), NA())</f>
        <v>#N/A</v>
      </c>
      <c r="Q90" s="554" t="e">
        <f>IF(ISNUMBER(Regressions!S100),ROUND(Regressions!S100, 1), NA())</f>
        <v>#N/A</v>
      </c>
      <c r="R90" s="550" t="e">
        <f>IF(ISNUMBER(Regressions!T100),ROUND(Regressions!T100, 1), NA())</f>
        <v>#N/A</v>
      </c>
      <c r="S90" s="551" t="e">
        <f>IF(ISNUMBER(Regressions!U100),ROUND(Regressions!U100, 1), NA())</f>
        <v>#N/A</v>
      </c>
    </row>
    <row r="91" spans="1:19" x14ac:dyDescent="0.25">
      <c r="A91" s="559" t="str">
        <f>+Introduction!$C$7</f>
        <v>Timor-Leste</v>
      </c>
      <c r="B91" s="560">
        <f>IF(ISBLANK(Regressions!B101), " ", Regressions!B101)</f>
        <v>2025</v>
      </c>
      <c r="C91" s="559" t="str">
        <f>HLOOKUP(Introduction!$G$4,nametranslations,25,FALSE)</f>
        <v>Rural</v>
      </c>
      <c r="D91" s="561">
        <f>IF(ISBLANK(Regressions!D101), " ", Regressions!D101)</f>
        <v>352456.13061637874</v>
      </c>
      <c r="E91" s="562" t="e">
        <f>IF(ISNUMBER(Regressions!E101),ROUND(Regressions!E101, 1), NA())</f>
        <v>#N/A</v>
      </c>
      <c r="F91" s="563" t="e">
        <f>IF(ISNUMBER(Regressions!F101),ROUND(Regressions!F101, 1), NA())</f>
        <v>#N/A</v>
      </c>
      <c r="G91" s="564" t="e">
        <f>IF(ISNUMBER(Regressions!G101),ROUND(Regressions!G101, 1), NA())</f>
        <v>#N/A</v>
      </c>
      <c r="H91" s="565" t="e">
        <f>IF(ISNUMBER(Regressions!H101),ROUND(Regressions!H101, 1), NA())</f>
        <v>#N/A</v>
      </c>
      <c r="I91" s="566" t="e">
        <f>IF(ISNUMBER(Regressions!I101),ROUND(Regressions!I101, 1), NA())</f>
        <v>#N/A</v>
      </c>
      <c r="J91" s="567" t="e">
        <f>IF(ISNUMBER(Regressions!K101),ROUND(Regressions!K101, 1), NA())</f>
        <v>#N/A</v>
      </c>
      <c r="K91" s="563" t="e">
        <f>IF(ISNUMBER(Regressions!L101),ROUND(Regressions!L101, 1), NA())</f>
        <v>#N/A</v>
      </c>
      <c r="L91" s="568" t="e">
        <f>IF(ISNUMBER(Regressions!M101),ROUND(Regressions!M101, 1), NA())</f>
        <v>#N/A</v>
      </c>
      <c r="M91" s="565" t="e">
        <f>IF(ISNUMBER(Regressions!N101),ROUND(Regressions!N101, 1), NA())</f>
        <v>#N/A</v>
      </c>
      <c r="N91" s="566" t="e">
        <f>IF(ISNUMBER(Regressions!O101),ROUND(Regressions!O101, 1), NA())</f>
        <v>#N/A</v>
      </c>
      <c r="O91" s="567" t="e">
        <f>IF(ISNUMBER(Regressions!Q101),ROUND(Regressions!Q101, 1), NA())</f>
        <v>#N/A</v>
      </c>
      <c r="P91" s="563" t="e">
        <f>IF(ISNUMBER(Regressions!R101),ROUND(Regressions!R101, 1), NA())</f>
        <v>#N/A</v>
      </c>
      <c r="Q91" s="569" t="e">
        <f>IF(ISNUMBER(Regressions!S101),ROUND(Regressions!S101, 1), NA())</f>
        <v>#N/A</v>
      </c>
      <c r="R91" s="565" t="e">
        <f>IF(ISNUMBER(Regressions!T101),ROUND(Regressions!T101, 1), NA())</f>
        <v>#N/A</v>
      </c>
      <c r="S91" s="566" t="e">
        <f>IF(ISNUMBER(Regressions!U101),ROUND(Regressions!U101, 1), NA())</f>
        <v>#N/A</v>
      </c>
    </row>
    <row r="92" spans="1:19" hidden="1" x14ac:dyDescent="0.25">
      <c r="A92" s="543" t="str">
        <f>+Introduction!$C$7</f>
        <v>Timor-Leste</v>
      </c>
      <c r="B92" s="544">
        <f>IF(ISBLANK(Regressions!B102), " ", Regressions!B102)</f>
        <v>2026</v>
      </c>
      <c r="C92" s="543" t="str">
        <f>HLOOKUP(Introduction!$G$4,nametranslations,25,FALSE)</f>
        <v>Rural</v>
      </c>
      <c r="D92" s="546" t="str">
        <f>IF(ISBLANK(Regressions!D102), " ", Regressions!D102)</f>
        <v xml:space="preserve"> </v>
      </c>
      <c r="E92" s="547" t="e">
        <f>IF(ISNUMBER(Regressions!E102),ROUND(Regressions!E102, 1), NA())</f>
        <v>#N/A</v>
      </c>
      <c r="F92" s="548" t="e">
        <f>IF(ISNUMBER(Regressions!F102),ROUND(Regressions!F102, 1), NA())</f>
        <v>#N/A</v>
      </c>
      <c r="G92" s="549" t="e">
        <f>IF(ISNUMBER(Regressions!G102),ROUND(Regressions!G102, 1), NA())</f>
        <v>#N/A</v>
      </c>
      <c r="H92" s="550" t="e">
        <f>IF(ISNUMBER(Regressions!H102),ROUND(Regressions!H102, 1), NA())</f>
        <v>#N/A</v>
      </c>
      <c r="I92" s="551" t="e">
        <f>IF(ISNUMBER(Regressions!I102),ROUND(Regressions!I102, 1), NA())</f>
        <v>#N/A</v>
      </c>
      <c r="J92" s="552" t="e">
        <f>IF(ISNUMBER(Regressions!K102),ROUND(Regressions!K102, 1), NA())</f>
        <v>#N/A</v>
      </c>
      <c r="K92" s="548" t="e">
        <f>IF(ISNUMBER(Regressions!L102),ROUND(Regressions!L102, 1), NA())</f>
        <v>#N/A</v>
      </c>
      <c r="L92" s="553" t="e">
        <f>IF(ISNUMBER(Regressions!M102),ROUND(Regressions!M102, 1), NA())</f>
        <v>#N/A</v>
      </c>
      <c r="M92" s="550" t="e">
        <f>IF(ISNUMBER(Regressions!N102),ROUND(Regressions!N102, 1), NA())</f>
        <v>#N/A</v>
      </c>
      <c r="N92" s="551" t="e">
        <f>IF(ISNUMBER(Regressions!O102),ROUND(Regressions!O102, 1), NA())</f>
        <v>#N/A</v>
      </c>
      <c r="O92" s="552" t="e">
        <f>IF(ISNUMBER(Regressions!Q102),ROUND(Regressions!Q102, 1), NA())</f>
        <v>#N/A</v>
      </c>
      <c r="P92" s="548" t="e">
        <f>IF(ISNUMBER(Regressions!R102),ROUND(Regressions!R102, 1), NA())</f>
        <v>#N/A</v>
      </c>
      <c r="Q92" s="554" t="e">
        <f>IF(ISNUMBER(Regressions!S102),ROUND(Regressions!S102, 1), NA())</f>
        <v>#N/A</v>
      </c>
      <c r="R92" s="550" t="e">
        <f>IF(ISNUMBER(Regressions!T102),ROUND(Regressions!T102, 1), NA())</f>
        <v>#N/A</v>
      </c>
      <c r="S92" s="551" t="e">
        <f>IF(ISNUMBER(Regressions!U102),ROUND(Regressions!U102, 1), NA())</f>
        <v>#N/A</v>
      </c>
    </row>
    <row r="93" spans="1:19" hidden="1" x14ac:dyDescent="0.25">
      <c r="A93" s="543" t="str">
        <f>+Introduction!$C$7</f>
        <v>Timor-Leste</v>
      </c>
      <c r="B93" s="544">
        <f>IF(ISBLANK(Regressions!B103), " ", Regressions!B103)</f>
        <v>2027</v>
      </c>
      <c r="C93" s="543" t="str">
        <f>HLOOKUP(Introduction!$G$4,nametranslations,25,FALSE)</f>
        <v>Rural</v>
      </c>
      <c r="D93" s="546" t="str">
        <f>IF(ISBLANK(Regressions!D103), " ", Regressions!D103)</f>
        <v xml:space="preserve"> </v>
      </c>
      <c r="E93" s="547" t="e">
        <f>IF(ISNUMBER(Regressions!E103),ROUND(Regressions!E103, 1), NA())</f>
        <v>#N/A</v>
      </c>
      <c r="F93" s="548" t="e">
        <f>IF(ISNUMBER(Regressions!F103),ROUND(Regressions!F103, 1), NA())</f>
        <v>#N/A</v>
      </c>
      <c r="G93" s="549" t="e">
        <f>IF(ISNUMBER(Regressions!G103),ROUND(Regressions!G103, 1), NA())</f>
        <v>#N/A</v>
      </c>
      <c r="H93" s="550" t="e">
        <f>IF(ISNUMBER(Regressions!H103),ROUND(Regressions!H103, 1), NA())</f>
        <v>#N/A</v>
      </c>
      <c r="I93" s="551" t="e">
        <f>IF(ISNUMBER(Regressions!I103),ROUND(Regressions!I103, 1), NA())</f>
        <v>#N/A</v>
      </c>
      <c r="J93" s="552" t="e">
        <f>IF(ISNUMBER(Regressions!K103),ROUND(Regressions!K103, 1), NA())</f>
        <v>#N/A</v>
      </c>
      <c r="K93" s="548" t="e">
        <f>IF(ISNUMBER(Regressions!L103),ROUND(Regressions!L103, 1), NA())</f>
        <v>#N/A</v>
      </c>
      <c r="L93" s="553" t="e">
        <f>IF(ISNUMBER(Regressions!M103),ROUND(Regressions!M103, 1), NA())</f>
        <v>#N/A</v>
      </c>
      <c r="M93" s="550" t="e">
        <f>IF(ISNUMBER(Regressions!N103),ROUND(Regressions!N103, 1), NA())</f>
        <v>#N/A</v>
      </c>
      <c r="N93" s="551" t="e">
        <f>IF(ISNUMBER(Regressions!O103),ROUND(Regressions!O103, 1), NA())</f>
        <v>#N/A</v>
      </c>
      <c r="O93" s="552" t="e">
        <f>IF(ISNUMBER(Regressions!Q103),ROUND(Regressions!Q103, 1), NA())</f>
        <v>#N/A</v>
      </c>
      <c r="P93" s="548" t="e">
        <f>IF(ISNUMBER(Regressions!R103),ROUND(Regressions!R103, 1), NA())</f>
        <v>#N/A</v>
      </c>
      <c r="Q93" s="554" t="e">
        <f>IF(ISNUMBER(Regressions!S103),ROUND(Regressions!S103, 1), NA())</f>
        <v>#N/A</v>
      </c>
      <c r="R93" s="550" t="e">
        <f>IF(ISNUMBER(Regressions!T103),ROUND(Regressions!T103, 1), NA())</f>
        <v>#N/A</v>
      </c>
      <c r="S93" s="551" t="e">
        <f>IF(ISNUMBER(Regressions!U103),ROUND(Regressions!U103, 1), NA())</f>
        <v>#N/A</v>
      </c>
    </row>
    <row r="94" spans="1:19" hidden="1" x14ac:dyDescent="0.25">
      <c r="A94" s="543" t="str">
        <f>+Introduction!$C$7</f>
        <v>Timor-Leste</v>
      </c>
      <c r="B94" s="544">
        <f>IF(ISBLANK(Regressions!B104), " ", Regressions!B104)</f>
        <v>2028</v>
      </c>
      <c r="C94" s="543" t="str">
        <f>HLOOKUP(Introduction!$G$4,nametranslations,25,FALSE)</f>
        <v>Rural</v>
      </c>
      <c r="D94" s="546" t="str">
        <f>IF(ISBLANK(Regressions!D104), " ", Regressions!D104)</f>
        <v xml:space="preserve"> </v>
      </c>
      <c r="E94" s="547" t="e">
        <f>IF(ISNUMBER(Regressions!E104),ROUND(Regressions!E104, 1), NA())</f>
        <v>#N/A</v>
      </c>
      <c r="F94" s="548" t="e">
        <f>IF(ISNUMBER(Regressions!F104),ROUND(Regressions!F104, 1), NA())</f>
        <v>#N/A</v>
      </c>
      <c r="G94" s="549" t="e">
        <f>IF(ISNUMBER(Regressions!G104),ROUND(Regressions!G104, 1), NA())</f>
        <v>#N/A</v>
      </c>
      <c r="H94" s="550" t="e">
        <f>IF(ISNUMBER(Regressions!H104),ROUND(Regressions!H104, 1), NA())</f>
        <v>#N/A</v>
      </c>
      <c r="I94" s="551" t="e">
        <f>IF(ISNUMBER(Regressions!I104),ROUND(Regressions!I104, 1), NA())</f>
        <v>#N/A</v>
      </c>
      <c r="J94" s="552" t="e">
        <f>IF(ISNUMBER(Regressions!K104),ROUND(Regressions!K104, 1), NA())</f>
        <v>#N/A</v>
      </c>
      <c r="K94" s="548" t="e">
        <f>IF(ISNUMBER(Regressions!L104),ROUND(Regressions!L104, 1), NA())</f>
        <v>#N/A</v>
      </c>
      <c r="L94" s="553" t="e">
        <f>IF(ISNUMBER(Regressions!M104),ROUND(Regressions!M104, 1), NA())</f>
        <v>#N/A</v>
      </c>
      <c r="M94" s="550" t="e">
        <f>IF(ISNUMBER(Regressions!N104),ROUND(Regressions!N104, 1), NA())</f>
        <v>#N/A</v>
      </c>
      <c r="N94" s="551" t="e">
        <f>IF(ISNUMBER(Regressions!O104),ROUND(Regressions!O104, 1), NA())</f>
        <v>#N/A</v>
      </c>
      <c r="O94" s="552" t="e">
        <f>IF(ISNUMBER(Regressions!Q104),ROUND(Regressions!Q104, 1), NA())</f>
        <v>#N/A</v>
      </c>
      <c r="P94" s="548" t="e">
        <f>IF(ISNUMBER(Regressions!R104),ROUND(Regressions!R104, 1), NA())</f>
        <v>#N/A</v>
      </c>
      <c r="Q94" s="554" t="e">
        <f>IF(ISNUMBER(Regressions!S104),ROUND(Regressions!S104, 1), NA())</f>
        <v>#N/A</v>
      </c>
      <c r="R94" s="550" t="e">
        <f>IF(ISNUMBER(Regressions!T104),ROUND(Regressions!T104, 1), NA())</f>
        <v>#N/A</v>
      </c>
      <c r="S94" s="551" t="e">
        <f>IF(ISNUMBER(Regressions!U104),ROUND(Regressions!U104, 1), NA())</f>
        <v>#N/A</v>
      </c>
    </row>
    <row r="95" spans="1:19" hidden="1" x14ac:dyDescent="0.25">
      <c r="A95" s="543" t="str">
        <f>+Introduction!$C$7</f>
        <v>Timor-Leste</v>
      </c>
      <c r="B95" s="544">
        <f>IF(ISBLANK(Regressions!B105), " ", Regressions!B105)</f>
        <v>2029</v>
      </c>
      <c r="C95" s="543" t="str">
        <f>HLOOKUP(Introduction!$G$4,nametranslations,25,FALSE)</f>
        <v>Rural</v>
      </c>
      <c r="D95" s="546" t="str">
        <f>IF(ISBLANK(Regressions!D105), " ", Regressions!D105)</f>
        <v xml:space="preserve"> </v>
      </c>
      <c r="E95" s="547" t="e">
        <f>IF(ISNUMBER(Regressions!E105),ROUND(Regressions!E105, 1), NA())</f>
        <v>#N/A</v>
      </c>
      <c r="F95" s="548" t="e">
        <f>IF(ISNUMBER(Regressions!F105),ROUND(Regressions!F105, 1), NA())</f>
        <v>#N/A</v>
      </c>
      <c r="G95" s="549" t="e">
        <f>IF(ISNUMBER(Regressions!G105),ROUND(Regressions!G105, 1), NA())</f>
        <v>#N/A</v>
      </c>
      <c r="H95" s="550" t="e">
        <f>IF(ISNUMBER(Regressions!H105),ROUND(Regressions!H105, 1), NA())</f>
        <v>#N/A</v>
      </c>
      <c r="I95" s="551" t="e">
        <f>IF(ISNUMBER(Regressions!I105),ROUND(Regressions!I105, 1), NA())</f>
        <v>#N/A</v>
      </c>
      <c r="J95" s="552" t="e">
        <f>IF(ISNUMBER(Regressions!K105),ROUND(Regressions!K105, 1), NA())</f>
        <v>#N/A</v>
      </c>
      <c r="K95" s="548" t="e">
        <f>IF(ISNUMBER(Regressions!L105),ROUND(Regressions!L105, 1), NA())</f>
        <v>#N/A</v>
      </c>
      <c r="L95" s="553" t="e">
        <f>IF(ISNUMBER(Regressions!M105),ROUND(Regressions!M105, 1), NA())</f>
        <v>#N/A</v>
      </c>
      <c r="M95" s="550" t="e">
        <f>IF(ISNUMBER(Regressions!N105),ROUND(Regressions!N105, 1), NA())</f>
        <v>#N/A</v>
      </c>
      <c r="N95" s="551" t="e">
        <f>IF(ISNUMBER(Regressions!O105),ROUND(Regressions!O105, 1), NA())</f>
        <v>#N/A</v>
      </c>
      <c r="O95" s="552" t="e">
        <f>IF(ISNUMBER(Regressions!Q105),ROUND(Regressions!Q105, 1), NA())</f>
        <v>#N/A</v>
      </c>
      <c r="P95" s="548" t="e">
        <f>IF(ISNUMBER(Regressions!R105),ROUND(Regressions!R105, 1), NA())</f>
        <v>#N/A</v>
      </c>
      <c r="Q95" s="554" t="e">
        <f>IF(ISNUMBER(Regressions!S105),ROUND(Regressions!S105, 1), NA())</f>
        <v>#N/A</v>
      </c>
      <c r="R95" s="550" t="e">
        <f>IF(ISNUMBER(Regressions!T105),ROUND(Regressions!T105, 1), NA())</f>
        <v>#N/A</v>
      </c>
      <c r="S95" s="551" t="e">
        <f>IF(ISNUMBER(Regressions!U105),ROUND(Regressions!U105, 1), NA())</f>
        <v>#N/A</v>
      </c>
    </row>
    <row r="96" spans="1:19" hidden="1" x14ac:dyDescent="0.25">
      <c r="A96" s="543" t="str">
        <f>+Introduction!$C$7</f>
        <v>Timor-Leste</v>
      </c>
      <c r="B96" s="544">
        <f>IF(ISBLANK(Regressions!B106), " ", Regressions!B106)</f>
        <v>2030</v>
      </c>
      <c r="C96" s="543" t="str">
        <f>HLOOKUP(Introduction!$G$4,nametranslations,25,FALSE)</f>
        <v>Rural</v>
      </c>
      <c r="D96" s="546" t="str">
        <f>IF(ISBLANK(Regressions!D106), " ", Regressions!D106)</f>
        <v xml:space="preserve"> </v>
      </c>
      <c r="E96" s="547" t="e">
        <f>IF(ISNUMBER(Regressions!E106),ROUND(Regressions!E106, 1), NA())</f>
        <v>#N/A</v>
      </c>
      <c r="F96" s="548" t="e">
        <f>IF(ISNUMBER(Regressions!F106),ROUND(Regressions!F106, 1), NA())</f>
        <v>#N/A</v>
      </c>
      <c r="G96" s="549" t="e">
        <f>IF(ISNUMBER(Regressions!G106),ROUND(Regressions!G106, 1), NA())</f>
        <v>#N/A</v>
      </c>
      <c r="H96" s="550" t="e">
        <f>IF(ISNUMBER(Regressions!H106),ROUND(Regressions!H106, 1), NA())</f>
        <v>#N/A</v>
      </c>
      <c r="I96" s="551" t="e">
        <f>IF(ISNUMBER(Regressions!I106),ROUND(Regressions!I106, 1), NA())</f>
        <v>#N/A</v>
      </c>
      <c r="J96" s="552" t="e">
        <f>IF(ISNUMBER(Regressions!K106),ROUND(Regressions!K106, 1), NA())</f>
        <v>#N/A</v>
      </c>
      <c r="K96" s="548" t="e">
        <f>IF(ISNUMBER(Regressions!L106),ROUND(Regressions!L106, 1), NA())</f>
        <v>#N/A</v>
      </c>
      <c r="L96" s="553" t="e">
        <f>IF(ISNUMBER(Regressions!M106),ROUND(Regressions!M106, 1), NA())</f>
        <v>#N/A</v>
      </c>
      <c r="M96" s="550" t="e">
        <f>IF(ISNUMBER(Regressions!N106),ROUND(Regressions!N106, 1), NA())</f>
        <v>#N/A</v>
      </c>
      <c r="N96" s="551" t="e">
        <f>IF(ISNUMBER(Regressions!O106),ROUND(Regressions!O106, 1), NA())</f>
        <v>#N/A</v>
      </c>
      <c r="O96" s="552" t="e">
        <f>IF(ISNUMBER(Regressions!Q106),ROUND(Regressions!Q106, 1), NA())</f>
        <v>#N/A</v>
      </c>
      <c r="P96" s="548" t="e">
        <f>IF(ISNUMBER(Regressions!R106),ROUND(Regressions!R106, 1), NA())</f>
        <v>#N/A</v>
      </c>
      <c r="Q96" s="554" t="e">
        <f>IF(ISNUMBER(Regressions!S106),ROUND(Regressions!S106, 1), NA())</f>
        <v>#N/A</v>
      </c>
      <c r="R96" s="550" t="e">
        <f>IF(ISNUMBER(Regressions!T106),ROUND(Regressions!T106, 1), NA())</f>
        <v>#N/A</v>
      </c>
      <c r="S96" s="551" t="e">
        <f>IF(ISNUMBER(Regressions!U106),ROUND(Regressions!U106, 1), NA())</f>
        <v>#N/A</v>
      </c>
    </row>
    <row r="97" spans="1:19" x14ac:dyDescent="0.25">
      <c r="A97" s="543" t="str">
        <f>+Introduction!$C$7</f>
        <v>Timor-Leste</v>
      </c>
      <c r="B97" s="544">
        <f>IF(ISBLANK(Regressions!B107), " ", Regressions!B107)</f>
        <v>2000</v>
      </c>
      <c r="C97" s="543" t="str">
        <f>HLOOKUP(Introduction!$G$4,nametranslations,27,FALSE)</f>
        <v>Pre-primary</v>
      </c>
      <c r="D97" s="546" t="str">
        <f>IF(ISBLANK(Regressions!D107), " ", Regressions!D107)</f>
        <v xml:space="preserve"> </v>
      </c>
      <c r="E97" s="547" t="e">
        <f>IF(ISNUMBER(Regressions!E107),ROUND(Regressions!E107, 1), NA())</f>
        <v>#N/A</v>
      </c>
      <c r="F97" s="548" t="e">
        <f>IF(ISNUMBER(Regressions!F107),ROUND(Regressions!F107, 1), NA())</f>
        <v>#N/A</v>
      </c>
      <c r="G97" s="549" t="e">
        <f>IF(ISNUMBER(Regressions!G107),ROUND(Regressions!G107, 1), NA())</f>
        <v>#N/A</v>
      </c>
      <c r="H97" s="550" t="e">
        <f>IF(ISNUMBER(Regressions!H107),ROUND(Regressions!H107, 1), NA())</f>
        <v>#N/A</v>
      </c>
      <c r="I97" s="551" t="e">
        <f>IF(ISNUMBER(Regressions!I107),ROUND(Regressions!I107, 1), NA())</f>
        <v>#N/A</v>
      </c>
      <c r="J97" s="552" t="e">
        <f>IF(ISNUMBER(Regressions!K107),ROUND(Regressions!K107, 1), NA())</f>
        <v>#N/A</v>
      </c>
      <c r="K97" s="548" t="e">
        <f>IF(ISNUMBER(Regressions!L107),ROUND(Regressions!L107, 1), NA())</f>
        <v>#N/A</v>
      </c>
      <c r="L97" s="553" t="e">
        <f>IF(ISNUMBER(Regressions!M107),ROUND(Regressions!M107, 1), NA())</f>
        <v>#N/A</v>
      </c>
      <c r="M97" s="550" t="e">
        <f>IF(ISNUMBER(Regressions!N107),ROUND(Regressions!N107, 1), NA())</f>
        <v>#N/A</v>
      </c>
      <c r="N97" s="551" t="e">
        <f>IF(ISNUMBER(Regressions!O107),ROUND(Regressions!O107, 1), NA())</f>
        <v>#N/A</v>
      </c>
      <c r="O97" s="552" t="e">
        <f>IF(ISNUMBER(Regressions!Q107),ROUND(Regressions!Q107, 1), NA())</f>
        <v>#N/A</v>
      </c>
      <c r="P97" s="548" t="e">
        <f>IF(ISNUMBER(Regressions!R107),ROUND(Regressions!R107, 1), NA())</f>
        <v>#N/A</v>
      </c>
      <c r="Q97" s="554" t="e">
        <f>IF(ISNUMBER(Regressions!S107),ROUND(Regressions!S107, 1), NA())</f>
        <v>#N/A</v>
      </c>
      <c r="R97" s="550" t="e">
        <f>IF(ISNUMBER(Regressions!T107),ROUND(Regressions!T107, 1), NA())</f>
        <v>#N/A</v>
      </c>
      <c r="S97" s="551" t="e">
        <f>IF(ISNUMBER(Regressions!U107),ROUND(Regressions!U107, 1), NA())</f>
        <v>#N/A</v>
      </c>
    </row>
    <row r="98" spans="1:19" x14ac:dyDescent="0.25">
      <c r="A98" s="543" t="str">
        <f>+Introduction!$C$7</f>
        <v>Timor-Leste</v>
      </c>
      <c r="B98" s="544">
        <f>IF(ISBLANK(Regressions!B108), " ", Regressions!B108)</f>
        <v>2001</v>
      </c>
      <c r="C98" s="543" t="str">
        <f>HLOOKUP(Introduction!$G$4,nametranslations,27,FALSE)</f>
        <v>Pre-primary</v>
      </c>
      <c r="D98" s="546" t="str">
        <f>IF(ISBLANK(Regressions!D108), " ", Regressions!D108)</f>
        <v xml:space="preserve"> </v>
      </c>
      <c r="E98" s="547" t="e">
        <f>IF(ISNUMBER(Regressions!E108),ROUND(Regressions!E108, 1), NA())</f>
        <v>#N/A</v>
      </c>
      <c r="F98" s="548" t="e">
        <f>IF(ISNUMBER(Regressions!F108),ROUND(Regressions!F108, 1), NA())</f>
        <v>#N/A</v>
      </c>
      <c r="G98" s="549" t="e">
        <f>IF(ISNUMBER(Regressions!G108),ROUND(Regressions!G108, 1), NA())</f>
        <v>#N/A</v>
      </c>
      <c r="H98" s="550" t="e">
        <f>IF(ISNUMBER(Regressions!H108),ROUND(Regressions!H108, 1), NA())</f>
        <v>#N/A</v>
      </c>
      <c r="I98" s="551" t="e">
        <f>IF(ISNUMBER(Regressions!I108),ROUND(Regressions!I108, 1), NA())</f>
        <v>#N/A</v>
      </c>
      <c r="J98" s="552" t="e">
        <f>IF(ISNUMBER(Regressions!K108),ROUND(Regressions!K108, 1), NA())</f>
        <v>#N/A</v>
      </c>
      <c r="K98" s="548" t="e">
        <f>IF(ISNUMBER(Regressions!L108),ROUND(Regressions!L108, 1), NA())</f>
        <v>#N/A</v>
      </c>
      <c r="L98" s="553" t="e">
        <f>IF(ISNUMBER(Regressions!M108),ROUND(Regressions!M108, 1), NA())</f>
        <v>#N/A</v>
      </c>
      <c r="M98" s="550" t="e">
        <f>IF(ISNUMBER(Regressions!N108),ROUND(Regressions!N108, 1), NA())</f>
        <v>#N/A</v>
      </c>
      <c r="N98" s="551" t="e">
        <f>IF(ISNUMBER(Regressions!O108),ROUND(Regressions!O108, 1), NA())</f>
        <v>#N/A</v>
      </c>
      <c r="O98" s="552" t="e">
        <f>IF(ISNUMBER(Regressions!Q108),ROUND(Regressions!Q108, 1), NA())</f>
        <v>#N/A</v>
      </c>
      <c r="P98" s="548" t="e">
        <f>IF(ISNUMBER(Regressions!R108),ROUND(Regressions!R108, 1), NA())</f>
        <v>#N/A</v>
      </c>
      <c r="Q98" s="554" t="e">
        <f>IF(ISNUMBER(Regressions!S108),ROUND(Regressions!S108, 1), NA())</f>
        <v>#N/A</v>
      </c>
      <c r="R98" s="550" t="e">
        <f>IF(ISNUMBER(Regressions!T108),ROUND(Regressions!T108, 1), NA())</f>
        <v>#N/A</v>
      </c>
      <c r="S98" s="551" t="e">
        <f>IF(ISNUMBER(Regressions!U108),ROUND(Regressions!U108, 1), NA())</f>
        <v>#N/A</v>
      </c>
    </row>
    <row r="99" spans="1:19" x14ac:dyDescent="0.25">
      <c r="A99" s="543" t="str">
        <f>+Introduction!$C$7</f>
        <v>Timor-Leste</v>
      </c>
      <c r="B99" s="544">
        <f>IF(ISBLANK(Regressions!B109), " ", Regressions!B109)</f>
        <v>2002</v>
      </c>
      <c r="C99" s="543" t="str">
        <f>HLOOKUP(Introduction!$G$4,nametranslations,27,FALSE)</f>
        <v>Pre-primary</v>
      </c>
      <c r="D99" s="546">
        <f>IF(ISBLANK(Regressions!D109), " ", Regressions!D109)</f>
        <v>50167</v>
      </c>
      <c r="E99" s="547" t="e">
        <f>IF(ISNUMBER(Regressions!E109),ROUND(Regressions!E109, 1), NA())</f>
        <v>#N/A</v>
      </c>
      <c r="F99" s="548" t="e">
        <f>IF(ISNUMBER(Regressions!F109),ROUND(Regressions!F109, 1), NA())</f>
        <v>#N/A</v>
      </c>
      <c r="G99" s="549" t="e">
        <f>IF(ISNUMBER(Regressions!G109),ROUND(Regressions!G109, 1), NA())</f>
        <v>#N/A</v>
      </c>
      <c r="H99" s="550" t="e">
        <f>IF(ISNUMBER(Regressions!H109),ROUND(Regressions!H109, 1), NA())</f>
        <v>#N/A</v>
      </c>
      <c r="I99" s="551" t="e">
        <f>IF(ISNUMBER(Regressions!I109),ROUND(Regressions!I109, 1), NA())</f>
        <v>#N/A</v>
      </c>
      <c r="J99" s="552" t="e">
        <f>IF(ISNUMBER(Regressions!K109),ROUND(Regressions!K109, 1), NA())</f>
        <v>#N/A</v>
      </c>
      <c r="K99" s="548" t="e">
        <f>IF(ISNUMBER(Regressions!L109),ROUND(Regressions!L109, 1), NA())</f>
        <v>#N/A</v>
      </c>
      <c r="L99" s="553" t="e">
        <f>IF(ISNUMBER(Regressions!M109),ROUND(Regressions!M109, 1), NA())</f>
        <v>#N/A</v>
      </c>
      <c r="M99" s="550" t="e">
        <f>IF(ISNUMBER(Regressions!N109),ROUND(Regressions!N109, 1), NA())</f>
        <v>#N/A</v>
      </c>
      <c r="N99" s="551" t="e">
        <f>IF(ISNUMBER(Regressions!O109),ROUND(Regressions!O109, 1), NA())</f>
        <v>#N/A</v>
      </c>
      <c r="O99" s="552" t="e">
        <f>IF(ISNUMBER(Regressions!Q109),ROUND(Regressions!Q109, 1), NA())</f>
        <v>#N/A</v>
      </c>
      <c r="P99" s="548" t="e">
        <f>IF(ISNUMBER(Regressions!R109),ROUND(Regressions!R109, 1), NA())</f>
        <v>#N/A</v>
      </c>
      <c r="Q99" s="554" t="e">
        <f>IF(ISNUMBER(Regressions!S109),ROUND(Regressions!S109, 1), NA())</f>
        <v>#N/A</v>
      </c>
      <c r="R99" s="550" t="e">
        <f>IF(ISNUMBER(Regressions!T109),ROUND(Regressions!T109, 1), NA())</f>
        <v>#N/A</v>
      </c>
      <c r="S99" s="551" t="e">
        <f>IF(ISNUMBER(Regressions!U109),ROUND(Regressions!U109, 1), NA())</f>
        <v>#N/A</v>
      </c>
    </row>
    <row r="100" spans="1:19" x14ac:dyDescent="0.25">
      <c r="A100" s="543" t="str">
        <f>+Introduction!$C$7</f>
        <v>Timor-Leste</v>
      </c>
      <c r="B100" s="544">
        <f>IF(ISBLANK(Regressions!B110), " ", Regressions!B110)</f>
        <v>2003</v>
      </c>
      <c r="C100" s="543" t="str">
        <f>HLOOKUP(Introduction!$G$4,nametranslations,27,FALSE)</f>
        <v>Pre-primary</v>
      </c>
      <c r="D100" s="546">
        <f>IF(ISBLANK(Regressions!D110), " ", Regressions!D110)</f>
        <v>53877</v>
      </c>
      <c r="E100" s="547" t="e">
        <f>IF(ISNUMBER(Regressions!E110),ROUND(Regressions!E110, 1), NA())</f>
        <v>#N/A</v>
      </c>
      <c r="F100" s="548" t="e">
        <f>IF(ISNUMBER(Regressions!F110),ROUND(Regressions!F110, 1), NA())</f>
        <v>#N/A</v>
      </c>
      <c r="G100" s="549" t="e">
        <f>IF(ISNUMBER(Regressions!G110),ROUND(Regressions!G110, 1), NA())</f>
        <v>#N/A</v>
      </c>
      <c r="H100" s="550" t="e">
        <f>IF(ISNUMBER(Regressions!H110),ROUND(Regressions!H110, 1), NA())</f>
        <v>#N/A</v>
      </c>
      <c r="I100" s="551" t="e">
        <f>IF(ISNUMBER(Regressions!I110),ROUND(Regressions!I110, 1), NA())</f>
        <v>#N/A</v>
      </c>
      <c r="J100" s="552" t="e">
        <f>IF(ISNUMBER(Regressions!K110),ROUND(Regressions!K110, 1), NA())</f>
        <v>#N/A</v>
      </c>
      <c r="K100" s="548" t="e">
        <f>IF(ISNUMBER(Regressions!L110),ROUND(Regressions!L110, 1), NA())</f>
        <v>#N/A</v>
      </c>
      <c r="L100" s="553" t="e">
        <f>IF(ISNUMBER(Regressions!M110),ROUND(Regressions!M110, 1), NA())</f>
        <v>#N/A</v>
      </c>
      <c r="M100" s="550" t="e">
        <f>IF(ISNUMBER(Regressions!N110),ROUND(Regressions!N110, 1), NA())</f>
        <v>#N/A</v>
      </c>
      <c r="N100" s="551" t="e">
        <f>IF(ISNUMBER(Regressions!O110),ROUND(Regressions!O110, 1), NA())</f>
        <v>#N/A</v>
      </c>
      <c r="O100" s="552" t="e">
        <f>IF(ISNUMBER(Regressions!Q110),ROUND(Regressions!Q110, 1), NA())</f>
        <v>#N/A</v>
      </c>
      <c r="P100" s="548" t="e">
        <f>IF(ISNUMBER(Regressions!R110),ROUND(Regressions!R110, 1), NA())</f>
        <v>#N/A</v>
      </c>
      <c r="Q100" s="554" t="e">
        <f>IF(ISNUMBER(Regressions!S110),ROUND(Regressions!S110, 1), NA())</f>
        <v>#N/A</v>
      </c>
      <c r="R100" s="550" t="e">
        <f>IF(ISNUMBER(Regressions!T110),ROUND(Regressions!T110, 1), NA())</f>
        <v>#N/A</v>
      </c>
      <c r="S100" s="551" t="e">
        <f>IF(ISNUMBER(Regressions!U110),ROUND(Regressions!U110, 1), NA())</f>
        <v>#N/A</v>
      </c>
    </row>
    <row r="101" spans="1:19" x14ac:dyDescent="0.25">
      <c r="A101" s="543" t="str">
        <f>+Introduction!$C$7</f>
        <v>Timor-Leste</v>
      </c>
      <c r="B101" s="544">
        <f>IF(ISBLANK(Regressions!B111), " ", Regressions!B111)</f>
        <v>2004</v>
      </c>
      <c r="C101" s="543" t="str">
        <f>HLOOKUP(Introduction!$G$4,nametranslations,27,FALSE)</f>
        <v>Pre-primary</v>
      </c>
      <c r="D101" s="546">
        <f>IF(ISBLANK(Regressions!D111), " ", Regressions!D111)</f>
        <v>55458</v>
      </c>
      <c r="E101" s="547" t="e">
        <f>IF(ISNUMBER(Regressions!E111),ROUND(Regressions!E111, 1), NA())</f>
        <v>#N/A</v>
      </c>
      <c r="F101" s="548" t="e">
        <f>IF(ISNUMBER(Regressions!F111),ROUND(Regressions!F111, 1), NA())</f>
        <v>#N/A</v>
      </c>
      <c r="G101" s="549" t="e">
        <f>IF(ISNUMBER(Regressions!G111),ROUND(Regressions!G111, 1), NA())</f>
        <v>#N/A</v>
      </c>
      <c r="H101" s="550" t="e">
        <f>IF(ISNUMBER(Regressions!H111),ROUND(Regressions!H111, 1), NA())</f>
        <v>#N/A</v>
      </c>
      <c r="I101" s="551" t="e">
        <f>IF(ISNUMBER(Regressions!I111),ROUND(Regressions!I111, 1), NA())</f>
        <v>#N/A</v>
      </c>
      <c r="J101" s="552" t="e">
        <f>IF(ISNUMBER(Regressions!K111),ROUND(Regressions!K111, 1), NA())</f>
        <v>#N/A</v>
      </c>
      <c r="K101" s="548" t="e">
        <f>IF(ISNUMBER(Regressions!L111),ROUND(Regressions!L111, 1), NA())</f>
        <v>#N/A</v>
      </c>
      <c r="L101" s="553" t="e">
        <f>IF(ISNUMBER(Regressions!M111),ROUND(Regressions!M111, 1), NA())</f>
        <v>#N/A</v>
      </c>
      <c r="M101" s="550" t="e">
        <f>IF(ISNUMBER(Regressions!N111),ROUND(Regressions!N111, 1), NA())</f>
        <v>#N/A</v>
      </c>
      <c r="N101" s="551" t="e">
        <f>IF(ISNUMBER(Regressions!O111),ROUND(Regressions!O111, 1), NA())</f>
        <v>#N/A</v>
      </c>
      <c r="O101" s="552" t="e">
        <f>IF(ISNUMBER(Regressions!Q111),ROUND(Regressions!Q111, 1), NA())</f>
        <v>#N/A</v>
      </c>
      <c r="P101" s="548" t="e">
        <f>IF(ISNUMBER(Regressions!R111),ROUND(Regressions!R111, 1), NA())</f>
        <v>#N/A</v>
      </c>
      <c r="Q101" s="554" t="e">
        <f>IF(ISNUMBER(Regressions!S111),ROUND(Regressions!S111, 1), NA())</f>
        <v>#N/A</v>
      </c>
      <c r="R101" s="550" t="e">
        <f>IF(ISNUMBER(Regressions!T111),ROUND(Regressions!T111, 1), NA())</f>
        <v>#N/A</v>
      </c>
      <c r="S101" s="551" t="e">
        <f>IF(ISNUMBER(Regressions!U111),ROUND(Regressions!U111, 1), NA())</f>
        <v>#N/A</v>
      </c>
    </row>
    <row r="102" spans="1:19" x14ac:dyDescent="0.25">
      <c r="A102" s="543" t="str">
        <f>+Introduction!$C$7</f>
        <v>Timor-Leste</v>
      </c>
      <c r="B102" s="544">
        <f>IF(ISBLANK(Regressions!B112), " ", Regressions!B112)</f>
        <v>2005</v>
      </c>
      <c r="C102" s="543" t="str">
        <f>HLOOKUP(Introduction!$G$4,nametranslations,27,FALSE)</f>
        <v>Pre-primary</v>
      </c>
      <c r="D102" s="546">
        <f>IF(ISBLANK(Regressions!D112), " ", Regressions!D112)</f>
        <v>57055</v>
      </c>
      <c r="E102" s="547" t="e">
        <f>IF(ISNUMBER(Regressions!E112),ROUND(Regressions!E112, 1), NA())</f>
        <v>#N/A</v>
      </c>
      <c r="F102" s="548" t="e">
        <f>IF(ISNUMBER(Regressions!F112),ROUND(Regressions!F112, 1), NA())</f>
        <v>#N/A</v>
      </c>
      <c r="G102" s="549" t="e">
        <f>IF(ISNUMBER(Regressions!G112),ROUND(Regressions!G112, 1), NA())</f>
        <v>#N/A</v>
      </c>
      <c r="H102" s="550" t="e">
        <f>IF(ISNUMBER(Regressions!H112),ROUND(Regressions!H112, 1), NA())</f>
        <v>#N/A</v>
      </c>
      <c r="I102" s="551" t="e">
        <f>IF(ISNUMBER(Regressions!I112),ROUND(Regressions!I112, 1), NA())</f>
        <v>#N/A</v>
      </c>
      <c r="J102" s="552" t="e">
        <f>IF(ISNUMBER(Regressions!K112),ROUND(Regressions!K112, 1), NA())</f>
        <v>#N/A</v>
      </c>
      <c r="K102" s="548" t="e">
        <f>IF(ISNUMBER(Regressions!L112),ROUND(Regressions!L112, 1), NA())</f>
        <v>#N/A</v>
      </c>
      <c r="L102" s="553" t="e">
        <f>IF(ISNUMBER(Regressions!M112),ROUND(Regressions!M112, 1), NA())</f>
        <v>#N/A</v>
      </c>
      <c r="M102" s="550" t="e">
        <f>IF(ISNUMBER(Regressions!N112),ROUND(Regressions!N112, 1), NA())</f>
        <v>#N/A</v>
      </c>
      <c r="N102" s="551" t="e">
        <f>IF(ISNUMBER(Regressions!O112),ROUND(Regressions!O112, 1), NA())</f>
        <v>#N/A</v>
      </c>
      <c r="O102" s="552" t="e">
        <f>IF(ISNUMBER(Regressions!Q112),ROUND(Regressions!Q112, 1), NA())</f>
        <v>#N/A</v>
      </c>
      <c r="P102" s="548" t="e">
        <f>IF(ISNUMBER(Regressions!R112),ROUND(Regressions!R112, 1), NA())</f>
        <v>#N/A</v>
      </c>
      <c r="Q102" s="554" t="e">
        <f>IF(ISNUMBER(Regressions!S112),ROUND(Regressions!S112, 1), NA())</f>
        <v>#N/A</v>
      </c>
      <c r="R102" s="550" t="e">
        <f>IF(ISNUMBER(Regressions!T112),ROUND(Regressions!T112, 1), NA())</f>
        <v>#N/A</v>
      </c>
      <c r="S102" s="551" t="e">
        <f>IF(ISNUMBER(Regressions!U112),ROUND(Regressions!U112, 1), NA())</f>
        <v>#N/A</v>
      </c>
    </row>
    <row r="103" spans="1:19" x14ac:dyDescent="0.25">
      <c r="A103" s="543" t="str">
        <f>+Introduction!$C$7</f>
        <v>Timor-Leste</v>
      </c>
      <c r="B103" s="544">
        <f>IF(ISBLANK(Regressions!B113), " ", Regressions!B113)</f>
        <v>2006</v>
      </c>
      <c r="C103" s="543" t="str">
        <f>HLOOKUP(Introduction!$G$4,nametranslations,27,FALSE)</f>
        <v>Pre-primary</v>
      </c>
      <c r="D103" s="546">
        <f>IF(ISBLANK(Regressions!D113), " ", Regressions!D113)</f>
        <v>59267</v>
      </c>
      <c r="E103" s="547" t="e">
        <f>IF(ISNUMBER(Regressions!E113),ROUND(Regressions!E113, 1), NA())</f>
        <v>#N/A</v>
      </c>
      <c r="F103" s="548" t="e">
        <f>IF(ISNUMBER(Regressions!F113),ROUND(Regressions!F113, 1), NA())</f>
        <v>#N/A</v>
      </c>
      <c r="G103" s="549" t="e">
        <f>IF(ISNUMBER(Regressions!G113),ROUND(Regressions!G113, 1), NA())</f>
        <v>#N/A</v>
      </c>
      <c r="H103" s="550" t="e">
        <f>IF(ISNUMBER(Regressions!H113),ROUND(Regressions!H113, 1), NA())</f>
        <v>#N/A</v>
      </c>
      <c r="I103" s="551" t="e">
        <f>IF(ISNUMBER(Regressions!I113),ROUND(Regressions!I113, 1), NA())</f>
        <v>#N/A</v>
      </c>
      <c r="J103" s="552" t="e">
        <f>IF(ISNUMBER(Regressions!K113),ROUND(Regressions!K113, 1), NA())</f>
        <v>#N/A</v>
      </c>
      <c r="K103" s="548" t="e">
        <f>IF(ISNUMBER(Regressions!L113),ROUND(Regressions!L113, 1), NA())</f>
        <v>#N/A</v>
      </c>
      <c r="L103" s="553" t="e">
        <f>IF(ISNUMBER(Regressions!M113),ROUND(Regressions!M113, 1), NA())</f>
        <v>#N/A</v>
      </c>
      <c r="M103" s="550" t="e">
        <f>IF(ISNUMBER(Regressions!N113),ROUND(Regressions!N113, 1), NA())</f>
        <v>#N/A</v>
      </c>
      <c r="N103" s="551" t="e">
        <f>IF(ISNUMBER(Regressions!O113),ROUND(Regressions!O113, 1), NA())</f>
        <v>#N/A</v>
      </c>
      <c r="O103" s="552" t="e">
        <f>IF(ISNUMBER(Regressions!Q113),ROUND(Regressions!Q113, 1), NA())</f>
        <v>#N/A</v>
      </c>
      <c r="P103" s="548" t="e">
        <f>IF(ISNUMBER(Regressions!R113),ROUND(Regressions!R113, 1), NA())</f>
        <v>#N/A</v>
      </c>
      <c r="Q103" s="554" t="e">
        <f>IF(ISNUMBER(Regressions!S113),ROUND(Regressions!S113, 1), NA())</f>
        <v>#N/A</v>
      </c>
      <c r="R103" s="550" t="e">
        <f>IF(ISNUMBER(Regressions!T113),ROUND(Regressions!T113, 1), NA())</f>
        <v>#N/A</v>
      </c>
      <c r="S103" s="551" t="e">
        <f>IF(ISNUMBER(Regressions!U113),ROUND(Regressions!U113, 1), NA())</f>
        <v>#N/A</v>
      </c>
    </row>
    <row r="104" spans="1:19" x14ac:dyDescent="0.25">
      <c r="A104" s="543" t="str">
        <f>+Introduction!$C$7</f>
        <v>Timor-Leste</v>
      </c>
      <c r="B104" s="544">
        <f>IF(ISBLANK(Regressions!B114), " ", Regressions!B114)</f>
        <v>2007</v>
      </c>
      <c r="C104" s="543" t="str">
        <f>HLOOKUP(Introduction!$G$4,nametranslations,27,FALSE)</f>
        <v>Pre-primary</v>
      </c>
      <c r="D104" s="546">
        <f>IF(ISBLANK(Regressions!D114), " ", Regressions!D114)</f>
        <v>60980</v>
      </c>
      <c r="E104" s="547">
        <f>IF(ISNUMBER(Regressions!E114),ROUND(Regressions!E114, 1), NA())</f>
        <v>70.099999999999994</v>
      </c>
      <c r="F104" s="548" t="e">
        <f>IF(ISNUMBER(Regressions!F114),ROUND(Regressions!F114, 1), NA())</f>
        <v>#N/A</v>
      </c>
      <c r="G104" s="549" t="e">
        <f>IF(ISNUMBER(Regressions!G114),ROUND(Regressions!G114, 1), NA())</f>
        <v>#N/A</v>
      </c>
      <c r="H104" s="550" t="e">
        <f>IF(ISNUMBER(Regressions!H114),ROUND(Regressions!H114, 1), NA())</f>
        <v>#N/A</v>
      </c>
      <c r="I104" s="551" t="e">
        <f>IF(ISNUMBER(Regressions!I114),ROUND(Regressions!I114, 1), NA())</f>
        <v>#N/A</v>
      </c>
      <c r="J104" s="552">
        <f>IF(ISNUMBER(Regressions!K114),ROUND(Regressions!K114, 1), NA())</f>
        <v>85.3</v>
      </c>
      <c r="K104" s="548" t="e">
        <f>IF(ISNUMBER(Regressions!L114),ROUND(Regressions!L114, 1), NA())</f>
        <v>#N/A</v>
      </c>
      <c r="L104" s="553" t="e">
        <f>IF(ISNUMBER(Regressions!M114),ROUND(Regressions!M114, 1), NA())</f>
        <v>#N/A</v>
      </c>
      <c r="M104" s="550" t="e">
        <f>IF(ISNUMBER(Regressions!N114),ROUND(Regressions!N114, 1), NA())</f>
        <v>#N/A</v>
      </c>
      <c r="N104" s="551" t="e">
        <f>IF(ISNUMBER(Regressions!O114),ROUND(Regressions!O114, 1), NA())</f>
        <v>#N/A</v>
      </c>
      <c r="O104" s="552" t="e">
        <f>IF(ISNUMBER(Regressions!Q114),ROUND(Regressions!Q114, 1), NA())</f>
        <v>#N/A</v>
      </c>
      <c r="P104" s="548" t="e">
        <f>IF(ISNUMBER(Regressions!R114),ROUND(Regressions!R114, 1), NA())</f>
        <v>#N/A</v>
      </c>
      <c r="Q104" s="554" t="e">
        <f>IF(ISNUMBER(Regressions!S114),ROUND(Regressions!S114, 1), NA())</f>
        <v>#N/A</v>
      </c>
      <c r="R104" s="550" t="e">
        <f>IF(ISNUMBER(Regressions!T114),ROUND(Regressions!T114, 1), NA())</f>
        <v>#N/A</v>
      </c>
      <c r="S104" s="551" t="e">
        <f>IF(ISNUMBER(Regressions!U114),ROUND(Regressions!U114, 1), NA())</f>
        <v>#N/A</v>
      </c>
    </row>
    <row r="105" spans="1:19" x14ac:dyDescent="0.25">
      <c r="A105" s="543" t="str">
        <f>+Introduction!$C$7</f>
        <v>Timor-Leste</v>
      </c>
      <c r="B105" s="544">
        <f>IF(ISBLANK(Regressions!B115), " ", Regressions!B115)</f>
        <v>2008</v>
      </c>
      <c r="C105" s="543" t="str">
        <f>HLOOKUP(Introduction!$G$4,nametranslations,27,FALSE)</f>
        <v>Pre-primary</v>
      </c>
      <c r="D105" s="546">
        <f>IF(ISBLANK(Regressions!D115), " ", Regressions!D115)</f>
        <v>62261</v>
      </c>
      <c r="E105" s="547">
        <f>IF(ISNUMBER(Regressions!E115),ROUND(Regressions!E115, 1), NA())</f>
        <v>70.099999999999994</v>
      </c>
      <c r="F105" s="548" t="e">
        <f>IF(ISNUMBER(Regressions!F115),ROUND(Regressions!F115, 1), NA())</f>
        <v>#N/A</v>
      </c>
      <c r="G105" s="549" t="e">
        <f>IF(ISNUMBER(Regressions!G115),ROUND(Regressions!G115, 1), NA())</f>
        <v>#N/A</v>
      </c>
      <c r="H105" s="550" t="e">
        <f>IF(ISNUMBER(Regressions!H115),ROUND(Regressions!H115, 1), NA())</f>
        <v>#N/A</v>
      </c>
      <c r="I105" s="551" t="e">
        <f>IF(ISNUMBER(Regressions!I115),ROUND(Regressions!I115, 1), NA())</f>
        <v>#N/A</v>
      </c>
      <c r="J105" s="552">
        <f>IF(ISNUMBER(Regressions!K115),ROUND(Regressions!K115, 1), NA())</f>
        <v>85.3</v>
      </c>
      <c r="K105" s="548" t="e">
        <f>IF(ISNUMBER(Regressions!L115),ROUND(Regressions!L115, 1), NA())</f>
        <v>#N/A</v>
      </c>
      <c r="L105" s="553" t="e">
        <f>IF(ISNUMBER(Regressions!M115),ROUND(Regressions!M115, 1), NA())</f>
        <v>#N/A</v>
      </c>
      <c r="M105" s="550" t="e">
        <f>IF(ISNUMBER(Regressions!N115),ROUND(Regressions!N115, 1), NA())</f>
        <v>#N/A</v>
      </c>
      <c r="N105" s="551" t="e">
        <f>IF(ISNUMBER(Regressions!O115),ROUND(Regressions!O115, 1), NA())</f>
        <v>#N/A</v>
      </c>
      <c r="O105" s="552" t="e">
        <f>IF(ISNUMBER(Regressions!Q115),ROUND(Regressions!Q115, 1), NA())</f>
        <v>#N/A</v>
      </c>
      <c r="P105" s="548" t="e">
        <f>IF(ISNUMBER(Regressions!R115),ROUND(Regressions!R115, 1), NA())</f>
        <v>#N/A</v>
      </c>
      <c r="Q105" s="554" t="e">
        <f>IF(ISNUMBER(Regressions!S115),ROUND(Regressions!S115, 1), NA())</f>
        <v>#N/A</v>
      </c>
      <c r="R105" s="550" t="e">
        <f>IF(ISNUMBER(Regressions!T115),ROUND(Regressions!T115, 1), NA())</f>
        <v>#N/A</v>
      </c>
      <c r="S105" s="551" t="e">
        <f>IF(ISNUMBER(Regressions!U115),ROUND(Regressions!U115, 1), NA())</f>
        <v>#N/A</v>
      </c>
    </row>
    <row r="106" spans="1:19" x14ac:dyDescent="0.25">
      <c r="A106" s="543" t="str">
        <f>+Introduction!$C$7</f>
        <v>Timor-Leste</v>
      </c>
      <c r="B106" s="544">
        <f>IF(ISBLANK(Regressions!B116), " ", Regressions!B116)</f>
        <v>2009</v>
      </c>
      <c r="C106" s="543" t="str">
        <f>HLOOKUP(Introduction!$G$4,nametranslations,27,FALSE)</f>
        <v>Pre-primary</v>
      </c>
      <c r="D106" s="546">
        <f>IF(ISBLANK(Regressions!D116), " ", Regressions!D116)</f>
        <v>63350</v>
      </c>
      <c r="E106" s="547">
        <f>IF(ISNUMBER(Regressions!E116),ROUND(Regressions!E116, 1), NA())</f>
        <v>70.099999999999994</v>
      </c>
      <c r="F106" s="548">
        <f>IF(ISNUMBER(Regressions!F116),ROUND(Regressions!F116, 1), NA())</f>
        <v>67.2</v>
      </c>
      <c r="G106" s="549">
        <f>IF(ISNUMBER(Regressions!G116),ROUND(Regressions!G116, 1), NA())</f>
        <v>62.4</v>
      </c>
      <c r="H106" s="550">
        <f>IF(ISNUMBER(Regressions!H116),ROUND(Regressions!H116, 1), NA())</f>
        <v>4.8</v>
      </c>
      <c r="I106" s="551">
        <f>IF(ISNUMBER(Regressions!I116),ROUND(Regressions!I116, 1), NA())</f>
        <v>32.799999999999997</v>
      </c>
      <c r="J106" s="552">
        <f>IF(ISNUMBER(Regressions!K116),ROUND(Regressions!K116, 1), NA())</f>
        <v>85.3</v>
      </c>
      <c r="K106" s="548">
        <f>IF(ISNUMBER(Regressions!L116),ROUND(Regressions!L116, 1), NA())</f>
        <v>52.6</v>
      </c>
      <c r="L106" s="553">
        <f>IF(ISNUMBER(Regressions!M116),ROUND(Regressions!M116, 1), NA())</f>
        <v>38.5</v>
      </c>
      <c r="M106" s="550">
        <f>IF(ISNUMBER(Regressions!N116),ROUND(Regressions!N116, 1), NA())</f>
        <v>14.1</v>
      </c>
      <c r="N106" s="551">
        <f>IF(ISNUMBER(Regressions!O116),ROUND(Regressions!O116, 1), NA())</f>
        <v>47.4</v>
      </c>
      <c r="O106" s="552" t="e">
        <f>IF(ISNUMBER(Regressions!Q116),ROUND(Regressions!Q116, 1), NA())</f>
        <v>#N/A</v>
      </c>
      <c r="P106" s="548" t="e">
        <f>IF(ISNUMBER(Regressions!R116),ROUND(Regressions!R116, 1), NA())</f>
        <v>#N/A</v>
      </c>
      <c r="Q106" s="554" t="e">
        <f>IF(ISNUMBER(Regressions!S116),ROUND(Regressions!S116, 1), NA())</f>
        <v>#N/A</v>
      </c>
      <c r="R106" s="550" t="e">
        <f>IF(ISNUMBER(Regressions!T116),ROUND(Regressions!T116, 1), NA())</f>
        <v>#N/A</v>
      </c>
      <c r="S106" s="551" t="e">
        <f>IF(ISNUMBER(Regressions!U116),ROUND(Regressions!U116, 1), NA())</f>
        <v>#N/A</v>
      </c>
    </row>
    <row r="107" spans="1:19" x14ac:dyDescent="0.25">
      <c r="A107" s="543" t="str">
        <f>+Introduction!$C$7</f>
        <v>Timor-Leste</v>
      </c>
      <c r="B107" s="544">
        <f>IF(ISBLANK(Regressions!B117), " ", Regressions!B117)</f>
        <v>2010</v>
      </c>
      <c r="C107" s="543" t="str">
        <f>HLOOKUP(Introduction!$G$4,nametranslations,27,FALSE)</f>
        <v>Pre-primary</v>
      </c>
      <c r="D107" s="546">
        <f>IF(ISBLANK(Regressions!D117), " ", Regressions!D117)</f>
        <v>64589</v>
      </c>
      <c r="E107" s="547">
        <f>IF(ISNUMBER(Regressions!E117),ROUND(Regressions!E117, 1), NA())</f>
        <v>70.099999999999994</v>
      </c>
      <c r="F107" s="548">
        <f>IF(ISNUMBER(Regressions!F117),ROUND(Regressions!F117, 1), NA())</f>
        <v>67.2</v>
      </c>
      <c r="G107" s="549">
        <f>IF(ISNUMBER(Regressions!G117),ROUND(Regressions!G117, 1), NA())</f>
        <v>62.4</v>
      </c>
      <c r="H107" s="550">
        <f>IF(ISNUMBER(Regressions!H117),ROUND(Regressions!H117, 1), NA())</f>
        <v>4.8</v>
      </c>
      <c r="I107" s="551">
        <f>IF(ISNUMBER(Regressions!I117),ROUND(Regressions!I117, 1), NA())</f>
        <v>32.799999999999997</v>
      </c>
      <c r="J107" s="552">
        <f>IF(ISNUMBER(Regressions!K117),ROUND(Regressions!K117, 1), NA())</f>
        <v>85.3</v>
      </c>
      <c r="K107" s="548">
        <f>IF(ISNUMBER(Regressions!L117),ROUND(Regressions!L117, 1), NA())</f>
        <v>52.6</v>
      </c>
      <c r="L107" s="553">
        <f>IF(ISNUMBER(Regressions!M117),ROUND(Regressions!M117, 1), NA())</f>
        <v>38.5</v>
      </c>
      <c r="M107" s="550">
        <f>IF(ISNUMBER(Regressions!N117),ROUND(Regressions!N117, 1), NA())</f>
        <v>14.1</v>
      </c>
      <c r="N107" s="551">
        <f>IF(ISNUMBER(Regressions!O117),ROUND(Regressions!O117, 1), NA())</f>
        <v>47.4</v>
      </c>
      <c r="O107" s="552" t="e">
        <f>IF(ISNUMBER(Regressions!Q117),ROUND(Regressions!Q117, 1), NA())</f>
        <v>#N/A</v>
      </c>
      <c r="P107" s="548" t="e">
        <f>IF(ISNUMBER(Regressions!R117),ROUND(Regressions!R117, 1), NA())</f>
        <v>#N/A</v>
      </c>
      <c r="Q107" s="554" t="e">
        <f>IF(ISNUMBER(Regressions!S117),ROUND(Regressions!S117, 1), NA())</f>
        <v>#N/A</v>
      </c>
      <c r="R107" s="550" t="e">
        <f>IF(ISNUMBER(Regressions!T117),ROUND(Regressions!T117, 1), NA())</f>
        <v>#N/A</v>
      </c>
      <c r="S107" s="551" t="e">
        <f>IF(ISNUMBER(Regressions!U117),ROUND(Regressions!U117, 1), NA())</f>
        <v>#N/A</v>
      </c>
    </row>
    <row r="108" spans="1:19" x14ac:dyDescent="0.25">
      <c r="A108" s="543" t="str">
        <f>+Introduction!$C$7</f>
        <v>Timor-Leste</v>
      </c>
      <c r="B108" s="544">
        <f>IF(ISBLANK(Regressions!B118), " ", Regressions!B118)</f>
        <v>2011</v>
      </c>
      <c r="C108" s="543" t="str">
        <f>HLOOKUP(Introduction!$G$4,nametranslations,27,FALSE)</f>
        <v>Pre-primary</v>
      </c>
      <c r="D108" s="546">
        <f>IF(ISBLANK(Regressions!D118), " ", Regressions!D118)</f>
        <v>64815</v>
      </c>
      <c r="E108" s="547">
        <f>IF(ISNUMBER(Regressions!E118),ROUND(Regressions!E118, 1), NA())</f>
        <v>70.099999999999994</v>
      </c>
      <c r="F108" s="548">
        <f>IF(ISNUMBER(Regressions!F118),ROUND(Regressions!F118, 1), NA())</f>
        <v>67.2</v>
      </c>
      <c r="G108" s="549">
        <f>IF(ISNUMBER(Regressions!G118),ROUND(Regressions!G118, 1), NA())</f>
        <v>62.4</v>
      </c>
      <c r="H108" s="550">
        <f>IF(ISNUMBER(Regressions!H118),ROUND(Regressions!H118, 1), NA())</f>
        <v>4.8</v>
      </c>
      <c r="I108" s="551">
        <f>IF(ISNUMBER(Regressions!I118),ROUND(Regressions!I118, 1), NA())</f>
        <v>32.799999999999997</v>
      </c>
      <c r="J108" s="552">
        <f>IF(ISNUMBER(Regressions!K118),ROUND(Regressions!K118, 1), NA())</f>
        <v>85.3</v>
      </c>
      <c r="K108" s="548">
        <f>IF(ISNUMBER(Regressions!L118),ROUND(Regressions!L118, 1), NA())</f>
        <v>52.6</v>
      </c>
      <c r="L108" s="553">
        <f>IF(ISNUMBER(Regressions!M118),ROUND(Regressions!M118, 1), NA())</f>
        <v>38.5</v>
      </c>
      <c r="M108" s="550">
        <f>IF(ISNUMBER(Regressions!N118),ROUND(Regressions!N118, 1), NA())</f>
        <v>14.1</v>
      </c>
      <c r="N108" s="551">
        <f>IF(ISNUMBER(Regressions!O118),ROUND(Regressions!O118, 1), NA())</f>
        <v>47.4</v>
      </c>
      <c r="O108" s="552" t="e">
        <f>IF(ISNUMBER(Regressions!Q118),ROUND(Regressions!Q118, 1), NA())</f>
        <v>#N/A</v>
      </c>
      <c r="P108" s="548" t="e">
        <f>IF(ISNUMBER(Regressions!R118),ROUND(Regressions!R118, 1), NA())</f>
        <v>#N/A</v>
      </c>
      <c r="Q108" s="554" t="e">
        <f>IF(ISNUMBER(Regressions!S118),ROUND(Regressions!S118, 1), NA())</f>
        <v>#N/A</v>
      </c>
      <c r="R108" s="550" t="e">
        <f>IF(ISNUMBER(Regressions!T118),ROUND(Regressions!T118, 1), NA())</f>
        <v>#N/A</v>
      </c>
      <c r="S108" s="551" t="e">
        <f>IF(ISNUMBER(Regressions!U118),ROUND(Regressions!U118, 1), NA())</f>
        <v>#N/A</v>
      </c>
    </row>
    <row r="109" spans="1:19" x14ac:dyDescent="0.25">
      <c r="A109" s="543" t="str">
        <f>+Introduction!$C$7</f>
        <v>Timor-Leste</v>
      </c>
      <c r="B109" s="544">
        <f>IF(ISBLANK(Regressions!B119), " ", Regressions!B119)</f>
        <v>2012</v>
      </c>
      <c r="C109" s="543" t="str">
        <f>HLOOKUP(Introduction!$G$4,nametranslations,27,FALSE)</f>
        <v>Pre-primary</v>
      </c>
      <c r="D109" s="546">
        <f>IF(ISBLANK(Regressions!D119), " ", Regressions!D119)</f>
        <v>94299</v>
      </c>
      <c r="E109" s="547">
        <f>IF(ISNUMBER(Regressions!E119),ROUND(Regressions!E119, 1), NA())</f>
        <v>71</v>
      </c>
      <c r="F109" s="548">
        <f>IF(ISNUMBER(Regressions!F119),ROUND(Regressions!F119, 1), NA())</f>
        <v>67.2</v>
      </c>
      <c r="G109" s="549">
        <f>IF(ISNUMBER(Regressions!G119),ROUND(Regressions!G119, 1), NA())</f>
        <v>62.4</v>
      </c>
      <c r="H109" s="550">
        <f>IF(ISNUMBER(Regressions!H119),ROUND(Regressions!H119, 1), NA())</f>
        <v>4.8</v>
      </c>
      <c r="I109" s="551">
        <f>IF(ISNUMBER(Regressions!I119),ROUND(Regressions!I119, 1), NA())</f>
        <v>32.799999999999997</v>
      </c>
      <c r="J109" s="552">
        <f>IF(ISNUMBER(Regressions!K119),ROUND(Regressions!K119, 1), NA())</f>
        <v>80.8</v>
      </c>
      <c r="K109" s="548">
        <f>IF(ISNUMBER(Regressions!L119),ROUND(Regressions!L119, 1), NA())</f>
        <v>52.6</v>
      </c>
      <c r="L109" s="553">
        <f>IF(ISNUMBER(Regressions!M119),ROUND(Regressions!M119, 1), NA())</f>
        <v>38.5</v>
      </c>
      <c r="M109" s="550">
        <f>IF(ISNUMBER(Regressions!N119),ROUND(Regressions!N119, 1), NA())</f>
        <v>14.1</v>
      </c>
      <c r="N109" s="551">
        <f>IF(ISNUMBER(Regressions!O119),ROUND(Regressions!O119, 1), NA())</f>
        <v>47.4</v>
      </c>
      <c r="O109" s="552" t="e">
        <f>IF(ISNUMBER(Regressions!Q119),ROUND(Regressions!Q119, 1), NA())</f>
        <v>#N/A</v>
      </c>
      <c r="P109" s="548" t="e">
        <f>IF(ISNUMBER(Regressions!R119),ROUND(Regressions!R119, 1), NA())</f>
        <v>#N/A</v>
      </c>
      <c r="Q109" s="554" t="e">
        <f>IF(ISNUMBER(Regressions!S119),ROUND(Regressions!S119, 1), NA())</f>
        <v>#N/A</v>
      </c>
      <c r="R109" s="550" t="e">
        <f>IF(ISNUMBER(Regressions!T119),ROUND(Regressions!T119, 1), NA())</f>
        <v>#N/A</v>
      </c>
      <c r="S109" s="551" t="e">
        <f>IF(ISNUMBER(Regressions!U119),ROUND(Regressions!U119, 1), NA())</f>
        <v>#N/A</v>
      </c>
    </row>
    <row r="110" spans="1:19" x14ac:dyDescent="0.25">
      <c r="A110" s="543" t="str">
        <f>+Introduction!$C$7</f>
        <v>Timor-Leste</v>
      </c>
      <c r="B110" s="544">
        <f>IF(ISBLANK(Regressions!B120), " ", Regressions!B120)</f>
        <v>2013</v>
      </c>
      <c r="C110" s="543" t="str">
        <f>HLOOKUP(Introduction!$G$4,nametranslations,27,FALSE)</f>
        <v>Pre-primary</v>
      </c>
      <c r="D110" s="546">
        <f>IF(ISBLANK(Regressions!D120), " ", Regressions!D120)</f>
        <v>92777</v>
      </c>
      <c r="E110" s="547">
        <f>IF(ISNUMBER(Regressions!E120),ROUND(Regressions!E120, 1), NA())</f>
        <v>72</v>
      </c>
      <c r="F110" s="548">
        <f>IF(ISNUMBER(Regressions!F120),ROUND(Regressions!F120, 1), NA())</f>
        <v>67.2</v>
      </c>
      <c r="G110" s="549">
        <f>IF(ISNUMBER(Regressions!G120),ROUND(Regressions!G120, 1), NA())</f>
        <v>62.4</v>
      </c>
      <c r="H110" s="550">
        <f>IF(ISNUMBER(Regressions!H120),ROUND(Regressions!H120, 1), NA())</f>
        <v>4.8</v>
      </c>
      <c r="I110" s="551">
        <f>IF(ISNUMBER(Regressions!I120),ROUND(Regressions!I120, 1), NA())</f>
        <v>32.799999999999997</v>
      </c>
      <c r="J110" s="552">
        <f>IF(ISNUMBER(Regressions!K120),ROUND(Regressions!K120, 1), NA())</f>
        <v>76.3</v>
      </c>
      <c r="K110" s="548">
        <f>IF(ISNUMBER(Regressions!L120),ROUND(Regressions!L120, 1), NA())</f>
        <v>52.6</v>
      </c>
      <c r="L110" s="553">
        <f>IF(ISNUMBER(Regressions!M120),ROUND(Regressions!M120, 1), NA())</f>
        <v>38.5</v>
      </c>
      <c r="M110" s="550">
        <f>IF(ISNUMBER(Regressions!N120),ROUND(Regressions!N120, 1), NA())</f>
        <v>14.1</v>
      </c>
      <c r="N110" s="551">
        <f>IF(ISNUMBER(Regressions!O120),ROUND(Regressions!O120, 1), NA())</f>
        <v>47.4</v>
      </c>
      <c r="O110" s="552" t="e">
        <f>IF(ISNUMBER(Regressions!Q120),ROUND(Regressions!Q120, 1), NA())</f>
        <v>#N/A</v>
      </c>
      <c r="P110" s="548" t="e">
        <f>IF(ISNUMBER(Regressions!R120),ROUND(Regressions!R120, 1), NA())</f>
        <v>#N/A</v>
      </c>
      <c r="Q110" s="554" t="e">
        <f>IF(ISNUMBER(Regressions!S120),ROUND(Regressions!S120, 1), NA())</f>
        <v>#N/A</v>
      </c>
      <c r="R110" s="550" t="e">
        <f>IF(ISNUMBER(Regressions!T120),ROUND(Regressions!T120, 1), NA())</f>
        <v>#N/A</v>
      </c>
      <c r="S110" s="551" t="e">
        <f>IF(ISNUMBER(Regressions!U120),ROUND(Regressions!U120, 1), NA())</f>
        <v>#N/A</v>
      </c>
    </row>
    <row r="111" spans="1:19" x14ac:dyDescent="0.25">
      <c r="A111" s="543" t="str">
        <f>+Introduction!$C$7</f>
        <v>Timor-Leste</v>
      </c>
      <c r="B111" s="544">
        <f>IF(ISBLANK(Regressions!B121), " ", Regressions!B121)</f>
        <v>2014</v>
      </c>
      <c r="C111" s="543" t="str">
        <f>HLOOKUP(Introduction!$G$4,nametranslations,27,FALSE)</f>
        <v>Pre-primary</v>
      </c>
      <c r="D111" s="546">
        <f>IF(ISBLANK(Regressions!D121), " ", Regressions!D121)</f>
        <v>92752</v>
      </c>
      <c r="E111" s="547">
        <f>IF(ISNUMBER(Regressions!E121),ROUND(Regressions!E121, 1), NA())</f>
        <v>73</v>
      </c>
      <c r="F111" s="548">
        <f>IF(ISNUMBER(Regressions!F121),ROUND(Regressions!F121, 1), NA())</f>
        <v>67.2</v>
      </c>
      <c r="G111" s="549">
        <f>IF(ISNUMBER(Regressions!G121),ROUND(Regressions!G121, 1), NA())</f>
        <v>62.4</v>
      </c>
      <c r="H111" s="550">
        <f>IF(ISNUMBER(Regressions!H121),ROUND(Regressions!H121, 1), NA())</f>
        <v>4.8</v>
      </c>
      <c r="I111" s="551">
        <f>IF(ISNUMBER(Regressions!I121),ROUND(Regressions!I121, 1), NA())</f>
        <v>32.799999999999997</v>
      </c>
      <c r="J111" s="552">
        <f>IF(ISNUMBER(Regressions!K121),ROUND(Regressions!K121, 1), NA())</f>
        <v>71.8</v>
      </c>
      <c r="K111" s="548">
        <f>IF(ISNUMBER(Regressions!L121),ROUND(Regressions!L121, 1), NA())</f>
        <v>52.6</v>
      </c>
      <c r="L111" s="553">
        <f>IF(ISNUMBER(Regressions!M121),ROUND(Regressions!M121, 1), NA())</f>
        <v>38.5</v>
      </c>
      <c r="M111" s="550">
        <f>IF(ISNUMBER(Regressions!N121),ROUND(Regressions!N121, 1), NA())</f>
        <v>14.1</v>
      </c>
      <c r="N111" s="551">
        <f>IF(ISNUMBER(Regressions!O121),ROUND(Regressions!O121, 1), NA())</f>
        <v>47.4</v>
      </c>
      <c r="O111" s="552" t="e">
        <f>IF(ISNUMBER(Regressions!Q121),ROUND(Regressions!Q121, 1), NA())</f>
        <v>#N/A</v>
      </c>
      <c r="P111" s="548" t="e">
        <f>IF(ISNUMBER(Regressions!R121),ROUND(Regressions!R121, 1), NA())</f>
        <v>#N/A</v>
      </c>
      <c r="Q111" s="554" t="e">
        <f>IF(ISNUMBER(Regressions!S121),ROUND(Regressions!S121, 1), NA())</f>
        <v>#N/A</v>
      </c>
      <c r="R111" s="550" t="e">
        <f>IF(ISNUMBER(Regressions!T121),ROUND(Regressions!T121, 1), NA())</f>
        <v>#N/A</v>
      </c>
      <c r="S111" s="551" t="e">
        <f>IF(ISNUMBER(Regressions!U121),ROUND(Regressions!U121, 1), NA())</f>
        <v>#N/A</v>
      </c>
    </row>
    <row r="112" spans="1:19" x14ac:dyDescent="0.25">
      <c r="A112" s="543" t="str">
        <f>+Introduction!$C$7</f>
        <v>Timor-Leste</v>
      </c>
      <c r="B112" s="544">
        <f>IF(ISBLANK(Regressions!B122), " ", Regressions!B122)</f>
        <v>2015</v>
      </c>
      <c r="C112" s="543" t="str">
        <f>HLOOKUP(Introduction!$G$4,nametranslations,27,FALSE)</f>
        <v>Pre-primary</v>
      </c>
      <c r="D112" s="546">
        <f>IF(ISBLANK(Regressions!D122), " ", Regressions!D122)</f>
        <v>92971</v>
      </c>
      <c r="E112" s="547">
        <f>IF(ISNUMBER(Regressions!E122),ROUND(Regressions!E122, 1), NA())</f>
        <v>74</v>
      </c>
      <c r="F112" s="548">
        <f>IF(ISNUMBER(Regressions!F122),ROUND(Regressions!F122, 1), NA())</f>
        <v>67.2</v>
      </c>
      <c r="G112" s="549">
        <f>IF(ISNUMBER(Regressions!G122),ROUND(Regressions!G122, 1), NA())</f>
        <v>62.4</v>
      </c>
      <c r="H112" s="550">
        <f>IF(ISNUMBER(Regressions!H122),ROUND(Regressions!H122, 1), NA())</f>
        <v>4.8</v>
      </c>
      <c r="I112" s="551">
        <f>IF(ISNUMBER(Regressions!I122),ROUND(Regressions!I122, 1), NA())</f>
        <v>32.799999999999997</v>
      </c>
      <c r="J112" s="552">
        <f>IF(ISNUMBER(Regressions!K122),ROUND(Regressions!K122, 1), NA())</f>
        <v>67.3</v>
      </c>
      <c r="K112" s="548">
        <f>IF(ISNUMBER(Regressions!L122),ROUND(Regressions!L122, 1), NA())</f>
        <v>52.6</v>
      </c>
      <c r="L112" s="553">
        <f>IF(ISNUMBER(Regressions!M122),ROUND(Regressions!M122, 1), NA())</f>
        <v>38.5</v>
      </c>
      <c r="M112" s="550">
        <f>IF(ISNUMBER(Regressions!N122),ROUND(Regressions!N122, 1), NA())</f>
        <v>14.1</v>
      </c>
      <c r="N112" s="551">
        <f>IF(ISNUMBER(Regressions!O122),ROUND(Regressions!O122, 1), NA())</f>
        <v>47.4</v>
      </c>
      <c r="O112" s="552" t="e">
        <f>IF(ISNUMBER(Regressions!Q122),ROUND(Regressions!Q122, 1), NA())</f>
        <v>#N/A</v>
      </c>
      <c r="P112" s="548" t="e">
        <f>IF(ISNUMBER(Regressions!R122),ROUND(Regressions!R122, 1), NA())</f>
        <v>#N/A</v>
      </c>
      <c r="Q112" s="554" t="e">
        <f>IF(ISNUMBER(Regressions!S122),ROUND(Regressions!S122, 1), NA())</f>
        <v>#N/A</v>
      </c>
      <c r="R112" s="550" t="e">
        <f>IF(ISNUMBER(Regressions!T122),ROUND(Regressions!T122, 1), NA())</f>
        <v>#N/A</v>
      </c>
      <c r="S112" s="551" t="e">
        <f>IF(ISNUMBER(Regressions!U122),ROUND(Regressions!U122, 1), NA())</f>
        <v>#N/A</v>
      </c>
    </row>
    <row r="113" spans="1:19" x14ac:dyDescent="0.25">
      <c r="A113" s="543" t="str">
        <f>+Introduction!$C$7</f>
        <v>Timor-Leste</v>
      </c>
      <c r="B113" s="544">
        <f>IF(ISBLANK(Regressions!B123), " ", Regressions!B123)</f>
        <v>2016</v>
      </c>
      <c r="C113" s="543" t="str">
        <f>HLOOKUP(Introduction!$G$4,nametranslations,27,FALSE)</f>
        <v>Pre-primary</v>
      </c>
      <c r="D113" s="546">
        <f>IF(ISBLANK(Regressions!D123), " ", Regressions!D123)</f>
        <v>92445</v>
      </c>
      <c r="E113" s="547">
        <f>IF(ISNUMBER(Regressions!E123),ROUND(Regressions!E123, 1), NA())</f>
        <v>75</v>
      </c>
      <c r="F113" s="548">
        <f>IF(ISNUMBER(Regressions!F123),ROUND(Regressions!F123, 1), NA())</f>
        <v>67.2</v>
      </c>
      <c r="G113" s="549">
        <f>IF(ISNUMBER(Regressions!G123),ROUND(Regressions!G123, 1), NA())</f>
        <v>62.4</v>
      </c>
      <c r="H113" s="550">
        <f>IF(ISNUMBER(Regressions!H123),ROUND(Regressions!H123, 1), NA())</f>
        <v>4.8</v>
      </c>
      <c r="I113" s="551">
        <f>IF(ISNUMBER(Regressions!I123),ROUND(Regressions!I123, 1), NA())</f>
        <v>32.799999999999997</v>
      </c>
      <c r="J113" s="552">
        <f>IF(ISNUMBER(Regressions!K123),ROUND(Regressions!K123, 1), NA())</f>
        <v>62.9</v>
      </c>
      <c r="K113" s="548">
        <f>IF(ISNUMBER(Regressions!L123),ROUND(Regressions!L123, 1), NA())</f>
        <v>52.6</v>
      </c>
      <c r="L113" s="553">
        <f>IF(ISNUMBER(Regressions!M123),ROUND(Regressions!M123, 1), NA())</f>
        <v>38.5</v>
      </c>
      <c r="M113" s="550">
        <f>IF(ISNUMBER(Regressions!N123),ROUND(Regressions!N123, 1), NA())</f>
        <v>14.1</v>
      </c>
      <c r="N113" s="551">
        <f>IF(ISNUMBER(Regressions!O123),ROUND(Regressions!O123, 1), NA())</f>
        <v>47.4</v>
      </c>
      <c r="O113" s="552" t="e">
        <f>IF(ISNUMBER(Regressions!Q123),ROUND(Regressions!Q123, 1), NA())</f>
        <v>#N/A</v>
      </c>
      <c r="P113" s="548" t="e">
        <f>IF(ISNUMBER(Regressions!R123),ROUND(Regressions!R123, 1), NA())</f>
        <v>#N/A</v>
      </c>
      <c r="Q113" s="554" t="e">
        <f>IF(ISNUMBER(Regressions!S123),ROUND(Regressions!S123, 1), NA())</f>
        <v>#N/A</v>
      </c>
      <c r="R113" s="550" t="e">
        <f>IF(ISNUMBER(Regressions!T123),ROUND(Regressions!T123, 1), NA())</f>
        <v>#N/A</v>
      </c>
      <c r="S113" s="551" t="e">
        <f>IF(ISNUMBER(Regressions!U123),ROUND(Regressions!U123, 1), NA())</f>
        <v>#N/A</v>
      </c>
    </row>
    <row r="114" spans="1:19" x14ac:dyDescent="0.25">
      <c r="A114" s="543" t="str">
        <f>+Introduction!$C$7</f>
        <v>Timor-Leste</v>
      </c>
      <c r="B114" s="544">
        <f>IF(ISBLANK(Regressions!B124), " ", Regressions!B124)</f>
        <v>2017</v>
      </c>
      <c r="C114" s="543" t="str">
        <f>HLOOKUP(Introduction!$G$4,nametranslations,27,FALSE)</f>
        <v>Pre-primary</v>
      </c>
      <c r="D114" s="546">
        <f>IF(ISBLANK(Regressions!D124), " ", Regressions!D124)</f>
        <v>91799</v>
      </c>
      <c r="E114" s="547">
        <f>IF(ISNUMBER(Regressions!E124),ROUND(Regressions!E124, 1), NA())</f>
        <v>76</v>
      </c>
      <c r="F114" s="548">
        <f>IF(ISNUMBER(Regressions!F124),ROUND(Regressions!F124, 1), NA())</f>
        <v>67.2</v>
      </c>
      <c r="G114" s="549">
        <f>IF(ISNUMBER(Regressions!G124),ROUND(Regressions!G124, 1), NA())</f>
        <v>62.4</v>
      </c>
      <c r="H114" s="550">
        <f>IF(ISNUMBER(Regressions!H124),ROUND(Regressions!H124, 1), NA())</f>
        <v>4.8</v>
      </c>
      <c r="I114" s="551">
        <f>IF(ISNUMBER(Regressions!I124),ROUND(Regressions!I124, 1), NA())</f>
        <v>32.799999999999997</v>
      </c>
      <c r="J114" s="552">
        <f>IF(ISNUMBER(Regressions!K124),ROUND(Regressions!K124, 1), NA())</f>
        <v>58.4</v>
      </c>
      <c r="K114" s="548">
        <f>IF(ISNUMBER(Regressions!L124),ROUND(Regressions!L124, 1), NA())</f>
        <v>52.6</v>
      </c>
      <c r="L114" s="553">
        <f>IF(ISNUMBER(Regressions!M124),ROUND(Regressions!M124, 1), NA())</f>
        <v>38.5</v>
      </c>
      <c r="M114" s="550">
        <f>IF(ISNUMBER(Regressions!N124),ROUND(Regressions!N124, 1), NA())</f>
        <v>14.1</v>
      </c>
      <c r="N114" s="551">
        <f>IF(ISNUMBER(Regressions!O124),ROUND(Regressions!O124, 1), NA())</f>
        <v>47.4</v>
      </c>
      <c r="O114" s="552" t="e">
        <f>IF(ISNUMBER(Regressions!Q124),ROUND(Regressions!Q124, 1), NA())</f>
        <v>#N/A</v>
      </c>
      <c r="P114" s="548" t="e">
        <f>IF(ISNUMBER(Regressions!R124),ROUND(Regressions!R124, 1), NA())</f>
        <v>#N/A</v>
      </c>
      <c r="Q114" s="554" t="e">
        <f>IF(ISNUMBER(Regressions!S124),ROUND(Regressions!S124, 1), NA())</f>
        <v>#N/A</v>
      </c>
      <c r="R114" s="550" t="e">
        <f>IF(ISNUMBER(Regressions!T124),ROUND(Regressions!T124, 1), NA())</f>
        <v>#N/A</v>
      </c>
      <c r="S114" s="551" t="e">
        <f>IF(ISNUMBER(Regressions!U124),ROUND(Regressions!U124, 1), NA())</f>
        <v>#N/A</v>
      </c>
    </row>
    <row r="115" spans="1:19" x14ac:dyDescent="0.25">
      <c r="A115" s="543" t="str">
        <f>+Introduction!$C$7</f>
        <v>Timor-Leste</v>
      </c>
      <c r="B115" s="544">
        <f>IF(ISBLANK(Regressions!B125), " ", Regressions!B125)</f>
        <v>2018</v>
      </c>
      <c r="C115" s="543" t="str">
        <f>HLOOKUP(Introduction!$G$4,nametranslations,27,FALSE)</f>
        <v>Pre-primary</v>
      </c>
      <c r="D115" s="546">
        <f>IF(ISBLANK(Regressions!D125), " ", Regressions!D125)</f>
        <v>92442</v>
      </c>
      <c r="E115" s="547">
        <f>IF(ISNUMBER(Regressions!E125),ROUND(Regressions!E125, 1), NA())</f>
        <v>77</v>
      </c>
      <c r="F115" s="548" t="e">
        <f>IF(ISNUMBER(Regressions!F125),ROUND(Regressions!F125, 1), NA())</f>
        <v>#N/A</v>
      </c>
      <c r="G115" s="549" t="e">
        <f>IF(ISNUMBER(Regressions!G125),ROUND(Regressions!G125, 1), NA())</f>
        <v>#N/A</v>
      </c>
      <c r="H115" s="550" t="e">
        <f>IF(ISNUMBER(Regressions!H125),ROUND(Regressions!H125, 1), NA())</f>
        <v>#N/A</v>
      </c>
      <c r="I115" s="551" t="e">
        <f>IF(ISNUMBER(Regressions!I125),ROUND(Regressions!I125, 1), NA())</f>
        <v>#N/A</v>
      </c>
      <c r="J115" s="552">
        <f>IF(ISNUMBER(Regressions!K125),ROUND(Regressions!K125, 1), NA())</f>
        <v>53.9</v>
      </c>
      <c r="K115" s="548" t="e">
        <f>IF(ISNUMBER(Regressions!L125),ROUND(Regressions!L125, 1), NA())</f>
        <v>#N/A</v>
      </c>
      <c r="L115" s="553" t="e">
        <f>IF(ISNUMBER(Regressions!M125),ROUND(Regressions!M125, 1), NA())</f>
        <v>#N/A</v>
      </c>
      <c r="M115" s="550" t="e">
        <f>IF(ISNUMBER(Regressions!N125),ROUND(Regressions!N125, 1), NA())</f>
        <v>#N/A</v>
      </c>
      <c r="N115" s="551" t="e">
        <f>IF(ISNUMBER(Regressions!O125),ROUND(Regressions!O125, 1), NA())</f>
        <v>#N/A</v>
      </c>
      <c r="O115" s="552" t="e">
        <f>IF(ISNUMBER(Regressions!Q125),ROUND(Regressions!Q125, 1), NA())</f>
        <v>#N/A</v>
      </c>
      <c r="P115" s="548" t="e">
        <f>IF(ISNUMBER(Regressions!R125),ROUND(Regressions!R125, 1), NA())</f>
        <v>#N/A</v>
      </c>
      <c r="Q115" s="554" t="e">
        <f>IF(ISNUMBER(Regressions!S125),ROUND(Regressions!S125, 1), NA())</f>
        <v>#N/A</v>
      </c>
      <c r="R115" s="550" t="e">
        <f>IF(ISNUMBER(Regressions!T125),ROUND(Regressions!T125, 1), NA())</f>
        <v>#N/A</v>
      </c>
      <c r="S115" s="551" t="e">
        <f>IF(ISNUMBER(Regressions!U125),ROUND(Regressions!U125, 1), NA())</f>
        <v>#N/A</v>
      </c>
    </row>
    <row r="116" spans="1:19" x14ac:dyDescent="0.25">
      <c r="A116" s="543" t="str">
        <f>+Introduction!$C$7</f>
        <v>Timor-Leste</v>
      </c>
      <c r="B116" s="544">
        <f>IF(ISBLANK(Regressions!B126), " ", Regressions!B126)</f>
        <v>2019</v>
      </c>
      <c r="C116" s="543" t="str">
        <f>HLOOKUP(Introduction!$G$4,nametranslations,27,FALSE)</f>
        <v>Pre-primary</v>
      </c>
      <c r="D116" s="546">
        <f>IF(ISBLANK(Regressions!D126), " ", Regressions!D126)</f>
        <v>94545</v>
      </c>
      <c r="E116" s="547">
        <f>IF(ISNUMBER(Regressions!E126),ROUND(Regressions!E126, 1), NA())</f>
        <v>78</v>
      </c>
      <c r="F116" s="548" t="e">
        <f>IF(ISNUMBER(Regressions!F126),ROUND(Regressions!F126, 1), NA())</f>
        <v>#N/A</v>
      </c>
      <c r="G116" s="549" t="e">
        <f>IF(ISNUMBER(Regressions!G126),ROUND(Regressions!G126, 1), NA())</f>
        <v>#N/A</v>
      </c>
      <c r="H116" s="550" t="e">
        <f>IF(ISNUMBER(Regressions!H126),ROUND(Regressions!H126, 1), NA())</f>
        <v>#N/A</v>
      </c>
      <c r="I116" s="551" t="e">
        <f>IF(ISNUMBER(Regressions!I126),ROUND(Regressions!I126, 1), NA())</f>
        <v>#N/A</v>
      </c>
      <c r="J116" s="552">
        <f>IF(ISNUMBER(Regressions!K126),ROUND(Regressions!K126, 1), NA())</f>
        <v>49.4</v>
      </c>
      <c r="K116" s="548" t="e">
        <f>IF(ISNUMBER(Regressions!L126),ROUND(Regressions!L126, 1), NA())</f>
        <v>#N/A</v>
      </c>
      <c r="L116" s="553" t="e">
        <f>IF(ISNUMBER(Regressions!M126),ROUND(Regressions!M126, 1), NA())</f>
        <v>#N/A</v>
      </c>
      <c r="M116" s="550" t="e">
        <f>IF(ISNUMBER(Regressions!N126),ROUND(Regressions!N126, 1), NA())</f>
        <v>#N/A</v>
      </c>
      <c r="N116" s="551" t="e">
        <f>IF(ISNUMBER(Regressions!O126),ROUND(Regressions!O126, 1), NA())</f>
        <v>#N/A</v>
      </c>
      <c r="O116" s="552" t="e">
        <f>IF(ISNUMBER(Regressions!Q126),ROUND(Regressions!Q126, 1), NA())</f>
        <v>#N/A</v>
      </c>
      <c r="P116" s="548" t="e">
        <f>IF(ISNUMBER(Regressions!R126),ROUND(Regressions!R126, 1), NA())</f>
        <v>#N/A</v>
      </c>
      <c r="Q116" s="554" t="e">
        <f>IF(ISNUMBER(Regressions!S126),ROUND(Regressions!S126, 1), NA())</f>
        <v>#N/A</v>
      </c>
      <c r="R116" s="550" t="e">
        <f>IF(ISNUMBER(Regressions!T126),ROUND(Regressions!T126, 1), NA())</f>
        <v>#N/A</v>
      </c>
      <c r="S116" s="551" t="e">
        <f>IF(ISNUMBER(Regressions!U126),ROUND(Regressions!U126, 1), NA())</f>
        <v>#N/A</v>
      </c>
    </row>
    <row r="117" spans="1:19" x14ac:dyDescent="0.25">
      <c r="A117" s="543" t="str">
        <f>+Introduction!$C$7</f>
        <v>Timor-Leste</v>
      </c>
      <c r="B117" s="544">
        <f>IF(ISBLANK(Regressions!B127), " ", Regressions!B127)</f>
        <v>2020</v>
      </c>
      <c r="C117" s="543" t="str">
        <f>HLOOKUP(Introduction!$G$4,nametranslations,27,FALSE)</f>
        <v>Pre-primary</v>
      </c>
      <c r="D117" s="546">
        <f>IF(ISBLANK(Regressions!D127), " ", Regressions!D127)</f>
        <v>97040</v>
      </c>
      <c r="E117" s="547">
        <f>IF(ISNUMBER(Regressions!E127),ROUND(Regressions!E127, 1), NA())</f>
        <v>79</v>
      </c>
      <c r="F117" s="548" t="e">
        <f>IF(ISNUMBER(Regressions!F127),ROUND(Regressions!F127, 1), NA())</f>
        <v>#N/A</v>
      </c>
      <c r="G117" s="549" t="e">
        <f>IF(ISNUMBER(Regressions!G127),ROUND(Regressions!G127, 1), NA())</f>
        <v>#N/A</v>
      </c>
      <c r="H117" s="550" t="e">
        <f>IF(ISNUMBER(Regressions!H127),ROUND(Regressions!H127, 1), NA())</f>
        <v>#N/A</v>
      </c>
      <c r="I117" s="551" t="e">
        <f>IF(ISNUMBER(Regressions!I127),ROUND(Regressions!I127, 1), NA())</f>
        <v>#N/A</v>
      </c>
      <c r="J117" s="552">
        <f>IF(ISNUMBER(Regressions!K127),ROUND(Regressions!K127, 1), NA())</f>
        <v>44.9</v>
      </c>
      <c r="K117" s="548" t="e">
        <f>IF(ISNUMBER(Regressions!L127),ROUND(Regressions!L127, 1), NA())</f>
        <v>#N/A</v>
      </c>
      <c r="L117" s="553" t="e">
        <f>IF(ISNUMBER(Regressions!M127),ROUND(Regressions!M127, 1), NA())</f>
        <v>#N/A</v>
      </c>
      <c r="M117" s="550" t="e">
        <f>IF(ISNUMBER(Regressions!N127),ROUND(Regressions!N127, 1), NA())</f>
        <v>#N/A</v>
      </c>
      <c r="N117" s="551" t="e">
        <f>IF(ISNUMBER(Regressions!O127),ROUND(Regressions!O127, 1), NA())</f>
        <v>#N/A</v>
      </c>
      <c r="O117" s="552" t="e">
        <f>IF(ISNUMBER(Regressions!Q127),ROUND(Regressions!Q127, 1), NA())</f>
        <v>#N/A</v>
      </c>
      <c r="P117" s="548" t="e">
        <f>IF(ISNUMBER(Regressions!R127),ROUND(Regressions!R127, 1), NA())</f>
        <v>#N/A</v>
      </c>
      <c r="Q117" s="554" t="e">
        <f>IF(ISNUMBER(Regressions!S127),ROUND(Regressions!S127, 1), NA())</f>
        <v>#N/A</v>
      </c>
      <c r="R117" s="550" t="e">
        <f>IF(ISNUMBER(Regressions!T127),ROUND(Regressions!T127, 1), NA())</f>
        <v>#N/A</v>
      </c>
      <c r="S117" s="551" t="e">
        <f>IF(ISNUMBER(Regressions!U127),ROUND(Regressions!U127, 1), NA())</f>
        <v>#N/A</v>
      </c>
    </row>
    <row r="118" spans="1:19" x14ac:dyDescent="0.25">
      <c r="A118" s="543" t="str">
        <f>+Introduction!$C$7</f>
        <v>Timor-Leste</v>
      </c>
      <c r="B118" s="544">
        <f>IF(ISBLANK(Regressions!B128), " ", Regressions!B128)</f>
        <v>2021</v>
      </c>
      <c r="C118" s="543" t="str">
        <f>HLOOKUP(Introduction!$G$4,nametranslations,27,FALSE)</f>
        <v>Pre-primary</v>
      </c>
      <c r="D118" s="546">
        <f>IF(ISBLANK(Regressions!D128), " ", Regressions!D128)</f>
        <v>99534</v>
      </c>
      <c r="E118" s="552">
        <f>IF(ISNUMBER(Regressions!E128),ROUND(Regressions!E128, 1), NA())</f>
        <v>80</v>
      </c>
      <c r="F118" s="555" t="e">
        <f>IF(ISNUMBER(Regressions!F128),ROUND(Regressions!F128, 1), NA())</f>
        <v>#N/A</v>
      </c>
      <c r="G118" s="556" t="e">
        <f>IF(ISNUMBER(Regressions!G128),ROUND(Regressions!G128, 1), NA())</f>
        <v>#N/A</v>
      </c>
      <c r="H118" s="550" t="e">
        <f>IF(ISNUMBER(Regressions!H128),ROUND(Regressions!H128, 1), NA())</f>
        <v>#N/A</v>
      </c>
      <c r="I118" s="551" t="e">
        <f>IF(ISNUMBER(Regressions!I128),ROUND(Regressions!I128, 1), NA())</f>
        <v>#N/A</v>
      </c>
      <c r="J118" s="552">
        <f>IF(ISNUMBER(Regressions!K128),ROUND(Regressions!K128, 1), NA())</f>
        <v>40.4</v>
      </c>
      <c r="K118" s="555" t="e">
        <f>IF(ISNUMBER(Regressions!L128),ROUND(Regressions!L128, 1), NA())</f>
        <v>#N/A</v>
      </c>
      <c r="L118" s="557" t="e">
        <f>IF(ISNUMBER(Regressions!M128),ROUND(Regressions!M128, 1), NA())</f>
        <v>#N/A</v>
      </c>
      <c r="M118" s="550" t="e">
        <f>IF(ISNUMBER(Regressions!N128),ROUND(Regressions!N128, 1), NA())</f>
        <v>#N/A</v>
      </c>
      <c r="N118" s="551" t="e">
        <f>IF(ISNUMBER(Regressions!O128),ROUND(Regressions!O128, 1), NA())</f>
        <v>#N/A</v>
      </c>
      <c r="O118" s="552" t="e">
        <f>IF(ISNUMBER(Regressions!Q128),ROUND(Regressions!Q128, 1), NA())</f>
        <v>#N/A</v>
      </c>
      <c r="P118" s="555" t="e">
        <f>IF(ISNUMBER(Regressions!R128),ROUND(Regressions!R128, 1), NA())</f>
        <v>#N/A</v>
      </c>
      <c r="Q118" s="558" t="e">
        <f>IF(ISNUMBER(Regressions!S128),ROUND(Regressions!S128, 1), NA())</f>
        <v>#N/A</v>
      </c>
      <c r="R118" s="550" t="e">
        <f>IF(ISNUMBER(Regressions!T128),ROUND(Regressions!T128, 1), NA())</f>
        <v>#N/A</v>
      </c>
      <c r="S118" s="551" t="e">
        <f>IF(ISNUMBER(Regressions!U128),ROUND(Regressions!U128, 1), NA())</f>
        <v>#N/A</v>
      </c>
    </row>
    <row r="119" spans="1:19" x14ac:dyDescent="0.25">
      <c r="A119" s="543" t="str">
        <f>+Introduction!$C$7</f>
        <v>Timor-Leste</v>
      </c>
      <c r="B119" s="544">
        <f>IF(ISBLANK(Regressions!B129), " ", Regressions!B129)</f>
        <v>2022</v>
      </c>
      <c r="C119" s="543" t="str">
        <f>HLOOKUP(Introduction!$G$4,nametranslations,27,FALSE)</f>
        <v>Pre-primary</v>
      </c>
      <c r="D119" s="546">
        <f>IF(ISBLANK(Regressions!D129), " ", Regressions!D129)</f>
        <v>101823</v>
      </c>
      <c r="E119" s="547">
        <f>IF(ISNUMBER(Regressions!E129),ROUND(Regressions!E129, 1), NA())</f>
        <v>81</v>
      </c>
      <c r="F119" s="548" t="e">
        <f>IF(ISNUMBER(Regressions!F129),ROUND(Regressions!F129, 1), NA())</f>
        <v>#N/A</v>
      </c>
      <c r="G119" s="549" t="e">
        <f>IF(ISNUMBER(Regressions!G129),ROUND(Regressions!G129, 1), NA())</f>
        <v>#N/A</v>
      </c>
      <c r="H119" s="550" t="e">
        <f>IF(ISNUMBER(Regressions!H129),ROUND(Regressions!H129, 1), NA())</f>
        <v>#N/A</v>
      </c>
      <c r="I119" s="551" t="e">
        <f>IF(ISNUMBER(Regressions!I129),ROUND(Regressions!I129, 1), NA())</f>
        <v>#N/A</v>
      </c>
      <c r="J119" s="552">
        <f>IF(ISNUMBER(Regressions!K129),ROUND(Regressions!K129, 1), NA())</f>
        <v>36</v>
      </c>
      <c r="K119" s="548" t="e">
        <f>IF(ISNUMBER(Regressions!L129),ROUND(Regressions!L129, 1), NA())</f>
        <v>#N/A</v>
      </c>
      <c r="L119" s="553" t="e">
        <f>IF(ISNUMBER(Regressions!M129),ROUND(Regressions!M129, 1), NA())</f>
        <v>#N/A</v>
      </c>
      <c r="M119" s="550" t="e">
        <f>IF(ISNUMBER(Regressions!N129),ROUND(Regressions!N129, 1), NA())</f>
        <v>#N/A</v>
      </c>
      <c r="N119" s="551" t="e">
        <f>IF(ISNUMBER(Regressions!O129),ROUND(Regressions!O129, 1), NA())</f>
        <v>#N/A</v>
      </c>
      <c r="O119" s="552" t="e">
        <f>IF(ISNUMBER(Regressions!Q129),ROUND(Regressions!Q129, 1), NA())</f>
        <v>#N/A</v>
      </c>
      <c r="P119" s="548" t="e">
        <f>IF(ISNUMBER(Regressions!R129),ROUND(Regressions!R129, 1), NA())</f>
        <v>#N/A</v>
      </c>
      <c r="Q119" s="554" t="e">
        <f>IF(ISNUMBER(Regressions!S129),ROUND(Regressions!S129, 1), NA())</f>
        <v>#N/A</v>
      </c>
      <c r="R119" s="550" t="e">
        <f>IF(ISNUMBER(Regressions!T129),ROUND(Regressions!T129, 1), NA())</f>
        <v>#N/A</v>
      </c>
      <c r="S119" s="551" t="e">
        <f>IF(ISNUMBER(Regressions!U129),ROUND(Regressions!U129, 1), NA())</f>
        <v>#N/A</v>
      </c>
    </row>
    <row r="120" spans="1:19" x14ac:dyDescent="0.25">
      <c r="A120" s="543" t="str">
        <f>+Introduction!$C$7</f>
        <v>Timor-Leste</v>
      </c>
      <c r="B120" s="544">
        <f>IF(ISBLANK(Regressions!B130), " ", Regressions!B130)</f>
        <v>2023</v>
      </c>
      <c r="C120" s="543" t="str">
        <f>HLOOKUP(Introduction!$G$4,nametranslations,27,FALSE)</f>
        <v>Pre-primary</v>
      </c>
      <c r="D120" s="546">
        <f>IF(ISBLANK(Regressions!D130), " ", Regressions!D130)</f>
        <v>101323</v>
      </c>
      <c r="E120" s="547">
        <f>IF(ISNUMBER(Regressions!E130),ROUND(Regressions!E130, 1), NA())</f>
        <v>82</v>
      </c>
      <c r="F120" s="548" t="e">
        <f>IF(ISNUMBER(Regressions!F130),ROUND(Regressions!F130, 1), NA())</f>
        <v>#N/A</v>
      </c>
      <c r="G120" s="549" t="e">
        <f>IF(ISNUMBER(Regressions!G130),ROUND(Regressions!G130, 1), NA())</f>
        <v>#N/A</v>
      </c>
      <c r="H120" s="550" t="e">
        <f>IF(ISNUMBER(Regressions!H130),ROUND(Regressions!H130, 1), NA())</f>
        <v>#N/A</v>
      </c>
      <c r="I120" s="551" t="e">
        <f>IF(ISNUMBER(Regressions!I130),ROUND(Regressions!I130, 1), NA())</f>
        <v>#N/A</v>
      </c>
      <c r="J120" s="552">
        <f>IF(ISNUMBER(Regressions!K130),ROUND(Regressions!K130, 1), NA())</f>
        <v>31.5</v>
      </c>
      <c r="K120" s="548" t="e">
        <f>IF(ISNUMBER(Regressions!L130),ROUND(Regressions!L130, 1), NA())</f>
        <v>#N/A</v>
      </c>
      <c r="L120" s="553" t="e">
        <f>IF(ISNUMBER(Regressions!M130),ROUND(Regressions!M130, 1), NA())</f>
        <v>#N/A</v>
      </c>
      <c r="M120" s="550" t="e">
        <f>IF(ISNUMBER(Regressions!N130),ROUND(Regressions!N130, 1), NA())</f>
        <v>#N/A</v>
      </c>
      <c r="N120" s="551" t="e">
        <f>IF(ISNUMBER(Regressions!O130),ROUND(Regressions!O130, 1), NA())</f>
        <v>#N/A</v>
      </c>
      <c r="O120" s="552" t="e">
        <f>IF(ISNUMBER(Regressions!Q130),ROUND(Regressions!Q130, 1), NA())</f>
        <v>#N/A</v>
      </c>
      <c r="P120" s="548" t="e">
        <f>IF(ISNUMBER(Regressions!R130),ROUND(Regressions!R130, 1), NA())</f>
        <v>#N/A</v>
      </c>
      <c r="Q120" s="554" t="e">
        <f>IF(ISNUMBER(Regressions!S130),ROUND(Regressions!S130, 1), NA())</f>
        <v>#N/A</v>
      </c>
      <c r="R120" s="550" t="e">
        <f>IF(ISNUMBER(Regressions!T130),ROUND(Regressions!T130, 1), NA())</f>
        <v>#N/A</v>
      </c>
      <c r="S120" s="551" t="e">
        <f>IF(ISNUMBER(Regressions!U130),ROUND(Regressions!U130, 1), NA())</f>
        <v>#N/A</v>
      </c>
    </row>
    <row r="121" spans="1:19" x14ac:dyDescent="0.25">
      <c r="A121" s="543" t="str">
        <f>+Introduction!$C$7</f>
        <v>Timor-Leste</v>
      </c>
      <c r="B121" s="544">
        <f>IF(ISBLANK(Regressions!B131), " ", Regressions!B131)</f>
        <v>2024</v>
      </c>
      <c r="C121" s="543" t="str">
        <f>HLOOKUP(Introduction!$G$4,nametranslations,27,FALSE)</f>
        <v>Pre-primary</v>
      </c>
      <c r="D121" s="546">
        <f>IF(ISBLANK(Regressions!D131), " ", Regressions!D131)</f>
        <v>99067</v>
      </c>
      <c r="E121" s="547">
        <f>IF(ISNUMBER(Regressions!E131),ROUND(Regressions!E131, 1), NA())</f>
        <v>82</v>
      </c>
      <c r="F121" s="548" t="e">
        <f>IF(ISNUMBER(Regressions!F131),ROUND(Regressions!F131, 1), NA())</f>
        <v>#N/A</v>
      </c>
      <c r="G121" s="549" t="e">
        <f>IF(ISNUMBER(Regressions!G131),ROUND(Regressions!G131, 1), NA())</f>
        <v>#N/A</v>
      </c>
      <c r="H121" s="550" t="e">
        <f>IF(ISNUMBER(Regressions!H131),ROUND(Regressions!H131, 1), NA())</f>
        <v>#N/A</v>
      </c>
      <c r="I121" s="551" t="e">
        <f>IF(ISNUMBER(Regressions!I131),ROUND(Regressions!I131, 1), NA())</f>
        <v>#N/A</v>
      </c>
      <c r="J121" s="552">
        <f>IF(ISNUMBER(Regressions!K131),ROUND(Regressions!K131, 1), NA())</f>
        <v>31.5</v>
      </c>
      <c r="K121" s="548" t="e">
        <f>IF(ISNUMBER(Regressions!L131),ROUND(Regressions!L131, 1), NA())</f>
        <v>#N/A</v>
      </c>
      <c r="L121" s="553" t="e">
        <f>IF(ISNUMBER(Regressions!M131),ROUND(Regressions!M131, 1), NA())</f>
        <v>#N/A</v>
      </c>
      <c r="M121" s="550" t="e">
        <f>IF(ISNUMBER(Regressions!N131),ROUND(Regressions!N131, 1), NA())</f>
        <v>#N/A</v>
      </c>
      <c r="N121" s="551" t="e">
        <f>IF(ISNUMBER(Regressions!O131),ROUND(Regressions!O131, 1), NA())</f>
        <v>#N/A</v>
      </c>
      <c r="O121" s="552" t="e">
        <f>IF(ISNUMBER(Regressions!Q131),ROUND(Regressions!Q131, 1), NA())</f>
        <v>#N/A</v>
      </c>
      <c r="P121" s="548" t="e">
        <f>IF(ISNUMBER(Regressions!R131),ROUND(Regressions!R131, 1), NA())</f>
        <v>#N/A</v>
      </c>
      <c r="Q121" s="554" t="e">
        <f>IF(ISNUMBER(Regressions!S131),ROUND(Regressions!S131, 1), NA())</f>
        <v>#N/A</v>
      </c>
      <c r="R121" s="550" t="e">
        <f>IF(ISNUMBER(Regressions!T131),ROUND(Regressions!T131, 1), NA())</f>
        <v>#N/A</v>
      </c>
      <c r="S121" s="551" t="e">
        <f>IF(ISNUMBER(Regressions!U131),ROUND(Regressions!U131, 1), NA())</f>
        <v>#N/A</v>
      </c>
    </row>
    <row r="122" spans="1:19" x14ac:dyDescent="0.25">
      <c r="A122" s="559" t="str">
        <f>+Introduction!$C$7</f>
        <v>Timor-Leste</v>
      </c>
      <c r="B122" s="560">
        <f>IF(ISBLANK(Regressions!B132), " ", Regressions!B132)</f>
        <v>2025</v>
      </c>
      <c r="C122" s="559" t="str">
        <f>HLOOKUP(Introduction!$G$4,nametranslations,27,FALSE)</f>
        <v>Pre-primary</v>
      </c>
      <c r="D122" s="561">
        <f>IF(ISBLANK(Regressions!D132), " ", Regressions!D132)</f>
        <v>111509</v>
      </c>
      <c r="E122" s="562">
        <f>IF(ISNUMBER(Regressions!E132),ROUND(Regressions!E132, 1), NA())</f>
        <v>82</v>
      </c>
      <c r="F122" s="563" t="e">
        <f>IF(ISNUMBER(Regressions!F132),ROUND(Regressions!F132, 1), NA())</f>
        <v>#N/A</v>
      </c>
      <c r="G122" s="564" t="e">
        <f>IF(ISNUMBER(Regressions!G132),ROUND(Regressions!G132, 1), NA())</f>
        <v>#N/A</v>
      </c>
      <c r="H122" s="565" t="e">
        <f>IF(ISNUMBER(Regressions!H132),ROUND(Regressions!H132, 1), NA())</f>
        <v>#N/A</v>
      </c>
      <c r="I122" s="566" t="e">
        <f>IF(ISNUMBER(Regressions!I132),ROUND(Regressions!I132, 1), NA())</f>
        <v>#N/A</v>
      </c>
      <c r="J122" s="567">
        <f>IF(ISNUMBER(Regressions!K132),ROUND(Regressions!K132, 1), NA())</f>
        <v>31.5</v>
      </c>
      <c r="K122" s="563" t="e">
        <f>IF(ISNUMBER(Regressions!L132),ROUND(Regressions!L132, 1), NA())</f>
        <v>#N/A</v>
      </c>
      <c r="L122" s="568" t="e">
        <f>IF(ISNUMBER(Regressions!M132),ROUND(Regressions!M132, 1), NA())</f>
        <v>#N/A</v>
      </c>
      <c r="M122" s="565" t="e">
        <f>IF(ISNUMBER(Regressions!N132),ROUND(Regressions!N132, 1), NA())</f>
        <v>#N/A</v>
      </c>
      <c r="N122" s="566" t="e">
        <f>IF(ISNUMBER(Regressions!O132),ROUND(Regressions!O132, 1), NA())</f>
        <v>#N/A</v>
      </c>
      <c r="O122" s="567" t="e">
        <f>IF(ISNUMBER(Regressions!Q132),ROUND(Regressions!Q132, 1), NA())</f>
        <v>#N/A</v>
      </c>
      <c r="P122" s="563" t="e">
        <f>IF(ISNUMBER(Regressions!R132),ROUND(Regressions!R132, 1), NA())</f>
        <v>#N/A</v>
      </c>
      <c r="Q122" s="569" t="e">
        <f>IF(ISNUMBER(Regressions!S132),ROUND(Regressions!S132, 1), NA())</f>
        <v>#N/A</v>
      </c>
      <c r="R122" s="565" t="e">
        <f>IF(ISNUMBER(Regressions!T132),ROUND(Regressions!T132, 1), NA())</f>
        <v>#N/A</v>
      </c>
      <c r="S122" s="566" t="e">
        <f>IF(ISNUMBER(Regressions!U132),ROUND(Regressions!U132, 1), NA())</f>
        <v>#N/A</v>
      </c>
    </row>
    <row r="123" spans="1:19" hidden="1" x14ac:dyDescent="0.25">
      <c r="A123" s="543" t="str">
        <f>+Introduction!$C$7</f>
        <v>Timor-Leste</v>
      </c>
      <c r="B123" s="544">
        <f>IF(ISBLANK(Regressions!B133), " ", Regressions!B133)</f>
        <v>2026</v>
      </c>
      <c r="C123" s="543" t="str">
        <f>HLOOKUP(Introduction!$G$4,nametranslations,27,FALSE)</f>
        <v>Pre-primary</v>
      </c>
      <c r="D123" s="546" t="str">
        <f>IF(ISBLANK(Regressions!D133), " ", Regressions!D133)</f>
        <v xml:space="preserve"> </v>
      </c>
      <c r="E123" s="547">
        <f>IF(ISNUMBER(Regressions!E133),ROUND(Regressions!E133, 1), NA())</f>
        <v>82</v>
      </c>
      <c r="F123" s="548" t="e">
        <f>IF(ISNUMBER(Regressions!F133),ROUND(Regressions!F133, 1), NA())</f>
        <v>#N/A</v>
      </c>
      <c r="G123" s="549" t="e">
        <f>IF(ISNUMBER(Regressions!G133),ROUND(Regressions!G133, 1), NA())</f>
        <v>#N/A</v>
      </c>
      <c r="H123" s="550" t="e">
        <f>IF(ISNUMBER(Regressions!H133),ROUND(Regressions!H133, 1), NA())</f>
        <v>#N/A</v>
      </c>
      <c r="I123" s="551" t="e">
        <f>IF(ISNUMBER(Regressions!I133),ROUND(Regressions!I133, 1), NA())</f>
        <v>#N/A</v>
      </c>
      <c r="J123" s="552">
        <f>IF(ISNUMBER(Regressions!K133),ROUND(Regressions!K133, 1), NA())</f>
        <v>31.5</v>
      </c>
      <c r="K123" s="548" t="e">
        <f>IF(ISNUMBER(Regressions!L133),ROUND(Regressions!L133, 1), NA())</f>
        <v>#N/A</v>
      </c>
      <c r="L123" s="553" t="e">
        <f>IF(ISNUMBER(Regressions!M133),ROUND(Regressions!M133, 1), NA())</f>
        <v>#N/A</v>
      </c>
      <c r="M123" s="550" t="e">
        <f>IF(ISNUMBER(Regressions!N133),ROUND(Regressions!N133, 1), NA())</f>
        <v>#N/A</v>
      </c>
      <c r="N123" s="551" t="e">
        <f>IF(ISNUMBER(Regressions!O133),ROUND(Regressions!O133, 1), NA())</f>
        <v>#N/A</v>
      </c>
      <c r="O123" s="552" t="e">
        <f>IF(ISNUMBER(Regressions!Q133),ROUND(Regressions!Q133, 1), NA())</f>
        <v>#N/A</v>
      </c>
      <c r="P123" s="548" t="e">
        <f>IF(ISNUMBER(Regressions!R133),ROUND(Regressions!R133, 1), NA())</f>
        <v>#N/A</v>
      </c>
      <c r="Q123" s="554" t="e">
        <f>IF(ISNUMBER(Regressions!S133),ROUND(Regressions!S133, 1), NA())</f>
        <v>#N/A</v>
      </c>
      <c r="R123" s="550" t="e">
        <f>IF(ISNUMBER(Regressions!T133),ROUND(Regressions!T133, 1), NA())</f>
        <v>#N/A</v>
      </c>
      <c r="S123" s="551" t="e">
        <f>IF(ISNUMBER(Regressions!U133),ROUND(Regressions!U133, 1), NA())</f>
        <v>#N/A</v>
      </c>
    </row>
    <row r="124" spans="1:19" hidden="1" x14ac:dyDescent="0.25">
      <c r="A124" s="543" t="str">
        <f>+Introduction!$C$7</f>
        <v>Timor-Leste</v>
      </c>
      <c r="B124" s="544">
        <f>IF(ISBLANK(Regressions!B134), " ", Regressions!B134)</f>
        <v>2027</v>
      </c>
      <c r="C124" s="543" t="str">
        <f>HLOOKUP(Introduction!$G$4,nametranslations,27,FALSE)</f>
        <v>Pre-primary</v>
      </c>
      <c r="D124" s="546" t="str">
        <f>IF(ISBLANK(Regressions!D134), " ", Regressions!D134)</f>
        <v xml:space="preserve"> </v>
      </c>
      <c r="E124" s="547">
        <f>IF(ISNUMBER(Regressions!E134),ROUND(Regressions!E134, 1), NA())</f>
        <v>82</v>
      </c>
      <c r="F124" s="548" t="e">
        <f>IF(ISNUMBER(Regressions!F134),ROUND(Regressions!F134, 1), NA())</f>
        <v>#N/A</v>
      </c>
      <c r="G124" s="549" t="e">
        <f>IF(ISNUMBER(Regressions!G134),ROUND(Regressions!G134, 1), NA())</f>
        <v>#N/A</v>
      </c>
      <c r="H124" s="550" t="e">
        <f>IF(ISNUMBER(Regressions!H134),ROUND(Regressions!H134, 1), NA())</f>
        <v>#N/A</v>
      </c>
      <c r="I124" s="551" t="e">
        <f>IF(ISNUMBER(Regressions!I134),ROUND(Regressions!I134, 1), NA())</f>
        <v>#N/A</v>
      </c>
      <c r="J124" s="552">
        <f>IF(ISNUMBER(Regressions!K134),ROUND(Regressions!K134, 1), NA())</f>
        <v>31.5</v>
      </c>
      <c r="K124" s="548" t="e">
        <f>IF(ISNUMBER(Regressions!L134),ROUND(Regressions!L134, 1), NA())</f>
        <v>#N/A</v>
      </c>
      <c r="L124" s="553" t="e">
        <f>IF(ISNUMBER(Regressions!M134),ROUND(Regressions!M134, 1), NA())</f>
        <v>#N/A</v>
      </c>
      <c r="M124" s="550" t="e">
        <f>IF(ISNUMBER(Regressions!N134),ROUND(Regressions!N134, 1), NA())</f>
        <v>#N/A</v>
      </c>
      <c r="N124" s="551" t="e">
        <f>IF(ISNUMBER(Regressions!O134),ROUND(Regressions!O134, 1), NA())</f>
        <v>#N/A</v>
      </c>
      <c r="O124" s="552" t="e">
        <f>IF(ISNUMBER(Regressions!Q134),ROUND(Regressions!Q134, 1), NA())</f>
        <v>#N/A</v>
      </c>
      <c r="P124" s="548" t="e">
        <f>IF(ISNUMBER(Regressions!R134),ROUND(Regressions!R134, 1), NA())</f>
        <v>#N/A</v>
      </c>
      <c r="Q124" s="554" t="e">
        <f>IF(ISNUMBER(Regressions!S134),ROUND(Regressions!S134, 1), NA())</f>
        <v>#N/A</v>
      </c>
      <c r="R124" s="550" t="e">
        <f>IF(ISNUMBER(Regressions!T134),ROUND(Regressions!T134, 1), NA())</f>
        <v>#N/A</v>
      </c>
      <c r="S124" s="551" t="e">
        <f>IF(ISNUMBER(Regressions!U134),ROUND(Regressions!U134, 1), NA())</f>
        <v>#N/A</v>
      </c>
    </row>
    <row r="125" spans="1:19" hidden="1" x14ac:dyDescent="0.25">
      <c r="A125" s="543" t="str">
        <f>+Introduction!$C$7</f>
        <v>Timor-Leste</v>
      </c>
      <c r="B125" s="544">
        <f>IF(ISBLANK(Regressions!B135), " ", Regressions!B135)</f>
        <v>2028</v>
      </c>
      <c r="C125" s="543" t="str">
        <f>HLOOKUP(Introduction!$G$4,nametranslations,27,FALSE)</f>
        <v>Pre-primary</v>
      </c>
      <c r="D125" s="546" t="str">
        <f>IF(ISBLANK(Regressions!D135), " ", Regressions!D135)</f>
        <v xml:space="preserve"> </v>
      </c>
      <c r="E125" s="547" t="e">
        <f>IF(ISNUMBER(Regressions!E135),ROUND(Regressions!E135, 1), NA())</f>
        <v>#N/A</v>
      </c>
      <c r="F125" s="548" t="e">
        <f>IF(ISNUMBER(Regressions!F135),ROUND(Regressions!F135, 1), NA())</f>
        <v>#N/A</v>
      </c>
      <c r="G125" s="549" t="e">
        <f>IF(ISNUMBER(Regressions!G135),ROUND(Regressions!G135, 1), NA())</f>
        <v>#N/A</v>
      </c>
      <c r="H125" s="550" t="e">
        <f>IF(ISNUMBER(Regressions!H135),ROUND(Regressions!H135, 1), NA())</f>
        <v>#N/A</v>
      </c>
      <c r="I125" s="551" t="e">
        <f>IF(ISNUMBER(Regressions!I135),ROUND(Regressions!I135, 1), NA())</f>
        <v>#N/A</v>
      </c>
      <c r="J125" s="552" t="e">
        <f>IF(ISNUMBER(Regressions!K135),ROUND(Regressions!K135, 1), NA())</f>
        <v>#N/A</v>
      </c>
      <c r="K125" s="548" t="e">
        <f>IF(ISNUMBER(Regressions!L135),ROUND(Regressions!L135, 1), NA())</f>
        <v>#N/A</v>
      </c>
      <c r="L125" s="553" t="e">
        <f>IF(ISNUMBER(Regressions!M135),ROUND(Regressions!M135, 1), NA())</f>
        <v>#N/A</v>
      </c>
      <c r="M125" s="550" t="e">
        <f>IF(ISNUMBER(Regressions!N135),ROUND(Regressions!N135, 1), NA())</f>
        <v>#N/A</v>
      </c>
      <c r="N125" s="551" t="e">
        <f>IF(ISNUMBER(Regressions!O135),ROUND(Regressions!O135, 1), NA())</f>
        <v>#N/A</v>
      </c>
      <c r="O125" s="552" t="e">
        <f>IF(ISNUMBER(Regressions!Q135),ROUND(Regressions!Q135, 1), NA())</f>
        <v>#N/A</v>
      </c>
      <c r="P125" s="548" t="e">
        <f>IF(ISNUMBER(Regressions!R135),ROUND(Regressions!R135, 1), NA())</f>
        <v>#N/A</v>
      </c>
      <c r="Q125" s="554" t="e">
        <f>IF(ISNUMBER(Regressions!S135),ROUND(Regressions!S135, 1), NA())</f>
        <v>#N/A</v>
      </c>
      <c r="R125" s="550" t="e">
        <f>IF(ISNUMBER(Regressions!T135),ROUND(Regressions!T135, 1), NA())</f>
        <v>#N/A</v>
      </c>
      <c r="S125" s="551" t="e">
        <f>IF(ISNUMBER(Regressions!U135),ROUND(Regressions!U135, 1), NA())</f>
        <v>#N/A</v>
      </c>
    </row>
    <row r="126" spans="1:19" hidden="1" x14ac:dyDescent="0.25">
      <c r="A126" s="543" t="str">
        <f>+Introduction!$C$7</f>
        <v>Timor-Leste</v>
      </c>
      <c r="B126" s="544">
        <f>IF(ISBLANK(Regressions!B136), " ", Regressions!B136)</f>
        <v>2029</v>
      </c>
      <c r="C126" s="543" t="str">
        <f>HLOOKUP(Introduction!$G$4,nametranslations,27,FALSE)</f>
        <v>Pre-primary</v>
      </c>
      <c r="D126" s="546" t="str">
        <f>IF(ISBLANK(Regressions!D136), " ", Regressions!D136)</f>
        <v xml:space="preserve"> </v>
      </c>
      <c r="E126" s="547" t="e">
        <f>IF(ISNUMBER(Regressions!E136),ROUND(Regressions!E136, 1), NA())</f>
        <v>#N/A</v>
      </c>
      <c r="F126" s="548" t="e">
        <f>IF(ISNUMBER(Regressions!F136),ROUND(Regressions!F136, 1), NA())</f>
        <v>#N/A</v>
      </c>
      <c r="G126" s="549" t="e">
        <f>IF(ISNUMBER(Regressions!G136),ROUND(Regressions!G136, 1), NA())</f>
        <v>#N/A</v>
      </c>
      <c r="H126" s="550" t="e">
        <f>IF(ISNUMBER(Regressions!H136),ROUND(Regressions!H136, 1), NA())</f>
        <v>#N/A</v>
      </c>
      <c r="I126" s="551" t="e">
        <f>IF(ISNUMBER(Regressions!I136),ROUND(Regressions!I136, 1), NA())</f>
        <v>#N/A</v>
      </c>
      <c r="J126" s="552" t="e">
        <f>IF(ISNUMBER(Regressions!K136),ROUND(Regressions!K136, 1), NA())</f>
        <v>#N/A</v>
      </c>
      <c r="K126" s="548" t="e">
        <f>IF(ISNUMBER(Regressions!L136),ROUND(Regressions!L136, 1), NA())</f>
        <v>#N/A</v>
      </c>
      <c r="L126" s="553" t="e">
        <f>IF(ISNUMBER(Regressions!M136),ROUND(Regressions!M136, 1), NA())</f>
        <v>#N/A</v>
      </c>
      <c r="M126" s="550" t="e">
        <f>IF(ISNUMBER(Regressions!N136),ROUND(Regressions!N136, 1), NA())</f>
        <v>#N/A</v>
      </c>
      <c r="N126" s="551" t="e">
        <f>IF(ISNUMBER(Regressions!O136),ROUND(Regressions!O136, 1), NA())</f>
        <v>#N/A</v>
      </c>
      <c r="O126" s="552" t="e">
        <f>IF(ISNUMBER(Regressions!Q136),ROUND(Regressions!Q136, 1), NA())</f>
        <v>#N/A</v>
      </c>
      <c r="P126" s="548" t="e">
        <f>IF(ISNUMBER(Regressions!R136),ROUND(Regressions!R136, 1), NA())</f>
        <v>#N/A</v>
      </c>
      <c r="Q126" s="554" t="e">
        <f>IF(ISNUMBER(Regressions!S136),ROUND(Regressions!S136, 1), NA())</f>
        <v>#N/A</v>
      </c>
      <c r="R126" s="550" t="e">
        <f>IF(ISNUMBER(Regressions!T136),ROUND(Regressions!T136, 1), NA())</f>
        <v>#N/A</v>
      </c>
      <c r="S126" s="551" t="e">
        <f>IF(ISNUMBER(Regressions!U136),ROUND(Regressions!U136, 1), NA())</f>
        <v>#N/A</v>
      </c>
    </row>
    <row r="127" spans="1:19" hidden="1" x14ac:dyDescent="0.25">
      <c r="A127" s="543" t="str">
        <f>+Introduction!$C$7</f>
        <v>Timor-Leste</v>
      </c>
      <c r="B127" s="544">
        <f>IF(ISBLANK(Regressions!B137), " ", Regressions!B137)</f>
        <v>2030</v>
      </c>
      <c r="C127" s="543" t="str">
        <f>HLOOKUP(Introduction!$G$4,nametranslations,27,FALSE)</f>
        <v>Pre-primary</v>
      </c>
      <c r="D127" s="546" t="str">
        <f>IF(ISBLANK(Regressions!D137), " ", Regressions!D137)</f>
        <v xml:space="preserve"> </v>
      </c>
      <c r="E127" s="547" t="e">
        <f>IF(ISNUMBER(Regressions!E137),ROUND(Regressions!E137, 1), NA())</f>
        <v>#N/A</v>
      </c>
      <c r="F127" s="548" t="e">
        <f>IF(ISNUMBER(Regressions!F137),ROUND(Regressions!F137, 1), NA())</f>
        <v>#N/A</v>
      </c>
      <c r="G127" s="549" t="e">
        <f>IF(ISNUMBER(Regressions!G137),ROUND(Regressions!G137, 1), NA())</f>
        <v>#N/A</v>
      </c>
      <c r="H127" s="550" t="e">
        <f>IF(ISNUMBER(Regressions!H137),ROUND(Regressions!H137, 1), NA())</f>
        <v>#N/A</v>
      </c>
      <c r="I127" s="551" t="e">
        <f>IF(ISNUMBER(Regressions!I137),ROUND(Regressions!I137, 1), NA())</f>
        <v>#N/A</v>
      </c>
      <c r="J127" s="552" t="e">
        <f>IF(ISNUMBER(Regressions!K137),ROUND(Regressions!K137, 1), NA())</f>
        <v>#N/A</v>
      </c>
      <c r="K127" s="548" t="e">
        <f>IF(ISNUMBER(Regressions!L137),ROUND(Regressions!L137, 1), NA())</f>
        <v>#N/A</v>
      </c>
      <c r="L127" s="553" t="e">
        <f>IF(ISNUMBER(Regressions!M137),ROUND(Regressions!M137, 1), NA())</f>
        <v>#N/A</v>
      </c>
      <c r="M127" s="550" t="e">
        <f>IF(ISNUMBER(Regressions!N137),ROUND(Regressions!N137, 1), NA())</f>
        <v>#N/A</v>
      </c>
      <c r="N127" s="551" t="e">
        <f>IF(ISNUMBER(Regressions!O137),ROUND(Regressions!O137, 1), NA())</f>
        <v>#N/A</v>
      </c>
      <c r="O127" s="552" t="e">
        <f>IF(ISNUMBER(Regressions!Q137),ROUND(Regressions!Q137, 1), NA())</f>
        <v>#N/A</v>
      </c>
      <c r="P127" s="548" t="e">
        <f>IF(ISNUMBER(Regressions!R137),ROUND(Regressions!R137, 1), NA())</f>
        <v>#N/A</v>
      </c>
      <c r="Q127" s="554" t="e">
        <f>IF(ISNUMBER(Regressions!S137),ROUND(Regressions!S137, 1), NA())</f>
        <v>#N/A</v>
      </c>
      <c r="R127" s="550" t="e">
        <f>IF(ISNUMBER(Regressions!T137),ROUND(Regressions!T137, 1), NA())</f>
        <v>#N/A</v>
      </c>
      <c r="S127" s="551" t="e">
        <f>IF(ISNUMBER(Regressions!U137),ROUND(Regressions!U137, 1), NA())</f>
        <v>#N/A</v>
      </c>
    </row>
    <row r="128" spans="1:19" x14ac:dyDescent="0.25">
      <c r="A128" s="543" t="str">
        <f>+Introduction!$C$7</f>
        <v>Timor-Leste</v>
      </c>
      <c r="B128" s="544">
        <f>IF(ISBLANK(Regressions!B138), " ", Regressions!B138)</f>
        <v>2000</v>
      </c>
      <c r="C128" s="543" t="str">
        <f>HLOOKUP(Introduction!$G$4,nametranslations,28,FALSE)</f>
        <v>Primary</v>
      </c>
      <c r="D128" s="546" t="str">
        <f>IF(ISBLANK(Regressions!D138), " ", Regressions!D138)</f>
        <v xml:space="preserve"> </v>
      </c>
      <c r="E128" s="547" t="e">
        <f>IF(ISNUMBER(Regressions!E138),ROUND(Regressions!E138, 1), NA())</f>
        <v>#N/A</v>
      </c>
      <c r="F128" s="548" t="e">
        <f>IF(ISNUMBER(Regressions!F138),ROUND(Regressions!F138, 1), NA())</f>
        <v>#N/A</v>
      </c>
      <c r="G128" s="549" t="e">
        <f>IF(ISNUMBER(Regressions!G138),ROUND(Regressions!G138, 1), NA())</f>
        <v>#N/A</v>
      </c>
      <c r="H128" s="550" t="e">
        <f>IF(ISNUMBER(Regressions!H138),ROUND(Regressions!H138, 1), NA())</f>
        <v>#N/A</v>
      </c>
      <c r="I128" s="551" t="e">
        <f>IF(ISNUMBER(Regressions!I138),ROUND(Regressions!I138, 1), NA())</f>
        <v>#N/A</v>
      </c>
      <c r="J128" s="552" t="e">
        <f>IF(ISNUMBER(Regressions!K138),ROUND(Regressions!K138, 1), NA())</f>
        <v>#N/A</v>
      </c>
      <c r="K128" s="548" t="e">
        <f>IF(ISNUMBER(Regressions!L138),ROUND(Regressions!L138, 1), NA())</f>
        <v>#N/A</v>
      </c>
      <c r="L128" s="553" t="e">
        <f>IF(ISNUMBER(Regressions!M138),ROUND(Regressions!M138, 1), NA())</f>
        <v>#N/A</v>
      </c>
      <c r="M128" s="550" t="e">
        <f>IF(ISNUMBER(Regressions!N138),ROUND(Regressions!N138, 1), NA())</f>
        <v>#N/A</v>
      </c>
      <c r="N128" s="551" t="e">
        <f>IF(ISNUMBER(Regressions!O138),ROUND(Regressions!O138, 1), NA())</f>
        <v>#N/A</v>
      </c>
      <c r="O128" s="552" t="e">
        <f>IF(ISNUMBER(Regressions!Q138),ROUND(Regressions!Q138, 1), NA())</f>
        <v>#N/A</v>
      </c>
      <c r="P128" s="548" t="e">
        <f>IF(ISNUMBER(Regressions!R138),ROUND(Regressions!R138, 1), NA())</f>
        <v>#N/A</v>
      </c>
      <c r="Q128" s="554" t="e">
        <f>IF(ISNUMBER(Regressions!S138),ROUND(Regressions!S138, 1), NA())</f>
        <v>#N/A</v>
      </c>
      <c r="R128" s="550" t="e">
        <f>IF(ISNUMBER(Regressions!T138),ROUND(Regressions!T138, 1), NA())</f>
        <v>#N/A</v>
      </c>
      <c r="S128" s="551" t="e">
        <f>IF(ISNUMBER(Regressions!U138),ROUND(Regressions!U138, 1), NA())</f>
        <v>#N/A</v>
      </c>
    </row>
    <row r="129" spans="1:19" x14ac:dyDescent="0.25">
      <c r="A129" s="543" t="str">
        <f>+Introduction!$C$7</f>
        <v>Timor-Leste</v>
      </c>
      <c r="B129" s="544">
        <f>IF(ISBLANK(Regressions!B139), " ", Regressions!B139)</f>
        <v>2001</v>
      </c>
      <c r="C129" s="543" t="str">
        <f>HLOOKUP(Introduction!$G$4,nametranslations,28,FALSE)</f>
        <v>Primary</v>
      </c>
      <c r="D129" s="546" t="str">
        <f>IF(ISBLANK(Regressions!D139), " ", Regressions!D139)</f>
        <v xml:space="preserve"> </v>
      </c>
      <c r="E129" s="547" t="e">
        <f>IF(ISNUMBER(Regressions!E139),ROUND(Regressions!E139, 1), NA())</f>
        <v>#N/A</v>
      </c>
      <c r="F129" s="548" t="e">
        <f>IF(ISNUMBER(Regressions!F139),ROUND(Regressions!F139, 1), NA())</f>
        <v>#N/A</v>
      </c>
      <c r="G129" s="549" t="e">
        <f>IF(ISNUMBER(Regressions!G139),ROUND(Regressions!G139, 1), NA())</f>
        <v>#N/A</v>
      </c>
      <c r="H129" s="550" t="e">
        <f>IF(ISNUMBER(Regressions!H139),ROUND(Regressions!H139, 1), NA())</f>
        <v>#N/A</v>
      </c>
      <c r="I129" s="551" t="e">
        <f>IF(ISNUMBER(Regressions!I139),ROUND(Regressions!I139, 1), NA())</f>
        <v>#N/A</v>
      </c>
      <c r="J129" s="552" t="e">
        <f>IF(ISNUMBER(Regressions!K139),ROUND(Regressions!K139, 1), NA())</f>
        <v>#N/A</v>
      </c>
      <c r="K129" s="548" t="e">
        <f>IF(ISNUMBER(Regressions!L139),ROUND(Regressions!L139, 1), NA())</f>
        <v>#N/A</v>
      </c>
      <c r="L129" s="553" t="e">
        <f>IF(ISNUMBER(Regressions!M139),ROUND(Regressions!M139, 1), NA())</f>
        <v>#N/A</v>
      </c>
      <c r="M129" s="550" t="e">
        <f>IF(ISNUMBER(Regressions!N139),ROUND(Regressions!N139, 1), NA())</f>
        <v>#N/A</v>
      </c>
      <c r="N129" s="551" t="e">
        <f>IF(ISNUMBER(Regressions!O139),ROUND(Regressions!O139, 1), NA())</f>
        <v>#N/A</v>
      </c>
      <c r="O129" s="552" t="e">
        <f>IF(ISNUMBER(Regressions!Q139),ROUND(Regressions!Q139, 1), NA())</f>
        <v>#N/A</v>
      </c>
      <c r="P129" s="548" t="e">
        <f>IF(ISNUMBER(Regressions!R139),ROUND(Regressions!R139, 1), NA())</f>
        <v>#N/A</v>
      </c>
      <c r="Q129" s="554" t="e">
        <f>IF(ISNUMBER(Regressions!S139),ROUND(Regressions!S139, 1), NA())</f>
        <v>#N/A</v>
      </c>
      <c r="R129" s="550" t="e">
        <f>IF(ISNUMBER(Regressions!T139),ROUND(Regressions!T139, 1), NA())</f>
        <v>#N/A</v>
      </c>
      <c r="S129" s="551" t="e">
        <f>IF(ISNUMBER(Regressions!U139),ROUND(Regressions!U139, 1), NA())</f>
        <v>#N/A</v>
      </c>
    </row>
    <row r="130" spans="1:19" x14ac:dyDescent="0.25">
      <c r="A130" s="543" t="str">
        <f>+Introduction!$C$7</f>
        <v>Timor-Leste</v>
      </c>
      <c r="B130" s="544">
        <f>IF(ISBLANK(Regressions!B140), " ", Regressions!B140)</f>
        <v>2002</v>
      </c>
      <c r="C130" s="543" t="str">
        <f>HLOOKUP(Introduction!$G$4,nametranslations,28,FALSE)</f>
        <v>Primary</v>
      </c>
      <c r="D130" s="546">
        <f>IF(ISBLANK(Regressions!D140), " ", Regressions!D140)</f>
        <v>132751</v>
      </c>
      <c r="E130" s="547" t="e">
        <f>IF(ISNUMBER(Regressions!E140),ROUND(Regressions!E140, 1), NA())</f>
        <v>#N/A</v>
      </c>
      <c r="F130" s="548" t="e">
        <f>IF(ISNUMBER(Regressions!F140),ROUND(Regressions!F140, 1), NA())</f>
        <v>#N/A</v>
      </c>
      <c r="G130" s="549" t="e">
        <f>IF(ISNUMBER(Regressions!G140),ROUND(Regressions!G140, 1), NA())</f>
        <v>#N/A</v>
      </c>
      <c r="H130" s="550" t="e">
        <f>IF(ISNUMBER(Regressions!H140),ROUND(Regressions!H140, 1), NA())</f>
        <v>#N/A</v>
      </c>
      <c r="I130" s="551" t="e">
        <f>IF(ISNUMBER(Regressions!I140),ROUND(Regressions!I140, 1), NA())</f>
        <v>#N/A</v>
      </c>
      <c r="J130" s="552" t="e">
        <f>IF(ISNUMBER(Regressions!K140),ROUND(Regressions!K140, 1), NA())</f>
        <v>#N/A</v>
      </c>
      <c r="K130" s="548" t="e">
        <f>IF(ISNUMBER(Regressions!L140),ROUND(Regressions!L140, 1), NA())</f>
        <v>#N/A</v>
      </c>
      <c r="L130" s="553" t="e">
        <f>IF(ISNUMBER(Regressions!M140),ROUND(Regressions!M140, 1), NA())</f>
        <v>#N/A</v>
      </c>
      <c r="M130" s="550" t="e">
        <f>IF(ISNUMBER(Regressions!N140),ROUND(Regressions!N140, 1), NA())</f>
        <v>#N/A</v>
      </c>
      <c r="N130" s="551" t="e">
        <f>IF(ISNUMBER(Regressions!O140),ROUND(Regressions!O140, 1), NA())</f>
        <v>#N/A</v>
      </c>
      <c r="O130" s="552" t="e">
        <f>IF(ISNUMBER(Regressions!Q140),ROUND(Regressions!Q140, 1), NA())</f>
        <v>#N/A</v>
      </c>
      <c r="P130" s="548" t="e">
        <f>IF(ISNUMBER(Regressions!R140),ROUND(Regressions!R140, 1), NA())</f>
        <v>#N/A</v>
      </c>
      <c r="Q130" s="554" t="e">
        <f>IF(ISNUMBER(Regressions!S140),ROUND(Regressions!S140, 1), NA())</f>
        <v>#N/A</v>
      </c>
      <c r="R130" s="550" t="e">
        <f>IF(ISNUMBER(Regressions!T140),ROUND(Regressions!T140, 1), NA())</f>
        <v>#N/A</v>
      </c>
      <c r="S130" s="551" t="e">
        <f>IF(ISNUMBER(Regressions!U140),ROUND(Regressions!U140, 1), NA())</f>
        <v>#N/A</v>
      </c>
    </row>
    <row r="131" spans="1:19" x14ac:dyDescent="0.25">
      <c r="A131" s="543" t="str">
        <f>+Introduction!$C$7</f>
        <v>Timor-Leste</v>
      </c>
      <c r="B131" s="544">
        <f>IF(ISBLANK(Regressions!B141), " ", Regressions!B141)</f>
        <v>2003</v>
      </c>
      <c r="C131" s="543" t="str">
        <f>HLOOKUP(Introduction!$G$4,nametranslations,28,FALSE)</f>
        <v>Primary</v>
      </c>
      <c r="D131" s="546">
        <f>IF(ISBLANK(Regressions!D141), " ", Regressions!D141)</f>
        <v>142044</v>
      </c>
      <c r="E131" s="547" t="e">
        <f>IF(ISNUMBER(Regressions!E141),ROUND(Regressions!E141, 1), NA())</f>
        <v>#N/A</v>
      </c>
      <c r="F131" s="548" t="e">
        <f>IF(ISNUMBER(Regressions!F141),ROUND(Regressions!F141, 1), NA())</f>
        <v>#N/A</v>
      </c>
      <c r="G131" s="549" t="e">
        <f>IF(ISNUMBER(Regressions!G141),ROUND(Regressions!G141, 1), NA())</f>
        <v>#N/A</v>
      </c>
      <c r="H131" s="550" t="e">
        <f>IF(ISNUMBER(Regressions!H141),ROUND(Regressions!H141, 1), NA())</f>
        <v>#N/A</v>
      </c>
      <c r="I131" s="551" t="e">
        <f>IF(ISNUMBER(Regressions!I141),ROUND(Regressions!I141, 1), NA())</f>
        <v>#N/A</v>
      </c>
      <c r="J131" s="552" t="e">
        <f>IF(ISNUMBER(Regressions!K141),ROUND(Regressions!K141, 1), NA())</f>
        <v>#N/A</v>
      </c>
      <c r="K131" s="548" t="e">
        <f>IF(ISNUMBER(Regressions!L141),ROUND(Regressions!L141, 1), NA())</f>
        <v>#N/A</v>
      </c>
      <c r="L131" s="553" t="e">
        <f>IF(ISNUMBER(Regressions!M141),ROUND(Regressions!M141, 1), NA())</f>
        <v>#N/A</v>
      </c>
      <c r="M131" s="550" t="e">
        <f>IF(ISNUMBER(Regressions!N141),ROUND(Regressions!N141, 1), NA())</f>
        <v>#N/A</v>
      </c>
      <c r="N131" s="551" t="e">
        <f>IF(ISNUMBER(Regressions!O141),ROUND(Regressions!O141, 1), NA())</f>
        <v>#N/A</v>
      </c>
      <c r="O131" s="552" t="e">
        <f>IF(ISNUMBER(Regressions!Q141),ROUND(Regressions!Q141, 1), NA())</f>
        <v>#N/A</v>
      </c>
      <c r="P131" s="548" t="e">
        <f>IF(ISNUMBER(Regressions!R141),ROUND(Regressions!R141, 1), NA())</f>
        <v>#N/A</v>
      </c>
      <c r="Q131" s="554" t="e">
        <f>IF(ISNUMBER(Regressions!S141),ROUND(Regressions!S141, 1), NA())</f>
        <v>#N/A</v>
      </c>
      <c r="R131" s="550" t="e">
        <f>IF(ISNUMBER(Regressions!T141),ROUND(Regressions!T141, 1), NA())</f>
        <v>#N/A</v>
      </c>
      <c r="S131" s="551" t="e">
        <f>IF(ISNUMBER(Regressions!U141),ROUND(Regressions!U141, 1), NA())</f>
        <v>#N/A</v>
      </c>
    </row>
    <row r="132" spans="1:19" x14ac:dyDescent="0.25">
      <c r="A132" s="543" t="str">
        <f>+Introduction!$C$7</f>
        <v>Timor-Leste</v>
      </c>
      <c r="B132" s="544">
        <f>IF(ISBLANK(Regressions!B142), " ", Regressions!B142)</f>
        <v>2004</v>
      </c>
      <c r="C132" s="543" t="str">
        <f>HLOOKUP(Introduction!$G$4,nametranslations,28,FALSE)</f>
        <v>Primary</v>
      </c>
      <c r="D132" s="546">
        <f>IF(ISBLANK(Regressions!D142), " ", Regressions!D142)</f>
        <v>144706</v>
      </c>
      <c r="E132" s="547">
        <f>IF(ISNUMBER(Regressions!E142),ROUND(Regressions!E142, 1), NA())</f>
        <v>61.3</v>
      </c>
      <c r="F132" s="548">
        <f>IF(ISNUMBER(Regressions!F142),ROUND(Regressions!F142, 1), NA())</f>
        <v>53.6</v>
      </c>
      <c r="G132" s="549" t="e">
        <f>IF(ISNUMBER(Regressions!G142),ROUND(Regressions!G142, 1), NA())</f>
        <v>#N/A</v>
      </c>
      <c r="H132" s="550" t="e">
        <f>IF(ISNUMBER(Regressions!H142),ROUND(Regressions!H142, 1), NA())</f>
        <v>#N/A</v>
      </c>
      <c r="I132" s="551">
        <f>IF(ISNUMBER(Regressions!I142),ROUND(Regressions!I142, 1), NA())</f>
        <v>46.4</v>
      </c>
      <c r="J132" s="552" t="e">
        <f>IF(ISNUMBER(Regressions!K142),ROUND(Regressions!K142, 1), NA())</f>
        <v>#N/A</v>
      </c>
      <c r="K132" s="548" t="e">
        <f>IF(ISNUMBER(Regressions!L142),ROUND(Regressions!L142, 1), NA())</f>
        <v>#N/A</v>
      </c>
      <c r="L132" s="553" t="e">
        <f>IF(ISNUMBER(Regressions!M142),ROUND(Regressions!M142, 1), NA())</f>
        <v>#N/A</v>
      </c>
      <c r="M132" s="550" t="e">
        <f>IF(ISNUMBER(Regressions!N142),ROUND(Regressions!N142, 1), NA())</f>
        <v>#N/A</v>
      </c>
      <c r="N132" s="551" t="e">
        <f>IF(ISNUMBER(Regressions!O142),ROUND(Regressions!O142, 1), NA())</f>
        <v>#N/A</v>
      </c>
      <c r="O132" s="552" t="e">
        <f>IF(ISNUMBER(Regressions!Q142),ROUND(Regressions!Q142, 1), NA())</f>
        <v>#N/A</v>
      </c>
      <c r="P132" s="548" t="e">
        <f>IF(ISNUMBER(Regressions!R142),ROUND(Regressions!R142, 1), NA())</f>
        <v>#N/A</v>
      </c>
      <c r="Q132" s="554" t="e">
        <f>IF(ISNUMBER(Regressions!S142),ROUND(Regressions!S142, 1), NA())</f>
        <v>#N/A</v>
      </c>
      <c r="R132" s="550" t="e">
        <f>IF(ISNUMBER(Regressions!T142),ROUND(Regressions!T142, 1), NA())</f>
        <v>#N/A</v>
      </c>
      <c r="S132" s="551" t="e">
        <f>IF(ISNUMBER(Regressions!U142),ROUND(Regressions!U142, 1), NA())</f>
        <v>#N/A</v>
      </c>
    </row>
    <row r="133" spans="1:19" x14ac:dyDescent="0.25">
      <c r="A133" s="543" t="str">
        <f>+Introduction!$C$7</f>
        <v>Timor-Leste</v>
      </c>
      <c r="B133" s="544">
        <f>IF(ISBLANK(Regressions!B143), " ", Regressions!B143)</f>
        <v>2005</v>
      </c>
      <c r="C133" s="543" t="str">
        <f>HLOOKUP(Introduction!$G$4,nametranslations,28,FALSE)</f>
        <v>Primary</v>
      </c>
      <c r="D133" s="546">
        <f>IF(ISBLANK(Regressions!D143), " ", Regressions!D143)</f>
        <v>146613</v>
      </c>
      <c r="E133" s="547">
        <f>IF(ISNUMBER(Regressions!E143),ROUND(Regressions!E143, 1), NA())</f>
        <v>61.3</v>
      </c>
      <c r="F133" s="548">
        <f>IF(ISNUMBER(Regressions!F143),ROUND(Regressions!F143, 1), NA())</f>
        <v>53.6</v>
      </c>
      <c r="G133" s="549" t="e">
        <f>IF(ISNUMBER(Regressions!G143),ROUND(Regressions!G143, 1), NA())</f>
        <v>#N/A</v>
      </c>
      <c r="H133" s="550" t="e">
        <f>IF(ISNUMBER(Regressions!H143),ROUND(Regressions!H143, 1), NA())</f>
        <v>#N/A</v>
      </c>
      <c r="I133" s="551">
        <f>IF(ISNUMBER(Regressions!I143),ROUND(Regressions!I143, 1), NA())</f>
        <v>46.4</v>
      </c>
      <c r="J133" s="552" t="e">
        <f>IF(ISNUMBER(Regressions!K143),ROUND(Regressions!K143, 1), NA())</f>
        <v>#N/A</v>
      </c>
      <c r="K133" s="548" t="e">
        <f>IF(ISNUMBER(Regressions!L143),ROUND(Regressions!L143, 1), NA())</f>
        <v>#N/A</v>
      </c>
      <c r="L133" s="553" t="e">
        <f>IF(ISNUMBER(Regressions!M143),ROUND(Regressions!M143, 1), NA())</f>
        <v>#N/A</v>
      </c>
      <c r="M133" s="550" t="e">
        <f>IF(ISNUMBER(Regressions!N143),ROUND(Regressions!N143, 1), NA())</f>
        <v>#N/A</v>
      </c>
      <c r="N133" s="551" t="e">
        <f>IF(ISNUMBER(Regressions!O143),ROUND(Regressions!O143, 1), NA())</f>
        <v>#N/A</v>
      </c>
      <c r="O133" s="552" t="e">
        <f>IF(ISNUMBER(Regressions!Q143),ROUND(Regressions!Q143, 1), NA())</f>
        <v>#N/A</v>
      </c>
      <c r="P133" s="548" t="e">
        <f>IF(ISNUMBER(Regressions!R143),ROUND(Regressions!R143, 1), NA())</f>
        <v>#N/A</v>
      </c>
      <c r="Q133" s="554" t="e">
        <f>IF(ISNUMBER(Regressions!S143),ROUND(Regressions!S143, 1), NA())</f>
        <v>#N/A</v>
      </c>
      <c r="R133" s="550" t="e">
        <f>IF(ISNUMBER(Regressions!T143),ROUND(Regressions!T143, 1), NA())</f>
        <v>#N/A</v>
      </c>
      <c r="S133" s="551" t="e">
        <f>IF(ISNUMBER(Regressions!U143),ROUND(Regressions!U143, 1), NA())</f>
        <v>#N/A</v>
      </c>
    </row>
    <row r="134" spans="1:19" x14ac:dyDescent="0.25">
      <c r="A134" s="543" t="str">
        <f>+Introduction!$C$7</f>
        <v>Timor-Leste</v>
      </c>
      <c r="B134" s="544">
        <f>IF(ISBLANK(Regressions!B144), " ", Regressions!B144)</f>
        <v>2006</v>
      </c>
      <c r="C134" s="543" t="str">
        <f>HLOOKUP(Introduction!$G$4,nametranslations,28,FALSE)</f>
        <v>Primary</v>
      </c>
      <c r="D134" s="546">
        <f>IF(ISBLANK(Regressions!D144), " ", Regressions!D144)</f>
        <v>153076</v>
      </c>
      <c r="E134" s="547">
        <f>IF(ISNUMBER(Regressions!E144),ROUND(Regressions!E144, 1), NA())</f>
        <v>61.3</v>
      </c>
      <c r="F134" s="548">
        <f>IF(ISNUMBER(Regressions!F144),ROUND(Regressions!F144, 1), NA())</f>
        <v>53.6</v>
      </c>
      <c r="G134" s="549">
        <f>IF(ISNUMBER(Regressions!G144),ROUND(Regressions!G144, 1), NA())</f>
        <v>50.1</v>
      </c>
      <c r="H134" s="550">
        <f>IF(ISNUMBER(Regressions!H144),ROUND(Regressions!H144, 1), NA())</f>
        <v>3.4</v>
      </c>
      <c r="I134" s="551">
        <f>IF(ISNUMBER(Regressions!I144),ROUND(Regressions!I144, 1), NA())</f>
        <v>46.4</v>
      </c>
      <c r="J134" s="552">
        <f>IF(ISNUMBER(Regressions!K144),ROUND(Regressions!K144, 1), NA())</f>
        <v>85.6</v>
      </c>
      <c r="K134" s="548">
        <f>IF(ISNUMBER(Regressions!L144),ROUND(Regressions!L144, 1), NA())</f>
        <v>66.099999999999994</v>
      </c>
      <c r="L134" s="553">
        <f>IF(ISNUMBER(Regressions!M144),ROUND(Regressions!M144, 1), NA())</f>
        <v>37.299999999999997</v>
      </c>
      <c r="M134" s="550">
        <f>IF(ISNUMBER(Regressions!N144),ROUND(Regressions!N144, 1), NA())</f>
        <v>28.8</v>
      </c>
      <c r="N134" s="551">
        <f>IF(ISNUMBER(Regressions!O144),ROUND(Regressions!O144, 1), NA())</f>
        <v>33.9</v>
      </c>
      <c r="O134" s="552" t="e">
        <f>IF(ISNUMBER(Regressions!Q144),ROUND(Regressions!Q144, 1), NA())</f>
        <v>#N/A</v>
      </c>
      <c r="P134" s="548" t="e">
        <f>IF(ISNUMBER(Regressions!R144),ROUND(Regressions!R144, 1), NA())</f>
        <v>#N/A</v>
      </c>
      <c r="Q134" s="554" t="e">
        <f>IF(ISNUMBER(Regressions!S144),ROUND(Regressions!S144, 1), NA())</f>
        <v>#N/A</v>
      </c>
      <c r="R134" s="550" t="e">
        <f>IF(ISNUMBER(Regressions!T144),ROUND(Regressions!T144, 1), NA())</f>
        <v>#N/A</v>
      </c>
      <c r="S134" s="551" t="e">
        <f>IF(ISNUMBER(Regressions!U144),ROUND(Regressions!U144, 1), NA())</f>
        <v>#N/A</v>
      </c>
    </row>
    <row r="135" spans="1:19" x14ac:dyDescent="0.25">
      <c r="A135" s="543" t="str">
        <f>+Introduction!$C$7</f>
        <v>Timor-Leste</v>
      </c>
      <c r="B135" s="544">
        <f>IF(ISBLANK(Regressions!B145), " ", Regressions!B145)</f>
        <v>2007</v>
      </c>
      <c r="C135" s="543" t="str">
        <f>HLOOKUP(Introduction!$G$4,nametranslations,28,FALSE)</f>
        <v>Primary</v>
      </c>
      <c r="D135" s="546">
        <f>IF(ISBLANK(Regressions!D145), " ", Regressions!D145)</f>
        <v>159791</v>
      </c>
      <c r="E135" s="547">
        <f>IF(ISNUMBER(Regressions!E145),ROUND(Regressions!E145, 1), NA())</f>
        <v>61.3</v>
      </c>
      <c r="F135" s="548">
        <f>IF(ISNUMBER(Regressions!F145),ROUND(Regressions!F145, 1), NA())</f>
        <v>53.6</v>
      </c>
      <c r="G135" s="549">
        <f>IF(ISNUMBER(Regressions!G145),ROUND(Regressions!G145, 1), NA())</f>
        <v>50.1</v>
      </c>
      <c r="H135" s="550">
        <f>IF(ISNUMBER(Regressions!H145),ROUND(Regressions!H145, 1), NA())</f>
        <v>3.4</v>
      </c>
      <c r="I135" s="551">
        <f>IF(ISNUMBER(Regressions!I145),ROUND(Regressions!I145, 1), NA())</f>
        <v>46.4</v>
      </c>
      <c r="J135" s="552">
        <f>IF(ISNUMBER(Regressions!K145),ROUND(Regressions!K145, 1), NA())</f>
        <v>85.6</v>
      </c>
      <c r="K135" s="548">
        <f>IF(ISNUMBER(Regressions!L145),ROUND(Regressions!L145, 1), NA())</f>
        <v>66.099999999999994</v>
      </c>
      <c r="L135" s="553">
        <f>IF(ISNUMBER(Regressions!M145),ROUND(Regressions!M145, 1), NA())</f>
        <v>37.299999999999997</v>
      </c>
      <c r="M135" s="550">
        <f>IF(ISNUMBER(Regressions!N145),ROUND(Regressions!N145, 1), NA())</f>
        <v>28.8</v>
      </c>
      <c r="N135" s="551">
        <f>IF(ISNUMBER(Regressions!O145),ROUND(Regressions!O145, 1), NA())</f>
        <v>33.9</v>
      </c>
      <c r="O135" s="552" t="e">
        <f>IF(ISNUMBER(Regressions!Q145),ROUND(Regressions!Q145, 1), NA())</f>
        <v>#N/A</v>
      </c>
      <c r="P135" s="548" t="e">
        <f>IF(ISNUMBER(Regressions!R145),ROUND(Regressions!R145, 1), NA())</f>
        <v>#N/A</v>
      </c>
      <c r="Q135" s="554" t="e">
        <f>IF(ISNUMBER(Regressions!S145),ROUND(Regressions!S145, 1), NA())</f>
        <v>#N/A</v>
      </c>
      <c r="R135" s="550" t="e">
        <f>IF(ISNUMBER(Regressions!T145),ROUND(Regressions!T145, 1), NA())</f>
        <v>#N/A</v>
      </c>
      <c r="S135" s="551" t="e">
        <f>IF(ISNUMBER(Regressions!U145),ROUND(Regressions!U145, 1), NA())</f>
        <v>#N/A</v>
      </c>
    </row>
    <row r="136" spans="1:19" x14ac:dyDescent="0.25">
      <c r="A136" s="543" t="str">
        <f>+Introduction!$C$7</f>
        <v>Timor-Leste</v>
      </c>
      <c r="B136" s="544">
        <f>IF(ISBLANK(Regressions!B146), " ", Regressions!B146)</f>
        <v>2008</v>
      </c>
      <c r="C136" s="543" t="str">
        <f>HLOOKUP(Introduction!$G$4,nametranslations,28,FALSE)</f>
        <v>Primary</v>
      </c>
      <c r="D136" s="546">
        <f>IF(ISBLANK(Regressions!D146), " ", Regressions!D146)</f>
        <v>166647</v>
      </c>
      <c r="E136" s="547">
        <f>IF(ISNUMBER(Regressions!E146),ROUND(Regressions!E146, 1), NA())</f>
        <v>61.3</v>
      </c>
      <c r="F136" s="548">
        <f>IF(ISNUMBER(Regressions!F146),ROUND(Regressions!F146, 1), NA())</f>
        <v>53.6</v>
      </c>
      <c r="G136" s="549">
        <f>IF(ISNUMBER(Regressions!G146),ROUND(Regressions!G146, 1), NA())</f>
        <v>50.1</v>
      </c>
      <c r="H136" s="550">
        <f>IF(ISNUMBER(Regressions!H146),ROUND(Regressions!H146, 1), NA())</f>
        <v>3.4</v>
      </c>
      <c r="I136" s="551">
        <f>IF(ISNUMBER(Regressions!I146),ROUND(Regressions!I146, 1), NA())</f>
        <v>46.4</v>
      </c>
      <c r="J136" s="552">
        <f>IF(ISNUMBER(Regressions!K146),ROUND(Regressions!K146, 1), NA())</f>
        <v>85.6</v>
      </c>
      <c r="K136" s="548">
        <f>IF(ISNUMBER(Regressions!L146),ROUND(Regressions!L146, 1), NA())</f>
        <v>66.099999999999994</v>
      </c>
      <c r="L136" s="553">
        <f>IF(ISNUMBER(Regressions!M146),ROUND(Regressions!M146, 1), NA())</f>
        <v>37.299999999999997</v>
      </c>
      <c r="M136" s="550">
        <f>IF(ISNUMBER(Regressions!N146),ROUND(Regressions!N146, 1), NA())</f>
        <v>28.8</v>
      </c>
      <c r="N136" s="551">
        <f>IF(ISNUMBER(Regressions!O146),ROUND(Regressions!O146, 1), NA())</f>
        <v>33.9</v>
      </c>
      <c r="O136" s="552" t="e">
        <f>IF(ISNUMBER(Regressions!Q146),ROUND(Regressions!Q146, 1), NA())</f>
        <v>#N/A</v>
      </c>
      <c r="P136" s="548" t="e">
        <f>IF(ISNUMBER(Regressions!R146),ROUND(Regressions!R146, 1), NA())</f>
        <v>#N/A</v>
      </c>
      <c r="Q136" s="554" t="e">
        <f>IF(ISNUMBER(Regressions!S146),ROUND(Regressions!S146, 1), NA())</f>
        <v>#N/A</v>
      </c>
      <c r="R136" s="550" t="e">
        <f>IF(ISNUMBER(Regressions!T146),ROUND(Regressions!T146, 1), NA())</f>
        <v>#N/A</v>
      </c>
      <c r="S136" s="551" t="e">
        <f>IF(ISNUMBER(Regressions!U146),ROUND(Regressions!U146, 1), NA())</f>
        <v>#N/A</v>
      </c>
    </row>
    <row r="137" spans="1:19" x14ac:dyDescent="0.25">
      <c r="A137" s="543" t="str">
        <f>+Introduction!$C$7</f>
        <v>Timor-Leste</v>
      </c>
      <c r="B137" s="544">
        <f>IF(ISBLANK(Regressions!B147), " ", Regressions!B147)</f>
        <v>2009</v>
      </c>
      <c r="C137" s="543" t="str">
        <f>HLOOKUP(Introduction!$G$4,nametranslations,28,FALSE)</f>
        <v>Primary</v>
      </c>
      <c r="D137" s="546">
        <f>IF(ISBLANK(Regressions!D147), " ", Regressions!D147)</f>
        <v>173393</v>
      </c>
      <c r="E137" s="547">
        <f>IF(ISNUMBER(Regressions!E147),ROUND(Regressions!E147, 1), NA())</f>
        <v>63.6</v>
      </c>
      <c r="F137" s="548">
        <f>IF(ISNUMBER(Regressions!F147),ROUND(Regressions!F147, 1), NA())</f>
        <v>55.9</v>
      </c>
      <c r="G137" s="549">
        <f>IF(ISNUMBER(Regressions!G147),ROUND(Regressions!G147, 1), NA())</f>
        <v>50.1</v>
      </c>
      <c r="H137" s="550">
        <f>IF(ISNUMBER(Regressions!H147),ROUND(Regressions!H147, 1), NA())</f>
        <v>5.8</v>
      </c>
      <c r="I137" s="551">
        <f>IF(ISNUMBER(Regressions!I147),ROUND(Regressions!I147, 1), NA())</f>
        <v>44.1</v>
      </c>
      <c r="J137" s="552">
        <f>IF(ISNUMBER(Regressions!K147),ROUND(Regressions!K147, 1), NA())</f>
        <v>85.6</v>
      </c>
      <c r="K137" s="548">
        <f>IF(ISNUMBER(Regressions!L147),ROUND(Regressions!L147, 1), NA())</f>
        <v>66.099999999999994</v>
      </c>
      <c r="L137" s="553">
        <f>IF(ISNUMBER(Regressions!M147),ROUND(Regressions!M147, 1), NA())</f>
        <v>37.299999999999997</v>
      </c>
      <c r="M137" s="550">
        <f>IF(ISNUMBER(Regressions!N147),ROUND(Regressions!N147, 1), NA())</f>
        <v>28.8</v>
      </c>
      <c r="N137" s="551">
        <f>IF(ISNUMBER(Regressions!O147),ROUND(Regressions!O147, 1), NA())</f>
        <v>33.9</v>
      </c>
      <c r="O137" s="552" t="e">
        <f>IF(ISNUMBER(Regressions!Q147),ROUND(Regressions!Q147, 1), NA())</f>
        <v>#N/A</v>
      </c>
      <c r="P137" s="548" t="e">
        <f>IF(ISNUMBER(Regressions!R147),ROUND(Regressions!R147, 1), NA())</f>
        <v>#N/A</v>
      </c>
      <c r="Q137" s="554" t="e">
        <f>IF(ISNUMBER(Regressions!S147),ROUND(Regressions!S147, 1), NA())</f>
        <v>#N/A</v>
      </c>
      <c r="R137" s="550" t="e">
        <f>IF(ISNUMBER(Regressions!T147),ROUND(Regressions!T147, 1), NA())</f>
        <v>#N/A</v>
      </c>
      <c r="S137" s="551" t="e">
        <f>IF(ISNUMBER(Regressions!U147),ROUND(Regressions!U147, 1), NA())</f>
        <v>#N/A</v>
      </c>
    </row>
    <row r="138" spans="1:19" x14ac:dyDescent="0.25">
      <c r="A138" s="543" t="str">
        <f>+Introduction!$C$7</f>
        <v>Timor-Leste</v>
      </c>
      <c r="B138" s="544">
        <f>IF(ISBLANK(Regressions!B148), " ", Regressions!B148)</f>
        <v>2010</v>
      </c>
      <c r="C138" s="543" t="str">
        <f>HLOOKUP(Introduction!$G$4,nametranslations,28,FALSE)</f>
        <v>Primary</v>
      </c>
      <c r="D138" s="546">
        <f>IF(ISBLANK(Regressions!D148), " ", Regressions!D148)</f>
        <v>179749</v>
      </c>
      <c r="E138" s="547">
        <f>IF(ISNUMBER(Regressions!E148),ROUND(Regressions!E148, 1), NA())</f>
        <v>66</v>
      </c>
      <c r="F138" s="548">
        <f>IF(ISNUMBER(Regressions!F148),ROUND(Regressions!F148, 1), NA())</f>
        <v>58.3</v>
      </c>
      <c r="G138" s="549">
        <f>IF(ISNUMBER(Regressions!G148),ROUND(Regressions!G148, 1), NA())</f>
        <v>50.1</v>
      </c>
      <c r="H138" s="550">
        <f>IF(ISNUMBER(Regressions!H148),ROUND(Regressions!H148, 1), NA())</f>
        <v>8.1999999999999993</v>
      </c>
      <c r="I138" s="551">
        <f>IF(ISNUMBER(Regressions!I148),ROUND(Regressions!I148, 1), NA())</f>
        <v>41.7</v>
      </c>
      <c r="J138" s="552">
        <f>IF(ISNUMBER(Regressions!K148),ROUND(Regressions!K148, 1), NA())</f>
        <v>85.6</v>
      </c>
      <c r="K138" s="548">
        <f>IF(ISNUMBER(Regressions!L148),ROUND(Regressions!L148, 1), NA())</f>
        <v>66.099999999999994</v>
      </c>
      <c r="L138" s="553">
        <f>IF(ISNUMBER(Regressions!M148),ROUND(Regressions!M148, 1), NA())</f>
        <v>37.299999999999997</v>
      </c>
      <c r="M138" s="550">
        <f>IF(ISNUMBER(Regressions!N148),ROUND(Regressions!N148, 1), NA())</f>
        <v>28.8</v>
      </c>
      <c r="N138" s="551">
        <f>IF(ISNUMBER(Regressions!O148),ROUND(Regressions!O148, 1), NA())</f>
        <v>33.9</v>
      </c>
      <c r="O138" s="552" t="e">
        <f>IF(ISNUMBER(Regressions!Q148),ROUND(Regressions!Q148, 1), NA())</f>
        <v>#N/A</v>
      </c>
      <c r="P138" s="548" t="e">
        <f>IF(ISNUMBER(Regressions!R148),ROUND(Regressions!R148, 1), NA())</f>
        <v>#N/A</v>
      </c>
      <c r="Q138" s="554" t="e">
        <f>IF(ISNUMBER(Regressions!S148),ROUND(Regressions!S148, 1), NA())</f>
        <v>#N/A</v>
      </c>
      <c r="R138" s="550" t="e">
        <f>IF(ISNUMBER(Regressions!T148),ROUND(Regressions!T148, 1), NA())</f>
        <v>#N/A</v>
      </c>
      <c r="S138" s="551" t="e">
        <f>IF(ISNUMBER(Regressions!U148),ROUND(Regressions!U148, 1), NA())</f>
        <v>#N/A</v>
      </c>
    </row>
    <row r="139" spans="1:19" x14ac:dyDescent="0.25">
      <c r="A139" s="543" t="str">
        <f>+Introduction!$C$7</f>
        <v>Timor-Leste</v>
      </c>
      <c r="B139" s="544">
        <f>IF(ISBLANK(Regressions!B149), " ", Regressions!B149)</f>
        <v>2011</v>
      </c>
      <c r="C139" s="543" t="str">
        <f>HLOOKUP(Introduction!$G$4,nametranslations,28,FALSE)</f>
        <v>Primary</v>
      </c>
      <c r="D139" s="546">
        <f>IF(ISBLANK(Regressions!D149), " ", Regressions!D149)</f>
        <v>184917</v>
      </c>
      <c r="E139" s="547">
        <f>IF(ISNUMBER(Regressions!E149),ROUND(Regressions!E149, 1), NA())</f>
        <v>68.400000000000006</v>
      </c>
      <c r="F139" s="548">
        <f>IF(ISNUMBER(Regressions!F149),ROUND(Regressions!F149, 1), NA())</f>
        <v>60.6</v>
      </c>
      <c r="G139" s="549">
        <f>IF(ISNUMBER(Regressions!G149),ROUND(Regressions!G149, 1), NA())</f>
        <v>53</v>
      </c>
      <c r="H139" s="550">
        <f>IF(ISNUMBER(Regressions!H149),ROUND(Regressions!H149, 1), NA())</f>
        <v>7.6</v>
      </c>
      <c r="I139" s="551">
        <f>IF(ISNUMBER(Regressions!I149),ROUND(Regressions!I149, 1), NA())</f>
        <v>39.4</v>
      </c>
      <c r="J139" s="552">
        <f>IF(ISNUMBER(Regressions!K149),ROUND(Regressions!K149, 1), NA())</f>
        <v>84.6</v>
      </c>
      <c r="K139" s="548">
        <f>IF(ISNUMBER(Regressions!L149),ROUND(Regressions!L149, 1), NA())</f>
        <v>66.099999999999994</v>
      </c>
      <c r="L139" s="553">
        <f>IF(ISNUMBER(Regressions!M149),ROUND(Regressions!M149, 1), NA())</f>
        <v>37.299999999999997</v>
      </c>
      <c r="M139" s="550">
        <f>IF(ISNUMBER(Regressions!N149),ROUND(Regressions!N149, 1), NA())</f>
        <v>28.8</v>
      </c>
      <c r="N139" s="551">
        <f>IF(ISNUMBER(Regressions!O149),ROUND(Regressions!O149, 1), NA())</f>
        <v>33.9</v>
      </c>
      <c r="O139" s="552" t="e">
        <f>IF(ISNUMBER(Regressions!Q149),ROUND(Regressions!Q149, 1), NA())</f>
        <v>#N/A</v>
      </c>
      <c r="P139" s="548" t="e">
        <f>IF(ISNUMBER(Regressions!R149),ROUND(Regressions!R149, 1), NA())</f>
        <v>#N/A</v>
      </c>
      <c r="Q139" s="554" t="e">
        <f>IF(ISNUMBER(Regressions!S149),ROUND(Regressions!S149, 1), NA())</f>
        <v>#N/A</v>
      </c>
      <c r="R139" s="550" t="e">
        <f>IF(ISNUMBER(Regressions!T149),ROUND(Regressions!T149, 1), NA())</f>
        <v>#N/A</v>
      </c>
      <c r="S139" s="551" t="e">
        <f>IF(ISNUMBER(Regressions!U149),ROUND(Regressions!U149, 1), NA())</f>
        <v>#N/A</v>
      </c>
    </row>
    <row r="140" spans="1:19" x14ac:dyDescent="0.25">
      <c r="A140" s="543" t="str">
        <f>+Introduction!$C$7</f>
        <v>Timor-Leste</v>
      </c>
      <c r="B140" s="544">
        <f>IF(ISBLANK(Regressions!B150), " ", Regressions!B150)</f>
        <v>2012</v>
      </c>
      <c r="C140" s="543" t="str">
        <f>HLOOKUP(Introduction!$G$4,nametranslations,28,FALSE)</f>
        <v>Primary</v>
      </c>
      <c r="D140" s="546">
        <f>IF(ISBLANK(Regressions!D150), " ", Regressions!D150)</f>
        <v>188522</v>
      </c>
      <c r="E140" s="547">
        <f>IF(ISNUMBER(Regressions!E150),ROUND(Regressions!E150, 1), NA())</f>
        <v>70.8</v>
      </c>
      <c r="F140" s="548">
        <f>IF(ISNUMBER(Regressions!F150),ROUND(Regressions!F150, 1), NA())</f>
        <v>63</v>
      </c>
      <c r="G140" s="549">
        <f>IF(ISNUMBER(Regressions!G150),ROUND(Regressions!G150, 1), NA())</f>
        <v>55.9</v>
      </c>
      <c r="H140" s="550">
        <f>IF(ISNUMBER(Regressions!H150),ROUND(Regressions!H150, 1), NA())</f>
        <v>7.1</v>
      </c>
      <c r="I140" s="551">
        <f>IF(ISNUMBER(Regressions!I150),ROUND(Regressions!I150, 1), NA())</f>
        <v>37</v>
      </c>
      <c r="J140" s="552">
        <f>IF(ISNUMBER(Regressions!K150),ROUND(Regressions!K150, 1), NA())</f>
        <v>83.6</v>
      </c>
      <c r="K140" s="548">
        <f>IF(ISNUMBER(Regressions!L150),ROUND(Regressions!L150, 1), NA())</f>
        <v>66.099999999999994</v>
      </c>
      <c r="L140" s="553">
        <f>IF(ISNUMBER(Regressions!M150),ROUND(Regressions!M150, 1), NA())</f>
        <v>37.299999999999997</v>
      </c>
      <c r="M140" s="550">
        <f>IF(ISNUMBER(Regressions!N150),ROUND(Regressions!N150, 1), NA())</f>
        <v>28.8</v>
      </c>
      <c r="N140" s="551">
        <f>IF(ISNUMBER(Regressions!O150),ROUND(Regressions!O150, 1), NA())</f>
        <v>33.9</v>
      </c>
      <c r="O140" s="552" t="e">
        <f>IF(ISNUMBER(Regressions!Q150),ROUND(Regressions!Q150, 1), NA())</f>
        <v>#N/A</v>
      </c>
      <c r="P140" s="548" t="e">
        <f>IF(ISNUMBER(Regressions!R150),ROUND(Regressions!R150, 1), NA())</f>
        <v>#N/A</v>
      </c>
      <c r="Q140" s="554" t="e">
        <f>IF(ISNUMBER(Regressions!S150),ROUND(Regressions!S150, 1), NA())</f>
        <v>#N/A</v>
      </c>
      <c r="R140" s="550" t="e">
        <f>IF(ISNUMBER(Regressions!T150),ROUND(Regressions!T150, 1), NA())</f>
        <v>#N/A</v>
      </c>
      <c r="S140" s="551" t="e">
        <f>IF(ISNUMBER(Regressions!U150),ROUND(Regressions!U150, 1), NA())</f>
        <v>#N/A</v>
      </c>
    </row>
    <row r="141" spans="1:19" x14ac:dyDescent="0.25">
      <c r="A141" s="543" t="str">
        <f>+Introduction!$C$7</f>
        <v>Timor-Leste</v>
      </c>
      <c r="B141" s="544">
        <f>IF(ISBLANK(Regressions!B151), " ", Regressions!B151)</f>
        <v>2013</v>
      </c>
      <c r="C141" s="543" t="str">
        <f>HLOOKUP(Introduction!$G$4,nametranslations,28,FALSE)</f>
        <v>Primary</v>
      </c>
      <c r="D141" s="546">
        <f>IF(ISBLANK(Regressions!D151), " ", Regressions!D151)</f>
        <v>190970</v>
      </c>
      <c r="E141" s="547">
        <f>IF(ISNUMBER(Regressions!E151),ROUND(Regressions!E151, 1), NA())</f>
        <v>73.2</v>
      </c>
      <c r="F141" s="548">
        <f>IF(ISNUMBER(Regressions!F151),ROUND(Regressions!F151, 1), NA())</f>
        <v>65.400000000000006</v>
      </c>
      <c r="G141" s="549">
        <f>IF(ISNUMBER(Regressions!G151),ROUND(Regressions!G151, 1), NA())</f>
        <v>58.8</v>
      </c>
      <c r="H141" s="550">
        <f>IF(ISNUMBER(Regressions!H151),ROUND(Regressions!H151, 1), NA())</f>
        <v>6.5</v>
      </c>
      <c r="I141" s="551">
        <f>IF(ISNUMBER(Regressions!I151),ROUND(Regressions!I151, 1), NA())</f>
        <v>34.6</v>
      </c>
      <c r="J141" s="552">
        <f>IF(ISNUMBER(Regressions!K151),ROUND(Regressions!K151, 1), NA())</f>
        <v>82.6</v>
      </c>
      <c r="K141" s="548">
        <f>IF(ISNUMBER(Regressions!L151),ROUND(Regressions!L151, 1), NA())</f>
        <v>66.099999999999994</v>
      </c>
      <c r="L141" s="553">
        <f>IF(ISNUMBER(Regressions!M151),ROUND(Regressions!M151, 1), NA())</f>
        <v>37.299999999999997</v>
      </c>
      <c r="M141" s="550">
        <f>IF(ISNUMBER(Regressions!N151),ROUND(Regressions!N151, 1), NA())</f>
        <v>28.8</v>
      </c>
      <c r="N141" s="551">
        <f>IF(ISNUMBER(Regressions!O151),ROUND(Regressions!O151, 1), NA())</f>
        <v>33.9</v>
      </c>
      <c r="O141" s="552" t="e">
        <f>IF(ISNUMBER(Regressions!Q151),ROUND(Regressions!Q151, 1), NA())</f>
        <v>#N/A</v>
      </c>
      <c r="P141" s="548" t="e">
        <f>IF(ISNUMBER(Regressions!R151),ROUND(Regressions!R151, 1), NA())</f>
        <v>#N/A</v>
      </c>
      <c r="Q141" s="554">
        <f>IF(ISNUMBER(Regressions!S151),ROUND(Regressions!S151, 1), NA())</f>
        <v>54</v>
      </c>
      <c r="R141" s="550" t="e">
        <f>IF(ISNUMBER(Regressions!T151),ROUND(Regressions!T151, 1), NA())</f>
        <v>#N/A</v>
      </c>
      <c r="S141" s="551" t="e">
        <f>IF(ISNUMBER(Regressions!U151),ROUND(Regressions!U151, 1), NA())</f>
        <v>#N/A</v>
      </c>
    </row>
    <row r="142" spans="1:19" x14ac:dyDescent="0.25">
      <c r="A142" s="543" t="str">
        <f>+Introduction!$C$7</f>
        <v>Timor-Leste</v>
      </c>
      <c r="B142" s="544">
        <f>IF(ISBLANK(Regressions!B152), " ", Regressions!B152)</f>
        <v>2014</v>
      </c>
      <c r="C142" s="543" t="str">
        <f>HLOOKUP(Introduction!$G$4,nametranslations,28,FALSE)</f>
        <v>Primary</v>
      </c>
      <c r="D142" s="546">
        <f>IF(ISBLANK(Regressions!D152), " ", Regressions!D152)</f>
        <v>192077</v>
      </c>
      <c r="E142" s="547">
        <f>IF(ISNUMBER(Regressions!E152),ROUND(Regressions!E152, 1), NA())</f>
        <v>75.599999999999994</v>
      </c>
      <c r="F142" s="548">
        <f>IF(ISNUMBER(Regressions!F152),ROUND(Regressions!F152, 1), NA())</f>
        <v>67.7</v>
      </c>
      <c r="G142" s="549">
        <f>IF(ISNUMBER(Regressions!G152),ROUND(Regressions!G152, 1), NA())</f>
        <v>61.7</v>
      </c>
      <c r="H142" s="550">
        <f>IF(ISNUMBER(Regressions!H152),ROUND(Regressions!H152, 1), NA())</f>
        <v>6</v>
      </c>
      <c r="I142" s="551">
        <f>IF(ISNUMBER(Regressions!I152),ROUND(Regressions!I152, 1), NA())</f>
        <v>32.299999999999997</v>
      </c>
      <c r="J142" s="552">
        <f>IF(ISNUMBER(Regressions!K152),ROUND(Regressions!K152, 1), NA())</f>
        <v>81.599999999999994</v>
      </c>
      <c r="K142" s="548">
        <f>IF(ISNUMBER(Regressions!L152),ROUND(Regressions!L152, 1), NA())</f>
        <v>66.099999999999994</v>
      </c>
      <c r="L142" s="553">
        <f>IF(ISNUMBER(Regressions!M152),ROUND(Regressions!M152, 1), NA())</f>
        <v>37.299999999999997</v>
      </c>
      <c r="M142" s="550">
        <f>IF(ISNUMBER(Regressions!N152),ROUND(Regressions!N152, 1), NA())</f>
        <v>28.8</v>
      </c>
      <c r="N142" s="551">
        <f>IF(ISNUMBER(Regressions!O152),ROUND(Regressions!O152, 1), NA())</f>
        <v>33.9</v>
      </c>
      <c r="O142" s="552" t="e">
        <f>IF(ISNUMBER(Regressions!Q152),ROUND(Regressions!Q152, 1), NA())</f>
        <v>#N/A</v>
      </c>
      <c r="P142" s="548" t="e">
        <f>IF(ISNUMBER(Regressions!R152),ROUND(Regressions!R152, 1), NA())</f>
        <v>#N/A</v>
      </c>
      <c r="Q142" s="554">
        <f>IF(ISNUMBER(Regressions!S152),ROUND(Regressions!S152, 1), NA())</f>
        <v>54</v>
      </c>
      <c r="R142" s="550" t="e">
        <f>IF(ISNUMBER(Regressions!T152),ROUND(Regressions!T152, 1), NA())</f>
        <v>#N/A</v>
      </c>
      <c r="S142" s="551" t="e">
        <f>IF(ISNUMBER(Regressions!U152),ROUND(Regressions!U152, 1), NA())</f>
        <v>#N/A</v>
      </c>
    </row>
    <row r="143" spans="1:19" x14ac:dyDescent="0.25">
      <c r="A143" s="543" t="str">
        <f>+Introduction!$C$7</f>
        <v>Timor-Leste</v>
      </c>
      <c r="B143" s="544">
        <f>IF(ISBLANK(Regressions!B153), " ", Regressions!B153)</f>
        <v>2015</v>
      </c>
      <c r="C143" s="543" t="str">
        <f>HLOOKUP(Introduction!$G$4,nametranslations,28,FALSE)</f>
        <v>Primary</v>
      </c>
      <c r="D143" s="546">
        <f>IF(ISBLANK(Regressions!D153), " ", Regressions!D153)</f>
        <v>192292</v>
      </c>
      <c r="E143" s="547">
        <f>IF(ISNUMBER(Regressions!E153),ROUND(Regressions!E153, 1), NA())</f>
        <v>78</v>
      </c>
      <c r="F143" s="548">
        <f>IF(ISNUMBER(Regressions!F153),ROUND(Regressions!F153, 1), NA())</f>
        <v>70.099999999999994</v>
      </c>
      <c r="G143" s="549">
        <f>IF(ISNUMBER(Regressions!G153),ROUND(Regressions!G153, 1), NA())</f>
        <v>64.599999999999994</v>
      </c>
      <c r="H143" s="550">
        <f>IF(ISNUMBER(Regressions!H153),ROUND(Regressions!H153, 1), NA())</f>
        <v>5.4</v>
      </c>
      <c r="I143" s="551">
        <f>IF(ISNUMBER(Regressions!I153),ROUND(Regressions!I153, 1), NA())</f>
        <v>29.9</v>
      </c>
      <c r="J143" s="552">
        <f>IF(ISNUMBER(Regressions!K153),ROUND(Regressions!K153, 1), NA())</f>
        <v>80.599999999999994</v>
      </c>
      <c r="K143" s="548">
        <f>IF(ISNUMBER(Regressions!L153),ROUND(Regressions!L153, 1), NA())</f>
        <v>66.099999999999994</v>
      </c>
      <c r="L143" s="553">
        <f>IF(ISNUMBER(Regressions!M153),ROUND(Regressions!M153, 1), NA())</f>
        <v>37.299999999999997</v>
      </c>
      <c r="M143" s="550">
        <f>IF(ISNUMBER(Regressions!N153),ROUND(Regressions!N153, 1), NA())</f>
        <v>28.8</v>
      </c>
      <c r="N143" s="551">
        <f>IF(ISNUMBER(Regressions!O153),ROUND(Regressions!O153, 1), NA())</f>
        <v>33.9</v>
      </c>
      <c r="O143" s="552" t="e">
        <f>IF(ISNUMBER(Regressions!Q153),ROUND(Regressions!Q153, 1), NA())</f>
        <v>#N/A</v>
      </c>
      <c r="P143" s="548" t="e">
        <f>IF(ISNUMBER(Regressions!R153),ROUND(Regressions!R153, 1), NA())</f>
        <v>#N/A</v>
      </c>
      <c r="Q143" s="554">
        <f>IF(ISNUMBER(Regressions!S153),ROUND(Regressions!S153, 1), NA())</f>
        <v>54</v>
      </c>
      <c r="R143" s="550" t="e">
        <f>IF(ISNUMBER(Regressions!T153),ROUND(Regressions!T153, 1), NA())</f>
        <v>#N/A</v>
      </c>
      <c r="S143" s="551" t="e">
        <f>IF(ISNUMBER(Regressions!U153),ROUND(Regressions!U153, 1), NA())</f>
        <v>#N/A</v>
      </c>
    </row>
    <row r="144" spans="1:19" x14ac:dyDescent="0.25">
      <c r="A144" s="543" t="str">
        <f>+Introduction!$C$7</f>
        <v>Timor-Leste</v>
      </c>
      <c r="B144" s="544">
        <f>IF(ISBLANK(Regressions!B154), " ", Regressions!B154)</f>
        <v>2016</v>
      </c>
      <c r="C144" s="543" t="str">
        <f>HLOOKUP(Introduction!$G$4,nametranslations,28,FALSE)</f>
        <v>Primary</v>
      </c>
      <c r="D144" s="546">
        <f>IF(ISBLANK(Regressions!D154), " ", Regressions!D154)</f>
        <v>191521</v>
      </c>
      <c r="E144" s="547">
        <f>IF(ISNUMBER(Regressions!E154),ROUND(Regressions!E154, 1), NA())</f>
        <v>80.400000000000006</v>
      </c>
      <c r="F144" s="548">
        <f>IF(ISNUMBER(Regressions!F154),ROUND(Regressions!F154, 1), NA())</f>
        <v>72.400000000000006</v>
      </c>
      <c r="G144" s="549">
        <f>IF(ISNUMBER(Regressions!G154),ROUND(Regressions!G154, 1), NA())</f>
        <v>67.599999999999994</v>
      </c>
      <c r="H144" s="550">
        <f>IF(ISNUMBER(Regressions!H154),ROUND(Regressions!H154, 1), NA())</f>
        <v>4.9000000000000004</v>
      </c>
      <c r="I144" s="551">
        <f>IF(ISNUMBER(Regressions!I154),ROUND(Regressions!I154, 1), NA())</f>
        <v>27.6</v>
      </c>
      <c r="J144" s="552">
        <f>IF(ISNUMBER(Regressions!K154),ROUND(Regressions!K154, 1), NA())</f>
        <v>79.599999999999994</v>
      </c>
      <c r="K144" s="548">
        <f>IF(ISNUMBER(Regressions!L154),ROUND(Regressions!L154, 1), NA())</f>
        <v>66.099999999999994</v>
      </c>
      <c r="L144" s="553">
        <f>IF(ISNUMBER(Regressions!M154),ROUND(Regressions!M154, 1), NA())</f>
        <v>37.299999999999997</v>
      </c>
      <c r="M144" s="550">
        <f>IF(ISNUMBER(Regressions!N154),ROUND(Regressions!N154, 1), NA())</f>
        <v>28.8</v>
      </c>
      <c r="N144" s="551">
        <f>IF(ISNUMBER(Regressions!O154),ROUND(Regressions!O154, 1), NA())</f>
        <v>33.9</v>
      </c>
      <c r="O144" s="552" t="e">
        <f>IF(ISNUMBER(Regressions!Q154),ROUND(Regressions!Q154, 1), NA())</f>
        <v>#N/A</v>
      </c>
      <c r="P144" s="548" t="e">
        <f>IF(ISNUMBER(Regressions!R154),ROUND(Regressions!R154, 1), NA())</f>
        <v>#N/A</v>
      </c>
      <c r="Q144" s="554">
        <f>IF(ISNUMBER(Regressions!S154),ROUND(Regressions!S154, 1), NA())</f>
        <v>54</v>
      </c>
      <c r="R144" s="550" t="e">
        <f>IF(ISNUMBER(Regressions!T154),ROUND(Regressions!T154, 1), NA())</f>
        <v>#N/A</v>
      </c>
      <c r="S144" s="551" t="e">
        <f>IF(ISNUMBER(Regressions!U154),ROUND(Regressions!U154, 1), NA())</f>
        <v>#N/A</v>
      </c>
    </row>
    <row r="145" spans="1:19" x14ac:dyDescent="0.25">
      <c r="A145" s="543" t="str">
        <f>+Introduction!$C$7</f>
        <v>Timor-Leste</v>
      </c>
      <c r="B145" s="544">
        <f>IF(ISBLANK(Regressions!B155), " ", Regressions!B155)</f>
        <v>2017</v>
      </c>
      <c r="C145" s="543" t="str">
        <f>HLOOKUP(Introduction!$G$4,nametranslations,28,FALSE)</f>
        <v>Primary</v>
      </c>
      <c r="D145" s="546">
        <f>IF(ISBLANK(Regressions!D155), " ", Regressions!D155)</f>
        <v>189569</v>
      </c>
      <c r="E145" s="547">
        <f>IF(ISNUMBER(Regressions!E155),ROUND(Regressions!E155, 1), NA())</f>
        <v>82.8</v>
      </c>
      <c r="F145" s="548">
        <f>IF(ISNUMBER(Regressions!F155),ROUND(Regressions!F155, 1), NA())</f>
        <v>72.400000000000006</v>
      </c>
      <c r="G145" s="549">
        <f>IF(ISNUMBER(Regressions!G155),ROUND(Regressions!G155, 1), NA())</f>
        <v>70.5</v>
      </c>
      <c r="H145" s="550">
        <f>IF(ISNUMBER(Regressions!H155),ROUND(Regressions!H155, 1), NA())</f>
        <v>2</v>
      </c>
      <c r="I145" s="551">
        <f>IF(ISNUMBER(Regressions!I155),ROUND(Regressions!I155, 1), NA())</f>
        <v>27.6</v>
      </c>
      <c r="J145" s="552">
        <f>IF(ISNUMBER(Regressions!K155),ROUND(Regressions!K155, 1), NA())</f>
        <v>78.7</v>
      </c>
      <c r="K145" s="548">
        <f>IF(ISNUMBER(Regressions!L155),ROUND(Regressions!L155, 1), NA())</f>
        <v>66.099999999999994</v>
      </c>
      <c r="L145" s="553">
        <f>IF(ISNUMBER(Regressions!M155),ROUND(Regressions!M155, 1), NA())</f>
        <v>37.299999999999997</v>
      </c>
      <c r="M145" s="550">
        <f>IF(ISNUMBER(Regressions!N155),ROUND(Regressions!N155, 1), NA())</f>
        <v>28.8</v>
      </c>
      <c r="N145" s="551">
        <f>IF(ISNUMBER(Regressions!O155),ROUND(Regressions!O155, 1), NA())</f>
        <v>33.9</v>
      </c>
      <c r="O145" s="552" t="e">
        <f>IF(ISNUMBER(Regressions!Q155),ROUND(Regressions!Q155, 1), NA())</f>
        <v>#N/A</v>
      </c>
      <c r="P145" s="548" t="e">
        <f>IF(ISNUMBER(Regressions!R155),ROUND(Regressions!R155, 1), NA())</f>
        <v>#N/A</v>
      </c>
      <c r="Q145" s="554">
        <f>IF(ISNUMBER(Regressions!S155),ROUND(Regressions!S155, 1), NA())</f>
        <v>54</v>
      </c>
      <c r="R145" s="550" t="e">
        <f>IF(ISNUMBER(Regressions!T155),ROUND(Regressions!T155, 1), NA())</f>
        <v>#N/A</v>
      </c>
      <c r="S145" s="551" t="e">
        <f>IF(ISNUMBER(Regressions!U155),ROUND(Regressions!U155, 1), NA())</f>
        <v>#N/A</v>
      </c>
    </row>
    <row r="146" spans="1:19" x14ac:dyDescent="0.25">
      <c r="A146" s="543" t="str">
        <f>+Introduction!$C$7</f>
        <v>Timor-Leste</v>
      </c>
      <c r="B146" s="544">
        <f>IF(ISBLANK(Regressions!B156), " ", Regressions!B156)</f>
        <v>2018</v>
      </c>
      <c r="C146" s="543" t="str">
        <f>HLOOKUP(Introduction!$G$4,nametranslations,28,FALSE)</f>
        <v>Primary</v>
      </c>
      <c r="D146" s="546">
        <f>IF(ISBLANK(Regressions!D156), " ", Regressions!D156)</f>
        <v>187339</v>
      </c>
      <c r="E146" s="547">
        <f>IF(ISNUMBER(Regressions!E156),ROUND(Regressions!E156, 1), NA())</f>
        <v>85.2</v>
      </c>
      <c r="F146" s="548">
        <f>IF(ISNUMBER(Regressions!F156),ROUND(Regressions!F156, 1), NA())</f>
        <v>72.400000000000006</v>
      </c>
      <c r="G146" s="549">
        <f>IF(ISNUMBER(Regressions!G156),ROUND(Regressions!G156, 1), NA())</f>
        <v>72.400000000000006</v>
      </c>
      <c r="H146" s="550">
        <f>IF(ISNUMBER(Regressions!H156),ROUND(Regressions!H156, 1), NA())</f>
        <v>0</v>
      </c>
      <c r="I146" s="551">
        <f>IF(ISNUMBER(Regressions!I156),ROUND(Regressions!I156, 1), NA())</f>
        <v>27.6</v>
      </c>
      <c r="J146" s="552">
        <f>IF(ISNUMBER(Regressions!K156),ROUND(Regressions!K156, 1), NA())</f>
        <v>77.7</v>
      </c>
      <c r="K146" s="548">
        <f>IF(ISNUMBER(Regressions!L156),ROUND(Regressions!L156, 1), NA())</f>
        <v>66.099999999999994</v>
      </c>
      <c r="L146" s="553">
        <f>IF(ISNUMBER(Regressions!M156),ROUND(Regressions!M156, 1), NA())</f>
        <v>37.299999999999997</v>
      </c>
      <c r="M146" s="550">
        <f>IF(ISNUMBER(Regressions!N156),ROUND(Regressions!N156, 1), NA())</f>
        <v>28.8</v>
      </c>
      <c r="N146" s="551">
        <f>IF(ISNUMBER(Regressions!O156),ROUND(Regressions!O156, 1), NA())</f>
        <v>33.9</v>
      </c>
      <c r="O146" s="552" t="e">
        <f>IF(ISNUMBER(Regressions!Q156),ROUND(Regressions!Q156, 1), NA())</f>
        <v>#N/A</v>
      </c>
      <c r="P146" s="548" t="e">
        <f>IF(ISNUMBER(Regressions!R156),ROUND(Regressions!R156, 1), NA())</f>
        <v>#N/A</v>
      </c>
      <c r="Q146" s="554">
        <f>IF(ISNUMBER(Regressions!S156),ROUND(Regressions!S156, 1), NA())</f>
        <v>61.1</v>
      </c>
      <c r="R146" s="550" t="e">
        <f>IF(ISNUMBER(Regressions!T156),ROUND(Regressions!T156, 1), NA())</f>
        <v>#N/A</v>
      </c>
      <c r="S146" s="551" t="e">
        <f>IF(ISNUMBER(Regressions!U156),ROUND(Regressions!U156, 1), NA())</f>
        <v>#N/A</v>
      </c>
    </row>
    <row r="147" spans="1:19" x14ac:dyDescent="0.25">
      <c r="A147" s="543" t="str">
        <f>+Introduction!$C$7</f>
        <v>Timor-Leste</v>
      </c>
      <c r="B147" s="544">
        <f>IF(ISBLANK(Regressions!B157), " ", Regressions!B157)</f>
        <v>2019</v>
      </c>
      <c r="C147" s="543" t="str">
        <f>HLOOKUP(Introduction!$G$4,nametranslations,28,FALSE)</f>
        <v>Primary</v>
      </c>
      <c r="D147" s="546">
        <f>IF(ISBLANK(Regressions!D157), " ", Regressions!D157)</f>
        <v>185144</v>
      </c>
      <c r="E147" s="547">
        <f>IF(ISNUMBER(Regressions!E157),ROUND(Regressions!E157, 1), NA())</f>
        <v>87.6</v>
      </c>
      <c r="F147" s="548">
        <f>IF(ISNUMBER(Regressions!F157),ROUND(Regressions!F157, 1), NA())</f>
        <v>72.400000000000006</v>
      </c>
      <c r="G147" s="549">
        <f>IF(ISNUMBER(Regressions!G157),ROUND(Regressions!G157, 1), NA())</f>
        <v>72.400000000000006</v>
      </c>
      <c r="H147" s="550">
        <f>IF(ISNUMBER(Regressions!H157),ROUND(Regressions!H157, 1), NA())</f>
        <v>0</v>
      </c>
      <c r="I147" s="551">
        <f>IF(ISNUMBER(Regressions!I157),ROUND(Regressions!I157, 1), NA())</f>
        <v>27.6</v>
      </c>
      <c r="J147" s="552">
        <f>IF(ISNUMBER(Regressions!K157),ROUND(Regressions!K157, 1), NA())</f>
        <v>76.7</v>
      </c>
      <c r="K147" s="548">
        <f>IF(ISNUMBER(Regressions!L157),ROUND(Regressions!L157, 1), NA())</f>
        <v>66.099999999999994</v>
      </c>
      <c r="L147" s="553">
        <f>IF(ISNUMBER(Regressions!M157),ROUND(Regressions!M157, 1), NA())</f>
        <v>37.299999999999997</v>
      </c>
      <c r="M147" s="550">
        <f>IF(ISNUMBER(Regressions!N157),ROUND(Regressions!N157, 1), NA())</f>
        <v>28.8</v>
      </c>
      <c r="N147" s="551">
        <f>IF(ISNUMBER(Regressions!O157),ROUND(Regressions!O157, 1), NA())</f>
        <v>33.9</v>
      </c>
      <c r="O147" s="552" t="e">
        <f>IF(ISNUMBER(Regressions!Q157),ROUND(Regressions!Q157, 1), NA())</f>
        <v>#N/A</v>
      </c>
      <c r="P147" s="548" t="e">
        <f>IF(ISNUMBER(Regressions!R157),ROUND(Regressions!R157, 1), NA())</f>
        <v>#N/A</v>
      </c>
      <c r="Q147" s="554">
        <f>IF(ISNUMBER(Regressions!S157),ROUND(Regressions!S157, 1), NA())</f>
        <v>68.3</v>
      </c>
      <c r="R147" s="550" t="e">
        <f>IF(ISNUMBER(Regressions!T157),ROUND(Regressions!T157, 1), NA())</f>
        <v>#N/A</v>
      </c>
      <c r="S147" s="551" t="e">
        <f>IF(ISNUMBER(Regressions!U157),ROUND(Regressions!U157, 1), NA())</f>
        <v>#N/A</v>
      </c>
    </row>
    <row r="148" spans="1:19" x14ac:dyDescent="0.25">
      <c r="A148" s="543" t="str">
        <f>+Introduction!$C$7</f>
        <v>Timor-Leste</v>
      </c>
      <c r="B148" s="544">
        <f>IF(ISBLANK(Regressions!B158), " ", Regressions!B158)</f>
        <v>2020</v>
      </c>
      <c r="C148" s="543" t="str">
        <f>HLOOKUP(Introduction!$G$4,nametranslations,28,FALSE)</f>
        <v>Primary</v>
      </c>
      <c r="D148" s="546">
        <f>IF(ISBLANK(Regressions!D158), " ", Regressions!D158)</f>
        <v>183780</v>
      </c>
      <c r="E148" s="547">
        <f>IF(ISNUMBER(Regressions!E158),ROUND(Regressions!E158, 1), NA())</f>
        <v>90</v>
      </c>
      <c r="F148" s="548">
        <f>IF(ISNUMBER(Regressions!F158),ROUND(Regressions!F158, 1), NA())</f>
        <v>72.400000000000006</v>
      </c>
      <c r="G148" s="549">
        <f>IF(ISNUMBER(Regressions!G158),ROUND(Regressions!G158, 1), NA())</f>
        <v>72.400000000000006</v>
      </c>
      <c r="H148" s="550">
        <f>IF(ISNUMBER(Regressions!H158),ROUND(Regressions!H158, 1), NA())</f>
        <v>0</v>
      </c>
      <c r="I148" s="551">
        <f>IF(ISNUMBER(Regressions!I158),ROUND(Regressions!I158, 1), NA())</f>
        <v>27.6</v>
      </c>
      <c r="J148" s="552">
        <f>IF(ISNUMBER(Regressions!K158),ROUND(Regressions!K158, 1), NA())</f>
        <v>75.7</v>
      </c>
      <c r="K148" s="548" t="e">
        <f>IF(ISNUMBER(Regressions!L158),ROUND(Regressions!L158, 1), NA())</f>
        <v>#N/A</v>
      </c>
      <c r="L148" s="553" t="e">
        <f>IF(ISNUMBER(Regressions!M158),ROUND(Regressions!M158, 1), NA())</f>
        <v>#N/A</v>
      </c>
      <c r="M148" s="550" t="e">
        <f>IF(ISNUMBER(Regressions!N158),ROUND(Regressions!N158, 1), NA())</f>
        <v>#N/A</v>
      </c>
      <c r="N148" s="551" t="e">
        <f>IF(ISNUMBER(Regressions!O158),ROUND(Regressions!O158, 1), NA())</f>
        <v>#N/A</v>
      </c>
      <c r="O148" s="552" t="e">
        <f>IF(ISNUMBER(Regressions!Q158),ROUND(Regressions!Q158, 1), NA())</f>
        <v>#N/A</v>
      </c>
      <c r="P148" s="548" t="e">
        <f>IF(ISNUMBER(Regressions!R158),ROUND(Regressions!R158, 1), NA())</f>
        <v>#N/A</v>
      </c>
      <c r="Q148" s="554">
        <f>IF(ISNUMBER(Regressions!S158),ROUND(Regressions!S158, 1), NA())</f>
        <v>75.5</v>
      </c>
      <c r="R148" s="550" t="e">
        <f>IF(ISNUMBER(Regressions!T158),ROUND(Regressions!T158, 1), NA())</f>
        <v>#N/A</v>
      </c>
      <c r="S148" s="551" t="e">
        <f>IF(ISNUMBER(Regressions!U158),ROUND(Regressions!U158, 1), NA())</f>
        <v>#N/A</v>
      </c>
    </row>
    <row r="149" spans="1:19" x14ac:dyDescent="0.25">
      <c r="A149" s="543" t="str">
        <f>+Introduction!$C$7</f>
        <v>Timor-Leste</v>
      </c>
      <c r="B149" s="544">
        <f>IF(ISBLANK(Regressions!B159), " ", Regressions!B159)</f>
        <v>2021</v>
      </c>
      <c r="C149" s="543" t="str">
        <f>HLOOKUP(Introduction!$G$4,nametranslations,28,FALSE)</f>
        <v>Primary</v>
      </c>
      <c r="D149" s="546">
        <f>IF(ISBLANK(Regressions!D159), " ", Regressions!D159)</f>
        <v>184321</v>
      </c>
      <c r="E149" s="552">
        <f>IF(ISNUMBER(Regressions!E159),ROUND(Regressions!E159, 1), NA())</f>
        <v>92.4</v>
      </c>
      <c r="F149" s="555" t="e">
        <f>IF(ISNUMBER(Regressions!F159),ROUND(Regressions!F159, 1), NA())</f>
        <v>#N/A</v>
      </c>
      <c r="G149" s="556">
        <f>IF(ISNUMBER(Regressions!G159),ROUND(Regressions!G159, 1), NA())</f>
        <v>82.1</v>
      </c>
      <c r="H149" s="550" t="e">
        <f>IF(ISNUMBER(Regressions!H159),ROUND(Regressions!H159, 1), NA())</f>
        <v>#N/A</v>
      </c>
      <c r="I149" s="551" t="e">
        <f>IF(ISNUMBER(Regressions!I159),ROUND(Regressions!I159, 1), NA())</f>
        <v>#N/A</v>
      </c>
      <c r="J149" s="552">
        <f>IF(ISNUMBER(Regressions!K159),ROUND(Regressions!K159, 1), NA())</f>
        <v>74.7</v>
      </c>
      <c r="K149" s="555" t="e">
        <f>IF(ISNUMBER(Regressions!L159),ROUND(Regressions!L159, 1), NA())</f>
        <v>#N/A</v>
      </c>
      <c r="L149" s="557" t="e">
        <f>IF(ISNUMBER(Regressions!M159),ROUND(Regressions!M159, 1), NA())</f>
        <v>#N/A</v>
      </c>
      <c r="M149" s="550" t="e">
        <f>IF(ISNUMBER(Regressions!N159),ROUND(Regressions!N159, 1), NA())</f>
        <v>#N/A</v>
      </c>
      <c r="N149" s="551" t="e">
        <f>IF(ISNUMBER(Regressions!O159),ROUND(Regressions!O159, 1), NA())</f>
        <v>#N/A</v>
      </c>
      <c r="O149" s="552" t="e">
        <f>IF(ISNUMBER(Regressions!Q159),ROUND(Regressions!Q159, 1), NA())</f>
        <v>#N/A</v>
      </c>
      <c r="P149" s="555" t="e">
        <f>IF(ISNUMBER(Regressions!R159),ROUND(Regressions!R159, 1), NA())</f>
        <v>#N/A</v>
      </c>
      <c r="Q149" s="558">
        <f>IF(ISNUMBER(Regressions!S159),ROUND(Regressions!S159, 1), NA())</f>
        <v>82.6</v>
      </c>
      <c r="R149" s="550" t="e">
        <f>IF(ISNUMBER(Regressions!T159),ROUND(Regressions!T159, 1), NA())</f>
        <v>#N/A</v>
      </c>
      <c r="S149" s="551" t="e">
        <f>IF(ISNUMBER(Regressions!U159),ROUND(Regressions!U159, 1), NA())</f>
        <v>#N/A</v>
      </c>
    </row>
    <row r="150" spans="1:19" x14ac:dyDescent="0.25">
      <c r="A150" s="543" t="str">
        <f>+Introduction!$C$7</f>
        <v>Timor-Leste</v>
      </c>
      <c r="B150" s="544">
        <f>IF(ISBLANK(Regressions!B160), " ", Regressions!B160)</f>
        <v>2022</v>
      </c>
      <c r="C150" s="543" t="str">
        <f>HLOOKUP(Introduction!$G$4,nametranslations,28,FALSE)</f>
        <v>Primary</v>
      </c>
      <c r="D150" s="546">
        <f>IF(ISBLANK(Regressions!D160), " ", Regressions!D160)</f>
        <v>186986</v>
      </c>
      <c r="E150" s="547">
        <f>IF(ISNUMBER(Regressions!E160),ROUND(Regressions!E160, 1), NA())</f>
        <v>94.8</v>
      </c>
      <c r="F150" s="548" t="e">
        <f>IF(ISNUMBER(Regressions!F160),ROUND(Regressions!F160, 1), NA())</f>
        <v>#N/A</v>
      </c>
      <c r="G150" s="549">
        <f>IF(ISNUMBER(Regressions!G160),ROUND(Regressions!G160, 1), NA())</f>
        <v>85</v>
      </c>
      <c r="H150" s="550" t="e">
        <f>IF(ISNUMBER(Regressions!H160),ROUND(Regressions!H160, 1), NA())</f>
        <v>#N/A</v>
      </c>
      <c r="I150" s="551" t="e">
        <f>IF(ISNUMBER(Regressions!I160),ROUND(Regressions!I160, 1), NA())</f>
        <v>#N/A</v>
      </c>
      <c r="J150" s="552">
        <f>IF(ISNUMBER(Regressions!K160),ROUND(Regressions!K160, 1), NA())</f>
        <v>73.7</v>
      </c>
      <c r="K150" s="548" t="e">
        <f>IF(ISNUMBER(Regressions!L160),ROUND(Regressions!L160, 1), NA())</f>
        <v>#N/A</v>
      </c>
      <c r="L150" s="553" t="e">
        <f>IF(ISNUMBER(Regressions!M160),ROUND(Regressions!M160, 1), NA())</f>
        <v>#N/A</v>
      </c>
      <c r="M150" s="550" t="e">
        <f>IF(ISNUMBER(Regressions!N160),ROUND(Regressions!N160, 1), NA())</f>
        <v>#N/A</v>
      </c>
      <c r="N150" s="551" t="e">
        <f>IF(ISNUMBER(Regressions!O160),ROUND(Regressions!O160, 1), NA())</f>
        <v>#N/A</v>
      </c>
      <c r="O150" s="552" t="e">
        <f>IF(ISNUMBER(Regressions!Q160),ROUND(Regressions!Q160, 1), NA())</f>
        <v>#N/A</v>
      </c>
      <c r="P150" s="548" t="e">
        <f>IF(ISNUMBER(Regressions!R160),ROUND(Regressions!R160, 1), NA())</f>
        <v>#N/A</v>
      </c>
      <c r="Q150" s="554">
        <f>IF(ISNUMBER(Regressions!S160),ROUND(Regressions!S160, 1), NA())</f>
        <v>89.8</v>
      </c>
      <c r="R150" s="550" t="e">
        <f>IF(ISNUMBER(Regressions!T160),ROUND(Regressions!T160, 1), NA())</f>
        <v>#N/A</v>
      </c>
      <c r="S150" s="551" t="e">
        <f>IF(ISNUMBER(Regressions!U160),ROUND(Regressions!U160, 1), NA())</f>
        <v>#N/A</v>
      </c>
    </row>
    <row r="151" spans="1:19" x14ac:dyDescent="0.25">
      <c r="A151" s="543" t="str">
        <f>+Introduction!$C$7</f>
        <v>Timor-Leste</v>
      </c>
      <c r="B151" s="544">
        <f>IF(ISBLANK(Regressions!B161), " ", Regressions!B161)</f>
        <v>2023</v>
      </c>
      <c r="C151" s="543" t="str">
        <f>HLOOKUP(Introduction!$G$4,nametranslations,28,FALSE)</f>
        <v>Primary</v>
      </c>
      <c r="D151" s="546">
        <f>IF(ISBLANK(Regressions!D161), " ", Regressions!D161)</f>
        <v>190264</v>
      </c>
      <c r="E151" s="547">
        <f>IF(ISNUMBER(Regressions!E161),ROUND(Regressions!E161, 1), NA())</f>
        <v>97.2</v>
      </c>
      <c r="F151" s="548" t="e">
        <f>IF(ISNUMBER(Regressions!F161),ROUND(Regressions!F161, 1), NA())</f>
        <v>#N/A</v>
      </c>
      <c r="G151" s="549">
        <f>IF(ISNUMBER(Regressions!G161),ROUND(Regressions!G161, 1), NA())</f>
        <v>87.9</v>
      </c>
      <c r="H151" s="550" t="e">
        <f>IF(ISNUMBER(Regressions!H161),ROUND(Regressions!H161, 1), NA())</f>
        <v>#N/A</v>
      </c>
      <c r="I151" s="551" t="e">
        <f>IF(ISNUMBER(Regressions!I161),ROUND(Regressions!I161, 1), NA())</f>
        <v>#N/A</v>
      </c>
      <c r="J151" s="552">
        <f>IF(ISNUMBER(Regressions!K161),ROUND(Regressions!K161, 1), NA())</f>
        <v>72.7</v>
      </c>
      <c r="K151" s="548" t="e">
        <f>IF(ISNUMBER(Regressions!L161),ROUND(Regressions!L161, 1), NA())</f>
        <v>#N/A</v>
      </c>
      <c r="L151" s="553" t="e">
        <f>IF(ISNUMBER(Regressions!M161),ROUND(Regressions!M161, 1), NA())</f>
        <v>#N/A</v>
      </c>
      <c r="M151" s="550" t="e">
        <f>IF(ISNUMBER(Regressions!N161),ROUND(Regressions!N161, 1), NA())</f>
        <v>#N/A</v>
      </c>
      <c r="N151" s="551" t="e">
        <f>IF(ISNUMBER(Regressions!O161),ROUND(Regressions!O161, 1), NA())</f>
        <v>#N/A</v>
      </c>
      <c r="O151" s="552" t="e">
        <f>IF(ISNUMBER(Regressions!Q161),ROUND(Regressions!Q161, 1), NA())</f>
        <v>#N/A</v>
      </c>
      <c r="P151" s="548" t="e">
        <f>IF(ISNUMBER(Regressions!R161),ROUND(Regressions!R161, 1), NA())</f>
        <v>#N/A</v>
      </c>
      <c r="Q151" s="554">
        <f>IF(ISNUMBER(Regressions!S161),ROUND(Regressions!S161, 1), NA())</f>
        <v>96.9</v>
      </c>
      <c r="R151" s="550" t="e">
        <f>IF(ISNUMBER(Regressions!T161),ROUND(Regressions!T161, 1), NA())</f>
        <v>#N/A</v>
      </c>
      <c r="S151" s="551" t="e">
        <f>IF(ISNUMBER(Regressions!U161),ROUND(Regressions!U161, 1), NA())</f>
        <v>#N/A</v>
      </c>
    </row>
    <row r="152" spans="1:19" x14ac:dyDescent="0.25">
      <c r="A152" s="543" t="str">
        <f>+Introduction!$C$7</f>
        <v>Timor-Leste</v>
      </c>
      <c r="B152" s="544">
        <f>IF(ISBLANK(Regressions!B162), " ", Regressions!B162)</f>
        <v>2024</v>
      </c>
      <c r="C152" s="543" t="str">
        <f>HLOOKUP(Introduction!$G$4,nametranslations,28,FALSE)</f>
        <v>Primary</v>
      </c>
      <c r="D152" s="546">
        <f>IF(ISBLANK(Regressions!D162), " ", Regressions!D162)</f>
        <v>193892</v>
      </c>
      <c r="E152" s="547">
        <f>IF(ISNUMBER(Regressions!E162),ROUND(Regressions!E162, 1), NA())</f>
        <v>97.2</v>
      </c>
      <c r="F152" s="548" t="e">
        <f>IF(ISNUMBER(Regressions!F162),ROUND(Regressions!F162, 1), NA())</f>
        <v>#N/A</v>
      </c>
      <c r="G152" s="549">
        <f>IF(ISNUMBER(Regressions!G162),ROUND(Regressions!G162, 1), NA())</f>
        <v>90.8</v>
      </c>
      <c r="H152" s="550" t="e">
        <f>IF(ISNUMBER(Regressions!H162),ROUND(Regressions!H162, 1), NA())</f>
        <v>#N/A</v>
      </c>
      <c r="I152" s="551" t="e">
        <f>IF(ISNUMBER(Regressions!I162),ROUND(Regressions!I162, 1), NA())</f>
        <v>#N/A</v>
      </c>
      <c r="J152" s="552">
        <f>IF(ISNUMBER(Regressions!K162),ROUND(Regressions!K162, 1), NA())</f>
        <v>72.7</v>
      </c>
      <c r="K152" s="548" t="e">
        <f>IF(ISNUMBER(Regressions!L162),ROUND(Regressions!L162, 1), NA())</f>
        <v>#N/A</v>
      </c>
      <c r="L152" s="553" t="e">
        <f>IF(ISNUMBER(Regressions!M162),ROUND(Regressions!M162, 1), NA())</f>
        <v>#N/A</v>
      </c>
      <c r="M152" s="550" t="e">
        <f>IF(ISNUMBER(Regressions!N162),ROUND(Regressions!N162, 1), NA())</f>
        <v>#N/A</v>
      </c>
      <c r="N152" s="551" t="e">
        <f>IF(ISNUMBER(Regressions!O162),ROUND(Regressions!O162, 1), NA())</f>
        <v>#N/A</v>
      </c>
      <c r="O152" s="552" t="e">
        <f>IF(ISNUMBER(Regressions!Q162),ROUND(Regressions!Q162, 1), NA())</f>
        <v>#N/A</v>
      </c>
      <c r="P152" s="548" t="e">
        <f>IF(ISNUMBER(Regressions!R162),ROUND(Regressions!R162, 1), NA())</f>
        <v>#N/A</v>
      </c>
      <c r="Q152" s="554">
        <f>IF(ISNUMBER(Regressions!S162),ROUND(Regressions!S162, 1), NA())</f>
        <v>100</v>
      </c>
      <c r="R152" s="550" t="e">
        <f>IF(ISNUMBER(Regressions!T162),ROUND(Regressions!T162, 1), NA())</f>
        <v>#N/A</v>
      </c>
      <c r="S152" s="551" t="e">
        <f>IF(ISNUMBER(Regressions!U162),ROUND(Regressions!U162, 1), NA())</f>
        <v>#N/A</v>
      </c>
    </row>
    <row r="153" spans="1:19" x14ac:dyDescent="0.25">
      <c r="A153" s="559" t="str">
        <f>+Introduction!$C$7</f>
        <v>Timor-Leste</v>
      </c>
      <c r="B153" s="560">
        <f>IF(ISBLANK(Regressions!B163), " ", Regressions!B163)</f>
        <v>2025</v>
      </c>
      <c r="C153" s="559" t="str">
        <f>HLOOKUP(Introduction!$G$4,nametranslations,28,FALSE)</f>
        <v>Primary</v>
      </c>
      <c r="D153" s="561">
        <f>IF(ISBLANK(Regressions!D163), " ", Regressions!D163)</f>
        <v>208575</v>
      </c>
      <c r="E153" s="562">
        <f>IF(ISNUMBER(Regressions!E163),ROUND(Regressions!E163, 1), NA())</f>
        <v>97.2</v>
      </c>
      <c r="F153" s="563" t="e">
        <f>IF(ISNUMBER(Regressions!F163),ROUND(Regressions!F163, 1), NA())</f>
        <v>#N/A</v>
      </c>
      <c r="G153" s="564">
        <f>IF(ISNUMBER(Regressions!G163),ROUND(Regressions!G163, 1), NA())</f>
        <v>93.7</v>
      </c>
      <c r="H153" s="565" t="e">
        <f>IF(ISNUMBER(Regressions!H163),ROUND(Regressions!H163, 1), NA())</f>
        <v>#N/A</v>
      </c>
      <c r="I153" s="566" t="e">
        <f>IF(ISNUMBER(Regressions!I163),ROUND(Regressions!I163, 1), NA())</f>
        <v>#N/A</v>
      </c>
      <c r="J153" s="567">
        <f>IF(ISNUMBER(Regressions!K163),ROUND(Regressions!K163, 1), NA())</f>
        <v>72.7</v>
      </c>
      <c r="K153" s="563" t="e">
        <f>IF(ISNUMBER(Regressions!L163),ROUND(Regressions!L163, 1), NA())</f>
        <v>#N/A</v>
      </c>
      <c r="L153" s="568" t="e">
        <f>IF(ISNUMBER(Regressions!M163),ROUND(Regressions!M163, 1), NA())</f>
        <v>#N/A</v>
      </c>
      <c r="M153" s="565" t="e">
        <f>IF(ISNUMBER(Regressions!N163),ROUND(Regressions!N163, 1), NA())</f>
        <v>#N/A</v>
      </c>
      <c r="N153" s="566" t="e">
        <f>IF(ISNUMBER(Regressions!O163),ROUND(Regressions!O163, 1), NA())</f>
        <v>#N/A</v>
      </c>
      <c r="O153" s="567" t="e">
        <f>IF(ISNUMBER(Regressions!Q163),ROUND(Regressions!Q163, 1), NA())</f>
        <v>#N/A</v>
      </c>
      <c r="P153" s="563" t="e">
        <f>IF(ISNUMBER(Regressions!R163),ROUND(Regressions!R163, 1), NA())</f>
        <v>#N/A</v>
      </c>
      <c r="Q153" s="569">
        <f>IF(ISNUMBER(Regressions!S163),ROUND(Regressions!S163, 1), NA())</f>
        <v>100</v>
      </c>
      <c r="R153" s="565" t="e">
        <f>IF(ISNUMBER(Regressions!T163),ROUND(Regressions!T163, 1), NA())</f>
        <v>#N/A</v>
      </c>
      <c r="S153" s="566" t="e">
        <f>IF(ISNUMBER(Regressions!U163),ROUND(Regressions!U163, 1), NA())</f>
        <v>#N/A</v>
      </c>
    </row>
    <row r="154" spans="1:19" hidden="1" x14ac:dyDescent="0.25">
      <c r="A154" s="543" t="str">
        <f>+Introduction!$C$7</f>
        <v>Timor-Leste</v>
      </c>
      <c r="B154" s="544">
        <f>IF(ISBLANK(Regressions!B164), " ", Regressions!B164)</f>
        <v>2026</v>
      </c>
      <c r="C154" s="543" t="str">
        <f>HLOOKUP(Introduction!$G$4,nametranslations,28,FALSE)</f>
        <v>Primary</v>
      </c>
      <c r="D154" s="546" t="str">
        <f>IF(ISBLANK(Regressions!D164), " ", Regressions!D164)</f>
        <v xml:space="preserve"> </v>
      </c>
      <c r="E154" s="547">
        <f>IF(ISNUMBER(Regressions!E164),ROUND(Regressions!E164, 1), NA())</f>
        <v>97.2</v>
      </c>
      <c r="F154" s="548" t="e">
        <f>IF(ISNUMBER(Regressions!F164),ROUND(Regressions!F164, 1), NA())</f>
        <v>#N/A</v>
      </c>
      <c r="G154" s="549">
        <f>IF(ISNUMBER(Regressions!G164),ROUND(Regressions!G164, 1), NA())</f>
        <v>93.7</v>
      </c>
      <c r="H154" s="550" t="e">
        <f>IF(ISNUMBER(Regressions!H164),ROUND(Regressions!H164, 1), NA())</f>
        <v>#N/A</v>
      </c>
      <c r="I154" s="551" t="e">
        <f>IF(ISNUMBER(Regressions!I164),ROUND(Regressions!I164, 1), NA())</f>
        <v>#N/A</v>
      </c>
      <c r="J154" s="552">
        <f>IF(ISNUMBER(Regressions!K164),ROUND(Regressions!K164, 1), NA())</f>
        <v>72.7</v>
      </c>
      <c r="K154" s="548" t="e">
        <f>IF(ISNUMBER(Regressions!L164),ROUND(Regressions!L164, 1), NA())</f>
        <v>#N/A</v>
      </c>
      <c r="L154" s="553" t="e">
        <f>IF(ISNUMBER(Regressions!M164),ROUND(Regressions!M164, 1), NA())</f>
        <v>#N/A</v>
      </c>
      <c r="M154" s="550" t="e">
        <f>IF(ISNUMBER(Regressions!N164),ROUND(Regressions!N164, 1), NA())</f>
        <v>#N/A</v>
      </c>
      <c r="N154" s="551" t="e">
        <f>IF(ISNUMBER(Regressions!O164),ROUND(Regressions!O164, 1), NA())</f>
        <v>#N/A</v>
      </c>
      <c r="O154" s="552" t="e">
        <f>IF(ISNUMBER(Regressions!Q164),ROUND(Regressions!Q164, 1), NA())</f>
        <v>#N/A</v>
      </c>
      <c r="P154" s="548" t="e">
        <f>IF(ISNUMBER(Regressions!R164),ROUND(Regressions!R164, 1), NA())</f>
        <v>#N/A</v>
      </c>
      <c r="Q154" s="554">
        <f>IF(ISNUMBER(Regressions!S164),ROUND(Regressions!S164, 1), NA())</f>
        <v>100</v>
      </c>
      <c r="R154" s="550" t="e">
        <f>IF(ISNUMBER(Regressions!T164),ROUND(Regressions!T164, 1), NA())</f>
        <v>#N/A</v>
      </c>
      <c r="S154" s="551" t="e">
        <f>IF(ISNUMBER(Regressions!U164),ROUND(Regressions!U164, 1), NA())</f>
        <v>#N/A</v>
      </c>
    </row>
    <row r="155" spans="1:19" hidden="1" x14ac:dyDescent="0.25">
      <c r="A155" s="543" t="str">
        <f>+Introduction!$C$7</f>
        <v>Timor-Leste</v>
      </c>
      <c r="B155" s="544">
        <f>IF(ISBLANK(Regressions!B165), " ", Regressions!B165)</f>
        <v>2027</v>
      </c>
      <c r="C155" s="543" t="str">
        <f>HLOOKUP(Introduction!$G$4,nametranslations,28,FALSE)</f>
        <v>Primary</v>
      </c>
      <c r="D155" s="546" t="str">
        <f>IF(ISBLANK(Regressions!D165), " ", Regressions!D165)</f>
        <v xml:space="preserve"> </v>
      </c>
      <c r="E155" s="547">
        <f>IF(ISNUMBER(Regressions!E165),ROUND(Regressions!E165, 1), NA())</f>
        <v>97.2</v>
      </c>
      <c r="F155" s="548" t="e">
        <f>IF(ISNUMBER(Regressions!F165),ROUND(Regressions!F165, 1), NA())</f>
        <v>#N/A</v>
      </c>
      <c r="G155" s="549">
        <f>IF(ISNUMBER(Regressions!G165),ROUND(Regressions!G165, 1), NA())</f>
        <v>93.7</v>
      </c>
      <c r="H155" s="550" t="e">
        <f>IF(ISNUMBER(Regressions!H165),ROUND(Regressions!H165, 1), NA())</f>
        <v>#N/A</v>
      </c>
      <c r="I155" s="551" t="e">
        <f>IF(ISNUMBER(Regressions!I165),ROUND(Regressions!I165, 1), NA())</f>
        <v>#N/A</v>
      </c>
      <c r="J155" s="552">
        <f>IF(ISNUMBER(Regressions!K165),ROUND(Regressions!K165, 1), NA())</f>
        <v>72.7</v>
      </c>
      <c r="K155" s="548" t="e">
        <f>IF(ISNUMBER(Regressions!L165),ROUND(Regressions!L165, 1), NA())</f>
        <v>#N/A</v>
      </c>
      <c r="L155" s="553" t="e">
        <f>IF(ISNUMBER(Regressions!M165),ROUND(Regressions!M165, 1), NA())</f>
        <v>#N/A</v>
      </c>
      <c r="M155" s="550" t="e">
        <f>IF(ISNUMBER(Regressions!N165),ROUND(Regressions!N165, 1), NA())</f>
        <v>#N/A</v>
      </c>
      <c r="N155" s="551" t="e">
        <f>IF(ISNUMBER(Regressions!O165),ROUND(Regressions!O165, 1), NA())</f>
        <v>#N/A</v>
      </c>
      <c r="O155" s="552" t="e">
        <f>IF(ISNUMBER(Regressions!Q165),ROUND(Regressions!Q165, 1), NA())</f>
        <v>#N/A</v>
      </c>
      <c r="P155" s="548" t="e">
        <f>IF(ISNUMBER(Regressions!R165),ROUND(Regressions!R165, 1), NA())</f>
        <v>#N/A</v>
      </c>
      <c r="Q155" s="554">
        <f>IF(ISNUMBER(Regressions!S165),ROUND(Regressions!S165, 1), NA())</f>
        <v>100</v>
      </c>
      <c r="R155" s="550" t="e">
        <f>IF(ISNUMBER(Regressions!T165),ROUND(Regressions!T165, 1), NA())</f>
        <v>#N/A</v>
      </c>
      <c r="S155" s="551" t="e">
        <f>IF(ISNUMBER(Regressions!U165),ROUND(Regressions!U165, 1), NA())</f>
        <v>#N/A</v>
      </c>
    </row>
    <row r="156" spans="1:19" hidden="1" x14ac:dyDescent="0.25">
      <c r="A156" s="543" t="str">
        <f>+Introduction!$C$7</f>
        <v>Timor-Leste</v>
      </c>
      <c r="B156" s="544">
        <f>IF(ISBLANK(Regressions!B166), " ", Regressions!B166)</f>
        <v>2028</v>
      </c>
      <c r="C156" s="543" t="str">
        <f>HLOOKUP(Introduction!$G$4,nametranslations,28,FALSE)</f>
        <v>Primary</v>
      </c>
      <c r="D156" s="546" t="str">
        <f>IF(ISBLANK(Regressions!D166), " ", Regressions!D166)</f>
        <v xml:space="preserve"> </v>
      </c>
      <c r="E156" s="547" t="e">
        <f>IF(ISNUMBER(Regressions!E166),ROUND(Regressions!E166, 1), NA())</f>
        <v>#N/A</v>
      </c>
      <c r="F156" s="548" t="e">
        <f>IF(ISNUMBER(Regressions!F166),ROUND(Regressions!F166, 1), NA())</f>
        <v>#N/A</v>
      </c>
      <c r="G156" s="549">
        <f>IF(ISNUMBER(Regressions!G166),ROUND(Regressions!G166, 1), NA())</f>
        <v>93.7</v>
      </c>
      <c r="H156" s="550" t="e">
        <f>IF(ISNUMBER(Regressions!H166),ROUND(Regressions!H166, 1), NA())</f>
        <v>#N/A</v>
      </c>
      <c r="I156" s="551" t="e">
        <f>IF(ISNUMBER(Regressions!I166),ROUND(Regressions!I166, 1), NA())</f>
        <v>#N/A</v>
      </c>
      <c r="J156" s="552" t="e">
        <f>IF(ISNUMBER(Regressions!K166),ROUND(Regressions!K166, 1), NA())</f>
        <v>#N/A</v>
      </c>
      <c r="K156" s="548" t="e">
        <f>IF(ISNUMBER(Regressions!L166),ROUND(Regressions!L166, 1), NA())</f>
        <v>#N/A</v>
      </c>
      <c r="L156" s="553" t="e">
        <f>IF(ISNUMBER(Regressions!M166),ROUND(Regressions!M166, 1), NA())</f>
        <v>#N/A</v>
      </c>
      <c r="M156" s="550" t="e">
        <f>IF(ISNUMBER(Regressions!N166),ROUND(Regressions!N166, 1), NA())</f>
        <v>#N/A</v>
      </c>
      <c r="N156" s="551" t="e">
        <f>IF(ISNUMBER(Regressions!O166),ROUND(Regressions!O166, 1), NA())</f>
        <v>#N/A</v>
      </c>
      <c r="O156" s="552" t="e">
        <f>IF(ISNUMBER(Regressions!Q166),ROUND(Regressions!Q166, 1), NA())</f>
        <v>#N/A</v>
      </c>
      <c r="P156" s="548" t="e">
        <f>IF(ISNUMBER(Regressions!R166),ROUND(Regressions!R166, 1), NA())</f>
        <v>#N/A</v>
      </c>
      <c r="Q156" s="554">
        <f>IF(ISNUMBER(Regressions!S166),ROUND(Regressions!S166, 1), NA())</f>
        <v>100</v>
      </c>
      <c r="R156" s="550" t="e">
        <f>IF(ISNUMBER(Regressions!T166),ROUND(Regressions!T166, 1), NA())</f>
        <v>#N/A</v>
      </c>
      <c r="S156" s="551" t="e">
        <f>IF(ISNUMBER(Regressions!U166),ROUND(Regressions!U166, 1), NA())</f>
        <v>#N/A</v>
      </c>
    </row>
    <row r="157" spans="1:19" hidden="1" x14ac:dyDescent="0.25">
      <c r="A157" s="543" t="str">
        <f>+Introduction!$C$7</f>
        <v>Timor-Leste</v>
      </c>
      <c r="B157" s="544">
        <f>IF(ISBLANK(Regressions!B167), " ", Regressions!B167)</f>
        <v>2029</v>
      </c>
      <c r="C157" s="543" t="str">
        <f>HLOOKUP(Introduction!$G$4,nametranslations,28,FALSE)</f>
        <v>Primary</v>
      </c>
      <c r="D157" s="546" t="str">
        <f>IF(ISBLANK(Regressions!D167), " ", Regressions!D167)</f>
        <v xml:space="preserve"> </v>
      </c>
      <c r="E157" s="547" t="e">
        <f>IF(ISNUMBER(Regressions!E167),ROUND(Regressions!E167, 1), NA())</f>
        <v>#N/A</v>
      </c>
      <c r="F157" s="548" t="e">
        <f>IF(ISNUMBER(Regressions!F167),ROUND(Regressions!F167, 1), NA())</f>
        <v>#N/A</v>
      </c>
      <c r="G157" s="549">
        <f>IF(ISNUMBER(Regressions!G167),ROUND(Regressions!G167, 1), NA())</f>
        <v>93.7</v>
      </c>
      <c r="H157" s="550" t="e">
        <f>IF(ISNUMBER(Regressions!H167),ROUND(Regressions!H167, 1), NA())</f>
        <v>#N/A</v>
      </c>
      <c r="I157" s="551" t="e">
        <f>IF(ISNUMBER(Regressions!I167),ROUND(Regressions!I167, 1), NA())</f>
        <v>#N/A</v>
      </c>
      <c r="J157" s="552" t="e">
        <f>IF(ISNUMBER(Regressions!K167),ROUND(Regressions!K167, 1), NA())</f>
        <v>#N/A</v>
      </c>
      <c r="K157" s="548" t="e">
        <f>IF(ISNUMBER(Regressions!L167),ROUND(Regressions!L167, 1), NA())</f>
        <v>#N/A</v>
      </c>
      <c r="L157" s="553" t="e">
        <f>IF(ISNUMBER(Regressions!M167),ROUND(Regressions!M167, 1), NA())</f>
        <v>#N/A</v>
      </c>
      <c r="M157" s="550" t="e">
        <f>IF(ISNUMBER(Regressions!N167),ROUND(Regressions!N167, 1), NA())</f>
        <v>#N/A</v>
      </c>
      <c r="N157" s="551" t="e">
        <f>IF(ISNUMBER(Regressions!O167),ROUND(Regressions!O167, 1), NA())</f>
        <v>#N/A</v>
      </c>
      <c r="O157" s="552" t="e">
        <f>IF(ISNUMBER(Regressions!Q167),ROUND(Regressions!Q167, 1), NA())</f>
        <v>#N/A</v>
      </c>
      <c r="P157" s="548" t="e">
        <f>IF(ISNUMBER(Regressions!R167),ROUND(Regressions!R167, 1), NA())</f>
        <v>#N/A</v>
      </c>
      <c r="Q157" s="554">
        <f>IF(ISNUMBER(Regressions!S167),ROUND(Regressions!S167, 1), NA())</f>
        <v>100</v>
      </c>
      <c r="R157" s="550" t="e">
        <f>IF(ISNUMBER(Regressions!T167),ROUND(Regressions!T167, 1), NA())</f>
        <v>#N/A</v>
      </c>
      <c r="S157" s="551" t="e">
        <f>IF(ISNUMBER(Regressions!U167),ROUND(Regressions!U167, 1), NA())</f>
        <v>#N/A</v>
      </c>
    </row>
    <row r="158" spans="1:19" hidden="1" x14ac:dyDescent="0.25">
      <c r="A158" s="543" t="str">
        <f>+Introduction!$C$7</f>
        <v>Timor-Leste</v>
      </c>
      <c r="B158" s="544">
        <f>IF(ISBLANK(Regressions!B168), " ", Regressions!B168)</f>
        <v>2030</v>
      </c>
      <c r="C158" s="543" t="str">
        <f>HLOOKUP(Introduction!$G$4,nametranslations,28,FALSE)</f>
        <v>Primary</v>
      </c>
      <c r="D158" s="546" t="str">
        <f>IF(ISBLANK(Regressions!D168), " ", Regressions!D168)</f>
        <v xml:space="preserve"> </v>
      </c>
      <c r="E158" s="547" t="e">
        <f>IF(ISNUMBER(Regressions!E168),ROUND(Regressions!E168, 1), NA())</f>
        <v>#N/A</v>
      </c>
      <c r="F158" s="548" t="e">
        <f>IF(ISNUMBER(Regressions!F168),ROUND(Regressions!F168, 1), NA())</f>
        <v>#N/A</v>
      </c>
      <c r="G158" s="549" t="e">
        <f>IF(ISNUMBER(Regressions!G168),ROUND(Regressions!G168, 1), NA())</f>
        <v>#N/A</v>
      </c>
      <c r="H158" s="550" t="e">
        <f>IF(ISNUMBER(Regressions!H168),ROUND(Regressions!H168, 1), NA())</f>
        <v>#N/A</v>
      </c>
      <c r="I158" s="551" t="e">
        <f>IF(ISNUMBER(Regressions!I168),ROUND(Regressions!I168, 1), NA())</f>
        <v>#N/A</v>
      </c>
      <c r="J158" s="552" t="e">
        <f>IF(ISNUMBER(Regressions!K168),ROUND(Regressions!K168, 1), NA())</f>
        <v>#N/A</v>
      </c>
      <c r="K158" s="548" t="e">
        <f>IF(ISNUMBER(Regressions!L168),ROUND(Regressions!L168, 1), NA())</f>
        <v>#N/A</v>
      </c>
      <c r="L158" s="553" t="e">
        <f>IF(ISNUMBER(Regressions!M168),ROUND(Regressions!M168, 1), NA())</f>
        <v>#N/A</v>
      </c>
      <c r="M158" s="550" t="e">
        <f>IF(ISNUMBER(Regressions!N168),ROUND(Regressions!N168, 1), NA())</f>
        <v>#N/A</v>
      </c>
      <c r="N158" s="551" t="e">
        <f>IF(ISNUMBER(Regressions!O168),ROUND(Regressions!O168, 1), NA())</f>
        <v>#N/A</v>
      </c>
      <c r="O158" s="552" t="e">
        <f>IF(ISNUMBER(Regressions!Q168),ROUND(Regressions!Q168, 1), NA())</f>
        <v>#N/A</v>
      </c>
      <c r="P158" s="548" t="e">
        <f>IF(ISNUMBER(Regressions!R168),ROUND(Regressions!R168, 1), NA())</f>
        <v>#N/A</v>
      </c>
      <c r="Q158" s="554">
        <f>IF(ISNUMBER(Regressions!S168),ROUND(Regressions!S168, 1), NA())</f>
        <v>100</v>
      </c>
      <c r="R158" s="550" t="e">
        <f>IF(ISNUMBER(Regressions!T168),ROUND(Regressions!T168, 1), NA())</f>
        <v>#N/A</v>
      </c>
      <c r="S158" s="551" t="e">
        <f>IF(ISNUMBER(Regressions!U168),ROUND(Regressions!U168, 1), NA())</f>
        <v>#N/A</v>
      </c>
    </row>
    <row r="159" spans="1:19" x14ac:dyDescent="0.25">
      <c r="A159" s="543" t="str">
        <f>+Introduction!$C$7</f>
        <v>Timor-Leste</v>
      </c>
      <c r="B159" s="544">
        <f>IF(ISBLANK(Regressions!B169), " ", Regressions!B169)</f>
        <v>2000</v>
      </c>
      <c r="C159" s="543" t="str">
        <f>HLOOKUP(Introduction!$G$4,nametranslations,29,FALSE)</f>
        <v>Secondary</v>
      </c>
      <c r="D159" s="546" t="str">
        <f>IF(ISBLANK(Regressions!D169), " ", Regressions!D169)</f>
        <v xml:space="preserve"> </v>
      </c>
      <c r="E159" s="547" t="e">
        <f>IF(ISNUMBER(Regressions!E169),ROUND(Regressions!E169, 1), NA())</f>
        <v>#N/A</v>
      </c>
      <c r="F159" s="548" t="e">
        <f>IF(ISNUMBER(Regressions!F169),ROUND(Regressions!F169, 1), NA())</f>
        <v>#N/A</v>
      </c>
      <c r="G159" s="549" t="e">
        <f>IF(ISNUMBER(Regressions!G169),ROUND(Regressions!G169, 1), NA())</f>
        <v>#N/A</v>
      </c>
      <c r="H159" s="550" t="e">
        <f>IF(ISNUMBER(Regressions!H169),ROUND(Regressions!H169, 1), NA())</f>
        <v>#N/A</v>
      </c>
      <c r="I159" s="551" t="e">
        <f>IF(ISNUMBER(Regressions!I169),ROUND(Regressions!I169, 1), NA())</f>
        <v>#N/A</v>
      </c>
      <c r="J159" s="552" t="e">
        <f>IF(ISNUMBER(Regressions!K169),ROUND(Regressions!K169, 1), NA())</f>
        <v>#N/A</v>
      </c>
      <c r="K159" s="548" t="e">
        <f>IF(ISNUMBER(Regressions!L169),ROUND(Regressions!L169, 1), NA())</f>
        <v>#N/A</v>
      </c>
      <c r="L159" s="553" t="e">
        <f>IF(ISNUMBER(Regressions!M169),ROUND(Regressions!M169, 1), NA())</f>
        <v>#N/A</v>
      </c>
      <c r="M159" s="550" t="e">
        <f>IF(ISNUMBER(Regressions!N169),ROUND(Regressions!N169, 1), NA())</f>
        <v>#N/A</v>
      </c>
      <c r="N159" s="551" t="e">
        <f>IF(ISNUMBER(Regressions!O169),ROUND(Regressions!O169, 1), NA())</f>
        <v>#N/A</v>
      </c>
      <c r="O159" s="552" t="e">
        <f>IF(ISNUMBER(Regressions!Q169),ROUND(Regressions!Q169, 1), NA())</f>
        <v>#N/A</v>
      </c>
      <c r="P159" s="548" t="e">
        <f>IF(ISNUMBER(Regressions!R169),ROUND(Regressions!R169, 1), NA())</f>
        <v>#N/A</v>
      </c>
      <c r="Q159" s="554" t="e">
        <f>IF(ISNUMBER(Regressions!S169),ROUND(Regressions!S169, 1), NA())</f>
        <v>#N/A</v>
      </c>
      <c r="R159" s="550" t="e">
        <f>IF(ISNUMBER(Regressions!T169),ROUND(Regressions!T169, 1), NA())</f>
        <v>#N/A</v>
      </c>
      <c r="S159" s="551" t="e">
        <f>IF(ISNUMBER(Regressions!U169),ROUND(Regressions!U169, 1), NA())</f>
        <v>#N/A</v>
      </c>
    </row>
    <row r="160" spans="1:19" x14ac:dyDescent="0.25">
      <c r="A160" s="543" t="str">
        <f>+Introduction!$C$7</f>
        <v>Timor-Leste</v>
      </c>
      <c r="B160" s="544">
        <f>IF(ISBLANK(Regressions!B170), " ", Regressions!B170)</f>
        <v>2001</v>
      </c>
      <c r="C160" s="543" t="str">
        <f>HLOOKUP(Introduction!$G$4,nametranslations,29,FALSE)</f>
        <v>Secondary</v>
      </c>
      <c r="D160" s="546" t="str">
        <f>IF(ISBLANK(Regressions!D170), " ", Regressions!D170)</f>
        <v xml:space="preserve"> </v>
      </c>
      <c r="E160" s="547" t="e">
        <f>IF(ISNUMBER(Regressions!E170),ROUND(Regressions!E170, 1), NA())</f>
        <v>#N/A</v>
      </c>
      <c r="F160" s="548" t="e">
        <f>IF(ISNUMBER(Regressions!F170),ROUND(Regressions!F170, 1), NA())</f>
        <v>#N/A</v>
      </c>
      <c r="G160" s="549" t="e">
        <f>IF(ISNUMBER(Regressions!G170),ROUND(Regressions!G170, 1), NA())</f>
        <v>#N/A</v>
      </c>
      <c r="H160" s="550" t="e">
        <f>IF(ISNUMBER(Regressions!H170),ROUND(Regressions!H170, 1), NA())</f>
        <v>#N/A</v>
      </c>
      <c r="I160" s="551" t="e">
        <f>IF(ISNUMBER(Regressions!I170),ROUND(Regressions!I170, 1), NA())</f>
        <v>#N/A</v>
      </c>
      <c r="J160" s="552" t="e">
        <f>IF(ISNUMBER(Regressions!K170),ROUND(Regressions!K170, 1), NA())</f>
        <v>#N/A</v>
      </c>
      <c r="K160" s="548" t="e">
        <f>IF(ISNUMBER(Regressions!L170),ROUND(Regressions!L170, 1), NA())</f>
        <v>#N/A</v>
      </c>
      <c r="L160" s="553" t="e">
        <f>IF(ISNUMBER(Regressions!M170),ROUND(Regressions!M170, 1), NA())</f>
        <v>#N/A</v>
      </c>
      <c r="M160" s="550" t="e">
        <f>IF(ISNUMBER(Regressions!N170),ROUND(Regressions!N170, 1), NA())</f>
        <v>#N/A</v>
      </c>
      <c r="N160" s="551" t="e">
        <f>IF(ISNUMBER(Regressions!O170),ROUND(Regressions!O170, 1), NA())</f>
        <v>#N/A</v>
      </c>
      <c r="O160" s="552" t="e">
        <f>IF(ISNUMBER(Regressions!Q170),ROUND(Regressions!Q170, 1), NA())</f>
        <v>#N/A</v>
      </c>
      <c r="P160" s="548" t="e">
        <f>IF(ISNUMBER(Regressions!R170),ROUND(Regressions!R170, 1), NA())</f>
        <v>#N/A</v>
      </c>
      <c r="Q160" s="554" t="e">
        <f>IF(ISNUMBER(Regressions!S170),ROUND(Regressions!S170, 1), NA())</f>
        <v>#N/A</v>
      </c>
      <c r="R160" s="550" t="e">
        <f>IF(ISNUMBER(Regressions!T170),ROUND(Regressions!T170, 1), NA())</f>
        <v>#N/A</v>
      </c>
      <c r="S160" s="551" t="e">
        <f>IF(ISNUMBER(Regressions!U170),ROUND(Regressions!U170, 1), NA())</f>
        <v>#N/A</v>
      </c>
    </row>
    <row r="161" spans="1:19" x14ac:dyDescent="0.25">
      <c r="A161" s="543" t="str">
        <f>+Introduction!$C$7</f>
        <v>Timor-Leste</v>
      </c>
      <c r="B161" s="544">
        <f>IF(ISBLANK(Regressions!B171), " ", Regressions!B171)</f>
        <v>2002</v>
      </c>
      <c r="C161" s="543" t="str">
        <f>HLOOKUP(Introduction!$G$4,nametranslations,29,FALSE)</f>
        <v>Secondary</v>
      </c>
      <c r="D161" s="546">
        <f>IF(ISBLANK(Regressions!D171), " ", Regressions!D171)</f>
        <v>118062</v>
      </c>
      <c r="E161" s="547" t="e">
        <f>IF(ISNUMBER(Regressions!E171),ROUND(Regressions!E171, 1), NA())</f>
        <v>#N/A</v>
      </c>
      <c r="F161" s="548" t="e">
        <f>IF(ISNUMBER(Regressions!F171),ROUND(Regressions!F171, 1), NA())</f>
        <v>#N/A</v>
      </c>
      <c r="G161" s="549" t="e">
        <f>IF(ISNUMBER(Regressions!G171),ROUND(Regressions!G171, 1), NA())</f>
        <v>#N/A</v>
      </c>
      <c r="H161" s="550" t="e">
        <f>IF(ISNUMBER(Regressions!H171),ROUND(Regressions!H171, 1), NA())</f>
        <v>#N/A</v>
      </c>
      <c r="I161" s="551" t="e">
        <f>IF(ISNUMBER(Regressions!I171),ROUND(Regressions!I171, 1), NA())</f>
        <v>#N/A</v>
      </c>
      <c r="J161" s="552" t="e">
        <f>IF(ISNUMBER(Regressions!K171),ROUND(Regressions!K171, 1), NA())</f>
        <v>#N/A</v>
      </c>
      <c r="K161" s="548" t="e">
        <f>IF(ISNUMBER(Regressions!L171),ROUND(Regressions!L171, 1), NA())</f>
        <v>#N/A</v>
      </c>
      <c r="L161" s="553" t="e">
        <f>IF(ISNUMBER(Regressions!M171),ROUND(Regressions!M171, 1), NA())</f>
        <v>#N/A</v>
      </c>
      <c r="M161" s="550" t="e">
        <f>IF(ISNUMBER(Regressions!N171),ROUND(Regressions!N171, 1), NA())</f>
        <v>#N/A</v>
      </c>
      <c r="N161" s="551" t="e">
        <f>IF(ISNUMBER(Regressions!O171),ROUND(Regressions!O171, 1), NA())</f>
        <v>#N/A</v>
      </c>
      <c r="O161" s="552" t="e">
        <f>IF(ISNUMBER(Regressions!Q171),ROUND(Regressions!Q171, 1), NA())</f>
        <v>#N/A</v>
      </c>
      <c r="P161" s="548" t="e">
        <f>IF(ISNUMBER(Regressions!R171),ROUND(Regressions!R171, 1), NA())</f>
        <v>#N/A</v>
      </c>
      <c r="Q161" s="554" t="e">
        <f>IF(ISNUMBER(Regressions!S171),ROUND(Regressions!S171, 1), NA())</f>
        <v>#N/A</v>
      </c>
      <c r="R161" s="550" t="e">
        <f>IF(ISNUMBER(Regressions!T171),ROUND(Regressions!T171, 1), NA())</f>
        <v>#N/A</v>
      </c>
      <c r="S161" s="551" t="e">
        <f>IF(ISNUMBER(Regressions!U171),ROUND(Regressions!U171, 1), NA())</f>
        <v>#N/A</v>
      </c>
    </row>
    <row r="162" spans="1:19" x14ac:dyDescent="0.25">
      <c r="A162" s="543" t="str">
        <f>+Introduction!$C$7</f>
        <v>Timor-Leste</v>
      </c>
      <c r="B162" s="544">
        <f>IF(ISBLANK(Regressions!B172), " ", Regressions!B172)</f>
        <v>2003</v>
      </c>
      <c r="C162" s="543" t="str">
        <f>HLOOKUP(Introduction!$G$4,nametranslations,29,FALSE)</f>
        <v>Secondary</v>
      </c>
      <c r="D162" s="546">
        <f>IF(ISBLANK(Regressions!D172), " ", Regressions!D172)</f>
        <v>125802</v>
      </c>
      <c r="E162" s="547" t="e">
        <f>IF(ISNUMBER(Regressions!E172),ROUND(Regressions!E172, 1), NA())</f>
        <v>#N/A</v>
      </c>
      <c r="F162" s="548" t="e">
        <f>IF(ISNUMBER(Regressions!F172),ROUND(Regressions!F172, 1), NA())</f>
        <v>#N/A</v>
      </c>
      <c r="G162" s="549" t="e">
        <f>IF(ISNUMBER(Regressions!G172),ROUND(Regressions!G172, 1), NA())</f>
        <v>#N/A</v>
      </c>
      <c r="H162" s="550" t="e">
        <f>IF(ISNUMBER(Regressions!H172),ROUND(Regressions!H172, 1), NA())</f>
        <v>#N/A</v>
      </c>
      <c r="I162" s="551" t="e">
        <f>IF(ISNUMBER(Regressions!I172),ROUND(Regressions!I172, 1), NA())</f>
        <v>#N/A</v>
      </c>
      <c r="J162" s="552" t="e">
        <f>IF(ISNUMBER(Regressions!K172),ROUND(Regressions!K172, 1), NA())</f>
        <v>#N/A</v>
      </c>
      <c r="K162" s="548" t="e">
        <f>IF(ISNUMBER(Regressions!L172),ROUND(Regressions!L172, 1), NA())</f>
        <v>#N/A</v>
      </c>
      <c r="L162" s="553" t="e">
        <f>IF(ISNUMBER(Regressions!M172),ROUND(Regressions!M172, 1), NA())</f>
        <v>#N/A</v>
      </c>
      <c r="M162" s="550" t="e">
        <f>IF(ISNUMBER(Regressions!N172),ROUND(Regressions!N172, 1), NA())</f>
        <v>#N/A</v>
      </c>
      <c r="N162" s="551" t="e">
        <f>IF(ISNUMBER(Regressions!O172),ROUND(Regressions!O172, 1), NA())</f>
        <v>#N/A</v>
      </c>
      <c r="O162" s="552" t="e">
        <f>IF(ISNUMBER(Regressions!Q172),ROUND(Regressions!Q172, 1), NA())</f>
        <v>#N/A</v>
      </c>
      <c r="P162" s="548" t="e">
        <f>IF(ISNUMBER(Regressions!R172),ROUND(Regressions!R172, 1), NA())</f>
        <v>#N/A</v>
      </c>
      <c r="Q162" s="554" t="e">
        <f>IF(ISNUMBER(Regressions!S172),ROUND(Regressions!S172, 1), NA())</f>
        <v>#N/A</v>
      </c>
      <c r="R162" s="550" t="e">
        <f>IF(ISNUMBER(Regressions!T172),ROUND(Regressions!T172, 1), NA())</f>
        <v>#N/A</v>
      </c>
      <c r="S162" s="551" t="e">
        <f>IF(ISNUMBER(Regressions!U172),ROUND(Regressions!U172, 1), NA())</f>
        <v>#N/A</v>
      </c>
    </row>
    <row r="163" spans="1:19" x14ac:dyDescent="0.25">
      <c r="A163" s="543" t="str">
        <f>+Introduction!$C$7</f>
        <v>Timor-Leste</v>
      </c>
      <c r="B163" s="544">
        <f>IF(ISBLANK(Regressions!B173), " ", Regressions!B173)</f>
        <v>2004</v>
      </c>
      <c r="C163" s="543" t="str">
        <f>HLOOKUP(Introduction!$G$4,nametranslations,29,FALSE)</f>
        <v>Secondary</v>
      </c>
      <c r="D163" s="546">
        <f>IF(ISBLANK(Regressions!D173), " ", Regressions!D173)</f>
        <v>125953</v>
      </c>
      <c r="E163" s="547">
        <f>IF(ISNUMBER(Regressions!E173),ROUND(Regressions!E173, 1), NA())</f>
        <v>63.5</v>
      </c>
      <c r="F163" s="548">
        <f>IF(ISNUMBER(Regressions!F173),ROUND(Regressions!F173, 1), NA())</f>
        <v>46.3</v>
      </c>
      <c r="G163" s="549" t="e">
        <f>IF(ISNUMBER(Regressions!G173),ROUND(Regressions!G173, 1), NA())</f>
        <v>#N/A</v>
      </c>
      <c r="H163" s="550" t="e">
        <f>IF(ISNUMBER(Regressions!H173),ROUND(Regressions!H173, 1), NA())</f>
        <v>#N/A</v>
      </c>
      <c r="I163" s="551">
        <f>IF(ISNUMBER(Regressions!I173),ROUND(Regressions!I173, 1), NA())</f>
        <v>53.7</v>
      </c>
      <c r="J163" s="552" t="e">
        <f>IF(ISNUMBER(Regressions!K173),ROUND(Regressions!K173, 1), NA())</f>
        <v>#N/A</v>
      </c>
      <c r="K163" s="548" t="e">
        <f>IF(ISNUMBER(Regressions!L173),ROUND(Regressions!L173, 1), NA())</f>
        <v>#N/A</v>
      </c>
      <c r="L163" s="553" t="e">
        <f>IF(ISNUMBER(Regressions!M173),ROUND(Regressions!M173, 1), NA())</f>
        <v>#N/A</v>
      </c>
      <c r="M163" s="550" t="e">
        <f>IF(ISNUMBER(Regressions!N173),ROUND(Regressions!N173, 1), NA())</f>
        <v>#N/A</v>
      </c>
      <c r="N163" s="551" t="e">
        <f>IF(ISNUMBER(Regressions!O173),ROUND(Regressions!O173, 1), NA())</f>
        <v>#N/A</v>
      </c>
      <c r="O163" s="552" t="e">
        <f>IF(ISNUMBER(Regressions!Q173),ROUND(Regressions!Q173, 1), NA())</f>
        <v>#N/A</v>
      </c>
      <c r="P163" s="548" t="e">
        <f>IF(ISNUMBER(Regressions!R173),ROUND(Regressions!R173, 1), NA())</f>
        <v>#N/A</v>
      </c>
      <c r="Q163" s="554" t="e">
        <f>IF(ISNUMBER(Regressions!S173),ROUND(Regressions!S173, 1), NA())</f>
        <v>#N/A</v>
      </c>
      <c r="R163" s="550" t="e">
        <f>IF(ISNUMBER(Regressions!T173),ROUND(Regressions!T173, 1), NA())</f>
        <v>#N/A</v>
      </c>
      <c r="S163" s="551" t="e">
        <f>IF(ISNUMBER(Regressions!U173),ROUND(Regressions!U173, 1), NA())</f>
        <v>#N/A</v>
      </c>
    </row>
    <row r="164" spans="1:19" x14ac:dyDescent="0.25">
      <c r="A164" s="543" t="str">
        <f>+Introduction!$C$7</f>
        <v>Timor-Leste</v>
      </c>
      <c r="B164" s="544">
        <f>IF(ISBLANK(Regressions!B174), " ", Regressions!B174)</f>
        <v>2005</v>
      </c>
      <c r="C164" s="543" t="str">
        <f>HLOOKUP(Introduction!$G$4,nametranslations,29,FALSE)</f>
        <v>Secondary</v>
      </c>
      <c r="D164" s="546">
        <f>IF(ISBLANK(Regressions!D174), " ", Regressions!D174)</f>
        <v>125813</v>
      </c>
      <c r="E164" s="547">
        <f>IF(ISNUMBER(Regressions!E174),ROUND(Regressions!E174, 1), NA())</f>
        <v>63.5</v>
      </c>
      <c r="F164" s="548">
        <f>IF(ISNUMBER(Regressions!F174),ROUND(Regressions!F174, 1), NA())</f>
        <v>46.3</v>
      </c>
      <c r="G164" s="549" t="e">
        <f>IF(ISNUMBER(Regressions!G174),ROUND(Regressions!G174, 1), NA())</f>
        <v>#N/A</v>
      </c>
      <c r="H164" s="550" t="e">
        <f>IF(ISNUMBER(Regressions!H174),ROUND(Regressions!H174, 1), NA())</f>
        <v>#N/A</v>
      </c>
      <c r="I164" s="551">
        <f>IF(ISNUMBER(Regressions!I174),ROUND(Regressions!I174, 1), NA())</f>
        <v>53.7</v>
      </c>
      <c r="J164" s="552" t="e">
        <f>IF(ISNUMBER(Regressions!K174),ROUND(Regressions!K174, 1), NA())</f>
        <v>#N/A</v>
      </c>
      <c r="K164" s="548" t="e">
        <f>IF(ISNUMBER(Regressions!L174),ROUND(Regressions!L174, 1), NA())</f>
        <v>#N/A</v>
      </c>
      <c r="L164" s="553" t="e">
        <f>IF(ISNUMBER(Regressions!M174),ROUND(Regressions!M174, 1), NA())</f>
        <v>#N/A</v>
      </c>
      <c r="M164" s="550" t="e">
        <f>IF(ISNUMBER(Regressions!N174),ROUND(Regressions!N174, 1), NA())</f>
        <v>#N/A</v>
      </c>
      <c r="N164" s="551" t="e">
        <f>IF(ISNUMBER(Regressions!O174),ROUND(Regressions!O174, 1), NA())</f>
        <v>#N/A</v>
      </c>
      <c r="O164" s="552" t="e">
        <f>IF(ISNUMBER(Regressions!Q174),ROUND(Regressions!Q174, 1), NA())</f>
        <v>#N/A</v>
      </c>
      <c r="P164" s="548" t="e">
        <f>IF(ISNUMBER(Regressions!R174),ROUND(Regressions!R174, 1), NA())</f>
        <v>#N/A</v>
      </c>
      <c r="Q164" s="554" t="e">
        <f>IF(ISNUMBER(Regressions!S174),ROUND(Regressions!S174, 1), NA())</f>
        <v>#N/A</v>
      </c>
      <c r="R164" s="550" t="e">
        <f>IF(ISNUMBER(Regressions!T174),ROUND(Regressions!T174, 1), NA())</f>
        <v>#N/A</v>
      </c>
      <c r="S164" s="551" t="e">
        <f>IF(ISNUMBER(Regressions!U174),ROUND(Regressions!U174, 1), NA())</f>
        <v>#N/A</v>
      </c>
    </row>
    <row r="165" spans="1:19" x14ac:dyDescent="0.25">
      <c r="A165" s="543" t="str">
        <f>+Introduction!$C$7</f>
        <v>Timor-Leste</v>
      </c>
      <c r="B165" s="544">
        <f>IF(ISBLANK(Regressions!B175), " ", Regressions!B175)</f>
        <v>2006</v>
      </c>
      <c r="C165" s="543" t="str">
        <f>HLOOKUP(Introduction!$G$4,nametranslations,29,FALSE)</f>
        <v>Secondary</v>
      </c>
      <c r="D165" s="546">
        <f>IF(ISBLANK(Regressions!D175), " ", Regressions!D175)</f>
        <v>129019</v>
      </c>
      <c r="E165" s="547">
        <f>IF(ISNUMBER(Regressions!E175),ROUND(Regressions!E175, 1), NA())</f>
        <v>63.5</v>
      </c>
      <c r="F165" s="548">
        <f>IF(ISNUMBER(Regressions!F175),ROUND(Regressions!F175, 1), NA())</f>
        <v>46.3</v>
      </c>
      <c r="G165" s="549">
        <f>IF(ISNUMBER(Regressions!G175),ROUND(Regressions!G175, 1), NA())</f>
        <v>46.3</v>
      </c>
      <c r="H165" s="550">
        <f>IF(ISNUMBER(Regressions!H175),ROUND(Regressions!H175, 1), NA())</f>
        <v>0</v>
      </c>
      <c r="I165" s="551">
        <f>IF(ISNUMBER(Regressions!I175),ROUND(Regressions!I175, 1), NA())</f>
        <v>53.7</v>
      </c>
      <c r="J165" s="552">
        <f>IF(ISNUMBER(Regressions!K175),ROUND(Regressions!K175, 1), NA())</f>
        <v>92.5</v>
      </c>
      <c r="K165" s="548">
        <f>IF(ISNUMBER(Regressions!L175),ROUND(Regressions!L175, 1), NA())</f>
        <v>77.8</v>
      </c>
      <c r="L165" s="553">
        <f>IF(ISNUMBER(Regressions!M175),ROUND(Regressions!M175, 1), NA())</f>
        <v>42.6</v>
      </c>
      <c r="M165" s="550">
        <f>IF(ISNUMBER(Regressions!N175),ROUND(Regressions!N175, 1), NA())</f>
        <v>35.200000000000003</v>
      </c>
      <c r="N165" s="551">
        <f>IF(ISNUMBER(Regressions!O175),ROUND(Regressions!O175, 1), NA())</f>
        <v>22.2</v>
      </c>
      <c r="O165" s="552" t="e">
        <f>IF(ISNUMBER(Regressions!Q175),ROUND(Regressions!Q175, 1), NA())</f>
        <v>#N/A</v>
      </c>
      <c r="P165" s="548" t="e">
        <f>IF(ISNUMBER(Regressions!R175),ROUND(Regressions!R175, 1), NA())</f>
        <v>#N/A</v>
      </c>
      <c r="Q165" s="554" t="e">
        <f>IF(ISNUMBER(Regressions!S175),ROUND(Regressions!S175, 1), NA())</f>
        <v>#N/A</v>
      </c>
      <c r="R165" s="550" t="e">
        <f>IF(ISNUMBER(Regressions!T175),ROUND(Regressions!T175, 1), NA())</f>
        <v>#N/A</v>
      </c>
      <c r="S165" s="551" t="e">
        <f>IF(ISNUMBER(Regressions!U175),ROUND(Regressions!U175, 1), NA())</f>
        <v>#N/A</v>
      </c>
    </row>
    <row r="166" spans="1:19" x14ac:dyDescent="0.25">
      <c r="A166" s="543" t="str">
        <f>+Introduction!$C$7</f>
        <v>Timor-Leste</v>
      </c>
      <c r="B166" s="544">
        <f>IF(ISBLANK(Regressions!B176), " ", Regressions!B176)</f>
        <v>2007</v>
      </c>
      <c r="C166" s="543" t="str">
        <f>HLOOKUP(Introduction!$G$4,nametranslations,29,FALSE)</f>
        <v>Secondary</v>
      </c>
      <c r="D166" s="546">
        <f>IF(ISBLANK(Regressions!D176), " ", Regressions!D176)</f>
        <v>133088</v>
      </c>
      <c r="E166" s="547">
        <f>IF(ISNUMBER(Regressions!E176),ROUND(Regressions!E176, 1), NA())</f>
        <v>63.5</v>
      </c>
      <c r="F166" s="548">
        <f>IF(ISNUMBER(Regressions!F176),ROUND(Regressions!F176, 1), NA())</f>
        <v>46.3</v>
      </c>
      <c r="G166" s="549">
        <f>IF(ISNUMBER(Regressions!G176),ROUND(Regressions!G176, 1), NA())</f>
        <v>46.3</v>
      </c>
      <c r="H166" s="550">
        <f>IF(ISNUMBER(Regressions!H176),ROUND(Regressions!H176, 1), NA())</f>
        <v>0</v>
      </c>
      <c r="I166" s="551">
        <f>IF(ISNUMBER(Regressions!I176),ROUND(Regressions!I176, 1), NA())</f>
        <v>53.7</v>
      </c>
      <c r="J166" s="552">
        <f>IF(ISNUMBER(Regressions!K176),ROUND(Regressions!K176, 1), NA())</f>
        <v>92.5</v>
      </c>
      <c r="K166" s="548">
        <f>IF(ISNUMBER(Regressions!L176),ROUND(Regressions!L176, 1), NA())</f>
        <v>77.8</v>
      </c>
      <c r="L166" s="553">
        <f>IF(ISNUMBER(Regressions!M176),ROUND(Regressions!M176, 1), NA())</f>
        <v>42.6</v>
      </c>
      <c r="M166" s="550">
        <f>IF(ISNUMBER(Regressions!N176),ROUND(Regressions!N176, 1), NA())</f>
        <v>35.200000000000003</v>
      </c>
      <c r="N166" s="551">
        <f>IF(ISNUMBER(Regressions!O176),ROUND(Regressions!O176, 1), NA())</f>
        <v>22.2</v>
      </c>
      <c r="O166" s="552" t="e">
        <f>IF(ISNUMBER(Regressions!Q176),ROUND(Regressions!Q176, 1), NA())</f>
        <v>#N/A</v>
      </c>
      <c r="P166" s="548" t="e">
        <f>IF(ISNUMBER(Regressions!R176),ROUND(Regressions!R176, 1), NA())</f>
        <v>#N/A</v>
      </c>
      <c r="Q166" s="554" t="e">
        <f>IF(ISNUMBER(Regressions!S176),ROUND(Regressions!S176, 1), NA())</f>
        <v>#N/A</v>
      </c>
      <c r="R166" s="550" t="e">
        <f>IF(ISNUMBER(Regressions!T176),ROUND(Regressions!T176, 1), NA())</f>
        <v>#N/A</v>
      </c>
      <c r="S166" s="551" t="e">
        <f>IF(ISNUMBER(Regressions!U176),ROUND(Regressions!U176, 1), NA())</f>
        <v>#N/A</v>
      </c>
    </row>
    <row r="167" spans="1:19" x14ac:dyDescent="0.25">
      <c r="A167" s="543" t="str">
        <f>+Introduction!$C$7</f>
        <v>Timor-Leste</v>
      </c>
      <c r="B167" s="544">
        <f>IF(ISBLANK(Regressions!B177), " ", Regressions!B177)</f>
        <v>2008</v>
      </c>
      <c r="C167" s="543" t="str">
        <f>HLOOKUP(Introduction!$G$4,nametranslations,29,FALSE)</f>
        <v>Secondary</v>
      </c>
      <c r="D167" s="546">
        <f>IF(ISBLANK(Regressions!D177), " ", Regressions!D177)</f>
        <v>137835</v>
      </c>
      <c r="E167" s="547">
        <f>IF(ISNUMBER(Regressions!E177),ROUND(Regressions!E177, 1), NA())</f>
        <v>63.5</v>
      </c>
      <c r="F167" s="548">
        <f>IF(ISNUMBER(Regressions!F177),ROUND(Regressions!F177, 1), NA())</f>
        <v>46.3</v>
      </c>
      <c r="G167" s="549">
        <f>IF(ISNUMBER(Regressions!G177),ROUND(Regressions!G177, 1), NA())</f>
        <v>46.3</v>
      </c>
      <c r="H167" s="550">
        <f>IF(ISNUMBER(Regressions!H177),ROUND(Regressions!H177, 1), NA())</f>
        <v>0</v>
      </c>
      <c r="I167" s="551">
        <f>IF(ISNUMBER(Regressions!I177),ROUND(Regressions!I177, 1), NA())</f>
        <v>53.7</v>
      </c>
      <c r="J167" s="552">
        <f>IF(ISNUMBER(Regressions!K177),ROUND(Regressions!K177, 1), NA())</f>
        <v>92.5</v>
      </c>
      <c r="K167" s="548">
        <f>IF(ISNUMBER(Regressions!L177),ROUND(Regressions!L177, 1), NA())</f>
        <v>77.8</v>
      </c>
      <c r="L167" s="553">
        <f>IF(ISNUMBER(Regressions!M177),ROUND(Regressions!M177, 1), NA())</f>
        <v>42.6</v>
      </c>
      <c r="M167" s="550">
        <f>IF(ISNUMBER(Regressions!N177),ROUND(Regressions!N177, 1), NA())</f>
        <v>35.200000000000003</v>
      </c>
      <c r="N167" s="551">
        <f>IF(ISNUMBER(Regressions!O177),ROUND(Regressions!O177, 1), NA())</f>
        <v>22.2</v>
      </c>
      <c r="O167" s="552" t="e">
        <f>IF(ISNUMBER(Regressions!Q177),ROUND(Regressions!Q177, 1), NA())</f>
        <v>#N/A</v>
      </c>
      <c r="P167" s="548" t="e">
        <f>IF(ISNUMBER(Regressions!R177),ROUND(Regressions!R177, 1), NA())</f>
        <v>#N/A</v>
      </c>
      <c r="Q167" s="554" t="e">
        <f>IF(ISNUMBER(Regressions!S177),ROUND(Regressions!S177, 1), NA())</f>
        <v>#N/A</v>
      </c>
      <c r="R167" s="550" t="e">
        <f>IF(ISNUMBER(Regressions!T177),ROUND(Regressions!T177, 1), NA())</f>
        <v>#N/A</v>
      </c>
      <c r="S167" s="551" t="e">
        <f>IF(ISNUMBER(Regressions!U177),ROUND(Regressions!U177, 1), NA())</f>
        <v>#N/A</v>
      </c>
    </row>
    <row r="168" spans="1:19" x14ac:dyDescent="0.25">
      <c r="A168" s="543" t="str">
        <f>+Introduction!$C$7</f>
        <v>Timor-Leste</v>
      </c>
      <c r="B168" s="544">
        <f>IF(ISBLANK(Regressions!B178), " ", Regressions!B178)</f>
        <v>2009</v>
      </c>
      <c r="C168" s="543" t="str">
        <f>HLOOKUP(Introduction!$G$4,nametranslations,29,FALSE)</f>
        <v>Secondary</v>
      </c>
      <c r="D168" s="546">
        <f>IF(ISBLANK(Regressions!D178), " ", Regressions!D178)</f>
        <v>143183</v>
      </c>
      <c r="E168" s="547">
        <f>IF(ISNUMBER(Regressions!E178),ROUND(Regressions!E178, 1), NA())</f>
        <v>65.7</v>
      </c>
      <c r="F168" s="548">
        <f>IF(ISNUMBER(Regressions!F178),ROUND(Regressions!F178, 1), NA())</f>
        <v>50</v>
      </c>
      <c r="G168" s="549">
        <f>IF(ISNUMBER(Regressions!G178),ROUND(Regressions!G178, 1), NA())</f>
        <v>50</v>
      </c>
      <c r="H168" s="550">
        <f>IF(ISNUMBER(Regressions!H178),ROUND(Regressions!H178, 1), NA())</f>
        <v>0</v>
      </c>
      <c r="I168" s="551">
        <f>IF(ISNUMBER(Regressions!I178),ROUND(Regressions!I178, 1), NA())</f>
        <v>50</v>
      </c>
      <c r="J168" s="552">
        <f>IF(ISNUMBER(Regressions!K178),ROUND(Regressions!K178, 1), NA())</f>
        <v>92.5</v>
      </c>
      <c r="K168" s="548">
        <f>IF(ISNUMBER(Regressions!L178),ROUND(Regressions!L178, 1), NA())</f>
        <v>77.8</v>
      </c>
      <c r="L168" s="553">
        <f>IF(ISNUMBER(Regressions!M178),ROUND(Regressions!M178, 1), NA())</f>
        <v>42.6</v>
      </c>
      <c r="M168" s="550">
        <f>IF(ISNUMBER(Regressions!N178),ROUND(Regressions!N178, 1), NA())</f>
        <v>35.200000000000003</v>
      </c>
      <c r="N168" s="551">
        <f>IF(ISNUMBER(Regressions!O178),ROUND(Regressions!O178, 1), NA())</f>
        <v>22.2</v>
      </c>
      <c r="O168" s="552" t="e">
        <f>IF(ISNUMBER(Regressions!Q178),ROUND(Regressions!Q178, 1), NA())</f>
        <v>#N/A</v>
      </c>
      <c r="P168" s="548" t="e">
        <f>IF(ISNUMBER(Regressions!R178),ROUND(Regressions!R178, 1), NA())</f>
        <v>#N/A</v>
      </c>
      <c r="Q168" s="554" t="e">
        <f>IF(ISNUMBER(Regressions!S178),ROUND(Regressions!S178, 1), NA())</f>
        <v>#N/A</v>
      </c>
      <c r="R168" s="550" t="e">
        <f>IF(ISNUMBER(Regressions!T178),ROUND(Regressions!T178, 1), NA())</f>
        <v>#N/A</v>
      </c>
      <c r="S168" s="551" t="e">
        <f>IF(ISNUMBER(Regressions!U178),ROUND(Regressions!U178, 1), NA())</f>
        <v>#N/A</v>
      </c>
    </row>
    <row r="169" spans="1:19" x14ac:dyDescent="0.25">
      <c r="A169" s="543" t="str">
        <f>+Introduction!$C$7</f>
        <v>Timor-Leste</v>
      </c>
      <c r="B169" s="544">
        <f>IF(ISBLANK(Regressions!B179), " ", Regressions!B179)</f>
        <v>2010</v>
      </c>
      <c r="C169" s="543" t="str">
        <f>HLOOKUP(Introduction!$G$4,nametranslations,29,FALSE)</f>
        <v>Secondary</v>
      </c>
      <c r="D169" s="546">
        <f>IF(ISBLANK(Regressions!D179), " ", Regressions!D179)</f>
        <v>148577</v>
      </c>
      <c r="E169" s="547">
        <f>IF(ISNUMBER(Regressions!E179),ROUND(Regressions!E179, 1), NA())</f>
        <v>67.8</v>
      </c>
      <c r="F169" s="548">
        <f>IF(ISNUMBER(Regressions!F179),ROUND(Regressions!F179, 1), NA())</f>
        <v>53.7</v>
      </c>
      <c r="G169" s="549">
        <f>IF(ISNUMBER(Regressions!G179),ROUND(Regressions!G179, 1), NA())</f>
        <v>52.6</v>
      </c>
      <c r="H169" s="550">
        <f>IF(ISNUMBER(Regressions!H179),ROUND(Regressions!H179, 1), NA())</f>
        <v>1.1000000000000001</v>
      </c>
      <c r="I169" s="551">
        <f>IF(ISNUMBER(Regressions!I179),ROUND(Regressions!I179, 1), NA())</f>
        <v>46.3</v>
      </c>
      <c r="J169" s="552">
        <f>IF(ISNUMBER(Regressions!K179),ROUND(Regressions!K179, 1), NA())</f>
        <v>92.5</v>
      </c>
      <c r="K169" s="548">
        <f>IF(ISNUMBER(Regressions!L179),ROUND(Regressions!L179, 1), NA())</f>
        <v>77.8</v>
      </c>
      <c r="L169" s="553">
        <f>IF(ISNUMBER(Regressions!M179),ROUND(Regressions!M179, 1), NA())</f>
        <v>42.6</v>
      </c>
      <c r="M169" s="550">
        <f>IF(ISNUMBER(Regressions!N179),ROUND(Regressions!N179, 1), NA())</f>
        <v>35.200000000000003</v>
      </c>
      <c r="N169" s="551">
        <f>IF(ISNUMBER(Regressions!O179),ROUND(Regressions!O179, 1), NA())</f>
        <v>22.2</v>
      </c>
      <c r="O169" s="552" t="e">
        <f>IF(ISNUMBER(Regressions!Q179),ROUND(Regressions!Q179, 1), NA())</f>
        <v>#N/A</v>
      </c>
      <c r="P169" s="548" t="e">
        <f>IF(ISNUMBER(Regressions!R179),ROUND(Regressions!R179, 1), NA())</f>
        <v>#N/A</v>
      </c>
      <c r="Q169" s="554" t="e">
        <f>IF(ISNUMBER(Regressions!S179),ROUND(Regressions!S179, 1), NA())</f>
        <v>#N/A</v>
      </c>
      <c r="R169" s="550" t="e">
        <f>IF(ISNUMBER(Regressions!T179),ROUND(Regressions!T179, 1), NA())</f>
        <v>#N/A</v>
      </c>
      <c r="S169" s="551" t="e">
        <f>IF(ISNUMBER(Regressions!U179),ROUND(Regressions!U179, 1), NA())</f>
        <v>#N/A</v>
      </c>
    </row>
    <row r="170" spans="1:19" x14ac:dyDescent="0.25">
      <c r="A170" s="543" t="str">
        <f>+Introduction!$C$7</f>
        <v>Timor-Leste</v>
      </c>
      <c r="B170" s="544">
        <f>IF(ISBLANK(Regressions!B180), " ", Regressions!B180)</f>
        <v>2011</v>
      </c>
      <c r="C170" s="543" t="str">
        <f>HLOOKUP(Introduction!$G$4,nametranslations,29,FALSE)</f>
        <v>Secondary</v>
      </c>
      <c r="D170" s="546">
        <f>IF(ISBLANK(Regressions!D180), " ", Regressions!D180)</f>
        <v>153724</v>
      </c>
      <c r="E170" s="547">
        <f>IF(ISNUMBER(Regressions!E180),ROUND(Regressions!E180, 1), NA())</f>
        <v>70</v>
      </c>
      <c r="F170" s="548">
        <f>IF(ISNUMBER(Regressions!F180),ROUND(Regressions!F180, 1), NA())</f>
        <v>57.5</v>
      </c>
      <c r="G170" s="549">
        <f>IF(ISNUMBER(Regressions!G180),ROUND(Regressions!G180, 1), NA())</f>
        <v>55.2</v>
      </c>
      <c r="H170" s="550">
        <f>IF(ISNUMBER(Regressions!H180),ROUND(Regressions!H180, 1), NA())</f>
        <v>2.2000000000000002</v>
      </c>
      <c r="I170" s="551">
        <f>IF(ISNUMBER(Regressions!I180),ROUND(Regressions!I180, 1), NA())</f>
        <v>42.5</v>
      </c>
      <c r="J170" s="552">
        <f>IF(ISNUMBER(Regressions!K180),ROUND(Regressions!K180, 1), NA())</f>
        <v>91.1</v>
      </c>
      <c r="K170" s="548">
        <f>IF(ISNUMBER(Regressions!L180),ROUND(Regressions!L180, 1), NA())</f>
        <v>77.8</v>
      </c>
      <c r="L170" s="553">
        <f>IF(ISNUMBER(Regressions!M180),ROUND(Regressions!M180, 1), NA())</f>
        <v>42.6</v>
      </c>
      <c r="M170" s="550">
        <f>IF(ISNUMBER(Regressions!N180),ROUND(Regressions!N180, 1), NA())</f>
        <v>35.200000000000003</v>
      </c>
      <c r="N170" s="551">
        <f>IF(ISNUMBER(Regressions!O180),ROUND(Regressions!O180, 1), NA())</f>
        <v>22.2</v>
      </c>
      <c r="O170" s="552" t="e">
        <f>IF(ISNUMBER(Regressions!Q180),ROUND(Regressions!Q180, 1), NA())</f>
        <v>#N/A</v>
      </c>
      <c r="P170" s="548" t="e">
        <f>IF(ISNUMBER(Regressions!R180),ROUND(Regressions!R180, 1), NA())</f>
        <v>#N/A</v>
      </c>
      <c r="Q170" s="554" t="e">
        <f>IF(ISNUMBER(Regressions!S180),ROUND(Regressions!S180, 1), NA())</f>
        <v>#N/A</v>
      </c>
      <c r="R170" s="550" t="e">
        <f>IF(ISNUMBER(Regressions!T180),ROUND(Regressions!T180, 1), NA())</f>
        <v>#N/A</v>
      </c>
      <c r="S170" s="551" t="e">
        <f>IF(ISNUMBER(Regressions!U180),ROUND(Regressions!U180, 1), NA())</f>
        <v>#N/A</v>
      </c>
    </row>
    <row r="171" spans="1:19" x14ac:dyDescent="0.25">
      <c r="A171" s="543" t="str">
        <f>+Introduction!$C$7</f>
        <v>Timor-Leste</v>
      </c>
      <c r="B171" s="544">
        <f>IF(ISBLANK(Regressions!B181), " ", Regressions!B181)</f>
        <v>2012</v>
      </c>
      <c r="C171" s="543" t="str">
        <f>HLOOKUP(Introduction!$G$4,nametranslations,29,FALSE)</f>
        <v>Secondary</v>
      </c>
      <c r="D171" s="546">
        <f>IF(ISBLANK(Regressions!D181), " ", Regressions!D181)</f>
        <v>159111</v>
      </c>
      <c r="E171" s="547">
        <f>IF(ISNUMBER(Regressions!E181),ROUND(Regressions!E181, 1), NA())</f>
        <v>72.099999999999994</v>
      </c>
      <c r="F171" s="548">
        <f>IF(ISNUMBER(Regressions!F181),ROUND(Regressions!F181, 1), NA())</f>
        <v>61.2</v>
      </c>
      <c r="G171" s="549">
        <f>IF(ISNUMBER(Regressions!G181),ROUND(Regressions!G181, 1), NA())</f>
        <v>57.8</v>
      </c>
      <c r="H171" s="550">
        <f>IF(ISNUMBER(Regressions!H181),ROUND(Regressions!H181, 1), NA())</f>
        <v>3.4</v>
      </c>
      <c r="I171" s="551">
        <f>IF(ISNUMBER(Regressions!I181),ROUND(Regressions!I181, 1), NA())</f>
        <v>38.799999999999997</v>
      </c>
      <c r="J171" s="552">
        <f>IF(ISNUMBER(Regressions!K181),ROUND(Regressions!K181, 1), NA())</f>
        <v>89.7</v>
      </c>
      <c r="K171" s="548">
        <f>IF(ISNUMBER(Regressions!L181),ROUND(Regressions!L181, 1), NA())</f>
        <v>77.8</v>
      </c>
      <c r="L171" s="553">
        <f>IF(ISNUMBER(Regressions!M181),ROUND(Regressions!M181, 1), NA())</f>
        <v>42.6</v>
      </c>
      <c r="M171" s="550">
        <f>IF(ISNUMBER(Regressions!N181),ROUND(Regressions!N181, 1), NA())</f>
        <v>35.200000000000003</v>
      </c>
      <c r="N171" s="551">
        <f>IF(ISNUMBER(Regressions!O181),ROUND(Regressions!O181, 1), NA())</f>
        <v>22.2</v>
      </c>
      <c r="O171" s="552" t="e">
        <f>IF(ISNUMBER(Regressions!Q181),ROUND(Regressions!Q181, 1), NA())</f>
        <v>#N/A</v>
      </c>
      <c r="P171" s="548" t="e">
        <f>IF(ISNUMBER(Regressions!R181),ROUND(Regressions!R181, 1), NA())</f>
        <v>#N/A</v>
      </c>
      <c r="Q171" s="554" t="e">
        <f>IF(ISNUMBER(Regressions!S181),ROUND(Regressions!S181, 1), NA())</f>
        <v>#N/A</v>
      </c>
      <c r="R171" s="550" t="e">
        <f>IF(ISNUMBER(Regressions!T181),ROUND(Regressions!T181, 1), NA())</f>
        <v>#N/A</v>
      </c>
      <c r="S171" s="551" t="e">
        <f>IF(ISNUMBER(Regressions!U181),ROUND(Regressions!U181, 1), NA())</f>
        <v>#N/A</v>
      </c>
    </row>
    <row r="172" spans="1:19" x14ac:dyDescent="0.25">
      <c r="A172" s="543" t="str">
        <f>+Introduction!$C$7</f>
        <v>Timor-Leste</v>
      </c>
      <c r="B172" s="544">
        <f>IF(ISBLANK(Regressions!B182), " ", Regressions!B182)</f>
        <v>2013</v>
      </c>
      <c r="C172" s="543" t="str">
        <f>HLOOKUP(Introduction!$G$4,nametranslations,29,FALSE)</f>
        <v>Secondary</v>
      </c>
      <c r="D172" s="546">
        <f>IF(ISBLANK(Regressions!D182), " ", Regressions!D182)</f>
        <v>165145</v>
      </c>
      <c r="E172" s="547">
        <f>IF(ISNUMBER(Regressions!E182),ROUND(Regressions!E182, 1), NA())</f>
        <v>74.3</v>
      </c>
      <c r="F172" s="548">
        <f>IF(ISNUMBER(Regressions!F182),ROUND(Regressions!F182, 1), NA())</f>
        <v>64.900000000000006</v>
      </c>
      <c r="G172" s="549">
        <f>IF(ISNUMBER(Regressions!G182),ROUND(Regressions!G182, 1), NA())</f>
        <v>60.4</v>
      </c>
      <c r="H172" s="550">
        <f>IF(ISNUMBER(Regressions!H182),ROUND(Regressions!H182, 1), NA())</f>
        <v>4.5</v>
      </c>
      <c r="I172" s="551">
        <f>IF(ISNUMBER(Regressions!I182),ROUND(Regressions!I182, 1), NA())</f>
        <v>35.1</v>
      </c>
      <c r="J172" s="552">
        <f>IF(ISNUMBER(Regressions!K182),ROUND(Regressions!K182, 1), NA())</f>
        <v>88.4</v>
      </c>
      <c r="K172" s="548">
        <f>IF(ISNUMBER(Regressions!L182),ROUND(Regressions!L182, 1), NA())</f>
        <v>77.8</v>
      </c>
      <c r="L172" s="553">
        <f>IF(ISNUMBER(Regressions!M182),ROUND(Regressions!M182, 1), NA())</f>
        <v>42.6</v>
      </c>
      <c r="M172" s="550">
        <f>IF(ISNUMBER(Regressions!N182),ROUND(Regressions!N182, 1), NA())</f>
        <v>35.200000000000003</v>
      </c>
      <c r="N172" s="551">
        <f>IF(ISNUMBER(Regressions!O182),ROUND(Regressions!O182, 1), NA())</f>
        <v>22.2</v>
      </c>
      <c r="O172" s="552" t="e">
        <f>IF(ISNUMBER(Regressions!Q182),ROUND(Regressions!Q182, 1), NA())</f>
        <v>#N/A</v>
      </c>
      <c r="P172" s="548" t="e">
        <f>IF(ISNUMBER(Regressions!R182),ROUND(Regressions!R182, 1), NA())</f>
        <v>#N/A</v>
      </c>
      <c r="Q172" s="554">
        <f>IF(ISNUMBER(Regressions!S182),ROUND(Regressions!S182, 1), NA())</f>
        <v>64.2</v>
      </c>
      <c r="R172" s="550" t="e">
        <f>IF(ISNUMBER(Regressions!T182),ROUND(Regressions!T182, 1), NA())</f>
        <v>#N/A</v>
      </c>
      <c r="S172" s="551" t="e">
        <f>IF(ISNUMBER(Regressions!U182),ROUND(Regressions!U182, 1), NA())</f>
        <v>#N/A</v>
      </c>
    </row>
    <row r="173" spans="1:19" x14ac:dyDescent="0.25">
      <c r="A173" s="543" t="str">
        <f>+Introduction!$C$7</f>
        <v>Timor-Leste</v>
      </c>
      <c r="B173" s="544">
        <f>IF(ISBLANK(Regressions!B183), " ", Regressions!B183)</f>
        <v>2014</v>
      </c>
      <c r="C173" s="543" t="str">
        <f>HLOOKUP(Introduction!$G$4,nametranslations,29,FALSE)</f>
        <v>Secondary</v>
      </c>
      <c r="D173" s="546">
        <f>IF(ISBLANK(Regressions!D183), " ", Regressions!D183)</f>
        <v>171439</v>
      </c>
      <c r="E173" s="547">
        <f>IF(ISNUMBER(Regressions!E183),ROUND(Regressions!E183, 1), NA())</f>
        <v>76.400000000000006</v>
      </c>
      <c r="F173" s="548">
        <f>IF(ISNUMBER(Regressions!F183),ROUND(Regressions!F183, 1), NA())</f>
        <v>68.599999999999994</v>
      </c>
      <c r="G173" s="549">
        <f>IF(ISNUMBER(Regressions!G183),ROUND(Regressions!G183, 1), NA())</f>
        <v>62.9</v>
      </c>
      <c r="H173" s="550">
        <f>IF(ISNUMBER(Regressions!H183),ROUND(Regressions!H183, 1), NA())</f>
        <v>5.7</v>
      </c>
      <c r="I173" s="551">
        <f>IF(ISNUMBER(Regressions!I183),ROUND(Regressions!I183, 1), NA())</f>
        <v>31.4</v>
      </c>
      <c r="J173" s="552">
        <f>IF(ISNUMBER(Regressions!K183),ROUND(Regressions!K183, 1), NA())</f>
        <v>87</v>
      </c>
      <c r="K173" s="548">
        <f>IF(ISNUMBER(Regressions!L183),ROUND(Regressions!L183, 1), NA())</f>
        <v>77.8</v>
      </c>
      <c r="L173" s="553">
        <f>IF(ISNUMBER(Regressions!M183),ROUND(Regressions!M183, 1), NA())</f>
        <v>42.6</v>
      </c>
      <c r="M173" s="550">
        <f>IF(ISNUMBER(Regressions!N183),ROUND(Regressions!N183, 1), NA())</f>
        <v>35.200000000000003</v>
      </c>
      <c r="N173" s="551">
        <f>IF(ISNUMBER(Regressions!O183),ROUND(Regressions!O183, 1), NA())</f>
        <v>22.2</v>
      </c>
      <c r="O173" s="552" t="e">
        <f>IF(ISNUMBER(Regressions!Q183),ROUND(Regressions!Q183, 1), NA())</f>
        <v>#N/A</v>
      </c>
      <c r="P173" s="548" t="e">
        <f>IF(ISNUMBER(Regressions!R183),ROUND(Regressions!R183, 1), NA())</f>
        <v>#N/A</v>
      </c>
      <c r="Q173" s="554">
        <f>IF(ISNUMBER(Regressions!S183),ROUND(Regressions!S183, 1), NA())</f>
        <v>64.2</v>
      </c>
      <c r="R173" s="550" t="e">
        <f>IF(ISNUMBER(Regressions!T183),ROUND(Regressions!T183, 1), NA())</f>
        <v>#N/A</v>
      </c>
      <c r="S173" s="551" t="e">
        <f>IF(ISNUMBER(Regressions!U183),ROUND(Regressions!U183, 1), NA())</f>
        <v>#N/A</v>
      </c>
    </row>
    <row r="174" spans="1:19" x14ac:dyDescent="0.25">
      <c r="A174" s="543" t="str">
        <f>+Introduction!$C$7</f>
        <v>Timor-Leste</v>
      </c>
      <c r="B174" s="544">
        <f>IF(ISBLANK(Regressions!B184), " ", Regressions!B184)</f>
        <v>2015</v>
      </c>
      <c r="C174" s="543" t="str">
        <f>HLOOKUP(Introduction!$G$4,nametranslations,29,FALSE)</f>
        <v>Secondary</v>
      </c>
      <c r="D174" s="546">
        <f>IF(ISBLANK(Regressions!D184), " ", Regressions!D184)</f>
        <v>177173</v>
      </c>
      <c r="E174" s="547">
        <f>IF(ISNUMBER(Regressions!E184),ROUND(Regressions!E184, 1), NA())</f>
        <v>78.599999999999994</v>
      </c>
      <c r="F174" s="548">
        <f>IF(ISNUMBER(Regressions!F184),ROUND(Regressions!F184, 1), NA())</f>
        <v>72.400000000000006</v>
      </c>
      <c r="G174" s="549">
        <f>IF(ISNUMBER(Regressions!G184),ROUND(Regressions!G184, 1), NA())</f>
        <v>65.5</v>
      </c>
      <c r="H174" s="550">
        <f>IF(ISNUMBER(Regressions!H184),ROUND(Regressions!H184, 1), NA())</f>
        <v>6.8</v>
      </c>
      <c r="I174" s="551">
        <f>IF(ISNUMBER(Regressions!I184),ROUND(Regressions!I184, 1), NA())</f>
        <v>27.6</v>
      </c>
      <c r="J174" s="552">
        <f>IF(ISNUMBER(Regressions!K184),ROUND(Regressions!K184, 1), NA())</f>
        <v>85.6</v>
      </c>
      <c r="K174" s="548">
        <f>IF(ISNUMBER(Regressions!L184),ROUND(Regressions!L184, 1), NA())</f>
        <v>77.8</v>
      </c>
      <c r="L174" s="553">
        <f>IF(ISNUMBER(Regressions!M184),ROUND(Regressions!M184, 1), NA())</f>
        <v>42.6</v>
      </c>
      <c r="M174" s="550">
        <f>IF(ISNUMBER(Regressions!N184),ROUND(Regressions!N184, 1), NA())</f>
        <v>35.200000000000003</v>
      </c>
      <c r="N174" s="551">
        <f>IF(ISNUMBER(Regressions!O184),ROUND(Regressions!O184, 1), NA())</f>
        <v>22.2</v>
      </c>
      <c r="O174" s="552" t="e">
        <f>IF(ISNUMBER(Regressions!Q184),ROUND(Regressions!Q184, 1), NA())</f>
        <v>#N/A</v>
      </c>
      <c r="P174" s="548" t="e">
        <f>IF(ISNUMBER(Regressions!R184),ROUND(Regressions!R184, 1), NA())</f>
        <v>#N/A</v>
      </c>
      <c r="Q174" s="554">
        <f>IF(ISNUMBER(Regressions!S184),ROUND(Regressions!S184, 1), NA())</f>
        <v>64.2</v>
      </c>
      <c r="R174" s="550" t="e">
        <f>IF(ISNUMBER(Regressions!T184),ROUND(Regressions!T184, 1), NA())</f>
        <v>#N/A</v>
      </c>
      <c r="S174" s="551" t="e">
        <f>IF(ISNUMBER(Regressions!U184),ROUND(Regressions!U184, 1), NA())</f>
        <v>#N/A</v>
      </c>
    </row>
    <row r="175" spans="1:19" x14ac:dyDescent="0.25">
      <c r="A175" s="543" t="str">
        <f>+Introduction!$C$7</f>
        <v>Timor-Leste</v>
      </c>
      <c r="B175" s="544">
        <f>IF(ISBLANK(Regressions!B185), " ", Regressions!B185)</f>
        <v>2016</v>
      </c>
      <c r="C175" s="543" t="str">
        <f>HLOOKUP(Introduction!$G$4,nametranslations,29,FALSE)</f>
        <v>Secondary</v>
      </c>
      <c r="D175" s="546">
        <f>IF(ISBLANK(Regressions!D185), " ", Regressions!D185)</f>
        <v>181509</v>
      </c>
      <c r="E175" s="547">
        <f>IF(ISNUMBER(Regressions!E185),ROUND(Regressions!E185, 1), NA())</f>
        <v>80.7</v>
      </c>
      <c r="F175" s="548">
        <f>IF(ISNUMBER(Regressions!F185),ROUND(Regressions!F185, 1), NA())</f>
        <v>76.099999999999994</v>
      </c>
      <c r="G175" s="549">
        <f>IF(ISNUMBER(Regressions!G185),ROUND(Regressions!G185, 1), NA())</f>
        <v>68.099999999999994</v>
      </c>
      <c r="H175" s="550">
        <f>IF(ISNUMBER(Regressions!H185),ROUND(Regressions!H185, 1), NA())</f>
        <v>8</v>
      </c>
      <c r="I175" s="551">
        <f>IF(ISNUMBER(Regressions!I185),ROUND(Regressions!I185, 1), NA())</f>
        <v>23.9</v>
      </c>
      <c r="J175" s="552">
        <f>IF(ISNUMBER(Regressions!K185),ROUND(Regressions!K185, 1), NA())</f>
        <v>84.2</v>
      </c>
      <c r="K175" s="548">
        <f>IF(ISNUMBER(Regressions!L185),ROUND(Regressions!L185, 1), NA())</f>
        <v>77.8</v>
      </c>
      <c r="L175" s="553">
        <f>IF(ISNUMBER(Regressions!M185),ROUND(Regressions!M185, 1), NA())</f>
        <v>42.6</v>
      </c>
      <c r="M175" s="550">
        <f>IF(ISNUMBER(Regressions!N185),ROUND(Regressions!N185, 1), NA())</f>
        <v>35.200000000000003</v>
      </c>
      <c r="N175" s="551">
        <f>IF(ISNUMBER(Regressions!O185),ROUND(Regressions!O185, 1), NA())</f>
        <v>22.2</v>
      </c>
      <c r="O175" s="552" t="e">
        <f>IF(ISNUMBER(Regressions!Q185),ROUND(Regressions!Q185, 1), NA())</f>
        <v>#N/A</v>
      </c>
      <c r="P175" s="548" t="e">
        <f>IF(ISNUMBER(Regressions!R185),ROUND(Regressions!R185, 1), NA())</f>
        <v>#N/A</v>
      </c>
      <c r="Q175" s="554">
        <f>IF(ISNUMBER(Regressions!S185),ROUND(Regressions!S185, 1), NA())</f>
        <v>64.2</v>
      </c>
      <c r="R175" s="550" t="e">
        <f>IF(ISNUMBER(Regressions!T185),ROUND(Regressions!T185, 1), NA())</f>
        <v>#N/A</v>
      </c>
      <c r="S175" s="551" t="e">
        <f>IF(ISNUMBER(Regressions!U185),ROUND(Regressions!U185, 1), NA())</f>
        <v>#N/A</v>
      </c>
    </row>
    <row r="176" spans="1:19" x14ac:dyDescent="0.25">
      <c r="A176" s="543" t="str">
        <f>+Introduction!$C$7</f>
        <v>Timor-Leste</v>
      </c>
      <c r="B176" s="544">
        <f>IF(ISBLANK(Regressions!B186), " ", Regressions!B186)</f>
        <v>2017</v>
      </c>
      <c r="C176" s="543" t="str">
        <f>HLOOKUP(Introduction!$G$4,nametranslations,29,FALSE)</f>
        <v>Secondary</v>
      </c>
      <c r="D176" s="546">
        <f>IF(ISBLANK(Regressions!D186), " ", Regressions!D186)</f>
        <v>184661</v>
      </c>
      <c r="E176" s="547">
        <f>IF(ISNUMBER(Regressions!E186),ROUND(Regressions!E186, 1), NA())</f>
        <v>82.9</v>
      </c>
      <c r="F176" s="548">
        <f>IF(ISNUMBER(Regressions!F186),ROUND(Regressions!F186, 1), NA())</f>
        <v>76.099999999999994</v>
      </c>
      <c r="G176" s="549">
        <f>IF(ISNUMBER(Regressions!G186),ROUND(Regressions!G186, 1), NA())</f>
        <v>70.7</v>
      </c>
      <c r="H176" s="550">
        <f>IF(ISNUMBER(Regressions!H186),ROUND(Regressions!H186, 1), NA())</f>
        <v>5.4</v>
      </c>
      <c r="I176" s="551">
        <f>IF(ISNUMBER(Regressions!I186),ROUND(Regressions!I186, 1), NA())</f>
        <v>23.9</v>
      </c>
      <c r="J176" s="552">
        <f>IF(ISNUMBER(Regressions!K186),ROUND(Regressions!K186, 1), NA())</f>
        <v>82.8</v>
      </c>
      <c r="K176" s="548">
        <f>IF(ISNUMBER(Regressions!L186),ROUND(Regressions!L186, 1), NA())</f>
        <v>77.8</v>
      </c>
      <c r="L176" s="553">
        <f>IF(ISNUMBER(Regressions!M186),ROUND(Regressions!M186, 1), NA())</f>
        <v>42.6</v>
      </c>
      <c r="M176" s="550">
        <f>IF(ISNUMBER(Regressions!N186),ROUND(Regressions!N186, 1), NA())</f>
        <v>35.200000000000003</v>
      </c>
      <c r="N176" s="551">
        <f>IF(ISNUMBER(Regressions!O186),ROUND(Regressions!O186, 1), NA())</f>
        <v>22.2</v>
      </c>
      <c r="O176" s="552" t="e">
        <f>IF(ISNUMBER(Regressions!Q186),ROUND(Regressions!Q186, 1), NA())</f>
        <v>#N/A</v>
      </c>
      <c r="P176" s="548" t="e">
        <f>IF(ISNUMBER(Regressions!R186),ROUND(Regressions!R186, 1), NA())</f>
        <v>#N/A</v>
      </c>
      <c r="Q176" s="554">
        <f>IF(ISNUMBER(Regressions!S186),ROUND(Regressions!S186, 1), NA())</f>
        <v>64.2</v>
      </c>
      <c r="R176" s="550" t="e">
        <f>IF(ISNUMBER(Regressions!T186),ROUND(Regressions!T186, 1), NA())</f>
        <v>#N/A</v>
      </c>
      <c r="S176" s="551" t="e">
        <f>IF(ISNUMBER(Regressions!U186),ROUND(Regressions!U186, 1), NA())</f>
        <v>#N/A</v>
      </c>
    </row>
    <row r="177" spans="1:19" x14ac:dyDescent="0.25">
      <c r="A177" s="543" t="str">
        <f>+Introduction!$C$7</f>
        <v>Timor-Leste</v>
      </c>
      <c r="B177" s="544">
        <f>IF(ISBLANK(Regressions!B187), " ", Regressions!B187)</f>
        <v>2018</v>
      </c>
      <c r="C177" s="543" t="str">
        <f>HLOOKUP(Introduction!$G$4,nametranslations,29,FALSE)</f>
        <v>Secondary</v>
      </c>
      <c r="D177" s="546">
        <f>IF(ISBLANK(Regressions!D187), " ", Regressions!D187)</f>
        <v>187533</v>
      </c>
      <c r="E177" s="547">
        <f>IF(ISNUMBER(Regressions!E187),ROUND(Regressions!E187, 1), NA())</f>
        <v>85</v>
      </c>
      <c r="F177" s="548">
        <f>IF(ISNUMBER(Regressions!F187),ROUND(Regressions!F187, 1), NA())</f>
        <v>76.099999999999994</v>
      </c>
      <c r="G177" s="549">
        <f>IF(ISNUMBER(Regressions!G187),ROUND(Regressions!G187, 1), NA())</f>
        <v>73.2</v>
      </c>
      <c r="H177" s="550">
        <f>IF(ISNUMBER(Regressions!H187),ROUND(Regressions!H187, 1), NA())</f>
        <v>2.9</v>
      </c>
      <c r="I177" s="551">
        <f>IF(ISNUMBER(Regressions!I187),ROUND(Regressions!I187, 1), NA())</f>
        <v>23.9</v>
      </c>
      <c r="J177" s="552">
        <f>IF(ISNUMBER(Regressions!K187),ROUND(Regressions!K187, 1), NA())</f>
        <v>81.400000000000006</v>
      </c>
      <c r="K177" s="548">
        <f>IF(ISNUMBER(Regressions!L187),ROUND(Regressions!L187, 1), NA())</f>
        <v>77.8</v>
      </c>
      <c r="L177" s="553">
        <f>IF(ISNUMBER(Regressions!M187),ROUND(Regressions!M187, 1), NA())</f>
        <v>42.6</v>
      </c>
      <c r="M177" s="550">
        <f>IF(ISNUMBER(Regressions!N187),ROUND(Regressions!N187, 1), NA())</f>
        <v>35.200000000000003</v>
      </c>
      <c r="N177" s="551">
        <f>IF(ISNUMBER(Regressions!O187),ROUND(Regressions!O187, 1), NA())</f>
        <v>22.2</v>
      </c>
      <c r="O177" s="552" t="e">
        <f>IF(ISNUMBER(Regressions!Q187),ROUND(Regressions!Q187, 1), NA())</f>
        <v>#N/A</v>
      </c>
      <c r="P177" s="548" t="e">
        <f>IF(ISNUMBER(Regressions!R187),ROUND(Regressions!R187, 1), NA())</f>
        <v>#N/A</v>
      </c>
      <c r="Q177" s="554">
        <f>IF(ISNUMBER(Regressions!S187),ROUND(Regressions!S187, 1), NA())</f>
        <v>63.7</v>
      </c>
      <c r="R177" s="550" t="e">
        <f>IF(ISNUMBER(Regressions!T187),ROUND(Regressions!T187, 1), NA())</f>
        <v>#N/A</v>
      </c>
      <c r="S177" s="551" t="e">
        <f>IF(ISNUMBER(Regressions!U187),ROUND(Regressions!U187, 1), NA())</f>
        <v>#N/A</v>
      </c>
    </row>
    <row r="178" spans="1:19" x14ac:dyDescent="0.25">
      <c r="A178" s="543" t="str">
        <f>+Introduction!$C$7</f>
        <v>Timor-Leste</v>
      </c>
      <c r="B178" s="544">
        <f>IF(ISBLANK(Regressions!B188), " ", Regressions!B188)</f>
        <v>2019</v>
      </c>
      <c r="C178" s="543" t="str">
        <f>HLOOKUP(Introduction!$G$4,nametranslations,29,FALSE)</f>
        <v>Secondary</v>
      </c>
      <c r="D178" s="546">
        <f>IF(ISBLANK(Regressions!D188), " ", Regressions!D188)</f>
        <v>189907</v>
      </c>
      <c r="E178" s="547">
        <f>IF(ISNUMBER(Regressions!E188),ROUND(Regressions!E188, 1), NA())</f>
        <v>87.2</v>
      </c>
      <c r="F178" s="548">
        <f>IF(ISNUMBER(Regressions!F188),ROUND(Regressions!F188, 1), NA())</f>
        <v>76.099999999999994</v>
      </c>
      <c r="G178" s="549">
        <f>IF(ISNUMBER(Regressions!G188),ROUND(Regressions!G188, 1), NA())</f>
        <v>75.8</v>
      </c>
      <c r="H178" s="550">
        <f>IF(ISNUMBER(Regressions!H188),ROUND(Regressions!H188, 1), NA())</f>
        <v>0.3</v>
      </c>
      <c r="I178" s="551">
        <f>IF(ISNUMBER(Regressions!I188),ROUND(Regressions!I188, 1), NA())</f>
        <v>23.9</v>
      </c>
      <c r="J178" s="552">
        <f>IF(ISNUMBER(Regressions!K188),ROUND(Regressions!K188, 1), NA())</f>
        <v>80</v>
      </c>
      <c r="K178" s="548">
        <f>IF(ISNUMBER(Regressions!L188),ROUND(Regressions!L188, 1), NA())</f>
        <v>77.8</v>
      </c>
      <c r="L178" s="553">
        <f>IF(ISNUMBER(Regressions!M188),ROUND(Regressions!M188, 1), NA())</f>
        <v>42.6</v>
      </c>
      <c r="M178" s="550">
        <f>IF(ISNUMBER(Regressions!N188),ROUND(Regressions!N188, 1), NA())</f>
        <v>35.200000000000003</v>
      </c>
      <c r="N178" s="551">
        <f>IF(ISNUMBER(Regressions!O188),ROUND(Regressions!O188, 1), NA())</f>
        <v>22.2</v>
      </c>
      <c r="O178" s="552" t="e">
        <f>IF(ISNUMBER(Regressions!Q188),ROUND(Regressions!Q188, 1), NA())</f>
        <v>#N/A</v>
      </c>
      <c r="P178" s="548" t="e">
        <f>IF(ISNUMBER(Regressions!R188),ROUND(Regressions!R188, 1), NA())</f>
        <v>#N/A</v>
      </c>
      <c r="Q178" s="554">
        <f>IF(ISNUMBER(Regressions!S188),ROUND(Regressions!S188, 1), NA())</f>
        <v>63.2</v>
      </c>
      <c r="R178" s="550" t="e">
        <f>IF(ISNUMBER(Regressions!T188),ROUND(Regressions!T188, 1), NA())</f>
        <v>#N/A</v>
      </c>
      <c r="S178" s="551" t="e">
        <f>IF(ISNUMBER(Regressions!U188),ROUND(Regressions!U188, 1), NA())</f>
        <v>#N/A</v>
      </c>
    </row>
    <row r="179" spans="1:19" x14ac:dyDescent="0.25">
      <c r="A179" s="543" t="str">
        <f>+Introduction!$C$7</f>
        <v>Timor-Leste</v>
      </c>
      <c r="B179" s="544">
        <f>IF(ISBLANK(Regressions!B189), " ", Regressions!B189)</f>
        <v>2020</v>
      </c>
      <c r="C179" s="543" t="str">
        <f>HLOOKUP(Introduction!$G$4,nametranslations,29,FALSE)</f>
        <v>Secondary</v>
      </c>
      <c r="D179" s="546">
        <f>IF(ISBLANK(Regressions!D189), " ", Regressions!D189)</f>
        <v>191304</v>
      </c>
      <c r="E179" s="547">
        <f>IF(ISNUMBER(Regressions!E189),ROUND(Regressions!E189, 1), NA())</f>
        <v>89.3</v>
      </c>
      <c r="F179" s="548">
        <f>IF(ISNUMBER(Regressions!F189),ROUND(Regressions!F189, 1), NA())</f>
        <v>76.099999999999994</v>
      </c>
      <c r="G179" s="549">
        <f>IF(ISNUMBER(Regressions!G189),ROUND(Regressions!G189, 1), NA())</f>
        <v>76.099999999999994</v>
      </c>
      <c r="H179" s="550">
        <f>IF(ISNUMBER(Regressions!H189),ROUND(Regressions!H189, 1), NA())</f>
        <v>0</v>
      </c>
      <c r="I179" s="551">
        <f>IF(ISNUMBER(Regressions!I189),ROUND(Regressions!I189, 1), NA())</f>
        <v>23.9</v>
      </c>
      <c r="J179" s="552">
        <f>IF(ISNUMBER(Regressions!K189),ROUND(Regressions!K189, 1), NA())</f>
        <v>78.599999999999994</v>
      </c>
      <c r="K179" s="548" t="e">
        <f>IF(ISNUMBER(Regressions!L189),ROUND(Regressions!L189, 1), NA())</f>
        <v>#N/A</v>
      </c>
      <c r="L179" s="553" t="e">
        <f>IF(ISNUMBER(Regressions!M189),ROUND(Regressions!M189, 1), NA())</f>
        <v>#N/A</v>
      </c>
      <c r="M179" s="550" t="e">
        <f>IF(ISNUMBER(Regressions!N189),ROUND(Regressions!N189, 1), NA())</f>
        <v>#N/A</v>
      </c>
      <c r="N179" s="551" t="e">
        <f>IF(ISNUMBER(Regressions!O189),ROUND(Regressions!O189, 1), NA())</f>
        <v>#N/A</v>
      </c>
      <c r="O179" s="552" t="e">
        <f>IF(ISNUMBER(Regressions!Q189),ROUND(Regressions!Q189, 1), NA())</f>
        <v>#N/A</v>
      </c>
      <c r="P179" s="548" t="e">
        <f>IF(ISNUMBER(Regressions!R189),ROUND(Regressions!R189, 1), NA())</f>
        <v>#N/A</v>
      </c>
      <c r="Q179" s="554">
        <f>IF(ISNUMBER(Regressions!S189),ROUND(Regressions!S189, 1), NA())</f>
        <v>62.7</v>
      </c>
      <c r="R179" s="550" t="e">
        <f>IF(ISNUMBER(Regressions!T189),ROUND(Regressions!T189, 1), NA())</f>
        <v>#N/A</v>
      </c>
      <c r="S179" s="551" t="e">
        <f>IF(ISNUMBER(Regressions!U189),ROUND(Regressions!U189, 1), NA())</f>
        <v>#N/A</v>
      </c>
    </row>
    <row r="180" spans="1:19" x14ac:dyDescent="0.25">
      <c r="A180" s="543" t="str">
        <f>+Introduction!$C$7</f>
        <v>Timor-Leste</v>
      </c>
      <c r="B180" s="544">
        <f>IF(ISBLANK(Regressions!B190), " ", Regressions!B190)</f>
        <v>2021</v>
      </c>
      <c r="C180" s="543" t="str">
        <f>HLOOKUP(Introduction!$G$4,nametranslations,29,FALSE)</f>
        <v>Secondary</v>
      </c>
      <c r="D180" s="546">
        <f>IF(ISBLANK(Regressions!D190), " ", Regressions!D190)</f>
        <v>191475</v>
      </c>
      <c r="E180" s="552">
        <f>IF(ISNUMBER(Regressions!E190),ROUND(Regressions!E190, 1), NA())</f>
        <v>91.5</v>
      </c>
      <c r="F180" s="555" t="e">
        <f>IF(ISNUMBER(Regressions!F190),ROUND(Regressions!F190, 1), NA())</f>
        <v>#N/A</v>
      </c>
      <c r="G180" s="556">
        <f>IF(ISNUMBER(Regressions!G190),ROUND(Regressions!G190, 1), NA())</f>
        <v>81</v>
      </c>
      <c r="H180" s="550" t="e">
        <f>IF(ISNUMBER(Regressions!H190),ROUND(Regressions!H190, 1), NA())</f>
        <v>#N/A</v>
      </c>
      <c r="I180" s="551" t="e">
        <f>IF(ISNUMBER(Regressions!I190),ROUND(Regressions!I190, 1), NA())</f>
        <v>#N/A</v>
      </c>
      <c r="J180" s="552">
        <f>IF(ISNUMBER(Regressions!K190),ROUND(Regressions!K190, 1), NA())</f>
        <v>77.2</v>
      </c>
      <c r="K180" s="555" t="e">
        <f>IF(ISNUMBER(Regressions!L190),ROUND(Regressions!L190, 1), NA())</f>
        <v>#N/A</v>
      </c>
      <c r="L180" s="557" t="e">
        <f>IF(ISNUMBER(Regressions!M190),ROUND(Regressions!M190, 1), NA())</f>
        <v>#N/A</v>
      </c>
      <c r="M180" s="550" t="e">
        <f>IF(ISNUMBER(Regressions!N190),ROUND(Regressions!N190, 1), NA())</f>
        <v>#N/A</v>
      </c>
      <c r="N180" s="551" t="e">
        <f>IF(ISNUMBER(Regressions!O190),ROUND(Regressions!O190, 1), NA())</f>
        <v>#N/A</v>
      </c>
      <c r="O180" s="552" t="e">
        <f>IF(ISNUMBER(Regressions!Q190),ROUND(Regressions!Q190, 1), NA())</f>
        <v>#N/A</v>
      </c>
      <c r="P180" s="555" t="e">
        <f>IF(ISNUMBER(Regressions!R190),ROUND(Regressions!R190, 1), NA())</f>
        <v>#N/A</v>
      </c>
      <c r="Q180" s="558">
        <f>IF(ISNUMBER(Regressions!S190),ROUND(Regressions!S190, 1), NA())</f>
        <v>62.2</v>
      </c>
      <c r="R180" s="550" t="e">
        <f>IF(ISNUMBER(Regressions!T190),ROUND(Regressions!T190, 1), NA())</f>
        <v>#N/A</v>
      </c>
      <c r="S180" s="551" t="e">
        <f>IF(ISNUMBER(Regressions!U190),ROUND(Regressions!U190, 1), NA())</f>
        <v>#N/A</v>
      </c>
    </row>
    <row r="181" spans="1:19" x14ac:dyDescent="0.25">
      <c r="A181" s="543" t="str">
        <f>+Introduction!$C$7</f>
        <v>Timor-Leste</v>
      </c>
      <c r="B181" s="544">
        <f>IF(ISBLANK(Regressions!B191), " ", Regressions!B191)</f>
        <v>2022</v>
      </c>
      <c r="C181" s="543" t="str">
        <f>HLOOKUP(Introduction!$G$4,nametranslations,29,FALSE)</f>
        <v>Secondary</v>
      </c>
      <c r="D181" s="546">
        <f>IF(ISBLANK(Regressions!D191), " ", Regressions!D191)</f>
        <v>190150</v>
      </c>
      <c r="E181" s="547">
        <f>IF(ISNUMBER(Regressions!E191),ROUND(Regressions!E191, 1), NA())</f>
        <v>93.7</v>
      </c>
      <c r="F181" s="548" t="e">
        <f>IF(ISNUMBER(Regressions!F191),ROUND(Regressions!F191, 1), NA())</f>
        <v>#N/A</v>
      </c>
      <c r="G181" s="549">
        <f>IF(ISNUMBER(Regressions!G191),ROUND(Regressions!G191, 1), NA())</f>
        <v>83.5</v>
      </c>
      <c r="H181" s="550" t="e">
        <f>IF(ISNUMBER(Regressions!H191),ROUND(Regressions!H191, 1), NA())</f>
        <v>#N/A</v>
      </c>
      <c r="I181" s="551" t="e">
        <f>IF(ISNUMBER(Regressions!I191),ROUND(Regressions!I191, 1), NA())</f>
        <v>#N/A</v>
      </c>
      <c r="J181" s="552">
        <f>IF(ISNUMBER(Regressions!K191),ROUND(Regressions!K191, 1), NA())</f>
        <v>75.8</v>
      </c>
      <c r="K181" s="548" t="e">
        <f>IF(ISNUMBER(Regressions!L191),ROUND(Regressions!L191, 1), NA())</f>
        <v>#N/A</v>
      </c>
      <c r="L181" s="553" t="e">
        <f>IF(ISNUMBER(Regressions!M191),ROUND(Regressions!M191, 1), NA())</f>
        <v>#N/A</v>
      </c>
      <c r="M181" s="550" t="e">
        <f>IF(ISNUMBER(Regressions!N191),ROUND(Regressions!N191, 1), NA())</f>
        <v>#N/A</v>
      </c>
      <c r="N181" s="551" t="e">
        <f>IF(ISNUMBER(Regressions!O191),ROUND(Regressions!O191, 1), NA())</f>
        <v>#N/A</v>
      </c>
      <c r="O181" s="552" t="e">
        <f>IF(ISNUMBER(Regressions!Q191),ROUND(Regressions!Q191, 1), NA())</f>
        <v>#N/A</v>
      </c>
      <c r="P181" s="548" t="e">
        <f>IF(ISNUMBER(Regressions!R191),ROUND(Regressions!R191, 1), NA())</f>
        <v>#N/A</v>
      </c>
      <c r="Q181" s="554">
        <f>IF(ISNUMBER(Regressions!S191),ROUND(Regressions!S191, 1), NA())</f>
        <v>61.7</v>
      </c>
      <c r="R181" s="550" t="e">
        <f>IF(ISNUMBER(Regressions!T191),ROUND(Regressions!T191, 1), NA())</f>
        <v>#N/A</v>
      </c>
      <c r="S181" s="551" t="e">
        <f>IF(ISNUMBER(Regressions!U191),ROUND(Regressions!U191, 1), NA())</f>
        <v>#N/A</v>
      </c>
    </row>
    <row r="182" spans="1:19" x14ac:dyDescent="0.25">
      <c r="A182" s="543" t="str">
        <f>+Introduction!$C$7</f>
        <v>Timor-Leste</v>
      </c>
      <c r="B182" s="544">
        <f>IF(ISBLANK(Regressions!B192), " ", Regressions!B192)</f>
        <v>2023</v>
      </c>
      <c r="C182" s="543" t="str">
        <f>HLOOKUP(Introduction!$G$4,nametranslations,29,FALSE)</f>
        <v>Secondary</v>
      </c>
      <c r="D182" s="546">
        <f>IF(ISBLANK(Regressions!D192), " ", Regressions!D192)</f>
        <v>187462</v>
      </c>
      <c r="E182" s="547">
        <f>IF(ISNUMBER(Regressions!E192),ROUND(Regressions!E192, 1), NA())</f>
        <v>95.8</v>
      </c>
      <c r="F182" s="548" t="e">
        <f>IF(ISNUMBER(Regressions!F192),ROUND(Regressions!F192, 1), NA())</f>
        <v>#N/A</v>
      </c>
      <c r="G182" s="549">
        <f>IF(ISNUMBER(Regressions!G192),ROUND(Regressions!G192, 1), NA())</f>
        <v>86.1</v>
      </c>
      <c r="H182" s="550" t="e">
        <f>IF(ISNUMBER(Regressions!H192),ROUND(Regressions!H192, 1), NA())</f>
        <v>#N/A</v>
      </c>
      <c r="I182" s="551" t="e">
        <f>IF(ISNUMBER(Regressions!I192),ROUND(Regressions!I192, 1), NA())</f>
        <v>#N/A</v>
      </c>
      <c r="J182" s="552">
        <f>IF(ISNUMBER(Regressions!K192),ROUND(Regressions!K192, 1), NA())</f>
        <v>74.400000000000006</v>
      </c>
      <c r="K182" s="548" t="e">
        <f>IF(ISNUMBER(Regressions!L192),ROUND(Regressions!L192, 1), NA())</f>
        <v>#N/A</v>
      </c>
      <c r="L182" s="553" t="e">
        <f>IF(ISNUMBER(Regressions!M192),ROUND(Regressions!M192, 1), NA())</f>
        <v>#N/A</v>
      </c>
      <c r="M182" s="550" t="e">
        <f>IF(ISNUMBER(Regressions!N192),ROUND(Regressions!N192, 1), NA())</f>
        <v>#N/A</v>
      </c>
      <c r="N182" s="551" t="e">
        <f>IF(ISNUMBER(Regressions!O192),ROUND(Regressions!O192, 1), NA())</f>
        <v>#N/A</v>
      </c>
      <c r="O182" s="552" t="e">
        <f>IF(ISNUMBER(Regressions!Q192),ROUND(Regressions!Q192, 1), NA())</f>
        <v>#N/A</v>
      </c>
      <c r="P182" s="548" t="e">
        <f>IF(ISNUMBER(Regressions!R192),ROUND(Regressions!R192, 1), NA())</f>
        <v>#N/A</v>
      </c>
      <c r="Q182" s="554">
        <f>IF(ISNUMBER(Regressions!S192),ROUND(Regressions!S192, 1), NA())</f>
        <v>61.2</v>
      </c>
      <c r="R182" s="550" t="e">
        <f>IF(ISNUMBER(Regressions!T192),ROUND(Regressions!T192, 1), NA())</f>
        <v>#N/A</v>
      </c>
      <c r="S182" s="551" t="e">
        <f>IF(ISNUMBER(Regressions!U192),ROUND(Regressions!U192, 1), NA())</f>
        <v>#N/A</v>
      </c>
    </row>
    <row r="183" spans="1:19" x14ac:dyDescent="0.25">
      <c r="A183" s="543" t="str">
        <f>+Introduction!$C$7</f>
        <v>Timor-Leste</v>
      </c>
      <c r="B183" s="544">
        <f>IF(ISBLANK(Regressions!B193), " ", Regressions!B193)</f>
        <v>2024</v>
      </c>
      <c r="C183" s="543" t="str">
        <f>HLOOKUP(Introduction!$G$4,nametranslations,29,FALSE)</f>
        <v>Secondary</v>
      </c>
      <c r="D183" s="546">
        <f>IF(ISBLANK(Regressions!D193), " ", Regressions!D193)</f>
        <v>184729</v>
      </c>
      <c r="E183" s="547">
        <f>IF(ISNUMBER(Regressions!E193),ROUND(Regressions!E193, 1), NA())</f>
        <v>95.8</v>
      </c>
      <c r="F183" s="548" t="e">
        <f>IF(ISNUMBER(Regressions!F193),ROUND(Regressions!F193, 1), NA())</f>
        <v>#N/A</v>
      </c>
      <c r="G183" s="549">
        <f>IF(ISNUMBER(Regressions!G193),ROUND(Regressions!G193, 1), NA())</f>
        <v>88.7</v>
      </c>
      <c r="H183" s="550" t="e">
        <f>IF(ISNUMBER(Regressions!H193),ROUND(Regressions!H193, 1), NA())</f>
        <v>#N/A</v>
      </c>
      <c r="I183" s="551" t="e">
        <f>IF(ISNUMBER(Regressions!I193),ROUND(Regressions!I193, 1), NA())</f>
        <v>#N/A</v>
      </c>
      <c r="J183" s="552">
        <f>IF(ISNUMBER(Regressions!K193),ROUND(Regressions!K193, 1), NA())</f>
        <v>74.400000000000006</v>
      </c>
      <c r="K183" s="548" t="e">
        <f>IF(ISNUMBER(Regressions!L193),ROUND(Regressions!L193, 1), NA())</f>
        <v>#N/A</v>
      </c>
      <c r="L183" s="553" t="e">
        <f>IF(ISNUMBER(Regressions!M193),ROUND(Regressions!M193, 1), NA())</f>
        <v>#N/A</v>
      </c>
      <c r="M183" s="550" t="e">
        <f>IF(ISNUMBER(Regressions!N193),ROUND(Regressions!N193, 1), NA())</f>
        <v>#N/A</v>
      </c>
      <c r="N183" s="551" t="e">
        <f>IF(ISNUMBER(Regressions!O193),ROUND(Regressions!O193, 1), NA())</f>
        <v>#N/A</v>
      </c>
      <c r="O183" s="552" t="e">
        <f>IF(ISNUMBER(Regressions!Q193),ROUND(Regressions!Q193, 1), NA())</f>
        <v>#N/A</v>
      </c>
      <c r="P183" s="548" t="e">
        <f>IF(ISNUMBER(Regressions!R193),ROUND(Regressions!R193, 1), NA())</f>
        <v>#N/A</v>
      </c>
      <c r="Q183" s="554">
        <f>IF(ISNUMBER(Regressions!S193),ROUND(Regressions!S193, 1), NA())</f>
        <v>60.7</v>
      </c>
      <c r="R183" s="550" t="e">
        <f>IF(ISNUMBER(Regressions!T193),ROUND(Regressions!T193, 1), NA())</f>
        <v>#N/A</v>
      </c>
      <c r="S183" s="551" t="e">
        <f>IF(ISNUMBER(Regressions!U193),ROUND(Regressions!U193, 1), NA())</f>
        <v>#N/A</v>
      </c>
    </row>
    <row r="184" spans="1:19" x14ac:dyDescent="0.25">
      <c r="A184" s="559" t="str">
        <f>+Introduction!$C$7</f>
        <v>Timor-Leste</v>
      </c>
      <c r="B184" s="560">
        <f>IF(ISBLANK(Regressions!B194), " ", Regressions!B194)</f>
        <v>2025</v>
      </c>
      <c r="C184" s="559" t="str">
        <f>HLOOKUP(Introduction!$G$4,nametranslations,29,FALSE)</f>
        <v>Secondary</v>
      </c>
      <c r="D184" s="561">
        <f>IF(ISBLANK(Regressions!D194), " ", Regressions!D194)</f>
        <v>207782</v>
      </c>
      <c r="E184" s="562">
        <f>IF(ISNUMBER(Regressions!E194),ROUND(Regressions!E194, 1), NA())</f>
        <v>95.8</v>
      </c>
      <c r="F184" s="563" t="e">
        <f>IF(ISNUMBER(Regressions!F194),ROUND(Regressions!F194, 1), NA())</f>
        <v>#N/A</v>
      </c>
      <c r="G184" s="564">
        <f>IF(ISNUMBER(Regressions!G194),ROUND(Regressions!G194, 1), NA())</f>
        <v>91.3</v>
      </c>
      <c r="H184" s="565" t="e">
        <f>IF(ISNUMBER(Regressions!H194),ROUND(Regressions!H194, 1), NA())</f>
        <v>#N/A</v>
      </c>
      <c r="I184" s="566" t="e">
        <f>IF(ISNUMBER(Regressions!I194),ROUND(Regressions!I194, 1), NA())</f>
        <v>#N/A</v>
      </c>
      <c r="J184" s="567">
        <f>IF(ISNUMBER(Regressions!K194),ROUND(Regressions!K194, 1), NA())</f>
        <v>74.400000000000006</v>
      </c>
      <c r="K184" s="563" t="e">
        <f>IF(ISNUMBER(Regressions!L194),ROUND(Regressions!L194, 1), NA())</f>
        <v>#N/A</v>
      </c>
      <c r="L184" s="568" t="e">
        <f>IF(ISNUMBER(Regressions!M194),ROUND(Regressions!M194, 1), NA())</f>
        <v>#N/A</v>
      </c>
      <c r="M184" s="565" t="e">
        <f>IF(ISNUMBER(Regressions!N194),ROUND(Regressions!N194, 1), NA())</f>
        <v>#N/A</v>
      </c>
      <c r="N184" s="566" t="e">
        <f>IF(ISNUMBER(Regressions!O194),ROUND(Regressions!O194, 1), NA())</f>
        <v>#N/A</v>
      </c>
      <c r="O184" s="567" t="e">
        <f>IF(ISNUMBER(Regressions!Q194),ROUND(Regressions!Q194, 1), NA())</f>
        <v>#N/A</v>
      </c>
      <c r="P184" s="563" t="e">
        <f>IF(ISNUMBER(Regressions!R194),ROUND(Regressions!R194, 1), NA())</f>
        <v>#N/A</v>
      </c>
      <c r="Q184" s="569">
        <f>IF(ISNUMBER(Regressions!S194),ROUND(Regressions!S194, 1), NA())</f>
        <v>60.2</v>
      </c>
      <c r="R184" s="565" t="e">
        <f>IF(ISNUMBER(Regressions!T194),ROUND(Regressions!T194, 1), NA())</f>
        <v>#N/A</v>
      </c>
      <c r="S184" s="566" t="e">
        <f>IF(ISNUMBER(Regressions!U194),ROUND(Regressions!U194, 1), NA())</f>
        <v>#N/A</v>
      </c>
    </row>
    <row r="185" spans="1:19" hidden="1" x14ac:dyDescent="0.25">
      <c r="A185" s="543" t="str">
        <f>+Introduction!$C$7</f>
        <v>Timor-Leste</v>
      </c>
      <c r="B185" s="544">
        <f>IF(ISBLANK(Regressions!B195), " ", Regressions!B195)</f>
        <v>2026</v>
      </c>
      <c r="C185" s="543" t="str">
        <f>HLOOKUP(Introduction!$G$4,nametranslations,29,FALSE)</f>
        <v>Secondary</v>
      </c>
      <c r="D185" s="546" t="str">
        <f>IF(ISBLANK(Regressions!D195), " ", Regressions!D195)</f>
        <v xml:space="preserve"> </v>
      </c>
      <c r="E185" s="547">
        <f>IF(ISNUMBER(Regressions!E195),ROUND(Regressions!E195, 1), NA())</f>
        <v>95.8</v>
      </c>
      <c r="F185" s="548" t="e">
        <f>IF(ISNUMBER(Regressions!F195),ROUND(Regressions!F195, 1), NA())</f>
        <v>#N/A</v>
      </c>
      <c r="G185" s="549">
        <f>IF(ISNUMBER(Regressions!G195),ROUND(Regressions!G195, 1), NA())</f>
        <v>91.3</v>
      </c>
      <c r="H185" s="550" t="e">
        <f>IF(ISNUMBER(Regressions!H195),ROUND(Regressions!H195, 1), NA())</f>
        <v>#N/A</v>
      </c>
      <c r="I185" s="551" t="e">
        <f>IF(ISNUMBER(Regressions!I195),ROUND(Regressions!I195, 1), NA())</f>
        <v>#N/A</v>
      </c>
      <c r="J185" s="552">
        <f>IF(ISNUMBER(Regressions!K195),ROUND(Regressions!K195, 1), NA())</f>
        <v>74.400000000000006</v>
      </c>
      <c r="K185" s="548" t="e">
        <f>IF(ISNUMBER(Regressions!L195),ROUND(Regressions!L195, 1), NA())</f>
        <v>#N/A</v>
      </c>
      <c r="L185" s="553" t="e">
        <f>IF(ISNUMBER(Regressions!M195),ROUND(Regressions!M195, 1), NA())</f>
        <v>#N/A</v>
      </c>
      <c r="M185" s="550" t="e">
        <f>IF(ISNUMBER(Regressions!N195),ROUND(Regressions!N195, 1), NA())</f>
        <v>#N/A</v>
      </c>
      <c r="N185" s="551" t="e">
        <f>IF(ISNUMBER(Regressions!O195),ROUND(Regressions!O195, 1), NA())</f>
        <v>#N/A</v>
      </c>
      <c r="O185" s="552" t="e">
        <f>IF(ISNUMBER(Regressions!Q195),ROUND(Regressions!Q195, 1), NA())</f>
        <v>#N/A</v>
      </c>
      <c r="P185" s="548" t="e">
        <f>IF(ISNUMBER(Regressions!R195),ROUND(Regressions!R195, 1), NA())</f>
        <v>#N/A</v>
      </c>
      <c r="Q185" s="554">
        <f>IF(ISNUMBER(Regressions!S195),ROUND(Regressions!S195, 1), NA())</f>
        <v>60.2</v>
      </c>
      <c r="R185" s="550" t="e">
        <f>IF(ISNUMBER(Regressions!T195),ROUND(Regressions!T195, 1), NA())</f>
        <v>#N/A</v>
      </c>
      <c r="S185" s="551" t="e">
        <f>IF(ISNUMBER(Regressions!U195),ROUND(Regressions!U195, 1), NA())</f>
        <v>#N/A</v>
      </c>
    </row>
    <row r="186" spans="1:19" hidden="1" x14ac:dyDescent="0.25">
      <c r="A186" s="543" t="str">
        <f>+Introduction!$C$7</f>
        <v>Timor-Leste</v>
      </c>
      <c r="B186" s="544">
        <f>IF(ISBLANK(Regressions!B196), " ", Regressions!B196)</f>
        <v>2027</v>
      </c>
      <c r="C186" s="543" t="str">
        <f>HLOOKUP(Introduction!$G$4,nametranslations,29,FALSE)</f>
        <v>Secondary</v>
      </c>
      <c r="D186" s="546" t="str">
        <f>IF(ISBLANK(Regressions!D196), " ", Regressions!D196)</f>
        <v xml:space="preserve"> </v>
      </c>
      <c r="E186" s="547">
        <f>IF(ISNUMBER(Regressions!E196),ROUND(Regressions!E196, 1), NA())</f>
        <v>95.8</v>
      </c>
      <c r="F186" s="548" t="e">
        <f>IF(ISNUMBER(Regressions!F196),ROUND(Regressions!F196, 1), NA())</f>
        <v>#N/A</v>
      </c>
      <c r="G186" s="549">
        <f>IF(ISNUMBER(Regressions!G196),ROUND(Regressions!G196, 1), NA())</f>
        <v>91.3</v>
      </c>
      <c r="H186" s="550" t="e">
        <f>IF(ISNUMBER(Regressions!H196),ROUND(Regressions!H196, 1), NA())</f>
        <v>#N/A</v>
      </c>
      <c r="I186" s="551" t="e">
        <f>IF(ISNUMBER(Regressions!I196),ROUND(Regressions!I196, 1), NA())</f>
        <v>#N/A</v>
      </c>
      <c r="J186" s="552">
        <f>IF(ISNUMBER(Regressions!K196),ROUND(Regressions!K196, 1), NA())</f>
        <v>74.400000000000006</v>
      </c>
      <c r="K186" s="548" t="e">
        <f>IF(ISNUMBER(Regressions!L196),ROUND(Regressions!L196, 1), NA())</f>
        <v>#N/A</v>
      </c>
      <c r="L186" s="553" t="e">
        <f>IF(ISNUMBER(Regressions!M196),ROUND(Regressions!M196, 1), NA())</f>
        <v>#N/A</v>
      </c>
      <c r="M186" s="550" t="e">
        <f>IF(ISNUMBER(Regressions!N196),ROUND(Regressions!N196, 1), NA())</f>
        <v>#N/A</v>
      </c>
      <c r="N186" s="551" t="e">
        <f>IF(ISNUMBER(Regressions!O196),ROUND(Regressions!O196, 1), NA())</f>
        <v>#N/A</v>
      </c>
      <c r="O186" s="552" t="e">
        <f>IF(ISNUMBER(Regressions!Q196),ROUND(Regressions!Q196, 1), NA())</f>
        <v>#N/A</v>
      </c>
      <c r="P186" s="548" t="e">
        <f>IF(ISNUMBER(Regressions!R196),ROUND(Regressions!R196, 1), NA())</f>
        <v>#N/A</v>
      </c>
      <c r="Q186" s="554">
        <f>IF(ISNUMBER(Regressions!S196),ROUND(Regressions!S196, 1), NA())</f>
        <v>60.2</v>
      </c>
      <c r="R186" s="550" t="e">
        <f>IF(ISNUMBER(Regressions!T196),ROUND(Regressions!T196, 1), NA())</f>
        <v>#N/A</v>
      </c>
      <c r="S186" s="551" t="e">
        <f>IF(ISNUMBER(Regressions!U196),ROUND(Regressions!U196, 1), NA())</f>
        <v>#N/A</v>
      </c>
    </row>
    <row r="187" spans="1:19" hidden="1" x14ac:dyDescent="0.25">
      <c r="A187" s="543" t="str">
        <f>+Introduction!$C$7</f>
        <v>Timor-Leste</v>
      </c>
      <c r="B187" s="544">
        <f>IF(ISBLANK(Regressions!B197), " ", Regressions!B197)</f>
        <v>2028</v>
      </c>
      <c r="C187" s="543" t="str">
        <f>HLOOKUP(Introduction!$G$4,nametranslations,29,FALSE)</f>
        <v>Secondary</v>
      </c>
      <c r="D187" s="546" t="str">
        <f>IF(ISBLANK(Regressions!D197), " ", Regressions!D197)</f>
        <v xml:space="preserve"> </v>
      </c>
      <c r="E187" s="547" t="e">
        <f>IF(ISNUMBER(Regressions!E197),ROUND(Regressions!E197, 1), NA())</f>
        <v>#N/A</v>
      </c>
      <c r="F187" s="548" t="e">
        <f>IF(ISNUMBER(Regressions!F197),ROUND(Regressions!F197, 1), NA())</f>
        <v>#N/A</v>
      </c>
      <c r="G187" s="549">
        <f>IF(ISNUMBER(Regressions!G197),ROUND(Regressions!G197, 1), NA())</f>
        <v>91.3</v>
      </c>
      <c r="H187" s="550" t="e">
        <f>IF(ISNUMBER(Regressions!H197),ROUND(Regressions!H197, 1), NA())</f>
        <v>#N/A</v>
      </c>
      <c r="I187" s="551" t="e">
        <f>IF(ISNUMBER(Regressions!I197),ROUND(Regressions!I197, 1), NA())</f>
        <v>#N/A</v>
      </c>
      <c r="J187" s="552" t="e">
        <f>IF(ISNUMBER(Regressions!K197),ROUND(Regressions!K197, 1), NA())</f>
        <v>#N/A</v>
      </c>
      <c r="K187" s="548" t="e">
        <f>IF(ISNUMBER(Regressions!L197),ROUND(Regressions!L197, 1), NA())</f>
        <v>#N/A</v>
      </c>
      <c r="L187" s="553" t="e">
        <f>IF(ISNUMBER(Regressions!M197),ROUND(Regressions!M197, 1), NA())</f>
        <v>#N/A</v>
      </c>
      <c r="M187" s="550" t="e">
        <f>IF(ISNUMBER(Regressions!N197),ROUND(Regressions!N197, 1), NA())</f>
        <v>#N/A</v>
      </c>
      <c r="N187" s="551" t="e">
        <f>IF(ISNUMBER(Regressions!O197),ROUND(Regressions!O197, 1), NA())</f>
        <v>#N/A</v>
      </c>
      <c r="O187" s="552" t="e">
        <f>IF(ISNUMBER(Regressions!Q197),ROUND(Regressions!Q197, 1), NA())</f>
        <v>#N/A</v>
      </c>
      <c r="P187" s="548" t="e">
        <f>IF(ISNUMBER(Regressions!R197),ROUND(Regressions!R197, 1), NA())</f>
        <v>#N/A</v>
      </c>
      <c r="Q187" s="554">
        <f>IF(ISNUMBER(Regressions!S197),ROUND(Regressions!S197, 1), NA())</f>
        <v>60.2</v>
      </c>
      <c r="R187" s="550" t="e">
        <f>IF(ISNUMBER(Regressions!T197),ROUND(Regressions!T197, 1), NA())</f>
        <v>#N/A</v>
      </c>
      <c r="S187" s="551" t="e">
        <f>IF(ISNUMBER(Regressions!U197),ROUND(Regressions!U197, 1), NA())</f>
        <v>#N/A</v>
      </c>
    </row>
    <row r="188" spans="1:19" hidden="1" x14ac:dyDescent="0.25">
      <c r="A188" s="543" t="str">
        <f>+Introduction!$C$7</f>
        <v>Timor-Leste</v>
      </c>
      <c r="B188" s="544">
        <f>IF(ISBLANK(Regressions!B198), " ", Regressions!B198)</f>
        <v>2029</v>
      </c>
      <c r="C188" s="543" t="str">
        <f>HLOOKUP(Introduction!$G$4,nametranslations,29,FALSE)</f>
        <v>Secondary</v>
      </c>
      <c r="D188" s="546" t="str">
        <f>IF(ISBLANK(Regressions!D198), " ", Regressions!D198)</f>
        <v xml:space="preserve"> </v>
      </c>
      <c r="E188" s="547" t="e">
        <f>IF(ISNUMBER(Regressions!E198),ROUND(Regressions!E198, 1), NA())</f>
        <v>#N/A</v>
      </c>
      <c r="F188" s="548" t="e">
        <f>IF(ISNUMBER(Regressions!F198),ROUND(Regressions!F198, 1), NA())</f>
        <v>#N/A</v>
      </c>
      <c r="G188" s="549">
        <f>IF(ISNUMBER(Regressions!G198),ROUND(Regressions!G198, 1), NA())</f>
        <v>91.3</v>
      </c>
      <c r="H188" s="550" t="e">
        <f>IF(ISNUMBER(Regressions!H198),ROUND(Regressions!H198, 1), NA())</f>
        <v>#N/A</v>
      </c>
      <c r="I188" s="551" t="e">
        <f>IF(ISNUMBER(Regressions!I198),ROUND(Regressions!I198, 1), NA())</f>
        <v>#N/A</v>
      </c>
      <c r="J188" s="552" t="e">
        <f>IF(ISNUMBER(Regressions!K198),ROUND(Regressions!K198, 1), NA())</f>
        <v>#N/A</v>
      </c>
      <c r="K188" s="548" t="e">
        <f>IF(ISNUMBER(Regressions!L198),ROUND(Regressions!L198, 1), NA())</f>
        <v>#N/A</v>
      </c>
      <c r="L188" s="553" t="e">
        <f>IF(ISNUMBER(Regressions!M198),ROUND(Regressions!M198, 1), NA())</f>
        <v>#N/A</v>
      </c>
      <c r="M188" s="550" t="e">
        <f>IF(ISNUMBER(Regressions!N198),ROUND(Regressions!N198, 1), NA())</f>
        <v>#N/A</v>
      </c>
      <c r="N188" s="551" t="e">
        <f>IF(ISNUMBER(Regressions!O198),ROUND(Regressions!O198, 1), NA())</f>
        <v>#N/A</v>
      </c>
      <c r="O188" s="552" t="e">
        <f>IF(ISNUMBER(Regressions!Q198),ROUND(Regressions!Q198, 1), NA())</f>
        <v>#N/A</v>
      </c>
      <c r="P188" s="548" t="e">
        <f>IF(ISNUMBER(Regressions!R198),ROUND(Regressions!R198, 1), NA())</f>
        <v>#N/A</v>
      </c>
      <c r="Q188" s="554">
        <f>IF(ISNUMBER(Regressions!S198),ROUND(Regressions!S198, 1), NA())</f>
        <v>60.2</v>
      </c>
      <c r="R188" s="550" t="e">
        <f>IF(ISNUMBER(Regressions!T198),ROUND(Regressions!T198, 1), NA())</f>
        <v>#N/A</v>
      </c>
      <c r="S188" s="551" t="e">
        <f>IF(ISNUMBER(Regressions!U198),ROUND(Regressions!U198, 1), NA())</f>
        <v>#N/A</v>
      </c>
    </row>
    <row r="189" spans="1:19" hidden="1" x14ac:dyDescent="0.25">
      <c r="A189" s="543" t="str">
        <f>+Introduction!$C$7</f>
        <v>Timor-Leste</v>
      </c>
      <c r="B189" s="544">
        <f>IF(ISBLANK(Regressions!B199), " ", Regressions!B199)</f>
        <v>2030</v>
      </c>
      <c r="C189" s="543" t="str">
        <f>HLOOKUP(Introduction!$G$4,nametranslations,29,FALSE)</f>
        <v>Secondary</v>
      </c>
      <c r="D189" s="546" t="str">
        <f>IF(ISBLANK(Regressions!D199), " ", Regressions!D199)</f>
        <v xml:space="preserve"> </v>
      </c>
      <c r="E189" s="547" t="e">
        <f>IF(ISNUMBER(Regressions!E199),ROUND(Regressions!E199, 1), NA())</f>
        <v>#N/A</v>
      </c>
      <c r="F189" s="548" t="e">
        <f>IF(ISNUMBER(Regressions!F199),ROUND(Regressions!F199, 1), NA())</f>
        <v>#N/A</v>
      </c>
      <c r="G189" s="549" t="e">
        <f>IF(ISNUMBER(Regressions!G199),ROUND(Regressions!G199, 1), NA())</f>
        <v>#N/A</v>
      </c>
      <c r="H189" s="550" t="e">
        <f>IF(ISNUMBER(Regressions!H199),ROUND(Regressions!H199, 1), NA())</f>
        <v>#N/A</v>
      </c>
      <c r="I189" s="551" t="e">
        <f>IF(ISNUMBER(Regressions!I199),ROUND(Regressions!I199, 1), NA())</f>
        <v>#N/A</v>
      </c>
      <c r="J189" s="552" t="e">
        <f>IF(ISNUMBER(Regressions!K199),ROUND(Regressions!K199, 1), NA())</f>
        <v>#N/A</v>
      </c>
      <c r="K189" s="548" t="e">
        <f>IF(ISNUMBER(Regressions!L199),ROUND(Regressions!L199, 1), NA())</f>
        <v>#N/A</v>
      </c>
      <c r="L189" s="553" t="e">
        <f>IF(ISNUMBER(Regressions!M199),ROUND(Regressions!M199, 1), NA())</f>
        <v>#N/A</v>
      </c>
      <c r="M189" s="550" t="e">
        <f>IF(ISNUMBER(Regressions!N199),ROUND(Regressions!N199, 1), NA())</f>
        <v>#N/A</v>
      </c>
      <c r="N189" s="551" t="e">
        <f>IF(ISNUMBER(Regressions!O199),ROUND(Regressions!O199, 1), NA())</f>
        <v>#N/A</v>
      </c>
      <c r="O189" s="552" t="e">
        <f>IF(ISNUMBER(Regressions!Q199),ROUND(Regressions!Q199, 1), NA())</f>
        <v>#N/A</v>
      </c>
      <c r="P189" s="548" t="e">
        <f>IF(ISNUMBER(Regressions!R199),ROUND(Regressions!R199, 1), NA())</f>
        <v>#N/A</v>
      </c>
      <c r="Q189" s="554" t="e">
        <f>IF(ISNUMBER(Regressions!S199),ROUND(Regressions!S199, 1), NA())</f>
        <v>#N/A</v>
      </c>
      <c r="R189" s="550" t="e">
        <f>IF(ISNUMBER(Regressions!T199),ROUND(Regressions!T199, 1), NA())</f>
        <v>#N/A</v>
      </c>
      <c r="S189" s="551" t="e">
        <f>IF(ISNUMBER(Regressions!U199),ROUND(Regressions!U199, 1), NA())</f>
        <v>#N/A</v>
      </c>
    </row>
    <row r="211" spans="5:13" x14ac:dyDescent="0.25">
      <c r="E211" s="573"/>
      <c r="G211" s="520"/>
      <c r="K211" s="574"/>
      <c r="M211" s="574"/>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E3554-D95A-4EC0-AF38-81AABF2A0C16}">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1" customWidth="1"/>
    <col min="2" max="2" width="13.59765625" style="371" customWidth="1"/>
    <col min="3" max="3" width="5" style="371" customWidth="1"/>
    <col min="4" max="21" width="3.8984375" style="371" customWidth="1"/>
    <col min="22" max="25" width="3.8984375" style="477" customWidth="1"/>
    <col min="26" max="26" width="6.5" style="477" customWidth="1"/>
    <col min="27" max="30" width="3.8984375" style="477" customWidth="1"/>
    <col min="31" max="31" width="6.5" style="477" customWidth="1"/>
    <col min="32" max="35" width="3.8984375" style="477" customWidth="1"/>
    <col min="36" max="36" width="6.5" style="477" customWidth="1"/>
    <col min="37" max="40" width="3.8984375" style="477" customWidth="1"/>
    <col min="41" max="41" width="6.5" style="477" customWidth="1"/>
    <col min="42" max="45" width="3.8984375" style="477" customWidth="1"/>
    <col min="46" max="46" width="6.5" style="477" customWidth="1"/>
    <col min="47" max="50" width="3.8984375" style="477" customWidth="1"/>
    <col min="51" max="51" width="6.5" style="477" customWidth="1"/>
    <col min="52" max="52" width="3.8984375" style="478" customWidth="1"/>
    <col min="53" max="53" width="6.5" style="587" customWidth="1"/>
    <col min="54" max="55" width="3.8984375" style="478" customWidth="1"/>
    <col min="56" max="56" width="6.5" style="478" customWidth="1"/>
    <col min="57" max="58" width="3.8984375" style="478" customWidth="1"/>
    <col min="59" max="59" width="6.5" style="478" customWidth="1"/>
    <col min="60" max="60" width="3.8984375" style="478" customWidth="1"/>
    <col min="61" max="61" width="6.09765625" style="478" customWidth="1"/>
    <col min="62" max="62" width="6.5" style="478" customWidth="1"/>
    <col min="63" max="63" width="8.8984375" style="478" customWidth="1"/>
    <col min="64" max="64" width="3.8984375" style="478" customWidth="1"/>
    <col min="65" max="65" width="6.5" style="478" customWidth="1"/>
    <col min="66" max="67" width="3.8984375" style="478" customWidth="1"/>
    <col min="68" max="68" width="6.5" style="478" customWidth="1"/>
    <col min="69" max="69" width="3.8984375" style="478" customWidth="1"/>
    <col min="70" max="70" width="9" style="371" customWidth="1"/>
    <col min="71" max="136" width="3.8984375" style="371" hidden="1" customWidth="1"/>
    <col min="137" max="137" width="9" style="371" customWidth="1"/>
    <col min="138" max="16384" width="9" style="371"/>
  </cols>
  <sheetData>
    <row r="1" spans="1:136" ht="17.399999999999999" x14ac:dyDescent="0.3">
      <c r="A1" s="479" t="str">
        <f>HLOOKUP(Introduction!$G$4,nametranslations,83,FALSE)</f>
        <v>Summary of data from national surveys and censuses</v>
      </c>
      <c r="B1" s="480"/>
      <c r="C1" s="480"/>
      <c r="D1" s="480"/>
      <c r="E1" s="480"/>
      <c r="F1" s="480"/>
      <c r="G1" s="480"/>
      <c r="H1" s="480"/>
      <c r="I1" s="480"/>
      <c r="J1" s="480"/>
      <c r="K1" s="480"/>
      <c r="L1" s="480"/>
      <c r="M1" s="480"/>
      <c r="N1" s="480"/>
      <c r="O1" s="480"/>
      <c r="P1" s="480"/>
      <c r="Q1" s="480"/>
      <c r="R1" s="480"/>
      <c r="S1" s="480"/>
      <c r="T1" s="480"/>
      <c r="U1" s="480"/>
      <c r="V1" s="480"/>
      <c r="W1" s="480"/>
      <c r="X1" s="480"/>
      <c r="Y1" s="480"/>
      <c r="Z1" s="480"/>
      <c r="AA1" s="480"/>
      <c r="AB1" s="480"/>
      <c r="AC1" s="480"/>
      <c r="AD1" s="480"/>
      <c r="AE1" s="480"/>
      <c r="AF1" s="480"/>
      <c r="AG1" s="480"/>
      <c r="AH1" s="480"/>
      <c r="AI1" s="480"/>
      <c r="AJ1" s="480"/>
      <c r="AK1" s="480"/>
      <c r="AL1" s="480"/>
      <c r="AM1" s="480"/>
      <c r="AN1" s="480"/>
      <c r="AO1" s="480"/>
      <c r="AP1" s="480"/>
      <c r="AQ1" s="480"/>
      <c r="AR1" s="480"/>
      <c r="AS1" s="480"/>
      <c r="AT1" s="480"/>
      <c r="AU1" s="480"/>
      <c r="AV1" s="480"/>
      <c r="AW1" s="480"/>
      <c r="AX1" s="480"/>
      <c r="AY1" s="480"/>
      <c r="AZ1" s="480"/>
      <c r="BA1" s="492"/>
      <c r="BB1" s="480"/>
      <c r="BC1" s="480"/>
      <c r="BD1" s="480"/>
      <c r="BE1" s="480"/>
      <c r="BF1" s="480"/>
      <c r="BG1" s="480"/>
      <c r="BH1" s="480"/>
      <c r="BI1" s="480"/>
      <c r="BJ1" s="480"/>
      <c r="BK1" s="480"/>
      <c r="BL1" s="480"/>
      <c r="BM1" s="480"/>
      <c r="BN1" s="480"/>
      <c r="BO1" s="480"/>
      <c r="BP1" s="480"/>
      <c r="BQ1" s="480"/>
      <c r="BR1" s="480"/>
      <c r="BS1" s="480"/>
    </row>
    <row r="2" spans="1:136" ht="15.6" x14ac:dyDescent="0.3">
      <c r="A2" s="481" t="str">
        <f>HLOOKUP(Introduction!$G$4,nametranslations,84,FALSE)</f>
        <v>[values in square brackets not used]</v>
      </c>
      <c r="B2" s="481"/>
      <c r="C2" s="481"/>
      <c r="D2" s="482" t="str">
        <f>HLOOKUP(Introduction!$G$4,nametranslations,85,FALSE)</f>
        <v>Drinking Water</v>
      </c>
      <c r="E2" s="480"/>
      <c r="F2" s="480"/>
      <c r="G2" s="483"/>
      <c r="H2" s="480"/>
      <c r="I2" s="480"/>
      <c r="J2" s="483"/>
      <c r="K2" s="484"/>
      <c r="L2" s="484"/>
      <c r="M2" s="483"/>
      <c r="N2" s="484"/>
      <c r="O2" s="484"/>
      <c r="P2" s="483"/>
      <c r="Q2" s="484"/>
      <c r="R2" s="484"/>
      <c r="S2" s="483"/>
      <c r="T2" s="484"/>
      <c r="U2" s="484"/>
      <c r="V2" s="485" t="str">
        <f>HLOOKUP(Introduction!$G$4,nametranslations,86,FALSE)</f>
        <v>Sanitation</v>
      </c>
      <c r="W2" s="370"/>
      <c r="X2" s="484"/>
      <c r="Y2" s="484"/>
      <c r="Z2" s="484"/>
      <c r="AA2" s="486"/>
      <c r="AB2" s="484"/>
      <c r="AC2" s="484"/>
      <c r="AD2" s="484"/>
      <c r="AE2" s="484"/>
      <c r="AF2" s="486"/>
      <c r="AG2" s="484"/>
      <c r="AH2" s="484"/>
      <c r="AI2" s="484"/>
      <c r="AJ2" s="484"/>
      <c r="AK2" s="486"/>
      <c r="AL2" s="484"/>
      <c r="AM2" s="484"/>
      <c r="AN2" s="484"/>
      <c r="AO2" s="484"/>
      <c r="AP2" s="486"/>
      <c r="AQ2" s="484"/>
      <c r="AR2" s="484"/>
      <c r="AS2" s="484"/>
      <c r="AT2" s="484"/>
      <c r="AU2" s="486"/>
      <c r="AV2" s="484"/>
      <c r="AW2" s="484"/>
      <c r="AX2" s="484"/>
      <c r="AY2" s="484"/>
      <c r="AZ2" s="487" t="str">
        <f>HLOOKUP(Introduction!$G$4,nametranslations,87,FALSE)</f>
        <v>Hygiene</v>
      </c>
      <c r="BA2" s="488"/>
      <c r="BB2" s="489"/>
      <c r="BC2" s="489"/>
      <c r="BD2" s="490"/>
      <c r="BE2" s="490"/>
      <c r="BF2" s="490"/>
      <c r="BG2" s="490"/>
      <c r="BH2" s="490"/>
      <c r="BI2" s="490"/>
      <c r="BJ2" s="490"/>
      <c r="BK2" s="490"/>
      <c r="BL2" s="490"/>
      <c r="BM2" s="490"/>
      <c r="BN2" s="490"/>
      <c r="BO2" s="490"/>
      <c r="BP2" s="490"/>
      <c r="BQ2" s="490"/>
      <c r="BS2" s="482" t="str">
        <f>HLOOKUP(Introduction!$G$4,nametranslations,85,FALSE)</f>
        <v>Drinking Water</v>
      </c>
      <c r="CK2" s="485" t="str">
        <f>HLOOKUP(Introduction!$G$4,nametranslations,86,FALSE)</f>
        <v>Sanitation</v>
      </c>
      <c r="DO2" s="487" t="str">
        <f>HLOOKUP(Introduction!$G$4,nametranslations,87,FALSE)</f>
        <v>Hygiene</v>
      </c>
    </row>
    <row r="3" spans="1:136" ht="13.8" x14ac:dyDescent="0.25">
      <c r="A3" s="491"/>
      <c r="B3" s="480"/>
      <c r="C3" s="480"/>
      <c r="D3" s="480" t="str">
        <f>+Key!$I$26</f>
        <v>Total</v>
      </c>
      <c r="E3" s="480"/>
      <c r="F3" s="480"/>
      <c r="G3" s="480" t="str">
        <f>+Key!$I$28</f>
        <v>Urban</v>
      </c>
      <c r="I3" s="480"/>
      <c r="J3" s="480" t="str">
        <f>+Key!$I$27</f>
        <v>Rural</v>
      </c>
      <c r="L3" s="480"/>
      <c r="M3" s="480" t="str">
        <f>+Key!$I$29</f>
        <v>Pre-primary</v>
      </c>
      <c r="O3" s="480"/>
      <c r="P3" s="480" t="str">
        <f>+Key!$I$30</f>
        <v>Primary</v>
      </c>
      <c r="Q3" s="480"/>
      <c r="R3" s="480"/>
      <c r="S3" s="480" t="str">
        <f>+Key!$I$31</f>
        <v>Secondary</v>
      </c>
      <c r="U3" s="480"/>
      <c r="V3" s="480" t="str">
        <f>+Key!$I$26</f>
        <v>Total</v>
      </c>
      <c r="W3" s="480"/>
      <c r="X3" s="480"/>
      <c r="Y3" s="480"/>
      <c r="Z3" s="371"/>
      <c r="AA3" s="480" t="str">
        <f>+Key!$I$28</f>
        <v>Urban</v>
      </c>
      <c r="AB3" s="480"/>
      <c r="AC3" s="371"/>
      <c r="AD3" s="480"/>
      <c r="AE3" s="480"/>
      <c r="AF3" s="480" t="str">
        <f>+Key!$I$27</f>
        <v>Rural</v>
      </c>
      <c r="AG3" s="480"/>
      <c r="AH3" s="480"/>
      <c r="AI3" s="480"/>
      <c r="AJ3" s="480"/>
      <c r="AK3" s="480" t="str">
        <f>+Key!$I$29</f>
        <v>Pre-primary</v>
      </c>
      <c r="AL3" s="480"/>
      <c r="AM3" s="480"/>
      <c r="AN3" s="480"/>
      <c r="AO3" s="480"/>
      <c r="AP3" s="480" t="str">
        <f>+Key!$I$30</f>
        <v>Primary</v>
      </c>
      <c r="AQ3" s="480"/>
      <c r="AR3" s="480"/>
      <c r="AS3" s="480"/>
      <c r="AT3" s="480"/>
      <c r="AU3" s="480" t="str">
        <f>+Key!$I$31</f>
        <v>Secondary</v>
      </c>
      <c r="AV3" s="480"/>
      <c r="AW3" s="480"/>
      <c r="AX3" s="480"/>
      <c r="AY3" s="480"/>
      <c r="AZ3" s="480" t="str">
        <f>+Key!$I$26</f>
        <v>Total</v>
      </c>
      <c r="BA3" s="492"/>
      <c r="BB3" s="480"/>
      <c r="BC3" s="480" t="str">
        <f>+Key!$I$28</f>
        <v>Urban</v>
      </c>
      <c r="BD3" s="371"/>
      <c r="BE3" s="480"/>
      <c r="BF3" s="480" t="str">
        <f>+Key!$I$27</f>
        <v>Rural</v>
      </c>
      <c r="BG3" s="371"/>
      <c r="BH3" s="480"/>
      <c r="BI3" s="480" t="str">
        <f>+Key!$I$29</f>
        <v>Pre-primary</v>
      </c>
      <c r="BJ3" s="371"/>
      <c r="BK3" s="480"/>
      <c r="BL3" s="480" t="str">
        <f>+Key!$I$30</f>
        <v>Primary</v>
      </c>
      <c r="BM3" s="480"/>
      <c r="BN3" s="480"/>
      <c r="BO3" s="480" t="str">
        <f>+Key!$I$31</f>
        <v>Secondary</v>
      </c>
      <c r="BP3" s="370"/>
      <c r="BQ3" s="480"/>
      <c r="BS3" s="480" t="str">
        <f>+Key!$I$26</f>
        <v>Total</v>
      </c>
      <c r="BT3" s="480"/>
      <c r="BU3" s="480"/>
      <c r="BV3" s="480" t="str">
        <f>+Key!$I$28</f>
        <v>Urban</v>
      </c>
      <c r="BX3" s="480"/>
      <c r="BY3" s="480" t="str">
        <f>+Key!$I$27</f>
        <v>Rural</v>
      </c>
      <c r="CA3" s="480"/>
      <c r="CB3" s="480" t="str">
        <f>+Key!$I$29</f>
        <v>Pre-primary</v>
      </c>
      <c r="CD3" s="480"/>
      <c r="CE3" s="480" t="str">
        <f>+Key!$I$30</f>
        <v>Primary</v>
      </c>
      <c r="CF3" s="480"/>
      <c r="CG3" s="480"/>
      <c r="CH3" s="480" t="str">
        <f>+Key!$I$31</f>
        <v>Secondary</v>
      </c>
      <c r="CJ3" s="480"/>
      <c r="CK3" s="480" t="str">
        <f>+Key!$I$26</f>
        <v>Total</v>
      </c>
      <c r="CL3" s="480"/>
      <c r="CM3" s="480"/>
      <c r="CN3" s="480"/>
      <c r="CP3" s="480" t="str">
        <f>+Key!$I$28</f>
        <v>Urban</v>
      </c>
      <c r="CQ3" s="480"/>
      <c r="CS3" s="480"/>
      <c r="CT3" s="480"/>
      <c r="CU3" s="480" t="str">
        <f>+Key!$I$27</f>
        <v>Rural</v>
      </c>
      <c r="CV3" s="480"/>
      <c r="CW3" s="480"/>
      <c r="CX3" s="480"/>
      <c r="CY3" s="480"/>
      <c r="CZ3" s="480" t="str">
        <f>+Key!$I$29</f>
        <v>Pre-primary</v>
      </c>
      <c r="DA3" s="480"/>
      <c r="DB3" s="480"/>
      <c r="DC3" s="480"/>
      <c r="DD3" s="480"/>
      <c r="DE3" s="480" t="str">
        <f>+Key!$I$30</f>
        <v>Primary</v>
      </c>
      <c r="DF3" s="480"/>
      <c r="DG3" s="480"/>
      <c r="DH3" s="480"/>
      <c r="DI3" s="480"/>
      <c r="DJ3" s="480" t="s">
        <v>18</v>
      </c>
      <c r="DK3" s="480"/>
      <c r="DL3" s="480"/>
      <c r="DM3" s="480"/>
      <c r="DN3" s="480"/>
      <c r="DO3" s="480" t="str">
        <f>+Key!$I$26</f>
        <v>Total</v>
      </c>
      <c r="DP3" s="492"/>
      <c r="DQ3" s="480"/>
      <c r="DR3" s="480" t="str">
        <f>+Key!$I$28</f>
        <v>Urban</v>
      </c>
      <c r="DT3" s="480"/>
      <c r="DU3" s="480" t="str">
        <f>+Key!$I$27</f>
        <v>Rural</v>
      </c>
      <c r="DW3" s="480"/>
      <c r="DX3" s="480" t="str">
        <f>+Key!$I$29</f>
        <v>Pre-primary</v>
      </c>
      <c r="DZ3" s="480"/>
      <c r="EA3" s="480" t="str">
        <f>+Key!$I$30</f>
        <v>Primary</v>
      </c>
      <c r="EB3" s="480"/>
      <c r="EC3" s="480"/>
      <c r="ED3" s="480" t="str">
        <f>+Key!$I$31</f>
        <v>Secondary</v>
      </c>
      <c r="EE3" s="370"/>
      <c r="EF3" s="480"/>
    </row>
    <row r="4" spans="1:136" s="584" customFormat="1" ht="160.5" customHeight="1" x14ac:dyDescent="0.25">
      <c r="A4" s="493" t="str">
        <f>HLOOKUP(Introduction!$G$4,nametranslations,89,FALSE)</f>
        <v>Source</v>
      </c>
      <c r="B4" s="493" t="str">
        <f>HLOOKUP(Introduction!$G$4,nametranslations,88,FALSE)</f>
        <v>Type</v>
      </c>
      <c r="C4" s="493" t="str">
        <f>HLOOKUP(Introduction!$G$4,nametranslations,72,FALSE)</f>
        <v>Year</v>
      </c>
      <c r="D4" s="494" t="str">
        <f>HLOOKUP(Introduction!$G$4,nametranslations,74,FALSE)</f>
        <v>Facility</v>
      </c>
      <c r="E4" s="579" t="str">
        <f>HLOOKUP(Introduction!$G$4,nametranslations,75,FALSE)</f>
        <v>Improved</v>
      </c>
      <c r="F4" s="580" t="str">
        <f>HLOOKUP(Introduction!$G$4,nametranslations,76,FALSE)</f>
        <v>Basic (improved &amp; available)</v>
      </c>
      <c r="G4" s="494" t="str">
        <f>HLOOKUP(Introduction!$G$4,nametranslations,74,FALSE)</f>
        <v>Facility</v>
      </c>
      <c r="H4" s="579" t="str">
        <f>HLOOKUP(Introduction!$G$4,nametranslations,75,FALSE)</f>
        <v>Improved</v>
      </c>
      <c r="I4" s="580" t="str">
        <f>HLOOKUP(Introduction!$G$4,nametranslations,76,FALSE)</f>
        <v>Basic (improved &amp; available)</v>
      </c>
      <c r="J4" s="494" t="str">
        <f>HLOOKUP(Introduction!$G$4,nametranslations,74,FALSE)</f>
        <v>Facility</v>
      </c>
      <c r="K4" s="579" t="str">
        <f>HLOOKUP(Introduction!$G$4,nametranslations,75,FALSE)</f>
        <v>Improved</v>
      </c>
      <c r="L4" s="580" t="str">
        <f>HLOOKUP(Introduction!$G$4,nametranslations,76,FALSE)</f>
        <v>Basic (improved &amp; available)</v>
      </c>
      <c r="M4" s="494" t="str">
        <f>HLOOKUP(Introduction!$G$4,nametranslations,74,FALSE)</f>
        <v>Facility</v>
      </c>
      <c r="N4" s="579" t="str">
        <f>HLOOKUP(Introduction!$G$4,nametranslations,75,FALSE)</f>
        <v>Improved</v>
      </c>
      <c r="O4" s="580" t="str">
        <f>HLOOKUP(Introduction!$G$4,nametranslations,76,FALSE)</f>
        <v>Basic (improved &amp; available)</v>
      </c>
      <c r="P4" s="494" t="str">
        <f>HLOOKUP(Introduction!$G$4,nametranslations,74,FALSE)</f>
        <v>Facility</v>
      </c>
      <c r="Q4" s="579" t="str">
        <f>HLOOKUP(Introduction!$G$4,nametranslations,75,FALSE)</f>
        <v>Improved</v>
      </c>
      <c r="R4" s="580" t="str">
        <f>HLOOKUP(Introduction!$G$4,nametranslations,76,FALSE)</f>
        <v>Basic (improved &amp; available)</v>
      </c>
      <c r="S4" s="494" t="str">
        <f>HLOOKUP(Introduction!$G$4,nametranslations,74,FALSE)</f>
        <v>Facility</v>
      </c>
      <c r="T4" s="579" t="str">
        <f>HLOOKUP(Introduction!$G$4,nametranslations,75,FALSE)</f>
        <v>Improved</v>
      </c>
      <c r="U4" s="580" t="str">
        <f>HLOOKUP(Introduction!$G$4,nametranslations,76,FALSE)</f>
        <v>Basic (improved &amp; available)</v>
      </c>
      <c r="V4" s="498" t="str">
        <f>HLOOKUP(Introduction!$G$4,nametranslations,74,FALSE)</f>
        <v>Facility</v>
      </c>
      <c r="W4" s="499" t="str">
        <f>HLOOKUP(Introduction!$G$4,nametranslations,75,FALSE)</f>
        <v>Improved</v>
      </c>
      <c r="X4" s="581" t="str">
        <f>HLOOKUP(Introduction!$G$4,nametranslations,90,FALSE)</f>
        <v>Improved &amp; usable</v>
      </c>
      <c r="Y4" s="581" t="str">
        <f>HLOOKUP(Introduction!$G$4,nametranslations,91,FALSE)</f>
        <v>Improved &amp; single-sex</v>
      </c>
      <c r="Z4" s="582" t="str">
        <f>HLOOKUP(Introduction!$G$4,nametranslations,79,FALSE)</f>
        <v>Basic
(improved, usable &amp; single-sex)</v>
      </c>
      <c r="AA4" s="498" t="str">
        <f>HLOOKUP(Introduction!$G$4,nametranslations,74,FALSE)</f>
        <v>Facility</v>
      </c>
      <c r="AB4" s="499" t="str">
        <f>HLOOKUP(Introduction!$G$4,nametranslations,75,FALSE)</f>
        <v>Improved</v>
      </c>
      <c r="AC4" s="581" t="str">
        <f>HLOOKUP(Introduction!$G$4,nametranslations,90,FALSE)</f>
        <v>Improved &amp; usable</v>
      </c>
      <c r="AD4" s="581" t="str">
        <f>HLOOKUP(Introduction!$G$4,nametranslations,91,FALSE)</f>
        <v>Improved &amp; single-sex</v>
      </c>
      <c r="AE4" s="582" t="str">
        <f>HLOOKUP(Introduction!$G$4,nametranslations,79,FALSE)</f>
        <v>Basic
(improved, usable &amp; single-sex)</v>
      </c>
      <c r="AF4" s="498" t="str">
        <f>HLOOKUP(Introduction!$G$4,nametranslations,74,FALSE)</f>
        <v>Facility</v>
      </c>
      <c r="AG4" s="499" t="str">
        <f>HLOOKUP(Introduction!$G$4,nametranslations,75,FALSE)</f>
        <v>Improved</v>
      </c>
      <c r="AH4" s="581" t="str">
        <f>HLOOKUP(Introduction!$G$4,nametranslations,90,FALSE)</f>
        <v>Improved &amp; usable</v>
      </c>
      <c r="AI4" s="581" t="str">
        <f>HLOOKUP(Introduction!$G$4,nametranslations,91,FALSE)</f>
        <v>Improved &amp; single-sex</v>
      </c>
      <c r="AJ4" s="582" t="str">
        <f>HLOOKUP(Introduction!$G$4,nametranslations,79,FALSE)</f>
        <v>Basic
(improved, usable &amp; single-sex)</v>
      </c>
      <c r="AK4" s="498" t="str">
        <f>HLOOKUP(Introduction!$G$4,nametranslations,74,FALSE)</f>
        <v>Facility</v>
      </c>
      <c r="AL4" s="499" t="str">
        <f>HLOOKUP(Introduction!$G$4,nametranslations,75,FALSE)</f>
        <v>Improved</v>
      </c>
      <c r="AM4" s="581" t="str">
        <f>HLOOKUP(Introduction!$G$4,nametranslations,90,FALSE)</f>
        <v>Improved &amp; usable</v>
      </c>
      <c r="AN4" s="581" t="str">
        <f>HLOOKUP(Introduction!$G$4,nametranslations,91,FALSE)</f>
        <v>Improved &amp; single-sex</v>
      </c>
      <c r="AO4" s="582" t="str">
        <f>HLOOKUP(Introduction!$G$4,nametranslations,79,FALSE)</f>
        <v>Basic
(improved, usable &amp; single-sex)</v>
      </c>
      <c r="AP4" s="498" t="str">
        <f>HLOOKUP(Introduction!$G$4,nametranslations,74,FALSE)</f>
        <v>Facility</v>
      </c>
      <c r="AQ4" s="499" t="str">
        <f>HLOOKUP(Introduction!$G$4,nametranslations,75,FALSE)</f>
        <v>Improved</v>
      </c>
      <c r="AR4" s="581" t="str">
        <f>HLOOKUP(Introduction!$G$4,nametranslations,90,FALSE)</f>
        <v>Improved &amp; usable</v>
      </c>
      <c r="AS4" s="581" t="str">
        <f>HLOOKUP(Introduction!$G$4,nametranslations,91,FALSE)</f>
        <v>Improved &amp; single-sex</v>
      </c>
      <c r="AT4" s="582" t="str">
        <f>HLOOKUP(Introduction!$G$4,nametranslations,79,FALSE)</f>
        <v>Basic
(improved, usable &amp; single-sex)</v>
      </c>
      <c r="AU4" s="498" t="str">
        <f>HLOOKUP(Introduction!$G$4,nametranslations,74,FALSE)</f>
        <v>Facility</v>
      </c>
      <c r="AV4" s="499" t="str">
        <f>HLOOKUP(Introduction!$G$4,nametranslations,75,FALSE)</f>
        <v>Improved</v>
      </c>
      <c r="AW4" s="581" t="str">
        <f>HLOOKUP(Introduction!$G$4,nametranslations,90,FALSE)</f>
        <v>Improved &amp; usable</v>
      </c>
      <c r="AX4" s="581" t="str">
        <f>HLOOKUP(Introduction!$G$4,nametranslations,91,FALSE)</f>
        <v>Improved &amp; single-sex</v>
      </c>
      <c r="AY4" s="582" t="str">
        <f>HLOOKUP(Introduction!$G$4,nametranslations,79,FALSE)</f>
        <v>Basic
(improved, usable &amp; single-sex)</v>
      </c>
      <c r="AZ4" s="502" t="str">
        <f>HLOOKUP(Introduction!$G$4,nametranslations,92,FALSE)</f>
        <v>Handwashing facility</v>
      </c>
      <c r="BA4" s="583" t="str">
        <f>HLOOKUP(Introduction!$G$4,nametranslations,93,FALSE)</f>
        <v>Handwashing facility with water</v>
      </c>
      <c r="BB4" s="583" t="str">
        <f>HLOOKUP(Introduction!$G$4,nametranslations,81,FALSE)</f>
        <v>Basic  
(facility with water &amp; soap)</v>
      </c>
      <c r="BC4" s="502" t="str">
        <f>HLOOKUP(Introduction!$G$4,nametranslations,92,FALSE)</f>
        <v>Handwashing facility</v>
      </c>
      <c r="BD4" s="583" t="str">
        <f>HLOOKUP(Introduction!$G$4,nametranslations,93,FALSE)</f>
        <v>Handwashing facility with water</v>
      </c>
      <c r="BE4" s="583" t="str">
        <f>HLOOKUP(Introduction!$G$4,nametranslations,81,FALSE)</f>
        <v>Basic  
(facility with water &amp; soap)</v>
      </c>
      <c r="BF4" s="502" t="str">
        <f>HLOOKUP(Introduction!$G$4,nametranslations,92,FALSE)</f>
        <v>Handwashing facility</v>
      </c>
      <c r="BG4" s="583" t="str">
        <f>HLOOKUP(Introduction!$G$4,nametranslations,93,FALSE)</f>
        <v>Handwashing facility with water</v>
      </c>
      <c r="BH4" s="583" t="str">
        <f>HLOOKUP(Introduction!$G$4,nametranslations,81,FALSE)</f>
        <v>Basic  
(facility with water &amp; soap)</v>
      </c>
      <c r="BI4" s="502" t="str">
        <f>HLOOKUP(Introduction!$G$4,nametranslations,92,FALSE)</f>
        <v>Handwashing facility</v>
      </c>
      <c r="BJ4" s="583" t="str">
        <f>HLOOKUP(Introduction!$G$4,nametranslations,93,FALSE)</f>
        <v>Handwashing facility with water</v>
      </c>
      <c r="BK4" s="583" t="str">
        <f>HLOOKUP(Introduction!$G$4,nametranslations,81,FALSE)</f>
        <v>Basic  
(facility with water &amp; soap)</v>
      </c>
      <c r="BL4" s="502" t="str">
        <f>HLOOKUP(Introduction!$G$4,nametranslations,92,FALSE)</f>
        <v>Handwashing facility</v>
      </c>
      <c r="BM4" s="583" t="str">
        <f>HLOOKUP(Introduction!$G$4,nametranslations,93,FALSE)</f>
        <v>Handwashing facility with water</v>
      </c>
      <c r="BN4" s="583" t="str">
        <f>HLOOKUP(Introduction!$G$4,nametranslations,81,FALSE)</f>
        <v>Basic  
(facility with water &amp; soap)</v>
      </c>
      <c r="BO4" s="502" t="str">
        <f>HLOOKUP(Introduction!$G$4,nametranslations,92,FALSE)</f>
        <v>Handwashing facility</v>
      </c>
      <c r="BP4" s="583" t="str">
        <f>HLOOKUP(Introduction!$G$4,nametranslations,93,FALSE)</f>
        <v>Handwashing facility with water</v>
      </c>
      <c r="BQ4" s="583" t="str">
        <f>HLOOKUP(Introduction!$G$4,nametranslations,81,FALSE)</f>
        <v>Basic  
(facility with water &amp; soap)</v>
      </c>
      <c r="BS4" s="494" t="str">
        <f>HLOOKUP(Introduction!$G$4,nametranslations,74,FALSE)</f>
        <v>Facility</v>
      </c>
      <c r="BT4" s="579" t="str">
        <f>HLOOKUP(Introduction!$G$4,nametranslations,75,FALSE)</f>
        <v>Improved</v>
      </c>
      <c r="BU4" s="585" t="str">
        <f>HLOOKUP(Introduction!$G$4,nametranslations,76,FALSE)</f>
        <v>Basic (improved &amp; available)</v>
      </c>
      <c r="BV4" s="494" t="str">
        <f>HLOOKUP(Introduction!$G$4,nametranslations,74,FALSE)</f>
        <v>Facility</v>
      </c>
      <c r="BW4" s="579" t="str">
        <f>HLOOKUP(Introduction!$G$4,nametranslations,75,FALSE)</f>
        <v>Improved</v>
      </c>
      <c r="BX4" s="585" t="str">
        <f>HLOOKUP(Introduction!$G$4,nametranslations,76,FALSE)</f>
        <v>Basic (improved &amp; available)</v>
      </c>
      <c r="BY4" s="494" t="str">
        <f>HLOOKUP(Introduction!$G$4,nametranslations,74,FALSE)</f>
        <v>Facility</v>
      </c>
      <c r="BZ4" s="579" t="str">
        <f>HLOOKUP(Introduction!$G$4,nametranslations,75,FALSE)</f>
        <v>Improved</v>
      </c>
      <c r="CA4" s="585" t="str">
        <f>HLOOKUP(Introduction!$G$4,nametranslations,76,FALSE)</f>
        <v>Basic (improved &amp; available)</v>
      </c>
      <c r="CB4" s="494" t="str">
        <f>HLOOKUP(Introduction!$G$4,nametranslations,74,FALSE)</f>
        <v>Facility</v>
      </c>
      <c r="CC4" s="579" t="str">
        <f>HLOOKUP(Introduction!$G$4,nametranslations,75,FALSE)</f>
        <v>Improved</v>
      </c>
      <c r="CD4" s="585" t="str">
        <f>HLOOKUP(Introduction!$G$4,nametranslations,76,FALSE)</f>
        <v>Basic (improved &amp; available)</v>
      </c>
      <c r="CE4" s="494" t="str">
        <f>HLOOKUP(Introduction!$G$4,nametranslations,74,FALSE)</f>
        <v>Facility</v>
      </c>
      <c r="CF4" s="579" t="str">
        <f>HLOOKUP(Introduction!$G$4,nametranslations,75,FALSE)</f>
        <v>Improved</v>
      </c>
      <c r="CG4" s="585" t="str">
        <f>HLOOKUP(Introduction!$G$4,nametranslations,76,FALSE)</f>
        <v>Basic (improved &amp; available)</v>
      </c>
      <c r="CH4" s="494" t="str">
        <f>HLOOKUP(Introduction!$G$4,nametranslations,74,FALSE)</f>
        <v>Facility</v>
      </c>
      <c r="CI4" s="579" t="str">
        <f>HLOOKUP(Introduction!$G$4,nametranslations,75,FALSE)</f>
        <v>Improved</v>
      </c>
      <c r="CJ4" s="585" t="str">
        <f>HLOOKUP(Introduction!$G$4,nametranslations,76,FALSE)</f>
        <v>Basic (improved &amp; available)</v>
      </c>
      <c r="CK4" s="498" t="str">
        <f>HLOOKUP(Introduction!$G$4,nametranslations,74,FALSE)</f>
        <v>Facility</v>
      </c>
      <c r="CL4" s="499" t="str">
        <f>HLOOKUP(Introduction!$G$4,nametranslations,75,FALSE)</f>
        <v>Improved</v>
      </c>
      <c r="CM4" s="499" t="str">
        <f>HLOOKUP(Introduction!$G$4,nametranslations,90,FALSE)</f>
        <v>Improved &amp; usable</v>
      </c>
      <c r="CN4" s="499" t="str">
        <f>HLOOKUP(Introduction!$G$4,nametranslations,91,FALSE)</f>
        <v>Improved &amp; single-sex</v>
      </c>
      <c r="CO4" s="582" t="str">
        <f>HLOOKUP(Introduction!$G$4,nametranslations,79,FALSE)</f>
        <v>Basic
(improved, usable &amp; single-sex)</v>
      </c>
      <c r="CP4" s="498" t="str">
        <f>HLOOKUP(Introduction!$G$4,nametranslations,74,FALSE)</f>
        <v>Facility</v>
      </c>
      <c r="CQ4" s="499" t="str">
        <f>HLOOKUP(Introduction!$G$4,nametranslations,75,FALSE)</f>
        <v>Improved</v>
      </c>
      <c r="CR4" s="499" t="str">
        <f>HLOOKUP(Introduction!$G$4,nametranslations,90,FALSE)</f>
        <v>Improved &amp; usable</v>
      </c>
      <c r="CS4" s="499" t="str">
        <f>HLOOKUP(Introduction!$G$4,nametranslations,91,FALSE)</f>
        <v>Improved &amp; single-sex</v>
      </c>
      <c r="CT4" s="582" t="str">
        <f>HLOOKUP(Introduction!$G$4,nametranslations,79,FALSE)</f>
        <v>Basic
(improved, usable &amp; single-sex)</v>
      </c>
      <c r="CU4" s="498" t="str">
        <f>HLOOKUP(Introduction!$G$4,nametranslations,74,FALSE)</f>
        <v>Facility</v>
      </c>
      <c r="CV4" s="499" t="str">
        <f>HLOOKUP(Introduction!$G$4,nametranslations,75,FALSE)</f>
        <v>Improved</v>
      </c>
      <c r="CW4" s="499" t="str">
        <f>HLOOKUP(Introduction!$G$4,nametranslations,90,FALSE)</f>
        <v>Improved &amp; usable</v>
      </c>
      <c r="CX4" s="499" t="str">
        <f>HLOOKUP(Introduction!$G$4,nametranslations,91,FALSE)</f>
        <v>Improved &amp; single-sex</v>
      </c>
      <c r="CY4" s="582" t="str">
        <f>HLOOKUP(Introduction!$G$4,nametranslations,79,FALSE)</f>
        <v>Basic
(improved, usable &amp; single-sex)</v>
      </c>
      <c r="CZ4" s="498" t="str">
        <f>HLOOKUP(Introduction!$G$4,nametranslations,74,FALSE)</f>
        <v>Facility</v>
      </c>
      <c r="DA4" s="499" t="str">
        <f>HLOOKUP(Introduction!$G$4,nametranslations,75,FALSE)</f>
        <v>Improved</v>
      </c>
      <c r="DB4" s="499" t="str">
        <f>HLOOKUP(Introduction!$G$4,nametranslations,90,FALSE)</f>
        <v>Improved &amp; usable</v>
      </c>
      <c r="DC4" s="499" t="str">
        <f>HLOOKUP(Introduction!$G$4,nametranslations,91,FALSE)</f>
        <v>Improved &amp; single-sex</v>
      </c>
      <c r="DD4" s="582" t="str">
        <f>HLOOKUP(Introduction!$G$4,nametranslations,79,FALSE)</f>
        <v>Basic
(improved, usable &amp; single-sex)</v>
      </c>
      <c r="DE4" s="498" t="str">
        <f>HLOOKUP(Introduction!$G$4,nametranslations,74,FALSE)</f>
        <v>Facility</v>
      </c>
      <c r="DF4" s="499" t="str">
        <f>HLOOKUP(Introduction!$G$4,nametranslations,75,FALSE)</f>
        <v>Improved</v>
      </c>
      <c r="DG4" s="499" t="str">
        <f>HLOOKUP(Introduction!$G$4,nametranslations,90,FALSE)</f>
        <v>Improved &amp; usable</v>
      </c>
      <c r="DH4" s="499" t="str">
        <f>HLOOKUP(Introduction!$G$4,nametranslations,91,FALSE)</f>
        <v>Improved &amp; single-sex</v>
      </c>
      <c r="DI4" s="582" t="str">
        <f>HLOOKUP(Introduction!$G$4,nametranslations,79,FALSE)</f>
        <v>Basic
(improved, usable &amp; single-sex)</v>
      </c>
      <c r="DJ4" s="498" t="str">
        <f>HLOOKUP(Introduction!$G$4,nametranslations,74,FALSE)</f>
        <v>Facility</v>
      </c>
      <c r="DK4" s="499" t="str">
        <f>HLOOKUP(Introduction!$G$4,nametranslations,75,FALSE)</f>
        <v>Improved</v>
      </c>
      <c r="DL4" s="499" t="str">
        <f>HLOOKUP(Introduction!$G$4,nametranslations,90,FALSE)</f>
        <v>Improved &amp; usable</v>
      </c>
      <c r="DM4" s="499" t="str">
        <f>HLOOKUP(Introduction!$G$4,nametranslations,91,FALSE)</f>
        <v>Improved &amp; single-sex</v>
      </c>
      <c r="DN4" s="582" t="str">
        <f>HLOOKUP(Introduction!$G$4,nametranslations,79,FALSE)</f>
        <v>Basic
(improved, usable &amp; single-sex)</v>
      </c>
      <c r="DO4" s="502" t="str">
        <f>HLOOKUP(Introduction!$G$4,nametranslations,92,FALSE)</f>
        <v>Handwashing facility</v>
      </c>
      <c r="DP4" s="583" t="str">
        <f>HLOOKUP(Introduction!$G$4,nametranslations,93,FALSE)</f>
        <v>Handwashing facility with water</v>
      </c>
      <c r="DQ4" s="583" t="str">
        <f>HLOOKUP(Introduction!$G$4,nametranslations,81,FALSE)</f>
        <v>Basic  
(facility with water &amp; soap)</v>
      </c>
      <c r="DR4" s="502" t="str">
        <f>HLOOKUP(Introduction!$G$4,nametranslations,92,FALSE)</f>
        <v>Handwashing facility</v>
      </c>
      <c r="DS4" s="583" t="str">
        <f>HLOOKUP(Introduction!$G$4,nametranslations,93,FALSE)</f>
        <v>Handwashing facility with water</v>
      </c>
      <c r="DT4" s="583" t="str">
        <f>HLOOKUP(Introduction!$G$4,nametranslations,81,FALSE)</f>
        <v>Basic  
(facility with water &amp; soap)</v>
      </c>
      <c r="DU4" s="502" t="str">
        <f>HLOOKUP(Introduction!$G$4,nametranslations,92,FALSE)</f>
        <v>Handwashing facility</v>
      </c>
      <c r="DV4" s="583" t="str">
        <f>HLOOKUP(Introduction!$G$4,nametranslations,93,FALSE)</f>
        <v>Handwashing facility with water</v>
      </c>
      <c r="DW4" s="583" t="str">
        <f>HLOOKUP(Introduction!$G$4,nametranslations,81,FALSE)</f>
        <v>Basic  
(facility with water &amp; soap)</v>
      </c>
      <c r="DX4" s="502" t="str">
        <f>HLOOKUP(Introduction!$G$4,nametranslations,92,FALSE)</f>
        <v>Handwashing facility</v>
      </c>
      <c r="DY4" s="583" t="str">
        <f>HLOOKUP(Introduction!$G$4,nametranslations,93,FALSE)</f>
        <v>Handwashing facility with water</v>
      </c>
      <c r="DZ4" s="583" t="str">
        <f>HLOOKUP(Introduction!$G$4,nametranslations,81,FALSE)</f>
        <v>Basic  
(facility with water &amp; soap)</v>
      </c>
      <c r="EA4" s="502" t="str">
        <f>HLOOKUP(Introduction!$G$4,nametranslations,92,FALSE)</f>
        <v>Handwashing facility</v>
      </c>
      <c r="EB4" s="583" t="str">
        <f>HLOOKUP(Introduction!$G$4,nametranslations,93,FALSE)</f>
        <v>Handwashing facility with water</v>
      </c>
      <c r="EC4" s="583" t="str">
        <f>HLOOKUP(Introduction!$G$4,nametranslations,81,FALSE)</f>
        <v>Basic  
(facility with water &amp; soap)</v>
      </c>
      <c r="ED4" s="502" t="str">
        <f>HLOOKUP(Introduction!$G$4,nametranslations,92,FALSE)</f>
        <v>Handwashing facility</v>
      </c>
      <c r="EE4" s="583" t="str">
        <f>HLOOKUP(Introduction!$G$4,nametranslations,93,FALSE)</f>
        <v>Handwashing facility with water</v>
      </c>
      <c r="EF4" s="583" t="str">
        <f>HLOOKUP(Introduction!$G$4,nametranslations,81,FALSE)</f>
        <v>Basic  
(facility with water &amp; soap)</v>
      </c>
    </row>
    <row r="5" spans="1:136" ht="43.2" hidden="1" x14ac:dyDescent="0.25">
      <c r="A5" s="493" t="s">
        <v>38</v>
      </c>
      <c r="B5" s="493" t="s">
        <v>39</v>
      </c>
      <c r="C5" s="493" t="s">
        <v>40</v>
      </c>
      <c r="D5" s="494" t="s">
        <v>121</v>
      </c>
      <c r="E5" s="495" t="s">
        <v>41</v>
      </c>
      <c r="F5" s="496" t="s">
        <v>149</v>
      </c>
      <c r="G5" s="494" t="s">
        <v>122</v>
      </c>
      <c r="H5" s="495" t="s">
        <v>42</v>
      </c>
      <c r="I5" s="496" t="s">
        <v>150</v>
      </c>
      <c r="J5" s="494" t="s">
        <v>123</v>
      </c>
      <c r="K5" s="495" t="s">
        <v>43</v>
      </c>
      <c r="L5" s="496" t="s">
        <v>151</v>
      </c>
      <c r="M5" s="494" t="s">
        <v>124</v>
      </c>
      <c r="N5" s="495" t="s">
        <v>79</v>
      </c>
      <c r="O5" s="496" t="s">
        <v>152</v>
      </c>
      <c r="P5" s="494" t="s">
        <v>125</v>
      </c>
      <c r="Q5" s="495" t="s">
        <v>80</v>
      </c>
      <c r="R5" s="496" t="s">
        <v>153</v>
      </c>
      <c r="S5" s="494" t="s">
        <v>126</v>
      </c>
      <c r="T5" s="495" t="s">
        <v>81</v>
      </c>
      <c r="U5" s="497" t="s">
        <v>154</v>
      </c>
      <c r="V5" s="498" t="s">
        <v>115</v>
      </c>
      <c r="W5" s="499" t="s">
        <v>44</v>
      </c>
      <c r="X5" s="505" t="s">
        <v>58</v>
      </c>
      <c r="Y5" s="505" t="s">
        <v>59</v>
      </c>
      <c r="Z5" s="500" t="s">
        <v>155</v>
      </c>
      <c r="AA5" s="498" t="s">
        <v>116</v>
      </c>
      <c r="AB5" s="499" t="s">
        <v>45</v>
      </c>
      <c r="AC5" s="505" t="s">
        <v>60</v>
      </c>
      <c r="AD5" s="505" t="s">
        <v>61</v>
      </c>
      <c r="AE5" s="500" t="s">
        <v>156</v>
      </c>
      <c r="AF5" s="498" t="s">
        <v>117</v>
      </c>
      <c r="AG5" s="499" t="s">
        <v>46</v>
      </c>
      <c r="AH5" s="505" t="s">
        <v>62</v>
      </c>
      <c r="AI5" s="505" t="s">
        <v>63</v>
      </c>
      <c r="AJ5" s="500" t="s">
        <v>157</v>
      </c>
      <c r="AK5" s="498" t="s">
        <v>118</v>
      </c>
      <c r="AL5" s="499" t="s">
        <v>64</v>
      </c>
      <c r="AM5" s="505" t="s">
        <v>65</v>
      </c>
      <c r="AN5" s="505" t="s">
        <v>66</v>
      </c>
      <c r="AO5" s="500" t="s">
        <v>158</v>
      </c>
      <c r="AP5" s="498" t="s">
        <v>119</v>
      </c>
      <c r="AQ5" s="499" t="s">
        <v>67</v>
      </c>
      <c r="AR5" s="505" t="s">
        <v>68</v>
      </c>
      <c r="AS5" s="505" t="s">
        <v>69</v>
      </c>
      <c r="AT5" s="500" t="s">
        <v>159</v>
      </c>
      <c r="AU5" s="498" t="s">
        <v>120</v>
      </c>
      <c r="AV5" s="499" t="s">
        <v>70</v>
      </c>
      <c r="AW5" s="505" t="s">
        <v>71</v>
      </c>
      <c r="AX5" s="505" t="s">
        <v>72</v>
      </c>
      <c r="AY5" s="501" t="s">
        <v>160</v>
      </c>
      <c r="AZ5" s="502" t="s">
        <v>73</v>
      </c>
      <c r="BA5" s="583" t="s">
        <v>100</v>
      </c>
      <c r="BB5" s="504" t="s">
        <v>161</v>
      </c>
      <c r="BC5" s="502" t="s">
        <v>78</v>
      </c>
      <c r="BD5" s="503" t="s">
        <v>101</v>
      </c>
      <c r="BE5" s="504" t="s">
        <v>162</v>
      </c>
      <c r="BF5" s="502" t="s">
        <v>77</v>
      </c>
      <c r="BG5" s="503" t="s">
        <v>102</v>
      </c>
      <c r="BH5" s="504" t="s">
        <v>163</v>
      </c>
      <c r="BI5" s="502" t="s">
        <v>76</v>
      </c>
      <c r="BJ5" s="503" t="s">
        <v>103</v>
      </c>
      <c r="BK5" s="504" t="s">
        <v>164</v>
      </c>
      <c r="BL5" s="502" t="s">
        <v>75</v>
      </c>
      <c r="BM5" s="503" t="s">
        <v>104</v>
      </c>
      <c r="BN5" s="504" t="s">
        <v>165</v>
      </c>
      <c r="BO5" s="502" t="s">
        <v>74</v>
      </c>
      <c r="BP5" s="503" t="s">
        <v>105</v>
      </c>
      <c r="BQ5" s="504" t="s">
        <v>166</v>
      </c>
    </row>
    <row r="6" spans="1:136" x14ac:dyDescent="0.25">
      <c r="A6" s="480" t="str">
        <f>IF('Water Data'!$B$2="","",'Water Data'!$B$2)</f>
        <v>TLS_2010_EMIS</v>
      </c>
      <c r="B6" s="480" t="str">
        <f>IF('Water Data'!C2="Census",Key!I111,IF('Water Data'!C2="Survey with microdata",Key!I113,IF('Water Data'!C2="Survey",Key!I110,IF('Water Data'!C2="Admin",Key!I114,IF('Water Data'!C2="EMIS",Key!I109,IF('Water Data'!C2="Other",Key!I112))))))</f>
        <v>EMIS</v>
      </c>
      <c r="C6" s="507">
        <f>+IF(ISNUMBER(VALUE(MID(A6,5,4))), VALUE(MID(A6, 5,4)),"")</f>
        <v>2010</v>
      </c>
      <c r="D6" s="508">
        <f>+IF(AND(ISTEXT('Water Data'!B2),BS6="Yes"),100-'Water Data'!D4,IF(AND(ISTEXT('Water Data'!B2),BS6="No",ISNUMBER('Water Data'!D4)),CONCATENATE("[",ROUND(100-'Water Data'!D4,0),"]"),NA()))</f>
        <v>66.89</v>
      </c>
      <c r="E6" s="508">
        <f>+IF(AND(ISTEXT('Water Data'!B2),BT6="Yes"),'Water Data'!D6,IF(AND(ISTEXT('Water Data'!B2),BT6="No",ISNUMBER('Water Data'!D6)),CONCATENATE("[",ROUND('Water Data'!D6,0),"]"),NA()))</f>
        <v>56.674041297935098</v>
      </c>
      <c r="F6" s="508" t="e">
        <f>+IF(AND(ISTEXT('Water Data'!B2),BU6="Yes"),'Water Data'!D9,IF(AND(ISTEXT('Water Data'!B2),BU6="No",ISNUMBER('Water Data'!D9)),CONCATENATE("[",ROUND('Water Data'!D9,0),"]"),NA()))</f>
        <v>#N/A</v>
      </c>
      <c r="G6" s="508" t="e">
        <f>+IF(AND(ISTEXT('Water Data'!B2),BV6="Yes"),100-'Water Data'!E4,IF(AND(ISTEXT('Water Data'!B2),BV6="No",ISNUMBER('Water Data'!E4)),CONCATENATE("[",ROUND(100-'Water Data'!E4,0),"]"),NA()))</f>
        <v>#N/A</v>
      </c>
      <c r="H6" s="508" t="e">
        <f>+IF(AND(ISTEXT('Water Data'!B2),BW6="Yes"),'Water Data'!E6,IF(AND(ISTEXT('Water Data'!B2),BW6="No",ISNUMBER('Water Data'!E6)),CONCATENATE("[",ROUND('Water Data'!E6,0),"]"),NA()))</f>
        <v>#N/A</v>
      </c>
      <c r="I6" s="508" t="e">
        <f>+IF(AND(ISTEXT('Water Data'!B2),BX6="Yes"),'Water Data'!E9,IF(AND(ISTEXT('Water Data'!B2),BX6="No",ISNUMBER('Water Data'!E9)),CONCATENATE("[",ROUND('Water Data'!E9,0),"]"),NA()))</f>
        <v>#N/A</v>
      </c>
      <c r="J6" s="508" t="e">
        <f>+IF(AND(ISTEXT('Water Data'!B2),BY6="Yes"),100-'Water Data'!F4,IF(AND(ISTEXT('Water Data'!B2),BY6="No",ISNUMBER('Water Data'!F4)),CONCATENATE("[",ROUND(100-'Water Data'!F4,0),"]"),NA()))</f>
        <v>#N/A</v>
      </c>
      <c r="K6" s="508" t="e">
        <f>+IF(AND(ISTEXT('Water Data'!B2),BZ6="Yes"),'Water Data'!F6,IF(AND(ISTEXT('Water Data'!B2),BZ6="No",ISNUMBER('Water Data'!F6)),CONCATENATE("[",ROUND('Water Data'!F6,0),"]"),NA()))</f>
        <v>#N/A</v>
      </c>
      <c r="L6" s="508" t="e">
        <f>+IF(AND(ISTEXT('Water Data'!B2),CA6="Yes"),'Water Data'!F9,IF(AND(ISTEXT('Water Data'!B2),CA6="No",ISNUMBER('Water Data'!F9)),CONCATENATE("[",ROUND('Water Data'!F9,0),"]"),NA()))</f>
        <v>#N/A</v>
      </c>
      <c r="M6" s="508" t="e">
        <f>+IF(AND(ISTEXT('Water Data'!B2),CB6="Yes"),100-'Water Data'!G4,IF(AND(ISTEXT('Water Data'!B2),CB6="No",ISNUMBER('Water Data'!G4)),CONCATENATE("[",ROUND(100-'Water Data'!G4,0),"]"),NA()))</f>
        <v>#N/A</v>
      </c>
      <c r="N6" s="508" t="e">
        <f>+IF(AND(ISTEXT('Water Data'!B2),CC6="Yes"),'Water Data'!G6,IF(AND(ISTEXT('Water Data'!B2),CC6="No",ISNUMBER('Water Data'!G6)),CONCATENATE("[",ROUND('Water Data'!G6,0),"]"),NA()))</f>
        <v>#N/A</v>
      </c>
      <c r="O6" s="508" t="e">
        <f>+IF(AND(ISTEXT('Water Data'!B2),CD6="Yes"),'Water Data'!G9,IF(AND(ISTEXT('Water Data'!B2),CD6="No",ISNUMBER('Water Data'!G9)),CONCATENATE("[",ROUND('Water Data'!G9,0),"]"),NA()))</f>
        <v>#N/A</v>
      </c>
      <c r="P6" s="508">
        <f>+IF(AND(ISTEXT('Water Data'!B2),CE6="Yes"),100-'Water Data'!H4,IF(AND(ISTEXT('Water Data'!B2),CE6="No",ISNUMBER('Water Data'!H4)),CONCATENATE("[",ROUND(100-'Water Data'!H4,0),"]"),NA()))</f>
        <v>66.88</v>
      </c>
      <c r="Q6" s="508">
        <f>+IF(AND(ISTEXT('Water Data'!B2),CF6="Yes"),'Water Data'!H6,IF(AND(ISTEXT('Water Data'!B2),CF6="No",ISNUMBER('Water Data'!H6)),CONCATENATE("[",ROUND('Water Data'!H6,0),"]"),NA()))</f>
        <v>56.95652173913043</v>
      </c>
      <c r="R6" s="508" t="e">
        <f>+IF(AND(ISTEXT('Water Data'!B2),CG6="Yes"),'Water Data'!H9,IF(AND(ISTEXT('Water Data'!B2),CG6="No",ISNUMBER('Water Data'!H9)),CONCATENATE("[",ROUND('Water Data'!H9,0),"]"),NA()))</f>
        <v>#N/A</v>
      </c>
      <c r="S6" s="508">
        <f>+IF(AND(ISTEXT('Water Data'!B2),CH6="Yes"),100-'Water Data'!I4,IF(AND(ISTEXT('Water Data'!B2),CH6="No",ISNUMBER('Water Data'!I4)),CONCATENATE("[",ROUND(100-'Water Data'!I4,0),"]"),NA()))</f>
        <v>67.03</v>
      </c>
      <c r="T6" s="508">
        <f>+IF(AND(ISTEXT('Water Data'!B2),CI6="Yes"),'Water Data'!I6,IF(AND(ISTEXT('Water Data'!B2),CI6="No",ISNUMBER('Water Data'!I6)),CONCATENATE("[",ROUND('Water Data'!I6,0),"]"),NA()))</f>
        <v>52.747252747252787</v>
      </c>
      <c r="U6" s="508" t="e">
        <f>+IF(AND(ISTEXT('Water Data'!B2),CJ6="Yes"),'Water Data'!I9,IF(AND(ISTEXT('Water Data'!B2),CJ6="No",ISNUMBER('Water Data'!I9)),CONCATENATE("[",ROUND('Water Data'!I9,0),"]"),NA()))</f>
        <v>#N/A</v>
      </c>
      <c r="V6" s="509" t="str">
        <f>+IF(AND(ISTEXT('Sanitation Data'!B2),CK6="Yes"),100-'Sanitation Data'!D4,IF(AND(ISTEXT('Sanitation Data'!B2),CK6="No",ISNUMBER('Sanitation Data'!D4)),CONCATENATE("[",ROUND(100-'Sanitation Data'!D4,0),"]"),NA()))</f>
        <v>[92]</v>
      </c>
      <c r="W6" s="509" t="str">
        <f>+IF(AND(ISTEXT('Sanitation Data'!B2),CL6="Yes"),'Sanitation Data'!D6,IF(AND(ISTEXT('Sanitation Data'!B2),CL6="No",ISNUMBER('Sanitation Data'!D6)),CONCATENATE("[",ROUND('Sanitation Data'!D6,0),"]"),NA()))</f>
        <v>[60]</v>
      </c>
      <c r="X6" s="509" t="e">
        <f>+IF(AND(ISTEXT('Sanitation Data'!B2),CM6="Yes"),'Sanitation Data'!D10,IF(AND(ISTEXT('Sanitation Data'!B2),CM6="No",ISNUMBER('Sanitation Data'!D10)),CONCATENATE("[",ROUND('Sanitation Data'!D10,0),"]"),NA()))</f>
        <v>#N/A</v>
      </c>
      <c r="Y6" s="509" t="e">
        <f>+IF(AND(ISTEXT('Sanitation Data'!B2),CN6="Yes"),'Sanitation Data'!D11,IF(AND(ISTEXT('Sanitation Data'!B2),CN6="No",ISNUMBER('Sanitation Data'!D11)),CONCATENATE("[",ROUND('Sanitation Data'!D11,0),"]"),NA()))</f>
        <v>#N/A</v>
      </c>
      <c r="Z6" s="509" t="e">
        <f>+IF(AND(ISTEXT('Sanitation Data'!B2),CO6="Yes"),'Sanitation Data'!D12,IF(AND(ISTEXT('Sanitation Data'!B2),CO6="No",ISNUMBER('Sanitation Data'!D12)),CONCATENATE("[",ROUND('Sanitation Data'!D12,0),"]"),NA()))</f>
        <v>#N/A</v>
      </c>
      <c r="AA6" s="509" t="e">
        <f>+IF(AND(ISTEXT('Sanitation Data'!B2),CP6="Yes"),100-'Sanitation Data'!E4,IF(AND(ISTEXT('Sanitation Data'!B2),CP6="No",ISNUMBER('Sanitation Data'!E4)),CONCATENATE("[",ROUND(100-'Sanitation Data'!E4,0),"]"),NA()))</f>
        <v>#N/A</v>
      </c>
      <c r="AB6" s="509" t="e">
        <f>+IF(AND(ISTEXT('Sanitation Data'!B2),CQ6="Yes"),'Sanitation Data'!E6,IF(AND(ISTEXT('Sanitation Data'!B2),CQ6="No",ISNUMBER('Sanitation Data'!E6)),CONCATENATE("[",ROUND('Sanitation Data'!E6,0),"]"),NA()))</f>
        <v>#N/A</v>
      </c>
      <c r="AC6" s="509" t="e">
        <f>+IF(AND(ISTEXT('Sanitation Data'!B2),CR6="Yes"),'Sanitation Data'!E10,IF(AND(ISTEXT('Sanitation Data'!B2),CR6="No",ISNUMBER('Sanitation Data'!E10)),CONCATENATE("[",ROUND('Sanitation Data'!E10,0),"]"),NA()))</f>
        <v>#N/A</v>
      </c>
      <c r="AD6" s="509" t="e">
        <f>+IF(AND(ISTEXT('Sanitation Data'!B2),CS6="Yes"),'Sanitation Data'!E11,IF(AND(ISTEXT('Sanitation Data'!B2),CS6="No",ISNUMBER('Sanitation Data'!E11)),CONCATENATE("[",ROUND('Sanitation Data'!E11,0),"]"),NA()))</f>
        <v>#N/A</v>
      </c>
      <c r="AE6" s="509" t="e">
        <f>+IF(AND(ISTEXT('Sanitation Data'!B2),CT6="Yes"),'Sanitation Data'!E12,IF(AND(ISTEXT('Sanitation Data'!B2),CT6="No",ISNUMBER('Sanitation Data'!E12)),CONCATENATE("[",ROUND('Sanitation Data'!E12,0),"]"),NA()))</f>
        <v>#N/A</v>
      </c>
      <c r="AF6" s="509" t="e">
        <f>+IF(AND(ISTEXT('Sanitation Data'!B2),CU6="Yes"),100-'Sanitation Data'!F4,IF(AND(ISTEXT('Sanitation Data'!B2),CU6="No",ISNUMBER('Sanitation Data'!F4)),CONCATENATE("[",ROUND(100-'Sanitation Data'!F4,0),"]"),NA()))</f>
        <v>#N/A</v>
      </c>
      <c r="AG6" s="509" t="e">
        <f>+IF(AND(ISTEXT('Sanitation Data'!B2),CV6="Yes"),'Sanitation Data'!F6,IF(AND(ISTEXT('Sanitation Data'!B2),CV6="No",ISNUMBER('Sanitation Data'!F6)),CONCATENATE("[",ROUND('Sanitation Data'!F6,0),"]"),NA()))</f>
        <v>#N/A</v>
      </c>
      <c r="AH6" s="509" t="e">
        <f>+IF(AND(ISTEXT('Sanitation Data'!B2),CW6="Yes"),'Sanitation Data'!F10,IF(AND(ISTEXT('Sanitation Data'!B2),CW6="No",ISNUMBER('Sanitation Data'!F10)),CONCATENATE("[",ROUND('Sanitation Data'!F10,0),"]"),NA()))</f>
        <v>#N/A</v>
      </c>
      <c r="AI6" s="509" t="e">
        <f>+IF(AND(ISTEXT('Sanitation Data'!B2),CX6="Yes"),'Sanitation Data'!F11,IF(AND(ISTEXT('Sanitation Data'!B2),CX6="No",ISNUMBER('Sanitation Data'!F11)),CONCATENATE("[",ROUND('Sanitation Data'!F11,0),"]"),NA()))</f>
        <v>#N/A</v>
      </c>
      <c r="AJ6" s="509" t="e">
        <f>+IF(AND(ISTEXT('Sanitation Data'!B2),CY6="Yes"),'Sanitation Data'!F12,IF(AND(ISTEXT('Sanitation Data'!B2),CY6="No",ISNUMBER('Sanitation Data'!F12)),CONCATENATE("[",ROUND('Sanitation Data'!F12,0),"]"),NA()))</f>
        <v>#N/A</v>
      </c>
      <c r="AK6" s="509" t="e">
        <f>+IF(AND(ISTEXT('Sanitation Data'!B2),CZ6="Yes"),100-'Sanitation Data'!G4,IF(AND(ISTEXT('Sanitation Data'!B2),CZ6="No",ISNUMBER('Sanitation Data'!G4)),CONCATENATE("[",ROUND(100-'Sanitation Data'!G4,0),"]"),NA()))</f>
        <v>#N/A</v>
      </c>
      <c r="AL6" s="509" t="e">
        <f>+IF(AND(ISTEXT('Sanitation Data'!B2),DA6="Yes"),'Sanitation Data'!G6,IF(AND(ISTEXT('Sanitation Data'!B2),DA6="No",ISNUMBER('Sanitation Data'!G6)),CONCATENATE("[",ROUND('Sanitation Data'!G6,0),"]"),NA()))</f>
        <v>#N/A</v>
      </c>
      <c r="AM6" s="509" t="e">
        <f>+IF(AND(ISTEXT('Sanitation Data'!B2),DB6="Yes"),'Sanitation Data'!G10,IF(AND(ISTEXT('Sanitation Data'!B2),DB6="No",ISNUMBER('Sanitation Data'!G10)),CONCATENATE("[",ROUND('Sanitation Data'!G10,0),"]"),NA()))</f>
        <v>#N/A</v>
      </c>
      <c r="AN6" s="509" t="e">
        <f>+IF(AND(ISTEXT('Sanitation Data'!B2),DC6="Yes"),'Sanitation Data'!G11,IF(AND(ISTEXT('Sanitation Data'!B2),DC6="No",ISNUMBER('Sanitation Data'!G11)),CONCATENATE("[",ROUND('Sanitation Data'!G11,0),"]"),NA()))</f>
        <v>#N/A</v>
      </c>
      <c r="AO6" s="509" t="e">
        <f>+IF(AND(ISTEXT('Sanitation Data'!B2),DD6="Yes"),'Sanitation Data'!G12,IF(AND(ISTEXT('Sanitation Data'!B2),DD6="No",ISNUMBER('Sanitation Data'!G12)),CONCATENATE("[",ROUND('Sanitation Data'!G12,0),"]"),NA()))</f>
        <v>#N/A</v>
      </c>
      <c r="AP6" s="509" t="str">
        <f>+IF(AND(ISTEXT('Sanitation Data'!B2),DE6="Yes"),100-'Sanitation Data'!H4,IF(AND(ISTEXT('Sanitation Data'!B2),DE6="No",ISNUMBER('Sanitation Data'!H4)),CONCATENATE("[",ROUND(100-'Sanitation Data'!H4,0),"]"),NA()))</f>
        <v>[92]</v>
      </c>
      <c r="AQ6" s="509" t="e">
        <f>+IF(AND(ISTEXT('Sanitation Data'!B2),DF6="Yes"),'Sanitation Data'!H6,IF(AND(ISTEXT('Sanitation Data'!B2),DF6="No",ISTEXT('Sanitation Data'!H6)),CONCATENATE("[",ROUND('Sanitation Data'!H6,0),"]"),NA()))</f>
        <v>#N/A</v>
      </c>
      <c r="AR6" s="509" t="e">
        <f>+IF(AND(ISTEXT('Sanitation Data'!B2),DG6="Yes"),'Sanitation Data'!H10,IF(AND(ISTEXT('Sanitation Data'!B2),DG6="No",ISNUMBER('Sanitation Data'!H10)),CONCATENATE("[",ROUND('Sanitation Data'!H10,0),"]"),NA()))</f>
        <v>#N/A</v>
      </c>
      <c r="AS6" s="509" t="e">
        <f>+IF(AND(ISTEXT('Sanitation Data'!B2),DH6="Yes"),'Sanitation Data'!H11,IF(AND(ISTEXT('Sanitation Data'!B2),DH6="No",ISNUMBER('Sanitation Data'!H11)),CONCATENATE("[",ROUND('Sanitation Data'!H11,0),"]"),NA()))</f>
        <v>#N/A</v>
      </c>
      <c r="AT6" s="509" t="e">
        <f>+IF(AND(ISTEXT('Sanitation Data'!B2),DI6="Yes"),'Sanitation Data'!H12,IF(AND(ISTEXT('Sanitation Data'!B2),DI6="No",ISNUMBER('Sanitation Data'!H12)),CONCATENATE("[",ROUND('Sanitation Data'!H12,0),"]"),NA()))</f>
        <v>#N/A</v>
      </c>
      <c r="AU6" s="509" t="str">
        <f>+IF(AND(ISTEXT('Sanitation Data'!B2),DJ6="Yes"),100-'Sanitation Data'!I4,IF(AND(ISTEXT('Sanitation Data'!B2),DJ6="No",ISNUMBER('Sanitation Data'!I4)),CONCATENATE("[",ROUND(100-'Sanitation Data'!I4,0),"]"),NA()))</f>
        <v>[84]</v>
      </c>
      <c r="AV6" s="509" t="str">
        <f>+IF(AND(ISTEXT('Sanitation Data'!B2),DK6="Yes"),'Sanitation Data'!I6,IF(AND(ISTEXT('Sanitation Data'!B2),DK6="No",ISNUMBER('Sanitation Data'!I6)),CONCATENATE("[",ROUND('Sanitation Data'!I6,0),"]"),NA()))</f>
        <v>[53]</v>
      </c>
      <c r="AW6" s="509" t="e">
        <f>+IF(AND(ISTEXT('Sanitation Data'!B2),DL6="Yes"),'Sanitation Data'!I10,IF(AND(ISTEXT('Sanitation Data'!B2),DL6="No",ISNUMBER('Sanitation Data'!I10)),CONCATENATE("[",ROUND('Sanitation Data'!I10,0),"]"),NA()))</f>
        <v>#N/A</v>
      </c>
      <c r="AX6" s="509" t="e">
        <f>+IF(AND(ISTEXT('Sanitation Data'!B2),DM6="Yes"),'Sanitation Data'!I11,IF(AND(ISTEXT('Sanitation Data'!B2),DM6="No",ISNUMBER('Sanitation Data'!I11)),CONCATENATE("[",ROUND('Sanitation Data'!I11,0),"]"),NA()))</f>
        <v>#N/A</v>
      </c>
      <c r="AY6" s="509" t="e">
        <f>+IF(AND(ISTEXT('Sanitation Data'!B2),DN6="Yes"),'Sanitation Data'!I12,IF(AND(ISTEXT('Sanitation Data'!B2),DN6="No",ISNUMBER('Sanitation Data'!I12)),CONCATENATE("[",ROUND('Sanitation Data'!I12,0),"]"),NA()))</f>
        <v>#N/A</v>
      </c>
      <c r="AZ6" s="510" t="e">
        <f>+IF(AND(ISTEXT('Hygiene Data'!B2),DO6="Yes"),'Hygiene Data'!D5,IF(AND(ISTEXT('Hygiene Data'!B2),DO6="No",ISNUMBER('Hygiene Data'!D5)),CONCATENATE("[",ROUND('Hygiene Data'!D5,0),"]"),NA()))</f>
        <v>#N/A</v>
      </c>
      <c r="BA6" s="586" t="e">
        <f>+IF(AND(ISTEXT('Hygiene Data'!B2),DP6="Yes"),'Hygiene Data'!D7,IF(AND(ISTEXT('Hygiene Data'!B2),DP6="No",ISNUMBER('Hygiene Data'!D7)),CONCATENATE("[",ROUND('Hygiene Data'!D7,0),"]"),NA()))</f>
        <v>#N/A</v>
      </c>
      <c r="BB6" s="510" t="e">
        <f>+IF(AND(ISTEXT('Hygiene Data'!B2),DQ6="Yes"),'Hygiene Data'!D9,IF(AND(ISTEXT('Hygiene Data'!B2),DQ6="No",ISNUMBER('Hygiene Data'!D9)),CONCATENATE("[",ROUND('Hygiene Data'!D9,0),"]"),NA()))</f>
        <v>#N/A</v>
      </c>
      <c r="BC6" s="510" t="e">
        <f>+IF(AND(ISTEXT('Hygiene Data'!B2),DR6="Yes"),'Hygiene Data'!E5,IF(AND(ISTEXT('Hygiene Data'!B2),DR6="No",ISNUMBER('Hygiene Data'!E5)),CONCATENATE("[",ROUND('Hygiene Data'!E5,0),"]"),NA()))</f>
        <v>#N/A</v>
      </c>
      <c r="BD6" s="510" t="e">
        <f>+IF(AND(ISTEXT('Hygiene Data'!B2),DS6="Yes"),'Hygiene Data'!E7,IF(AND(ISTEXT('Hygiene Data'!B2),DS6="No",ISNUMBER('Hygiene Data'!E7)),CONCATENATE("[",ROUND('Hygiene Data'!E7,0),"]"),NA()))</f>
        <v>#N/A</v>
      </c>
      <c r="BE6" s="510" t="e">
        <f>+IF(AND(ISTEXT('Hygiene Data'!B2),DT6="Yes"),'Hygiene Data'!E9,IF(AND(ISTEXT('Hygiene Data'!B2),DT6="No",ISNUMBER('Hygiene Data'!E9)),CONCATENATE("[",ROUND('Hygiene Data'!E9,0),"]"),NA()))</f>
        <v>#N/A</v>
      </c>
      <c r="BF6" s="510" t="e">
        <f>+IF(AND(ISTEXT('Hygiene Data'!B2),DU6="Yes"),'Hygiene Data'!F5,IF(AND(ISTEXT('Hygiene Data'!B2),DU6="No",ISNUMBER('Hygiene Data'!F5)),CONCATENATE("[",ROUND('Hygiene Data'!F5,0),"]"),NA()))</f>
        <v>#N/A</v>
      </c>
      <c r="BG6" s="510" t="e">
        <f>+IF(AND(ISTEXT('Hygiene Data'!B2),DV6="Yes"),'Hygiene Data'!F7,IF(AND(ISTEXT('Hygiene Data'!B2),DV6="No",ISNUMBER('Hygiene Data'!F7)),CONCATENATE("[",ROUND('Hygiene Data'!F7,0),"]"),NA()))</f>
        <v>#N/A</v>
      </c>
      <c r="BH6" s="510" t="e">
        <f>+IF(AND(ISTEXT('Hygiene Data'!B2),DW6="Yes"),'Hygiene Data'!F9,IF(AND(ISTEXT('Hygiene Data'!B2),DW6="No",ISNUMBER('Hygiene Data'!F9)),CONCATENATE("[",ROUND('Hygiene Data'!F9,0),"]"),NA()))</f>
        <v>#N/A</v>
      </c>
      <c r="BI6" s="510" t="e">
        <f>+IF(AND(ISTEXT('Hygiene Data'!B2),DX6="Yes"),'Hygiene Data'!G5,IF(AND(ISTEXT('Hygiene Data'!B2),DX6="No",ISNUMBER('Hygiene Data'!G5)),CONCATENATE("[",ROUND('Hygiene Data'!G5,0),"]"),NA()))</f>
        <v>#N/A</v>
      </c>
      <c r="BJ6" s="510" t="e">
        <f>+IF(AND(ISTEXT('Hygiene Data'!B2),DY6="Yes"),'Hygiene Data'!G7,IF(AND(ISTEXT('Hygiene Data'!B2),DY6="No",ISNUMBER('Hygiene Data'!G7)),CONCATENATE("[",ROUND('Hygiene Data'!G7,0),"]"),NA()))</f>
        <v>#N/A</v>
      </c>
      <c r="BK6" s="510" t="e">
        <f>+IF(AND(ISTEXT('Hygiene Data'!B2),DZ6="Yes"),'Hygiene Data'!G9,IF(AND(ISTEXT('Hygiene Data'!B2),DZ6="No",ISNUMBER('Hygiene Data'!G9)),CONCATENATE("[",ROUND('Hygiene Data'!G9,0),"]"),NA()))</f>
        <v>#N/A</v>
      </c>
      <c r="BL6" s="510" t="e">
        <f>+IF(AND(ISTEXT('Hygiene Data'!B2),EA6="Yes"),'Hygiene Data'!H5,IF(AND(ISTEXT('Hygiene Data'!B2),EA6="No",ISNUMBER('Hygiene Data'!H5)),CONCATENATE("[",ROUND('Hygiene Data'!H5,0),"]"),NA()))</f>
        <v>#N/A</v>
      </c>
      <c r="BM6" s="510" t="e">
        <f>+IF(AND(ISTEXT('Hygiene Data'!B2),EB6="Yes"),'Hygiene Data'!H7,IF(AND(ISTEXT('Hygiene Data'!B2),EB6="No",ISNUMBER('Hygiene Data'!H7)),CONCATENATE("[",ROUND('Hygiene Data'!H7,0),"]"),NA()))</f>
        <v>#N/A</v>
      </c>
      <c r="BN6" s="510" t="e">
        <f>+IF(AND(ISTEXT('Hygiene Data'!B2),EC6="Yes"),'Hygiene Data'!H9,IF(AND(ISTEXT('Hygiene Data'!B2),EC6="No",ISNUMBER('Hygiene Data'!H9)),CONCATENATE("[",ROUND('Hygiene Data'!H9,0),"]"),NA()))</f>
        <v>#N/A</v>
      </c>
      <c r="BO6" s="510" t="e">
        <f>+IF(AND(ISTEXT('Hygiene Data'!B2),ED6="Yes"),'Hygiene Data'!I5,IF(AND(ISTEXT('Hygiene Data'!B2),ED6="No",ISNUMBER('Hygiene Data'!I5)),CONCATENATE("[",ROUND('Hygiene Data'!I5,0),"]"),NA()))</f>
        <v>#N/A</v>
      </c>
      <c r="BP6" s="510" t="e">
        <f>+IF(AND(ISTEXT('Hygiene Data'!B2),EE6="Yes"),'Hygiene Data'!I7,IF(AND(ISTEXT('Hygiene Data'!B2),EE6="No",ISNUMBER('Hygiene Data'!I7)),CONCATENATE("[",ROUND('Hygiene Data'!I7,0),"]"),NA()))</f>
        <v>#N/A</v>
      </c>
      <c r="BQ6" s="510" t="e">
        <f>+IF(AND(ISTEXT('Hygiene Data'!B2),EF6="Yes"),'Hygiene Data'!I9,IF(AND(ISTEXT('Hygiene Data'!B2),EF6="No",ISNUMBER('Hygiene Data'!I9)),CONCATENATE("[",ROUND('Hygiene Data'!I9,0),"]"),NA()))</f>
        <v>#N/A</v>
      </c>
      <c r="BS6" s="371" t="str">
        <f>+'Water Data'!D27</f>
        <v>Yes</v>
      </c>
      <c r="BT6" s="371" t="str">
        <f>+'Water Data'!D28</f>
        <v>Yes</v>
      </c>
      <c r="BU6" s="371">
        <f>+'Water Data'!D29</f>
        <v>0</v>
      </c>
      <c r="BV6" s="371">
        <f>+'Water Data'!E27</f>
        <v>0</v>
      </c>
      <c r="BW6" s="371">
        <f>+'Water Data'!E28</f>
        <v>0</v>
      </c>
      <c r="BX6" s="371">
        <f>+'Water Data'!E29</f>
        <v>0</v>
      </c>
      <c r="BY6" s="371">
        <f>+'Water Data'!F27</f>
        <v>0</v>
      </c>
      <c r="BZ6" s="371">
        <f>+'Water Data'!F28</f>
        <v>0</v>
      </c>
      <c r="CA6" s="371">
        <f>+'Water Data'!F29</f>
        <v>0</v>
      </c>
      <c r="CB6" s="371">
        <f>+'Water Data'!G27</f>
        <v>0</v>
      </c>
      <c r="CC6" s="371">
        <f>+'Water Data'!G28</f>
        <v>0</v>
      </c>
      <c r="CD6" s="371">
        <f>+'Water Data'!G29</f>
        <v>0</v>
      </c>
      <c r="CE6" s="371" t="str">
        <f>+'Water Data'!H27</f>
        <v>Yes</v>
      </c>
      <c r="CF6" s="371" t="str">
        <f>+'Water Data'!H28</f>
        <v>Yes</v>
      </c>
      <c r="CG6" s="371">
        <f>+'Water Data'!H29</f>
        <v>0</v>
      </c>
      <c r="CH6" s="371" t="str">
        <f>+'Water Data'!I27</f>
        <v>Yes</v>
      </c>
      <c r="CI6" s="371" t="str">
        <f>+'Water Data'!I28</f>
        <v>Yes</v>
      </c>
      <c r="CJ6" s="371">
        <f>+'Water Data'!I29</f>
        <v>0</v>
      </c>
      <c r="CK6" s="371" t="str">
        <f>+'Sanitation Data'!D28</f>
        <v>No</v>
      </c>
      <c r="CL6" s="371" t="str">
        <f>+'Sanitation Data'!D29</f>
        <v>No</v>
      </c>
      <c r="CM6" s="371">
        <f>+'Sanitation Data'!D30</f>
        <v>0</v>
      </c>
      <c r="CN6" s="371">
        <f>+'Sanitation Data'!D31</f>
        <v>0</v>
      </c>
      <c r="CO6" s="371">
        <f>+'Sanitation Data'!D32</f>
        <v>0</v>
      </c>
      <c r="CP6" s="371">
        <f>+'Sanitation Data'!E28</f>
        <v>0</v>
      </c>
      <c r="CQ6" s="371">
        <f>+'Sanitation Data'!E29</f>
        <v>0</v>
      </c>
      <c r="CR6" s="371">
        <f>+'Sanitation Data'!E30</f>
        <v>0</v>
      </c>
      <c r="CS6" s="371">
        <f>+'Sanitation Data'!E31</f>
        <v>0</v>
      </c>
      <c r="CT6" s="371">
        <f>+'Sanitation Data'!E32</f>
        <v>0</v>
      </c>
      <c r="CU6" s="371">
        <f>+'Sanitation Data'!F28</f>
        <v>0</v>
      </c>
      <c r="CV6" s="371">
        <f>+'Sanitation Data'!F29</f>
        <v>0</v>
      </c>
      <c r="CW6" s="371">
        <f>+'Sanitation Data'!F30</f>
        <v>0</v>
      </c>
      <c r="CX6" s="371">
        <f>+'Sanitation Data'!F31</f>
        <v>0</v>
      </c>
      <c r="CY6" s="371">
        <f>+'Sanitation Data'!F32</f>
        <v>0</v>
      </c>
      <c r="CZ6" s="371">
        <f>+'Sanitation Data'!G28</f>
        <v>0</v>
      </c>
      <c r="DA6" s="371">
        <f>+'Sanitation Data'!G29</f>
        <v>0</v>
      </c>
      <c r="DB6" s="371">
        <f>+'Sanitation Data'!G30</f>
        <v>0</v>
      </c>
      <c r="DC6" s="371">
        <f>+'Sanitation Data'!G31</f>
        <v>0</v>
      </c>
      <c r="DD6" s="371">
        <f>+'Sanitation Data'!G32</f>
        <v>0</v>
      </c>
      <c r="DE6" s="371" t="str">
        <f>+'Sanitation Data'!H28</f>
        <v>No</v>
      </c>
      <c r="DF6" s="371" t="str">
        <f>+'Sanitation Data'!H29</f>
        <v>No</v>
      </c>
      <c r="DG6" s="371">
        <f>+'Sanitation Data'!H30</f>
        <v>0</v>
      </c>
      <c r="DH6" s="371">
        <f>+'Sanitation Data'!H31</f>
        <v>0</v>
      </c>
      <c r="DI6" s="371">
        <f>+'Sanitation Data'!H32</f>
        <v>0</v>
      </c>
      <c r="DJ6" s="371" t="str">
        <f>+'Sanitation Data'!I28</f>
        <v>No</v>
      </c>
      <c r="DK6" s="371" t="str">
        <f>+'Sanitation Data'!I29</f>
        <v>No</v>
      </c>
      <c r="DL6" s="371">
        <f>+'Sanitation Data'!I30</f>
        <v>0</v>
      </c>
      <c r="DM6" s="371">
        <f>+'Sanitation Data'!I31</f>
        <v>0</v>
      </c>
      <c r="DN6" s="371">
        <f>+'Sanitation Data'!I32</f>
        <v>0</v>
      </c>
      <c r="DO6" s="371">
        <f>+'Hygiene Data'!D11</f>
        <v>0</v>
      </c>
      <c r="DP6" s="371">
        <f>+'Hygiene Data'!D12</f>
        <v>0</v>
      </c>
      <c r="DQ6" s="371">
        <f>+'Hygiene Data'!D13</f>
        <v>0</v>
      </c>
      <c r="DR6" s="371">
        <f>+'Hygiene Data'!E11</f>
        <v>0</v>
      </c>
      <c r="DS6" s="371">
        <f>+'Hygiene Data'!E12</f>
        <v>0</v>
      </c>
      <c r="DT6" s="371">
        <f>+'Hygiene Data'!E13</f>
        <v>0</v>
      </c>
      <c r="DU6" s="371">
        <f>+'Hygiene Data'!F11</f>
        <v>0</v>
      </c>
      <c r="DV6" s="371">
        <f>+'Hygiene Data'!F12</f>
        <v>0</v>
      </c>
      <c r="DW6" s="371">
        <f>+'Hygiene Data'!F13</f>
        <v>0</v>
      </c>
      <c r="DX6" s="371">
        <f>+'Hygiene Data'!G11</f>
        <v>0</v>
      </c>
      <c r="DY6" s="371">
        <f>+'Hygiene Data'!G12</f>
        <v>0</v>
      </c>
      <c r="DZ6" s="371">
        <f>+'Hygiene Data'!G13</f>
        <v>0</v>
      </c>
      <c r="EA6" s="371">
        <f>+'Hygiene Data'!H11</f>
        <v>0</v>
      </c>
      <c r="EB6" s="371">
        <f>+'Hygiene Data'!H12</f>
        <v>0</v>
      </c>
      <c r="EC6" s="371">
        <f>+'Hygiene Data'!H13</f>
        <v>0</v>
      </c>
      <c r="ED6" s="371">
        <f>+'Hygiene Data'!I11</f>
        <v>0</v>
      </c>
      <c r="EE6" s="371">
        <f>+'Hygiene Data'!I12</f>
        <v>0</v>
      </c>
      <c r="EF6" s="371">
        <f>+'Hygiene Data'!I13</f>
        <v>0</v>
      </c>
    </row>
    <row r="7" spans="1:136" x14ac:dyDescent="0.25">
      <c r="A7" s="480" t="str">
        <f ca="1">+IF(OFFSET('Water Data'!$B$2,0,10*ROW('Water Data'!E1))="","",OFFSET('Water Data'!$B$2,0,10*ROW('Water Data'!E1)))</f>
        <v>TLS_2011_EMIS</v>
      </c>
      <c r="B7" s="480"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7">
        <f t="shared" ref="C7:C70" ca="1" si="0">+IF(ISNUMBER(VALUE(MID(A7,5,4))), VALUE(MID(A7, 5,4)),"")</f>
        <v>2011</v>
      </c>
      <c r="D7" s="508">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76.58</v>
      </c>
      <c r="E7" s="508">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63.325991189427313</v>
      </c>
      <c r="F7" s="508"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8"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8"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8"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8"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8"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8"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8"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8"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8"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8">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76.929133858267718</v>
      </c>
      <c r="Q7" s="508">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63.897637795275593</v>
      </c>
      <c r="R7" s="508"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8">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71.739130434782609</v>
      </c>
      <c r="T7" s="508">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55.434782608695656</v>
      </c>
      <c r="U7" s="508"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9"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[88]</v>
      </c>
      <c r="W7" s="509"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[60]</v>
      </c>
      <c r="X7" s="509"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9"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9"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9"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9"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9"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9"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9"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9"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9"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9"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9"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9"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9"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9"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9"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9"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9"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9" t="str">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[89]</v>
      </c>
      <c r="AQ7" s="509"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[60]</v>
      </c>
      <c r="AR7" s="509"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9"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9"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9" t="str">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[73]</v>
      </c>
      <c r="AV7" s="509" t="str">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[54]</v>
      </c>
      <c r="AW7" s="509"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9"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9"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10"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6"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10"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10"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10"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10"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10"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10"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10"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10"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10"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10"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10"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10"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10"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10"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10"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10"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1" t="str">
        <f ca="1">+IF(OFFSET('Water Data'!$D$27,0,10*ROW('Water Data'!D1))="","",OFFSET('Water Data'!$D$27,0,10*ROW('Water Data'!D1)))</f>
        <v>Yes</v>
      </c>
      <c r="BT7" s="371" t="str">
        <f ca="1">+IF(OFFSET('Water Data'!$D$28,0,10*ROW('Water Data'!D1))="","",OFFSET('Water Data'!$D$28,0,10*ROW('Water Data'!D1)))</f>
        <v>Yes</v>
      </c>
      <c r="BU7" s="371" t="str">
        <f ca="1">+IF(OFFSET('Water Data'!$D$29,0,10*ROW('Water Data'!D1))="","",OFFSET('Water Data'!$D$29,0,10*ROW('Water Data'!D1)))</f>
        <v/>
      </c>
      <c r="BV7" s="371" t="str">
        <f ca="1">+IF(OFFSET('Water Data'!$E$27,0,10*ROW('Water Data'!E1))="","",OFFSET('Water Data'!$E$27,0,10*ROW('Water Data'!E1)))</f>
        <v/>
      </c>
      <c r="BW7" s="371" t="str">
        <f ca="1">+IF(OFFSET('Water Data'!$E$28,0,10*ROW('Water Data'!E1))="","",OFFSET('Water Data'!$E$28,0,10*ROW('Water Data'!E1)))</f>
        <v/>
      </c>
      <c r="BX7" s="371" t="str">
        <f ca="1">+IF(OFFSET('Water Data'!$E$29,0,10*ROW('Water Data'!E1))="","",OFFSET('Water Data'!$E$29,0,10*ROW('Water Data'!E1)))</f>
        <v/>
      </c>
      <c r="BY7" s="371" t="str">
        <f ca="1">+IF(OFFSET('Water Data'!$F$27,0,10*ROW('Water Data'!F1))="","",OFFSET('Water Data'!$F$27,0,10*ROW('Water Data'!F1)))</f>
        <v/>
      </c>
      <c r="BZ7" s="371" t="str">
        <f ca="1">+IF(OFFSET('Water Data'!$F$28,0,10*ROW('Water Data'!F1))="","",OFFSET('Water Data'!$F$28,0,10*ROW('Water Data'!F1)))</f>
        <v/>
      </c>
      <c r="CA7" s="371" t="str">
        <f ca="1">+IF(OFFSET('Water Data'!$F$29,0,10*ROW('Water Data'!F1))="","",OFFSET('Water Data'!$F$29,0,10*ROW('Water Data'!F1)))</f>
        <v/>
      </c>
      <c r="CB7" s="371" t="str">
        <f ca="1">+IF(OFFSET('Water Data'!$G$27,0,10*ROW('Water Data'!G1))="","",OFFSET('Water Data'!$G$27,0,10*ROW('Water Data'!G1)))</f>
        <v/>
      </c>
      <c r="CC7" s="371" t="str">
        <f ca="1">+IF(OFFSET('Water Data'!$G$28,0,10*ROW('Water Data'!G1))="","",OFFSET('Water Data'!$G$28,0,10*ROW('Water Data'!G1)))</f>
        <v/>
      </c>
      <c r="CD7" s="371" t="str">
        <f ca="1">+IF(OFFSET('Water Data'!$G$29,0,10*ROW('Water Data'!G1))="","",OFFSET('Water Data'!$G$29,0,10*ROW('Water Data'!G1)))</f>
        <v/>
      </c>
      <c r="CE7" s="371" t="str">
        <f ca="1">+IF(OFFSET('Water Data'!$H$27,0,10*ROW('Water Data'!H1))="","",OFFSET('Water Data'!$H$27,0,10*ROW('Water Data'!H1)))</f>
        <v>Yes</v>
      </c>
      <c r="CF7" s="371" t="str">
        <f ca="1">+IF(OFFSET('Water Data'!$H$28,0,10*ROW('Water Data'!H1))="","",OFFSET('Water Data'!$H$28,0,10*ROW('Water Data'!H1)))</f>
        <v>Yes</v>
      </c>
      <c r="CG7" s="371" t="str">
        <f ca="1">+IF(OFFSET('Water Data'!$H$29,0,10*ROW('Water Data'!H1))="","",OFFSET('Water Data'!$H$29,0,10*ROW('Water Data'!H1)))</f>
        <v/>
      </c>
      <c r="CH7" s="371" t="str">
        <f ca="1">+IF(OFFSET('Water Data'!$I$27,0,10*ROW('Water Data'!I1))="","",OFFSET('Water Data'!$I$27,0,10*ROW('Water Data'!I1)))</f>
        <v>Yes</v>
      </c>
      <c r="CI7" s="371" t="str">
        <f ca="1">+IF(OFFSET('Water Data'!$I$28,0,10*ROW('Water Data'!I1))="","",OFFSET('Water Data'!$I$28,0,10*ROW('Water Data'!I1)))</f>
        <v>Yes</v>
      </c>
      <c r="CJ7" s="371" t="str">
        <f ca="1">+IF(OFFSET('Water Data'!$I$29,0,10*ROW('Water Data'!I1))="","",OFFSET('Water Data'!$I$29,0,10*ROW('Water Data'!I1)))</f>
        <v/>
      </c>
      <c r="CK7" s="371" t="str">
        <f ca="1">+IF(OFFSET('Sanitation Data'!$D$28,0,10*ROW('Sanitation Data'!D1))="","",OFFSET('Sanitation Data'!$D$28,0,10*ROW('Sanitation Data'!D1)))</f>
        <v>No</v>
      </c>
      <c r="CL7" s="371" t="str">
        <f ca="1">+IF(OFFSET('Sanitation Data'!$D$29,0,10*ROW('Sanitation Data'!D1))="","",OFFSET('Sanitation Data'!$D$29,0,10*ROW('Sanitation Data'!D1)))</f>
        <v>No</v>
      </c>
      <c r="CM7" s="371" t="str">
        <f ca="1">+IF(OFFSET('Sanitation Data'!$D$30,0,10*ROW('Sanitation Data'!D1))="","",OFFSET('Sanitation Data'!$D$30,0,10*ROW('Sanitation Data'!D1)))</f>
        <v/>
      </c>
      <c r="CN7" s="371" t="str">
        <f ca="1">+IF(OFFSET('Sanitation Data'!$D$31,0,10*ROW('Sanitation Data'!D1))="","",OFFSET('Sanitation Data'!$D$31,0,10*ROW('Sanitation Data'!D1)))</f>
        <v/>
      </c>
      <c r="CO7" s="371" t="str">
        <f ca="1">+IF(OFFSET('Sanitation Data'!$D$32,0,10*ROW('Sanitation Data'!D1))="","",OFFSET('Sanitation Data'!$D$32,0,10*ROW('Sanitation Data'!D1)))</f>
        <v/>
      </c>
      <c r="CP7" s="371" t="str">
        <f ca="1">+IF(OFFSET('Sanitation Data'!$E$28,0,10*ROW('Sanitation Data'!E1))="","",OFFSET('Sanitation Data'!$E$28,0,10*ROW('Sanitation Data'!E1)))</f>
        <v/>
      </c>
      <c r="CQ7" s="371" t="str">
        <f ca="1">+IF(OFFSET('Sanitation Data'!$E$29,0,10*ROW('Sanitation Data'!E1))="","",OFFSET('Sanitation Data'!$E$29,0,10*ROW('Sanitation Data'!E1)))</f>
        <v/>
      </c>
      <c r="CR7" s="371" t="str">
        <f ca="1">+IF(OFFSET('Sanitation Data'!$E$30,0,10*ROW('Sanitation Data'!E1))="","",OFFSET('Sanitation Data'!$E$30,0,10*ROW('Sanitation Data'!E1)))</f>
        <v/>
      </c>
      <c r="CS7" s="371" t="str">
        <f ca="1">+IF(OFFSET('Sanitation Data'!$E$31,0,10*ROW('Sanitation Data'!E1))="","",OFFSET('Sanitation Data'!$E$31,0,10*ROW('Sanitation Data'!E1)))</f>
        <v/>
      </c>
      <c r="CT7" s="371" t="str">
        <f ca="1">+IF(OFFSET('Sanitation Data'!$E$32,0,10*ROW('Sanitation Data'!E1))="","",OFFSET('Sanitation Data'!$E$32,0,10*ROW('Sanitation Data'!E1)))</f>
        <v/>
      </c>
      <c r="CU7" s="371" t="str">
        <f ca="1">+IF(OFFSET('Sanitation Data'!$F$28,0,10*ROW('Sanitation Data'!F1))="","",OFFSET('Sanitation Data'!$F$28,0,10*ROW('Sanitation Data'!F1)))</f>
        <v/>
      </c>
      <c r="CV7" s="371" t="str">
        <f ca="1">+IF(OFFSET('Sanitation Data'!$F$29,0,10*ROW('Sanitation Data'!F1))="","",OFFSET('Sanitation Data'!$F$29,0,10*ROW('Sanitation Data'!F1)))</f>
        <v/>
      </c>
      <c r="CW7" s="371" t="str">
        <f ca="1">+IF(OFFSET('Sanitation Data'!$F$30,0,10*ROW('Sanitation Data'!F1))="","",OFFSET('Sanitation Data'!$F$30,0,10*ROW('Sanitation Data'!F1)))</f>
        <v/>
      </c>
      <c r="CX7" s="371" t="str">
        <f ca="1">+IF(OFFSET('Sanitation Data'!$F$31,0,10*ROW('Sanitation Data'!F1))="","",OFFSET('Sanitation Data'!$F$31,0,10*ROW('Sanitation Data'!F1)))</f>
        <v/>
      </c>
      <c r="CY7" s="371" t="str">
        <f ca="1">+IF(OFFSET('Sanitation Data'!$F$32,0,10*ROW('Sanitation Data'!F1))="","",OFFSET('Sanitation Data'!$F$32,0,10*ROW('Sanitation Data'!F1)))</f>
        <v/>
      </c>
      <c r="CZ7" s="371" t="str">
        <f ca="1">+IF(OFFSET('Sanitation Data'!$G$28,0,10*ROW('Sanitation Data'!G1))="","",OFFSET('Sanitation Data'!$G$28,0,10*ROW('Sanitation Data'!G1)))</f>
        <v/>
      </c>
      <c r="DA7" s="371" t="str">
        <f ca="1">+IF(OFFSET('Sanitation Data'!$G$29,0,10*ROW('Sanitation Data'!G1))="","",OFFSET('Sanitation Data'!$G$29,0,10*ROW('Sanitation Data'!G1)))</f>
        <v/>
      </c>
      <c r="DB7" s="371" t="str">
        <f ca="1">+IF(OFFSET('Sanitation Data'!$G$30,0,10*ROW('Sanitation Data'!G1))="","",OFFSET('Sanitation Data'!$G$30,0,10*ROW('Sanitation Data'!G1)))</f>
        <v/>
      </c>
      <c r="DC7" s="371" t="str">
        <f ca="1">+IF(OFFSET('Sanitation Data'!$G$31,0,10*ROW('Sanitation Data'!G1))="","",OFFSET('Sanitation Data'!$G$31,0,10*ROW('Sanitation Data'!G1)))</f>
        <v/>
      </c>
      <c r="DD7" s="371" t="str">
        <f ca="1">+IF(OFFSET('Sanitation Data'!$G$32,0,10*ROW('Sanitation Data'!G1))="","",OFFSET('Sanitation Data'!$G$32,0,10*ROW('Sanitation Data'!G1)))</f>
        <v/>
      </c>
      <c r="DE7" s="371" t="str">
        <f ca="1">+IF(OFFSET('Sanitation Data'!$H$28,0,10*ROW('Sanitation Data'!H1))="","",OFFSET('Sanitation Data'!$H$28,0,10*ROW('Sanitation Data'!H1)))</f>
        <v>No</v>
      </c>
      <c r="DF7" s="371" t="str">
        <f ca="1">+IF(OFFSET('Sanitation Data'!$H$29,0,10*ROW('Sanitation Data'!H1))="","",OFFSET('Sanitation Data'!$H$29,0,10*ROW('Sanitation Data'!H1)))</f>
        <v>No</v>
      </c>
      <c r="DG7" s="371" t="str">
        <f ca="1">+IF(OFFSET('Sanitation Data'!$H$30,0,10*ROW('Sanitation Data'!H1))="","",OFFSET('Sanitation Data'!$H$30,0,10*ROW('Sanitation Data'!H1)))</f>
        <v/>
      </c>
      <c r="DH7" s="371" t="str">
        <f ca="1">+IF(OFFSET('Sanitation Data'!$H$31,0,10*ROW('Sanitation Data'!H1))="","",OFFSET('Sanitation Data'!$H$31,0,10*ROW('Sanitation Data'!H1)))</f>
        <v/>
      </c>
      <c r="DI7" s="371" t="str">
        <f ca="1">+IF(OFFSET('Sanitation Data'!$H$32,0,10*ROW('Sanitation Data'!H1))="","",OFFSET('Sanitation Data'!$H$32,0,10*ROW('Sanitation Data'!H1)))</f>
        <v/>
      </c>
      <c r="DJ7" s="371" t="str">
        <f ca="1">+IF(OFFSET('Sanitation Data'!$I$28,0,10*ROW('Sanitation Data'!I1))="","",OFFSET('Sanitation Data'!$I$28,0,10*ROW('Sanitation Data'!I1)))</f>
        <v>No</v>
      </c>
      <c r="DK7" s="371" t="str">
        <f ca="1">+IF(OFFSET('Sanitation Data'!$I$29,0,10*ROW('Sanitation Data'!I1))="","",OFFSET('Sanitation Data'!$I$29,0,10*ROW('Sanitation Data'!I1)))</f>
        <v>No</v>
      </c>
      <c r="DL7" s="371" t="str">
        <f ca="1">+IF(OFFSET('Sanitation Data'!$I$30,0,10*ROW('Sanitation Data'!I1))="","",OFFSET('Sanitation Data'!$I$30,0,10*ROW('Sanitation Data'!I1)))</f>
        <v/>
      </c>
      <c r="DM7" s="371" t="str">
        <f ca="1">+IF(OFFSET('Sanitation Data'!$I$31,0,10*ROW('Sanitation Data'!I1))="","",OFFSET('Sanitation Data'!$I$31,0,10*ROW('Sanitation Data'!I1)))</f>
        <v/>
      </c>
      <c r="DN7" s="371" t="str">
        <f ca="1">+IF(OFFSET('Sanitation Data'!$I$32,0,10*ROW('Sanitation Data'!I1))="","",OFFSET('Sanitation Data'!$I$32,0,10*ROW('Sanitation Data'!I1)))</f>
        <v/>
      </c>
      <c r="DO7" s="371" t="str">
        <f ca="1">+IF(OFFSET('Hygiene Data'!$D$11,0,10*ROW('Hygiene Data'!D1))="","",OFFSET('Hygiene Data'!$D$11,0,10*ROW('Hygiene Data'!D1)))</f>
        <v/>
      </c>
      <c r="DP7" s="371" t="str">
        <f ca="1">+IF(OFFSET('Hygiene Data'!$D$12,0,10*ROW('Hygiene Data'!D1))="","",OFFSET('Hygiene Data'!$D$12,0,10*ROW('Hygiene Data'!D1)))</f>
        <v/>
      </c>
      <c r="DQ7" s="371" t="str">
        <f ca="1">+IF(OFFSET('Hygiene Data'!$D$13,0,10*ROW('Hygiene Data'!D1))="","",OFFSET('Hygiene Data'!$D$13,0,10*ROW('Hygiene Data'!D1)))</f>
        <v/>
      </c>
      <c r="DR7" s="371" t="str">
        <f ca="1">+IF(OFFSET('Hygiene Data'!$E$11,0,10*ROW('Hygiene Data'!E1))="","",OFFSET('Hygiene Data'!$E$11,0,10*ROW('Hygiene Data'!E1)))</f>
        <v/>
      </c>
      <c r="DS7" s="371" t="str">
        <f ca="1">+IF(OFFSET('Hygiene Data'!$E$12,0,10*ROW('Hygiene Data'!E1))="","",OFFSET('Hygiene Data'!$E$12,0,10*ROW('Hygiene Data'!E1)))</f>
        <v/>
      </c>
      <c r="DT7" s="371" t="str">
        <f ca="1">+IF(OFFSET('Hygiene Data'!$E$13,0,10*ROW('Hygiene Data'!E1))="","",OFFSET('Hygiene Data'!$E$13,0,10*ROW('Hygiene Data'!E1)))</f>
        <v/>
      </c>
      <c r="DU7" s="371" t="str">
        <f ca="1">+IF(OFFSET('Hygiene Data'!$F$11,0,10*ROW('Hygiene Data'!F1))="","",OFFSET('Hygiene Data'!$F$11,0,10*ROW('Hygiene Data'!F1)))</f>
        <v/>
      </c>
      <c r="DV7" s="371" t="str">
        <f ca="1">+IF(OFFSET('Hygiene Data'!$F$12,0,10*ROW('Hygiene Data'!F1))="","",OFFSET('Hygiene Data'!$F$12,0,10*ROW('Hygiene Data'!F1)))</f>
        <v/>
      </c>
      <c r="DW7" s="371" t="str">
        <f ca="1">+IF(OFFSET('Hygiene Data'!$F$13,0,10*ROW('Hygiene Data'!F1))="","",OFFSET('Hygiene Data'!$F$13,0,10*ROW('Hygiene Data'!F1)))</f>
        <v/>
      </c>
      <c r="DX7" s="371" t="str">
        <f ca="1">+IF(OFFSET('Hygiene Data'!$G$11,0,10*ROW('Hygiene Data'!G1))="","",OFFSET('Hygiene Data'!$G$11,0,10*ROW('Hygiene Data'!G1)))</f>
        <v/>
      </c>
      <c r="DY7" s="371" t="str">
        <f ca="1">+IF(OFFSET('Hygiene Data'!$G$12,0,10*ROW('Hygiene Data'!G1))="","",OFFSET('Hygiene Data'!$G$12,0,10*ROW('Hygiene Data'!G1)))</f>
        <v/>
      </c>
      <c r="DZ7" s="371" t="str">
        <f ca="1">+IF(OFFSET('Hygiene Data'!$G$13,0,10*ROW('Hygiene Data'!G1))="","",OFFSET('Hygiene Data'!$G$13,0,10*ROW('Hygiene Data'!G1)))</f>
        <v/>
      </c>
      <c r="EA7" s="371" t="str">
        <f ca="1">+IF(OFFSET('Hygiene Data'!$H$11,0,10*ROW('Hygiene Data'!H1))="","",OFFSET('Hygiene Data'!$H$11,0,10*ROW('Hygiene Data'!H1)))</f>
        <v/>
      </c>
      <c r="EB7" s="371" t="str">
        <f ca="1">+IF(OFFSET('Hygiene Data'!$H$12,0,10*ROW('Hygiene Data'!H1))="","",OFFSET('Hygiene Data'!$H$12,0,10*ROW('Hygiene Data'!H1)))</f>
        <v/>
      </c>
      <c r="EC7" s="371" t="str">
        <f ca="1">+IF(OFFSET('Hygiene Data'!$H$13,0,10*ROW('Hygiene Data'!H1))="","",OFFSET('Hygiene Data'!$H$13,0,10*ROW('Hygiene Data'!H1)))</f>
        <v/>
      </c>
      <c r="ED7" s="371" t="str">
        <f ca="1">+IF(OFFSET('Hygiene Data'!$I$11,0,10*ROW('Hygiene Data'!I1))="","",OFFSET('Hygiene Data'!$I$11,0,10*ROW('Hygiene Data'!I1)))</f>
        <v/>
      </c>
      <c r="EE7" s="371" t="str">
        <f ca="1">+IF(OFFSET('Hygiene Data'!$I$12,0,10*ROW('Hygiene Data'!I1))="","",OFFSET('Hygiene Data'!$I$12,0,10*ROW('Hygiene Data'!I1)))</f>
        <v/>
      </c>
      <c r="EF7" s="371" t="str">
        <f ca="1">+IF(OFFSET('Hygiene Data'!$I$13,0,10*ROW('Hygiene Data'!I1))="","",OFFSET('Hygiene Data'!$I$13,0,10*ROW('Hygiene Data'!I1)))</f>
        <v/>
      </c>
    </row>
    <row r="8" spans="1:136" x14ac:dyDescent="0.25">
      <c r="A8" s="480" t="str">
        <f ca="1">+IF(OFFSET('Water Data'!$B$2,0,10*ROW('Water Data'!E2))="","",OFFSET('Water Data'!$B$2,0,10*ROW('Water Data'!E2)))</f>
        <v>TLS_2012_EMIS</v>
      </c>
      <c r="B8" s="480"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EMIS</v>
      </c>
      <c r="C8" s="507">
        <f t="shared" ca="1" si="0"/>
        <v>2012</v>
      </c>
      <c r="D8" s="508">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66.52000000000001</v>
      </c>
      <c r="E8" s="508">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63.035000000000004</v>
      </c>
      <c r="F8" s="508">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60.28</v>
      </c>
      <c r="G8" s="508"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8"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8"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8"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8"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8"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8"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8"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8"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8">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65.819999999999993</v>
      </c>
      <c r="Q8" s="508">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62.669999999999995</v>
      </c>
      <c r="R8" s="508">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59.91</v>
      </c>
      <c r="S8" s="508">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75.789999999999992</v>
      </c>
      <c r="T8" s="508">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67.89</v>
      </c>
      <c r="U8" s="508">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65.260000000000005</v>
      </c>
      <c r="V8" s="509">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85.5</v>
      </c>
      <c r="W8" s="509">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71.150000000000006</v>
      </c>
      <c r="X8" s="509"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9"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9">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40.75</v>
      </c>
      <c r="AA8" s="509"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9"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9"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9"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9"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9"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9"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9"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9"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9"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9"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9"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9"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9"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9"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9">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85.1</v>
      </c>
      <c r="AQ8" s="509">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70.199999999999989</v>
      </c>
      <c r="AR8" s="509"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9"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9">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40.299999999999997</v>
      </c>
      <c r="AU8" s="509">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92.1</v>
      </c>
      <c r="AV8" s="509">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84.199999999999989</v>
      </c>
      <c r="AW8" s="509"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9"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9">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47.4</v>
      </c>
      <c r="AZ8" s="510"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6"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10"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10"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10"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10"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10"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10"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10"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10"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10"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10"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10"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10"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10"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10"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10"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10"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1" t="str">
        <f ca="1">+IF(OFFSET('Water Data'!$D$27,0,10*ROW('Water Data'!D2))="","",OFFSET('Water Data'!$D$27,0,10*ROW('Water Data'!D2)))</f>
        <v>Yes</v>
      </c>
      <c r="BT8" s="371" t="str">
        <f ca="1">+IF(OFFSET('Water Data'!$D$28,0,10*ROW('Water Data'!D2))="","",OFFSET('Water Data'!$D$28,0,10*ROW('Water Data'!D2)))</f>
        <v>Yes</v>
      </c>
      <c r="BU8" s="371" t="str">
        <f ca="1">+IF(OFFSET('Water Data'!$D$29,0,10*ROW('Water Data'!D2))="","",OFFSET('Water Data'!$D$29,0,10*ROW('Water Data'!D2)))</f>
        <v>Yes</v>
      </c>
      <c r="BV8" s="371" t="str">
        <f ca="1">+IF(OFFSET('Water Data'!$E$27,0,10*ROW('Water Data'!E2))="","",OFFSET('Water Data'!$E$27,0,10*ROW('Water Data'!E2)))</f>
        <v/>
      </c>
      <c r="BW8" s="371" t="str">
        <f ca="1">+IF(OFFSET('Water Data'!$E$28,0,10*ROW('Water Data'!E2))="","",OFFSET('Water Data'!$E$28,0,10*ROW('Water Data'!E2)))</f>
        <v/>
      </c>
      <c r="BX8" s="371" t="str">
        <f ca="1">+IF(OFFSET('Water Data'!$E$29,0,10*ROW('Water Data'!E2))="","",OFFSET('Water Data'!$E$29,0,10*ROW('Water Data'!E2)))</f>
        <v/>
      </c>
      <c r="BY8" s="371" t="str">
        <f ca="1">+IF(OFFSET('Water Data'!$F$27,0,10*ROW('Water Data'!F2))="","",OFFSET('Water Data'!$F$27,0,10*ROW('Water Data'!F2)))</f>
        <v/>
      </c>
      <c r="BZ8" s="371" t="str">
        <f ca="1">+IF(OFFSET('Water Data'!$F$28,0,10*ROW('Water Data'!F2))="","",OFFSET('Water Data'!$F$28,0,10*ROW('Water Data'!F2)))</f>
        <v/>
      </c>
      <c r="CA8" s="371" t="str">
        <f ca="1">+IF(OFFSET('Water Data'!$F$29,0,10*ROW('Water Data'!F2))="","",OFFSET('Water Data'!$F$29,0,10*ROW('Water Data'!F2)))</f>
        <v/>
      </c>
      <c r="CB8" s="371" t="str">
        <f ca="1">+IF(OFFSET('Water Data'!$G$27,0,10*ROW('Water Data'!G2))="","",OFFSET('Water Data'!$G$27,0,10*ROW('Water Data'!G2)))</f>
        <v/>
      </c>
      <c r="CC8" s="371" t="str">
        <f ca="1">+IF(OFFSET('Water Data'!$G$28,0,10*ROW('Water Data'!G2))="","",OFFSET('Water Data'!$G$28,0,10*ROW('Water Data'!G2)))</f>
        <v/>
      </c>
      <c r="CD8" s="371" t="str">
        <f ca="1">+IF(OFFSET('Water Data'!$G$29,0,10*ROW('Water Data'!G2))="","",OFFSET('Water Data'!$G$29,0,10*ROW('Water Data'!G2)))</f>
        <v/>
      </c>
      <c r="CE8" s="371" t="str">
        <f ca="1">+IF(OFFSET('Water Data'!$H$27,0,10*ROW('Water Data'!H2))="","",OFFSET('Water Data'!$H$27,0,10*ROW('Water Data'!H2)))</f>
        <v>Yes</v>
      </c>
      <c r="CF8" s="371" t="str">
        <f ca="1">+IF(OFFSET('Water Data'!$H$28,0,10*ROW('Water Data'!H2))="","",OFFSET('Water Data'!$H$28,0,10*ROW('Water Data'!H2)))</f>
        <v>Yes</v>
      </c>
      <c r="CG8" s="371" t="str">
        <f ca="1">+IF(OFFSET('Water Data'!$H$29,0,10*ROW('Water Data'!H2))="","",OFFSET('Water Data'!$H$29,0,10*ROW('Water Data'!H2)))</f>
        <v>Yes</v>
      </c>
      <c r="CH8" s="371" t="str">
        <f ca="1">+IF(OFFSET('Water Data'!$I$27,0,10*ROW('Water Data'!I2))="","",OFFSET('Water Data'!$I$27,0,10*ROW('Water Data'!I2)))</f>
        <v>Yes</v>
      </c>
      <c r="CI8" s="371" t="str">
        <f ca="1">+IF(OFFSET('Water Data'!$I$28,0,10*ROW('Water Data'!I2))="","",OFFSET('Water Data'!$I$28,0,10*ROW('Water Data'!I2)))</f>
        <v>Yes</v>
      </c>
      <c r="CJ8" s="371" t="str">
        <f ca="1">+IF(OFFSET('Water Data'!$I$29,0,10*ROW('Water Data'!I2))="","",OFFSET('Water Data'!$I$29,0,10*ROW('Water Data'!I2)))</f>
        <v>Yes</v>
      </c>
      <c r="CK8" s="371" t="str">
        <f ca="1">+IF(OFFSET('Sanitation Data'!$D$28,0,10*ROW('Sanitation Data'!D2))="","",OFFSET('Sanitation Data'!$D$28,0,10*ROW('Sanitation Data'!D2)))</f>
        <v>Yes</v>
      </c>
      <c r="CL8" s="371" t="str">
        <f ca="1">+IF(OFFSET('Sanitation Data'!$D$29,0,10*ROW('Sanitation Data'!D2))="","",OFFSET('Sanitation Data'!$D$29,0,10*ROW('Sanitation Data'!D2)))</f>
        <v>Yes</v>
      </c>
      <c r="CM8" s="371" t="str">
        <f ca="1">+IF(OFFSET('Sanitation Data'!$D$30,0,10*ROW('Sanitation Data'!D2))="","",OFFSET('Sanitation Data'!$D$30,0,10*ROW('Sanitation Data'!D2)))</f>
        <v/>
      </c>
      <c r="CN8" s="371" t="str">
        <f ca="1">+IF(OFFSET('Sanitation Data'!$D$31,0,10*ROW('Sanitation Data'!D2))="","",OFFSET('Sanitation Data'!$D$31,0,10*ROW('Sanitation Data'!D2)))</f>
        <v/>
      </c>
      <c r="CO8" s="371" t="str">
        <f ca="1">+IF(OFFSET('Sanitation Data'!$D$32,0,10*ROW('Sanitation Data'!D2))="","",OFFSET('Sanitation Data'!$D$32,0,10*ROW('Sanitation Data'!D2)))</f>
        <v>Yes</v>
      </c>
      <c r="CP8" s="371" t="str">
        <f ca="1">+IF(OFFSET('Sanitation Data'!$E$28,0,10*ROW('Sanitation Data'!E2))="","",OFFSET('Sanitation Data'!$E$28,0,10*ROW('Sanitation Data'!E2)))</f>
        <v/>
      </c>
      <c r="CQ8" s="371" t="str">
        <f ca="1">+IF(OFFSET('Sanitation Data'!$E$29,0,10*ROW('Sanitation Data'!E2))="","",OFFSET('Sanitation Data'!$E$29,0,10*ROW('Sanitation Data'!E2)))</f>
        <v/>
      </c>
      <c r="CR8" s="371" t="str">
        <f ca="1">+IF(OFFSET('Sanitation Data'!$E$30,0,10*ROW('Sanitation Data'!E2))="","",OFFSET('Sanitation Data'!$E$30,0,10*ROW('Sanitation Data'!E2)))</f>
        <v/>
      </c>
      <c r="CS8" s="371" t="str">
        <f ca="1">+IF(OFFSET('Sanitation Data'!$E$31,0,10*ROW('Sanitation Data'!E2))="","",OFFSET('Sanitation Data'!$E$31,0,10*ROW('Sanitation Data'!E2)))</f>
        <v/>
      </c>
      <c r="CT8" s="371" t="str">
        <f ca="1">+IF(OFFSET('Sanitation Data'!$E$32,0,10*ROW('Sanitation Data'!E2))="","",OFFSET('Sanitation Data'!$E$32,0,10*ROW('Sanitation Data'!E2)))</f>
        <v/>
      </c>
      <c r="CU8" s="371" t="str">
        <f ca="1">+IF(OFFSET('Sanitation Data'!$F$28,0,10*ROW('Sanitation Data'!F2))="","",OFFSET('Sanitation Data'!$F$28,0,10*ROW('Sanitation Data'!F2)))</f>
        <v/>
      </c>
      <c r="CV8" s="371" t="str">
        <f ca="1">+IF(OFFSET('Sanitation Data'!$F$29,0,10*ROW('Sanitation Data'!F2))="","",OFFSET('Sanitation Data'!$F$29,0,10*ROW('Sanitation Data'!F2)))</f>
        <v/>
      </c>
      <c r="CW8" s="371" t="str">
        <f ca="1">+IF(OFFSET('Sanitation Data'!$F$30,0,10*ROW('Sanitation Data'!F2))="","",OFFSET('Sanitation Data'!$F$30,0,10*ROW('Sanitation Data'!F2)))</f>
        <v/>
      </c>
      <c r="CX8" s="371" t="str">
        <f ca="1">+IF(OFFSET('Sanitation Data'!$F$31,0,10*ROW('Sanitation Data'!F2))="","",OFFSET('Sanitation Data'!$F$31,0,10*ROW('Sanitation Data'!F2)))</f>
        <v/>
      </c>
      <c r="CY8" s="371" t="str">
        <f ca="1">+IF(OFFSET('Sanitation Data'!$F$32,0,10*ROW('Sanitation Data'!F2))="","",OFFSET('Sanitation Data'!$F$32,0,10*ROW('Sanitation Data'!F2)))</f>
        <v/>
      </c>
      <c r="CZ8" s="371" t="str">
        <f ca="1">+IF(OFFSET('Sanitation Data'!$G$28,0,10*ROW('Sanitation Data'!G2))="","",OFFSET('Sanitation Data'!$G$28,0,10*ROW('Sanitation Data'!G2)))</f>
        <v/>
      </c>
      <c r="DA8" s="371" t="str">
        <f ca="1">+IF(OFFSET('Sanitation Data'!$G$29,0,10*ROW('Sanitation Data'!G2))="","",OFFSET('Sanitation Data'!$G$29,0,10*ROW('Sanitation Data'!G2)))</f>
        <v/>
      </c>
      <c r="DB8" s="371" t="str">
        <f ca="1">+IF(OFFSET('Sanitation Data'!$G$30,0,10*ROW('Sanitation Data'!G2))="","",OFFSET('Sanitation Data'!$G$30,0,10*ROW('Sanitation Data'!G2)))</f>
        <v/>
      </c>
      <c r="DC8" s="371" t="str">
        <f ca="1">+IF(OFFSET('Sanitation Data'!$G$31,0,10*ROW('Sanitation Data'!G2))="","",OFFSET('Sanitation Data'!$G$31,0,10*ROW('Sanitation Data'!G2)))</f>
        <v/>
      </c>
      <c r="DD8" s="371" t="str">
        <f ca="1">+IF(OFFSET('Sanitation Data'!$G$32,0,10*ROW('Sanitation Data'!G2))="","",OFFSET('Sanitation Data'!$G$32,0,10*ROW('Sanitation Data'!G2)))</f>
        <v/>
      </c>
      <c r="DE8" s="371" t="str">
        <f ca="1">+IF(OFFSET('Sanitation Data'!$H$28,0,10*ROW('Sanitation Data'!H2))="","",OFFSET('Sanitation Data'!$H$28,0,10*ROW('Sanitation Data'!H2)))</f>
        <v>Yes</v>
      </c>
      <c r="DF8" s="371" t="str">
        <f ca="1">+IF(OFFSET('Sanitation Data'!$H$29,0,10*ROW('Sanitation Data'!H2))="","",OFFSET('Sanitation Data'!$H$29,0,10*ROW('Sanitation Data'!H2)))</f>
        <v>Yes</v>
      </c>
      <c r="DG8" s="371" t="str">
        <f ca="1">+IF(OFFSET('Sanitation Data'!$H$30,0,10*ROW('Sanitation Data'!H2))="","",OFFSET('Sanitation Data'!$H$30,0,10*ROW('Sanitation Data'!H2)))</f>
        <v/>
      </c>
      <c r="DH8" s="371" t="str">
        <f ca="1">+IF(OFFSET('Sanitation Data'!$H$31,0,10*ROW('Sanitation Data'!H2))="","",OFFSET('Sanitation Data'!$H$31,0,10*ROW('Sanitation Data'!H2)))</f>
        <v/>
      </c>
      <c r="DI8" s="371" t="str">
        <f ca="1">+IF(OFFSET('Sanitation Data'!$H$32,0,10*ROW('Sanitation Data'!H2))="","",OFFSET('Sanitation Data'!$H$32,0,10*ROW('Sanitation Data'!H2)))</f>
        <v>Yes</v>
      </c>
      <c r="DJ8" s="371" t="str">
        <f ca="1">+IF(OFFSET('Sanitation Data'!$I$28,0,10*ROW('Sanitation Data'!I2))="","",OFFSET('Sanitation Data'!$I$28,0,10*ROW('Sanitation Data'!I2)))</f>
        <v>Yes</v>
      </c>
      <c r="DK8" s="371" t="str">
        <f ca="1">+IF(OFFSET('Sanitation Data'!$I$29,0,10*ROW('Sanitation Data'!I2))="","",OFFSET('Sanitation Data'!$I$29,0,10*ROW('Sanitation Data'!I2)))</f>
        <v>Yes</v>
      </c>
      <c r="DL8" s="371" t="str">
        <f ca="1">+IF(OFFSET('Sanitation Data'!$I$30,0,10*ROW('Sanitation Data'!I2))="","",OFFSET('Sanitation Data'!$I$30,0,10*ROW('Sanitation Data'!I2)))</f>
        <v/>
      </c>
      <c r="DM8" s="371" t="str">
        <f ca="1">+IF(OFFSET('Sanitation Data'!$I$31,0,10*ROW('Sanitation Data'!I2))="","",OFFSET('Sanitation Data'!$I$31,0,10*ROW('Sanitation Data'!I2)))</f>
        <v/>
      </c>
      <c r="DN8" s="371" t="str">
        <f ca="1">+IF(OFFSET('Sanitation Data'!$I$32,0,10*ROW('Sanitation Data'!I2))="","",OFFSET('Sanitation Data'!$I$32,0,10*ROW('Sanitation Data'!I2)))</f>
        <v>Yes</v>
      </c>
      <c r="DO8" s="371" t="str">
        <f ca="1">+IF(OFFSET('Hygiene Data'!$D$11,0,10*ROW('Hygiene Data'!D2))="","",OFFSET('Hygiene Data'!$D$11,0,10*ROW('Hygiene Data'!D2)))</f>
        <v/>
      </c>
      <c r="DP8" s="371" t="str">
        <f ca="1">+IF(OFFSET('Hygiene Data'!$D$12,0,10*ROW('Hygiene Data'!D2))="","",OFFSET('Hygiene Data'!$D$12,0,10*ROW('Hygiene Data'!D2)))</f>
        <v/>
      </c>
      <c r="DQ8" s="371" t="str">
        <f ca="1">+IF(OFFSET('Hygiene Data'!$D$13,0,10*ROW('Hygiene Data'!D2))="","",OFFSET('Hygiene Data'!$D$13,0,10*ROW('Hygiene Data'!D2)))</f>
        <v/>
      </c>
      <c r="DR8" s="371" t="str">
        <f ca="1">+IF(OFFSET('Hygiene Data'!$E$11,0,10*ROW('Hygiene Data'!E2))="","",OFFSET('Hygiene Data'!$E$11,0,10*ROW('Hygiene Data'!E2)))</f>
        <v/>
      </c>
      <c r="DS8" s="371" t="str">
        <f ca="1">+IF(OFFSET('Hygiene Data'!$E$12,0,10*ROW('Hygiene Data'!E2))="","",OFFSET('Hygiene Data'!$E$12,0,10*ROW('Hygiene Data'!E2)))</f>
        <v/>
      </c>
      <c r="DT8" s="371" t="str">
        <f ca="1">+IF(OFFSET('Hygiene Data'!$E$13,0,10*ROW('Hygiene Data'!E2))="","",OFFSET('Hygiene Data'!$E$13,0,10*ROW('Hygiene Data'!E2)))</f>
        <v/>
      </c>
      <c r="DU8" s="371" t="str">
        <f ca="1">+IF(OFFSET('Hygiene Data'!$F$11,0,10*ROW('Hygiene Data'!F2))="","",OFFSET('Hygiene Data'!$F$11,0,10*ROW('Hygiene Data'!F2)))</f>
        <v/>
      </c>
      <c r="DV8" s="371" t="str">
        <f ca="1">+IF(OFFSET('Hygiene Data'!$F$12,0,10*ROW('Hygiene Data'!F2))="","",OFFSET('Hygiene Data'!$F$12,0,10*ROW('Hygiene Data'!F2)))</f>
        <v/>
      </c>
      <c r="DW8" s="371" t="str">
        <f ca="1">+IF(OFFSET('Hygiene Data'!$F$13,0,10*ROW('Hygiene Data'!F2))="","",OFFSET('Hygiene Data'!$F$13,0,10*ROW('Hygiene Data'!F2)))</f>
        <v/>
      </c>
      <c r="DX8" s="371" t="str">
        <f ca="1">+IF(OFFSET('Hygiene Data'!$G$11,0,10*ROW('Hygiene Data'!G2))="","",OFFSET('Hygiene Data'!$G$11,0,10*ROW('Hygiene Data'!G2)))</f>
        <v/>
      </c>
      <c r="DY8" s="371" t="str">
        <f ca="1">+IF(OFFSET('Hygiene Data'!$G$12,0,10*ROW('Hygiene Data'!G2))="","",OFFSET('Hygiene Data'!$G$12,0,10*ROW('Hygiene Data'!G2)))</f>
        <v/>
      </c>
      <c r="DZ8" s="371" t="str">
        <f ca="1">+IF(OFFSET('Hygiene Data'!$G$13,0,10*ROW('Hygiene Data'!G2))="","",OFFSET('Hygiene Data'!$G$13,0,10*ROW('Hygiene Data'!G2)))</f>
        <v/>
      </c>
      <c r="EA8" s="371" t="str">
        <f ca="1">+IF(OFFSET('Hygiene Data'!$H$11,0,10*ROW('Hygiene Data'!H2))="","",OFFSET('Hygiene Data'!$H$11,0,10*ROW('Hygiene Data'!H2)))</f>
        <v/>
      </c>
      <c r="EB8" s="371" t="str">
        <f ca="1">+IF(OFFSET('Hygiene Data'!$H$12,0,10*ROW('Hygiene Data'!H2))="","",OFFSET('Hygiene Data'!$H$12,0,10*ROW('Hygiene Data'!H2)))</f>
        <v/>
      </c>
      <c r="EC8" s="371" t="str">
        <f ca="1">+IF(OFFSET('Hygiene Data'!$H$13,0,10*ROW('Hygiene Data'!H2))="","",OFFSET('Hygiene Data'!$H$13,0,10*ROW('Hygiene Data'!H2)))</f>
        <v/>
      </c>
      <c r="ED8" s="371" t="str">
        <f ca="1">+IF(OFFSET('Hygiene Data'!$I$11,0,10*ROW('Hygiene Data'!I2))="","",OFFSET('Hygiene Data'!$I$11,0,10*ROW('Hygiene Data'!I2)))</f>
        <v/>
      </c>
      <c r="EE8" s="371" t="str">
        <f ca="1">+IF(OFFSET('Hygiene Data'!$I$12,0,10*ROW('Hygiene Data'!I2))="","",OFFSET('Hygiene Data'!$I$12,0,10*ROW('Hygiene Data'!I2)))</f>
        <v/>
      </c>
      <c r="EF8" s="371" t="str">
        <f ca="1">+IF(OFFSET('Hygiene Data'!$I$13,0,10*ROW('Hygiene Data'!I2))="","",OFFSET('Hygiene Data'!$I$13,0,10*ROW('Hygiene Data'!I2)))</f>
        <v/>
      </c>
    </row>
    <row r="9" spans="1:136" x14ac:dyDescent="0.25">
      <c r="A9" s="480" t="str">
        <f ca="1">+IF(OFFSET('Water Data'!$B$2,0,10*ROW('Water Data'!E3))="","",OFFSET('Water Data'!$B$2,0,10*ROW('Water Data'!E3)))</f>
        <v>TLS_2013_EMIS</v>
      </c>
      <c r="B9" s="480"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07">
        <f t="shared" ca="1" si="0"/>
        <v>2013</v>
      </c>
      <c r="D9" s="508">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66.202029799085551</v>
      </c>
      <c r="E9" s="508">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62.407054508454245</v>
      </c>
      <c r="F9" s="508">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58.612079217822931</v>
      </c>
      <c r="G9" s="508"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8"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8"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8"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8"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8"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8">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72.043010752688176</v>
      </c>
      <c r="N9" s="508">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67.204301075268816</v>
      </c>
      <c r="O9" s="508">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62.365591397849464</v>
      </c>
      <c r="P9" s="508">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65.126416739319978</v>
      </c>
      <c r="Q9" s="508">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61.595466434176117</v>
      </c>
      <c r="R9" s="508">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58.064516129032263</v>
      </c>
      <c r="S9" s="508">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66.21621621621621</v>
      </c>
      <c r="T9" s="508">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61.486486486486484</v>
      </c>
      <c r="U9" s="508">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56.756756756756758</v>
      </c>
      <c r="V9" s="509">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90.3</v>
      </c>
      <c r="W9" s="509">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61.221945137157107</v>
      </c>
      <c r="X9" s="509"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9"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9">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35.099750623441395</v>
      </c>
      <c r="AA9" s="509"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9"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9"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9"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9"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9"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9"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9"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9"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9"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9">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76.3</v>
      </c>
      <c r="AL9" s="509">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52.564102564102569</v>
      </c>
      <c r="AM9" s="509"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9"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9">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38.461538461538467</v>
      </c>
      <c r="AP9" s="509">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81</v>
      </c>
      <c r="AQ9" s="509">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62.028301886792448</v>
      </c>
      <c r="AR9" s="509"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9"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9">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34.276729559748425</v>
      </c>
      <c r="AU9" s="509">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85.7</v>
      </c>
      <c r="AV9" s="509">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71.428571428571416</v>
      </c>
      <c r="AW9" s="509"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9"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9">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37.755102040816325</v>
      </c>
      <c r="AZ9" s="510"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6"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10"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10"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10"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10"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10"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10"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10"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10"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10"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10"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10"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10"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10"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10"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10"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10"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1" t="str">
        <f ca="1">+IF(OFFSET('Water Data'!$D$27,0,10*ROW('Water Data'!D3))="","",OFFSET('Water Data'!$D$27,0,10*ROW('Water Data'!D3)))</f>
        <v>Yes</v>
      </c>
      <c r="BT9" s="371" t="str">
        <f ca="1">+IF(OFFSET('Water Data'!$D$28,0,10*ROW('Water Data'!D3))="","",OFFSET('Water Data'!$D$28,0,10*ROW('Water Data'!D3)))</f>
        <v>Yes</v>
      </c>
      <c r="BU9" s="371" t="str">
        <f ca="1">+IF(OFFSET('Water Data'!$D$29,0,10*ROW('Water Data'!D3))="","",OFFSET('Water Data'!$D$29,0,10*ROW('Water Data'!D3)))</f>
        <v>Yes</v>
      </c>
      <c r="BV9" s="371" t="str">
        <f ca="1">+IF(OFFSET('Water Data'!$E$27,0,10*ROW('Water Data'!E3))="","",OFFSET('Water Data'!$E$27,0,10*ROW('Water Data'!E3)))</f>
        <v/>
      </c>
      <c r="BW9" s="371" t="str">
        <f ca="1">+IF(OFFSET('Water Data'!$E$28,0,10*ROW('Water Data'!E3))="","",OFFSET('Water Data'!$E$28,0,10*ROW('Water Data'!E3)))</f>
        <v/>
      </c>
      <c r="BX9" s="371" t="str">
        <f ca="1">+IF(OFFSET('Water Data'!$E$29,0,10*ROW('Water Data'!E3))="","",OFFSET('Water Data'!$E$29,0,10*ROW('Water Data'!E3)))</f>
        <v/>
      </c>
      <c r="BY9" s="371" t="str">
        <f ca="1">+IF(OFFSET('Water Data'!$F$27,0,10*ROW('Water Data'!F3))="","",OFFSET('Water Data'!$F$27,0,10*ROW('Water Data'!F3)))</f>
        <v/>
      </c>
      <c r="BZ9" s="371" t="str">
        <f ca="1">+IF(OFFSET('Water Data'!$F$28,0,10*ROW('Water Data'!F3))="","",OFFSET('Water Data'!$F$28,0,10*ROW('Water Data'!F3)))</f>
        <v/>
      </c>
      <c r="CA9" s="371" t="str">
        <f ca="1">+IF(OFFSET('Water Data'!$F$29,0,10*ROW('Water Data'!F3))="","",OFFSET('Water Data'!$F$29,0,10*ROW('Water Data'!F3)))</f>
        <v/>
      </c>
      <c r="CB9" s="371" t="str">
        <f ca="1">+IF(OFFSET('Water Data'!$G$27,0,10*ROW('Water Data'!G3))="","",OFFSET('Water Data'!$G$27,0,10*ROW('Water Data'!G3)))</f>
        <v>Yes</v>
      </c>
      <c r="CC9" s="371" t="str">
        <f ca="1">+IF(OFFSET('Water Data'!$G$28,0,10*ROW('Water Data'!G3))="","",OFFSET('Water Data'!$G$28,0,10*ROW('Water Data'!G3)))</f>
        <v>Yes</v>
      </c>
      <c r="CD9" s="371" t="str">
        <f ca="1">+IF(OFFSET('Water Data'!$G$29,0,10*ROW('Water Data'!G3))="","",OFFSET('Water Data'!$G$29,0,10*ROW('Water Data'!G3)))</f>
        <v>Yes</v>
      </c>
      <c r="CE9" s="371" t="str">
        <f ca="1">+IF(OFFSET('Water Data'!$H$27,0,10*ROW('Water Data'!H3))="","",OFFSET('Water Data'!$H$27,0,10*ROW('Water Data'!H3)))</f>
        <v>Yes</v>
      </c>
      <c r="CF9" s="371" t="str">
        <f ca="1">+IF(OFFSET('Water Data'!$H$28,0,10*ROW('Water Data'!H3))="","",OFFSET('Water Data'!$H$28,0,10*ROW('Water Data'!H3)))</f>
        <v>Yes</v>
      </c>
      <c r="CG9" s="371" t="str">
        <f ca="1">+IF(OFFSET('Water Data'!$H$29,0,10*ROW('Water Data'!H3))="","",OFFSET('Water Data'!$H$29,0,10*ROW('Water Data'!H3)))</f>
        <v>Yes</v>
      </c>
      <c r="CH9" s="371" t="str">
        <f ca="1">+IF(OFFSET('Water Data'!$I$27,0,10*ROW('Water Data'!I3))="","",OFFSET('Water Data'!$I$27,0,10*ROW('Water Data'!I3)))</f>
        <v>Yes</v>
      </c>
      <c r="CI9" s="371" t="str">
        <f ca="1">+IF(OFFSET('Water Data'!$I$28,0,10*ROW('Water Data'!I3))="","",OFFSET('Water Data'!$I$28,0,10*ROW('Water Data'!I3)))</f>
        <v>Yes</v>
      </c>
      <c r="CJ9" s="371" t="str">
        <f ca="1">+IF(OFFSET('Water Data'!$I$29,0,10*ROW('Water Data'!I3))="","",OFFSET('Water Data'!$I$29,0,10*ROW('Water Data'!I3)))</f>
        <v>Yes</v>
      </c>
      <c r="CK9" s="371" t="str">
        <f ca="1">+IF(OFFSET('Sanitation Data'!$D$28,0,10*ROW('Sanitation Data'!D3))="","",OFFSET('Sanitation Data'!$D$28,0,10*ROW('Sanitation Data'!D3)))</f>
        <v>Yes</v>
      </c>
      <c r="CL9" s="371" t="str">
        <f ca="1">+IF(OFFSET('Sanitation Data'!$D$29,0,10*ROW('Sanitation Data'!D3))="","",OFFSET('Sanitation Data'!$D$29,0,10*ROW('Sanitation Data'!D3)))</f>
        <v>Yes</v>
      </c>
      <c r="CM9" s="371" t="str">
        <f ca="1">+IF(OFFSET('Sanitation Data'!$D$30,0,10*ROW('Sanitation Data'!D3))="","",OFFSET('Sanitation Data'!$D$30,0,10*ROW('Sanitation Data'!D3)))</f>
        <v/>
      </c>
      <c r="CN9" s="371" t="str">
        <f ca="1">+IF(OFFSET('Sanitation Data'!$D$31,0,10*ROW('Sanitation Data'!D3))="","",OFFSET('Sanitation Data'!$D$31,0,10*ROW('Sanitation Data'!D3)))</f>
        <v/>
      </c>
      <c r="CO9" s="371" t="str">
        <f ca="1">+IF(OFFSET('Sanitation Data'!$D$32,0,10*ROW('Sanitation Data'!D3))="","",OFFSET('Sanitation Data'!$D$32,0,10*ROW('Sanitation Data'!D3)))</f>
        <v>Yes</v>
      </c>
      <c r="CP9" s="371" t="str">
        <f ca="1">+IF(OFFSET('Sanitation Data'!$E$28,0,10*ROW('Sanitation Data'!E3))="","",OFFSET('Sanitation Data'!$E$28,0,10*ROW('Sanitation Data'!E3)))</f>
        <v/>
      </c>
      <c r="CQ9" s="371" t="str">
        <f ca="1">+IF(OFFSET('Sanitation Data'!$E$29,0,10*ROW('Sanitation Data'!E3))="","",OFFSET('Sanitation Data'!$E$29,0,10*ROW('Sanitation Data'!E3)))</f>
        <v/>
      </c>
      <c r="CR9" s="371" t="str">
        <f ca="1">+IF(OFFSET('Sanitation Data'!$E$30,0,10*ROW('Sanitation Data'!E3))="","",OFFSET('Sanitation Data'!$E$30,0,10*ROW('Sanitation Data'!E3)))</f>
        <v/>
      </c>
      <c r="CS9" s="371" t="str">
        <f ca="1">+IF(OFFSET('Sanitation Data'!$E$31,0,10*ROW('Sanitation Data'!E3))="","",OFFSET('Sanitation Data'!$E$31,0,10*ROW('Sanitation Data'!E3)))</f>
        <v/>
      </c>
      <c r="CT9" s="371" t="str">
        <f ca="1">+IF(OFFSET('Sanitation Data'!$E$32,0,10*ROW('Sanitation Data'!E3))="","",OFFSET('Sanitation Data'!$E$32,0,10*ROW('Sanitation Data'!E3)))</f>
        <v/>
      </c>
      <c r="CU9" s="371" t="str">
        <f ca="1">+IF(OFFSET('Sanitation Data'!$F$28,0,10*ROW('Sanitation Data'!F3))="","",OFFSET('Sanitation Data'!$F$28,0,10*ROW('Sanitation Data'!F3)))</f>
        <v/>
      </c>
      <c r="CV9" s="371" t="str">
        <f ca="1">+IF(OFFSET('Sanitation Data'!$F$29,0,10*ROW('Sanitation Data'!F3))="","",OFFSET('Sanitation Data'!$F$29,0,10*ROW('Sanitation Data'!F3)))</f>
        <v/>
      </c>
      <c r="CW9" s="371" t="str">
        <f ca="1">+IF(OFFSET('Sanitation Data'!$F$30,0,10*ROW('Sanitation Data'!F3))="","",OFFSET('Sanitation Data'!$F$30,0,10*ROW('Sanitation Data'!F3)))</f>
        <v/>
      </c>
      <c r="CX9" s="371" t="str">
        <f ca="1">+IF(OFFSET('Sanitation Data'!$F$31,0,10*ROW('Sanitation Data'!F3))="","",OFFSET('Sanitation Data'!$F$31,0,10*ROW('Sanitation Data'!F3)))</f>
        <v/>
      </c>
      <c r="CY9" s="371" t="str">
        <f ca="1">+IF(OFFSET('Sanitation Data'!$F$32,0,10*ROW('Sanitation Data'!F3))="","",OFFSET('Sanitation Data'!$F$32,0,10*ROW('Sanitation Data'!F3)))</f>
        <v/>
      </c>
      <c r="CZ9" s="371" t="str">
        <f ca="1">+IF(OFFSET('Sanitation Data'!$G$28,0,10*ROW('Sanitation Data'!G3))="","",OFFSET('Sanitation Data'!$G$28,0,10*ROW('Sanitation Data'!G3)))</f>
        <v>Yes</v>
      </c>
      <c r="DA9" s="371" t="str">
        <f ca="1">+IF(OFFSET('Sanitation Data'!$G$29,0,10*ROW('Sanitation Data'!G3))="","",OFFSET('Sanitation Data'!$G$29,0,10*ROW('Sanitation Data'!G3)))</f>
        <v>Yes</v>
      </c>
      <c r="DB9" s="371" t="str">
        <f ca="1">+IF(OFFSET('Sanitation Data'!$G$30,0,10*ROW('Sanitation Data'!G3))="","",OFFSET('Sanitation Data'!$G$30,0,10*ROW('Sanitation Data'!G3)))</f>
        <v/>
      </c>
      <c r="DC9" s="371" t="str">
        <f ca="1">+IF(OFFSET('Sanitation Data'!$G$31,0,10*ROW('Sanitation Data'!G3))="","",OFFSET('Sanitation Data'!$G$31,0,10*ROW('Sanitation Data'!G3)))</f>
        <v/>
      </c>
      <c r="DD9" s="371" t="str">
        <f ca="1">+IF(OFFSET('Sanitation Data'!$G$32,0,10*ROW('Sanitation Data'!G3))="","",OFFSET('Sanitation Data'!$G$32,0,10*ROW('Sanitation Data'!G3)))</f>
        <v>Yes</v>
      </c>
      <c r="DE9" s="371" t="str">
        <f ca="1">+IF(OFFSET('Sanitation Data'!$H$28,0,10*ROW('Sanitation Data'!H3))="","",OFFSET('Sanitation Data'!$H$28,0,10*ROW('Sanitation Data'!H3)))</f>
        <v>Yes</v>
      </c>
      <c r="DF9" s="371" t="str">
        <f ca="1">+IF(OFFSET('Sanitation Data'!$H$29,0,10*ROW('Sanitation Data'!H3))="","",OFFSET('Sanitation Data'!$H$29,0,10*ROW('Sanitation Data'!H3)))</f>
        <v>Yes</v>
      </c>
      <c r="DG9" s="371" t="str">
        <f ca="1">+IF(OFFSET('Sanitation Data'!$H$30,0,10*ROW('Sanitation Data'!H3))="","",OFFSET('Sanitation Data'!$H$30,0,10*ROW('Sanitation Data'!H3)))</f>
        <v/>
      </c>
      <c r="DH9" s="371" t="str">
        <f ca="1">+IF(OFFSET('Sanitation Data'!$H$31,0,10*ROW('Sanitation Data'!H3))="","",OFFSET('Sanitation Data'!$H$31,0,10*ROW('Sanitation Data'!H3)))</f>
        <v/>
      </c>
      <c r="DI9" s="371" t="str">
        <f ca="1">+IF(OFFSET('Sanitation Data'!$H$32,0,10*ROW('Sanitation Data'!H3))="","",OFFSET('Sanitation Data'!$H$32,0,10*ROW('Sanitation Data'!H3)))</f>
        <v>Yes</v>
      </c>
      <c r="DJ9" s="371" t="str">
        <f ca="1">+IF(OFFSET('Sanitation Data'!$I$28,0,10*ROW('Sanitation Data'!I3))="","",OFFSET('Sanitation Data'!$I$28,0,10*ROW('Sanitation Data'!I3)))</f>
        <v>Yes</v>
      </c>
      <c r="DK9" s="371" t="str">
        <f ca="1">+IF(OFFSET('Sanitation Data'!$I$29,0,10*ROW('Sanitation Data'!I3))="","",OFFSET('Sanitation Data'!$I$29,0,10*ROW('Sanitation Data'!I3)))</f>
        <v>Yes</v>
      </c>
      <c r="DL9" s="371" t="str">
        <f ca="1">+IF(OFFSET('Sanitation Data'!$I$30,0,10*ROW('Sanitation Data'!I3))="","",OFFSET('Sanitation Data'!$I$30,0,10*ROW('Sanitation Data'!I3)))</f>
        <v/>
      </c>
      <c r="DM9" s="371" t="str">
        <f ca="1">+IF(OFFSET('Sanitation Data'!$I$31,0,10*ROW('Sanitation Data'!I3))="","",OFFSET('Sanitation Data'!$I$31,0,10*ROW('Sanitation Data'!I3)))</f>
        <v/>
      </c>
      <c r="DN9" s="371" t="str">
        <f ca="1">+IF(OFFSET('Sanitation Data'!$I$32,0,10*ROW('Sanitation Data'!I3))="","",OFFSET('Sanitation Data'!$I$32,0,10*ROW('Sanitation Data'!I3)))</f>
        <v>Yes</v>
      </c>
      <c r="DO9" s="371" t="str">
        <f ca="1">+IF(OFFSET('Hygiene Data'!$D$11,0,10*ROW('Hygiene Data'!D3))="","",OFFSET('Hygiene Data'!$D$11,0,10*ROW('Hygiene Data'!D3)))</f>
        <v/>
      </c>
      <c r="DP9" s="371" t="str">
        <f ca="1">+IF(OFFSET('Hygiene Data'!$D$12,0,10*ROW('Hygiene Data'!D3))="","",OFFSET('Hygiene Data'!$D$12,0,10*ROW('Hygiene Data'!D3)))</f>
        <v/>
      </c>
      <c r="DQ9" s="371" t="str">
        <f ca="1">+IF(OFFSET('Hygiene Data'!$D$13,0,10*ROW('Hygiene Data'!D3))="","",OFFSET('Hygiene Data'!$D$13,0,10*ROW('Hygiene Data'!D3)))</f>
        <v/>
      </c>
      <c r="DR9" s="371" t="str">
        <f ca="1">+IF(OFFSET('Hygiene Data'!$E$11,0,10*ROW('Hygiene Data'!E3))="","",OFFSET('Hygiene Data'!$E$11,0,10*ROW('Hygiene Data'!E3)))</f>
        <v/>
      </c>
      <c r="DS9" s="371" t="str">
        <f ca="1">+IF(OFFSET('Hygiene Data'!$E$12,0,10*ROW('Hygiene Data'!E3))="","",OFFSET('Hygiene Data'!$E$12,0,10*ROW('Hygiene Data'!E3)))</f>
        <v/>
      </c>
      <c r="DT9" s="371" t="str">
        <f ca="1">+IF(OFFSET('Hygiene Data'!$E$13,0,10*ROW('Hygiene Data'!E3))="","",OFFSET('Hygiene Data'!$E$13,0,10*ROW('Hygiene Data'!E3)))</f>
        <v/>
      </c>
      <c r="DU9" s="371" t="str">
        <f ca="1">+IF(OFFSET('Hygiene Data'!$F$11,0,10*ROW('Hygiene Data'!F3))="","",OFFSET('Hygiene Data'!$F$11,0,10*ROW('Hygiene Data'!F3)))</f>
        <v/>
      </c>
      <c r="DV9" s="371" t="str">
        <f ca="1">+IF(OFFSET('Hygiene Data'!$F$12,0,10*ROW('Hygiene Data'!F3))="","",OFFSET('Hygiene Data'!$F$12,0,10*ROW('Hygiene Data'!F3)))</f>
        <v/>
      </c>
      <c r="DW9" s="371" t="str">
        <f ca="1">+IF(OFFSET('Hygiene Data'!$F$13,0,10*ROW('Hygiene Data'!F3))="","",OFFSET('Hygiene Data'!$F$13,0,10*ROW('Hygiene Data'!F3)))</f>
        <v/>
      </c>
      <c r="DX9" s="371" t="str">
        <f ca="1">+IF(OFFSET('Hygiene Data'!$G$11,0,10*ROW('Hygiene Data'!G3))="","",OFFSET('Hygiene Data'!$G$11,0,10*ROW('Hygiene Data'!G3)))</f>
        <v/>
      </c>
      <c r="DY9" s="371" t="str">
        <f ca="1">+IF(OFFSET('Hygiene Data'!$G$12,0,10*ROW('Hygiene Data'!G3))="","",OFFSET('Hygiene Data'!$G$12,0,10*ROW('Hygiene Data'!G3)))</f>
        <v/>
      </c>
      <c r="DZ9" s="371" t="str">
        <f ca="1">+IF(OFFSET('Hygiene Data'!$G$13,0,10*ROW('Hygiene Data'!G3))="","",OFFSET('Hygiene Data'!$G$13,0,10*ROW('Hygiene Data'!G3)))</f>
        <v/>
      </c>
      <c r="EA9" s="371" t="str">
        <f ca="1">+IF(OFFSET('Hygiene Data'!$H$11,0,10*ROW('Hygiene Data'!H3))="","",OFFSET('Hygiene Data'!$H$11,0,10*ROW('Hygiene Data'!H3)))</f>
        <v/>
      </c>
      <c r="EB9" s="371" t="str">
        <f ca="1">+IF(OFFSET('Hygiene Data'!$H$12,0,10*ROW('Hygiene Data'!H3))="","",OFFSET('Hygiene Data'!$H$12,0,10*ROW('Hygiene Data'!H3)))</f>
        <v/>
      </c>
      <c r="EC9" s="371" t="str">
        <f ca="1">+IF(OFFSET('Hygiene Data'!$H$13,0,10*ROW('Hygiene Data'!H3))="","",OFFSET('Hygiene Data'!$H$13,0,10*ROW('Hygiene Data'!H3)))</f>
        <v/>
      </c>
      <c r="ED9" s="371" t="str">
        <f ca="1">+IF(OFFSET('Hygiene Data'!$I$11,0,10*ROW('Hygiene Data'!I3))="","",OFFSET('Hygiene Data'!$I$11,0,10*ROW('Hygiene Data'!I3)))</f>
        <v/>
      </c>
      <c r="EE9" s="371" t="str">
        <f ca="1">+IF(OFFSET('Hygiene Data'!$I$12,0,10*ROW('Hygiene Data'!I3))="","",OFFSET('Hygiene Data'!$I$12,0,10*ROW('Hygiene Data'!I3)))</f>
        <v/>
      </c>
      <c r="EF9" s="371" t="str">
        <f ca="1">+IF(OFFSET('Hygiene Data'!$I$13,0,10*ROW('Hygiene Data'!I3))="","",OFFSET('Hygiene Data'!$I$13,0,10*ROW('Hygiene Data'!I3)))</f>
        <v/>
      </c>
    </row>
    <row r="10" spans="1:136" x14ac:dyDescent="0.25">
      <c r="A10" s="480" t="str">
        <f ca="1">+IF(OFFSET('Water Data'!$B$2,0,10*ROW('Water Data'!E4))="","",OFFSET('Water Data'!$B$2,0,10*ROW('Water Data'!E4)))</f>
        <v>TLS_2014_EMIS</v>
      </c>
      <c r="B10" s="480"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7">
        <f t="shared" ca="1" si="0"/>
        <v>2014</v>
      </c>
      <c r="D10" s="508">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78.022230374174612</v>
      </c>
      <c r="E10" s="508">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69.788554658840795</v>
      </c>
      <c r="F10" s="508">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64.743140132061626</v>
      </c>
      <c r="G10" s="508"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8"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8"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8"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8"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8"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8" t="str">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[100]</v>
      </c>
      <c r="N10" s="508" t="str">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[49]</v>
      </c>
      <c r="O10" s="508" t="str">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[46]</v>
      </c>
      <c r="P10" s="508">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77.900000000000006</v>
      </c>
      <c r="Q10" s="508">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69.900000000000006</v>
      </c>
      <c r="R10" s="508">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64.7</v>
      </c>
      <c r="S10" s="508">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79.599999999999994</v>
      </c>
      <c r="T10" s="508">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68.349999999999994</v>
      </c>
      <c r="U10" s="508">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65.3</v>
      </c>
      <c r="V10" s="509"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9"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9"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9"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9"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9"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9"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9"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9"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9"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9"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9"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9"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9"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9"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9"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9"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9"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9"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9"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9"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9"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9"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9"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9"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9"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9"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9"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9"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9"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10"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6"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10"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10"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10"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10"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10"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10"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10"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10"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10"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10"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10"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10"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10"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10"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10"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10"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1" t="str">
        <f ca="1">+IF(OFFSET('Water Data'!$D$27,0,10*ROW('Water Data'!D4))="","",OFFSET('Water Data'!$D$27,0,10*ROW('Water Data'!D4)))</f>
        <v>Yes</v>
      </c>
      <c r="BT10" s="371" t="str">
        <f ca="1">+IF(OFFSET('Water Data'!$D$28,0,10*ROW('Water Data'!D4))="","",OFFSET('Water Data'!$D$28,0,10*ROW('Water Data'!D4)))</f>
        <v>Yes</v>
      </c>
      <c r="BU10" s="371" t="str">
        <f ca="1">+IF(OFFSET('Water Data'!$D$29,0,10*ROW('Water Data'!D4))="","",OFFSET('Water Data'!$D$29,0,10*ROW('Water Data'!D4)))</f>
        <v>Yes</v>
      </c>
      <c r="BV10" s="371" t="str">
        <f ca="1">+IF(OFFSET('Water Data'!$E$27,0,10*ROW('Water Data'!E4))="","",OFFSET('Water Data'!$E$27,0,10*ROW('Water Data'!E4)))</f>
        <v/>
      </c>
      <c r="BW10" s="371" t="str">
        <f ca="1">+IF(OFFSET('Water Data'!$E$28,0,10*ROW('Water Data'!E4))="","",OFFSET('Water Data'!$E$28,0,10*ROW('Water Data'!E4)))</f>
        <v/>
      </c>
      <c r="BX10" s="371" t="str">
        <f ca="1">+IF(OFFSET('Water Data'!$E$29,0,10*ROW('Water Data'!E4))="","",OFFSET('Water Data'!$E$29,0,10*ROW('Water Data'!E4)))</f>
        <v/>
      </c>
      <c r="BY10" s="371" t="str">
        <f ca="1">+IF(OFFSET('Water Data'!$F$27,0,10*ROW('Water Data'!F4))="","",OFFSET('Water Data'!$F$27,0,10*ROW('Water Data'!F4)))</f>
        <v/>
      </c>
      <c r="BZ10" s="371" t="str">
        <f ca="1">+IF(OFFSET('Water Data'!$F$28,0,10*ROW('Water Data'!F4))="","",OFFSET('Water Data'!$F$28,0,10*ROW('Water Data'!F4)))</f>
        <v/>
      </c>
      <c r="CA10" s="371" t="str">
        <f ca="1">+IF(OFFSET('Water Data'!$F$29,0,10*ROW('Water Data'!F4))="","",OFFSET('Water Data'!$F$29,0,10*ROW('Water Data'!F4)))</f>
        <v/>
      </c>
      <c r="CB10" s="371" t="str">
        <f ca="1">+IF(OFFSET('Water Data'!$G$27,0,10*ROW('Water Data'!G4))="","",OFFSET('Water Data'!$G$27,0,10*ROW('Water Data'!G4)))</f>
        <v>No</v>
      </c>
      <c r="CC10" s="371" t="str">
        <f ca="1">+IF(OFFSET('Water Data'!$G$28,0,10*ROW('Water Data'!G4))="","",OFFSET('Water Data'!$G$28,0,10*ROW('Water Data'!G4)))</f>
        <v>No</v>
      </c>
      <c r="CD10" s="371" t="str">
        <f ca="1">+IF(OFFSET('Water Data'!$G$29,0,10*ROW('Water Data'!G4))="","",OFFSET('Water Data'!$G$29,0,10*ROW('Water Data'!G4)))</f>
        <v>No</v>
      </c>
      <c r="CE10" s="371" t="str">
        <f ca="1">+IF(OFFSET('Water Data'!$H$27,0,10*ROW('Water Data'!H4))="","",OFFSET('Water Data'!$H$27,0,10*ROW('Water Data'!H4)))</f>
        <v>Yes</v>
      </c>
      <c r="CF10" s="371" t="str">
        <f ca="1">+IF(OFFSET('Water Data'!$H$28,0,10*ROW('Water Data'!H4))="","",OFFSET('Water Data'!$H$28,0,10*ROW('Water Data'!H4)))</f>
        <v>Yes</v>
      </c>
      <c r="CG10" s="371" t="str">
        <f ca="1">+IF(OFFSET('Water Data'!$H$29,0,10*ROW('Water Data'!H4))="","",OFFSET('Water Data'!$H$29,0,10*ROW('Water Data'!H4)))</f>
        <v>Yes</v>
      </c>
      <c r="CH10" s="371" t="str">
        <f ca="1">+IF(OFFSET('Water Data'!$I$27,0,10*ROW('Water Data'!I4))="","",OFFSET('Water Data'!$I$27,0,10*ROW('Water Data'!I4)))</f>
        <v>Yes</v>
      </c>
      <c r="CI10" s="371" t="str">
        <f ca="1">+IF(OFFSET('Water Data'!$I$28,0,10*ROW('Water Data'!I4))="","",OFFSET('Water Data'!$I$28,0,10*ROW('Water Data'!I4)))</f>
        <v>Yes</v>
      </c>
      <c r="CJ10" s="371" t="str">
        <f ca="1">+IF(OFFSET('Water Data'!$I$29,0,10*ROW('Water Data'!I4))="","",OFFSET('Water Data'!$I$29,0,10*ROW('Water Data'!I4)))</f>
        <v>Yes</v>
      </c>
      <c r="CK10" s="371" t="str">
        <f ca="1">+IF(OFFSET('Sanitation Data'!$D$28,0,10*ROW('Sanitation Data'!D4))="","",OFFSET('Sanitation Data'!$D$28,0,10*ROW('Sanitation Data'!D4)))</f>
        <v/>
      </c>
      <c r="CL10" s="371" t="str">
        <f ca="1">+IF(OFFSET('Sanitation Data'!$D$29,0,10*ROW('Sanitation Data'!D4))="","",OFFSET('Sanitation Data'!$D$29,0,10*ROW('Sanitation Data'!D4)))</f>
        <v/>
      </c>
      <c r="CM10" s="371" t="str">
        <f ca="1">+IF(OFFSET('Sanitation Data'!$D$30,0,10*ROW('Sanitation Data'!D4))="","",OFFSET('Sanitation Data'!$D$30,0,10*ROW('Sanitation Data'!D4)))</f>
        <v/>
      </c>
      <c r="CN10" s="371" t="str">
        <f ca="1">+IF(OFFSET('Sanitation Data'!$D$31,0,10*ROW('Sanitation Data'!D4))="","",OFFSET('Sanitation Data'!$D$31,0,10*ROW('Sanitation Data'!D4)))</f>
        <v/>
      </c>
      <c r="CO10" s="371" t="str">
        <f ca="1">+IF(OFFSET('Sanitation Data'!$D$32,0,10*ROW('Sanitation Data'!D4))="","",OFFSET('Sanitation Data'!$D$32,0,10*ROW('Sanitation Data'!D4)))</f>
        <v/>
      </c>
      <c r="CP10" s="371" t="str">
        <f ca="1">+IF(OFFSET('Sanitation Data'!$E$28,0,10*ROW('Sanitation Data'!E4))="","",OFFSET('Sanitation Data'!$E$28,0,10*ROW('Sanitation Data'!E4)))</f>
        <v/>
      </c>
      <c r="CQ10" s="371" t="str">
        <f ca="1">+IF(OFFSET('Sanitation Data'!$E$29,0,10*ROW('Sanitation Data'!E4))="","",OFFSET('Sanitation Data'!$E$29,0,10*ROW('Sanitation Data'!E4)))</f>
        <v/>
      </c>
      <c r="CR10" s="371" t="str">
        <f ca="1">+IF(OFFSET('Sanitation Data'!$E$30,0,10*ROW('Sanitation Data'!E4))="","",OFFSET('Sanitation Data'!$E$30,0,10*ROW('Sanitation Data'!E4)))</f>
        <v/>
      </c>
      <c r="CS10" s="371" t="str">
        <f ca="1">+IF(OFFSET('Sanitation Data'!$E$31,0,10*ROW('Sanitation Data'!E4))="","",OFFSET('Sanitation Data'!$E$31,0,10*ROW('Sanitation Data'!E4)))</f>
        <v/>
      </c>
      <c r="CT10" s="371" t="str">
        <f ca="1">+IF(OFFSET('Sanitation Data'!$E$32,0,10*ROW('Sanitation Data'!E4))="","",OFFSET('Sanitation Data'!$E$32,0,10*ROW('Sanitation Data'!E4)))</f>
        <v/>
      </c>
      <c r="CU10" s="371" t="str">
        <f ca="1">+IF(OFFSET('Sanitation Data'!$F$28,0,10*ROW('Sanitation Data'!F4))="","",OFFSET('Sanitation Data'!$F$28,0,10*ROW('Sanitation Data'!F4)))</f>
        <v/>
      </c>
      <c r="CV10" s="371" t="str">
        <f ca="1">+IF(OFFSET('Sanitation Data'!$F$29,0,10*ROW('Sanitation Data'!F4))="","",OFFSET('Sanitation Data'!$F$29,0,10*ROW('Sanitation Data'!F4)))</f>
        <v/>
      </c>
      <c r="CW10" s="371" t="str">
        <f ca="1">+IF(OFFSET('Sanitation Data'!$F$30,0,10*ROW('Sanitation Data'!F4))="","",OFFSET('Sanitation Data'!$F$30,0,10*ROW('Sanitation Data'!F4)))</f>
        <v/>
      </c>
      <c r="CX10" s="371" t="str">
        <f ca="1">+IF(OFFSET('Sanitation Data'!$F$31,0,10*ROW('Sanitation Data'!F4))="","",OFFSET('Sanitation Data'!$F$31,0,10*ROW('Sanitation Data'!F4)))</f>
        <v/>
      </c>
      <c r="CY10" s="371" t="str">
        <f ca="1">+IF(OFFSET('Sanitation Data'!$F$32,0,10*ROW('Sanitation Data'!F4))="","",OFFSET('Sanitation Data'!$F$32,0,10*ROW('Sanitation Data'!F4)))</f>
        <v/>
      </c>
      <c r="CZ10" s="371" t="str">
        <f ca="1">+IF(OFFSET('Sanitation Data'!$G$28,0,10*ROW('Sanitation Data'!G4))="","",OFFSET('Sanitation Data'!$G$28,0,10*ROW('Sanitation Data'!G4)))</f>
        <v/>
      </c>
      <c r="DA10" s="371" t="str">
        <f ca="1">+IF(OFFSET('Sanitation Data'!$G$29,0,10*ROW('Sanitation Data'!G4))="","",OFFSET('Sanitation Data'!$G$29,0,10*ROW('Sanitation Data'!G4)))</f>
        <v/>
      </c>
      <c r="DB10" s="371" t="str">
        <f ca="1">+IF(OFFSET('Sanitation Data'!$G$30,0,10*ROW('Sanitation Data'!G4))="","",OFFSET('Sanitation Data'!$G$30,0,10*ROW('Sanitation Data'!G4)))</f>
        <v/>
      </c>
      <c r="DC10" s="371" t="str">
        <f ca="1">+IF(OFFSET('Sanitation Data'!$G$31,0,10*ROW('Sanitation Data'!G4))="","",OFFSET('Sanitation Data'!$G$31,0,10*ROW('Sanitation Data'!G4)))</f>
        <v/>
      </c>
      <c r="DD10" s="371" t="str">
        <f ca="1">+IF(OFFSET('Sanitation Data'!$G$32,0,10*ROW('Sanitation Data'!G4))="","",OFFSET('Sanitation Data'!$G$32,0,10*ROW('Sanitation Data'!G4)))</f>
        <v/>
      </c>
      <c r="DE10" s="371" t="str">
        <f ca="1">+IF(OFFSET('Sanitation Data'!$H$28,0,10*ROW('Sanitation Data'!H4))="","",OFFSET('Sanitation Data'!$H$28,0,10*ROW('Sanitation Data'!H4)))</f>
        <v/>
      </c>
      <c r="DF10" s="371" t="str">
        <f ca="1">+IF(OFFSET('Sanitation Data'!$H$29,0,10*ROW('Sanitation Data'!H4))="","",OFFSET('Sanitation Data'!$H$29,0,10*ROW('Sanitation Data'!H4)))</f>
        <v/>
      </c>
      <c r="DG10" s="371" t="str">
        <f ca="1">+IF(OFFSET('Sanitation Data'!$H$30,0,10*ROW('Sanitation Data'!H4))="","",OFFSET('Sanitation Data'!$H$30,0,10*ROW('Sanitation Data'!H4)))</f>
        <v/>
      </c>
      <c r="DH10" s="371" t="str">
        <f ca="1">+IF(OFFSET('Sanitation Data'!$H$31,0,10*ROW('Sanitation Data'!H4))="","",OFFSET('Sanitation Data'!$H$31,0,10*ROW('Sanitation Data'!H4)))</f>
        <v/>
      </c>
      <c r="DI10" s="371" t="str">
        <f ca="1">+IF(OFFSET('Sanitation Data'!$H$32,0,10*ROW('Sanitation Data'!H4))="","",OFFSET('Sanitation Data'!$H$32,0,10*ROW('Sanitation Data'!H4)))</f>
        <v/>
      </c>
      <c r="DJ10" s="371" t="str">
        <f ca="1">+IF(OFFSET('Sanitation Data'!$I$28,0,10*ROW('Sanitation Data'!I4))="","",OFFSET('Sanitation Data'!$I$28,0,10*ROW('Sanitation Data'!I4)))</f>
        <v/>
      </c>
      <c r="DK10" s="371" t="str">
        <f ca="1">+IF(OFFSET('Sanitation Data'!$I$29,0,10*ROW('Sanitation Data'!I4))="","",OFFSET('Sanitation Data'!$I$29,0,10*ROW('Sanitation Data'!I4)))</f>
        <v/>
      </c>
      <c r="DL10" s="371" t="str">
        <f ca="1">+IF(OFFSET('Sanitation Data'!$I$30,0,10*ROW('Sanitation Data'!I4))="","",OFFSET('Sanitation Data'!$I$30,0,10*ROW('Sanitation Data'!I4)))</f>
        <v/>
      </c>
      <c r="DM10" s="371" t="str">
        <f ca="1">+IF(OFFSET('Sanitation Data'!$I$31,0,10*ROW('Sanitation Data'!I4))="","",OFFSET('Sanitation Data'!$I$31,0,10*ROW('Sanitation Data'!I4)))</f>
        <v/>
      </c>
      <c r="DN10" s="371" t="str">
        <f ca="1">+IF(OFFSET('Sanitation Data'!$I$32,0,10*ROW('Sanitation Data'!I4))="","",OFFSET('Sanitation Data'!$I$32,0,10*ROW('Sanitation Data'!I4)))</f>
        <v/>
      </c>
      <c r="DO10" s="371" t="str">
        <f ca="1">+IF(OFFSET('Hygiene Data'!$D$11,0,10*ROW('Hygiene Data'!D4))="","",OFFSET('Hygiene Data'!$D$11,0,10*ROW('Hygiene Data'!D4)))</f>
        <v/>
      </c>
      <c r="DP10" s="371" t="str">
        <f ca="1">+IF(OFFSET('Hygiene Data'!$D$12,0,10*ROW('Hygiene Data'!D4))="","",OFFSET('Hygiene Data'!$D$12,0,10*ROW('Hygiene Data'!D4)))</f>
        <v/>
      </c>
      <c r="DQ10" s="371" t="str">
        <f ca="1">+IF(OFFSET('Hygiene Data'!$D$13,0,10*ROW('Hygiene Data'!D4))="","",OFFSET('Hygiene Data'!$D$13,0,10*ROW('Hygiene Data'!D4)))</f>
        <v/>
      </c>
      <c r="DR10" s="371" t="str">
        <f ca="1">+IF(OFFSET('Hygiene Data'!$E$11,0,10*ROW('Hygiene Data'!E4))="","",OFFSET('Hygiene Data'!$E$11,0,10*ROW('Hygiene Data'!E4)))</f>
        <v/>
      </c>
      <c r="DS10" s="371" t="str">
        <f ca="1">+IF(OFFSET('Hygiene Data'!$E$12,0,10*ROW('Hygiene Data'!E4))="","",OFFSET('Hygiene Data'!$E$12,0,10*ROW('Hygiene Data'!E4)))</f>
        <v/>
      </c>
      <c r="DT10" s="371" t="str">
        <f ca="1">+IF(OFFSET('Hygiene Data'!$E$13,0,10*ROW('Hygiene Data'!E4))="","",OFFSET('Hygiene Data'!$E$13,0,10*ROW('Hygiene Data'!E4)))</f>
        <v/>
      </c>
      <c r="DU10" s="371" t="str">
        <f ca="1">+IF(OFFSET('Hygiene Data'!$F$11,0,10*ROW('Hygiene Data'!F4))="","",OFFSET('Hygiene Data'!$F$11,0,10*ROW('Hygiene Data'!F4)))</f>
        <v/>
      </c>
      <c r="DV10" s="371" t="str">
        <f ca="1">+IF(OFFSET('Hygiene Data'!$F$12,0,10*ROW('Hygiene Data'!F4))="","",OFFSET('Hygiene Data'!$F$12,0,10*ROW('Hygiene Data'!F4)))</f>
        <v/>
      </c>
      <c r="DW10" s="371" t="str">
        <f ca="1">+IF(OFFSET('Hygiene Data'!$F$13,0,10*ROW('Hygiene Data'!F4))="","",OFFSET('Hygiene Data'!$F$13,0,10*ROW('Hygiene Data'!F4)))</f>
        <v/>
      </c>
      <c r="DX10" s="371" t="str">
        <f ca="1">+IF(OFFSET('Hygiene Data'!$G$11,0,10*ROW('Hygiene Data'!G4))="","",OFFSET('Hygiene Data'!$G$11,0,10*ROW('Hygiene Data'!G4)))</f>
        <v/>
      </c>
      <c r="DY10" s="371" t="str">
        <f ca="1">+IF(OFFSET('Hygiene Data'!$G$12,0,10*ROW('Hygiene Data'!G4))="","",OFFSET('Hygiene Data'!$G$12,0,10*ROW('Hygiene Data'!G4)))</f>
        <v/>
      </c>
      <c r="DZ10" s="371" t="str">
        <f ca="1">+IF(OFFSET('Hygiene Data'!$G$13,0,10*ROW('Hygiene Data'!G4))="","",OFFSET('Hygiene Data'!$G$13,0,10*ROW('Hygiene Data'!G4)))</f>
        <v/>
      </c>
      <c r="EA10" s="371" t="str">
        <f ca="1">+IF(OFFSET('Hygiene Data'!$H$11,0,10*ROW('Hygiene Data'!H4))="","",OFFSET('Hygiene Data'!$H$11,0,10*ROW('Hygiene Data'!H4)))</f>
        <v/>
      </c>
      <c r="EB10" s="371" t="str">
        <f ca="1">+IF(OFFSET('Hygiene Data'!$H$12,0,10*ROW('Hygiene Data'!H4))="","",OFFSET('Hygiene Data'!$H$12,0,10*ROW('Hygiene Data'!H4)))</f>
        <v/>
      </c>
      <c r="EC10" s="371" t="str">
        <f ca="1">+IF(OFFSET('Hygiene Data'!$H$13,0,10*ROW('Hygiene Data'!H4))="","",OFFSET('Hygiene Data'!$H$13,0,10*ROW('Hygiene Data'!H4)))</f>
        <v/>
      </c>
      <c r="ED10" s="371" t="str">
        <f ca="1">+IF(OFFSET('Hygiene Data'!$I$11,0,10*ROW('Hygiene Data'!I4))="","",OFFSET('Hygiene Data'!$I$11,0,10*ROW('Hygiene Data'!I4)))</f>
        <v/>
      </c>
      <c r="EE10" s="371" t="str">
        <f ca="1">+IF(OFFSET('Hygiene Data'!$I$12,0,10*ROW('Hygiene Data'!I4))="","",OFFSET('Hygiene Data'!$I$12,0,10*ROW('Hygiene Data'!I4)))</f>
        <v/>
      </c>
      <c r="EF10" s="371" t="str">
        <f ca="1">+IF(OFFSET('Hygiene Data'!$I$13,0,10*ROW('Hygiene Data'!I4))="","",OFFSET('Hygiene Data'!$I$13,0,10*ROW('Hygiene Data'!I4)))</f>
        <v/>
      </c>
    </row>
    <row r="11" spans="1:136" x14ac:dyDescent="0.25">
      <c r="A11" s="480" t="str">
        <f ca="1">+IF(OFFSET('Water Data'!$B$2,0,10*ROW('Water Data'!E5))="","",OFFSET('Water Data'!$B$2,0,10*ROW('Water Data'!E5)))</f>
        <v>TLS_2015_EMIS</v>
      </c>
      <c r="B11" s="480"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7">
        <f t="shared" ca="1" si="0"/>
        <v>2015</v>
      </c>
      <c r="D11" s="508" t="str">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8" t="str">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[65]</v>
      </c>
      <c r="F11" s="508" t="str">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[58]</v>
      </c>
      <c r="G11" s="508"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8"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8"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8"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8"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8"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8" t="str">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[100]</v>
      </c>
      <c r="N11" s="508" t="str">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[62]</v>
      </c>
      <c r="O11" s="508" t="str">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[57]</v>
      </c>
      <c r="P11" s="508" t="str">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8" t="str">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[66]</v>
      </c>
      <c r="R11" s="508" t="str">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[60]</v>
      </c>
      <c r="S11" s="508" t="str">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8" t="str">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[51]</v>
      </c>
      <c r="U11" s="508" t="str">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[47]</v>
      </c>
      <c r="V11" s="509"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9"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9"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9"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9"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9"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9"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9"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9"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9"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9"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9"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9"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9"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9"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9"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9"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9"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9"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9"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9"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9"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9"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9"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9"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9"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9"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9"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9"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9"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10"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6"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10"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10"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10"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10"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10"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10"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10"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10"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10"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10"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10"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10"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10"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10"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10"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10"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1" t="str">
        <f ca="1">+IF(OFFSET('Water Data'!$D$27,0,10*ROW('Water Data'!D5))="","",OFFSET('Water Data'!$D$27,0,10*ROW('Water Data'!D5)))</f>
        <v>No</v>
      </c>
      <c r="BT11" s="371" t="str">
        <f ca="1">+IF(OFFSET('Water Data'!$D$28,0,10*ROW('Water Data'!D5))="","",OFFSET('Water Data'!$D$28,0,10*ROW('Water Data'!D5)))</f>
        <v>No</v>
      </c>
      <c r="BU11" s="371" t="str">
        <f ca="1">+IF(OFFSET('Water Data'!$D$29,0,10*ROW('Water Data'!D5))="","",OFFSET('Water Data'!$D$29,0,10*ROW('Water Data'!D5)))</f>
        <v>No</v>
      </c>
      <c r="BV11" s="371" t="str">
        <f ca="1">+IF(OFFSET('Water Data'!$E$27,0,10*ROW('Water Data'!E5))="","",OFFSET('Water Data'!$E$27,0,10*ROW('Water Data'!E5)))</f>
        <v/>
      </c>
      <c r="BW11" s="371" t="str">
        <f ca="1">+IF(OFFSET('Water Data'!$E$28,0,10*ROW('Water Data'!E5))="","",OFFSET('Water Data'!$E$28,0,10*ROW('Water Data'!E5)))</f>
        <v/>
      </c>
      <c r="BX11" s="371" t="str">
        <f ca="1">+IF(OFFSET('Water Data'!$E$29,0,10*ROW('Water Data'!E5))="","",OFFSET('Water Data'!$E$29,0,10*ROW('Water Data'!E5)))</f>
        <v/>
      </c>
      <c r="BY11" s="371" t="str">
        <f ca="1">+IF(OFFSET('Water Data'!$F$27,0,10*ROW('Water Data'!F5))="","",OFFSET('Water Data'!$F$27,0,10*ROW('Water Data'!F5)))</f>
        <v/>
      </c>
      <c r="BZ11" s="371" t="str">
        <f ca="1">+IF(OFFSET('Water Data'!$F$28,0,10*ROW('Water Data'!F5))="","",OFFSET('Water Data'!$F$28,0,10*ROW('Water Data'!F5)))</f>
        <v/>
      </c>
      <c r="CA11" s="371" t="str">
        <f ca="1">+IF(OFFSET('Water Data'!$F$29,0,10*ROW('Water Data'!F5))="","",OFFSET('Water Data'!$F$29,0,10*ROW('Water Data'!F5)))</f>
        <v/>
      </c>
      <c r="CB11" s="371" t="str">
        <f ca="1">+IF(OFFSET('Water Data'!$G$27,0,10*ROW('Water Data'!G5))="","",OFFSET('Water Data'!$G$27,0,10*ROW('Water Data'!G5)))</f>
        <v>No</v>
      </c>
      <c r="CC11" s="371" t="str">
        <f ca="1">+IF(OFFSET('Water Data'!$G$28,0,10*ROW('Water Data'!G5))="","",OFFSET('Water Data'!$G$28,0,10*ROW('Water Data'!G5)))</f>
        <v>No</v>
      </c>
      <c r="CD11" s="371" t="str">
        <f ca="1">+IF(OFFSET('Water Data'!$G$29,0,10*ROW('Water Data'!G5))="","",OFFSET('Water Data'!$G$29,0,10*ROW('Water Data'!G5)))</f>
        <v>No</v>
      </c>
      <c r="CE11" s="371" t="str">
        <f ca="1">+IF(OFFSET('Water Data'!$H$27,0,10*ROW('Water Data'!H5))="","",OFFSET('Water Data'!$H$27,0,10*ROW('Water Data'!H5)))</f>
        <v>No</v>
      </c>
      <c r="CF11" s="371" t="str">
        <f ca="1">+IF(OFFSET('Water Data'!$H$28,0,10*ROW('Water Data'!H5))="","",OFFSET('Water Data'!$H$28,0,10*ROW('Water Data'!H5)))</f>
        <v>No</v>
      </c>
      <c r="CG11" s="371" t="str">
        <f ca="1">+IF(OFFSET('Water Data'!$H$29,0,10*ROW('Water Data'!H5))="","",OFFSET('Water Data'!$H$29,0,10*ROW('Water Data'!H5)))</f>
        <v>No</v>
      </c>
      <c r="CH11" s="371" t="str">
        <f ca="1">+IF(OFFSET('Water Data'!$I$27,0,10*ROW('Water Data'!I5))="","",OFFSET('Water Data'!$I$27,0,10*ROW('Water Data'!I5)))</f>
        <v>No</v>
      </c>
      <c r="CI11" s="371" t="str">
        <f ca="1">+IF(OFFSET('Water Data'!$I$28,0,10*ROW('Water Data'!I5))="","",OFFSET('Water Data'!$I$28,0,10*ROW('Water Data'!I5)))</f>
        <v>No</v>
      </c>
      <c r="CJ11" s="371" t="str">
        <f ca="1">+IF(OFFSET('Water Data'!$I$29,0,10*ROW('Water Data'!I5))="","",OFFSET('Water Data'!$I$29,0,10*ROW('Water Data'!I5)))</f>
        <v>No</v>
      </c>
      <c r="CK11" s="371" t="str">
        <f ca="1">+IF(OFFSET('Sanitation Data'!$D$28,0,10*ROW('Sanitation Data'!D5))="","",OFFSET('Sanitation Data'!$D$28,0,10*ROW('Sanitation Data'!D5)))</f>
        <v/>
      </c>
      <c r="CL11" s="371" t="str">
        <f ca="1">+IF(OFFSET('Sanitation Data'!$D$29,0,10*ROW('Sanitation Data'!D5))="","",OFFSET('Sanitation Data'!$D$29,0,10*ROW('Sanitation Data'!D5)))</f>
        <v/>
      </c>
      <c r="CM11" s="371" t="str">
        <f ca="1">+IF(OFFSET('Sanitation Data'!$D$30,0,10*ROW('Sanitation Data'!D5))="","",OFFSET('Sanitation Data'!$D$30,0,10*ROW('Sanitation Data'!D5)))</f>
        <v/>
      </c>
      <c r="CN11" s="371" t="str">
        <f ca="1">+IF(OFFSET('Sanitation Data'!$D$31,0,10*ROW('Sanitation Data'!D5))="","",OFFSET('Sanitation Data'!$D$31,0,10*ROW('Sanitation Data'!D5)))</f>
        <v/>
      </c>
      <c r="CO11" s="371" t="str">
        <f ca="1">+IF(OFFSET('Sanitation Data'!$D$32,0,10*ROW('Sanitation Data'!D5))="","",OFFSET('Sanitation Data'!$D$32,0,10*ROW('Sanitation Data'!D5)))</f>
        <v/>
      </c>
      <c r="CP11" s="371" t="str">
        <f ca="1">+IF(OFFSET('Sanitation Data'!$E$28,0,10*ROW('Sanitation Data'!E5))="","",OFFSET('Sanitation Data'!$E$28,0,10*ROW('Sanitation Data'!E5)))</f>
        <v/>
      </c>
      <c r="CQ11" s="371" t="str">
        <f ca="1">+IF(OFFSET('Sanitation Data'!$E$29,0,10*ROW('Sanitation Data'!E5))="","",OFFSET('Sanitation Data'!$E$29,0,10*ROW('Sanitation Data'!E5)))</f>
        <v/>
      </c>
      <c r="CR11" s="371" t="str">
        <f ca="1">+IF(OFFSET('Sanitation Data'!$E$30,0,10*ROW('Sanitation Data'!E5))="","",OFFSET('Sanitation Data'!$E$30,0,10*ROW('Sanitation Data'!E5)))</f>
        <v/>
      </c>
      <c r="CS11" s="371" t="str">
        <f ca="1">+IF(OFFSET('Sanitation Data'!$E$31,0,10*ROW('Sanitation Data'!E5))="","",OFFSET('Sanitation Data'!$E$31,0,10*ROW('Sanitation Data'!E5)))</f>
        <v/>
      </c>
      <c r="CT11" s="371" t="str">
        <f ca="1">+IF(OFFSET('Sanitation Data'!$E$32,0,10*ROW('Sanitation Data'!E5))="","",OFFSET('Sanitation Data'!$E$32,0,10*ROW('Sanitation Data'!E5)))</f>
        <v/>
      </c>
      <c r="CU11" s="371" t="str">
        <f ca="1">+IF(OFFSET('Sanitation Data'!$F$28,0,10*ROW('Sanitation Data'!F5))="","",OFFSET('Sanitation Data'!$F$28,0,10*ROW('Sanitation Data'!F5)))</f>
        <v/>
      </c>
      <c r="CV11" s="371" t="str">
        <f ca="1">+IF(OFFSET('Sanitation Data'!$F$29,0,10*ROW('Sanitation Data'!F5))="","",OFFSET('Sanitation Data'!$F$29,0,10*ROW('Sanitation Data'!F5)))</f>
        <v/>
      </c>
      <c r="CW11" s="371" t="str">
        <f ca="1">+IF(OFFSET('Sanitation Data'!$F$30,0,10*ROW('Sanitation Data'!F5))="","",OFFSET('Sanitation Data'!$F$30,0,10*ROW('Sanitation Data'!F5)))</f>
        <v/>
      </c>
      <c r="CX11" s="371" t="str">
        <f ca="1">+IF(OFFSET('Sanitation Data'!$F$31,0,10*ROW('Sanitation Data'!F5))="","",OFFSET('Sanitation Data'!$F$31,0,10*ROW('Sanitation Data'!F5)))</f>
        <v/>
      </c>
      <c r="CY11" s="371" t="str">
        <f ca="1">+IF(OFFSET('Sanitation Data'!$F$32,0,10*ROW('Sanitation Data'!F5))="","",OFFSET('Sanitation Data'!$F$32,0,10*ROW('Sanitation Data'!F5)))</f>
        <v/>
      </c>
      <c r="CZ11" s="371" t="str">
        <f ca="1">+IF(OFFSET('Sanitation Data'!$G$28,0,10*ROW('Sanitation Data'!G5))="","",OFFSET('Sanitation Data'!$G$28,0,10*ROW('Sanitation Data'!G5)))</f>
        <v/>
      </c>
      <c r="DA11" s="371" t="str">
        <f ca="1">+IF(OFFSET('Sanitation Data'!$G$29,0,10*ROW('Sanitation Data'!G5))="","",OFFSET('Sanitation Data'!$G$29,0,10*ROW('Sanitation Data'!G5)))</f>
        <v/>
      </c>
      <c r="DB11" s="371" t="str">
        <f ca="1">+IF(OFFSET('Sanitation Data'!$G$30,0,10*ROW('Sanitation Data'!G5))="","",OFFSET('Sanitation Data'!$G$30,0,10*ROW('Sanitation Data'!G5)))</f>
        <v/>
      </c>
      <c r="DC11" s="371" t="str">
        <f ca="1">+IF(OFFSET('Sanitation Data'!$G$31,0,10*ROW('Sanitation Data'!G5))="","",OFFSET('Sanitation Data'!$G$31,0,10*ROW('Sanitation Data'!G5)))</f>
        <v/>
      </c>
      <c r="DD11" s="371" t="str">
        <f ca="1">+IF(OFFSET('Sanitation Data'!$G$32,0,10*ROW('Sanitation Data'!G5))="","",OFFSET('Sanitation Data'!$G$32,0,10*ROW('Sanitation Data'!G5)))</f>
        <v/>
      </c>
      <c r="DE11" s="371" t="str">
        <f ca="1">+IF(OFFSET('Sanitation Data'!$H$28,0,10*ROW('Sanitation Data'!H5))="","",OFFSET('Sanitation Data'!$H$28,0,10*ROW('Sanitation Data'!H5)))</f>
        <v/>
      </c>
      <c r="DF11" s="371" t="str">
        <f ca="1">+IF(OFFSET('Sanitation Data'!$H$29,0,10*ROW('Sanitation Data'!H5))="","",OFFSET('Sanitation Data'!$H$29,0,10*ROW('Sanitation Data'!H5)))</f>
        <v/>
      </c>
      <c r="DG11" s="371" t="str">
        <f ca="1">+IF(OFFSET('Sanitation Data'!$H$30,0,10*ROW('Sanitation Data'!H5))="","",OFFSET('Sanitation Data'!$H$30,0,10*ROW('Sanitation Data'!H5)))</f>
        <v/>
      </c>
      <c r="DH11" s="371" t="str">
        <f ca="1">+IF(OFFSET('Sanitation Data'!$H$31,0,10*ROW('Sanitation Data'!H5))="","",OFFSET('Sanitation Data'!$H$31,0,10*ROW('Sanitation Data'!H5)))</f>
        <v/>
      </c>
      <c r="DI11" s="371" t="str">
        <f ca="1">+IF(OFFSET('Sanitation Data'!$H$32,0,10*ROW('Sanitation Data'!H5))="","",OFFSET('Sanitation Data'!$H$32,0,10*ROW('Sanitation Data'!H5)))</f>
        <v/>
      </c>
      <c r="DJ11" s="371" t="str">
        <f ca="1">+IF(OFFSET('Sanitation Data'!$I$28,0,10*ROW('Sanitation Data'!I5))="","",OFFSET('Sanitation Data'!$I$28,0,10*ROW('Sanitation Data'!I5)))</f>
        <v/>
      </c>
      <c r="DK11" s="371" t="str">
        <f ca="1">+IF(OFFSET('Sanitation Data'!$I$29,0,10*ROW('Sanitation Data'!I5))="","",OFFSET('Sanitation Data'!$I$29,0,10*ROW('Sanitation Data'!I5)))</f>
        <v/>
      </c>
      <c r="DL11" s="371" t="str">
        <f ca="1">+IF(OFFSET('Sanitation Data'!$I$30,0,10*ROW('Sanitation Data'!I5))="","",OFFSET('Sanitation Data'!$I$30,0,10*ROW('Sanitation Data'!I5)))</f>
        <v/>
      </c>
      <c r="DM11" s="371" t="str">
        <f ca="1">+IF(OFFSET('Sanitation Data'!$I$31,0,10*ROW('Sanitation Data'!I5))="","",OFFSET('Sanitation Data'!$I$31,0,10*ROW('Sanitation Data'!I5)))</f>
        <v/>
      </c>
      <c r="DN11" s="371" t="str">
        <f ca="1">+IF(OFFSET('Sanitation Data'!$I$32,0,10*ROW('Sanitation Data'!I5))="","",OFFSET('Sanitation Data'!$I$32,0,10*ROW('Sanitation Data'!I5)))</f>
        <v/>
      </c>
      <c r="DO11" s="371" t="str">
        <f ca="1">+IF(OFFSET('Hygiene Data'!$D$11,0,10*ROW('Hygiene Data'!D5))="","",OFFSET('Hygiene Data'!$D$11,0,10*ROW('Hygiene Data'!D5)))</f>
        <v/>
      </c>
      <c r="DP11" s="371" t="str">
        <f ca="1">+IF(OFFSET('Hygiene Data'!$D$12,0,10*ROW('Hygiene Data'!D5))="","",OFFSET('Hygiene Data'!$D$12,0,10*ROW('Hygiene Data'!D5)))</f>
        <v/>
      </c>
      <c r="DQ11" s="371" t="str">
        <f ca="1">+IF(OFFSET('Hygiene Data'!$D$13,0,10*ROW('Hygiene Data'!D5))="","",OFFSET('Hygiene Data'!$D$13,0,10*ROW('Hygiene Data'!D5)))</f>
        <v/>
      </c>
      <c r="DR11" s="371" t="str">
        <f ca="1">+IF(OFFSET('Hygiene Data'!$E$11,0,10*ROW('Hygiene Data'!E5))="","",OFFSET('Hygiene Data'!$E$11,0,10*ROW('Hygiene Data'!E5)))</f>
        <v/>
      </c>
      <c r="DS11" s="371" t="str">
        <f ca="1">+IF(OFFSET('Hygiene Data'!$E$12,0,10*ROW('Hygiene Data'!E5))="","",OFFSET('Hygiene Data'!$E$12,0,10*ROW('Hygiene Data'!E5)))</f>
        <v/>
      </c>
      <c r="DT11" s="371" t="str">
        <f ca="1">+IF(OFFSET('Hygiene Data'!$E$13,0,10*ROW('Hygiene Data'!E5))="","",OFFSET('Hygiene Data'!$E$13,0,10*ROW('Hygiene Data'!E5)))</f>
        <v/>
      </c>
      <c r="DU11" s="371" t="str">
        <f ca="1">+IF(OFFSET('Hygiene Data'!$F$11,0,10*ROW('Hygiene Data'!F5))="","",OFFSET('Hygiene Data'!$F$11,0,10*ROW('Hygiene Data'!F5)))</f>
        <v/>
      </c>
      <c r="DV11" s="371" t="str">
        <f ca="1">+IF(OFFSET('Hygiene Data'!$F$12,0,10*ROW('Hygiene Data'!F5))="","",OFFSET('Hygiene Data'!$F$12,0,10*ROW('Hygiene Data'!F5)))</f>
        <v/>
      </c>
      <c r="DW11" s="371" t="str">
        <f ca="1">+IF(OFFSET('Hygiene Data'!$F$13,0,10*ROW('Hygiene Data'!F5))="","",OFFSET('Hygiene Data'!$F$13,0,10*ROW('Hygiene Data'!F5)))</f>
        <v/>
      </c>
      <c r="DX11" s="371" t="str">
        <f ca="1">+IF(OFFSET('Hygiene Data'!$G$11,0,10*ROW('Hygiene Data'!G5))="","",OFFSET('Hygiene Data'!$G$11,0,10*ROW('Hygiene Data'!G5)))</f>
        <v/>
      </c>
      <c r="DY11" s="371" t="str">
        <f ca="1">+IF(OFFSET('Hygiene Data'!$G$12,0,10*ROW('Hygiene Data'!G5))="","",OFFSET('Hygiene Data'!$G$12,0,10*ROW('Hygiene Data'!G5)))</f>
        <v/>
      </c>
      <c r="DZ11" s="371" t="str">
        <f ca="1">+IF(OFFSET('Hygiene Data'!$G$13,0,10*ROW('Hygiene Data'!G5))="","",OFFSET('Hygiene Data'!$G$13,0,10*ROW('Hygiene Data'!G5)))</f>
        <v/>
      </c>
      <c r="EA11" s="371" t="str">
        <f ca="1">+IF(OFFSET('Hygiene Data'!$H$11,0,10*ROW('Hygiene Data'!H5))="","",OFFSET('Hygiene Data'!$H$11,0,10*ROW('Hygiene Data'!H5)))</f>
        <v/>
      </c>
      <c r="EB11" s="371" t="str">
        <f ca="1">+IF(OFFSET('Hygiene Data'!$H$12,0,10*ROW('Hygiene Data'!H5))="","",OFFSET('Hygiene Data'!$H$12,0,10*ROW('Hygiene Data'!H5)))</f>
        <v/>
      </c>
      <c r="EC11" s="371" t="str">
        <f ca="1">+IF(OFFSET('Hygiene Data'!$H$13,0,10*ROW('Hygiene Data'!H5))="","",OFFSET('Hygiene Data'!$H$13,0,10*ROW('Hygiene Data'!H5)))</f>
        <v/>
      </c>
      <c r="ED11" s="371" t="str">
        <f ca="1">+IF(OFFSET('Hygiene Data'!$I$11,0,10*ROW('Hygiene Data'!I5))="","",OFFSET('Hygiene Data'!$I$11,0,10*ROW('Hygiene Data'!I5)))</f>
        <v/>
      </c>
      <c r="EE11" s="371" t="str">
        <f ca="1">+IF(OFFSET('Hygiene Data'!$I$12,0,10*ROW('Hygiene Data'!I5))="","",OFFSET('Hygiene Data'!$I$12,0,10*ROW('Hygiene Data'!I5)))</f>
        <v/>
      </c>
      <c r="EF11" s="371" t="str">
        <f ca="1">+IF(OFFSET('Hygiene Data'!$I$13,0,10*ROW('Hygiene Data'!I5))="","",OFFSET('Hygiene Data'!$I$13,0,10*ROW('Hygiene Data'!I5)))</f>
        <v/>
      </c>
    </row>
    <row r="12" spans="1:136" x14ac:dyDescent="0.25">
      <c r="A12" s="480" t="str">
        <f ca="1">+IF(OFFSET('Water Data'!$B$2,0,10*ROW('Water Data'!E6))="","",OFFSET('Water Data'!$B$2,0,10*ROW('Water Data'!E6)))</f>
        <v>TLS_2018_UIS</v>
      </c>
      <c r="B12" s="480"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7">
        <f t="shared" ca="1" si="0"/>
        <v>2018</v>
      </c>
      <c r="D12" s="508"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8"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8">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67.316690000000008</v>
      </c>
      <c r="G12" s="508"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8"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8"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8"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8"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8"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8"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8"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8"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8"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8"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8">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67.316689999999994</v>
      </c>
      <c r="S12" s="508"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8"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8">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67.316689999999994</v>
      </c>
      <c r="V12" s="509"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9"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9"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9"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9"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9"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9"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9"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9"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9"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9"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9"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9"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9"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9"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9"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9"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9"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9"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9"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9"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9"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9"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9"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9"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9"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9"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9"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9"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9"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10"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6"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10"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10"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10"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10"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10"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10"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10"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10"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10"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10"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10"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10"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10"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10"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10"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10"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1" t="str">
        <f ca="1">+IF(OFFSET('Water Data'!$D$27,0,10*ROW('Water Data'!D6))="","",OFFSET('Water Data'!$D$27,0,10*ROW('Water Data'!D6)))</f>
        <v/>
      </c>
      <c r="BT12" s="371" t="str">
        <f ca="1">+IF(OFFSET('Water Data'!$D$28,0,10*ROW('Water Data'!D6))="","",OFFSET('Water Data'!$D$28,0,10*ROW('Water Data'!D6)))</f>
        <v/>
      </c>
      <c r="BU12" s="371" t="str">
        <f ca="1">+IF(OFFSET('Water Data'!$D$29,0,10*ROW('Water Data'!D6))="","",OFFSET('Water Data'!$D$29,0,10*ROW('Water Data'!D6)))</f>
        <v>Yes</v>
      </c>
      <c r="BV12" s="371" t="str">
        <f ca="1">+IF(OFFSET('Water Data'!$E$27,0,10*ROW('Water Data'!E6))="","",OFFSET('Water Data'!$E$27,0,10*ROW('Water Data'!E6)))</f>
        <v/>
      </c>
      <c r="BW12" s="371" t="str">
        <f ca="1">+IF(OFFSET('Water Data'!$E$28,0,10*ROW('Water Data'!E6))="","",OFFSET('Water Data'!$E$28,0,10*ROW('Water Data'!E6)))</f>
        <v/>
      </c>
      <c r="BX12" s="371" t="str">
        <f ca="1">+IF(OFFSET('Water Data'!$E$29,0,10*ROW('Water Data'!E6))="","",OFFSET('Water Data'!$E$29,0,10*ROW('Water Data'!E6)))</f>
        <v/>
      </c>
      <c r="BY12" s="371" t="str">
        <f ca="1">+IF(OFFSET('Water Data'!$F$27,0,10*ROW('Water Data'!F6))="","",OFFSET('Water Data'!$F$27,0,10*ROW('Water Data'!F6)))</f>
        <v/>
      </c>
      <c r="BZ12" s="371" t="str">
        <f ca="1">+IF(OFFSET('Water Data'!$F$28,0,10*ROW('Water Data'!F6))="","",OFFSET('Water Data'!$F$28,0,10*ROW('Water Data'!F6)))</f>
        <v/>
      </c>
      <c r="CA12" s="371" t="str">
        <f ca="1">+IF(OFFSET('Water Data'!$F$29,0,10*ROW('Water Data'!F6))="","",OFFSET('Water Data'!$F$29,0,10*ROW('Water Data'!F6)))</f>
        <v/>
      </c>
      <c r="CB12" s="371" t="str">
        <f ca="1">+IF(OFFSET('Water Data'!$G$27,0,10*ROW('Water Data'!G6))="","",OFFSET('Water Data'!$G$27,0,10*ROW('Water Data'!G6)))</f>
        <v/>
      </c>
      <c r="CC12" s="371" t="str">
        <f ca="1">+IF(OFFSET('Water Data'!$G$28,0,10*ROW('Water Data'!G6))="","",OFFSET('Water Data'!$G$28,0,10*ROW('Water Data'!G6)))</f>
        <v/>
      </c>
      <c r="CD12" s="371" t="str">
        <f ca="1">+IF(OFFSET('Water Data'!$G$29,0,10*ROW('Water Data'!G6))="","",OFFSET('Water Data'!$G$29,0,10*ROW('Water Data'!G6)))</f>
        <v/>
      </c>
      <c r="CE12" s="371" t="str">
        <f ca="1">+IF(OFFSET('Water Data'!$H$27,0,10*ROW('Water Data'!H6))="","",OFFSET('Water Data'!$H$27,0,10*ROW('Water Data'!H6)))</f>
        <v/>
      </c>
      <c r="CF12" s="371" t="str">
        <f ca="1">+IF(OFFSET('Water Data'!$H$28,0,10*ROW('Water Data'!H6))="","",OFFSET('Water Data'!$H$28,0,10*ROW('Water Data'!H6)))</f>
        <v/>
      </c>
      <c r="CG12" s="371" t="str">
        <f ca="1">+IF(OFFSET('Water Data'!$H$29,0,10*ROW('Water Data'!H6))="","",OFFSET('Water Data'!$H$29,0,10*ROW('Water Data'!H6)))</f>
        <v>Yes</v>
      </c>
      <c r="CH12" s="371" t="str">
        <f ca="1">+IF(OFFSET('Water Data'!$I$27,0,10*ROW('Water Data'!I6))="","",OFFSET('Water Data'!$I$27,0,10*ROW('Water Data'!I6)))</f>
        <v/>
      </c>
      <c r="CI12" s="371" t="str">
        <f ca="1">+IF(OFFSET('Water Data'!$I$28,0,10*ROW('Water Data'!I6))="","",OFFSET('Water Data'!$I$28,0,10*ROW('Water Data'!I6)))</f>
        <v/>
      </c>
      <c r="CJ12" s="371" t="str">
        <f ca="1">+IF(OFFSET('Water Data'!$I$29,0,10*ROW('Water Data'!I6))="","",OFFSET('Water Data'!$I$29,0,10*ROW('Water Data'!I6)))</f>
        <v>Yes</v>
      </c>
      <c r="CK12" s="371" t="str">
        <f ca="1">+IF(OFFSET('Sanitation Data'!$D$28,0,10*ROW('Sanitation Data'!D6))="","",OFFSET('Sanitation Data'!$D$28,0,10*ROW('Sanitation Data'!D6)))</f>
        <v/>
      </c>
      <c r="CL12" s="371" t="str">
        <f ca="1">+IF(OFFSET('Sanitation Data'!$D$29,0,10*ROW('Sanitation Data'!D6))="","",OFFSET('Sanitation Data'!$D$29,0,10*ROW('Sanitation Data'!D6)))</f>
        <v/>
      </c>
      <c r="CM12" s="371" t="str">
        <f ca="1">+IF(OFFSET('Sanitation Data'!$D$30,0,10*ROW('Sanitation Data'!D6))="","",OFFSET('Sanitation Data'!$D$30,0,10*ROW('Sanitation Data'!D6)))</f>
        <v/>
      </c>
      <c r="CN12" s="371" t="str">
        <f ca="1">+IF(OFFSET('Sanitation Data'!$D$31,0,10*ROW('Sanitation Data'!D6))="","",OFFSET('Sanitation Data'!$D$31,0,10*ROW('Sanitation Data'!D6)))</f>
        <v/>
      </c>
      <c r="CO12" s="371" t="str">
        <f ca="1">+IF(OFFSET('Sanitation Data'!$D$32,0,10*ROW('Sanitation Data'!D6))="","",OFFSET('Sanitation Data'!$D$32,0,10*ROW('Sanitation Data'!D6)))</f>
        <v/>
      </c>
      <c r="CP12" s="371" t="str">
        <f ca="1">+IF(OFFSET('Sanitation Data'!$E$28,0,10*ROW('Sanitation Data'!E6))="","",OFFSET('Sanitation Data'!$E$28,0,10*ROW('Sanitation Data'!E6)))</f>
        <v/>
      </c>
      <c r="CQ12" s="371" t="str">
        <f ca="1">+IF(OFFSET('Sanitation Data'!$E$29,0,10*ROW('Sanitation Data'!E6))="","",OFFSET('Sanitation Data'!$E$29,0,10*ROW('Sanitation Data'!E6)))</f>
        <v/>
      </c>
      <c r="CR12" s="371" t="str">
        <f ca="1">+IF(OFFSET('Sanitation Data'!$E$30,0,10*ROW('Sanitation Data'!E6))="","",OFFSET('Sanitation Data'!$E$30,0,10*ROW('Sanitation Data'!E6)))</f>
        <v/>
      </c>
      <c r="CS12" s="371" t="str">
        <f ca="1">+IF(OFFSET('Sanitation Data'!$E$31,0,10*ROW('Sanitation Data'!E6))="","",OFFSET('Sanitation Data'!$E$31,0,10*ROW('Sanitation Data'!E6)))</f>
        <v/>
      </c>
      <c r="CT12" s="371" t="str">
        <f ca="1">+IF(OFFSET('Sanitation Data'!$E$32,0,10*ROW('Sanitation Data'!E6))="","",OFFSET('Sanitation Data'!$E$32,0,10*ROW('Sanitation Data'!E6)))</f>
        <v/>
      </c>
      <c r="CU12" s="371" t="str">
        <f ca="1">+IF(OFFSET('Sanitation Data'!$F$28,0,10*ROW('Sanitation Data'!F6))="","",OFFSET('Sanitation Data'!$F$28,0,10*ROW('Sanitation Data'!F6)))</f>
        <v/>
      </c>
      <c r="CV12" s="371" t="str">
        <f ca="1">+IF(OFFSET('Sanitation Data'!$F$29,0,10*ROW('Sanitation Data'!F6))="","",OFFSET('Sanitation Data'!$F$29,0,10*ROW('Sanitation Data'!F6)))</f>
        <v/>
      </c>
      <c r="CW12" s="371" t="str">
        <f ca="1">+IF(OFFSET('Sanitation Data'!$F$30,0,10*ROW('Sanitation Data'!F6))="","",OFFSET('Sanitation Data'!$F$30,0,10*ROW('Sanitation Data'!F6)))</f>
        <v/>
      </c>
      <c r="CX12" s="371" t="str">
        <f ca="1">+IF(OFFSET('Sanitation Data'!$F$31,0,10*ROW('Sanitation Data'!F6))="","",OFFSET('Sanitation Data'!$F$31,0,10*ROW('Sanitation Data'!F6)))</f>
        <v/>
      </c>
      <c r="CY12" s="371" t="str">
        <f ca="1">+IF(OFFSET('Sanitation Data'!$F$32,0,10*ROW('Sanitation Data'!F6))="","",OFFSET('Sanitation Data'!$F$32,0,10*ROW('Sanitation Data'!F6)))</f>
        <v/>
      </c>
      <c r="CZ12" s="371" t="str">
        <f ca="1">+IF(OFFSET('Sanitation Data'!$G$28,0,10*ROW('Sanitation Data'!G6))="","",OFFSET('Sanitation Data'!$G$28,0,10*ROW('Sanitation Data'!G6)))</f>
        <v/>
      </c>
      <c r="DA12" s="371" t="str">
        <f ca="1">+IF(OFFSET('Sanitation Data'!$G$29,0,10*ROW('Sanitation Data'!G6))="","",OFFSET('Sanitation Data'!$G$29,0,10*ROW('Sanitation Data'!G6)))</f>
        <v/>
      </c>
      <c r="DB12" s="371" t="str">
        <f ca="1">+IF(OFFSET('Sanitation Data'!$G$30,0,10*ROW('Sanitation Data'!G6))="","",OFFSET('Sanitation Data'!$G$30,0,10*ROW('Sanitation Data'!G6)))</f>
        <v/>
      </c>
      <c r="DC12" s="371" t="str">
        <f ca="1">+IF(OFFSET('Sanitation Data'!$G$31,0,10*ROW('Sanitation Data'!G6))="","",OFFSET('Sanitation Data'!$G$31,0,10*ROW('Sanitation Data'!G6)))</f>
        <v/>
      </c>
      <c r="DD12" s="371" t="str">
        <f ca="1">+IF(OFFSET('Sanitation Data'!$G$32,0,10*ROW('Sanitation Data'!G6))="","",OFFSET('Sanitation Data'!$G$32,0,10*ROW('Sanitation Data'!G6)))</f>
        <v/>
      </c>
      <c r="DE12" s="371" t="str">
        <f ca="1">+IF(OFFSET('Sanitation Data'!$H$28,0,10*ROW('Sanitation Data'!H6))="","",OFFSET('Sanitation Data'!$H$28,0,10*ROW('Sanitation Data'!H6)))</f>
        <v/>
      </c>
      <c r="DF12" s="371" t="str">
        <f ca="1">+IF(OFFSET('Sanitation Data'!$H$29,0,10*ROW('Sanitation Data'!H6))="","",OFFSET('Sanitation Data'!$H$29,0,10*ROW('Sanitation Data'!H6)))</f>
        <v/>
      </c>
      <c r="DG12" s="371" t="str">
        <f ca="1">+IF(OFFSET('Sanitation Data'!$H$30,0,10*ROW('Sanitation Data'!H6))="","",OFFSET('Sanitation Data'!$H$30,0,10*ROW('Sanitation Data'!H6)))</f>
        <v/>
      </c>
      <c r="DH12" s="371" t="str">
        <f ca="1">+IF(OFFSET('Sanitation Data'!$H$31,0,10*ROW('Sanitation Data'!H6))="","",OFFSET('Sanitation Data'!$H$31,0,10*ROW('Sanitation Data'!H6)))</f>
        <v/>
      </c>
      <c r="DI12" s="371" t="str">
        <f ca="1">+IF(OFFSET('Sanitation Data'!$H$32,0,10*ROW('Sanitation Data'!H6))="","",OFFSET('Sanitation Data'!$H$32,0,10*ROW('Sanitation Data'!H6)))</f>
        <v/>
      </c>
      <c r="DJ12" s="371" t="str">
        <f ca="1">+IF(OFFSET('Sanitation Data'!$I$28,0,10*ROW('Sanitation Data'!I6))="","",OFFSET('Sanitation Data'!$I$28,0,10*ROW('Sanitation Data'!I6)))</f>
        <v/>
      </c>
      <c r="DK12" s="371" t="str">
        <f ca="1">+IF(OFFSET('Sanitation Data'!$I$29,0,10*ROW('Sanitation Data'!I6))="","",OFFSET('Sanitation Data'!$I$29,0,10*ROW('Sanitation Data'!I6)))</f>
        <v/>
      </c>
      <c r="DL12" s="371" t="str">
        <f ca="1">+IF(OFFSET('Sanitation Data'!$I$30,0,10*ROW('Sanitation Data'!I6))="","",OFFSET('Sanitation Data'!$I$30,0,10*ROW('Sanitation Data'!I6)))</f>
        <v/>
      </c>
      <c r="DM12" s="371" t="str">
        <f ca="1">+IF(OFFSET('Sanitation Data'!$I$31,0,10*ROW('Sanitation Data'!I6))="","",OFFSET('Sanitation Data'!$I$31,0,10*ROW('Sanitation Data'!I6)))</f>
        <v/>
      </c>
      <c r="DN12" s="371" t="str">
        <f ca="1">+IF(OFFSET('Sanitation Data'!$I$32,0,10*ROW('Sanitation Data'!I6))="","",OFFSET('Sanitation Data'!$I$32,0,10*ROW('Sanitation Data'!I6)))</f>
        <v/>
      </c>
      <c r="DO12" s="371" t="str">
        <f ca="1">+IF(OFFSET('Hygiene Data'!$D$11,0,10*ROW('Hygiene Data'!D6))="","",OFFSET('Hygiene Data'!$D$11,0,10*ROW('Hygiene Data'!D6)))</f>
        <v/>
      </c>
      <c r="DP12" s="371" t="str">
        <f ca="1">+IF(OFFSET('Hygiene Data'!$D$12,0,10*ROW('Hygiene Data'!D6))="","",OFFSET('Hygiene Data'!$D$12,0,10*ROW('Hygiene Data'!D6)))</f>
        <v/>
      </c>
      <c r="DQ12" s="371" t="str">
        <f ca="1">+IF(OFFSET('Hygiene Data'!$D$13,0,10*ROW('Hygiene Data'!D6))="","",OFFSET('Hygiene Data'!$D$13,0,10*ROW('Hygiene Data'!D6)))</f>
        <v/>
      </c>
      <c r="DR12" s="371" t="str">
        <f ca="1">+IF(OFFSET('Hygiene Data'!$E$11,0,10*ROW('Hygiene Data'!E6))="","",OFFSET('Hygiene Data'!$E$11,0,10*ROW('Hygiene Data'!E6)))</f>
        <v/>
      </c>
      <c r="DS12" s="371" t="str">
        <f ca="1">+IF(OFFSET('Hygiene Data'!$E$12,0,10*ROW('Hygiene Data'!E6))="","",OFFSET('Hygiene Data'!$E$12,0,10*ROW('Hygiene Data'!E6)))</f>
        <v/>
      </c>
      <c r="DT12" s="371" t="str">
        <f ca="1">+IF(OFFSET('Hygiene Data'!$E$13,0,10*ROW('Hygiene Data'!E6))="","",OFFSET('Hygiene Data'!$E$13,0,10*ROW('Hygiene Data'!E6)))</f>
        <v/>
      </c>
      <c r="DU12" s="371" t="str">
        <f ca="1">+IF(OFFSET('Hygiene Data'!$F$11,0,10*ROW('Hygiene Data'!F6))="","",OFFSET('Hygiene Data'!$F$11,0,10*ROW('Hygiene Data'!F6)))</f>
        <v/>
      </c>
      <c r="DV12" s="371" t="str">
        <f ca="1">+IF(OFFSET('Hygiene Data'!$F$12,0,10*ROW('Hygiene Data'!F6))="","",OFFSET('Hygiene Data'!$F$12,0,10*ROW('Hygiene Data'!F6)))</f>
        <v/>
      </c>
      <c r="DW12" s="371" t="str">
        <f ca="1">+IF(OFFSET('Hygiene Data'!$F$13,0,10*ROW('Hygiene Data'!F6))="","",OFFSET('Hygiene Data'!$F$13,0,10*ROW('Hygiene Data'!F6)))</f>
        <v/>
      </c>
      <c r="DX12" s="371" t="str">
        <f ca="1">+IF(OFFSET('Hygiene Data'!$G$11,0,10*ROW('Hygiene Data'!G6))="","",OFFSET('Hygiene Data'!$G$11,0,10*ROW('Hygiene Data'!G6)))</f>
        <v/>
      </c>
      <c r="DY12" s="371" t="str">
        <f ca="1">+IF(OFFSET('Hygiene Data'!$G$12,0,10*ROW('Hygiene Data'!G6))="","",OFFSET('Hygiene Data'!$G$12,0,10*ROW('Hygiene Data'!G6)))</f>
        <v/>
      </c>
      <c r="DZ12" s="371" t="str">
        <f ca="1">+IF(OFFSET('Hygiene Data'!$G$13,0,10*ROW('Hygiene Data'!G6))="","",OFFSET('Hygiene Data'!$G$13,0,10*ROW('Hygiene Data'!G6)))</f>
        <v/>
      </c>
      <c r="EA12" s="371" t="str">
        <f ca="1">+IF(OFFSET('Hygiene Data'!$H$11,0,10*ROW('Hygiene Data'!H6))="","",OFFSET('Hygiene Data'!$H$11,0,10*ROW('Hygiene Data'!H6)))</f>
        <v/>
      </c>
      <c r="EB12" s="371" t="str">
        <f ca="1">+IF(OFFSET('Hygiene Data'!$H$12,0,10*ROW('Hygiene Data'!H6))="","",OFFSET('Hygiene Data'!$H$12,0,10*ROW('Hygiene Data'!H6)))</f>
        <v/>
      </c>
      <c r="EC12" s="371" t="str">
        <f ca="1">+IF(OFFSET('Hygiene Data'!$H$13,0,10*ROW('Hygiene Data'!H6))="","",OFFSET('Hygiene Data'!$H$13,0,10*ROW('Hygiene Data'!H6)))</f>
        <v/>
      </c>
      <c r="ED12" s="371" t="str">
        <f ca="1">+IF(OFFSET('Hygiene Data'!$I$11,0,10*ROW('Hygiene Data'!I6))="","",OFFSET('Hygiene Data'!$I$11,0,10*ROW('Hygiene Data'!I6)))</f>
        <v/>
      </c>
      <c r="EE12" s="371" t="str">
        <f ca="1">+IF(OFFSET('Hygiene Data'!$I$12,0,10*ROW('Hygiene Data'!I6))="","",OFFSET('Hygiene Data'!$I$12,0,10*ROW('Hygiene Data'!I6)))</f>
        <v/>
      </c>
      <c r="EF12" s="371" t="str">
        <f ca="1">+IF(OFFSET('Hygiene Data'!$I$13,0,10*ROW('Hygiene Data'!I6))="","",OFFSET('Hygiene Data'!$I$13,0,10*ROW('Hygiene Data'!I6)))</f>
        <v/>
      </c>
    </row>
    <row r="13" spans="1:136" x14ac:dyDescent="0.25">
      <c r="A13" s="480" t="str">
        <f ca="1">+IF(OFFSET('Water Data'!$B$2,0,10*ROW('Water Data'!E7))="","",OFFSET('Water Data'!$B$2,0,10*ROW('Water Data'!E7)))</f>
        <v>TLS_2019_UIS</v>
      </c>
      <c r="B13" s="480"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07">
        <f t="shared" ca="1" si="0"/>
        <v>2019</v>
      </c>
      <c r="D13" s="508"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8"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8">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67.231634120591366</v>
      </c>
      <c r="G13" s="508"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8"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8"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8"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8"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8"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8"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8"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8"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8"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8"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8">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68.146420000000006</v>
      </c>
      <c r="S13" s="508"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8"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8">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66.332615852452179</v>
      </c>
      <c r="V13" s="509"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9"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9"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9"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9"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9"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9"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9"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9"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9"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9"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9"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9"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9"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9"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9"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9"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9"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9"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9"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9"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9"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9"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9"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9"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9"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9"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9"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9"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9"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10"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6"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10">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65.722422788816672</v>
      </c>
      <c r="BC13" s="510"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10"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10"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10"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10"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10"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10"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10"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10"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10"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10"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10">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68.302180000000007</v>
      </c>
      <c r="BO13" s="510"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10"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10">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63.187131293372033</v>
      </c>
      <c r="BS13" s="371" t="str">
        <f ca="1">+IF(OFFSET('Water Data'!$D$27,0,10*ROW('Water Data'!D7))="","",OFFSET('Water Data'!$D$27,0,10*ROW('Water Data'!D7)))</f>
        <v/>
      </c>
      <c r="BT13" s="371" t="str">
        <f ca="1">+IF(OFFSET('Water Data'!$D$28,0,10*ROW('Water Data'!D7))="","",OFFSET('Water Data'!$D$28,0,10*ROW('Water Data'!D7)))</f>
        <v/>
      </c>
      <c r="BU13" s="371" t="str">
        <f ca="1">+IF(OFFSET('Water Data'!$D$29,0,10*ROW('Water Data'!D7))="","",OFFSET('Water Data'!$D$29,0,10*ROW('Water Data'!D7)))</f>
        <v>Yes</v>
      </c>
      <c r="BV13" s="371" t="str">
        <f ca="1">+IF(OFFSET('Water Data'!$E$27,0,10*ROW('Water Data'!E7))="","",OFFSET('Water Data'!$E$27,0,10*ROW('Water Data'!E7)))</f>
        <v/>
      </c>
      <c r="BW13" s="371" t="str">
        <f ca="1">+IF(OFFSET('Water Data'!$E$28,0,10*ROW('Water Data'!E7))="","",OFFSET('Water Data'!$E$28,0,10*ROW('Water Data'!E7)))</f>
        <v/>
      </c>
      <c r="BX13" s="371" t="str">
        <f ca="1">+IF(OFFSET('Water Data'!$E$29,0,10*ROW('Water Data'!E7))="","",OFFSET('Water Data'!$E$29,0,10*ROW('Water Data'!E7)))</f>
        <v/>
      </c>
      <c r="BY13" s="371" t="str">
        <f ca="1">+IF(OFFSET('Water Data'!$F$27,0,10*ROW('Water Data'!F7))="","",OFFSET('Water Data'!$F$27,0,10*ROW('Water Data'!F7)))</f>
        <v/>
      </c>
      <c r="BZ13" s="371" t="str">
        <f ca="1">+IF(OFFSET('Water Data'!$F$28,0,10*ROW('Water Data'!F7))="","",OFFSET('Water Data'!$F$28,0,10*ROW('Water Data'!F7)))</f>
        <v/>
      </c>
      <c r="CA13" s="371" t="str">
        <f ca="1">+IF(OFFSET('Water Data'!$F$29,0,10*ROW('Water Data'!F7))="","",OFFSET('Water Data'!$F$29,0,10*ROW('Water Data'!F7)))</f>
        <v/>
      </c>
      <c r="CB13" s="371" t="str">
        <f ca="1">+IF(OFFSET('Water Data'!$G$27,0,10*ROW('Water Data'!G7))="","",OFFSET('Water Data'!$G$27,0,10*ROW('Water Data'!G7)))</f>
        <v/>
      </c>
      <c r="CC13" s="371" t="str">
        <f ca="1">+IF(OFFSET('Water Data'!$G$28,0,10*ROW('Water Data'!G7))="","",OFFSET('Water Data'!$G$28,0,10*ROW('Water Data'!G7)))</f>
        <v/>
      </c>
      <c r="CD13" s="371" t="str">
        <f ca="1">+IF(OFFSET('Water Data'!$G$29,0,10*ROW('Water Data'!G7))="","",OFFSET('Water Data'!$G$29,0,10*ROW('Water Data'!G7)))</f>
        <v/>
      </c>
      <c r="CE13" s="371" t="str">
        <f ca="1">+IF(OFFSET('Water Data'!$H$27,0,10*ROW('Water Data'!H7))="","",OFFSET('Water Data'!$H$27,0,10*ROW('Water Data'!H7)))</f>
        <v/>
      </c>
      <c r="CF13" s="371" t="str">
        <f ca="1">+IF(OFFSET('Water Data'!$H$28,0,10*ROW('Water Data'!H7))="","",OFFSET('Water Data'!$H$28,0,10*ROW('Water Data'!H7)))</f>
        <v/>
      </c>
      <c r="CG13" s="371" t="str">
        <f ca="1">+IF(OFFSET('Water Data'!$H$29,0,10*ROW('Water Data'!H7))="","",OFFSET('Water Data'!$H$29,0,10*ROW('Water Data'!H7)))</f>
        <v>Yes</v>
      </c>
      <c r="CH13" s="371" t="str">
        <f ca="1">+IF(OFFSET('Water Data'!$I$27,0,10*ROW('Water Data'!I7))="","",OFFSET('Water Data'!$I$27,0,10*ROW('Water Data'!I7)))</f>
        <v/>
      </c>
      <c r="CI13" s="371" t="str">
        <f ca="1">+IF(OFFSET('Water Data'!$I$28,0,10*ROW('Water Data'!I7))="","",OFFSET('Water Data'!$I$28,0,10*ROW('Water Data'!I7)))</f>
        <v/>
      </c>
      <c r="CJ13" s="371" t="str">
        <f ca="1">+IF(OFFSET('Water Data'!$I$29,0,10*ROW('Water Data'!I7))="","",OFFSET('Water Data'!$I$29,0,10*ROW('Water Data'!I7)))</f>
        <v>Yes</v>
      </c>
      <c r="CK13" s="371" t="str">
        <f ca="1">+IF(OFFSET('Sanitation Data'!$D$28,0,10*ROW('Sanitation Data'!D7))="","",OFFSET('Sanitation Data'!$D$28,0,10*ROW('Sanitation Data'!D7)))</f>
        <v/>
      </c>
      <c r="CL13" s="371" t="str">
        <f ca="1">+IF(OFFSET('Sanitation Data'!$D$29,0,10*ROW('Sanitation Data'!D7))="","",OFFSET('Sanitation Data'!$D$29,0,10*ROW('Sanitation Data'!D7)))</f>
        <v/>
      </c>
      <c r="CM13" s="371" t="str">
        <f ca="1">+IF(OFFSET('Sanitation Data'!$D$30,0,10*ROW('Sanitation Data'!D7))="","",OFFSET('Sanitation Data'!$D$30,0,10*ROW('Sanitation Data'!D7)))</f>
        <v/>
      </c>
      <c r="CN13" s="371" t="str">
        <f ca="1">+IF(OFFSET('Sanitation Data'!$D$31,0,10*ROW('Sanitation Data'!D7))="","",OFFSET('Sanitation Data'!$D$31,0,10*ROW('Sanitation Data'!D7)))</f>
        <v/>
      </c>
      <c r="CO13" s="371" t="str">
        <f ca="1">+IF(OFFSET('Sanitation Data'!$D$32,0,10*ROW('Sanitation Data'!D7))="","",OFFSET('Sanitation Data'!$D$32,0,10*ROW('Sanitation Data'!D7)))</f>
        <v/>
      </c>
      <c r="CP13" s="371" t="str">
        <f ca="1">+IF(OFFSET('Sanitation Data'!$E$28,0,10*ROW('Sanitation Data'!E7))="","",OFFSET('Sanitation Data'!$E$28,0,10*ROW('Sanitation Data'!E7)))</f>
        <v/>
      </c>
      <c r="CQ13" s="371" t="str">
        <f ca="1">+IF(OFFSET('Sanitation Data'!$E$29,0,10*ROW('Sanitation Data'!E7))="","",OFFSET('Sanitation Data'!$E$29,0,10*ROW('Sanitation Data'!E7)))</f>
        <v/>
      </c>
      <c r="CR13" s="371" t="str">
        <f ca="1">+IF(OFFSET('Sanitation Data'!$E$30,0,10*ROW('Sanitation Data'!E7))="","",OFFSET('Sanitation Data'!$E$30,0,10*ROW('Sanitation Data'!E7)))</f>
        <v/>
      </c>
      <c r="CS13" s="371" t="str">
        <f ca="1">+IF(OFFSET('Sanitation Data'!$E$31,0,10*ROW('Sanitation Data'!E7))="","",OFFSET('Sanitation Data'!$E$31,0,10*ROW('Sanitation Data'!E7)))</f>
        <v/>
      </c>
      <c r="CT13" s="371" t="str">
        <f ca="1">+IF(OFFSET('Sanitation Data'!$E$32,0,10*ROW('Sanitation Data'!E7))="","",OFFSET('Sanitation Data'!$E$32,0,10*ROW('Sanitation Data'!E7)))</f>
        <v/>
      </c>
      <c r="CU13" s="371" t="str">
        <f ca="1">+IF(OFFSET('Sanitation Data'!$F$28,0,10*ROW('Sanitation Data'!F7))="","",OFFSET('Sanitation Data'!$F$28,0,10*ROW('Sanitation Data'!F7)))</f>
        <v/>
      </c>
      <c r="CV13" s="371" t="str">
        <f ca="1">+IF(OFFSET('Sanitation Data'!$F$29,0,10*ROW('Sanitation Data'!F7))="","",OFFSET('Sanitation Data'!$F$29,0,10*ROW('Sanitation Data'!F7)))</f>
        <v/>
      </c>
      <c r="CW13" s="371" t="str">
        <f ca="1">+IF(OFFSET('Sanitation Data'!$F$30,0,10*ROW('Sanitation Data'!F7))="","",OFFSET('Sanitation Data'!$F$30,0,10*ROW('Sanitation Data'!F7)))</f>
        <v/>
      </c>
      <c r="CX13" s="371" t="str">
        <f ca="1">+IF(OFFSET('Sanitation Data'!$F$31,0,10*ROW('Sanitation Data'!F7))="","",OFFSET('Sanitation Data'!$F$31,0,10*ROW('Sanitation Data'!F7)))</f>
        <v/>
      </c>
      <c r="CY13" s="371" t="str">
        <f ca="1">+IF(OFFSET('Sanitation Data'!$F$32,0,10*ROW('Sanitation Data'!F7))="","",OFFSET('Sanitation Data'!$F$32,0,10*ROW('Sanitation Data'!F7)))</f>
        <v/>
      </c>
      <c r="CZ13" s="371" t="str">
        <f ca="1">+IF(OFFSET('Sanitation Data'!$G$28,0,10*ROW('Sanitation Data'!G7))="","",OFFSET('Sanitation Data'!$G$28,0,10*ROW('Sanitation Data'!G7)))</f>
        <v/>
      </c>
      <c r="DA13" s="371" t="str">
        <f ca="1">+IF(OFFSET('Sanitation Data'!$G$29,0,10*ROW('Sanitation Data'!G7))="","",OFFSET('Sanitation Data'!$G$29,0,10*ROW('Sanitation Data'!G7)))</f>
        <v/>
      </c>
      <c r="DB13" s="371" t="str">
        <f ca="1">+IF(OFFSET('Sanitation Data'!$G$30,0,10*ROW('Sanitation Data'!G7))="","",OFFSET('Sanitation Data'!$G$30,0,10*ROW('Sanitation Data'!G7)))</f>
        <v/>
      </c>
      <c r="DC13" s="371" t="str">
        <f ca="1">+IF(OFFSET('Sanitation Data'!$G$31,0,10*ROW('Sanitation Data'!G7))="","",OFFSET('Sanitation Data'!$G$31,0,10*ROW('Sanitation Data'!G7)))</f>
        <v/>
      </c>
      <c r="DD13" s="371" t="str">
        <f ca="1">+IF(OFFSET('Sanitation Data'!$G$32,0,10*ROW('Sanitation Data'!G7))="","",OFFSET('Sanitation Data'!$G$32,0,10*ROW('Sanitation Data'!G7)))</f>
        <v/>
      </c>
      <c r="DE13" s="371" t="str">
        <f ca="1">+IF(OFFSET('Sanitation Data'!$H$28,0,10*ROW('Sanitation Data'!H7))="","",OFFSET('Sanitation Data'!$H$28,0,10*ROW('Sanitation Data'!H7)))</f>
        <v/>
      </c>
      <c r="DF13" s="371" t="str">
        <f ca="1">+IF(OFFSET('Sanitation Data'!$H$29,0,10*ROW('Sanitation Data'!H7))="","",OFFSET('Sanitation Data'!$H$29,0,10*ROW('Sanitation Data'!H7)))</f>
        <v/>
      </c>
      <c r="DG13" s="371" t="str">
        <f ca="1">+IF(OFFSET('Sanitation Data'!$H$30,0,10*ROW('Sanitation Data'!H7))="","",OFFSET('Sanitation Data'!$H$30,0,10*ROW('Sanitation Data'!H7)))</f>
        <v/>
      </c>
      <c r="DH13" s="371" t="str">
        <f ca="1">+IF(OFFSET('Sanitation Data'!$H$31,0,10*ROW('Sanitation Data'!H7))="","",OFFSET('Sanitation Data'!$H$31,0,10*ROW('Sanitation Data'!H7)))</f>
        <v/>
      </c>
      <c r="DI13" s="371" t="str">
        <f ca="1">+IF(OFFSET('Sanitation Data'!$H$32,0,10*ROW('Sanitation Data'!H7))="","",OFFSET('Sanitation Data'!$H$32,0,10*ROW('Sanitation Data'!H7)))</f>
        <v/>
      </c>
      <c r="DJ13" s="371" t="str">
        <f ca="1">+IF(OFFSET('Sanitation Data'!$I$28,0,10*ROW('Sanitation Data'!I7))="","",OFFSET('Sanitation Data'!$I$28,0,10*ROW('Sanitation Data'!I7)))</f>
        <v/>
      </c>
      <c r="DK13" s="371" t="str">
        <f ca="1">+IF(OFFSET('Sanitation Data'!$I$29,0,10*ROW('Sanitation Data'!I7))="","",OFFSET('Sanitation Data'!$I$29,0,10*ROW('Sanitation Data'!I7)))</f>
        <v/>
      </c>
      <c r="DL13" s="371" t="str">
        <f ca="1">+IF(OFFSET('Sanitation Data'!$I$30,0,10*ROW('Sanitation Data'!I7))="","",OFFSET('Sanitation Data'!$I$30,0,10*ROW('Sanitation Data'!I7)))</f>
        <v/>
      </c>
      <c r="DM13" s="371" t="str">
        <f ca="1">+IF(OFFSET('Sanitation Data'!$I$31,0,10*ROW('Sanitation Data'!I7))="","",OFFSET('Sanitation Data'!$I$31,0,10*ROW('Sanitation Data'!I7)))</f>
        <v/>
      </c>
      <c r="DN13" s="371" t="str">
        <f ca="1">+IF(OFFSET('Sanitation Data'!$I$32,0,10*ROW('Sanitation Data'!I7))="","",OFFSET('Sanitation Data'!$I$32,0,10*ROW('Sanitation Data'!I7)))</f>
        <v/>
      </c>
      <c r="DO13" s="371" t="str">
        <f ca="1">+IF(OFFSET('Hygiene Data'!$D$11,0,10*ROW('Hygiene Data'!D7))="","",OFFSET('Hygiene Data'!$D$11,0,10*ROW('Hygiene Data'!D7)))</f>
        <v/>
      </c>
      <c r="DP13" s="371" t="str">
        <f ca="1">+IF(OFFSET('Hygiene Data'!$D$12,0,10*ROW('Hygiene Data'!D7))="","",OFFSET('Hygiene Data'!$D$12,0,10*ROW('Hygiene Data'!D7)))</f>
        <v/>
      </c>
      <c r="DQ13" s="371" t="str">
        <f ca="1">+IF(OFFSET('Hygiene Data'!$D$13,0,10*ROW('Hygiene Data'!D7))="","",OFFSET('Hygiene Data'!$D$13,0,10*ROW('Hygiene Data'!D7)))</f>
        <v>Yes</v>
      </c>
      <c r="DR13" s="371" t="str">
        <f ca="1">+IF(OFFSET('Hygiene Data'!$E$11,0,10*ROW('Hygiene Data'!E7))="","",OFFSET('Hygiene Data'!$E$11,0,10*ROW('Hygiene Data'!E7)))</f>
        <v/>
      </c>
      <c r="DS13" s="371" t="str">
        <f ca="1">+IF(OFFSET('Hygiene Data'!$E$12,0,10*ROW('Hygiene Data'!E7))="","",OFFSET('Hygiene Data'!$E$12,0,10*ROW('Hygiene Data'!E7)))</f>
        <v/>
      </c>
      <c r="DT13" s="371" t="str">
        <f ca="1">+IF(OFFSET('Hygiene Data'!$E$13,0,10*ROW('Hygiene Data'!E7))="","",OFFSET('Hygiene Data'!$E$13,0,10*ROW('Hygiene Data'!E7)))</f>
        <v/>
      </c>
      <c r="DU13" s="371" t="str">
        <f ca="1">+IF(OFFSET('Hygiene Data'!$F$11,0,10*ROW('Hygiene Data'!F7))="","",OFFSET('Hygiene Data'!$F$11,0,10*ROW('Hygiene Data'!F7)))</f>
        <v/>
      </c>
      <c r="DV13" s="371" t="str">
        <f ca="1">+IF(OFFSET('Hygiene Data'!$F$12,0,10*ROW('Hygiene Data'!F7))="","",OFFSET('Hygiene Data'!$F$12,0,10*ROW('Hygiene Data'!F7)))</f>
        <v/>
      </c>
      <c r="DW13" s="371" t="str">
        <f ca="1">+IF(OFFSET('Hygiene Data'!$F$13,0,10*ROW('Hygiene Data'!F7))="","",OFFSET('Hygiene Data'!$F$13,0,10*ROW('Hygiene Data'!F7)))</f>
        <v/>
      </c>
      <c r="DX13" s="371" t="str">
        <f ca="1">+IF(OFFSET('Hygiene Data'!$G$11,0,10*ROW('Hygiene Data'!G7))="","",OFFSET('Hygiene Data'!$G$11,0,10*ROW('Hygiene Data'!G7)))</f>
        <v/>
      </c>
      <c r="DY13" s="371" t="str">
        <f ca="1">+IF(OFFSET('Hygiene Data'!$G$12,0,10*ROW('Hygiene Data'!G7))="","",OFFSET('Hygiene Data'!$G$12,0,10*ROW('Hygiene Data'!G7)))</f>
        <v/>
      </c>
      <c r="DZ13" s="371" t="str">
        <f ca="1">+IF(OFFSET('Hygiene Data'!$G$13,0,10*ROW('Hygiene Data'!G7))="","",OFFSET('Hygiene Data'!$G$13,0,10*ROW('Hygiene Data'!G7)))</f>
        <v/>
      </c>
      <c r="EA13" s="371" t="str">
        <f ca="1">+IF(OFFSET('Hygiene Data'!$H$11,0,10*ROW('Hygiene Data'!H7))="","",OFFSET('Hygiene Data'!$H$11,0,10*ROW('Hygiene Data'!H7)))</f>
        <v/>
      </c>
      <c r="EB13" s="371" t="str">
        <f ca="1">+IF(OFFSET('Hygiene Data'!$H$12,0,10*ROW('Hygiene Data'!H7))="","",OFFSET('Hygiene Data'!$H$12,0,10*ROW('Hygiene Data'!H7)))</f>
        <v/>
      </c>
      <c r="EC13" s="371" t="str">
        <f ca="1">+IF(OFFSET('Hygiene Data'!$H$13,0,10*ROW('Hygiene Data'!H7))="","",OFFSET('Hygiene Data'!$H$13,0,10*ROW('Hygiene Data'!H7)))</f>
        <v>Yes</v>
      </c>
      <c r="ED13" s="371" t="str">
        <f ca="1">+IF(OFFSET('Hygiene Data'!$I$11,0,10*ROW('Hygiene Data'!I7))="","",OFFSET('Hygiene Data'!$I$11,0,10*ROW('Hygiene Data'!I7)))</f>
        <v/>
      </c>
      <c r="EE13" s="371" t="str">
        <f ca="1">+IF(OFFSET('Hygiene Data'!$I$12,0,10*ROW('Hygiene Data'!I7))="","",OFFSET('Hygiene Data'!$I$12,0,10*ROW('Hygiene Data'!I7)))</f>
        <v/>
      </c>
      <c r="EF13" s="371" t="str">
        <f ca="1">+IF(OFFSET('Hygiene Data'!$I$13,0,10*ROW('Hygiene Data'!I7))="","",OFFSET('Hygiene Data'!$I$13,0,10*ROW('Hygiene Data'!I7)))</f>
        <v>Yes</v>
      </c>
    </row>
    <row r="14" spans="1:136" x14ac:dyDescent="0.25">
      <c r="A14" s="480" t="str">
        <f ca="1">+IF(OFFSET('Water Data'!$B$2,0,10*ROW('Water Data'!E8))="","",OFFSET('Water Data'!$B$2,0,10*ROW('Water Data'!E8)))</f>
        <v>TLS_2020_SUR</v>
      </c>
      <c r="B14" s="480"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Survey</v>
      </c>
      <c r="C14" s="507">
        <f t="shared" ca="1" si="0"/>
        <v>2020</v>
      </c>
      <c r="D14" s="508" t="str">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[97]</v>
      </c>
      <c r="E14" s="508" t="str">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[94]</v>
      </c>
      <c r="F14" s="508" t="str">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[72]</v>
      </c>
      <c r="G14" s="508"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8"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8"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8"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8"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8"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8"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8"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8"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8"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8"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8"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8"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8"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8"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9"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9"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9"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9"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9" t="str">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[5]</v>
      </c>
      <c r="AA14" s="509"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9"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9"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9"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9"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9"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9"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9"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9"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9"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9"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9"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9"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9"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9"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9"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9"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9"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9"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9"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9"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9"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9"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9"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9"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10" t="str">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[90]</v>
      </c>
      <c r="BA14" s="586" t="str">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[31]</v>
      </c>
      <c r="BB14" s="510" t="str">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[56]</v>
      </c>
      <c r="BC14" s="510"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10"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10"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10"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10"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10"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10"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10"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10"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10"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10"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10"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10"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10"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10"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1" t="str">
        <f ca="1">+IF(OFFSET('Water Data'!$D$27,0,10*ROW('Water Data'!D8))="","",OFFSET('Water Data'!$D$27,0,10*ROW('Water Data'!D8)))</f>
        <v>No</v>
      </c>
      <c r="BT14" s="371" t="str">
        <f ca="1">+IF(OFFSET('Water Data'!$D$28,0,10*ROW('Water Data'!D8))="","",OFFSET('Water Data'!$D$28,0,10*ROW('Water Data'!D8)))</f>
        <v>No</v>
      </c>
      <c r="BU14" s="371" t="str">
        <f ca="1">+IF(OFFSET('Water Data'!$D$29,0,10*ROW('Water Data'!D8))="","",OFFSET('Water Data'!$D$29,0,10*ROW('Water Data'!D8)))</f>
        <v>No</v>
      </c>
      <c r="BV14" s="371" t="str">
        <f ca="1">+IF(OFFSET('Water Data'!$E$27,0,10*ROW('Water Data'!E8))="","",OFFSET('Water Data'!$E$27,0,10*ROW('Water Data'!E8)))</f>
        <v/>
      </c>
      <c r="BW14" s="371" t="str">
        <f ca="1">+IF(OFFSET('Water Data'!$E$28,0,10*ROW('Water Data'!E8))="","",OFFSET('Water Data'!$E$28,0,10*ROW('Water Data'!E8)))</f>
        <v/>
      </c>
      <c r="BX14" s="371" t="str">
        <f ca="1">+IF(OFFSET('Water Data'!$E$29,0,10*ROW('Water Data'!E8))="","",OFFSET('Water Data'!$E$29,0,10*ROW('Water Data'!E8)))</f>
        <v/>
      </c>
      <c r="BY14" s="371" t="str">
        <f ca="1">+IF(OFFSET('Water Data'!$F$27,0,10*ROW('Water Data'!F8))="","",OFFSET('Water Data'!$F$27,0,10*ROW('Water Data'!F8)))</f>
        <v/>
      </c>
      <c r="BZ14" s="371" t="str">
        <f ca="1">+IF(OFFSET('Water Data'!$F$28,0,10*ROW('Water Data'!F8))="","",OFFSET('Water Data'!$F$28,0,10*ROW('Water Data'!F8)))</f>
        <v/>
      </c>
      <c r="CA14" s="371" t="str">
        <f ca="1">+IF(OFFSET('Water Data'!$F$29,0,10*ROW('Water Data'!F8))="","",OFFSET('Water Data'!$F$29,0,10*ROW('Water Data'!F8)))</f>
        <v/>
      </c>
      <c r="CB14" s="371" t="str">
        <f ca="1">+IF(OFFSET('Water Data'!$G$27,0,10*ROW('Water Data'!G8))="","",OFFSET('Water Data'!$G$27,0,10*ROW('Water Data'!G8)))</f>
        <v/>
      </c>
      <c r="CC14" s="371" t="str">
        <f ca="1">+IF(OFFSET('Water Data'!$G$28,0,10*ROW('Water Data'!G8))="","",OFFSET('Water Data'!$G$28,0,10*ROW('Water Data'!G8)))</f>
        <v/>
      </c>
      <c r="CD14" s="371" t="str">
        <f ca="1">+IF(OFFSET('Water Data'!$G$29,0,10*ROW('Water Data'!G8))="","",OFFSET('Water Data'!$G$29,0,10*ROW('Water Data'!G8)))</f>
        <v/>
      </c>
      <c r="CE14" s="371" t="str">
        <f ca="1">+IF(OFFSET('Water Data'!$H$27,0,10*ROW('Water Data'!H8))="","",OFFSET('Water Data'!$H$27,0,10*ROW('Water Data'!H8)))</f>
        <v/>
      </c>
      <c r="CF14" s="371" t="str">
        <f ca="1">+IF(OFFSET('Water Data'!$H$28,0,10*ROW('Water Data'!H8))="","",OFFSET('Water Data'!$H$28,0,10*ROW('Water Data'!H8)))</f>
        <v/>
      </c>
      <c r="CG14" s="371" t="str">
        <f ca="1">+IF(OFFSET('Water Data'!$H$29,0,10*ROW('Water Data'!H8))="","",OFFSET('Water Data'!$H$29,0,10*ROW('Water Data'!H8)))</f>
        <v/>
      </c>
      <c r="CH14" s="371" t="str">
        <f ca="1">+IF(OFFSET('Water Data'!$I$27,0,10*ROW('Water Data'!I8))="","",OFFSET('Water Data'!$I$27,0,10*ROW('Water Data'!I8)))</f>
        <v/>
      </c>
      <c r="CI14" s="371" t="str">
        <f ca="1">+IF(OFFSET('Water Data'!$I$28,0,10*ROW('Water Data'!I8))="","",OFFSET('Water Data'!$I$28,0,10*ROW('Water Data'!I8)))</f>
        <v/>
      </c>
      <c r="CJ14" s="371" t="str">
        <f ca="1">+IF(OFFSET('Water Data'!$I$29,0,10*ROW('Water Data'!I8))="","",OFFSET('Water Data'!$I$29,0,10*ROW('Water Data'!I8)))</f>
        <v/>
      </c>
      <c r="CK14" s="371" t="str">
        <f ca="1">+IF(OFFSET('Sanitation Data'!$D$28,0,10*ROW('Sanitation Data'!D8))="","",OFFSET('Sanitation Data'!$D$28,0,10*ROW('Sanitation Data'!D8)))</f>
        <v/>
      </c>
      <c r="CL14" s="371" t="str">
        <f ca="1">+IF(OFFSET('Sanitation Data'!$D$29,0,10*ROW('Sanitation Data'!D8))="","",OFFSET('Sanitation Data'!$D$29,0,10*ROW('Sanitation Data'!D8)))</f>
        <v/>
      </c>
      <c r="CM14" s="371" t="str">
        <f ca="1">+IF(OFFSET('Sanitation Data'!$D$30,0,10*ROW('Sanitation Data'!D8))="","",OFFSET('Sanitation Data'!$D$30,0,10*ROW('Sanitation Data'!D8)))</f>
        <v/>
      </c>
      <c r="CN14" s="371" t="str">
        <f ca="1">+IF(OFFSET('Sanitation Data'!$D$31,0,10*ROW('Sanitation Data'!D8))="","",OFFSET('Sanitation Data'!$D$31,0,10*ROW('Sanitation Data'!D8)))</f>
        <v/>
      </c>
      <c r="CO14" s="371" t="str">
        <f ca="1">+IF(OFFSET('Sanitation Data'!$D$32,0,10*ROW('Sanitation Data'!D8))="","",OFFSET('Sanitation Data'!$D$32,0,10*ROW('Sanitation Data'!D8)))</f>
        <v>No</v>
      </c>
      <c r="CP14" s="371" t="str">
        <f ca="1">+IF(OFFSET('Sanitation Data'!$E$28,0,10*ROW('Sanitation Data'!E8))="","",OFFSET('Sanitation Data'!$E$28,0,10*ROW('Sanitation Data'!E8)))</f>
        <v/>
      </c>
      <c r="CQ14" s="371" t="str">
        <f ca="1">+IF(OFFSET('Sanitation Data'!$E$29,0,10*ROW('Sanitation Data'!E8))="","",OFFSET('Sanitation Data'!$E$29,0,10*ROW('Sanitation Data'!E8)))</f>
        <v/>
      </c>
      <c r="CR14" s="371" t="str">
        <f ca="1">+IF(OFFSET('Sanitation Data'!$E$30,0,10*ROW('Sanitation Data'!E8))="","",OFFSET('Sanitation Data'!$E$30,0,10*ROW('Sanitation Data'!E8)))</f>
        <v/>
      </c>
      <c r="CS14" s="371" t="str">
        <f ca="1">+IF(OFFSET('Sanitation Data'!$E$31,0,10*ROW('Sanitation Data'!E8))="","",OFFSET('Sanitation Data'!$E$31,0,10*ROW('Sanitation Data'!E8)))</f>
        <v/>
      </c>
      <c r="CT14" s="371" t="str">
        <f ca="1">+IF(OFFSET('Sanitation Data'!$E$32,0,10*ROW('Sanitation Data'!E8))="","",OFFSET('Sanitation Data'!$E$32,0,10*ROW('Sanitation Data'!E8)))</f>
        <v/>
      </c>
      <c r="CU14" s="371" t="str">
        <f ca="1">+IF(OFFSET('Sanitation Data'!$F$28,0,10*ROW('Sanitation Data'!F8))="","",OFFSET('Sanitation Data'!$F$28,0,10*ROW('Sanitation Data'!F8)))</f>
        <v/>
      </c>
      <c r="CV14" s="371" t="str">
        <f ca="1">+IF(OFFSET('Sanitation Data'!$F$29,0,10*ROW('Sanitation Data'!F8))="","",OFFSET('Sanitation Data'!$F$29,0,10*ROW('Sanitation Data'!F8)))</f>
        <v/>
      </c>
      <c r="CW14" s="371" t="str">
        <f ca="1">+IF(OFFSET('Sanitation Data'!$F$30,0,10*ROW('Sanitation Data'!F8))="","",OFFSET('Sanitation Data'!$F$30,0,10*ROW('Sanitation Data'!F8)))</f>
        <v/>
      </c>
      <c r="CX14" s="371" t="str">
        <f ca="1">+IF(OFFSET('Sanitation Data'!$F$31,0,10*ROW('Sanitation Data'!F8))="","",OFFSET('Sanitation Data'!$F$31,0,10*ROW('Sanitation Data'!F8)))</f>
        <v/>
      </c>
      <c r="CY14" s="371" t="str">
        <f ca="1">+IF(OFFSET('Sanitation Data'!$F$32,0,10*ROW('Sanitation Data'!F8))="","",OFFSET('Sanitation Data'!$F$32,0,10*ROW('Sanitation Data'!F8)))</f>
        <v/>
      </c>
      <c r="CZ14" s="371" t="str">
        <f ca="1">+IF(OFFSET('Sanitation Data'!$G$28,0,10*ROW('Sanitation Data'!G8))="","",OFFSET('Sanitation Data'!$G$28,0,10*ROW('Sanitation Data'!G8)))</f>
        <v/>
      </c>
      <c r="DA14" s="371" t="str">
        <f ca="1">+IF(OFFSET('Sanitation Data'!$G$29,0,10*ROW('Sanitation Data'!G8))="","",OFFSET('Sanitation Data'!$G$29,0,10*ROW('Sanitation Data'!G8)))</f>
        <v/>
      </c>
      <c r="DB14" s="371" t="str">
        <f ca="1">+IF(OFFSET('Sanitation Data'!$G$30,0,10*ROW('Sanitation Data'!G8))="","",OFFSET('Sanitation Data'!$G$30,0,10*ROW('Sanitation Data'!G8)))</f>
        <v/>
      </c>
      <c r="DC14" s="371" t="str">
        <f ca="1">+IF(OFFSET('Sanitation Data'!$G$31,0,10*ROW('Sanitation Data'!G8))="","",OFFSET('Sanitation Data'!$G$31,0,10*ROW('Sanitation Data'!G8)))</f>
        <v/>
      </c>
      <c r="DD14" s="371" t="str">
        <f ca="1">+IF(OFFSET('Sanitation Data'!$G$32,0,10*ROW('Sanitation Data'!G8))="","",OFFSET('Sanitation Data'!$G$32,0,10*ROW('Sanitation Data'!G8)))</f>
        <v/>
      </c>
      <c r="DE14" s="371" t="str">
        <f ca="1">+IF(OFFSET('Sanitation Data'!$H$28,0,10*ROW('Sanitation Data'!H8))="","",OFFSET('Sanitation Data'!$H$28,0,10*ROW('Sanitation Data'!H8)))</f>
        <v/>
      </c>
      <c r="DF14" s="371" t="str">
        <f ca="1">+IF(OFFSET('Sanitation Data'!$H$29,0,10*ROW('Sanitation Data'!H8))="","",OFFSET('Sanitation Data'!$H$29,0,10*ROW('Sanitation Data'!H8)))</f>
        <v/>
      </c>
      <c r="DG14" s="371" t="str">
        <f ca="1">+IF(OFFSET('Sanitation Data'!$H$30,0,10*ROW('Sanitation Data'!H8))="","",OFFSET('Sanitation Data'!$H$30,0,10*ROW('Sanitation Data'!H8)))</f>
        <v/>
      </c>
      <c r="DH14" s="371" t="str">
        <f ca="1">+IF(OFFSET('Sanitation Data'!$H$31,0,10*ROW('Sanitation Data'!H8))="","",OFFSET('Sanitation Data'!$H$31,0,10*ROW('Sanitation Data'!H8)))</f>
        <v/>
      </c>
      <c r="DI14" s="371" t="str">
        <f ca="1">+IF(OFFSET('Sanitation Data'!$H$32,0,10*ROW('Sanitation Data'!H8))="","",OFFSET('Sanitation Data'!$H$32,0,10*ROW('Sanitation Data'!H8)))</f>
        <v/>
      </c>
      <c r="DJ14" s="371" t="str">
        <f ca="1">+IF(OFFSET('Sanitation Data'!$I$28,0,10*ROW('Sanitation Data'!I8))="","",OFFSET('Sanitation Data'!$I$28,0,10*ROW('Sanitation Data'!I8)))</f>
        <v/>
      </c>
      <c r="DK14" s="371" t="str">
        <f ca="1">+IF(OFFSET('Sanitation Data'!$I$29,0,10*ROW('Sanitation Data'!I8))="","",OFFSET('Sanitation Data'!$I$29,0,10*ROW('Sanitation Data'!I8)))</f>
        <v/>
      </c>
      <c r="DL14" s="371" t="str">
        <f ca="1">+IF(OFFSET('Sanitation Data'!$I$30,0,10*ROW('Sanitation Data'!I8))="","",OFFSET('Sanitation Data'!$I$30,0,10*ROW('Sanitation Data'!I8)))</f>
        <v/>
      </c>
      <c r="DM14" s="371" t="str">
        <f ca="1">+IF(OFFSET('Sanitation Data'!$I$31,0,10*ROW('Sanitation Data'!I8))="","",OFFSET('Sanitation Data'!$I$31,0,10*ROW('Sanitation Data'!I8)))</f>
        <v/>
      </c>
      <c r="DN14" s="371" t="str">
        <f ca="1">+IF(OFFSET('Sanitation Data'!$I$32,0,10*ROW('Sanitation Data'!I8))="","",OFFSET('Sanitation Data'!$I$32,0,10*ROW('Sanitation Data'!I8)))</f>
        <v/>
      </c>
      <c r="DO14" s="371" t="str">
        <f ca="1">+IF(OFFSET('Hygiene Data'!$D$11,0,10*ROW('Hygiene Data'!D8))="","",OFFSET('Hygiene Data'!$D$11,0,10*ROW('Hygiene Data'!D8)))</f>
        <v>No</v>
      </c>
      <c r="DP14" s="371" t="str">
        <f ca="1">+IF(OFFSET('Hygiene Data'!$D$12,0,10*ROW('Hygiene Data'!D8))="","",OFFSET('Hygiene Data'!$D$12,0,10*ROW('Hygiene Data'!D8)))</f>
        <v>No</v>
      </c>
      <c r="DQ14" s="371" t="str">
        <f ca="1">+IF(OFFSET('Hygiene Data'!$D$13,0,10*ROW('Hygiene Data'!D8))="","",OFFSET('Hygiene Data'!$D$13,0,10*ROW('Hygiene Data'!D8)))</f>
        <v>No</v>
      </c>
      <c r="DR14" s="371" t="str">
        <f ca="1">+IF(OFFSET('Hygiene Data'!$E$11,0,10*ROW('Hygiene Data'!E8))="","",OFFSET('Hygiene Data'!$E$11,0,10*ROW('Hygiene Data'!E8)))</f>
        <v/>
      </c>
      <c r="DS14" s="371" t="str">
        <f ca="1">+IF(OFFSET('Hygiene Data'!$E$12,0,10*ROW('Hygiene Data'!E8))="","",OFFSET('Hygiene Data'!$E$12,0,10*ROW('Hygiene Data'!E8)))</f>
        <v/>
      </c>
      <c r="DT14" s="371" t="str">
        <f ca="1">+IF(OFFSET('Hygiene Data'!$E$13,0,10*ROW('Hygiene Data'!E8))="","",OFFSET('Hygiene Data'!$E$13,0,10*ROW('Hygiene Data'!E8)))</f>
        <v/>
      </c>
      <c r="DU14" s="371" t="str">
        <f ca="1">+IF(OFFSET('Hygiene Data'!$F$11,0,10*ROW('Hygiene Data'!F8))="","",OFFSET('Hygiene Data'!$F$11,0,10*ROW('Hygiene Data'!F8)))</f>
        <v/>
      </c>
      <c r="DV14" s="371" t="str">
        <f ca="1">+IF(OFFSET('Hygiene Data'!$F$12,0,10*ROW('Hygiene Data'!F8))="","",OFFSET('Hygiene Data'!$F$12,0,10*ROW('Hygiene Data'!F8)))</f>
        <v/>
      </c>
      <c r="DW14" s="371" t="str">
        <f ca="1">+IF(OFFSET('Hygiene Data'!$F$13,0,10*ROW('Hygiene Data'!F8))="","",OFFSET('Hygiene Data'!$F$13,0,10*ROW('Hygiene Data'!F8)))</f>
        <v/>
      </c>
      <c r="DX14" s="371" t="str">
        <f ca="1">+IF(OFFSET('Hygiene Data'!$G$11,0,10*ROW('Hygiene Data'!G8))="","",OFFSET('Hygiene Data'!$G$11,0,10*ROW('Hygiene Data'!G8)))</f>
        <v/>
      </c>
      <c r="DY14" s="371" t="str">
        <f ca="1">+IF(OFFSET('Hygiene Data'!$G$12,0,10*ROW('Hygiene Data'!G8))="","",OFFSET('Hygiene Data'!$G$12,0,10*ROW('Hygiene Data'!G8)))</f>
        <v/>
      </c>
      <c r="DZ14" s="371" t="str">
        <f ca="1">+IF(OFFSET('Hygiene Data'!$G$13,0,10*ROW('Hygiene Data'!G8))="","",OFFSET('Hygiene Data'!$G$13,0,10*ROW('Hygiene Data'!G8)))</f>
        <v/>
      </c>
      <c r="EA14" s="371" t="str">
        <f ca="1">+IF(OFFSET('Hygiene Data'!$H$11,0,10*ROW('Hygiene Data'!H8))="","",OFFSET('Hygiene Data'!$H$11,0,10*ROW('Hygiene Data'!H8)))</f>
        <v/>
      </c>
      <c r="EB14" s="371" t="str">
        <f ca="1">+IF(OFFSET('Hygiene Data'!$H$12,0,10*ROW('Hygiene Data'!H8))="","",OFFSET('Hygiene Data'!$H$12,0,10*ROW('Hygiene Data'!H8)))</f>
        <v/>
      </c>
      <c r="EC14" s="371" t="str">
        <f ca="1">+IF(OFFSET('Hygiene Data'!$H$13,0,10*ROW('Hygiene Data'!H8))="","",OFFSET('Hygiene Data'!$H$13,0,10*ROW('Hygiene Data'!H8)))</f>
        <v/>
      </c>
      <c r="ED14" s="371" t="str">
        <f ca="1">+IF(OFFSET('Hygiene Data'!$I$11,0,10*ROW('Hygiene Data'!I8))="","",OFFSET('Hygiene Data'!$I$11,0,10*ROW('Hygiene Data'!I8)))</f>
        <v/>
      </c>
      <c r="EE14" s="371" t="str">
        <f ca="1">+IF(OFFSET('Hygiene Data'!$I$12,0,10*ROW('Hygiene Data'!I8))="","",OFFSET('Hygiene Data'!$I$12,0,10*ROW('Hygiene Data'!I8)))</f>
        <v/>
      </c>
      <c r="EF14" s="371" t="str">
        <f ca="1">+IF(OFFSET('Hygiene Data'!$I$13,0,10*ROW('Hygiene Data'!I8))="","",OFFSET('Hygiene Data'!$I$13,0,10*ROW('Hygiene Data'!I8)))</f>
        <v/>
      </c>
    </row>
    <row r="15" spans="1:136" x14ac:dyDescent="0.25">
      <c r="A15" s="480" t="str">
        <f ca="1">+IF(OFFSET('Water Data'!$B$2,0,10*ROW('Water Data'!E9))="","",OFFSET('Water Data'!$B$2,0,10*ROW('Water Data'!E9)))</f>
        <v>TLS_2021_EMIS</v>
      </c>
      <c r="B15" s="480"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EMIS</v>
      </c>
      <c r="C15" s="507">
        <f t="shared" ca="1" si="0"/>
        <v>2021</v>
      </c>
      <c r="D15" s="508">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90.463645943098001</v>
      </c>
      <c r="E15" s="508"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8"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8"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8"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8"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8"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8"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8"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8">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80</v>
      </c>
      <c r="N15" s="508"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8"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8">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93.925233644859816</v>
      </c>
      <c r="Q15" s="508"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8"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8">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91.715976331360949</v>
      </c>
      <c r="T15" s="508"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8"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9">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67.017913593256054</v>
      </c>
      <c r="W15" s="509"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9"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9"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9"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9"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9"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9"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9"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9"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9"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9"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9"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9"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9"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9">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40.449438202247187</v>
      </c>
      <c r="AL15" s="509"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9"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9"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9"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9">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74.844236760124602</v>
      </c>
      <c r="AQ15" s="509"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9"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9"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9"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9">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77.514792899408278</v>
      </c>
      <c r="AV15" s="509"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9"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9"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9"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10"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6"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10"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10"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10"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10"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10"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10"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10"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10"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10"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10"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10"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10"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10"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10"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10"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10"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1" t="str">
        <f ca="1">+IF(OFFSET('Water Data'!$D$27,0,10*ROW('Water Data'!D9))="","",OFFSET('Water Data'!$D$27,0,10*ROW('Water Data'!D9)))</f>
        <v>Yes</v>
      </c>
      <c r="BT15" s="371" t="str">
        <f ca="1">+IF(OFFSET('Water Data'!$D$28,0,10*ROW('Water Data'!D9))="","",OFFSET('Water Data'!$D$28,0,10*ROW('Water Data'!D9)))</f>
        <v/>
      </c>
      <c r="BU15" s="371" t="str">
        <f ca="1">+IF(OFFSET('Water Data'!$D$29,0,10*ROW('Water Data'!D9))="","",OFFSET('Water Data'!$D$29,0,10*ROW('Water Data'!D9)))</f>
        <v/>
      </c>
      <c r="BV15" s="371" t="str">
        <f ca="1">+IF(OFFSET('Water Data'!$E$27,0,10*ROW('Water Data'!E9))="","",OFFSET('Water Data'!$E$27,0,10*ROW('Water Data'!E9)))</f>
        <v/>
      </c>
      <c r="BW15" s="371" t="str">
        <f ca="1">+IF(OFFSET('Water Data'!$E$28,0,10*ROW('Water Data'!E9))="","",OFFSET('Water Data'!$E$28,0,10*ROW('Water Data'!E9)))</f>
        <v/>
      </c>
      <c r="BX15" s="371" t="str">
        <f ca="1">+IF(OFFSET('Water Data'!$E$29,0,10*ROW('Water Data'!E9))="","",OFFSET('Water Data'!$E$29,0,10*ROW('Water Data'!E9)))</f>
        <v/>
      </c>
      <c r="BY15" s="371" t="str">
        <f ca="1">+IF(OFFSET('Water Data'!$F$27,0,10*ROW('Water Data'!F9))="","",OFFSET('Water Data'!$F$27,0,10*ROW('Water Data'!F9)))</f>
        <v/>
      </c>
      <c r="BZ15" s="371" t="str">
        <f ca="1">+IF(OFFSET('Water Data'!$F$28,0,10*ROW('Water Data'!F9))="","",OFFSET('Water Data'!$F$28,0,10*ROW('Water Data'!F9)))</f>
        <v/>
      </c>
      <c r="CA15" s="371" t="str">
        <f ca="1">+IF(OFFSET('Water Data'!$F$29,0,10*ROW('Water Data'!F9))="","",OFFSET('Water Data'!$F$29,0,10*ROW('Water Data'!F9)))</f>
        <v/>
      </c>
      <c r="CB15" s="371" t="str">
        <f ca="1">+IF(OFFSET('Water Data'!$G$27,0,10*ROW('Water Data'!G9))="","",OFFSET('Water Data'!$G$27,0,10*ROW('Water Data'!G9)))</f>
        <v>Yes</v>
      </c>
      <c r="CC15" s="371" t="str">
        <f ca="1">+IF(OFFSET('Water Data'!$G$28,0,10*ROW('Water Data'!G9))="","",OFFSET('Water Data'!$G$28,0,10*ROW('Water Data'!G9)))</f>
        <v/>
      </c>
      <c r="CD15" s="371" t="str">
        <f ca="1">+IF(OFFSET('Water Data'!$G$29,0,10*ROW('Water Data'!G9))="","",OFFSET('Water Data'!$G$29,0,10*ROW('Water Data'!G9)))</f>
        <v/>
      </c>
      <c r="CE15" s="371" t="str">
        <f ca="1">+IF(OFFSET('Water Data'!$H$27,0,10*ROW('Water Data'!H9))="","",OFFSET('Water Data'!$H$27,0,10*ROW('Water Data'!H9)))</f>
        <v>Yes</v>
      </c>
      <c r="CF15" s="371" t="str">
        <f ca="1">+IF(OFFSET('Water Data'!$H$28,0,10*ROW('Water Data'!H9))="","",OFFSET('Water Data'!$H$28,0,10*ROW('Water Data'!H9)))</f>
        <v/>
      </c>
      <c r="CG15" s="371" t="str">
        <f ca="1">+IF(OFFSET('Water Data'!$H$29,0,10*ROW('Water Data'!H9))="","",OFFSET('Water Data'!$H$29,0,10*ROW('Water Data'!H9)))</f>
        <v/>
      </c>
      <c r="CH15" s="371" t="str">
        <f ca="1">+IF(OFFSET('Water Data'!$I$27,0,10*ROW('Water Data'!I9))="","",OFFSET('Water Data'!$I$27,0,10*ROW('Water Data'!I9)))</f>
        <v>Yes</v>
      </c>
      <c r="CI15" s="371" t="str">
        <f ca="1">+IF(OFFSET('Water Data'!$I$28,0,10*ROW('Water Data'!I9))="","",OFFSET('Water Data'!$I$28,0,10*ROW('Water Data'!I9)))</f>
        <v/>
      </c>
      <c r="CJ15" s="371" t="str">
        <f ca="1">+IF(OFFSET('Water Data'!$I$29,0,10*ROW('Water Data'!I9))="","",OFFSET('Water Data'!$I$29,0,10*ROW('Water Data'!I9)))</f>
        <v/>
      </c>
      <c r="CK15" s="371" t="str">
        <f ca="1">+IF(OFFSET('Sanitation Data'!$D$28,0,10*ROW('Sanitation Data'!D9))="","",OFFSET('Sanitation Data'!$D$28,0,10*ROW('Sanitation Data'!D9)))</f>
        <v>Yes</v>
      </c>
      <c r="CL15" s="371" t="str">
        <f ca="1">+IF(OFFSET('Sanitation Data'!$D$29,0,10*ROW('Sanitation Data'!D9))="","",OFFSET('Sanitation Data'!$D$29,0,10*ROW('Sanitation Data'!D9)))</f>
        <v/>
      </c>
      <c r="CM15" s="371" t="str">
        <f ca="1">+IF(OFFSET('Sanitation Data'!$D$30,0,10*ROW('Sanitation Data'!D9))="","",OFFSET('Sanitation Data'!$D$30,0,10*ROW('Sanitation Data'!D9)))</f>
        <v/>
      </c>
      <c r="CN15" s="371" t="str">
        <f ca="1">+IF(OFFSET('Sanitation Data'!$D$31,0,10*ROW('Sanitation Data'!D9))="","",OFFSET('Sanitation Data'!$D$31,0,10*ROW('Sanitation Data'!D9)))</f>
        <v/>
      </c>
      <c r="CO15" s="371" t="str">
        <f ca="1">+IF(OFFSET('Sanitation Data'!$D$32,0,10*ROW('Sanitation Data'!D9))="","",OFFSET('Sanitation Data'!$D$32,0,10*ROW('Sanitation Data'!D9)))</f>
        <v/>
      </c>
      <c r="CP15" s="371" t="str">
        <f ca="1">+IF(OFFSET('Sanitation Data'!$E$28,0,10*ROW('Sanitation Data'!E9))="","",OFFSET('Sanitation Data'!$E$28,0,10*ROW('Sanitation Data'!E9)))</f>
        <v/>
      </c>
      <c r="CQ15" s="371" t="str">
        <f ca="1">+IF(OFFSET('Sanitation Data'!$E$29,0,10*ROW('Sanitation Data'!E9))="","",OFFSET('Sanitation Data'!$E$29,0,10*ROW('Sanitation Data'!E9)))</f>
        <v/>
      </c>
      <c r="CR15" s="371" t="str">
        <f ca="1">+IF(OFFSET('Sanitation Data'!$E$30,0,10*ROW('Sanitation Data'!E9))="","",OFFSET('Sanitation Data'!$E$30,0,10*ROW('Sanitation Data'!E9)))</f>
        <v/>
      </c>
      <c r="CS15" s="371" t="str">
        <f ca="1">+IF(OFFSET('Sanitation Data'!$E$31,0,10*ROW('Sanitation Data'!E9))="","",OFFSET('Sanitation Data'!$E$31,0,10*ROW('Sanitation Data'!E9)))</f>
        <v/>
      </c>
      <c r="CT15" s="371" t="str">
        <f ca="1">+IF(OFFSET('Sanitation Data'!$E$32,0,10*ROW('Sanitation Data'!E9))="","",OFFSET('Sanitation Data'!$E$32,0,10*ROW('Sanitation Data'!E9)))</f>
        <v/>
      </c>
      <c r="CU15" s="371" t="str">
        <f ca="1">+IF(OFFSET('Sanitation Data'!$F$28,0,10*ROW('Sanitation Data'!F9))="","",OFFSET('Sanitation Data'!$F$28,0,10*ROW('Sanitation Data'!F9)))</f>
        <v/>
      </c>
      <c r="CV15" s="371" t="str">
        <f ca="1">+IF(OFFSET('Sanitation Data'!$F$29,0,10*ROW('Sanitation Data'!F9))="","",OFFSET('Sanitation Data'!$F$29,0,10*ROW('Sanitation Data'!F9)))</f>
        <v/>
      </c>
      <c r="CW15" s="371" t="str">
        <f ca="1">+IF(OFFSET('Sanitation Data'!$F$30,0,10*ROW('Sanitation Data'!F9))="","",OFFSET('Sanitation Data'!$F$30,0,10*ROW('Sanitation Data'!F9)))</f>
        <v/>
      </c>
      <c r="CX15" s="371" t="str">
        <f ca="1">+IF(OFFSET('Sanitation Data'!$F$31,0,10*ROW('Sanitation Data'!F9))="","",OFFSET('Sanitation Data'!$F$31,0,10*ROW('Sanitation Data'!F9)))</f>
        <v/>
      </c>
      <c r="CY15" s="371" t="str">
        <f ca="1">+IF(OFFSET('Sanitation Data'!$F$32,0,10*ROW('Sanitation Data'!F9))="","",OFFSET('Sanitation Data'!$F$32,0,10*ROW('Sanitation Data'!F9)))</f>
        <v/>
      </c>
      <c r="CZ15" s="371" t="str">
        <f ca="1">+IF(OFFSET('Sanitation Data'!$G$28,0,10*ROW('Sanitation Data'!G9))="","",OFFSET('Sanitation Data'!$G$28,0,10*ROW('Sanitation Data'!G9)))</f>
        <v>Yes</v>
      </c>
      <c r="DA15" s="371" t="str">
        <f ca="1">+IF(OFFSET('Sanitation Data'!$G$29,0,10*ROW('Sanitation Data'!G9))="","",OFFSET('Sanitation Data'!$G$29,0,10*ROW('Sanitation Data'!G9)))</f>
        <v/>
      </c>
      <c r="DB15" s="371" t="str">
        <f ca="1">+IF(OFFSET('Sanitation Data'!$G$30,0,10*ROW('Sanitation Data'!G9))="","",OFFSET('Sanitation Data'!$G$30,0,10*ROW('Sanitation Data'!G9)))</f>
        <v/>
      </c>
      <c r="DC15" s="371" t="str">
        <f ca="1">+IF(OFFSET('Sanitation Data'!$G$31,0,10*ROW('Sanitation Data'!G9))="","",OFFSET('Sanitation Data'!$G$31,0,10*ROW('Sanitation Data'!G9)))</f>
        <v/>
      </c>
      <c r="DD15" s="371" t="str">
        <f ca="1">+IF(OFFSET('Sanitation Data'!$G$32,0,10*ROW('Sanitation Data'!G9))="","",OFFSET('Sanitation Data'!$G$32,0,10*ROW('Sanitation Data'!G9)))</f>
        <v/>
      </c>
      <c r="DE15" s="371" t="str">
        <f ca="1">+IF(OFFSET('Sanitation Data'!$H$28,0,10*ROW('Sanitation Data'!H9))="","",OFFSET('Sanitation Data'!$H$28,0,10*ROW('Sanitation Data'!H9)))</f>
        <v>Yes</v>
      </c>
      <c r="DF15" s="371" t="str">
        <f ca="1">+IF(OFFSET('Sanitation Data'!$H$29,0,10*ROW('Sanitation Data'!H9))="","",OFFSET('Sanitation Data'!$H$29,0,10*ROW('Sanitation Data'!H9)))</f>
        <v/>
      </c>
      <c r="DG15" s="371" t="str">
        <f ca="1">+IF(OFFSET('Sanitation Data'!$H$30,0,10*ROW('Sanitation Data'!H9))="","",OFFSET('Sanitation Data'!$H$30,0,10*ROW('Sanitation Data'!H9)))</f>
        <v/>
      </c>
      <c r="DH15" s="371" t="str">
        <f ca="1">+IF(OFFSET('Sanitation Data'!$H$31,0,10*ROW('Sanitation Data'!H9))="","",OFFSET('Sanitation Data'!$H$31,0,10*ROW('Sanitation Data'!H9)))</f>
        <v/>
      </c>
      <c r="DI15" s="371" t="str">
        <f ca="1">+IF(OFFSET('Sanitation Data'!$H$32,0,10*ROW('Sanitation Data'!H9))="","",OFFSET('Sanitation Data'!$H$32,0,10*ROW('Sanitation Data'!H9)))</f>
        <v/>
      </c>
      <c r="DJ15" s="371" t="str">
        <f ca="1">+IF(OFFSET('Sanitation Data'!$I$28,0,10*ROW('Sanitation Data'!I9))="","",OFFSET('Sanitation Data'!$I$28,0,10*ROW('Sanitation Data'!I9)))</f>
        <v>Yes</v>
      </c>
      <c r="DK15" s="371" t="str">
        <f ca="1">+IF(OFFSET('Sanitation Data'!$I$29,0,10*ROW('Sanitation Data'!I9))="","",OFFSET('Sanitation Data'!$I$29,0,10*ROW('Sanitation Data'!I9)))</f>
        <v/>
      </c>
      <c r="DL15" s="371" t="str">
        <f ca="1">+IF(OFFSET('Sanitation Data'!$I$30,0,10*ROW('Sanitation Data'!I9))="","",OFFSET('Sanitation Data'!$I$30,0,10*ROW('Sanitation Data'!I9)))</f>
        <v/>
      </c>
      <c r="DM15" s="371" t="str">
        <f ca="1">+IF(OFFSET('Sanitation Data'!$I$31,0,10*ROW('Sanitation Data'!I9))="","",OFFSET('Sanitation Data'!$I$31,0,10*ROW('Sanitation Data'!I9)))</f>
        <v/>
      </c>
      <c r="DN15" s="371" t="str">
        <f ca="1">+IF(OFFSET('Sanitation Data'!$I$32,0,10*ROW('Sanitation Data'!I9))="","",OFFSET('Sanitation Data'!$I$32,0,10*ROW('Sanitation Data'!I9)))</f>
        <v/>
      </c>
      <c r="DO15" s="371" t="str">
        <f ca="1">+IF(OFFSET('Hygiene Data'!$D$11,0,10*ROW('Hygiene Data'!D9))="","",OFFSET('Hygiene Data'!$D$11,0,10*ROW('Hygiene Data'!D9)))</f>
        <v/>
      </c>
      <c r="DP15" s="371" t="str">
        <f ca="1">+IF(OFFSET('Hygiene Data'!$D$12,0,10*ROW('Hygiene Data'!D9))="","",OFFSET('Hygiene Data'!$D$12,0,10*ROW('Hygiene Data'!D9)))</f>
        <v/>
      </c>
      <c r="DQ15" s="371" t="str">
        <f ca="1">+IF(OFFSET('Hygiene Data'!$D$13,0,10*ROW('Hygiene Data'!D9))="","",OFFSET('Hygiene Data'!$D$13,0,10*ROW('Hygiene Data'!D9)))</f>
        <v/>
      </c>
      <c r="DR15" s="371" t="str">
        <f ca="1">+IF(OFFSET('Hygiene Data'!$E$11,0,10*ROW('Hygiene Data'!E9))="","",OFFSET('Hygiene Data'!$E$11,0,10*ROW('Hygiene Data'!E9)))</f>
        <v/>
      </c>
      <c r="DS15" s="371" t="str">
        <f ca="1">+IF(OFFSET('Hygiene Data'!$E$12,0,10*ROW('Hygiene Data'!E9))="","",OFFSET('Hygiene Data'!$E$12,0,10*ROW('Hygiene Data'!E9)))</f>
        <v/>
      </c>
      <c r="DT15" s="371" t="str">
        <f ca="1">+IF(OFFSET('Hygiene Data'!$E$13,0,10*ROW('Hygiene Data'!E9))="","",OFFSET('Hygiene Data'!$E$13,0,10*ROW('Hygiene Data'!E9)))</f>
        <v/>
      </c>
      <c r="DU15" s="371" t="str">
        <f ca="1">+IF(OFFSET('Hygiene Data'!$F$11,0,10*ROW('Hygiene Data'!F9))="","",OFFSET('Hygiene Data'!$F$11,0,10*ROW('Hygiene Data'!F9)))</f>
        <v/>
      </c>
      <c r="DV15" s="371" t="str">
        <f ca="1">+IF(OFFSET('Hygiene Data'!$F$12,0,10*ROW('Hygiene Data'!F9))="","",OFFSET('Hygiene Data'!$F$12,0,10*ROW('Hygiene Data'!F9)))</f>
        <v/>
      </c>
      <c r="DW15" s="371" t="str">
        <f ca="1">+IF(OFFSET('Hygiene Data'!$F$13,0,10*ROW('Hygiene Data'!F9))="","",OFFSET('Hygiene Data'!$F$13,0,10*ROW('Hygiene Data'!F9)))</f>
        <v/>
      </c>
      <c r="DX15" s="371" t="str">
        <f ca="1">+IF(OFFSET('Hygiene Data'!$G$11,0,10*ROW('Hygiene Data'!G9))="","",OFFSET('Hygiene Data'!$G$11,0,10*ROW('Hygiene Data'!G9)))</f>
        <v/>
      </c>
      <c r="DY15" s="371" t="str">
        <f ca="1">+IF(OFFSET('Hygiene Data'!$G$12,0,10*ROW('Hygiene Data'!G9))="","",OFFSET('Hygiene Data'!$G$12,0,10*ROW('Hygiene Data'!G9)))</f>
        <v/>
      </c>
      <c r="DZ15" s="371" t="str">
        <f ca="1">+IF(OFFSET('Hygiene Data'!$G$13,0,10*ROW('Hygiene Data'!G9))="","",OFFSET('Hygiene Data'!$G$13,0,10*ROW('Hygiene Data'!G9)))</f>
        <v/>
      </c>
      <c r="EA15" s="371" t="str">
        <f ca="1">+IF(OFFSET('Hygiene Data'!$H$11,0,10*ROW('Hygiene Data'!H9))="","",OFFSET('Hygiene Data'!$H$11,0,10*ROW('Hygiene Data'!H9)))</f>
        <v/>
      </c>
      <c r="EB15" s="371" t="str">
        <f ca="1">+IF(OFFSET('Hygiene Data'!$H$12,0,10*ROW('Hygiene Data'!H9))="","",OFFSET('Hygiene Data'!$H$12,0,10*ROW('Hygiene Data'!H9)))</f>
        <v/>
      </c>
      <c r="EC15" s="371" t="str">
        <f ca="1">+IF(OFFSET('Hygiene Data'!$H$13,0,10*ROW('Hygiene Data'!H9))="","",OFFSET('Hygiene Data'!$H$13,0,10*ROW('Hygiene Data'!H9)))</f>
        <v/>
      </c>
      <c r="ED15" s="371" t="str">
        <f ca="1">+IF(OFFSET('Hygiene Data'!$I$11,0,10*ROW('Hygiene Data'!I9))="","",OFFSET('Hygiene Data'!$I$11,0,10*ROW('Hygiene Data'!I9)))</f>
        <v/>
      </c>
      <c r="EE15" s="371" t="str">
        <f ca="1">+IF(OFFSET('Hygiene Data'!$I$12,0,10*ROW('Hygiene Data'!I9))="","",OFFSET('Hygiene Data'!$I$12,0,10*ROW('Hygiene Data'!I9)))</f>
        <v/>
      </c>
      <c r="EF15" s="371" t="str">
        <f ca="1">+IF(OFFSET('Hygiene Data'!$I$13,0,10*ROW('Hygiene Data'!I9))="","",OFFSET('Hygiene Data'!$I$13,0,10*ROW('Hygiene Data'!I9)))</f>
        <v/>
      </c>
    </row>
    <row r="16" spans="1:136" x14ac:dyDescent="0.25">
      <c r="A16" s="480" t="str">
        <f ca="1">+IF(OFFSET('Water Data'!$B$2,0,10*ROW('Water Data'!E10))="","",OFFSET('Water Data'!$B$2,0,10*ROW('Water Data'!E10)))</f>
        <v>TLS_2023_UIS</v>
      </c>
      <c r="B16" s="480"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507">
        <f t="shared" ca="1" si="0"/>
        <v>2023</v>
      </c>
      <c r="D16" s="508"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8"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8">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95.570846249723772</v>
      </c>
      <c r="G16" s="508"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8"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8"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8"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8"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8"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8"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8"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8"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8"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8"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8">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95.877277085330775</v>
      </c>
      <c r="S16" s="508"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8"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8">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95.259835183449397</v>
      </c>
      <c r="V16" s="509" t="str">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[99]</v>
      </c>
      <c r="W16" s="509"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9"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9"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9"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9"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9"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9"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9"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9"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9"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9"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9"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9"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9"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9"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9"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9"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9"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9"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9" t="str">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09"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9"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9"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9"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9" t="str">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[4]</v>
      </c>
      <c r="AV16" s="509"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9"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9"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9"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10"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6"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10">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79.210649355105232</v>
      </c>
      <c r="BC16" s="510"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10"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10"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10"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10"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10"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10"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10"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10"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10"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10"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10">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96.931927133269411</v>
      </c>
      <c r="BO16" s="510"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10"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10">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61.224491119384773</v>
      </c>
      <c r="BS16" s="371" t="str">
        <f ca="1">+IF(OFFSET('Water Data'!$D$27,0,10*ROW('Water Data'!D10))="","",OFFSET('Water Data'!$D$27,0,10*ROW('Water Data'!D10)))</f>
        <v/>
      </c>
      <c r="BT16" s="371" t="str">
        <f ca="1">+IF(OFFSET('Water Data'!$D$28,0,10*ROW('Water Data'!D10))="","",OFFSET('Water Data'!$D$28,0,10*ROW('Water Data'!D10)))</f>
        <v/>
      </c>
      <c r="BU16" s="371" t="str">
        <f ca="1">+IF(OFFSET('Water Data'!$D$29,0,10*ROW('Water Data'!D10))="","",OFFSET('Water Data'!$D$29,0,10*ROW('Water Data'!D10)))</f>
        <v>Yes</v>
      </c>
      <c r="BV16" s="371" t="str">
        <f ca="1">+IF(OFFSET('Water Data'!$E$27,0,10*ROW('Water Data'!E10))="","",OFFSET('Water Data'!$E$27,0,10*ROW('Water Data'!E10)))</f>
        <v/>
      </c>
      <c r="BW16" s="371" t="str">
        <f ca="1">+IF(OFFSET('Water Data'!$E$28,0,10*ROW('Water Data'!E10))="","",OFFSET('Water Data'!$E$28,0,10*ROW('Water Data'!E10)))</f>
        <v/>
      </c>
      <c r="BX16" s="371" t="str">
        <f ca="1">+IF(OFFSET('Water Data'!$E$29,0,10*ROW('Water Data'!E10))="","",OFFSET('Water Data'!$E$29,0,10*ROW('Water Data'!E10)))</f>
        <v/>
      </c>
      <c r="BY16" s="371" t="str">
        <f ca="1">+IF(OFFSET('Water Data'!$F$27,0,10*ROW('Water Data'!F10))="","",OFFSET('Water Data'!$F$27,0,10*ROW('Water Data'!F10)))</f>
        <v/>
      </c>
      <c r="BZ16" s="371" t="str">
        <f ca="1">+IF(OFFSET('Water Data'!$F$28,0,10*ROW('Water Data'!F10))="","",OFFSET('Water Data'!$F$28,0,10*ROW('Water Data'!F10)))</f>
        <v/>
      </c>
      <c r="CA16" s="371" t="str">
        <f ca="1">+IF(OFFSET('Water Data'!$F$29,0,10*ROW('Water Data'!F10))="","",OFFSET('Water Data'!$F$29,0,10*ROW('Water Data'!F10)))</f>
        <v/>
      </c>
      <c r="CB16" s="371" t="str">
        <f ca="1">+IF(OFFSET('Water Data'!$G$27,0,10*ROW('Water Data'!G10))="","",OFFSET('Water Data'!$G$27,0,10*ROW('Water Data'!G10)))</f>
        <v/>
      </c>
      <c r="CC16" s="371" t="str">
        <f ca="1">+IF(OFFSET('Water Data'!$G$28,0,10*ROW('Water Data'!G10))="","",OFFSET('Water Data'!$G$28,0,10*ROW('Water Data'!G10)))</f>
        <v/>
      </c>
      <c r="CD16" s="371" t="str">
        <f ca="1">+IF(OFFSET('Water Data'!$G$29,0,10*ROW('Water Data'!G10))="","",OFFSET('Water Data'!$G$29,0,10*ROW('Water Data'!G10)))</f>
        <v/>
      </c>
      <c r="CE16" s="371" t="str">
        <f ca="1">+IF(OFFSET('Water Data'!$H$27,0,10*ROW('Water Data'!H10))="","",OFFSET('Water Data'!$H$27,0,10*ROW('Water Data'!H10)))</f>
        <v/>
      </c>
      <c r="CF16" s="371" t="str">
        <f ca="1">+IF(OFFSET('Water Data'!$H$28,0,10*ROW('Water Data'!H10))="","",OFFSET('Water Data'!$H$28,0,10*ROW('Water Data'!H10)))</f>
        <v/>
      </c>
      <c r="CG16" s="371" t="str">
        <f ca="1">+IF(OFFSET('Water Data'!$H$29,0,10*ROW('Water Data'!H10))="","",OFFSET('Water Data'!$H$29,0,10*ROW('Water Data'!H10)))</f>
        <v>Yes</v>
      </c>
      <c r="CH16" s="371" t="str">
        <f ca="1">+IF(OFFSET('Water Data'!$I$27,0,10*ROW('Water Data'!I10))="","",OFFSET('Water Data'!$I$27,0,10*ROW('Water Data'!I10)))</f>
        <v/>
      </c>
      <c r="CI16" s="371" t="str">
        <f ca="1">+IF(OFFSET('Water Data'!$I$28,0,10*ROW('Water Data'!I10))="","",OFFSET('Water Data'!$I$28,0,10*ROW('Water Data'!I10)))</f>
        <v/>
      </c>
      <c r="CJ16" s="371" t="str">
        <f ca="1">+IF(OFFSET('Water Data'!$I$29,0,10*ROW('Water Data'!I10))="","",OFFSET('Water Data'!$I$29,0,10*ROW('Water Data'!I10)))</f>
        <v>Yes</v>
      </c>
      <c r="CK16" s="371" t="str">
        <f ca="1">+IF(OFFSET('Sanitation Data'!$D$28,0,10*ROW('Sanitation Data'!D10))="","",OFFSET('Sanitation Data'!$D$28,0,10*ROW('Sanitation Data'!D10)))</f>
        <v>No</v>
      </c>
      <c r="CL16" s="371" t="str">
        <f ca="1">+IF(OFFSET('Sanitation Data'!$D$29,0,10*ROW('Sanitation Data'!D10))="","",OFFSET('Sanitation Data'!$D$29,0,10*ROW('Sanitation Data'!D10)))</f>
        <v/>
      </c>
      <c r="CM16" s="371" t="str">
        <f ca="1">+IF(OFFSET('Sanitation Data'!$D$30,0,10*ROW('Sanitation Data'!D10))="","",OFFSET('Sanitation Data'!$D$30,0,10*ROW('Sanitation Data'!D10)))</f>
        <v/>
      </c>
      <c r="CN16" s="371" t="str">
        <f ca="1">+IF(OFFSET('Sanitation Data'!$D$31,0,10*ROW('Sanitation Data'!D10))="","",OFFSET('Sanitation Data'!$D$31,0,10*ROW('Sanitation Data'!D10)))</f>
        <v/>
      </c>
      <c r="CO16" s="371" t="str">
        <f ca="1">+IF(OFFSET('Sanitation Data'!$D$32,0,10*ROW('Sanitation Data'!D10))="","",OFFSET('Sanitation Data'!$D$32,0,10*ROW('Sanitation Data'!D10)))</f>
        <v/>
      </c>
      <c r="CP16" s="371" t="str">
        <f ca="1">+IF(OFFSET('Sanitation Data'!$E$28,0,10*ROW('Sanitation Data'!E10))="","",OFFSET('Sanitation Data'!$E$28,0,10*ROW('Sanitation Data'!E10)))</f>
        <v/>
      </c>
      <c r="CQ16" s="371" t="str">
        <f ca="1">+IF(OFFSET('Sanitation Data'!$E$29,0,10*ROW('Sanitation Data'!E10))="","",OFFSET('Sanitation Data'!$E$29,0,10*ROW('Sanitation Data'!E10)))</f>
        <v/>
      </c>
      <c r="CR16" s="371" t="str">
        <f ca="1">+IF(OFFSET('Sanitation Data'!$E$30,0,10*ROW('Sanitation Data'!E10))="","",OFFSET('Sanitation Data'!$E$30,0,10*ROW('Sanitation Data'!E10)))</f>
        <v/>
      </c>
      <c r="CS16" s="371" t="str">
        <f ca="1">+IF(OFFSET('Sanitation Data'!$E$31,0,10*ROW('Sanitation Data'!E10))="","",OFFSET('Sanitation Data'!$E$31,0,10*ROW('Sanitation Data'!E10)))</f>
        <v/>
      </c>
      <c r="CT16" s="371" t="str">
        <f ca="1">+IF(OFFSET('Sanitation Data'!$E$32,0,10*ROW('Sanitation Data'!E10))="","",OFFSET('Sanitation Data'!$E$32,0,10*ROW('Sanitation Data'!E10)))</f>
        <v/>
      </c>
      <c r="CU16" s="371" t="str">
        <f ca="1">+IF(OFFSET('Sanitation Data'!$F$28,0,10*ROW('Sanitation Data'!F10))="","",OFFSET('Sanitation Data'!$F$28,0,10*ROW('Sanitation Data'!F10)))</f>
        <v/>
      </c>
      <c r="CV16" s="371" t="str">
        <f ca="1">+IF(OFFSET('Sanitation Data'!$F$29,0,10*ROW('Sanitation Data'!F10))="","",OFFSET('Sanitation Data'!$F$29,0,10*ROW('Sanitation Data'!F10)))</f>
        <v/>
      </c>
      <c r="CW16" s="371" t="str">
        <f ca="1">+IF(OFFSET('Sanitation Data'!$F$30,0,10*ROW('Sanitation Data'!F10))="","",OFFSET('Sanitation Data'!$F$30,0,10*ROW('Sanitation Data'!F10)))</f>
        <v/>
      </c>
      <c r="CX16" s="371" t="str">
        <f ca="1">+IF(OFFSET('Sanitation Data'!$F$31,0,10*ROW('Sanitation Data'!F10))="","",OFFSET('Sanitation Data'!$F$31,0,10*ROW('Sanitation Data'!F10)))</f>
        <v/>
      </c>
      <c r="CY16" s="371" t="str">
        <f ca="1">+IF(OFFSET('Sanitation Data'!$F$32,0,10*ROW('Sanitation Data'!F10))="","",OFFSET('Sanitation Data'!$F$32,0,10*ROW('Sanitation Data'!F10)))</f>
        <v/>
      </c>
      <c r="CZ16" s="371" t="str">
        <f ca="1">+IF(OFFSET('Sanitation Data'!$G$28,0,10*ROW('Sanitation Data'!G10))="","",OFFSET('Sanitation Data'!$G$28,0,10*ROW('Sanitation Data'!G10)))</f>
        <v/>
      </c>
      <c r="DA16" s="371" t="str">
        <f ca="1">+IF(OFFSET('Sanitation Data'!$G$29,0,10*ROW('Sanitation Data'!G10))="","",OFFSET('Sanitation Data'!$G$29,0,10*ROW('Sanitation Data'!G10)))</f>
        <v/>
      </c>
      <c r="DB16" s="371" t="str">
        <f ca="1">+IF(OFFSET('Sanitation Data'!$G$30,0,10*ROW('Sanitation Data'!G10))="","",OFFSET('Sanitation Data'!$G$30,0,10*ROW('Sanitation Data'!G10)))</f>
        <v/>
      </c>
      <c r="DC16" s="371" t="str">
        <f ca="1">+IF(OFFSET('Sanitation Data'!$G$31,0,10*ROW('Sanitation Data'!G10))="","",OFFSET('Sanitation Data'!$G$31,0,10*ROW('Sanitation Data'!G10)))</f>
        <v/>
      </c>
      <c r="DD16" s="371" t="str">
        <f ca="1">+IF(OFFSET('Sanitation Data'!$G$32,0,10*ROW('Sanitation Data'!G10))="","",OFFSET('Sanitation Data'!$G$32,0,10*ROW('Sanitation Data'!G10)))</f>
        <v/>
      </c>
      <c r="DE16" s="371" t="str">
        <f ca="1">+IF(OFFSET('Sanitation Data'!$H$28,0,10*ROW('Sanitation Data'!H10))="","",OFFSET('Sanitation Data'!$H$28,0,10*ROW('Sanitation Data'!H10)))</f>
        <v>No</v>
      </c>
      <c r="DF16" s="371" t="str">
        <f ca="1">+IF(OFFSET('Sanitation Data'!$H$29,0,10*ROW('Sanitation Data'!H10))="","",OFFSET('Sanitation Data'!$H$29,0,10*ROW('Sanitation Data'!H10)))</f>
        <v/>
      </c>
      <c r="DG16" s="371" t="str">
        <f ca="1">+IF(OFFSET('Sanitation Data'!$H$30,0,10*ROW('Sanitation Data'!H10))="","",OFFSET('Sanitation Data'!$H$30,0,10*ROW('Sanitation Data'!H10)))</f>
        <v/>
      </c>
      <c r="DH16" s="371" t="str">
        <f ca="1">+IF(OFFSET('Sanitation Data'!$H$31,0,10*ROW('Sanitation Data'!H10))="","",OFFSET('Sanitation Data'!$H$31,0,10*ROW('Sanitation Data'!H10)))</f>
        <v/>
      </c>
      <c r="DI16" s="371" t="str">
        <f ca="1">+IF(OFFSET('Sanitation Data'!$H$32,0,10*ROW('Sanitation Data'!H10))="","",OFFSET('Sanitation Data'!$H$32,0,10*ROW('Sanitation Data'!H10)))</f>
        <v/>
      </c>
      <c r="DJ16" s="371" t="str">
        <f ca="1">+IF(OFFSET('Sanitation Data'!$I$28,0,10*ROW('Sanitation Data'!I10))="","",OFFSET('Sanitation Data'!$I$28,0,10*ROW('Sanitation Data'!I10)))</f>
        <v>No</v>
      </c>
      <c r="DK16" s="371" t="str">
        <f ca="1">+IF(OFFSET('Sanitation Data'!$I$29,0,10*ROW('Sanitation Data'!I10))="","",OFFSET('Sanitation Data'!$I$29,0,10*ROW('Sanitation Data'!I10)))</f>
        <v/>
      </c>
      <c r="DL16" s="371" t="str">
        <f ca="1">+IF(OFFSET('Sanitation Data'!$I$30,0,10*ROW('Sanitation Data'!I10))="","",OFFSET('Sanitation Data'!$I$30,0,10*ROW('Sanitation Data'!I10)))</f>
        <v/>
      </c>
      <c r="DM16" s="371" t="str">
        <f ca="1">+IF(OFFSET('Sanitation Data'!$I$31,0,10*ROW('Sanitation Data'!I10))="","",OFFSET('Sanitation Data'!$I$31,0,10*ROW('Sanitation Data'!I10)))</f>
        <v/>
      </c>
      <c r="DN16" s="371" t="str">
        <f ca="1">+IF(OFFSET('Sanitation Data'!$I$32,0,10*ROW('Sanitation Data'!I10))="","",OFFSET('Sanitation Data'!$I$32,0,10*ROW('Sanitation Data'!I10)))</f>
        <v/>
      </c>
      <c r="DO16" s="371" t="str">
        <f ca="1">+IF(OFFSET('Hygiene Data'!$D$11,0,10*ROW('Hygiene Data'!D10))="","",OFFSET('Hygiene Data'!$D$11,0,10*ROW('Hygiene Data'!D10)))</f>
        <v/>
      </c>
      <c r="DP16" s="371" t="str">
        <f ca="1">+IF(OFFSET('Hygiene Data'!$D$12,0,10*ROW('Hygiene Data'!D10))="","",OFFSET('Hygiene Data'!$D$12,0,10*ROW('Hygiene Data'!D10)))</f>
        <v/>
      </c>
      <c r="DQ16" s="371" t="str">
        <f ca="1">+IF(OFFSET('Hygiene Data'!$D$13,0,10*ROW('Hygiene Data'!D10))="","",OFFSET('Hygiene Data'!$D$13,0,10*ROW('Hygiene Data'!D10)))</f>
        <v>Yes</v>
      </c>
      <c r="DR16" s="371" t="str">
        <f ca="1">+IF(OFFSET('Hygiene Data'!$E$11,0,10*ROW('Hygiene Data'!E10))="","",OFFSET('Hygiene Data'!$E$11,0,10*ROW('Hygiene Data'!E10)))</f>
        <v/>
      </c>
      <c r="DS16" s="371" t="str">
        <f ca="1">+IF(OFFSET('Hygiene Data'!$E$12,0,10*ROW('Hygiene Data'!E10))="","",OFFSET('Hygiene Data'!$E$12,0,10*ROW('Hygiene Data'!E10)))</f>
        <v/>
      </c>
      <c r="DT16" s="371" t="str">
        <f ca="1">+IF(OFFSET('Hygiene Data'!$E$13,0,10*ROW('Hygiene Data'!E10))="","",OFFSET('Hygiene Data'!$E$13,0,10*ROW('Hygiene Data'!E10)))</f>
        <v/>
      </c>
      <c r="DU16" s="371" t="str">
        <f ca="1">+IF(OFFSET('Hygiene Data'!$F$11,0,10*ROW('Hygiene Data'!F10))="","",OFFSET('Hygiene Data'!$F$11,0,10*ROW('Hygiene Data'!F10)))</f>
        <v/>
      </c>
      <c r="DV16" s="371" t="str">
        <f ca="1">+IF(OFFSET('Hygiene Data'!$F$12,0,10*ROW('Hygiene Data'!F10))="","",OFFSET('Hygiene Data'!$F$12,0,10*ROW('Hygiene Data'!F10)))</f>
        <v/>
      </c>
      <c r="DW16" s="371" t="str">
        <f ca="1">+IF(OFFSET('Hygiene Data'!$F$13,0,10*ROW('Hygiene Data'!F10))="","",OFFSET('Hygiene Data'!$F$13,0,10*ROW('Hygiene Data'!F10)))</f>
        <v/>
      </c>
      <c r="DX16" s="371" t="str">
        <f ca="1">+IF(OFFSET('Hygiene Data'!$G$11,0,10*ROW('Hygiene Data'!G10))="","",OFFSET('Hygiene Data'!$G$11,0,10*ROW('Hygiene Data'!G10)))</f>
        <v/>
      </c>
      <c r="DY16" s="371" t="str">
        <f ca="1">+IF(OFFSET('Hygiene Data'!$G$12,0,10*ROW('Hygiene Data'!G10))="","",OFFSET('Hygiene Data'!$G$12,0,10*ROW('Hygiene Data'!G10)))</f>
        <v/>
      </c>
      <c r="DZ16" s="371" t="str">
        <f ca="1">+IF(OFFSET('Hygiene Data'!$G$13,0,10*ROW('Hygiene Data'!G10))="","",OFFSET('Hygiene Data'!$G$13,0,10*ROW('Hygiene Data'!G10)))</f>
        <v/>
      </c>
      <c r="EA16" s="371" t="str">
        <f ca="1">+IF(OFFSET('Hygiene Data'!$H$11,0,10*ROW('Hygiene Data'!H10))="","",OFFSET('Hygiene Data'!$H$11,0,10*ROW('Hygiene Data'!H10)))</f>
        <v/>
      </c>
      <c r="EB16" s="371" t="str">
        <f ca="1">+IF(OFFSET('Hygiene Data'!$H$12,0,10*ROW('Hygiene Data'!H10))="","",OFFSET('Hygiene Data'!$H$12,0,10*ROW('Hygiene Data'!H10)))</f>
        <v/>
      </c>
      <c r="EC16" s="371" t="str">
        <f ca="1">+IF(OFFSET('Hygiene Data'!$H$13,0,10*ROW('Hygiene Data'!H10))="","",OFFSET('Hygiene Data'!$H$13,0,10*ROW('Hygiene Data'!H10)))</f>
        <v>Yes</v>
      </c>
      <c r="ED16" s="371" t="str">
        <f ca="1">+IF(OFFSET('Hygiene Data'!$I$11,0,10*ROW('Hygiene Data'!I10))="","",OFFSET('Hygiene Data'!$I$11,0,10*ROW('Hygiene Data'!I10)))</f>
        <v/>
      </c>
      <c r="EE16" s="371" t="str">
        <f ca="1">+IF(OFFSET('Hygiene Data'!$I$12,0,10*ROW('Hygiene Data'!I10))="","",OFFSET('Hygiene Data'!$I$12,0,10*ROW('Hygiene Data'!I10)))</f>
        <v/>
      </c>
      <c r="EF16" s="371" t="str">
        <f ca="1">+IF(OFFSET('Hygiene Data'!$I$13,0,10*ROW('Hygiene Data'!I10))="","",OFFSET('Hygiene Data'!$I$13,0,10*ROW('Hygiene Data'!I10)))</f>
        <v>Yes</v>
      </c>
    </row>
    <row r="17" spans="1:136" x14ac:dyDescent="0.25">
      <c r="A17" s="480" t="str">
        <f ca="1">+IF(OFFSET('Water Data'!$B$2,0,10*ROW('Water Data'!E11))="","",OFFSET('Water Data'!$B$2,0,10*ROW('Water Data'!E11)))</f>
        <v/>
      </c>
      <c r="B17" s="480"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7" t="str">
        <f t="shared" ca="1" si="0"/>
        <v/>
      </c>
      <c r="D17" s="508"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8"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8"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8"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8"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8"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8"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8"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8"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8"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8"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8"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8"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8"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8"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8"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8"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8"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9"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9"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9"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9"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9"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9"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9"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9"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9"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9"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9"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9"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9"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9"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9"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9"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9"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9"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9"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9"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9"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9"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9"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9"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9"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9"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9"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9"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9"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9"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10"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6"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10"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10"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10"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10"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10"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10"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10"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10"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10"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10"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10"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10"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10"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10"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10"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10"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1" t="str">
        <f ca="1">+IF(OFFSET('Water Data'!$D$27,0,10*ROW('Water Data'!D11))="","",OFFSET('Water Data'!$D$27,0,10*ROW('Water Data'!D11)))</f>
        <v/>
      </c>
      <c r="BT17" s="371" t="str">
        <f ca="1">+IF(OFFSET('Water Data'!$D$28,0,10*ROW('Water Data'!D11))="","",OFFSET('Water Data'!$D$28,0,10*ROW('Water Data'!D11)))</f>
        <v/>
      </c>
      <c r="BU17" s="371" t="str">
        <f ca="1">+IF(OFFSET('Water Data'!$D$29,0,10*ROW('Water Data'!D11))="","",OFFSET('Water Data'!$D$29,0,10*ROW('Water Data'!D11)))</f>
        <v/>
      </c>
      <c r="BV17" s="371" t="str">
        <f ca="1">+IF(OFFSET('Water Data'!$E$27,0,10*ROW('Water Data'!E11))="","",OFFSET('Water Data'!$E$27,0,10*ROW('Water Data'!E11)))</f>
        <v/>
      </c>
      <c r="BW17" s="371" t="str">
        <f ca="1">+IF(OFFSET('Water Data'!$E$28,0,10*ROW('Water Data'!E11))="","",OFFSET('Water Data'!$E$28,0,10*ROW('Water Data'!E11)))</f>
        <v/>
      </c>
      <c r="BX17" s="371" t="str">
        <f ca="1">+IF(OFFSET('Water Data'!$E$29,0,10*ROW('Water Data'!E11))="","",OFFSET('Water Data'!$E$29,0,10*ROW('Water Data'!E11)))</f>
        <v/>
      </c>
      <c r="BY17" s="371" t="str">
        <f ca="1">+IF(OFFSET('Water Data'!$F$27,0,10*ROW('Water Data'!F11))="","",OFFSET('Water Data'!$F$27,0,10*ROW('Water Data'!F11)))</f>
        <v/>
      </c>
      <c r="BZ17" s="371" t="str">
        <f ca="1">+IF(OFFSET('Water Data'!$F$28,0,10*ROW('Water Data'!F11))="","",OFFSET('Water Data'!$F$28,0,10*ROW('Water Data'!F11)))</f>
        <v/>
      </c>
      <c r="CA17" s="371" t="str">
        <f ca="1">+IF(OFFSET('Water Data'!$F$29,0,10*ROW('Water Data'!F11))="","",OFFSET('Water Data'!$F$29,0,10*ROW('Water Data'!F11)))</f>
        <v/>
      </c>
      <c r="CB17" s="371" t="str">
        <f ca="1">+IF(OFFSET('Water Data'!$G$27,0,10*ROW('Water Data'!G11))="","",OFFSET('Water Data'!$G$27,0,10*ROW('Water Data'!G11)))</f>
        <v/>
      </c>
      <c r="CC17" s="371" t="str">
        <f ca="1">+IF(OFFSET('Water Data'!$G$28,0,10*ROW('Water Data'!G11))="","",OFFSET('Water Data'!$G$28,0,10*ROW('Water Data'!G11)))</f>
        <v/>
      </c>
      <c r="CD17" s="371" t="str">
        <f ca="1">+IF(OFFSET('Water Data'!$G$29,0,10*ROW('Water Data'!G11))="","",OFFSET('Water Data'!$G$29,0,10*ROW('Water Data'!G11)))</f>
        <v/>
      </c>
      <c r="CE17" s="371" t="str">
        <f ca="1">+IF(OFFSET('Water Data'!$H$27,0,10*ROW('Water Data'!H11))="","",OFFSET('Water Data'!$H$27,0,10*ROW('Water Data'!H11)))</f>
        <v/>
      </c>
      <c r="CF17" s="371" t="str">
        <f ca="1">+IF(OFFSET('Water Data'!$H$28,0,10*ROW('Water Data'!H11))="","",OFFSET('Water Data'!$H$28,0,10*ROW('Water Data'!H11)))</f>
        <v/>
      </c>
      <c r="CG17" s="371" t="str">
        <f ca="1">+IF(OFFSET('Water Data'!$H$29,0,10*ROW('Water Data'!H11))="","",OFFSET('Water Data'!$H$29,0,10*ROW('Water Data'!H11)))</f>
        <v/>
      </c>
      <c r="CH17" s="371" t="str">
        <f ca="1">+IF(OFFSET('Water Data'!$I$27,0,10*ROW('Water Data'!I11))="","",OFFSET('Water Data'!$I$27,0,10*ROW('Water Data'!I11)))</f>
        <v/>
      </c>
      <c r="CI17" s="371" t="str">
        <f ca="1">+IF(OFFSET('Water Data'!$I$28,0,10*ROW('Water Data'!I11))="","",OFFSET('Water Data'!$I$28,0,10*ROW('Water Data'!I11)))</f>
        <v/>
      </c>
      <c r="CJ17" s="371" t="str">
        <f ca="1">+IF(OFFSET('Water Data'!$I$29,0,10*ROW('Water Data'!I11))="","",OFFSET('Water Data'!$I$29,0,10*ROW('Water Data'!I11)))</f>
        <v/>
      </c>
      <c r="CK17" s="371" t="str">
        <f ca="1">+IF(OFFSET('Sanitation Data'!$D$28,0,10*ROW('Sanitation Data'!D11))="","",OFFSET('Sanitation Data'!$D$28,0,10*ROW('Sanitation Data'!D11)))</f>
        <v/>
      </c>
      <c r="CL17" s="371" t="str">
        <f ca="1">+IF(OFFSET('Sanitation Data'!$D$29,0,10*ROW('Sanitation Data'!D11))="","",OFFSET('Sanitation Data'!$D$29,0,10*ROW('Sanitation Data'!D11)))</f>
        <v/>
      </c>
      <c r="CM17" s="371" t="str">
        <f ca="1">+IF(OFFSET('Sanitation Data'!$D$30,0,10*ROW('Sanitation Data'!D11))="","",OFFSET('Sanitation Data'!$D$30,0,10*ROW('Sanitation Data'!D11)))</f>
        <v/>
      </c>
      <c r="CN17" s="371" t="str">
        <f ca="1">+IF(OFFSET('Sanitation Data'!$D$31,0,10*ROW('Sanitation Data'!D11))="","",OFFSET('Sanitation Data'!$D$31,0,10*ROW('Sanitation Data'!D11)))</f>
        <v/>
      </c>
      <c r="CO17" s="371" t="str">
        <f ca="1">+IF(OFFSET('Sanitation Data'!$D$32,0,10*ROW('Sanitation Data'!D11))="","",OFFSET('Sanitation Data'!$D$32,0,10*ROW('Sanitation Data'!D11)))</f>
        <v/>
      </c>
      <c r="CP17" s="371" t="str">
        <f ca="1">+IF(OFFSET('Sanitation Data'!$E$28,0,10*ROW('Sanitation Data'!E11))="","",OFFSET('Sanitation Data'!$E$28,0,10*ROW('Sanitation Data'!E11)))</f>
        <v/>
      </c>
      <c r="CQ17" s="371" t="str">
        <f ca="1">+IF(OFFSET('Sanitation Data'!$E$29,0,10*ROW('Sanitation Data'!E11))="","",OFFSET('Sanitation Data'!$E$29,0,10*ROW('Sanitation Data'!E11)))</f>
        <v/>
      </c>
      <c r="CR17" s="371" t="str">
        <f ca="1">+IF(OFFSET('Sanitation Data'!$E$30,0,10*ROW('Sanitation Data'!E11))="","",OFFSET('Sanitation Data'!$E$30,0,10*ROW('Sanitation Data'!E11)))</f>
        <v/>
      </c>
      <c r="CS17" s="371" t="str">
        <f ca="1">+IF(OFFSET('Sanitation Data'!$E$31,0,10*ROW('Sanitation Data'!E11))="","",OFFSET('Sanitation Data'!$E$31,0,10*ROW('Sanitation Data'!E11)))</f>
        <v/>
      </c>
      <c r="CT17" s="371" t="str">
        <f ca="1">+IF(OFFSET('Sanitation Data'!$E$32,0,10*ROW('Sanitation Data'!E11))="","",OFFSET('Sanitation Data'!$E$32,0,10*ROW('Sanitation Data'!E11)))</f>
        <v/>
      </c>
      <c r="CU17" s="371" t="str">
        <f ca="1">+IF(OFFSET('Sanitation Data'!$F$28,0,10*ROW('Sanitation Data'!F11))="","",OFFSET('Sanitation Data'!$F$28,0,10*ROW('Sanitation Data'!F11)))</f>
        <v/>
      </c>
      <c r="CV17" s="371" t="str">
        <f ca="1">+IF(OFFSET('Sanitation Data'!$F$29,0,10*ROW('Sanitation Data'!F11))="","",OFFSET('Sanitation Data'!$F$29,0,10*ROW('Sanitation Data'!F11)))</f>
        <v/>
      </c>
      <c r="CW17" s="371" t="str">
        <f ca="1">+IF(OFFSET('Sanitation Data'!$F$30,0,10*ROW('Sanitation Data'!F11))="","",OFFSET('Sanitation Data'!$F$30,0,10*ROW('Sanitation Data'!F11)))</f>
        <v/>
      </c>
      <c r="CX17" s="371" t="str">
        <f ca="1">+IF(OFFSET('Sanitation Data'!$F$31,0,10*ROW('Sanitation Data'!F11))="","",OFFSET('Sanitation Data'!$F$31,0,10*ROW('Sanitation Data'!F11)))</f>
        <v/>
      </c>
      <c r="CY17" s="371" t="str">
        <f ca="1">+IF(OFFSET('Sanitation Data'!$F$32,0,10*ROW('Sanitation Data'!F11))="","",OFFSET('Sanitation Data'!$F$32,0,10*ROW('Sanitation Data'!F11)))</f>
        <v/>
      </c>
      <c r="CZ17" s="371" t="str">
        <f ca="1">+IF(OFFSET('Sanitation Data'!$G$28,0,10*ROW('Sanitation Data'!G11))="","",OFFSET('Sanitation Data'!$G$28,0,10*ROW('Sanitation Data'!G11)))</f>
        <v/>
      </c>
      <c r="DA17" s="371" t="str">
        <f ca="1">+IF(OFFSET('Sanitation Data'!$G$29,0,10*ROW('Sanitation Data'!G11))="","",OFFSET('Sanitation Data'!$G$29,0,10*ROW('Sanitation Data'!G11)))</f>
        <v/>
      </c>
      <c r="DB17" s="371" t="str">
        <f ca="1">+IF(OFFSET('Sanitation Data'!$G$30,0,10*ROW('Sanitation Data'!G11))="","",OFFSET('Sanitation Data'!$G$30,0,10*ROW('Sanitation Data'!G11)))</f>
        <v/>
      </c>
      <c r="DC17" s="371" t="str">
        <f ca="1">+IF(OFFSET('Sanitation Data'!$G$31,0,10*ROW('Sanitation Data'!G11))="","",OFFSET('Sanitation Data'!$G$31,0,10*ROW('Sanitation Data'!G11)))</f>
        <v/>
      </c>
      <c r="DD17" s="371" t="str">
        <f ca="1">+IF(OFFSET('Sanitation Data'!$G$32,0,10*ROW('Sanitation Data'!G11))="","",OFFSET('Sanitation Data'!$G$32,0,10*ROW('Sanitation Data'!G11)))</f>
        <v/>
      </c>
      <c r="DE17" s="371" t="str">
        <f ca="1">+IF(OFFSET('Sanitation Data'!$H$28,0,10*ROW('Sanitation Data'!H11))="","",OFFSET('Sanitation Data'!$H$28,0,10*ROW('Sanitation Data'!H11)))</f>
        <v/>
      </c>
      <c r="DF17" s="371" t="str">
        <f ca="1">+IF(OFFSET('Sanitation Data'!$H$29,0,10*ROW('Sanitation Data'!H11))="","",OFFSET('Sanitation Data'!$H$29,0,10*ROW('Sanitation Data'!H11)))</f>
        <v/>
      </c>
      <c r="DG17" s="371" t="str">
        <f ca="1">+IF(OFFSET('Sanitation Data'!$H$30,0,10*ROW('Sanitation Data'!H11))="","",OFFSET('Sanitation Data'!$H$30,0,10*ROW('Sanitation Data'!H11)))</f>
        <v/>
      </c>
      <c r="DH17" s="371" t="str">
        <f ca="1">+IF(OFFSET('Sanitation Data'!$H$31,0,10*ROW('Sanitation Data'!H11))="","",OFFSET('Sanitation Data'!$H$31,0,10*ROW('Sanitation Data'!H11)))</f>
        <v/>
      </c>
      <c r="DI17" s="371" t="str">
        <f ca="1">+IF(OFFSET('Sanitation Data'!$H$32,0,10*ROW('Sanitation Data'!H11))="","",OFFSET('Sanitation Data'!$H$32,0,10*ROW('Sanitation Data'!H11)))</f>
        <v/>
      </c>
      <c r="DJ17" s="371" t="str">
        <f ca="1">+IF(OFFSET('Sanitation Data'!$I$28,0,10*ROW('Sanitation Data'!I11))="","",OFFSET('Sanitation Data'!$I$28,0,10*ROW('Sanitation Data'!I11)))</f>
        <v/>
      </c>
      <c r="DK17" s="371" t="str">
        <f ca="1">+IF(OFFSET('Sanitation Data'!$I$29,0,10*ROW('Sanitation Data'!I11))="","",OFFSET('Sanitation Data'!$I$29,0,10*ROW('Sanitation Data'!I11)))</f>
        <v/>
      </c>
      <c r="DL17" s="371" t="str">
        <f ca="1">+IF(OFFSET('Sanitation Data'!$I$30,0,10*ROW('Sanitation Data'!I11))="","",OFFSET('Sanitation Data'!$I$30,0,10*ROW('Sanitation Data'!I11)))</f>
        <v/>
      </c>
      <c r="DM17" s="371" t="str">
        <f ca="1">+IF(OFFSET('Sanitation Data'!$I$31,0,10*ROW('Sanitation Data'!I11))="","",OFFSET('Sanitation Data'!$I$31,0,10*ROW('Sanitation Data'!I11)))</f>
        <v/>
      </c>
      <c r="DN17" s="371" t="str">
        <f ca="1">+IF(OFFSET('Sanitation Data'!$I$32,0,10*ROW('Sanitation Data'!I11))="","",OFFSET('Sanitation Data'!$I$32,0,10*ROW('Sanitation Data'!I11)))</f>
        <v/>
      </c>
      <c r="DO17" s="371" t="str">
        <f ca="1">+IF(OFFSET('Hygiene Data'!$D$11,0,10*ROW('Hygiene Data'!D11))="","",OFFSET('Hygiene Data'!$D$11,0,10*ROW('Hygiene Data'!D11)))</f>
        <v/>
      </c>
      <c r="DP17" s="371" t="str">
        <f ca="1">+IF(OFFSET('Hygiene Data'!$D$12,0,10*ROW('Hygiene Data'!D11))="","",OFFSET('Hygiene Data'!$D$12,0,10*ROW('Hygiene Data'!D11)))</f>
        <v/>
      </c>
      <c r="DQ17" s="371" t="str">
        <f ca="1">+IF(OFFSET('Hygiene Data'!$D$13,0,10*ROW('Hygiene Data'!D11))="","",OFFSET('Hygiene Data'!$D$13,0,10*ROW('Hygiene Data'!D11)))</f>
        <v/>
      </c>
      <c r="DR17" s="371" t="str">
        <f ca="1">+IF(OFFSET('Hygiene Data'!$E$11,0,10*ROW('Hygiene Data'!E11))="","",OFFSET('Hygiene Data'!$E$11,0,10*ROW('Hygiene Data'!E11)))</f>
        <v/>
      </c>
      <c r="DS17" s="371" t="str">
        <f ca="1">+IF(OFFSET('Hygiene Data'!$E$12,0,10*ROW('Hygiene Data'!E11))="","",OFFSET('Hygiene Data'!$E$12,0,10*ROW('Hygiene Data'!E11)))</f>
        <v/>
      </c>
      <c r="DT17" s="371" t="str">
        <f ca="1">+IF(OFFSET('Hygiene Data'!$E$13,0,10*ROW('Hygiene Data'!E11))="","",OFFSET('Hygiene Data'!$E$13,0,10*ROW('Hygiene Data'!E11)))</f>
        <v/>
      </c>
      <c r="DU17" s="371" t="str">
        <f ca="1">+IF(OFFSET('Hygiene Data'!$F$11,0,10*ROW('Hygiene Data'!F11))="","",OFFSET('Hygiene Data'!$F$11,0,10*ROW('Hygiene Data'!F11)))</f>
        <v/>
      </c>
      <c r="DV17" s="371" t="str">
        <f ca="1">+IF(OFFSET('Hygiene Data'!$F$12,0,10*ROW('Hygiene Data'!F11))="","",OFFSET('Hygiene Data'!$F$12,0,10*ROW('Hygiene Data'!F11)))</f>
        <v/>
      </c>
      <c r="DW17" s="371" t="str">
        <f ca="1">+IF(OFFSET('Hygiene Data'!$F$13,0,10*ROW('Hygiene Data'!F11))="","",OFFSET('Hygiene Data'!$F$13,0,10*ROW('Hygiene Data'!F11)))</f>
        <v/>
      </c>
      <c r="DX17" s="371" t="str">
        <f ca="1">+IF(OFFSET('Hygiene Data'!$G$11,0,10*ROW('Hygiene Data'!G11))="","",OFFSET('Hygiene Data'!$G$11,0,10*ROW('Hygiene Data'!G11)))</f>
        <v/>
      </c>
      <c r="DY17" s="371" t="str">
        <f ca="1">+IF(OFFSET('Hygiene Data'!$G$12,0,10*ROW('Hygiene Data'!G11))="","",OFFSET('Hygiene Data'!$G$12,0,10*ROW('Hygiene Data'!G11)))</f>
        <v/>
      </c>
      <c r="DZ17" s="371" t="str">
        <f ca="1">+IF(OFFSET('Hygiene Data'!$G$13,0,10*ROW('Hygiene Data'!G11))="","",OFFSET('Hygiene Data'!$G$13,0,10*ROW('Hygiene Data'!G11)))</f>
        <v/>
      </c>
      <c r="EA17" s="371" t="str">
        <f ca="1">+IF(OFFSET('Hygiene Data'!$H$11,0,10*ROW('Hygiene Data'!H11))="","",OFFSET('Hygiene Data'!$H$11,0,10*ROW('Hygiene Data'!H11)))</f>
        <v/>
      </c>
      <c r="EB17" s="371" t="str">
        <f ca="1">+IF(OFFSET('Hygiene Data'!$H$12,0,10*ROW('Hygiene Data'!H11))="","",OFFSET('Hygiene Data'!$H$12,0,10*ROW('Hygiene Data'!H11)))</f>
        <v/>
      </c>
      <c r="EC17" s="371" t="str">
        <f ca="1">+IF(OFFSET('Hygiene Data'!$H$13,0,10*ROW('Hygiene Data'!H11))="","",OFFSET('Hygiene Data'!$H$13,0,10*ROW('Hygiene Data'!H11)))</f>
        <v/>
      </c>
      <c r="ED17" s="371" t="str">
        <f ca="1">+IF(OFFSET('Hygiene Data'!$I$11,0,10*ROW('Hygiene Data'!I11))="","",OFFSET('Hygiene Data'!$I$11,0,10*ROW('Hygiene Data'!I11)))</f>
        <v/>
      </c>
      <c r="EE17" s="371" t="str">
        <f ca="1">+IF(OFFSET('Hygiene Data'!$I$12,0,10*ROW('Hygiene Data'!I11))="","",OFFSET('Hygiene Data'!$I$12,0,10*ROW('Hygiene Data'!I11)))</f>
        <v/>
      </c>
      <c r="EF17" s="371" t="str">
        <f ca="1">+IF(OFFSET('Hygiene Data'!$I$13,0,10*ROW('Hygiene Data'!I11))="","",OFFSET('Hygiene Data'!$I$13,0,10*ROW('Hygiene Data'!I11)))</f>
        <v/>
      </c>
    </row>
    <row r="18" spans="1:136" x14ac:dyDescent="0.25">
      <c r="A18" s="480" t="str">
        <f ca="1">+IF(OFFSET('Water Data'!$B$2,0,10*ROW('Water Data'!E12))="","",OFFSET('Water Data'!$B$2,0,10*ROW('Water Data'!E12)))</f>
        <v/>
      </c>
      <c r="B18" s="480"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7" t="str">
        <f t="shared" ca="1" si="0"/>
        <v/>
      </c>
      <c r="D18" s="508"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8"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8"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8"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8"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8"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8"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8"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8"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8"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8"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8"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8"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8"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8"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8"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8"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8"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9"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9"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9"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9"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9"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9"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9"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9"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9"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9"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9"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9"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9"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9"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9"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9"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9"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9"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9"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9"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9"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9"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9"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9"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9"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9"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9"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9"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9"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9"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10"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6"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10"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10"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10"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10"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10"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10"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10"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10"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10"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10"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10"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10"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10"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10"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10"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10"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1" t="str">
        <f ca="1">+IF(OFFSET('Water Data'!$D$27,0,10*ROW('Water Data'!D12))="","",OFFSET('Water Data'!$D$27,0,10*ROW('Water Data'!D12)))</f>
        <v/>
      </c>
      <c r="BT18" s="371" t="str">
        <f ca="1">+IF(OFFSET('Water Data'!$D$28,0,10*ROW('Water Data'!D12))="","",OFFSET('Water Data'!$D$28,0,10*ROW('Water Data'!D12)))</f>
        <v/>
      </c>
      <c r="BU18" s="371" t="str">
        <f ca="1">+IF(OFFSET('Water Data'!$D$29,0,10*ROW('Water Data'!D12))="","",OFFSET('Water Data'!$D$29,0,10*ROW('Water Data'!D12)))</f>
        <v/>
      </c>
      <c r="BV18" s="371" t="str">
        <f ca="1">+IF(OFFSET('Water Data'!$E$27,0,10*ROW('Water Data'!E12))="","",OFFSET('Water Data'!$E$27,0,10*ROW('Water Data'!E12)))</f>
        <v/>
      </c>
      <c r="BW18" s="371" t="str">
        <f ca="1">+IF(OFFSET('Water Data'!$E$28,0,10*ROW('Water Data'!E12))="","",OFFSET('Water Data'!$E$28,0,10*ROW('Water Data'!E12)))</f>
        <v/>
      </c>
      <c r="BX18" s="371" t="str">
        <f ca="1">+IF(OFFSET('Water Data'!$E$29,0,10*ROW('Water Data'!E12))="","",OFFSET('Water Data'!$E$29,0,10*ROW('Water Data'!E12)))</f>
        <v/>
      </c>
      <c r="BY18" s="371" t="str">
        <f ca="1">+IF(OFFSET('Water Data'!$F$27,0,10*ROW('Water Data'!F12))="","",OFFSET('Water Data'!$F$27,0,10*ROW('Water Data'!F12)))</f>
        <v/>
      </c>
      <c r="BZ18" s="371" t="str">
        <f ca="1">+IF(OFFSET('Water Data'!$F$28,0,10*ROW('Water Data'!F12))="","",OFFSET('Water Data'!$F$28,0,10*ROW('Water Data'!F12)))</f>
        <v/>
      </c>
      <c r="CA18" s="371" t="str">
        <f ca="1">+IF(OFFSET('Water Data'!$F$29,0,10*ROW('Water Data'!F12))="","",OFFSET('Water Data'!$F$29,0,10*ROW('Water Data'!F12)))</f>
        <v/>
      </c>
      <c r="CB18" s="371" t="str">
        <f ca="1">+IF(OFFSET('Water Data'!$G$27,0,10*ROW('Water Data'!G12))="","",OFFSET('Water Data'!$G$27,0,10*ROW('Water Data'!G12)))</f>
        <v/>
      </c>
      <c r="CC18" s="371" t="str">
        <f ca="1">+IF(OFFSET('Water Data'!$G$28,0,10*ROW('Water Data'!G12))="","",OFFSET('Water Data'!$G$28,0,10*ROW('Water Data'!G12)))</f>
        <v/>
      </c>
      <c r="CD18" s="371" t="str">
        <f ca="1">+IF(OFFSET('Water Data'!$G$29,0,10*ROW('Water Data'!G12))="","",OFFSET('Water Data'!$G$29,0,10*ROW('Water Data'!G12)))</f>
        <v/>
      </c>
      <c r="CE18" s="371" t="str">
        <f ca="1">+IF(OFFSET('Water Data'!$H$27,0,10*ROW('Water Data'!H12))="","",OFFSET('Water Data'!$H$27,0,10*ROW('Water Data'!H12)))</f>
        <v/>
      </c>
      <c r="CF18" s="371" t="str">
        <f ca="1">+IF(OFFSET('Water Data'!$H$28,0,10*ROW('Water Data'!H12))="","",OFFSET('Water Data'!$H$28,0,10*ROW('Water Data'!H12)))</f>
        <v/>
      </c>
      <c r="CG18" s="371" t="str">
        <f ca="1">+IF(OFFSET('Water Data'!$H$29,0,10*ROW('Water Data'!H12))="","",OFFSET('Water Data'!$H$29,0,10*ROW('Water Data'!H12)))</f>
        <v/>
      </c>
      <c r="CH18" s="371" t="str">
        <f ca="1">+IF(OFFSET('Water Data'!$I$27,0,10*ROW('Water Data'!I12))="","",OFFSET('Water Data'!$I$27,0,10*ROW('Water Data'!I12)))</f>
        <v/>
      </c>
      <c r="CI18" s="371" t="str">
        <f ca="1">+IF(OFFSET('Water Data'!$I$28,0,10*ROW('Water Data'!I12))="","",OFFSET('Water Data'!$I$28,0,10*ROW('Water Data'!I12)))</f>
        <v/>
      </c>
      <c r="CJ18" s="371" t="str">
        <f ca="1">+IF(OFFSET('Water Data'!$I$29,0,10*ROW('Water Data'!I12))="","",OFFSET('Water Data'!$I$29,0,10*ROW('Water Data'!I12)))</f>
        <v/>
      </c>
      <c r="CK18" s="371" t="str">
        <f ca="1">+IF(OFFSET('Sanitation Data'!$D$28,0,10*ROW('Sanitation Data'!D12))="","",OFFSET('Sanitation Data'!$D$28,0,10*ROW('Sanitation Data'!D12)))</f>
        <v/>
      </c>
      <c r="CL18" s="371" t="str">
        <f ca="1">+IF(OFFSET('Sanitation Data'!$D$29,0,10*ROW('Sanitation Data'!D12))="","",OFFSET('Sanitation Data'!$D$29,0,10*ROW('Sanitation Data'!D12)))</f>
        <v/>
      </c>
      <c r="CM18" s="371" t="str">
        <f ca="1">+IF(OFFSET('Sanitation Data'!$D$30,0,10*ROW('Sanitation Data'!D12))="","",OFFSET('Sanitation Data'!$D$30,0,10*ROW('Sanitation Data'!D12)))</f>
        <v/>
      </c>
      <c r="CN18" s="371" t="str">
        <f ca="1">+IF(OFFSET('Sanitation Data'!$D$31,0,10*ROW('Sanitation Data'!D12))="","",OFFSET('Sanitation Data'!$D$31,0,10*ROW('Sanitation Data'!D12)))</f>
        <v/>
      </c>
      <c r="CO18" s="371" t="str">
        <f ca="1">+IF(OFFSET('Sanitation Data'!$D$32,0,10*ROW('Sanitation Data'!D12))="","",OFFSET('Sanitation Data'!$D$32,0,10*ROW('Sanitation Data'!D12)))</f>
        <v/>
      </c>
      <c r="CP18" s="371" t="str">
        <f ca="1">+IF(OFFSET('Sanitation Data'!$E$28,0,10*ROW('Sanitation Data'!E12))="","",OFFSET('Sanitation Data'!$E$28,0,10*ROW('Sanitation Data'!E12)))</f>
        <v/>
      </c>
      <c r="CQ18" s="371" t="str">
        <f ca="1">+IF(OFFSET('Sanitation Data'!$E$29,0,10*ROW('Sanitation Data'!E12))="","",OFFSET('Sanitation Data'!$E$29,0,10*ROW('Sanitation Data'!E12)))</f>
        <v/>
      </c>
      <c r="CR18" s="371" t="str">
        <f ca="1">+IF(OFFSET('Sanitation Data'!$E$30,0,10*ROW('Sanitation Data'!E12))="","",OFFSET('Sanitation Data'!$E$30,0,10*ROW('Sanitation Data'!E12)))</f>
        <v/>
      </c>
      <c r="CS18" s="371" t="str">
        <f ca="1">+IF(OFFSET('Sanitation Data'!$E$31,0,10*ROW('Sanitation Data'!E12))="","",OFFSET('Sanitation Data'!$E$31,0,10*ROW('Sanitation Data'!E12)))</f>
        <v/>
      </c>
      <c r="CT18" s="371" t="str">
        <f ca="1">+IF(OFFSET('Sanitation Data'!$E$32,0,10*ROW('Sanitation Data'!E12))="","",OFFSET('Sanitation Data'!$E$32,0,10*ROW('Sanitation Data'!E12)))</f>
        <v/>
      </c>
      <c r="CU18" s="371" t="str">
        <f ca="1">+IF(OFFSET('Sanitation Data'!$F$28,0,10*ROW('Sanitation Data'!F12))="","",OFFSET('Sanitation Data'!$F$28,0,10*ROW('Sanitation Data'!F12)))</f>
        <v/>
      </c>
      <c r="CV18" s="371" t="str">
        <f ca="1">+IF(OFFSET('Sanitation Data'!$F$29,0,10*ROW('Sanitation Data'!F12))="","",OFFSET('Sanitation Data'!$F$29,0,10*ROW('Sanitation Data'!F12)))</f>
        <v/>
      </c>
      <c r="CW18" s="371" t="str">
        <f ca="1">+IF(OFFSET('Sanitation Data'!$F$30,0,10*ROW('Sanitation Data'!F12))="","",OFFSET('Sanitation Data'!$F$30,0,10*ROW('Sanitation Data'!F12)))</f>
        <v/>
      </c>
      <c r="CX18" s="371" t="str">
        <f ca="1">+IF(OFFSET('Sanitation Data'!$F$31,0,10*ROW('Sanitation Data'!F12))="","",OFFSET('Sanitation Data'!$F$31,0,10*ROW('Sanitation Data'!F12)))</f>
        <v/>
      </c>
      <c r="CY18" s="371" t="str">
        <f ca="1">+IF(OFFSET('Sanitation Data'!$F$32,0,10*ROW('Sanitation Data'!F12))="","",OFFSET('Sanitation Data'!$F$32,0,10*ROW('Sanitation Data'!F12)))</f>
        <v/>
      </c>
      <c r="CZ18" s="371" t="str">
        <f ca="1">+IF(OFFSET('Sanitation Data'!$G$28,0,10*ROW('Sanitation Data'!G12))="","",OFFSET('Sanitation Data'!$G$28,0,10*ROW('Sanitation Data'!G12)))</f>
        <v/>
      </c>
      <c r="DA18" s="371" t="str">
        <f ca="1">+IF(OFFSET('Sanitation Data'!$G$29,0,10*ROW('Sanitation Data'!G12))="","",OFFSET('Sanitation Data'!$G$29,0,10*ROW('Sanitation Data'!G12)))</f>
        <v/>
      </c>
      <c r="DB18" s="371" t="str">
        <f ca="1">+IF(OFFSET('Sanitation Data'!$G$30,0,10*ROW('Sanitation Data'!G12))="","",OFFSET('Sanitation Data'!$G$30,0,10*ROW('Sanitation Data'!G12)))</f>
        <v/>
      </c>
      <c r="DC18" s="371" t="str">
        <f ca="1">+IF(OFFSET('Sanitation Data'!$G$31,0,10*ROW('Sanitation Data'!G12))="","",OFFSET('Sanitation Data'!$G$31,0,10*ROW('Sanitation Data'!G12)))</f>
        <v/>
      </c>
      <c r="DD18" s="371" t="str">
        <f ca="1">+IF(OFFSET('Sanitation Data'!$G$32,0,10*ROW('Sanitation Data'!G12))="","",OFFSET('Sanitation Data'!$G$32,0,10*ROW('Sanitation Data'!G12)))</f>
        <v/>
      </c>
      <c r="DE18" s="371" t="str">
        <f ca="1">+IF(OFFSET('Sanitation Data'!$H$28,0,10*ROW('Sanitation Data'!H12))="","",OFFSET('Sanitation Data'!$H$28,0,10*ROW('Sanitation Data'!H12)))</f>
        <v/>
      </c>
      <c r="DF18" s="371" t="str">
        <f ca="1">+IF(OFFSET('Sanitation Data'!$H$29,0,10*ROW('Sanitation Data'!H12))="","",OFFSET('Sanitation Data'!$H$29,0,10*ROW('Sanitation Data'!H12)))</f>
        <v/>
      </c>
      <c r="DG18" s="371" t="str">
        <f ca="1">+IF(OFFSET('Sanitation Data'!$H$30,0,10*ROW('Sanitation Data'!H12))="","",OFFSET('Sanitation Data'!$H$30,0,10*ROW('Sanitation Data'!H12)))</f>
        <v/>
      </c>
      <c r="DH18" s="371" t="str">
        <f ca="1">+IF(OFFSET('Sanitation Data'!$H$31,0,10*ROW('Sanitation Data'!H12))="","",OFFSET('Sanitation Data'!$H$31,0,10*ROW('Sanitation Data'!H12)))</f>
        <v/>
      </c>
      <c r="DI18" s="371" t="str">
        <f ca="1">+IF(OFFSET('Sanitation Data'!$H$32,0,10*ROW('Sanitation Data'!H12))="","",OFFSET('Sanitation Data'!$H$32,0,10*ROW('Sanitation Data'!H12)))</f>
        <v/>
      </c>
      <c r="DJ18" s="371" t="str">
        <f ca="1">+IF(OFFSET('Sanitation Data'!$I$28,0,10*ROW('Sanitation Data'!I12))="","",OFFSET('Sanitation Data'!$I$28,0,10*ROW('Sanitation Data'!I12)))</f>
        <v/>
      </c>
      <c r="DK18" s="371" t="str">
        <f ca="1">+IF(OFFSET('Sanitation Data'!$I$29,0,10*ROW('Sanitation Data'!I12))="","",OFFSET('Sanitation Data'!$I$29,0,10*ROW('Sanitation Data'!I12)))</f>
        <v/>
      </c>
      <c r="DL18" s="371" t="str">
        <f ca="1">+IF(OFFSET('Sanitation Data'!$I$30,0,10*ROW('Sanitation Data'!I12))="","",OFFSET('Sanitation Data'!$I$30,0,10*ROW('Sanitation Data'!I12)))</f>
        <v/>
      </c>
      <c r="DM18" s="371" t="str">
        <f ca="1">+IF(OFFSET('Sanitation Data'!$I$31,0,10*ROW('Sanitation Data'!I12))="","",OFFSET('Sanitation Data'!$I$31,0,10*ROW('Sanitation Data'!I12)))</f>
        <v/>
      </c>
      <c r="DN18" s="371" t="str">
        <f ca="1">+IF(OFFSET('Sanitation Data'!$I$32,0,10*ROW('Sanitation Data'!I12))="","",OFFSET('Sanitation Data'!$I$32,0,10*ROW('Sanitation Data'!I12)))</f>
        <v/>
      </c>
      <c r="DO18" s="371" t="str">
        <f ca="1">+IF(OFFSET('Hygiene Data'!$D$11,0,10*ROW('Hygiene Data'!D12))="","",OFFSET('Hygiene Data'!$D$11,0,10*ROW('Hygiene Data'!D12)))</f>
        <v/>
      </c>
      <c r="DP18" s="371" t="str">
        <f ca="1">+IF(OFFSET('Hygiene Data'!$D$12,0,10*ROW('Hygiene Data'!D12))="","",OFFSET('Hygiene Data'!$D$12,0,10*ROW('Hygiene Data'!D12)))</f>
        <v/>
      </c>
      <c r="DQ18" s="371" t="str">
        <f ca="1">+IF(OFFSET('Hygiene Data'!$D$13,0,10*ROW('Hygiene Data'!D12))="","",OFFSET('Hygiene Data'!$D$13,0,10*ROW('Hygiene Data'!D12)))</f>
        <v/>
      </c>
      <c r="DR18" s="371" t="str">
        <f ca="1">+IF(OFFSET('Hygiene Data'!$E$11,0,10*ROW('Hygiene Data'!E12))="","",OFFSET('Hygiene Data'!$E$11,0,10*ROW('Hygiene Data'!E12)))</f>
        <v/>
      </c>
      <c r="DS18" s="371" t="str">
        <f ca="1">+IF(OFFSET('Hygiene Data'!$E$12,0,10*ROW('Hygiene Data'!E12))="","",OFFSET('Hygiene Data'!$E$12,0,10*ROW('Hygiene Data'!E12)))</f>
        <v/>
      </c>
      <c r="DT18" s="371" t="str">
        <f ca="1">+IF(OFFSET('Hygiene Data'!$E$13,0,10*ROW('Hygiene Data'!E12))="","",OFFSET('Hygiene Data'!$E$13,0,10*ROW('Hygiene Data'!E12)))</f>
        <v/>
      </c>
      <c r="DU18" s="371" t="str">
        <f ca="1">+IF(OFFSET('Hygiene Data'!$F$11,0,10*ROW('Hygiene Data'!F12))="","",OFFSET('Hygiene Data'!$F$11,0,10*ROW('Hygiene Data'!F12)))</f>
        <v/>
      </c>
      <c r="DV18" s="371" t="str">
        <f ca="1">+IF(OFFSET('Hygiene Data'!$F$12,0,10*ROW('Hygiene Data'!F12))="","",OFFSET('Hygiene Data'!$F$12,0,10*ROW('Hygiene Data'!F12)))</f>
        <v/>
      </c>
      <c r="DW18" s="371" t="str">
        <f ca="1">+IF(OFFSET('Hygiene Data'!$F$13,0,10*ROW('Hygiene Data'!F12))="","",OFFSET('Hygiene Data'!$F$13,0,10*ROW('Hygiene Data'!F12)))</f>
        <v/>
      </c>
      <c r="DX18" s="371" t="str">
        <f ca="1">+IF(OFFSET('Hygiene Data'!$G$11,0,10*ROW('Hygiene Data'!G12))="","",OFFSET('Hygiene Data'!$G$11,0,10*ROW('Hygiene Data'!G12)))</f>
        <v/>
      </c>
      <c r="DY18" s="371" t="str">
        <f ca="1">+IF(OFFSET('Hygiene Data'!$G$12,0,10*ROW('Hygiene Data'!G12))="","",OFFSET('Hygiene Data'!$G$12,0,10*ROW('Hygiene Data'!G12)))</f>
        <v/>
      </c>
      <c r="DZ18" s="371" t="str">
        <f ca="1">+IF(OFFSET('Hygiene Data'!$G$13,0,10*ROW('Hygiene Data'!G12))="","",OFFSET('Hygiene Data'!$G$13,0,10*ROW('Hygiene Data'!G12)))</f>
        <v/>
      </c>
      <c r="EA18" s="371" t="str">
        <f ca="1">+IF(OFFSET('Hygiene Data'!$H$11,0,10*ROW('Hygiene Data'!H12))="","",OFFSET('Hygiene Data'!$H$11,0,10*ROW('Hygiene Data'!H12)))</f>
        <v/>
      </c>
      <c r="EB18" s="371" t="str">
        <f ca="1">+IF(OFFSET('Hygiene Data'!$H$12,0,10*ROW('Hygiene Data'!H12))="","",OFFSET('Hygiene Data'!$H$12,0,10*ROW('Hygiene Data'!H12)))</f>
        <v/>
      </c>
      <c r="EC18" s="371" t="str">
        <f ca="1">+IF(OFFSET('Hygiene Data'!$H$13,0,10*ROW('Hygiene Data'!H12))="","",OFFSET('Hygiene Data'!$H$13,0,10*ROW('Hygiene Data'!H12)))</f>
        <v/>
      </c>
      <c r="ED18" s="371" t="str">
        <f ca="1">+IF(OFFSET('Hygiene Data'!$I$11,0,10*ROW('Hygiene Data'!I12))="","",OFFSET('Hygiene Data'!$I$11,0,10*ROW('Hygiene Data'!I12)))</f>
        <v/>
      </c>
      <c r="EE18" s="371" t="str">
        <f ca="1">+IF(OFFSET('Hygiene Data'!$I$12,0,10*ROW('Hygiene Data'!I12))="","",OFFSET('Hygiene Data'!$I$12,0,10*ROW('Hygiene Data'!I12)))</f>
        <v/>
      </c>
      <c r="EF18" s="371" t="str">
        <f ca="1">+IF(OFFSET('Hygiene Data'!$I$13,0,10*ROW('Hygiene Data'!I12))="","",OFFSET('Hygiene Data'!$I$13,0,10*ROW('Hygiene Data'!I12)))</f>
        <v/>
      </c>
    </row>
    <row r="19" spans="1:136" x14ac:dyDescent="0.25">
      <c r="A19" s="480" t="str">
        <f ca="1">+IF(OFFSET('Water Data'!$B$2,0,10*ROW('Water Data'!E13))="","",OFFSET('Water Data'!$B$2,0,10*ROW('Water Data'!E13)))</f>
        <v/>
      </c>
      <c r="B19" s="480"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7" t="str">
        <f t="shared" ca="1" si="0"/>
        <v/>
      </c>
      <c r="D19" s="508"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8"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8"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8"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8"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8"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8"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8"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8"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8"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8"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8"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8"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8"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8"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8"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8"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8"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9"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9"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9"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9"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9"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9"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9"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9"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9"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9"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9"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9"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9"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9"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9"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9"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9"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9"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9"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9"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9"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9"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9"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9"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9"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9"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9"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9"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9"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9"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10"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6"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10"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10"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10"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10"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10"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10"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10"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10"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10"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10"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10"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10"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10"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10"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10"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10"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1" t="str">
        <f ca="1">+IF(OFFSET('Water Data'!$D$27,0,10*ROW('Water Data'!D13))="","",OFFSET('Water Data'!$D$27,0,10*ROW('Water Data'!D13)))</f>
        <v/>
      </c>
      <c r="BT19" s="371" t="str">
        <f ca="1">+IF(OFFSET('Water Data'!$D$28,0,10*ROW('Water Data'!D13))="","",OFFSET('Water Data'!$D$28,0,10*ROW('Water Data'!D13)))</f>
        <v/>
      </c>
      <c r="BU19" s="371" t="str">
        <f ca="1">+IF(OFFSET('Water Data'!$D$29,0,10*ROW('Water Data'!D13))="","",OFFSET('Water Data'!$D$29,0,10*ROW('Water Data'!D13)))</f>
        <v/>
      </c>
      <c r="BV19" s="371" t="str">
        <f ca="1">+IF(OFFSET('Water Data'!$E$27,0,10*ROW('Water Data'!E13))="","",OFFSET('Water Data'!$E$27,0,10*ROW('Water Data'!E13)))</f>
        <v/>
      </c>
      <c r="BW19" s="371" t="str">
        <f ca="1">+IF(OFFSET('Water Data'!$E$28,0,10*ROW('Water Data'!E13))="","",OFFSET('Water Data'!$E$28,0,10*ROW('Water Data'!E13)))</f>
        <v/>
      </c>
      <c r="BX19" s="371" t="str">
        <f ca="1">+IF(OFFSET('Water Data'!$E$29,0,10*ROW('Water Data'!E13))="","",OFFSET('Water Data'!$E$29,0,10*ROW('Water Data'!E13)))</f>
        <v/>
      </c>
      <c r="BY19" s="371" t="str">
        <f ca="1">+IF(OFFSET('Water Data'!$F$27,0,10*ROW('Water Data'!F13))="","",OFFSET('Water Data'!$F$27,0,10*ROW('Water Data'!F13)))</f>
        <v/>
      </c>
      <c r="BZ19" s="371" t="str">
        <f ca="1">+IF(OFFSET('Water Data'!$F$28,0,10*ROW('Water Data'!F13))="","",OFFSET('Water Data'!$F$28,0,10*ROW('Water Data'!F13)))</f>
        <v/>
      </c>
      <c r="CA19" s="371" t="str">
        <f ca="1">+IF(OFFSET('Water Data'!$F$29,0,10*ROW('Water Data'!F13))="","",OFFSET('Water Data'!$F$29,0,10*ROW('Water Data'!F13)))</f>
        <v/>
      </c>
      <c r="CB19" s="371" t="str">
        <f ca="1">+IF(OFFSET('Water Data'!$G$27,0,10*ROW('Water Data'!G13))="","",OFFSET('Water Data'!$G$27,0,10*ROW('Water Data'!G13)))</f>
        <v/>
      </c>
      <c r="CC19" s="371" t="str">
        <f ca="1">+IF(OFFSET('Water Data'!$G$28,0,10*ROW('Water Data'!G13))="","",OFFSET('Water Data'!$G$28,0,10*ROW('Water Data'!G13)))</f>
        <v/>
      </c>
      <c r="CD19" s="371" t="str">
        <f ca="1">+IF(OFFSET('Water Data'!$G$29,0,10*ROW('Water Data'!G13))="","",OFFSET('Water Data'!$G$29,0,10*ROW('Water Data'!G13)))</f>
        <v/>
      </c>
      <c r="CE19" s="371" t="str">
        <f ca="1">+IF(OFFSET('Water Data'!$H$27,0,10*ROW('Water Data'!H13))="","",OFFSET('Water Data'!$H$27,0,10*ROW('Water Data'!H13)))</f>
        <v/>
      </c>
      <c r="CF19" s="371" t="str">
        <f ca="1">+IF(OFFSET('Water Data'!$H$28,0,10*ROW('Water Data'!H13))="","",OFFSET('Water Data'!$H$28,0,10*ROW('Water Data'!H13)))</f>
        <v/>
      </c>
      <c r="CG19" s="371" t="str">
        <f ca="1">+IF(OFFSET('Water Data'!$H$29,0,10*ROW('Water Data'!H13))="","",OFFSET('Water Data'!$H$29,0,10*ROW('Water Data'!H13)))</f>
        <v/>
      </c>
      <c r="CH19" s="371" t="str">
        <f ca="1">+IF(OFFSET('Water Data'!$I$27,0,10*ROW('Water Data'!I13))="","",OFFSET('Water Data'!$I$27,0,10*ROW('Water Data'!I13)))</f>
        <v/>
      </c>
      <c r="CI19" s="371" t="str">
        <f ca="1">+IF(OFFSET('Water Data'!$I$28,0,10*ROW('Water Data'!I13))="","",OFFSET('Water Data'!$I$28,0,10*ROW('Water Data'!I13)))</f>
        <v/>
      </c>
      <c r="CJ19" s="371" t="str">
        <f ca="1">+IF(OFFSET('Water Data'!$I$29,0,10*ROW('Water Data'!I13))="","",OFFSET('Water Data'!$I$29,0,10*ROW('Water Data'!I13)))</f>
        <v/>
      </c>
      <c r="CK19" s="371" t="str">
        <f ca="1">+IF(OFFSET('Sanitation Data'!$D$28,0,10*ROW('Sanitation Data'!D13))="","",OFFSET('Sanitation Data'!$D$28,0,10*ROW('Sanitation Data'!D13)))</f>
        <v/>
      </c>
      <c r="CL19" s="371" t="str">
        <f ca="1">+IF(OFFSET('Sanitation Data'!$D$29,0,10*ROW('Sanitation Data'!D13))="","",OFFSET('Sanitation Data'!$D$29,0,10*ROW('Sanitation Data'!D13)))</f>
        <v/>
      </c>
      <c r="CM19" s="371" t="str">
        <f ca="1">+IF(OFFSET('Sanitation Data'!$D$30,0,10*ROW('Sanitation Data'!D13))="","",OFFSET('Sanitation Data'!$D$30,0,10*ROW('Sanitation Data'!D13)))</f>
        <v/>
      </c>
      <c r="CN19" s="371" t="str">
        <f ca="1">+IF(OFFSET('Sanitation Data'!$D$31,0,10*ROW('Sanitation Data'!D13))="","",OFFSET('Sanitation Data'!$D$31,0,10*ROW('Sanitation Data'!D13)))</f>
        <v/>
      </c>
      <c r="CO19" s="371" t="str">
        <f ca="1">+IF(OFFSET('Sanitation Data'!$D$32,0,10*ROW('Sanitation Data'!D13))="","",OFFSET('Sanitation Data'!$D$32,0,10*ROW('Sanitation Data'!D13)))</f>
        <v/>
      </c>
      <c r="CP19" s="371" t="str">
        <f ca="1">+IF(OFFSET('Sanitation Data'!$E$28,0,10*ROW('Sanitation Data'!E13))="","",OFFSET('Sanitation Data'!$E$28,0,10*ROW('Sanitation Data'!E13)))</f>
        <v/>
      </c>
      <c r="CQ19" s="371" t="str">
        <f ca="1">+IF(OFFSET('Sanitation Data'!$E$29,0,10*ROW('Sanitation Data'!E13))="","",OFFSET('Sanitation Data'!$E$29,0,10*ROW('Sanitation Data'!E13)))</f>
        <v/>
      </c>
      <c r="CR19" s="371" t="str">
        <f ca="1">+IF(OFFSET('Sanitation Data'!$E$30,0,10*ROW('Sanitation Data'!E13))="","",OFFSET('Sanitation Data'!$E$30,0,10*ROW('Sanitation Data'!E13)))</f>
        <v/>
      </c>
      <c r="CS19" s="371" t="str">
        <f ca="1">+IF(OFFSET('Sanitation Data'!$E$31,0,10*ROW('Sanitation Data'!E13))="","",OFFSET('Sanitation Data'!$E$31,0,10*ROW('Sanitation Data'!E13)))</f>
        <v/>
      </c>
      <c r="CT19" s="371" t="str">
        <f ca="1">+IF(OFFSET('Sanitation Data'!$E$32,0,10*ROW('Sanitation Data'!E13))="","",OFFSET('Sanitation Data'!$E$32,0,10*ROW('Sanitation Data'!E13)))</f>
        <v/>
      </c>
      <c r="CU19" s="371" t="str">
        <f ca="1">+IF(OFFSET('Sanitation Data'!$F$28,0,10*ROW('Sanitation Data'!F13))="","",OFFSET('Sanitation Data'!$F$28,0,10*ROW('Sanitation Data'!F13)))</f>
        <v/>
      </c>
      <c r="CV19" s="371" t="str">
        <f ca="1">+IF(OFFSET('Sanitation Data'!$F$29,0,10*ROW('Sanitation Data'!F13))="","",OFFSET('Sanitation Data'!$F$29,0,10*ROW('Sanitation Data'!F13)))</f>
        <v/>
      </c>
      <c r="CW19" s="371" t="str">
        <f ca="1">+IF(OFFSET('Sanitation Data'!$F$30,0,10*ROW('Sanitation Data'!F13))="","",OFFSET('Sanitation Data'!$F$30,0,10*ROW('Sanitation Data'!F13)))</f>
        <v/>
      </c>
      <c r="CX19" s="371" t="str">
        <f ca="1">+IF(OFFSET('Sanitation Data'!$F$31,0,10*ROW('Sanitation Data'!F13))="","",OFFSET('Sanitation Data'!$F$31,0,10*ROW('Sanitation Data'!F13)))</f>
        <v/>
      </c>
      <c r="CY19" s="371" t="str">
        <f ca="1">+IF(OFFSET('Sanitation Data'!$F$32,0,10*ROW('Sanitation Data'!F13))="","",OFFSET('Sanitation Data'!$F$32,0,10*ROW('Sanitation Data'!F13)))</f>
        <v/>
      </c>
      <c r="CZ19" s="371" t="str">
        <f ca="1">+IF(OFFSET('Sanitation Data'!$G$28,0,10*ROW('Sanitation Data'!G13))="","",OFFSET('Sanitation Data'!$G$28,0,10*ROW('Sanitation Data'!G13)))</f>
        <v/>
      </c>
      <c r="DA19" s="371" t="str">
        <f ca="1">+IF(OFFSET('Sanitation Data'!$G$29,0,10*ROW('Sanitation Data'!G13))="","",OFFSET('Sanitation Data'!$G$29,0,10*ROW('Sanitation Data'!G13)))</f>
        <v/>
      </c>
      <c r="DB19" s="371" t="str">
        <f ca="1">+IF(OFFSET('Sanitation Data'!$G$30,0,10*ROW('Sanitation Data'!G13))="","",OFFSET('Sanitation Data'!$G$30,0,10*ROW('Sanitation Data'!G13)))</f>
        <v/>
      </c>
      <c r="DC19" s="371" t="str">
        <f ca="1">+IF(OFFSET('Sanitation Data'!$G$31,0,10*ROW('Sanitation Data'!G13))="","",OFFSET('Sanitation Data'!$G$31,0,10*ROW('Sanitation Data'!G13)))</f>
        <v/>
      </c>
      <c r="DD19" s="371" t="str">
        <f ca="1">+IF(OFFSET('Sanitation Data'!$G$32,0,10*ROW('Sanitation Data'!G13))="","",OFFSET('Sanitation Data'!$G$32,0,10*ROW('Sanitation Data'!G13)))</f>
        <v/>
      </c>
      <c r="DE19" s="371" t="str">
        <f ca="1">+IF(OFFSET('Sanitation Data'!$H$28,0,10*ROW('Sanitation Data'!H13))="","",OFFSET('Sanitation Data'!$H$28,0,10*ROW('Sanitation Data'!H13)))</f>
        <v/>
      </c>
      <c r="DF19" s="371" t="str">
        <f ca="1">+IF(OFFSET('Sanitation Data'!$H$29,0,10*ROW('Sanitation Data'!H13))="","",OFFSET('Sanitation Data'!$H$29,0,10*ROW('Sanitation Data'!H13)))</f>
        <v/>
      </c>
      <c r="DG19" s="371" t="str">
        <f ca="1">+IF(OFFSET('Sanitation Data'!$H$30,0,10*ROW('Sanitation Data'!H13))="","",OFFSET('Sanitation Data'!$H$30,0,10*ROW('Sanitation Data'!H13)))</f>
        <v/>
      </c>
      <c r="DH19" s="371" t="str">
        <f ca="1">+IF(OFFSET('Sanitation Data'!$H$31,0,10*ROW('Sanitation Data'!H13))="","",OFFSET('Sanitation Data'!$H$31,0,10*ROW('Sanitation Data'!H13)))</f>
        <v/>
      </c>
      <c r="DI19" s="371" t="str">
        <f ca="1">+IF(OFFSET('Sanitation Data'!$H$32,0,10*ROW('Sanitation Data'!H13))="","",OFFSET('Sanitation Data'!$H$32,0,10*ROW('Sanitation Data'!H13)))</f>
        <v/>
      </c>
      <c r="DJ19" s="371" t="str">
        <f ca="1">+IF(OFFSET('Sanitation Data'!$I$28,0,10*ROW('Sanitation Data'!I13))="","",OFFSET('Sanitation Data'!$I$28,0,10*ROW('Sanitation Data'!I13)))</f>
        <v/>
      </c>
      <c r="DK19" s="371" t="str">
        <f ca="1">+IF(OFFSET('Sanitation Data'!$I$29,0,10*ROW('Sanitation Data'!I13))="","",OFFSET('Sanitation Data'!$I$29,0,10*ROW('Sanitation Data'!I13)))</f>
        <v/>
      </c>
      <c r="DL19" s="371" t="str">
        <f ca="1">+IF(OFFSET('Sanitation Data'!$I$30,0,10*ROW('Sanitation Data'!I13))="","",OFFSET('Sanitation Data'!$I$30,0,10*ROW('Sanitation Data'!I13)))</f>
        <v/>
      </c>
      <c r="DM19" s="371" t="str">
        <f ca="1">+IF(OFFSET('Sanitation Data'!$I$31,0,10*ROW('Sanitation Data'!I13))="","",OFFSET('Sanitation Data'!$I$31,0,10*ROW('Sanitation Data'!I13)))</f>
        <v/>
      </c>
      <c r="DN19" s="371" t="str">
        <f ca="1">+IF(OFFSET('Sanitation Data'!$I$32,0,10*ROW('Sanitation Data'!I13))="","",OFFSET('Sanitation Data'!$I$32,0,10*ROW('Sanitation Data'!I13)))</f>
        <v/>
      </c>
      <c r="DO19" s="371" t="str">
        <f ca="1">+IF(OFFSET('Hygiene Data'!$D$11,0,10*ROW('Hygiene Data'!D13))="","",OFFSET('Hygiene Data'!$D$11,0,10*ROW('Hygiene Data'!D13)))</f>
        <v/>
      </c>
      <c r="DP19" s="371" t="str">
        <f ca="1">+IF(OFFSET('Hygiene Data'!$D$12,0,10*ROW('Hygiene Data'!D13))="","",OFFSET('Hygiene Data'!$D$12,0,10*ROW('Hygiene Data'!D13)))</f>
        <v/>
      </c>
      <c r="DQ19" s="371" t="str">
        <f ca="1">+IF(OFFSET('Hygiene Data'!$D$13,0,10*ROW('Hygiene Data'!D13))="","",OFFSET('Hygiene Data'!$D$13,0,10*ROW('Hygiene Data'!D13)))</f>
        <v/>
      </c>
      <c r="DR19" s="371" t="str">
        <f ca="1">+IF(OFFSET('Hygiene Data'!$E$11,0,10*ROW('Hygiene Data'!E13))="","",OFFSET('Hygiene Data'!$E$11,0,10*ROW('Hygiene Data'!E13)))</f>
        <v/>
      </c>
      <c r="DS19" s="371" t="str">
        <f ca="1">+IF(OFFSET('Hygiene Data'!$E$12,0,10*ROW('Hygiene Data'!E13))="","",OFFSET('Hygiene Data'!$E$12,0,10*ROW('Hygiene Data'!E13)))</f>
        <v/>
      </c>
      <c r="DT19" s="371" t="str">
        <f ca="1">+IF(OFFSET('Hygiene Data'!$E$13,0,10*ROW('Hygiene Data'!E13))="","",OFFSET('Hygiene Data'!$E$13,0,10*ROW('Hygiene Data'!E13)))</f>
        <v/>
      </c>
      <c r="DU19" s="371" t="str">
        <f ca="1">+IF(OFFSET('Hygiene Data'!$F$11,0,10*ROW('Hygiene Data'!F13))="","",OFFSET('Hygiene Data'!$F$11,0,10*ROW('Hygiene Data'!F13)))</f>
        <v/>
      </c>
      <c r="DV19" s="371" t="str">
        <f ca="1">+IF(OFFSET('Hygiene Data'!$F$12,0,10*ROW('Hygiene Data'!F13))="","",OFFSET('Hygiene Data'!$F$12,0,10*ROW('Hygiene Data'!F13)))</f>
        <v/>
      </c>
      <c r="DW19" s="371" t="str">
        <f ca="1">+IF(OFFSET('Hygiene Data'!$F$13,0,10*ROW('Hygiene Data'!F13))="","",OFFSET('Hygiene Data'!$F$13,0,10*ROW('Hygiene Data'!F13)))</f>
        <v/>
      </c>
      <c r="DX19" s="371" t="str">
        <f ca="1">+IF(OFFSET('Hygiene Data'!$G$11,0,10*ROW('Hygiene Data'!G13))="","",OFFSET('Hygiene Data'!$G$11,0,10*ROW('Hygiene Data'!G13)))</f>
        <v/>
      </c>
      <c r="DY19" s="371" t="str">
        <f ca="1">+IF(OFFSET('Hygiene Data'!$G$12,0,10*ROW('Hygiene Data'!G13))="","",OFFSET('Hygiene Data'!$G$12,0,10*ROW('Hygiene Data'!G13)))</f>
        <v/>
      </c>
      <c r="DZ19" s="371" t="str">
        <f ca="1">+IF(OFFSET('Hygiene Data'!$G$13,0,10*ROW('Hygiene Data'!G13))="","",OFFSET('Hygiene Data'!$G$13,0,10*ROW('Hygiene Data'!G13)))</f>
        <v/>
      </c>
      <c r="EA19" s="371" t="str">
        <f ca="1">+IF(OFFSET('Hygiene Data'!$H$11,0,10*ROW('Hygiene Data'!H13))="","",OFFSET('Hygiene Data'!$H$11,0,10*ROW('Hygiene Data'!H13)))</f>
        <v/>
      </c>
      <c r="EB19" s="371" t="str">
        <f ca="1">+IF(OFFSET('Hygiene Data'!$H$12,0,10*ROW('Hygiene Data'!H13))="","",OFFSET('Hygiene Data'!$H$12,0,10*ROW('Hygiene Data'!H13)))</f>
        <v/>
      </c>
      <c r="EC19" s="371" t="str">
        <f ca="1">+IF(OFFSET('Hygiene Data'!$H$13,0,10*ROW('Hygiene Data'!H13))="","",OFFSET('Hygiene Data'!$H$13,0,10*ROW('Hygiene Data'!H13)))</f>
        <v/>
      </c>
      <c r="ED19" s="371" t="str">
        <f ca="1">+IF(OFFSET('Hygiene Data'!$I$11,0,10*ROW('Hygiene Data'!I13))="","",OFFSET('Hygiene Data'!$I$11,0,10*ROW('Hygiene Data'!I13)))</f>
        <v/>
      </c>
      <c r="EE19" s="371" t="str">
        <f ca="1">+IF(OFFSET('Hygiene Data'!$I$12,0,10*ROW('Hygiene Data'!I13))="","",OFFSET('Hygiene Data'!$I$12,0,10*ROW('Hygiene Data'!I13)))</f>
        <v/>
      </c>
      <c r="EF19" s="371" t="str">
        <f ca="1">+IF(OFFSET('Hygiene Data'!$I$13,0,10*ROW('Hygiene Data'!I13))="","",OFFSET('Hygiene Data'!$I$13,0,10*ROW('Hygiene Data'!I13)))</f>
        <v/>
      </c>
    </row>
    <row r="20" spans="1:136" x14ac:dyDescent="0.25">
      <c r="A20" s="480" t="str">
        <f ca="1">+IF(OFFSET('Water Data'!$B$2,0,10*ROW('Water Data'!E14))="","",OFFSET('Water Data'!$B$2,0,10*ROW('Water Data'!E14)))</f>
        <v/>
      </c>
      <c r="B20" s="480"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7" t="str">
        <f t="shared" ca="1" si="0"/>
        <v/>
      </c>
      <c r="D20" s="508"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8"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8"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8"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8"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8"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8"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8"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8"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8"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8"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8"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8"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8"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8"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8"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8"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8"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9"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9"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9"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9"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9"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9"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9"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9"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9"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9"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9"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9"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9"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9"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9"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9"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9"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9"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9"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9"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9"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9"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9"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9"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9"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9"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9"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9"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9"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9"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10"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6"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10"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10"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10"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10"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10"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10"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10"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10"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10"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10"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10"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10"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10"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10"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10"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10"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1" t="str">
        <f ca="1">+IF(OFFSET('Water Data'!$D$27,0,10*ROW('Water Data'!D14))="","",OFFSET('Water Data'!$D$27,0,10*ROW('Water Data'!D14)))</f>
        <v/>
      </c>
      <c r="BT20" s="371" t="str">
        <f ca="1">+IF(OFFSET('Water Data'!$D$28,0,10*ROW('Water Data'!D14))="","",OFFSET('Water Data'!$D$28,0,10*ROW('Water Data'!D14)))</f>
        <v/>
      </c>
      <c r="BU20" s="371" t="str">
        <f ca="1">+IF(OFFSET('Water Data'!$D$29,0,10*ROW('Water Data'!D14))="","",OFFSET('Water Data'!$D$29,0,10*ROW('Water Data'!D14)))</f>
        <v/>
      </c>
      <c r="BV20" s="371" t="str">
        <f ca="1">+IF(OFFSET('Water Data'!$E$27,0,10*ROW('Water Data'!E14))="","",OFFSET('Water Data'!$E$27,0,10*ROW('Water Data'!E14)))</f>
        <v/>
      </c>
      <c r="BW20" s="371" t="str">
        <f ca="1">+IF(OFFSET('Water Data'!$E$28,0,10*ROW('Water Data'!E14))="","",OFFSET('Water Data'!$E$28,0,10*ROW('Water Data'!E14)))</f>
        <v/>
      </c>
      <c r="BX20" s="371" t="str">
        <f ca="1">+IF(OFFSET('Water Data'!$E$29,0,10*ROW('Water Data'!E14))="","",OFFSET('Water Data'!$E$29,0,10*ROW('Water Data'!E14)))</f>
        <v/>
      </c>
      <c r="BY20" s="371" t="str">
        <f ca="1">+IF(OFFSET('Water Data'!$F$27,0,10*ROW('Water Data'!F14))="","",OFFSET('Water Data'!$F$27,0,10*ROW('Water Data'!F14)))</f>
        <v/>
      </c>
      <c r="BZ20" s="371" t="str">
        <f ca="1">+IF(OFFSET('Water Data'!$F$28,0,10*ROW('Water Data'!F14))="","",OFFSET('Water Data'!$F$28,0,10*ROW('Water Data'!F14)))</f>
        <v/>
      </c>
      <c r="CA20" s="371" t="str">
        <f ca="1">+IF(OFFSET('Water Data'!$F$29,0,10*ROW('Water Data'!F14))="","",OFFSET('Water Data'!$F$29,0,10*ROW('Water Data'!F14)))</f>
        <v/>
      </c>
      <c r="CB20" s="371" t="str">
        <f ca="1">+IF(OFFSET('Water Data'!$G$27,0,10*ROW('Water Data'!G14))="","",OFFSET('Water Data'!$G$27,0,10*ROW('Water Data'!G14)))</f>
        <v/>
      </c>
      <c r="CC20" s="371" t="str">
        <f ca="1">+IF(OFFSET('Water Data'!$G$28,0,10*ROW('Water Data'!G14))="","",OFFSET('Water Data'!$G$28,0,10*ROW('Water Data'!G14)))</f>
        <v/>
      </c>
      <c r="CD20" s="371" t="str">
        <f ca="1">+IF(OFFSET('Water Data'!$G$29,0,10*ROW('Water Data'!G14))="","",OFFSET('Water Data'!$G$29,0,10*ROW('Water Data'!G14)))</f>
        <v/>
      </c>
      <c r="CE20" s="371" t="str">
        <f ca="1">+IF(OFFSET('Water Data'!$H$27,0,10*ROW('Water Data'!H14))="","",OFFSET('Water Data'!$H$27,0,10*ROW('Water Data'!H14)))</f>
        <v/>
      </c>
      <c r="CF20" s="371" t="str">
        <f ca="1">+IF(OFFSET('Water Data'!$H$28,0,10*ROW('Water Data'!H14))="","",OFFSET('Water Data'!$H$28,0,10*ROW('Water Data'!H14)))</f>
        <v/>
      </c>
      <c r="CG20" s="371" t="str">
        <f ca="1">+IF(OFFSET('Water Data'!$H$29,0,10*ROW('Water Data'!H14))="","",OFFSET('Water Data'!$H$29,0,10*ROW('Water Data'!H14)))</f>
        <v/>
      </c>
      <c r="CH20" s="371" t="str">
        <f ca="1">+IF(OFFSET('Water Data'!$I$27,0,10*ROW('Water Data'!I14))="","",OFFSET('Water Data'!$I$27,0,10*ROW('Water Data'!I14)))</f>
        <v/>
      </c>
      <c r="CI20" s="371" t="str">
        <f ca="1">+IF(OFFSET('Water Data'!$I$28,0,10*ROW('Water Data'!I14))="","",OFFSET('Water Data'!$I$28,0,10*ROW('Water Data'!I14)))</f>
        <v/>
      </c>
      <c r="CJ20" s="371" t="str">
        <f ca="1">+IF(OFFSET('Water Data'!$I$29,0,10*ROW('Water Data'!I14))="","",OFFSET('Water Data'!$I$29,0,10*ROW('Water Data'!I14)))</f>
        <v/>
      </c>
      <c r="CK20" s="371" t="str">
        <f ca="1">+IF(OFFSET('Sanitation Data'!$D$28,0,10*ROW('Sanitation Data'!D14))="","",OFFSET('Sanitation Data'!$D$28,0,10*ROW('Sanitation Data'!D14)))</f>
        <v/>
      </c>
      <c r="CL20" s="371" t="str">
        <f ca="1">+IF(OFFSET('Sanitation Data'!$D$29,0,10*ROW('Sanitation Data'!D14))="","",OFFSET('Sanitation Data'!$D$29,0,10*ROW('Sanitation Data'!D14)))</f>
        <v/>
      </c>
      <c r="CM20" s="371" t="str">
        <f ca="1">+IF(OFFSET('Sanitation Data'!$D$30,0,10*ROW('Sanitation Data'!D14))="","",OFFSET('Sanitation Data'!$D$30,0,10*ROW('Sanitation Data'!D14)))</f>
        <v/>
      </c>
      <c r="CN20" s="371" t="str">
        <f ca="1">+IF(OFFSET('Sanitation Data'!$D$31,0,10*ROW('Sanitation Data'!D14))="","",OFFSET('Sanitation Data'!$D$31,0,10*ROW('Sanitation Data'!D14)))</f>
        <v/>
      </c>
      <c r="CO20" s="371" t="str">
        <f ca="1">+IF(OFFSET('Sanitation Data'!$D$32,0,10*ROW('Sanitation Data'!D14))="","",OFFSET('Sanitation Data'!$D$32,0,10*ROW('Sanitation Data'!D14)))</f>
        <v/>
      </c>
      <c r="CP20" s="371" t="str">
        <f ca="1">+IF(OFFSET('Sanitation Data'!$E$28,0,10*ROW('Sanitation Data'!E14))="","",OFFSET('Sanitation Data'!$E$28,0,10*ROW('Sanitation Data'!E14)))</f>
        <v/>
      </c>
      <c r="CQ20" s="371" t="str">
        <f ca="1">+IF(OFFSET('Sanitation Data'!$E$29,0,10*ROW('Sanitation Data'!E14))="","",OFFSET('Sanitation Data'!$E$29,0,10*ROW('Sanitation Data'!E14)))</f>
        <v/>
      </c>
      <c r="CR20" s="371" t="str">
        <f ca="1">+IF(OFFSET('Sanitation Data'!$E$30,0,10*ROW('Sanitation Data'!E14))="","",OFFSET('Sanitation Data'!$E$30,0,10*ROW('Sanitation Data'!E14)))</f>
        <v/>
      </c>
      <c r="CS20" s="371" t="str">
        <f ca="1">+IF(OFFSET('Sanitation Data'!$E$31,0,10*ROW('Sanitation Data'!E14))="","",OFFSET('Sanitation Data'!$E$31,0,10*ROW('Sanitation Data'!E14)))</f>
        <v/>
      </c>
      <c r="CT20" s="371" t="str">
        <f ca="1">+IF(OFFSET('Sanitation Data'!$E$32,0,10*ROW('Sanitation Data'!E14))="","",OFFSET('Sanitation Data'!$E$32,0,10*ROW('Sanitation Data'!E14)))</f>
        <v/>
      </c>
      <c r="CU20" s="371" t="str">
        <f ca="1">+IF(OFFSET('Sanitation Data'!$F$28,0,10*ROW('Sanitation Data'!F14))="","",OFFSET('Sanitation Data'!$F$28,0,10*ROW('Sanitation Data'!F14)))</f>
        <v/>
      </c>
      <c r="CV20" s="371" t="str">
        <f ca="1">+IF(OFFSET('Sanitation Data'!$F$29,0,10*ROW('Sanitation Data'!F14))="","",OFFSET('Sanitation Data'!$F$29,0,10*ROW('Sanitation Data'!F14)))</f>
        <v/>
      </c>
      <c r="CW20" s="371" t="str">
        <f ca="1">+IF(OFFSET('Sanitation Data'!$F$30,0,10*ROW('Sanitation Data'!F14))="","",OFFSET('Sanitation Data'!$F$30,0,10*ROW('Sanitation Data'!F14)))</f>
        <v/>
      </c>
      <c r="CX20" s="371" t="str">
        <f ca="1">+IF(OFFSET('Sanitation Data'!$F$31,0,10*ROW('Sanitation Data'!F14))="","",OFFSET('Sanitation Data'!$F$31,0,10*ROW('Sanitation Data'!F14)))</f>
        <v/>
      </c>
      <c r="CY20" s="371" t="str">
        <f ca="1">+IF(OFFSET('Sanitation Data'!$F$32,0,10*ROW('Sanitation Data'!F14))="","",OFFSET('Sanitation Data'!$F$32,0,10*ROW('Sanitation Data'!F14)))</f>
        <v/>
      </c>
      <c r="CZ20" s="371" t="str">
        <f ca="1">+IF(OFFSET('Sanitation Data'!$G$28,0,10*ROW('Sanitation Data'!G14))="","",OFFSET('Sanitation Data'!$G$28,0,10*ROW('Sanitation Data'!G14)))</f>
        <v/>
      </c>
      <c r="DA20" s="371" t="str">
        <f ca="1">+IF(OFFSET('Sanitation Data'!$G$29,0,10*ROW('Sanitation Data'!G14))="","",OFFSET('Sanitation Data'!$G$29,0,10*ROW('Sanitation Data'!G14)))</f>
        <v/>
      </c>
      <c r="DB20" s="371" t="str">
        <f ca="1">+IF(OFFSET('Sanitation Data'!$G$30,0,10*ROW('Sanitation Data'!G14))="","",OFFSET('Sanitation Data'!$G$30,0,10*ROW('Sanitation Data'!G14)))</f>
        <v/>
      </c>
      <c r="DC20" s="371" t="str">
        <f ca="1">+IF(OFFSET('Sanitation Data'!$G$31,0,10*ROW('Sanitation Data'!G14))="","",OFFSET('Sanitation Data'!$G$31,0,10*ROW('Sanitation Data'!G14)))</f>
        <v/>
      </c>
      <c r="DD20" s="371" t="str">
        <f ca="1">+IF(OFFSET('Sanitation Data'!$G$32,0,10*ROW('Sanitation Data'!G14))="","",OFFSET('Sanitation Data'!$G$32,0,10*ROW('Sanitation Data'!G14)))</f>
        <v/>
      </c>
      <c r="DE20" s="371" t="str">
        <f ca="1">+IF(OFFSET('Sanitation Data'!$H$28,0,10*ROW('Sanitation Data'!H14))="","",OFFSET('Sanitation Data'!$H$28,0,10*ROW('Sanitation Data'!H14)))</f>
        <v/>
      </c>
      <c r="DF20" s="371" t="str">
        <f ca="1">+IF(OFFSET('Sanitation Data'!$H$29,0,10*ROW('Sanitation Data'!H14))="","",OFFSET('Sanitation Data'!$H$29,0,10*ROW('Sanitation Data'!H14)))</f>
        <v/>
      </c>
      <c r="DG20" s="371" t="str">
        <f ca="1">+IF(OFFSET('Sanitation Data'!$H$30,0,10*ROW('Sanitation Data'!H14))="","",OFFSET('Sanitation Data'!$H$30,0,10*ROW('Sanitation Data'!H14)))</f>
        <v/>
      </c>
      <c r="DH20" s="371" t="str">
        <f ca="1">+IF(OFFSET('Sanitation Data'!$H$31,0,10*ROW('Sanitation Data'!H14))="","",OFFSET('Sanitation Data'!$H$31,0,10*ROW('Sanitation Data'!H14)))</f>
        <v/>
      </c>
      <c r="DI20" s="371" t="str">
        <f ca="1">+IF(OFFSET('Sanitation Data'!$H$32,0,10*ROW('Sanitation Data'!H14))="","",OFFSET('Sanitation Data'!$H$32,0,10*ROW('Sanitation Data'!H14)))</f>
        <v/>
      </c>
      <c r="DJ20" s="371" t="str">
        <f ca="1">+IF(OFFSET('Sanitation Data'!$I$28,0,10*ROW('Sanitation Data'!I14))="","",OFFSET('Sanitation Data'!$I$28,0,10*ROW('Sanitation Data'!I14)))</f>
        <v/>
      </c>
      <c r="DK20" s="371" t="str">
        <f ca="1">+IF(OFFSET('Sanitation Data'!$I$29,0,10*ROW('Sanitation Data'!I14))="","",OFFSET('Sanitation Data'!$I$29,0,10*ROW('Sanitation Data'!I14)))</f>
        <v/>
      </c>
      <c r="DL20" s="371" t="str">
        <f ca="1">+IF(OFFSET('Sanitation Data'!$I$30,0,10*ROW('Sanitation Data'!I14))="","",OFFSET('Sanitation Data'!$I$30,0,10*ROW('Sanitation Data'!I14)))</f>
        <v/>
      </c>
      <c r="DM20" s="371" t="str">
        <f ca="1">+IF(OFFSET('Sanitation Data'!$I$31,0,10*ROW('Sanitation Data'!I14))="","",OFFSET('Sanitation Data'!$I$31,0,10*ROW('Sanitation Data'!I14)))</f>
        <v/>
      </c>
      <c r="DN20" s="371" t="str">
        <f ca="1">+IF(OFFSET('Sanitation Data'!$I$32,0,10*ROW('Sanitation Data'!I14))="","",OFFSET('Sanitation Data'!$I$32,0,10*ROW('Sanitation Data'!I14)))</f>
        <v/>
      </c>
      <c r="DO20" s="371" t="str">
        <f ca="1">+IF(OFFSET('Hygiene Data'!$D$11,0,10*ROW('Hygiene Data'!D14))="","",OFFSET('Hygiene Data'!$D$11,0,10*ROW('Hygiene Data'!D14)))</f>
        <v/>
      </c>
      <c r="DP20" s="371" t="str">
        <f ca="1">+IF(OFFSET('Hygiene Data'!$D$12,0,10*ROW('Hygiene Data'!D14))="","",OFFSET('Hygiene Data'!$D$12,0,10*ROW('Hygiene Data'!D14)))</f>
        <v/>
      </c>
      <c r="DQ20" s="371" t="str">
        <f ca="1">+IF(OFFSET('Hygiene Data'!$D$13,0,10*ROW('Hygiene Data'!D14))="","",OFFSET('Hygiene Data'!$D$13,0,10*ROW('Hygiene Data'!D14)))</f>
        <v/>
      </c>
      <c r="DR20" s="371" t="str">
        <f ca="1">+IF(OFFSET('Hygiene Data'!$E$11,0,10*ROW('Hygiene Data'!E14))="","",OFFSET('Hygiene Data'!$E$11,0,10*ROW('Hygiene Data'!E14)))</f>
        <v/>
      </c>
      <c r="DS20" s="371" t="str">
        <f ca="1">+IF(OFFSET('Hygiene Data'!$E$12,0,10*ROW('Hygiene Data'!E14))="","",OFFSET('Hygiene Data'!$E$12,0,10*ROW('Hygiene Data'!E14)))</f>
        <v/>
      </c>
      <c r="DT20" s="371" t="str">
        <f ca="1">+IF(OFFSET('Hygiene Data'!$E$13,0,10*ROW('Hygiene Data'!E14))="","",OFFSET('Hygiene Data'!$E$13,0,10*ROW('Hygiene Data'!E14)))</f>
        <v/>
      </c>
      <c r="DU20" s="371" t="str">
        <f ca="1">+IF(OFFSET('Hygiene Data'!$F$11,0,10*ROW('Hygiene Data'!F14))="","",OFFSET('Hygiene Data'!$F$11,0,10*ROW('Hygiene Data'!F14)))</f>
        <v/>
      </c>
      <c r="DV20" s="371" t="str">
        <f ca="1">+IF(OFFSET('Hygiene Data'!$F$12,0,10*ROW('Hygiene Data'!F14))="","",OFFSET('Hygiene Data'!$F$12,0,10*ROW('Hygiene Data'!F14)))</f>
        <v/>
      </c>
      <c r="DW20" s="371" t="str">
        <f ca="1">+IF(OFFSET('Hygiene Data'!$F$13,0,10*ROW('Hygiene Data'!F14))="","",OFFSET('Hygiene Data'!$F$13,0,10*ROW('Hygiene Data'!F14)))</f>
        <v/>
      </c>
      <c r="DX20" s="371" t="str">
        <f ca="1">+IF(OFFSET('Hygiene Data'!$G$11,0,10*ROW('Hygiene Data'!G14))="","",OFFSET('Hygiene Data'!$G$11,0,10*ROW('Hygiene Data'!G14)))</f>
        <v/>
      </c>
      <c r="DY20" s="371" t="str">
        <f ca="1">+IF(OFFSET('Hygiene Data'!$G$12,0,10*ROW('Hygiene Data'!G14))="","",OFFSET('Hygiene Data'!$G$12,0,10*ROW('Hygiene Data'!G14)))</f>
        <v/>
      </c>
      <c r="DZ20" s="371" t="str">
        <f ca="1">+IF(OFFSET('Hygiene Data'!$G$13,0,10*ROW('Hygiene Data'!G14))="","",OFFSET('Hygiene Data'!$G$13,0,10*ROW('Hygiene Data'!G14)))</f>
        <v/>
      </c>
      <c r="EA20" s="371" t="str">
        <f ca="1">+IF(OFFSET('Hygiene Data'!$H$11,0,10*ROW('Hygiene Data'!H14))="","",OFFSET('Hygiene Data'!$H$11,0,10*ROW('Hygiene Data'!H14)))</f>
        <v/>
      </c>
      <c r="EB20" s="371" t="str">
        <f ca="1">+IF(OFFSET('Hygiene Data'!$H$12,0,10*ROW('Hygiene Data'!H14))="","",OFFSET('Hygiene Data'!$H$12,0,10*ROW('Hygiene Data'!H14)))</f>
        <v/>
      </c>
      <c r="EC20" s="371" t="str">
        <f ca="1">+IF(OFFSET('Hygiene Data'!$H$13,0,10*ROW('Hygiene Data'!H14))="","",OFFSET('Hygiene Data'!$H$13,0,10*ROW('Hygiene Data'!H14)))</f>
        <v/>
      </c>
      <c r="ED20" s="371" t="str">
        <f ca="1">+IF(OFFSET('Hygiene Data'!$I$11,0,10*ROW('Hygiene Data'!I14))="","",OFFSET('Hygiene Data'!$I$11,0,10*ROW('Hygiene Data'!I14)))</f>
        <v/>
      </c>
      <c r="EE20" s="371" t="str">
        <f ca="1">+IF(OFFSET('Hygiene Data'!$I$12,0,10*ROW('Hygiene Data'!I14))="","",OFFSET('Hygiene Data'!$I$12,0,10*ROW('Hygiene Data'!I14)))</f>
        <v/>
      </c>
      <c r="EF20" s="371" t="str">
        <f ca="1">+IF(OFFSET('Hygiene Data'!$I$13,0,10*ROW('Hygiene Data'!I14))="","",OFFSET('Hygiene Data'!$I$13,0,10*ROW('Hygiene Data'!I14)))</f>
        <v/>
      </c>
    </row>
    <row r="21" spans="1:136" x14ac:dyDescent="0.25">
      <c r="A21" s="480" t="str">
        <f ca="1">+IF(OFFSET('Water Data'!$B$2,0,10*ROW('Water Data'!E15))="","",OFFSET('Water Data'!$B$2,0,10*ROW('Water Data'!E15)))</f>
        <v/>
      </c>
      <c r="B21" s="480"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7" t="str">
        <f t="shared" ca="1" si="0"/>
        <v/>
      </c>
      <c r="D21" s="508"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8"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8"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8"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8"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8"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8"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8"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8"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8"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8"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8"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8"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8"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8"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8"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8"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8"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9"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9"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9"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9"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9"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9"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9"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9"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9"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9"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9"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9"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9"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9"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9"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9"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9"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9"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9"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9"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9"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9"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9"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9"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9"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9"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9"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9"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9"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9"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10"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6"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10"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10"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10"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10"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10"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10"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10"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10"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10"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10"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10"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10"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10"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10"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10"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10"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1" t="str">
        <f ca="1">+IF(OFFSET('Water Data'!$D$27,0,10*ROW('Water Data'!D15))="","",OFFSET('Water Data'!$D$27,0,10*ROW('Water Data'!D15)))</f>
        <v/>
      </c>
      <c r="BT21" s="371" t="str">
        <f ca="1">+IF(OFFSET('Water Data'!$D$28,0,10*ROW('Water Data'!D15))="","",OFFSET('Water Data'!$D$28,0,10*ROW('Water Data'!D15)))</f>
        <v/>
      </c>
      <c r="BU21" s="371" t="str">
        <f ca="1">+IF(OFFSET('Water Data'!$D$29,0,10*ROW('Water Data'!D15))="","",OFFSET('Water Data'!$D$29,0,10*ROW('Water Data'!D15)))</f>
        <v/>
      </c>
      <c r="BV21" s="371" t="str">
        <f ca="1">+IF(OFFSET('Water Data'!$E$27,0,10*ROW('Water Data'!E15))="","",OFFSET('Water Data'!$E$27,0,10*ROW('Water Data'!E15)))</f>
        <v/>
      </c>
      <c r="BW21" s="371" t="str">
        <f ca="1">+IF(OFFSET('Water Data'!$E$28,0,10*ROW('Water Data'!E15))="","",OFFSET('Water Data'!$E$28,0,10*ROW('Water Data'!E15)))</f>
        <v/>
      </c>
      <c r="BX21" s="371" t="str">
        <f ca="1">+IF(OFFSET('Water Data'!$E$29,0,10*ROW('Water Data'!E15))="","",OFFSET('Water Data'!$E$29,0,10*ROW('Water Data'!E15)))</f>
        <v/>
      </c>
      <c r="BY21" s="371" t="str">
        <f ca="1">+IF(OFFSET('Water Data'!$F$27,0,10*ROW('Water Data'!F15))="","",OFFSET('Water Data'!$F$27,0,10*ROW('Water Data'!F15)))</f>
        <v/>
      </c>
      <c r="BZ21" s="371" t="str">
        <f ca="1">+IF(OFFSET('Water Data'!$F$28,0,10*ROW('Water Data'!F15))="","",OFFSET('Water Data'!$F$28,0,10*ROW('Water Data'!F15)))</f>
        <v/>
      </c>
      <c r="CA21" s="371" t="str">
        <f ca="1">+IF(OFFSET('Water Data'!$F$29,0,10*ROW('Water Data'!F15))="","",OFFSET('Water Data'!$F$29,0,10*ROW('Water Data'!F15)))</f>
        <v/>
      </c>
      <c r="CB21" s="371" t="str">
        <f ca="1">+IF(OFFSET('Water Data'!$G$27,0,10*ROW('Water Data'!G15))="","",OFFSET('Water Data'!$G$27,0,10*ROW('Water Data'!G15)))</f>
        <v/>
      </c>
      <c r="CC21" s="371" t="str">
        <f ca="1">+IF(OFFSET('Water Data'!$G$28,0,10*ROW('Water Data'!G15))="","",OFFSET('Water Data'!$G$28,0,10*ROW('Water Data'!G15)))</f>
        <v/>
      </c>
      <c r="CD21" s="371" t="str">
        <f ca="1">+IF(OFFSET('Water Data'!$G$29,0,10*ROW('Water Data'!G15))="","",OFFSET('Water Data'!$G$29,0,10*ROW('Water Data'!G15)))</f>
        <v/>
      </c>
      <c r="CE21" s="371" t="str">
        <f ca="1">+IF(OFFSET('Water Data'!$H$27,0,10*ROW('Water Data'!H15))="","",OFFSET('Water Data'!$H$27,0,10*ROW('Water Data'!H15)))</f>
        <v/>
      </c>
      <c r="CF21" s="371" t="str">
        <f ca="1">+IF(OFFSET('Water Data'!$H$28,0,10*ROW('Water Data'!H15))="","",OFFSET('Water Data'!$H$28,0,10*ROW('Water Data'!H15)))</f>
        <v/>
      </c>
      <c r="CG21" s="371" t="str">
        <f ca="1">+IF(OFFSET('Water Data'!$H$29,0,10*ROW('Water Data'!H15))="","",OFFSET('Water Data'!$H$29,0,10*ROW('Water Data'!H15)))</f>
        <v/>
      </c>
      <c r="CH21" s="371" t="str">
        <f ca="1">+IF(OFFSET('Water Data'!$I$27,0,10*ROW('Water Data'!I15))="","",OFFSET('Water Data'!$I$27,0,10*ROW('Water Data'!I15)))</f>
        <v/>
      </c>
      <c r="CI21" s="371" t="str">
        <f ca="1">+IF(OFFSET('Water Data'!$I$28,0,10*ROW('Water Data'!I15))="","",OFFSET('Water Data'!$I$28,0,10*ROW('Water Data'!I15)))</f>
        <v/>
      </c>
      <c r="CJ21" s="371" t="str">
        <f ca="1">+IF(OFFSET('Water Data'!$I$29,0,10*ROW('Water Data'!I15))="","",OFFSET('Water Data'!$I$29,0,10*ROW('Water Data'!I15)))</f>
        <v/>
      </c>
      <c r="CK21" s="371" t="str">
        <f ca="1">+IF(OFFSET('Sanitation Data'!$D$28,0,10*ROW('Sanitation Data'!D15))="","",OFFSET('Sanitation Data'!$D$28,0,10*ROW('Sanitation Data'!D15)))</f>
        <v/>
      </c>
      <c r="CL21" s="371" t="str">
        <f ca="1">+IF(OFFSET('Sanitation Data'!$D$29,0,10*ROW('Sanitation Data'!D15))="","",OFFSET('Sanitation Data'!$D$29,0,10*ROW('Sanitation Data'!D15)))</f>
        <v/>
      </c>
      <c r="CM21" s="371" t="str">
        <f ca="1">+IF(OFFSET('Sanitation Data'!$D$30,0,10*ROW('Sanitation Data'!D15))="","",OFFSET('Sanitation Data'!$D$30,0,10*ROW('Sanitation Data'!D15)))</f>
        <v/>
      </c>
      <c r="CN21" s="371" t="str">
        <f ca="1">+IF(OFFSET('Sanitation Data'!$D$31,0,10*ROW('Sanitation Data'!D15))="","",OFFSET('Sanitation Data'!$D$31,0,10*ROW('Sanitation Data'!D15)))</f>
        <v/>
      </c>
      <c r="CO21" s="371" t="str">
        <f ca="1">+IF(OFFSET('Sanitation Data'!$D$32,0,10*ROW('Sanitation Data'!D15))="","",OFFSET('Sanitation Data'!$D$32,0,10*ROW('Sanitation Data'!D15)))</f>
        <v/>
      </c>
      <c r="CP21" s="371" t="str">
        <f ca="1">+IF(OFFSET('Sanitation Data'!$E$28,0,10*ROW('Sanitation Data'!E15))="","",OFFSET('Sanitation Data'!$E$28,0,10*ROW('Sanitation Data'!E15)))</f>
        <v/>
      </c>
      <c r="CQ21" s="371" t="str">
        <f ca="1">+IF(OFFSET('Sanitation Data'!$E$29,0,10*ROW('Sanitation Data'!E15))="","",OFFSET('Sanitation Data'!$E$29,0,10*ROW('Sanitation Data'!E15)))</f>
        <v/>
      </c>
      <c r="CR21" s="371" t="str">
        <f ca="1">+IF(OFFSET('Sanitation Data'!$E$30,0,10*ROW('Sanitation Data'!E15))="","",OFFSET('Sanitation Data'!$E$30,0,10*ROW('Sanitation Data'!E15)))</f>
        <v/>
      </c>
      <c r="CS21" s="371" t="str">
        <f ca="1">+IF(OFFSET('Sanitation Data'!$E$31,0,10*ROW('Sanitation Data'!E15))="","",OFFSET('Sanitation Data'!$E$31,0,10*ROW('Sanitation Data'!E15)))</f>
        <v/>
      </c>
      <c r="CT21" s="371" t="str">
        <f ca="1">+IF(OFFSET('Sanitation Data'!$E$32,0,10*ROW('Sanitation Data'!E15))="","",OFFSET('Sanitation Data'!$E$32,0,10*ROW('Sanitation Data'!E15)))</f>
        <v/>
      </c>
      <c r="CU21" s="371" t="str">
        <f ca="1">+IF(OFFSET('Sanitation Data'!$F$28,0,10*ROW('Sanitation Data'!F15))="","",OFFSET('Sanitation Data'!$F$28,0,10*ROW('Sanitation Data'!F15)))</f>
        <v/>
      </c>
      <c r="CV21" s="371" t="str">
        <f ca="1">+IF(OFFSET('Sanitation Data'!$F$29,0,10*ROW('Sanitation Data'!F15))="","",OFFSET('Sanitation Data'!$F$29,0,10*ROW('Sanitation Data'!F15)))</f>
        <v/>
      </c>
      <c r="CW21" s="371" t="str">
        <f ca="1">+IF(OFFSET('Sanitation Data'!$F$30,0,10*ROW('Sanitation Data'!F15))="","",OFFSET('Sanitation Data'!$F$30,0,10*ROW('Sanitation Data'!F15)))</f>
        <v/>
      </c>
      <c r="CX21" s="371" t="str">
        <f ca="1">+IF(OFFSET('Sanitation Data'!$F$31,0,10*ROW('Sanitation Data'!F15))="","",OFFSET('Sanitation Data'!$F$31,0,10*ROW('Sanitation Data'!F15)))</f>
        <v/>
      </c>
      <c r="CY21" s="371" t="str">
        <f ca="1">+IF(OFFSET('Sanitation Data'!$F$32,0,10*ROW('Sanitation Data'!F15))="","",OFFSET('Sanitation Data'!$F$32,0,10*ROW('Sanitation Data'!F15)))</f>
        <v/>
      </c>
      <c r="CZ21" s="371" t="str">
        <f ca="1">+IF(OFFSET('Sanitation Data'!$G$28,0,10*ROW('Sanitation Data'!G15))="","",OFFSET('Sanitation Data'!$G$28,0,10*ROW('Sanitation Data'!G15)))</f>
        <v/>
      </c>
      <c r="DA21" s="371" t="str">
        <f ca="1">+IF(OFFSET('Sanitation Data'!$G$29,0,10*ROW('Sanitation Data'!G15))="","",OFFSET('Sanitation Data'!$G$29,0,10*ROW('Sanitation Data'!G15)))</f>
        <v/>
      </c>
      <c r="DB21" s="371" t="str">
        <f ca="1">+IF(OFFSET('Sanitation Data'!$G$30,0,10*ROW('Sanitation Data'!G15))="","",OFFSET('Sanitation Data'!$G$30,0,10*ROW('Sanitation Data'!G15)))</f>
        <v/>
      </c>
      <c r="DC21" s="371" t="str">
        <f ca="1">+IF(OFFSET('Sanitation Data'!$G$31,0,10*ROW('Sanitation Data'!G15))="","",OFFSET('Sanitation Data'!$G$31,0,10*ROW('Sanitation Data'!G15)))</f>
        <v/>
      </c>
      <c r="DD21" s="371" t="str">
        <f ca="1">+IF(OFFSET('Sanitation Data'!$G$32,0,10*ROW('Sanitation Data'!G15))="","",OFFSET('Sanitation Data'!$G$32,0,10*ROW('Sanitation Data'!G15)))</f>
        <v/>
      </c>
      <c r="DE21" s="371" t="str">
        <f ca="1">+IF(OFFSET('Sanitation Data'!$H$28,0,10*ROW('Sanitation Data'!H15))="","",OFFSET('Sanitation Data'!$H$28,0,10*ROW('Sanitation Data'!H15)))</f>
        <v/>
      </c>
      <c r="DF21" s="371" t="str">
        <f ca="1">+IF(OFFSET('Sanitation Data'!$H$29,0,10*ROW('Sanitation Data'!H15))="","",OFFSET('Sanitation Data'!$H$29,0,10*ROW('Sanitation Data'!H15)))</f>
        <v/>
      </c>
      <c r="DG21" s="371" t="str">
        <f ca="1">+IF(OFFSET('Sanitation Data'!$H$30,0,10*ROW('Sanitation Data'!H15))="","",OFFSET('Sanitation Data'!$H$30,0,10*ROW('Sanitation Data'!H15)))</f>
        <v/>
      </c>
      <c r="DH21" s="371" t="str">
        <f ca="1">+IF(OFFSET('Sanitation Data'!$H$31,0,10*ROW('Sanitation Data'!H15))="","",OFFSET('Sanitation Data'!$H$31,0,10*ROW('Sanitation Data'!H15)))</f>
        <v/>
      </c>
      <c r="DI21" s="371" t="str">
        <f ca="1">+IF(OFFSET('Sanitation Data'!$H$32,0,10*ROW('Sanitation Data'!H15))="","",OFFSET('Sanitation Data'!$H$32,0,10*ROW('Sanitation Data'!H15)))</f>
        <v/>
      </c>
      <c r="DJ21" s="371" t="str">
        <f ca="1">+IF(OFFSET('Sanitation Data'!$I$28,0,10*ROW('Sanitation Data'!I15))="","",OFFSET('Sanitation Data'!$I$28,0,10*ROW('Sanitation Data'!I15)))</f>
        <v/>
      </c>
      <c r="DK21" s="371" t="str">
        <f ca="1">+IF(OFFSET('Sanitation Data'!$I$29,0,10*ROW('Sanitation Data'!I15))="","",OFFSET('Sanitation Data'!$I$29,0,10*ROW('Sanitation Data'!I15)))</f>
        <v/>
      </c>
      <c r="DL21" s="371" t="str">
        <f ca="1">+IF(OFFSET('Sanitation Data'!$I$30,0,10*ROW('Sanitation Data'!I15))="","",OFFSET('Sanitation Data'!$I$30,0,10*ROW('Sanitation Data'!I15)))</f>
        <v/>
      </c>
      <c r="DM21" s="371" t="str">
        <f ca="1">+IF(OFFSET('Sanitation Data'!$I$31,0,10*ROW('Sanitation Data'!I15))="","",OFFSET('Sanitation Data'!$I$31,0,10*ROW('Sanitation Data'!I15)))</f>
        <v/>
      </c>
      <c r="DN21" s="371" t="str">
        <f ca="1">+IF(OFFSET('Sanitation Data'!$I$32,0,10*ROW('Sanitation Data'!I15))="","",OFFSET('Sanitation Data'!$I$32,0,10*ROW('Sanitation Data'!I15)))</f>
        <v/>
      </c>
      <c r="DO21" s="371" t="str">
        <f ca="1">+IF(OFFSET('Hygiene Data'!$D$11,0,10*ROW('Hygiene Data'!D15))="","",OFFSET('Hygiene Data'!$D$11,0,10*ROW('Hygiene Data'!D15)))</f>
        <v/>
      </c>
      <c r="DP21" s="371" t="str">
        <f ca="1">+IF(OFFSET('Hygiene Data'!$D$12,0,10*ROW('Hygiene Data'!D15))="","",OFFSET('Hygiene Data'!$D$12,0,10*ROW('Hygiene Data'!D15)))</f>
        <v/>
      </c>
      <c r="DQ21" s="371" t="str">
        <f ca="1">+IF(OFFSET('Hygiene Data'!$D$13,0,10*ROW('Hygiene Data'!D15))="","",OFFSET('Hygiene Data'!$D$13,0,10*ROW('Hygiene Data'!D15)))</f>
        <v/>
      </c>
      <c r="DR21" s="371" t="str">
        <f ca="1">+IF(OFFSET('Hygiene Data'!$E$11,0,10*ROW('Hygiene Data'!E15))="","",OFFSET('Hygiene Data'!$E$11,0,10*ROW('Hygiene Data'!E15)))</f>
        <v/>
      </c>
      <c r="DS21" s="371" t="str">
        <f ca="1">+IF(OFFSET('Hygiene Data'!$E$12,0,10*ROW('Hygiene Data'!E15))="","",OFFSET('Hygiene Data'!$E$12,0,10*ROW('Hygiene Data'!E15)))</f>
        <v/>
      </c>
      <c r="DT21" s="371" t="str">
        <f ca="1">+IF(OFFSET('Hygiene Data'!$E$13,0,10*ROW('Hygiene Data'!E15))="","",OFFSET('Hygiene Data'!$E$13,0,10*ROW('Hygiene Data'!E15)))</f>
        <v/>
      </c>
      <c r="DU21" s="371" t="str">
        <f ca="1">+IF(OFFSET('Hygiene Data'!$F$11,0,10*ROW('Hygiene Data'!F15))="","",OFFSET('Hygiene Data'!$F$11,0,10*ROW('Hygiene Data'!F15)))</f>
        <v/>
      </c>
      <c r="DV21" s="371" t="str">
        <f ca="1">+IF(OFFSET('Hygiene Data'!$F$12,0,10*ROW('Hygiene Data'!F15))="","",OFFSET('Hygiene Data'!$F$12,0,10*ROW('Hygiene Data'!F15)))</f>
        <v/>
      </c>
      <c r="DW21" s="371" t="str">
        <f ca="1">+IF(OFFSET('Hygiene Data'!$F$13,0,10*ROW('Hygiene Data'!F15))="","",OFFSET('Hygiene Data'!$F$13,0,10*ROW('Hygiene Data'!F15)))</f>
        <v/>
      </c>
      <c r="DX21" s="371" t="str">
        <f ca="1">+IF(OFFSET('Hygiene Data'!$G$11,0,10*ROW('Hygiene Data'!G15))="","",OFFSET('Hygiene Data'!$G$11,0,10*ROW('Hygiene Data'!G15)))</f>
        <v/>
      </c>
      <c r="DY21" s="371" t="str">
        <f ca="1">+IF(OFFSET('Hygiene Data'!$G$12,0,10*ROW('Hygiene Data'!G15))="","",OFFSET('Hygiene Data'!$G$12,0,10*ROW('Hygiene Data'!G15)))</f>
        <v/>
      </c>
      <c r="DZ21" s="371" t="str">
        <f ca="1">+IF(OFFSET('Hygiene Data'!$G$13,0,10*ROW('Hygiene Data'!G15))="","",OFFSET('Hygiene Data'!$G$13,0,10*ROW('Hygiene Data'!G15)))</f>
        <v/>
      </c>
      <c r="EA21" s="371" t="str">
        <f ca="1">+IF(OFFSET('Hygiene Data'!$H$11,0,10*ROW('Hygiene Data'!H15))="","",OFFSET('Hygiene Data'!$H$11,0,10*ROW('Hygiene Data'!H15)))</f>
        <v/>
      </c>
      <c r="EB21" s="371" t="str">
        <f ca="1">+IF(OFFSET('Hygiene Data'!$H$12,0,10*ROW('Hygiene Data'!H15))="","",OFFSET('Hygiene Data'!$H$12,0,10*ROW('Hygiene Data'!H15)))</f>
        <v/>
      </c>
      <c r="EC21" s="371" t="str">
        <f ca="1">+IF(OFFSET('Hygiene Data'!$H$13,0,10*ROW('Hygiene Data'!H15))="","",OFFSET('Hygiene Data'!$H$13,0,10*ROW('Hygiene Data'!H15)))</f>
        <v/>
      </c>
      <c r="ED21" s="371" t="str">
        <f ca="1">+IF(OFFSET('Hygiene Data'!$I$11,0,10*ROW('Hygiene Data'!I15))="","",OFFSET('Hygiene Data'!$I$11,0,10*ROW('Hygiene Data'!I15)))</f>
        <v/>
      </c>
      <c r="EE21" s="371" t="str">
        <f ca="1">+IF(OFFSET('Hygiene Data'!$I$12,0,10*ROW('Hygiene Data'!I15))="","",OFFSET('Hygiene Data'!$I$12,0,10*ROW('Hygiene Data'!I15)))</f>
        <v/>
      </c>
      <c r="EF21" s="371" t="str">
        <f ca="1">+IF(OFFSET('Hygiene Data'!$I$13,0,10*ROW('Hygiene Data'!I15))="","",OFFSET('Hygiene Data'!$I$13,0,10*ROW('Hygiene Data'!I15)))</f>
        <v/>
      </c>
    </row>
    <row r="22" spans="1:136" x14ac:dyDescent="0.25">
      <c r="A22" s="480" t="str">
        <f ca="1">+IF(OFFSET('Water Data'!$B$2,0,10*ROW('Water Data'!E16))="","",OFFSET('Water Data'!$B$2,0,10*ROW('Water Data'!E16)))</f>
        <v/>
      </c>
      <c r="B22" s="480"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7" t="str">
        <f t="shared" ca="1" si="0"/>
        <v/>
      </c>
      <c r="D22" s="508"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8"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8"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8"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8"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8"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8"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8"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8"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8"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8"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8"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8"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8"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8"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8"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8"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8"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9"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9"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9"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9"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9"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9"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9"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9"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9"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9"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9"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9"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9"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9"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9"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9"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9"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9"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9"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9"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9"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9"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9"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9"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9"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9"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9"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9"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9"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9"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10"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6"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10"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10"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10"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10"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10"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10"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10"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10"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10"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10"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10"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10"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10"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10"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10"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10"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1" t="str">
        <f ca="1">+IF(OFFSET('Water Data'!$D$27,0,10*ROW('Water Data'!D16))="","",OFFSET('Water Data'!$D$27,0,10*ROW('Water Data'!D16)))</f>
        <v/>
      </c>
      <c r="BT22" s="371" t="str">
        <f ca="1">+IF(OFFSET('Water Data'!$D$28,0,10*ROW('Water Data'!D16))="","",OFFSET('Water Data'!$D$28,0,10*ROW('Water Data'!D16)))</f>
        <v/>
      </c>
      <c r="BU22" s="371" t="str">
        <f ca="1">+IF(OFFSET('Water Data'!$D$29,0,10*ROW('Water Data'!D16))="","",OFFSET('Water Data'!$D$29,0,10*ROW('Water Data'!D16)))</f>
        <v/>
      </c>
      <c r="BV22" s="371" t="str">
        <f ca="1">+IF(OFFSET('Water Data'!$E$27,0,10*ROW('Water Data'!E16))="","",OFFSET('Water Data'!$E$27,0,10*ROW('Water Data'!E16)))</f>
        <v/>
      </c>
      <c r="BW22" s="371" t="str">
        <f ca="1">+IF(OFFSET('Water Data'!$E$28,0,10*ROW('Water Data'!E16))="","",OFFSET('Water Data'!$E$28,0,10*ROW('Water Data'!E16)))</f>
        <v/>
      </c>
      <c r="BX22" s="371" t="str">
        <f ca="1">+IF(OFFSET('Water Data'!$E$29,0,10*ROW('Water Data'!E16))="","",OFFSET('Water Data'!$E$29,0,10*ROW('Water Data'!E16)))</f>
        <v/>
      </c>
      <c r="BY22" s="371" t="str">
        <f ca="1">+IF(OFFSET('Water Data'!$F$27,0,10*ROW('Water Data'!F16))="","",OFFSET('Water Data'!$F$27,0,10*ROW('Water Data'!F16)))</f>
        <v/>
      </c>
      <c r="BZ22" s="371" t="str">
        <f ca="1">+IF(OFFSET('Water Data'!$F$28,0,10*ROW('Water Data'!F16))="","",OFFSET('Water Data'!$F$28,0,10*ROW('Water Data'!F16)))</f>
        <v/>
      </c>
      <c r="CA22" s="371" t="str">
        <f ca="1">+IF(OFFSET('Water Data'!$F$29,0,10*ROW('Water Data'!F16))="","",OFFSET('Water Data'!$F$29,0,10*ROW('Water Data'!F16)))</f>
        <v/>
      </c>
      <c r="CB22" s="371" t="str">
        <f ca="1">+IF(OFFSET('Water Data'!$G$27,0,10*ROW('Water Data'!G16))="","",OFFSET('Water Data'!$G$27,0,10*ROW('Water Data'!G16)))</f>
        <v/>
      </c>
      <c r="CC22" s="371" t="str">
        <f ca="1">+IF(OFFSET('Water Data'!$G$28,0,10*ROW('Water Data'!G16))="","",OFFSET('Water Data'!$G$28,0,10*ROW('Water Data'!G16)))</f>
        <v/>
      </c>
      <c r="CD22" s="371" t="str">
        <f ca="1">+IF(OFFSET('Water Data'!$G$29,0,10*ROW('Water Data'!G16))="","",OFFSET('Water Data'!$G$29,0,10*ROW('Water Data'!G16)))</f>
        <v/>
      </c>
      <c r="CE22" s="371" t="str">
        <f ca="1">+IF(OFFSET('Water Data'!$H$27,0,10*ROW('Water Data'!H16))="","",OFFSET('Water Data'!$H$27,0,10*ROW('Water Data'!H16)))</f>
        <v/>
      </c>
      <c r="CF22" s="371" t="str">
        <f ca="1">+IF(OFFSET('Water Data'!$H$28,0,10*ROW('Water Data'!H16))="","",OFFSET('Water Data'!$H$28,0,10*ROW('Water Data'!H16)))</f>
        <v/>
      </c>
      <c r="CG22" s="371" t="str">
        <f ca="1">+IF(OFFSET('Water Data'!$H$29,0,10*ROW('Water Data'!H16))="","",OFFSET('Water Data'!$H$29,0,10*ROW('Water Data'!H16)))</f>
        <v/>
      </c>
      <c r="CH22" s="371" t="str">
        <f ca="1">+IF(OFFSET('Water Data'!$I$27,0,10*ROW('Water Data'!I16))="","",OFFSET('Water Data'!$I$27,0,10*ROW('Water Data'!I16)))</f>
        <v/>
      </c>
      <c r="CI22" s="371" t="str">
        <f ca="1">+IF(OFFSET('Water Data'!$I$28,0,10*ROW('Water Data'!I16))="","",OFFSET('Water Data'!$I$28,0,10*ROW('Water Data'!I16)))</f>
        <v/>
      </c>
      <c r="CJ22" s="371" t="str">
        <f ca="1">+IF(OFFSET('Water Data'!$I$29,0,10*ROW('Water Data'!I16))="","",OFFSET('Water Data'!$I$29,0,10*ROW('Water Data'!I16)))</f>
        <v/>
      </c>
      <c r="CK22" s="371" t="str">
        <f ca="1">+IF(OFFSET('Sanitation Data'!$D$28,0,10*ROW('Sanitation Data'!D16))="","",OFFSET('Sanitation Data'!$D$28,0,10*ROW('Sanitation Data'!D16)))</f>
        <v/>
      </c>
      <c r="CL22" s="371" t="str">
        <f ca="1">+IF(OFFSET('Sanitation Data'!$D$29,0,10*ROW('Sanitation Data'!D16))="","",OFFSET('Sanitation Data'!$D$29,0,10*ROW('Sanitation Data'!D16)))</f>
        <v/>
      </c>
      <c r="CM22" s="371" t="str">
        <f ca="1">+IF(OFFSET('Sanitation Data'!$D$30,0,10*ROW('Sanitation Data'!D16))="","",OFFSET('Sanitation Data'!$D$30,0,10*ROW('Sanitation Data'!D16)))</f>
        <v/>
      </c>
      <c r="CN22" s="371" t="str">
        <f ca="1">+IF(OFFSET('Sanitation Data'!$D$31,0,10*ROW('Sanitation Data'!D16))="","",OFFSET('Sanitation Data'!$D$31,0,10*ROW('Sanitation Data'!D16)))</f>
        <v/>
      </c>
      <c r="CO22" s="371" t="str">
        <f ca="1">+IF(OFFSET('Sanitation Data'!$D$32,0,10*ROW('Sanitation Data'!D16))="","",OFFSET('Sanitation Data'!$D$32,0,10*ROW('Sanitation Data'!D16)))</f>
        <v/>
      </c>
      <c r="CP22" s="371" t="str">
        <f ca="1">+IF(OFFSET('Sanitation Data'!$E$28,0,10*ROW('Sanitation Data'!E16))="","",OFFSET('Sanitation Data'!$E$28,0,10*ROW('Sanitation Data'!E16)))</f>
        <v/>
      </c>
      <c r="CQ22" s="371" t="str">
        <f ca="1">+IF(OFFSET('Sanitation Data'!$E$29,0,10*ROW('Sanitation Data'!E16))="","",OFFSET('Sanitation Data'!$E$29,0,10*ROW('Sanitation Data'!E16)))</f>
        <v/>
      </c>
      <c r="CR22" s="371" t="str">
        <f ca="1">+IF(OFFSET('Sanitation Data'!$E$30,0,10*ROW('Sanitation Data'!E16))="","",OFFSET('Sanitation Data'!$E$30,0,10*ROW('Sanitation Data'!E16)))</f>
        <v/>
      </c>
      <c r="CS22" s="371" t="str">
        <f ca="1">+IF(OFFSET('Sanitation Data'!$E$31,0,10*ROW('Sanitation Data'!E16))="","",OFFSET('Sanitation Data'!$E$31,0,10*ROW('Sanitation Data'!E16)))</f>
        <v/>
      </c>
      <c r="CT22" s="371" t="str">
        <f ca="1">+IF(OFFSET('Sanitation Data'!$E$32,0,10*ROW('Sanitation Data'!E16))="","",OFFSET('Sanitation Data'!$E$32,0,10*ROW('Sanitation Data'!E16)))</f>
        <v/>
      </c>
      <c r="CU22" s="371" t="str">
        <f ca="1">+IF(OFFSET('Sanitation Data'!$F$28,0,10*ROW('Sanitation Data'!F16))="","",OFFSET('Sanitation Data'!$F$28,0,10*ROW('Sanitation Data'!F16)))</f>
        <v/>
      </c>
      <c r="CV22" s="371" t="str">
        <f ca="1">+IF(OFFSET('Sanitation Data'!$F$29,0,10*ROW('Sanitation Data'!F16))="","",OFFSET('Sanitation Data'!$F$29,0,10*ROW('Sanitation Data'!F16)))</f>
        <v/>
      </c>
      <c r="CW22" s="371" t="str">
        <f ca="1">+IF(OFFSET('Sanitation Data'!$F$30,0,10*ROW('Sanitation Data'!F16))="","",OFFSET('Sanitation Data'!$F$30,0,10*ROW('Sanitation Data'!F16)))</f>
        <v/>
      </c>
      <c r="CX22" s="371" t="str">
        <f ca="1">+IF(OFFSET('Sanitation Data'!$F$31,0,10*ROW('Sanitation Data'!F16))="","",OFFSET('Sanitation Data'!$F$31,0,10*ROW('Sanitation Data'!F16)))</f>
        <v/>
      </c>
      <c r="CY22" s="371" t="str">
        <f ca="1">+IF(OFFSET('Sanitation Data'!$F$32,0,10*ROW('Sanitation Data'!F16))="","",OFFSET('Sanitation Data'!$F$32,0,10*ROW('Sanitation Data'!F16)))</f>
        <v/>
      </c>
      <c r="CZ22" s="371" t="str">
        <f ca="1">+IF(OFFSET('Sanitation Data'!$G$28,0,10*ROW('Sanitation Data'!G16))="","",OFFSET('Sanitation Data'!$G$28,0,10*ROW('Sanitation Data'!G16)))</f>
        <v/>
      </c>
      <c r="DA22" s="371" t="str">
        <f ca="1">+IF(OFFSET('Sanitation Data'!$G$29,0,10*ROW('Sanitation Data'!G16))="","",OFFSET('Sanitation Data'!$G$29,0,10*ROW('Sanitation Data'!G16)))</f>
        <v/>
      </c>
      <c r="DB22" s="371" t="str">
        <f ca="1">+IF(OFFSET('Sanitation Data'!$G$30,0,10*ROW('Sanitation Data'!G16))="","",OFFSET('Sanitation Data'!$G$30,0,10*ROW('Sanitation Data'!G16)))</f>
        <v/>
      </c>
      <c r="DC22" s="371" t="str">
        <f ca="1">+IF(OFFSET('Sanitation Data'!$G$31,0,10*ROW('Sanitation Data'!G16))="","",OFFSET('Sanitation Data'!$G$31,0,10*ROW('Sanitation Data'!G16)))</f>
        <v/>
      </c>
      <c r="DD22" s="371" t="str">
        <f ca="1">+IF(OFFSET('Sanitation Data'!$G$32,0,10*ROW('Sanitation Data'!G16))="","",OFFSET('Sanitation Data'!$G$32,0,10*ROW('Sanitation Data'!G16)))</f>
        <v/>
      </c>
      <c r="DE22" s="371" t="str">
        <f ca="1">+IF(OFFSET('Sanitation Data'!$H$28,0,10*ROW('Sanitation Data'!H16))="","",OFFSET('Sanitation Data'!$H$28,0,10*ROW('Sanitation Data'!H16)))</f>
        <v/>
      </c>
      <c r="DF22" s="371" t="str">
        <f ca="1">+IF(OFFSET('Sanitation Data'!$H$29,0,10*ROW('Sanitation Data'!H16))="","",OFFSET('Sanitation Data'!$H$29,0,10*ROW('Sanitation Data'!H16)))</f>
        <v/>
      </c>
      <c r="DG22" s="371" t="str">
        <f ca="1">+IF(OFFSET('Sanitation Data'!$H$30,0,10*ROW('Sanitation Data'!H16))="","",OFFSET('Sanitation Data'!$H$30,0,10*ROW('Sanitation Data'!H16)))</f>
        <v/>
      </c>
      <c r="DH22" s="371" t="str">
        <f ca="1">+IF(OFFSET('Sanitation Data'!$H$31,0,10*ROW('Sanitation Data'!H16))="","",OFFSET('Sanitation Data'!$H$31,0,10*ROW('Sanitation Data'!H16)))</f>
        <v/>
      </c>
      <c r="DI22" s="371" t="str">
        <f ca="1">+IF(OFFSET('Sanitation Data'!$H$32,0,10*ROW('Sanitation Data'!H16))="","",OFFSET('Sanitation Data'!$H$32,0,10*ROW('Sanitation Data'!H16)))</f>
        <v/>
      </c>
      <c r="DJ22" s="371" t="str">
        <f ca="1">+IF(OFFSET('Sanitation Data'!$I$28,0,10*ROW('Sanitation Data'!I16))="","",OFFSET('Sanitation Data'!$I$28,0,10*ROW('Sanitation Data'!I16)))</f>
        <v/>
      </c>
      <c r="DK22" s="371" t="str">
        <f ca="1">+IF(OFFSET('Sanitation Data'!$I$29,0,10*ROW('Sanitation Data'!I16))="","",OFFSET('Sanitation Data'!$I$29,0,10*ROW('Sanitation Data'!I16)))</f>
        <v/>
      </c>
      <c r="DL22" s="371" t="str">
        <f ca="1">+IF(OFFSET('Sanitation Data'!$I$30,0,10*ROW('Sanitation Data'!I16))="","",OFFSET('Sanitation Data'!$I$30,0,10*ROW('Sanitation Data'!I16)))</f>
        <v/>
      </c>
      <c r="DM22" s="371" t="str">
        <f ca="1">+IF(OFFSET('Sanitation Data'!$I$31,0,10*ROW('Sanitation Data'!I16))="","",OFFSET('Sanitation Data'!$I$31,0,10*ROW('Sanitation Data'!I16)))</f>
        <v/>
      </c>
      <c r="DN22" s="371" t="str">
        <f ca="1">+IF(OFFSET('Sanitation Data'!$I$32,0,10*ROW('Sanitation Data'!I16))="","",OFFSET('Sanitation Data'!$I$32,0,10*ROW('Sanitation Data'!I16)))</f>
        <v/>
      </c>
      <c r="DO22" s="371" t="str">
        <f ca="1">+IF(OFFSET('Hygiene Data'!$D$11,0,10*ROW('Hygiene Data'!D16))="","",OFFSET('Hygiene Data'!$D$11,0,10*ROW('Hygiene Data'!D16)))</f>
        <v/>
      </c>
      <c r="DP22" s="371" t="str">
        <f ca="1">+IF(OFFSET('Hygiene Data'!$D$12,0,10*ROW('Hygiene Data'!D16))="","",OFFSET('Hygiene Data'!$D$12,0,10*ROW('Hygiene Data'!D16)))</f>
        <v/>
      </c>
      <c r="DQ22" s="371" t="str">
        <f ca="1">+IF(OFFSET('Hygiene Data'!$D$13,0,10*ROW('Hygiene Data'!D16))="","",OFFSET('Hygiene Data'!$D$13,0,10*ROW('Hygiene Data'!D16)))</f>
        <v/>
      </c>
      <c r="DR22" s="371" t="str">
        <f ca="1">+IF(OFFSET('Hygiene Data'!$E$11,0,10*ROW('Hygiene Data'!E16))="","",OFFSET('Hygiene Data'!$E$11,0,10*ROW('Hygiene Data'!E16)))</f>
        <v/>
      </c>
      <c r="DS22" s="371" t="str">
        <f ca="1">+IF(OFFSET('Hygiene Data'!$E$12,0,10*ROW('Hygiene Data'!E16))="","",OFFSET('Hygiene Data'!$E$12,0,10*ROW('Hygiene Data'!E16)))</f>
        <v/>
      </c>
      <c r="DT22" s="371" t="str">
        <f ca="1">+IF(OFFSET('Hygiene Data'!$E$13,0,10*ROW('Hygiene Data'!E16))="","",OFFSET('Hygiene Data'!$E$13,0,10*ROW('Hygiene Data'!E16)))</f>
        <v/>
      </c>
      <c r="DU22" s="371" t="str">
        <f ca="1">+IF(OFFSET('Hygiene Data'!$F$11,0,10*ROW('Hygiene Data'!F16))="","",OFFSET('Hygiene Data'!$F$11,0,10*ROW('Hygiene Data'!F16)))</f>
        <v/>
      </c>
      <c r="DV22" s="371" t="str">
        <f ca="1">+IF(OFFSET('Hygiene Data'!$F$12,0,10*ROW('Hygiene Data'!F16))="","",OFFSET('Hygiene Data'!$F$12,0,10*ROW('Hygiene Data'!F16)))</f>
        <v/>
      </c>
      <c r="DW22" s="371" t="str">
        <f ca="1">+IF(OFFSET('Hygiene Data'!$F$13,0,10*ROW('Hygiene Data'!F16))="","",OFFSET('Hygiene Data'!$F$13,0,10*ROW('Hygiene Data'!F16)))</f>
        <v/>
      </c>
      <c r="DX22" s="371" t="str">
        <f ca="1">+IF(OFFSET('Hygiene Data'!$G$11,0,10*ROW('Hygiene Data'!G16))="","",OFFSET('Hygiene Data'!$G$11,0,10*ROW('Hygiene Data'!G16)))</f>
        <v/>
      </c>
      <c r="DY22" s="371" t="str">
        <f ca="1">+IF(OFFSET('Hygiene Data'!$G$12,0,10*ROW('Hygiene Data'!G16))="","",OFFSET('Hygiene Data'!$G$12,0,10*ROW('Hygiene Data'!G16)))</f>
        <v/>
      </c>
      <c r="DZ22" s="371" t="str">
        <f ca="1">+IF(OFFSET('Hygiene Data'!$G$13,0,10*ROW('Hygiene Data'!G16))="","",OFFSET('Hygiene Data'!$G$13,0,10*ROW('Hygiene Data'!G16)))</f>
        <v/>
      </c>
      <c r="EA22" s="371" t="str">
        <f ca="1">+IF(OFFSET('Hygiene Data'!$H$11,0,10*ROW('Hygiene Data'!H16))="","",OFFSET('Hygiene Data'!$H$11,0,10*ROW('Hygiene Data'!H16)))</f>
        <v/>
      </c>
      <c r="EB22" s="371" t="str">
        <f ca="1">+IF(OFFSET('Hygiene Data'!$H$12,0,10*ROW('Hygiene Data'!H16))="","",OFFSET('Hygiene Data'!$H$12,0,10*ROW('Hygiene Data'!H16)))</f>
        <v/>
      </c>
      <c r="EC22" s="371" t="str">
        <f ca="1">+IF(OFFSET('Hygiene Data'!$H$13,0,10*ROW('Hygiene Data'!H16))="","",OFFSET('Hygiene Data'!$H$13,0,10*ROW('Hygiene Data'!H16)))</f>
        <v/>
      </c>
      <c r="ED22" s="371" t="str">
        <f ca="1">+IF(OFFSET('Hygiene Data'!$I$11,0,10*ROW('Hygiene Data'!I16))="","",OFFSET('Hygiene Data'!$I$11,0,10*ROW('Hygiene Data'!I16)))</f>
        <v/>
      </c>
      <c r="EE22" s="371" t="str">
        <f ca="1">+IF(OFFSET('Hygiene Data'!$I$12,0,10*ROW('Hygiene Data'!I16))="","",OFFSET('Hygiene Data'!$I$12,0,10*ROW('Hygiene Data'!I16)))</f>
        <v/>
      </c>
      <c r="EF22" s="371" t="str">
        <f ca="1">+IF(OFFSET('Hygiene Data'!$I$13,0,10*ROW('Hygiene Data'!I16))="","",OFFSET('Hygiene Data'!$I$13,0,10*ROW('Hygiene Data'!I16)))</f>
        <v/>
      </c>
    </row>
    <row r="23" spans="1:136" x14ac:dyDescent="0.25">
      <c r="A23" s="480" t="str">
        <f ca="1">+IF(OFFSET('Water Data'!$B$2,0,10*ROW('Water Data'!E17))="","",OFFSET('Water Data'!$B$2,0,10*ROW('Water Data'!E17)))</f>
        <v/>
      </c>
      <c r="B23" s="480"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7" t="str">
        <f t="shared" ca="1" si="0"/>
        <v/>
      </c>
      <c r="D23" s="508"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8"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8"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8"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8"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8"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8"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8"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8"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8"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8"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8"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8"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8"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8"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8"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8"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8"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9"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9"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9"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9"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9"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9"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9"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9"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9"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9"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9"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9"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9"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9"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9"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9"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9"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9"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9"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9"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9"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9"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9"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9"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9"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9"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9"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9"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9"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9"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10"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6"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10"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10"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10"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10"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10"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10"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10"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10"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10"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10"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10"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10"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10"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10"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10"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10"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1" t="str">
        <f ca="1">+IF(OFFSET('Water Data'!$D$27,0,10*ROW('Water Data'!D17))="","",OFFSET('Water Data'!$D$27,0,10*ROW('Water Data'!D17)))</f>
        <v/>
      </c>
      <c r="BT23" s="371" t="str">
        <f ca="1">+IF(OFFSET('Water Data'!$D$28,0,10*ROW('Water Data'!D17))="","",OFFSET('Water Data'!$D$28,0,10*ROW('Water Data'!D17)))</f>
        <v/>
      </c>
      <c r="BU23" s="371" t="str">
        <f ca="1">+IF(OFFSET('Water Data'!$D$29,0,10*ROW('Water Data'!D17))="","",OFFSET('Water Data'!$D$29,0,10*ROW('Water Data'!D17)))</f>
        <v/>
      </c>
      <c r="BV23" s="371" t="str">
        <f ca="1">+IF(OFFSET('Water Data'!$E$27,0,10*ROW('Water Data'!E17))="","",OFFSET('Water Data'!$E$27,0,10*ROW('Water Data'!E17)))</f>
        <v/>
      </c>
      <c r="BW23" s="371" t="str">
        <f ca="1">+IF(OFFSET('Water Data'!$E$28,0,10*ROW('Water Data'!E17))="","",OFFSET('Water Data'!$E$28,0,10*ROW('Water Data'!E17)))</f>
        <v/>
      </c>
      <c r="BX23" s="371" t="str">
        <f ca="1">+IF(OFFSET('Water Data'!$E$29,0,10*ROW('Water Data'!E17))="","",OFFSET('Water Data'!$E$29,0,10*ROW('Water Data'!E17)))</f>
        <v/>
      </c>
      <c r="BY23" s="371" t="str">
        <f ca="1">+IF(OFFSET('Water Data'!$F$27,0,10*ROW('Water Data'!F17))="","",OFFSET('Water Data'!$F$27,0,10*ROW('Water Data'!F17)))</f>
        <v/>
      </c>
      <c r="BZ23" s="371" t="str">
        <f ca="1">+IF(OFFSET('Water Data'!$F$28,0,10*ROW('Water Data'!F17))="","",OFFSET('Water Data'!$F$28,0,10*ROW('Water Data'!F17)))</f>
        <v/>
      </c>
      <c r="CA23" s="371" t="str">
        <f ca="1">+IF(OFFSET('Water Data'!$F$29,0,10*ROW('Water Data'!F17))="","",OFFSET('Water Data'!$F$29,0,10*ROW('Water Data'!F17)))</f>
        <v/>
      </c>
      <c r="CB23" s="371" t="str">
        <f ca="1">+IF(OFFSET('Water Data'!$G$27,0,10*ROW('Water Data'!G17))="","",OFFSET('Water Data'!$G$27,0,10*ROW('Water Data'!G17)))</f>
        <v/>
      </c>
      <c r="CC23" s="371" t="str">
        <f ca="1">+IF(OFFSET('Water Data'!$G$28,0,10*ROW('Water Data'!G17))="","",OFFSET('Water Data'!$G$28,0,10*ROW('Water Data'!G17)))</f>
        <v/>
      </c>
      <c r="CD23" s="371" t="str">
        <f ca="1">+IF(OFFSET('Water Data'!$G$29,0,10*ROW('Water Data'!G17))="","",OFFSET('Water Data'!$G$29,0,10*ROW('Water Data'!G17)))</f>
        <v/>
      </c>
      <c r="CE23" s="371" t="str">
        <f ca="1">+IF(OFFSET('Water Data'!$H$27,0,10*ROW('Water Data'!H17))="","",OFFSET('Water Data'!$H$27,0,10*ROW('Water Data'!H17)))</f>
        <v/>
      </c>
      <c r="CF23" s="371" t="str">
        <f ca="1">+IF(OFFSET('Water Data'!$H$28,0,10*ROW('Water Data'!H17))="","",OFFSET('Water Data'!$H$28,0,10*ROW('Water Data'!H17)))</f>
        <v/>
      </c>
      <c r="CG23" s="371" t="str">
        <f ca="1">+IF(OFFSET('Water Data'!$H$29,0,10*ROW('Water Data'!H17))="","",OFFSET('Water Data'!$H$29,0,10*ROW('Water Data'!H17)))</f>
        <v/>
      </c>
      <c r="CH23" s="371" t="str">
        <f ca="1">+IF(OFFSET('Water Data'!$I$27,0,10*ROW('Water Data'!I17))="","",OFFSET('Water Data'!$I$27,0,10*ROW('Water Data'!I17)))</f>
        <v/>
      </c>
      <c r="CI23" s="371" t="str">
        <f ca="1">+IF(OFFSET('Water Data'!$I$28,0,10*ROW('Water Data'!I17))="","",OFFSET('Water Data'!$I$28,0,10*ROW('Water Data'!I17)))</f>
        <v/>
      </c>
      <c r="CJ23" s="371" t="str">
        <f ca="1">+IF(OFFSET('Water Data'!$I$29,0,10*ROW('Water Data'!I17))="","",OFFSET('Water Data'!$I$29,0,10*ROW('Water Data'!I17)))</f>
        <v/>
      </c>
      <c r="CK23" s="371" t="str">
        <f ca="1">+IF(OFFSET('Sanitation Data'!$D$28,0,10*ROW('Sanitation Data'!D17))="","",OFFSET('Sanitation Data'!$D$28,0,10*ROW('Sanitation Data'!D17)))</f>
        <v/>
      </c>
      <c r="CL23" s="371" t="str">
        <f ca="1">+IF(OFFSET('Sanitation Data'!$D$29,0,10*ROW('Sanitation Data'!D17))="","",OFFSET('Sanitation Data'!$D$29,0,10*ROW('Sanitation Data'!D17)))</f>
        <v/>
      </c>
      <c r="CM23" s="371" t="str">
        <f ca="1">+IF(OFFSET('Sanitation Data'!$D$30,0,10*ROW('Sanitation Data'!D17))="","",OFFSET('Sanitation Data'!$D$30,0,10*ROW('Sanitation Data'!D17)))</f>
        <v/>
      </c>
      <c r="CN23" s="371" t="str">
        <f ca="1">+IF(OFFSET('Sanitation Data'!$D$31,0,10*ROW('Sanitation Data'!D17))="","",OFFSET('Sanitation Data'!$D$31,0,10*ROW('Sanitation Data'!D17)))</f>
        <v/>
      </c>
      <c r="CO23" s="371" t="str">
        <f ca="1">+IF(OFFSET('Sanitation Data'!$D$32,0,10*ROW('Sanitation Data'!D17))="","",OFFSET('Sanitation Data'!$D$32,0,10*ROW('Sanitation Data'!D17)))</f>
        <v/>
      </c>
      <c r="CP23" s="371" t="str">
        <f ca="1">+IF(OFFSET('Sanitation Data'!$E$28,0,10*ROW('Sanitation Data'!E17))="","",OFFSET('Sanitation Data'!$E$28,0,10*ROW('Sanitation Data'!E17)))</f>
        <v/>
      </c>
      <c r="CQ23" s="371" t="str">
        <f ca="1">+IF(OFFSET('Sanitation Data'!$E$29,0,10*ROW('Sanitation Data'!E17))="","",OFFSET('Sanitation Data'!$E$29,0,10*ROW('Sanitation Data'!E17)))</f>
        <v/>
      </c>
      <c r="CR23" s="371" t="str">
        <f ca="1">+IF(OFFSET('Sanitation Data'!$E$30,0,10*ROW('Sanitation Data'!E17))="","",OFFSET('Sanitation Data'!$E$30,0,10*ROW('Sanitation Data'!E17)))</f>
        <v/>
      </c>
      <c r="CS23" s="371" t="str">
        <f ca="1">+IF(OFFSET('Sanitation Data'!$E$31,0,10*ROW('Sanitation Data'!E17))="","",OFFSET('Sanitation Data'!$E$31,0,10*ROW('Sanitation Data'!E17)))</f>
        <v/>
      </c>
      <c r="CT23" s="371" t="str">
        <f ca="1">+IF(OFFSET('Sanitation Data'!$E$32,0,10*ROW('Sanitation Data'!E17))="","",OFFSET('Sanitation Data'!$E$32,0,10*ROW('Sanitation Data'!E17)))</f>
        <v/>
      </c>
      <c r="CU23" s="371" t="str">
        <f ca="1">+IF(OFFSET('Sanitation Data'!$F$28,0,10*ROW('Sanitation Data'!F17))="","",OFFSET('Sanitation Data'!$F$28,0,10*ROW('Sanitation Data'!F17)))</f>
        <v/>
      </c>
      <c r="CV23" s="371" t="str">
        <f ca="1">+IF(OFFSET('Sanitation Data'!$F$29,0,10*ROW('Sanitation Data'!F17))="","",OFFSET('Sanitation Data'!$F$29,0,10*ROW('Sanitation Data'!F17)))</f>
        <v/>
      </c>
      <c r="CW23" s="371" t="str">
        <f ca="1">+IF(OFFSET('Sanitation Data'!$F$30,0,10*ROW('Sanitation Data'!F17))="","",OFFSET('Sanitation Data'!$F$30,0,10*ROW('Sanitation Data'!F17)))</f>
        <v/>
      </c>
      <c r="CX23" s="371" t="str">
        <f ca="1">+IF(OFFSET('Sanitation Data'!$F$31,0,10*ROW('Sanitation Data'!F17))="","",OFFSET('Sanitation Data'!$F$31,0,10*ROW('Sanitation Data'!F17)))</f>
        <v/>
      </c>
      <c r="CY23" s="371" t="str">
        <f ca="1">+IF(OFFSET('Sanitation Data'!$F$32,0,10*ROW('Sanitation Data'!F17))="","",OFFSET('Sanitation Data'!$F$32,0,10*ROW('Sanitation Data'!F17)))</f>
        <v/>
      </c>
      <c r="CZ23" s="371" t="str">
        <f ca="1">+IF(OFFSET('Sanitation Data'!$G$28,0,10*ROW('Sanitation Data'!G17))="","",OFFSET('Sanitation Data'!$G$28,0,10*ROW('Sanitation Data'!G17)))</f>
        <v/>
      </c>
      <c r="DA23" s="371" t="str">
        <f ca="1">+IF(OFFSET('Sanitation Data'!$G$29,0,10*ROW('Sanitation Data'!G17))="","",OFFSET('Sanitation Data'!$G$29,0,10*ROW('Sanitation Data'!G17)))</f>
        <v/>
      </c>
      <c r="DB23" s="371" t="str">
        <f ca="1">+IF(OFFSET('Sanitation Data'!$G$30,0,10*ROW('Sanitation Data'!G17))="","",OFFSET('Sanitation Data'!$G$30,0,10*ROW('Sanitation Data'!G17)))</f>
        <v/>
      </c>
      <c r="DC23" s="371" t="str">
        <f ca="1">+IF(OFFSET('Sanitation Data'!$G$31,0,10*ROW('Sanitation Data'!G17))="","",OFFSET('Sanitation Data'!$G$31,0,10*ROW('Sanitation Data'!G17)))</f>
        <v/>
      </c>
      <c r="DD23" s="371" t="str">
        <f ca="1">+IF(OFFSET('Sanitation Data'!$G$32,0,10*ROW('Sanitation Data'!G17))="","",OFFSET('Sanitation Data'!$G$32,0,10*ROW('Sanitation Data'!G17)))</f>
        <v/>
      </c>
      <c r="DE23" s="371" t="str">
        <f ca="1">+IF(OFFSET('Sanitation Data'!$H$28,0,10*ROW('Sanitation Data'!H17))="","",OFFSET('Sanitation Data'!$H$28,0,10*ROW('Sanitation Data'!H17)))</f>
        <v/>
      </c>
      <c r="DF23" s="371" t="str">
        <f ca="1">+IF(OFFSET('Sanitation Data'!$H$29,0,10*ROW('Sanitation Data'!H17))="","",OFFSET('Sanitation Data'!$H$29,0,10*ROW('Sanitation Data'!H17)))</f>
        <v/>
      </c>
      <c r="DG23" s="371" t="str">
        <f ca="1">+IF(OFFSET('Sanitation Data'!$H$30,0,10*ROW('Sanitation Data'!H17))="","",OFFSET('Sanitation Data'!$H$30,0,10*ROW('Sanitation Data'!H17)))</f>
        <v/>
      </c>
      <c r="DH23" s="371" t="str">
        <f ca="1">+IF(OFFSET('Sanitation Data'!$H$31,0,10*ROW('Sanitation Data'!H17))="","",OFFSET('Sanitation Data'!$H$31,0,10*ROW('Sanitation Data'!H17)))</f>
        <v/>
      </c>
      <c r="DI23" s="371" t="str">
        <f ca="1">+IF(OFFSET('Sanitation Data'!$H$32,0,10*ROW('Sanitation Data'!H17))="","",OFFSET('Sanitation Data'!$H$32,0,10*ROW('Sanitation Data'!H17)))</f>
        <v/>
      </c>
      <c r="DJ23" s="371" t="str">
        <f ca="1">+IF(OFFSET('Sanitation Data'!$I$28,0,10*ROW('Sanitation Data'!I17))="","",OFFSET('Sanitation Data'!$I$28,0,10*ROW('Sanitation Data'!I17)))</f>
        <v/>
      </c>
      <c r="DK23" s="371" t="str">
        <f ca="1">+IF(OFFSET('Sanitation Data'!$I$29,0,10*ROW('Sanitation Data'!I17))="","",OFFSET('Sanitation Data'!$I$29,0,10*ROW('Sanitation Data'!I17)))</f>
        <v/>
      </c>
      <c r="DL23" s="371" t="str">
        <f ca="1">+IF(OFFSET('Sanitation Data'!$I$30,0,10*ROW('Sanitation Data'!I17))="","",OFFSET('Sanitation Data'!$I$30,0,10*ROW('Sanitation Data'!I17)))</f>
        <v/>
      </c>
      <c r="DM23" s="371" t="str">
        <f ca="1">+IF(OFFSET('Sanitation Data'!$I$31,0,10*ROW('Sanitation Data'!I17))="","",OFFSET('Sanitation Data'!$I$31,0,10*ROW('Sanitation Data'!I17)))</f>
        <v/>
      </c>
      <c r="DN23" s="371" t="str">
        <f ca="1">+IF(OFFSET('Sanitation Data'!$I$32,0,10*ROW('Sanitation Data'!I17))="","",OFFSET('Sanitation Data'!$I$32,0,10*ROW('Sanitation Data'!I17)))</f>
        <v/>
      </c>
      <c r="DO23" s="371" t="str">
        <f ca="1">+IF(OFFSET('Hygiene Data'!$D$11,0,10*ROW('Hygiene Data'!D17))="","",OFFSET('Hygiene Data'!$D$11,0,10*ROW('Hygiene Data'!D17)))</f>
        <v/>
      </c>
      <c r="DP23" s="371" t="str">
        <f ca="1">+IF(OFFSET('Hygiene Data'!$D$12,0,10*ROW('Hygiene Data'!D17))="","",OFFSET('Hygiene Data'!$D$12,0,10*ROW('Hygiene Data'!D17)))</f>
        <v/>
      </c>
      <c r="DQ23" s="371" t="str">
        <f ca="1">+IF(OFFSET('Hygiene Data'!$D$13,0,10*ROW('Hygiene Data'!D17))="","",OFFSET('Hygiene Data'!$D$13,0,10*ROW('Hygiene Data'!D17)))</f>
        <v/>
      </c>
      <c r="DR23" s="371" t="str">
        <f ca="1">+IF(OFFSET('Hygiene Data'!$E$11,0,10*ROW('Hygiene Data'!E17))="","",OFFSET('Hygiene Data'!$E$11,0,10*ROW('Hygiene Data'!E17)))</f>
        <v/>
      </c>
      <c r="DS23" s="371" t="str">
        <f ca="1">+IF(OFFSET('Hygiene Data'!$E$12,0,10*ROW('Hygiene Data'!E17))="","",OFFSET('Hygiene Data'!$E$12,0,10*ROW('Hygiene Data'!E17)))</f>
        <v/>
      </c>
      <c r="DT23" s="371" t="str">
        <f ca="1">+IF(OFFSET('Hygiene Data'!$E$13,0,10*ROW('Hygiene Data'!E17))="","",OFFSET('Hygiene Data'!$E$13,0,10*ROW('Hygiene Data'!E17)))</f>
        <v/>
      </c>
      <c r="DU23" s="371" t="str">
        <f ca="1">+IF(OFFSET('Hygiene Data'!$F$11,0,10*ROW('Hygiene Data'!F17))="","",OFFSET('Hygiene Data'!$F$11,0,10*ROW('Hygiene Data'!F17)))</f>
        <v/>
      </c>
      <c r="DV23" s="371" t="str">
        <f ca="1">+IF(OFFSET('Hygiene Data'!$F$12,0,10*ROW('Hygiene Data'!F17))="","",OFFSET('Hygiene Data'!$F$12,0,10*ROW('Hygiene Data'!F17)))</f>
        <v/>
      </c>
      <c r="DW23" s="371" t="str">
        <f ca="1">+IF(OFFSET('Hygiene Data'!$F$13,0,10*ROW('Hygiene Data'!F17))="","",OFFSET('Hygiene Data'!$F$13,0,10*ROW('Hygiene Data'!F17)))</f>
        <v/>
      </c>
      <c r="DX23" s="371" t="str">
        <f ca="1">+IF(OFFSET('Hygiene Data'!$G$11,0,10*ROW('Hygiene Data'!G17))="","",OFFSET('Hygiene Data'!$G$11,0,10*ROW('Hygiene Data'!G17)))</f>
        <v/>
      </c>
      <c r="DY23" s="371" t="str">
        <f ca="1">+IF(OFFSET('Hygiene Data'!$G$12,0,10*ROW('Hygiene Data'!G17))="","",OFFSET('Hygiene Data'!$G$12,0,10*ROW('Hygiene Data'!G17)))</f>
        <v/>
      </c>
      <c r="DZ23" s="371" t="str">
        <f ca="1">+IF(OFFSET('Hygiene Data'!$G$13,0,10*ROW('Hygiene Data'!G17))="","",OFFSET('Hygiene Data'!$G$13,0,10*ROW('Hygiene Data'!G17)))</f>
        <v/>
      </c>
      <c r="EA23" s="371" t="str">
        <f ca="1">+IF(OFFSET('Hygiene Data'!$H$11,0,10*ROW('Hygiene Data'!H17))="","",OFFSET('Hygiene Data'!$H$11,0,10*ROW('Hygiene Data'!H17)))</f>
        <v/>
      </c>
      <c r="EB23" s="371" t="str">
        <f ca="1">+IF(OFFSET('Hygiene Data'!$H$12,0,10*ROW('Hygiene Data'!H17))="","",OFFSET('Hygiene Data'!$H$12,0,10*ROW('Hygiene Data'!H17)))</f>
        <v/>
      </c>
      <c r="EC23" s="371" t="str">
        <f ca="1">+IF(OFFSET('Hygiene Data'!$H$13,0,10*ROW('Hygiene Data'!H17))="","",OFFSET('Hygiene Data'!$H$13,0,10*ROW('Hygiene Data'!H17)))</f>
        <v/>
      </c>
      <c r="ED23" s="371" t="str">
        <f ca="1">+IF(OFFSET('Hygiene Data'!$I$11,0,10*ROW('Hygiene Data'!I17))="","",OFFSET('Hygiene Data'!$I$11,0,10*ROW('Hygiene Data'!I17)))</f>
        <v/>
      </c>
      <c r="EE23" s="371" t="str">
        <f ca="1">+IF(OFFSET('Hygiene Data'!$I$12,0,10*ROW('Hygiene Data'!I17))="","",OFFSET('Hygiene Data'!$I$12,0,10*ROW('Hygiene Data'!I17)))</f>
        <v/>
      </c>
      <c r="EF23" s="371" t="str">
        <f ca="1">+IF(OFFSET('Hygiene Data'!$I$13,0,10*ROW('Hygiene Data'!I17))="","",OFFSET('Hygiene Data'!$I$13,0,10*ROW('Hygiene Data'!I17)))</f>
        <v/>
      </c>
    </row>
    <row r="24" spans="1:136" x14ac:dyDescent="0.25">
      <c r="A24" s="480" t="str">
        <f ca="1">+IF(OFFSET('Water Data'!$B$2,0,10*ROW('Water Data'!E18))="","",OFFSET('Water Data'!$B$2,0,10*ROW('Water Data'!E18)))</f>
        <v/>
      </c>
      <c r="B24" s="480"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7" t="str">
        <f t="shared" ca="1" si="0"/>
        <v/>
      </c>
      <c r="D24" s="508"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8"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8"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8"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8"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8"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8"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8"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8"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8"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8"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8"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8"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8"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8"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8"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8"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8"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9"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9"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9"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9"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9"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9"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9"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9"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9"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9"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9"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9"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9"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9"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9"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9"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9"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9"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9"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9"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9"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9"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9"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9"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9"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9"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9"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9"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9"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9"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10"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6"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10"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10"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10"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10"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10"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10"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10"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10"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10"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10"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10"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10"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10"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10"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10"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10"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1" t="str">
        <f ca="1">+IF(OFFSET('Water Data'!$D$27,0,10*ROW('Water Data'!D18))="","",OFFSET('Water Data'!$D$27,0,10*ROW('Water Data'!D18)))</f>
        <v/>
      </c>
      <c r="BT24" s="371" t="str">
        <f ca="1">+IF(OFFSET('Water Data'!$D$28,0,10*ROW('Water Data'!D18))="","",OFFSET('Water Data'!$D$28,0,10*ROW('Water Data'!D18)))</f>
        <v/>
      </c>
      <c r="BU24" s="371" t="str">
        <f ca="1">+IF(OFFSET('Water Data'!$D$29,0,10*ROW('Water Data'!D18))="","",OFFSET('Water Data'!$D$29,0,10*ROW('Water Data'!D18)))</f>
        <v/>
      </c>
      <c r="BV24" s="371" t="str">
        <f ca="1">+IF(OFFSET('Water Data'!$E$27,0,10*ROW('Water Data'!E18))="","",OFFSET('Water Data'!$E$27,0,10*ROW('Water Data'!E18)))</f>
        <v/>
      </c>
      <c r="BW24" s="371" t="str">
        <f ca="1">+IF(OFFSET('Water Data'!$E$28,0,10*ROW('Water Data'!E18))="","",OFFSET('Water Data'!$E$28,0,10*ROW('Water Data'!E18)))</f>
        <v/>
      </c>
      <c r="BX24" s="371" t="str">
        <f ca="1">+IF(OFFSET('Water Data'!$E$29,0,10*ROW('Water Data'!E18))="","",OFFSET('Water Data'!$E$29,0,10*ROW('Water Data'!E18)))</f>
        <v/>
      </c>
      <c r="BY24" s="371" t="str">
        <f ca="1">+IF(OFFSET('Water Data'!$F$27,0,10*ROW('Water Data'!F18))="","",OFFSET('Water Data'!$F$27,0,10*ROW('Water Data'!F18)))</f>
        <v/>
      </c>
      <c r="BZ24" s="371" t="str">
        <f ca="1">+IF(OFFSET('Water Data'!$F$28,0,10*ROW('Water Data'!F18))="","",OFFSET('Water Data'!$F$28,0,10*ROW('Water Data'!F18)))</f>
        <v/>
      </c>
      <c r="CA24" s="371" t="str">
        <f ca="1">+IF(OFFSET('Water Data'!$F$29,0,10*ROW('Water Data'!F18))="","",OFFSET('Water Data'!$F$29,0,10*ROW('Water Data'!F18)))</f>
        <v/>
      </c>
      <c r="CB24" s="371" t="str">
        <f ca="1">+IF(OFFSET('Water Data'!$G$27,0,10*ROW('Water Data'!G18))="","",OFFSET('Water Data'!$G$27,0,10*ROW('Water Data'!G18)))</f>
        <v/>
      </c>
      <c r="CC24" s="371" t="str">
        <f ca="1">+IF(OFFSET('Water Data'!$G$28,0,10*ROW('Water Data'!G18))="","",OFFSET('Water Data'!$G$28,0,10*ROW('Water Data'!G18)))</f>
        <v/>
      </c>
      <c r="CD24" s="371" t="str">
        <f ca="1">+IF(OFFSET('Water Data'!$G$29,0,10*ROW('Water Data'!G18))="","",OFFSET('Water Data'!$G$29,0,10*ROW('Water Data'!G18)))</f>
        <v/>
      </c>
      <c r="CE24" s="371" t="str">
        <f ca="1">+IF(OFFSET('Water Data'!$H$27,0,10*ROW('Water Data'!H18))="","",OFFSET('Water Data'!$H$27,0,10*ROW('Water Data'!H18)))</f>
        <v/>
      </c>
      <c r="CF24" s="371" t="str">
        <f ca="1">+IF(OFFSET('Water Data'!$H$28,0,10*ROW('Water Data'!H18))="","",OFFSET('Water Data'!$H$28,0,10*ROW('Water Data'!H18)))</f>
        <v/>
      </c>
      <c r="CG24" s="371" t="str">
        <f ca="1">+IF(OFFSET('Water Data'!$H$29,0,10*ROW('Water Data'!H18))="","",OFFSET('Water Data'!$H$29,0,10*ROW('Water Data'!H18)))</f>
        <v/>
      </c>
      <c r="CH24" s="371" t="str">
        <f ca="1">+IF(OFFSET('Water Data'!$I$27,0,10*ROW('Water Data'!I18))="","",OFFSET('Water Data'!$I$27,0,10*ROW('Water Data'!I18)))</f>
        <v/>
      </c>
      <c r="CI24" s="371" t="str">
        <f ca="1">+IF(OFFSET('Water Data'!$I$28,0,10*ROW('Water Data'!I18))="","",OFFSET('Water Data'!$I$28,0,10*ROW('Water Data'!I18)))</f>
        <v/>
      </c>
      <c r="CJ24" s="371" t="str">
        <f ca="1">+IF(OFFSET('Water Data'!$I$29,0,10*ROW('Water Data'!I18))="","",OFFSET('Water Data'!$I$29,0,10*ROW('Water Data'!I18)))</f>
        <v/>
      </c>
      <c r="CK24" s="371" t="str">
        <f ca="1">+IF(OFFSET('Sanitation Data'!$D$28,0,10*ROW('Sanitation Data'!D18))="","",OFFSET('Sanitation Data'!$D$28,0,10*ROW('Sanitation Data'!D18)))</f>
        <v/>
      </c>
      <c r="CL24" s="371" t="str">
        <f ca="1">+IF(OFFSET('Sanitation Data'!$D$29,0,10*ROW('Sanitation Data'!D18))="","",OFFSET('Sanitation Data'!$D$29,0,10*ROW('Sanitation Data'!D18)))</f>
        <v/>
      </c>
      <c r="CM24" s="371" t="str">
        <f ca="1">+IF(OFFSET('Sanitation Data'!$D$30,0,10*ROW('Sanitation Data'!D18))="","",OFFSET('Sanitation Data'!$D$30,0,10*ROW('Sanitation Data'!D18)))</f>
        <v/>
      </c>
      <c r="CN24" s="371" t="str">
        <f ca="1">+IF(OFFSET('Sanitation Data'!$D$31,0,10*ROW('Sanitation Data'!D18))="","",OFFSET('Sanitation Data'!$D$31,0,10*ROW('Sanitation Data'!D18)))</f>
        <v/>
      </c>
      <c r="CO24" s="371" t="str">
        <f ca="1">+IF(OFFSET('Sanitation Data'!$D$32,0,10*ROW('Sanitation Data'!D18))="","",OFFSET('Sanitation Data'!$D$32,0,10*ROW('Sanitation Data'!D18)))</f>
        <v/>
      </c>
      <c r="CP24" s="371" t="str">
        <f ca="1">+IF(OFFSET('Sanitation Data'!$E$28,0,10*ROW('Sanitation Data'!E18))="","",OFFSET('Sanitation Data'!$E$28,0,10*ROW('Sanitation Data'!E18)))</f>
        <v/>
      </c>
      <c r="CQ24" s="371" t="str">
        <f ca="1">+IF(OFFSET('Sanitation Data'!$E$29,0,10*ROW('Sanitation Data'!E18))="","",OFFSET('Sanitation Data'!$E$29,0,10*ROW('Sanitation Data'!E18)))</f>
        <v/>
      </c>
      <c r="CR24" s="371" t="str">
        <f ca="1">+IF(OFFSET('Sanitation Data'!$E$30,0,10*ROW('Sanitation Data'!E18))="","",OFFSET('Sanitation Data'!$E$30,0,10*ROW('Sanitation Data'!E18)))</f>
        <v/>
      </c>
      <c r="CS24" s="371" t="str">
        <f ca="1">+IF(OFFSET('Sanitation Data'!$E$31,0,10*ROW('Sanitation Data'!E18))="","",OFFSET('Sanitation Data'!$E$31,0,10*ROW('Sanitation Data'!E18)))</f>
        <v/>
      </c>
      <c r="CT24" s="371" t="str">
        <f ca="1">+IF(OFFSET('Sanitation Data'!$E$32,0,10*ROW('Sanitation Data'!E18))="","",OFFSET('Sanitation Data'!$E$32,0,10*ROW('Sanitation Data'!E18)))</f>
        <v/>
      </c>
      <c r="CU24" s="371" t="str">
        <f ca="1">+IF(OFFSET('Sanitation Data'!$F$28,0,10*ROW('Sanitation Data'!F18))="","",OFFSET('Sanitation Data'!$F$28,0,10*ROW('Sanitation Data'!F18)))</f>
        <v/>
      </c>
      <c r="CV24" s="371" t="str">
        <f ca="1">+IF(OFFSET('Sanitation Data'!$F$29,0,10*ROW('Sanitation Data'!F18))="","",OFFSET('Sanitation Data'!$F$29,0,10*ROW('Sanitation Data'!F18)))</f>
        <v/>
      </c>
      <c r="CW24" s="371" t="str">
        <f ca="1">+IF(OFFSET('Sanitation Data'!$F$30,0,10*ROW('Sanitation Data'!F18))="","",OFFSET('Sanitation Data'!$F$30,0,10*ROW('Sanitation Data'!F18)))</f>
        <v/>
      </c>
      <c r="CX24" s="371" t="str">
        <f ca="1">+IF(OFFSET('Sanitation Data'!$F$31,0,10*ROW('Sanitation Data'!F18))="","",OFFSET('Sanitation Data'!$F$31,0,10*ROW('Sanitation Data'!F18)))</f>
        <v/>
      </c>
      <c r="CY24" s="371" t="str">
        <f ca="1">+IF(OFFSET('Sanitation Data'!$F$32,0,10*ROW('Sanitation Data'!F18))="","",OFFSET('Sanitation Data'!$F$32,0,10*ROW('Sanitation Data'!F18)))</f>
        <v/>
      </c>
      <c r="CZ24" s="371" t="str">
        <f ca="1">+IF(OFFSET('Sanitation Data'!$G$28,0,10*ROW('Sanitation Data'!G18))="","",OFFSET('Sanitation Data'!$G$28,0,10*ROW('Sanitation Data'!G18)))</f>
        <v/>
      </c>
      <c r="DA24" s="371" t="str">
        <f ca="1">+IF(OFFSET('Sanitation Data'!$G$29,0,10*ROW('Sanitation Data'!G18))="","",OFFSET('Sanitation Data'!$G$29,0,10*ROW('Sanitation Data'!G18)))</f>
        <v/>
      </c>
      <c r="DB24" s="371" t="str">
        <f ca="1">+IF(OFFSET('Sanitation Data'!$G$30,0,10*ROW('Sanitation Data'!G18))="","",OFFSET('Sanitation Data'!$G$30,0,10*ROW('Sanitation Data'!G18)))</f>
        <v/>
      </c>
      <c r="DC24" s="371" t="str">
        <f ca="1">+IF(OFFSET('Sanitation Data'!$G$31,0,10*ROW('Sanitation Data'!G18))="","",OFFSET('Sanitation Data'!$G$31,0,10*ROW('Sanitation Data'!G18)))</f>
        <v/>
      </c>
      <c r="DD24" s="371" t="str">
        <f ca="1">+IF(OFFSET('Sanitation Data'!$G$32,0,10*ROW('Sanitation Data'!G18))="","",OFFSET('Sanitation Data'!$G$32,0,10*ROW('Sanitation Data'!G18)))</f>
        <v/>
      </c>
      <c r="DE24" s="371" t="str">
        <f ca="1">+IF(OFFSET('Sanitation Data'!$H$28,0,10*ROW('Sanitation Data'!H18))="","",OFFSET('Sanitation Data'!$H$28,0,10*ROW('Sanitation Data'!H18)))</f>
        <v/>
      </c>
      <c r="DF24" s="371" t="str">
        <f ca="1">+IF(OFFSET('Sanitation Data'!$H$29,0,10*ROW('Sanitation Data'!H18))="","",OFFSET('Sanitation Data'!$H$29,0,10*ROW('Sanitation Data'!H18)))</f>
        <v/>
      </c>
      <c r="DG24" s="371" t="str">
        <f ca="1">+IF(OFFSET('Sanitation Data'!$H$30,0,10*ROW('Sanitation Data'!H18))="","",OFFSET('Sanitation Data'!$H$30,0,10*ROW('Sanitation Data'!H18)))</f>
        <v/>
      </c>
      <c r="DH24" s="371" t="str">
        <f ca="1">+IF(OFFSET('Sanitation Data'!$H$31,0,10*ROW('Sanitation Data'!H18))="","",OFFSET('Sanitation Data'!$H$31,0,10*ROW('Sanitation Data'!H18)))</f>
        <v/>
      </c>
      <c r="DI24" s="371" t="str">
        <f ca="1">+IF(OFFSET('Sanitation Data'!$H$32,0,10*ROW('Sanitation Data'!H18))="","",OFFSET('Sanitation Data'!$H$32,0,10*ROW('Sanitation Data'!H18)))</f>
        <v/>
      </c>
      <c r="DJ24" s="371" t="str">
        <f ca="1">+IF(OFFSET('Sanitation Data'!$I$28,0,10*ROW('Sanitation Data'!I18))="","",OFFSET('Sanitation Data'!$I$28,0,10*ROW('Sanitation Data'!I18)))</f>
        <v/>
      </c>
      <c r="DK24" s="371" t="str">
        <f ca="1">+IF(OFFSET('Sanitation Data'!$I$29,0,10*ROW('Sanitation Data'!I18))="","",OFFSET('Sanitation Data'!$I$29,0,10*ROW('Sanitation Data'!I18)))</f>
        <v/>
      </c>
      <c r="DL24" s="371" t="str">
        <f ca="1">+IF(OFFSET('Sanitation Data'!$I$30,0,10*ROW('Sanitation Data'!I18))="","",OFFSET('Sanitation Data'!$I$30,0,10*ROW('Sanitation Data'!I18)))</f>
        <v/>
      </c>
      <c r="DM24" s="371" t="str">
        <f ca="1">+IF(OFFSET('Sanitation Data'!$I$31,0,10*ROW('Sanitation Data'!I18))="","",OFFSET('Sanitation Data'!$I$31,0,10*ROW('Sanitation Data'!I18)))</f>
        <v/>
      </c>
      <c r="DN24" s="371" t="str">
        <f ca="1">+IF(OFFSET('Sanitation Data'!$I$32,0,10*ROW('Sanitation Data'!I18))="","",OFFSET('Sanitation Data'!$I$32,0,10*ROW('Sanitation Data'!I18)))</f>
        <v/>
      </c>
      <c r="DO24" s="371" t="str">
        <f ca="1">+IF(OFFSET('Hygiene Data'!$D$11,0,10*ROW('Hygiene Data'!D18))="","",OFFSET('Hygiene Data'!$D$11,0,10*ROW('Hygiene Data'!D18)))</f>
        <v/>
      </c>
      <c r="DP24" s="371" t="str">
        <f ca="1">+IF(OFFSET('Hygiene Data'!$D$12,0,10*ROW('Hygiene Data'!D18))="","",OFFSET('Hygiene Data'!$D$12,0,10*ROW('Hygiene Data'!D18)))</f>
        <v/>
      </c>
      <c r="DQ24" s="371" t="str">
        <f ca="1">+IF(OFFSET('Hygiene Data'!$D$13,0,10*ROW('Hygiene Data'!D18))="","",OFFSET('Hygiene Data'!$D$13,0,10*ROW('Hygiene Data'!D18)))</f>
        <v/>
      </c>
      <c r="DR24" s="371" t="str">
        <f ca="1">+IF(OFFSET('Hygiene Data'!$E$11,0,10*ROW('Hygiene Data'!E18))="","",OFFSET('Hygiene Data'!$E$11,0,10*ROW('Hygiene Data'!E18)))</f>
        <v/>
      </c>
      <c r="DS24" s="371" t="str">
        <f ca="1">+IF(OFFSET('Hygiene Data'!$E$12,0,10*ROW('Hygiene Data'!E18))="","",OFFSET('Hygiene Data'!$E$12,0,10*ROW('Hygiene Data'!E18)))</f>
        <v/>
      </c>
      <c r="DT24" s="371" t="str">
        <f ca="1">+IF(OFFSET('Hygiene Data'!$E$13,0,10*ROW('Hygiene Data'!E18))="","",OFFSET('Hygiene Data'!$E$13,0,10*ROW('Hygiene Data'!E18)))</f>
        <v/>
      </c>
      <c r="DU24" s="371" t="str">
        <f ca="1">+IF(OFFSET('Hygiene Data'!$F$11,0,10*ROW('Hygiene Data'!F18))="","",OFFSET('Hygiene Data'!$F$11,0,10*ROW('Hygiene Data'!F18)))</f>
        <v/>
      </c>
      <c r="DV24" s="371" t="str">
        <f ca="1">+IF(OFFSET('Hygiene Data'!$F$12,0,10*ROW('Hygiene Data'!F18))="","",OFFSET('Hygiene Data'!$F$12,0,10*ROW('Hygiene Data'!F18)))</f>
        <v/>
      </c>
      <c r="DW24" s="371" t="str">
        <f ca="1">+IF(OFFSET('Hygiene Data'!$F$13,0,10*ROW('Hygiene Data'!F18))="","",OFFSET('Hygiene Data'!$F$13,0,10*ROW('Hygiene Data'!F18)))</f>
        <v/>
      </c>
      <c r="DX24" s="371" t="str">
        <f ca="1">+IF(OFFSET('Hygiene Data'!$G$11,0,10*ROW('Hygiene Data'!G18))="","",OFFSET('Hygiene Data'!$G$11,0,10*ROW('Hygiene Data'!G18)))</f>
        <v/>
      </c>
      <c r="DY24" s="371" t="str">
        <f ca="1">+IF(OFFSET('Hygiene Data'!$G$12,0,10*ROW('Hygiene Data'!G18))="","",OFFSET('Hygiene Data'!$G$12,0,10*ROW('Hygiene Data'!G18)))</f>
        <v/>
      </c>
      <c r="DZ24" s="371" t="str">
        <f ca="1">+IF(OFFSET('Hygiene Data'!$G$13,0,10*ROW('Hygiene Data'!G18))="","",OFFSET('Hygiene Data'!$G$13,0,10*ROW('Hygiene Data'!G18)))</f>
        <v/>
      </c>
      <c r="EA24" s="371" t="str">
        <f ca="1">+IF(OFFSET('Hygiene Data'!$H$11,0,10*ROW('Hygiene Data'!H18))="","",OFFSET('Hygiene Data'!$H$11,0,10*ROW('Hygiene Data'!H18)))</f>
        <v/>
      </c>
      <c r="EB24" s="371" t="str">
        <f ca="1">+IF(OFFSET('Hygiene Data'!$H$12,0,10*ROW('Hygiene Data'!H18))="","",OFFSET('Hygiene Data'!$H$12,0,10*ROW('Hygiene Data'!H18)))</f>
        <v/>
      </c>
      <c r="EC24" s="371" t="str">
        <f ca="1">+IF(OFFSET('Hygiene Data'!$H$13,0,10*ROW('Hygiene Data'!H18))="","",OFFSET('Hygiene Data'!$H$13,0,10*ROW('Hygiene Data'!H18)))</f>
        <v/>
      </c>
      <c r="ED24" s="371" t="str">
        <f ca="1">+IF(OFFSET('Hygiene Data'!$I$11,0,10*ROW('Hygiene Data'!I18))="","",OFFSET('Hygiene Data'!$I$11,0,10*ROW('Hygiene Data'!I18)))</f>
        <v/>
      </c>
      <c r="EE24" s="371" t="str">
        <f ca="1">+IF(OFFSET('Hygiene Data'!$I$12,0,10*ROW('Hygiene Data'!I18))="","",OFFSET('Hygiene Data'!$I$12,0,10*ROW('Hygiene Data'!I18)))</f>
        <v/>
      </c>
      <c r="EF24" s="371" t="str">
        <f ca="1">+IF(OFFSET('Hygiene Data'!$I$13,0,10*ROW('Hygiene Data'!I18))="","",OFFSET('Hygiene Data'!$I$13,0,10*ROW('Hygiene Data'!I18)))</f>
        <v/>
      </c>
    </row>
    <row r="25" spans="1:136" x14ac:dyDescent="0.25">
      <c r="A25" s="480" t="str">
        <f ca="1">+IF(OFFSET('Water Data'!$B$2,0,10*ROW('Water Data'!E19))="","",OFFSET('Water Data'!$B$2,0,10*ROW('Water Data'!E19)))</f>
        <v/>
      </c>
      <c r="B25" s="480"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7" t="str">
        <f t="shared" ca="1" si="0"/>
        <v/>
      </c>
      <c r="D25" s="508"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8"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8"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8"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8"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8"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8"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8"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8"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8"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8"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8"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8"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8"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8"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8"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8"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8"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9"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9"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9"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9"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9"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9"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9"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9"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9"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9"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9"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9"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9"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9"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9"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9"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9"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9"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9"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9"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9"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9"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9"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9"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9"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9"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9"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9"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9"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9"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10"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6"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10"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10"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10"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10"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10"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10"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10"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10"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10"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10"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10"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10"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10"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10"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10"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10"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1" t="str">
        <f ca="1">+IF(OFFSET('Water Data'!$D$27,0,10*ROW('Water Data'!D19))="","",OFFSET('Water Data'!$D$27,0,10*ROW('Water Data'!D19)))</f>
        <v/>
      </c>
      <c r="BT25" s="371" t="str">
        <f ca="1">+IF(OFFSET('Water Data'!$D$28,0,10*ROW('Water Data'!D19))="","",OFFSET('Water Data'!$D$28,0,10*ROW('Water Data'!D19)))</f>
        <v/>
      </c>
      <c r="BU25" s="371" t="str">
        <f ca="1">+IF(OFFSET('Water Data'!$D$29,0,10*ROW('Water Data'!D19))="","",OFFSET('Water Data'!$D$29,0,10*ROW('Water Data'!D19)))</f>
        <v/>
      </c>
      <c r="BV25" s="371" t="str">
        <f ca="1">+IF(OFFSET('Water Data'!$E$27,0,10*ROW('Water Data'!E19))="","",OFFSET('Water Data'!$E$27,0,10*ROW('Water Data'!E19)))</f>
        <v/>
      </c>
      <c r="BW25" s="371" t="str">
        <f ca="1">+IF(OFFSET('Water Data'!$E$28,0,10*ROW('Water Data'!E19))="","",OFFSET('Water Data'!$E$28,0,10*ROW('Water Data'!E19)))</f>
        <v/>
      </c>
      <c r="BX25" s="371" t="str">
        <f ca="1">+IF(OFFSET('Water Data'!$E$29,0,10*ROW('Water Data'!E19))="","",OFFSET('Water Data'!$E$29,0,10*ROW('Water Data'!E19)))</f>
        <v/>
      </c>
      <c r="BY25" s="371" t="str">
        <f ca="1">+IF(OFFSET('Water Data'!$F$27,0,10*ROW('Water Data'!F19))="","",OFFSET('Water Data'!$F$27,0,10*ROW('Water Data'!F19)))</f>
        <v/>
      </c>
      <c r="BZ25" s="371" t="str">
        <f ca="1">+IF(OFFSET('Water Data'!$F$28,0,10*ROW('Water Data'!F19))="","",OFFSET('Water Data'!$F$28,0,10*ROW('Water Data'!F19)))</f>
        <v/>
      </c>
      <c r="CA25" s="371" t="str">
        <f ca="1">+IF(OFFSET('Water Data'!$F$29,0,10*ROW('Water Data'!F19))="","",OFFSET('Water Data'!$F$29,0,10*ROW('Water Data'!F19)))</f>
        <v/>
      </c>
      <c r="CB25" s="371" t="str">
        <f ca="1">+IF(OFFSET('Water Data'!$G$27,0,10*ROW('Water Data'!G19))="","",OFFSET('Water Data'!$G$27,0,10*ROW('Water Data'!G19)))</f>
        <v/>
      </c>
      <c r="CC25" s="371" t="str">
        <f ca="1">+IF(OFFSET('Water Data'!$G$28,0,10*ROW('Water Data'!G19))="","",OFFSET('Water Data'!$G$28,0,10*ROW('Water Data'!G19)))</f>
        <v/>
      </c>
      <c r="CD25" s="371" t="str">
        <f ca="1">+IF(OFFSET('Water Data'!$G$29,0,10*ROW('Water Data'!G19))="","",OFFSET('Water Data'!$G$29,0,10*ROW('Water Data'!G19)))</f>
        <v/>
      </c>
      <c r="CE25" s="371" t="str">
        <f ca="1">+IF(OFFSET('Water Data'!$H$27,0,10*ROW('Water Data'!H19))="","",OFFSET('Water Data'!$H$27,0,10*ROW('Water Data'!H19)))</f>
        <v/>
      </c>
      <c r="CF25" s="371" t="str">
        <f ca="1">+IF(OFFSET('Water Data'!$H$28,0,10*ROW('Water Data'!H19))="","",OFFSET('Water Data'!$H$28,0,10*ROW('Water Data'!H19)))</f>
        <v/>
      </c>
      <c r="CG25" s="371" t="str">
        <f ca="1">+IF(OFFSET('Water Data'!$H$29,0,10*ROW('Water Data'!H19))="","",OFFSET('Water Data'!$H$29,0,10*ROW('Water Data'!H19)))</f>
        <v/>
      </c>
      <c r="CH25" s="371" t="str">
        <f ca="1">+IF(OFFSET('Water Data'!$I$27,0,10*ROW('Water Data'!I19))="","",OFFSET('Water Data'!$I$27,0,10*ROW('Water Data'!I19)))</f>
        <v/>
      </c>
      <c r="CI25" s="371" t="str">
        <f ca="1">+IF(OFFSET('Water Data'!$I$28,0,10*ROW('Water Data'!I19))="","",OFFSET('Water Data'!$I$28,0,10*ROW('Water Data'!I19)))</f>
        <v/>
      </c>
      <c r="CJ25" s="371" t="str">
        <f ca="1">+IF(OFFSET('Water Data'!$I$29,0,10*ROW('Water Data'!I19))="","",OFFSET('Water Data'!$I$29,0,10*ROW('Water Data'!I19)))</f>
        <v/>
      </c>
      <c r="CK25" s="371" t="str">
        <f ca="1">+IF(OFFSET('Sanitation Data'!$D$28,0,10*ROW('Sanitation Data'!D19))="","",OFFSET('Sanitation Data'!$D$28,0,10*ROW('Sanitation Data'!D19)))</f>
        <v/>
      </c>
      <c r="CL25" s="371" t="str">
        <f ca="1">+IF(OFFSET('Sanitation Data'!$D$29,0,10*ROW('Sanitation Data'!D19))="","",OFFSET('Sanitation Data'!$D$29,0,10*ROW('Sanitation Data'!D19)))</f>
        <v/>
      </c>
      <c r="CM25" s="371" t="str">
        <f ca="1">+IF(OFFSET('Sanitation Data'!$D$30,0,10*ROW('Sanitation Data'!D19))="","",OFFSET('Sanitation Data'!$D$30,0,10*ROW('Sanitation Data'!D19)))</f>
        <v/>
      </c>
      <c r="CN25" s="371" t="str">
        <f ca="1">+IF(OFFSET('Sanitation Data'!$D$31,0,10*ROW('Sanitation Data'!D19))="","",OFFSET('Sanitation Data'!$D$31,0,10*ROW('Sanitation Data'!D19)))</f>
        <v/>
      </c>
      <c r="CO25" s="371" t="str">
        <f ca="1">+IF(OFFSET('Sanitation Data'!$D$32,0,10*ROW('Sanitation Data'!D19))="","",OFFSET('Sanitation Data'!$D$32,0,10*ROW('Sanitation Data'!D19)))</f>
        <v/>
      </c>
      <c r="CP25" s="371" t="str">
        <f ca="1">+IF(OFFSET('Sanitation Data'!$E$28,0,10*ROW('Sanitation Data'!E19))="","",OFFSET('Sanitation Data'!$E$28,0,10*ROW('Sanitation Data'!E19)))</f>
        <v/>
      </c>
      <c r="CQ25" s="371" t="str">
        <f ca="1">+IF(OFFSET('Sanitation Data'!$E$29,0,10*ROW('Sanitation Data'!E19))="","",OFFSET('Sanitation Data'!$E$29,0,10*ROW('Sanitation Data'!E19)))</f>
        <v/>
      </c>
      <c r="CR25" s="371" t="str">
        <f ca="1">+IF(OFFSET('Sanitation Data'!$E$30,0,10*ROW('Sanitation Data'!E19))="","",OFFSET('Sanitation Data'!$E$30,0,10*ROW('Sanitation Data'!E19)))</f>
        <v/>
      </c>
      <c r="CS25" s="371" t="str">
        <f ca="1">+IF(OFFSET('Sanitation Data'!$E$31,0,10*ROW('Sanitation Data'!E19))="","",OFFSET('Sanitation Data'!$E$31,0,10*ROW('Sanitation Data'!E19)))</f>
        <v/>
      </c>
      <c r="CT25" s="371" t="str">
        <f ca="1">+IF(OFFSET('Sanitation Data'!$E$32,0,10*ROW('Sanitation Data'!E19))="","",OFFSET('Sanitation Data'!$E$32,0,10*ROW('Sanitation Data'!E19)))</f>
        <v/>
      </c>
      <c r="CU25" s="371" t="str">
        <f ca="1">+IF(OFFSET('Sanitation Data'!$F$28,0,10*ROW('Sanitation Data'!F19))="","",OFFSET('Sanitation Data'!$F$28,0,10*ROW('Sanitation Data'!F19)))</f>
        <v/>
      </c>
      <c r="CV25" s="371" t="str">
        <f ca="1">+IF(OFFSET('Sanitation Data'!$F$29,0,10*ROW('Sanitation Data'!F19))="","",OFFSET('Sanitation Data'!$F$29,0,10*ROW('Sanitation Data'!F19)))</f>
        <v/>
      </c>
      <c r="CW25" s="371" t="str">
        <f ca="1">+IF(OFFSET('Sanitation Data'!$F$30,0,10*ROW('Sanitation Data'!F19))="","",OFFSET('Sanitation Data'!$F$30,0,10*ROW('Sanitation Data'!F19)))</f>
        <v/>
      </c>
      <c r="CX25" s="371" t="str">
        <f ca="1">+IF(OFFSET('Sanitation Data'!$F$31,0,10*ROW('Sanitation Data'!F19))="","",OFFSET('Sanitation Data'!$F$31,0,10*ROW('Sanitation Data'!F19)))</f>
        <v/>
      </c>
      <c r="CY25" s="371" t="str">
        <f ca="1">+IF(OFFSET('Sanitation Data'!$F$32,0,10*ROW('Sanitation Data'!F19))="","",OFFSET('Sanitation Data'!$F$32,0,10*ROW('Sanitation Data'!F19)))</f>
        <v/>
      </c>
      <c r="CZ25" s="371" t="str">
        <f ca="1">+IF(OFFSET('Sanitation Data'!$G$28,0,10*ROW('Sanitation Data'!G19))="","",OFFSET('Sanitation Data'!$G$28,0,10*ROW('Sanitation Data'!G19)))</f>
        <v/>
      </c>
      <c r="DA25" s="371" t="str">
        <f ca="1">+IF(OFFSET('Sanitation Data'!$G$29,0,10*ROW('Sanitation Data'!G19))="","",OFFSET('Sanitation Data'!$G$29,0,10*ROW('Sanitation Data'!G19)))</f>
        <v/>
      </c>
      <c r="DB25" s="371" t="str">
        <f ca="1">+IF(OFFSET('Sanitation Data'!$G$30,0,10*ROW('Sanitation Data'!G19))="","",OFFSET('Sanitation Data'!$G$30,0,10*ROW('Sanitation Data'!G19)))</f>
        <v/>
      </c>
      <c r="DC25" s="371" t="str">
        <f ca="1">+IF(OFFSET('Sanitation Data'!$G$31,0,10*ROW('Sanitation Data'!G19))="","",OFFSET('Sanitation Data'!$G$31,0,10*ROW('Sanitation Data'!G19)))</f>
        <v/>
      </c>
      <c r="DD25" s="371" t="str">
        <f ca="1">+IF(OFFSET('Sanitation Data'!$G$32,0,10*ROW('Sanitation Data'!G19))="","",OFFSET('Sanitation Data'!$G$32,0,10*ROW('Sanitation Data'!G19)))</f>
        <v/>
      </c>
      <c r="DE25" s="371" t="str">
        <f ca="1">+IF(OFFSET('Sanitation Data'!$H$28,0,10*ROW('Sanitation Data'!H19))="","",OFFSET('Sanitation Data'!$H$28,0,10*ROW('Sanitation Data'!H19)))</f>
        <v/>
      </c>
      <c r="DF25" s="371" t="str">
        <f ca="1">+IF(OFFSET('Sanitation Data'!$H$29,0,10*ROW('Sanitation Data'!H19))="","",OFFSET('Sanitation Data'!$H$29,0,10*ROW('Sanitation Data'!H19)))</f>
        <v/>
      </c>
      <c r="DG25" s="371" t="str">
        <f ca="1">+IF(OFFSET('Sanitation Data'!$H$30,0,10*ROW('Sanitation Data'!H19))="","",OFFSET('Sanitation Data'!$H$30,0,10*ROW('Sanitation Data'!H19)))</f>
        <v/>
      </c>
      <c r="DH25" s="371" t="str">
        <f ca="1">+IF(OFFSET('Sanitation Data'!$H$31,0,10*ROW('Sanitation Data'!H19))="","",OFFSET('Sanitation Data'!$H$31,0,10*ROW('Sanitation Data'!H19)))</f>
        <v/>
      </c>
      <c r="DI25" s="371" t="str">
        <f ca="1">+IF(OFFSET('Sanitation Data'!$H$32,0,10*ROW('Sanitation Data'!H19))="","",OFFSET('Sanitation Data'!$H$32,0,10*ROW('Sanitation Data'!H19)))</f>
        <v/>
      </c>
      <c r="DJ25" s="371" t="str">
        <f ca="1">+IF(OFFSET('Sanitation Data'!$I$28,0,10*ROW('Sanitation Data'!I19))="","",OFFSET('Sanitation Data'!$I$28,0,10*ROW('Sanitation Data'!I19)))</f>
        <v/>
      </c>
      <c r="DK25" s="371" t="str">
        <f ca="1">+IF(OFFSET('Sanitation Data'!$I$29,0,10*ROW('Sanitation Data'!I19))="","",OFFSET('Sanitation Data'!$I$29,0,10*ROW('Sanitation Data'!I19)))</f>
        <v/>
      </c>
      <c r="DL25" s="371" t="str">
        <f ca="1">+IF(OFFSET('Sanitation Data'!$I$30,0,10*ROW('Sanitation Data'!I19))="","",OFFSET('Sanitation Data'!$I$30,0,10*ROW('Sanitation Data'!I19)))</f>
        <v/>
      </c>
      <c r="DM25" s="371" t="str">
        <f ca="1">+IF(OFFSET('Sanitation Data'!$I$31,0,10*ROW('Sanitation Data'!I19))="","",OFFSET('Sanitation Data'!$I$31,0,10*ROW('Sanitation Data'!I19)))</f>
        <v/>
      </c>
      <c r="DN25" s="371" t="str">
        <f ca="1">+IF(OFFSET('Sanitation Data'!$I$32,0,10*ROW('Sanitation Data'!I19))="","",OFFSET('Sanitation Data'!$I$32,0,10*ROW('Sanitation Data'!I19)))</f>
        <v/>
      </c>
      <c r="DO25" s="371" t="str">
        <f ca="1">+IF(OFFSET('Hygiene Data'!$D$11,0,10*ROW('Hygiene Data'!D19))="","",OFFSET('Hygiene Data'!$D$11,0,10*ROW('Hygiene Data'!D19)))</f>
        <v/>
      </c>
      <c r="DP25" s="371" t="str">
        <f ca="1">+IF(OFFSET('Hygiene Data'!$D$12,0,10*ROW('Hygiene Data'!D19))="","",OFFSET('Hygiene Data'!$D$12,0,10*ROW('Hygiene Data'!D19)))</f>
        <v/>
      </c>
      <c r="DQ25" s="371" t="str">
        <f ca="1">+IF(OFFSET('Hygiene Data'!$D$13,0,10*ROW('Hygiene Data'!D19))="","",OFFSET('Hygiene Data'!$D$13,0,10*ROW('Hygiene Data'!D19)))</f>
        <v/>
      </c>
      <c r="DR25" s="371" t="str">
        <f ca="1">+IF(OFFSET('Hygiene Data'!$E$11,0,10*ROW('Hygiene Data'!E19))="","",OFFSET('Hygiene Data'!$E$11,0,10*ROW('Hygiene Data'!E19)))</f>
        <v/>
      </c>
      <c r="DS25" s="371" t="str">
        <f ca="1">+IF(OFFSET('Hygiene Data'!$E$12,0,10*ROW('Hygiene Data'!E19))="","",OFFSET('Hygiene Data'!$E$12,0,10*ROW('Hygiene Data'!E19)))</f>
        <v/>
      </c>
      <c r="DT25" s="371" t="str">
        <f ca="1">+IF(OFFSET('Hygiene Data'!$E$13,0,10*ROW('Hygiene Data'!E19))="","",OFFSET('Hygiene Data'!$E$13,0,10*ROW('Hygiene Data'!E19)))</f>
        <v/>
      </c>
      <c r="DU25" s="371" t="str">
        <f ca="1">+IF(OFFSET('Hygiene Data'!$F$11,0,10*ROW('Hygiene Data'!F19))="","",OFFSET('Hygiene Data'!$F$11,0,10*ROW('Hygiene Data'!F19)))</f>
        <v/>
      </c>
      <c r="DV25" s="371" t="str">
        <f ca="1">+IF(OFFSET('Hygiene Data'!$F$12,0,10*ROW('Hygiene Data'!F19))="","",OFFSET('Hygiene Data'!$F$12,0,10*ROW('Hygiene Data'!F19)))</f>
        <v/>
      </c>
      <c r="DW25" s="371" t="str">
        <f ca="1">+IF(OFFSET('Hygiene Data'!$F$13,0,10*ROW('Hygiene Data'!F19))="","",OFFSET('Hygiene Data'!$F$13,0,10*ROW('Hygiene Data'!F19)))</f>
        <v/>
      </c>
      <c r="DX25" s="371" t="str">
        <f ca="1">+IF(OFFSET('Hygiene Data'!$G$11,0,10*ROW('Hygiene Data'!G19))="","",OFFSET('Hygiene Data'!$G$11,0,10*ROW('Hygiene Data'!G19)))</f>
        <v/>
      </c>
      <c r="DY25" s="371" t="str">
        <f ca="1">+IF(OFFSET('Hygiene Data'!$G$12,0,10*ROW('Hygiene Data'!G19))="","",OFFSET('Hygiene Data'!$G$12,0,10*ROW('Hygiene Data'!G19)))</f>
        <v/>
      </c>
      <c r="DZ25" s="371" t="str">
        <f ca="1">+IF(OFFSET('Hygiene Data'!$G$13,0,10*ROW('Hygiene Data'!G19))="","",OFFSET('Hygiene Data'!$G$13,0,10*ROW('Hygiene Data'!G19)))</f>
        <v/>
      </c>
      <c r="EA25" s="371" t="str">
        <f ca="1">+IF(OFFSET('Hygiene Data'!$H$11,0,10*ROW('Hygiene Data'!H19))="","",OFFSET('Hygiene Data'!$H$11,0,10*ROW('Hygiene Data'!H19)))</f>
        <v/>
      </c>
      <c r="EB25" s="371" t="str">
        <f ca="1">+IF(OFFSET('Hygiene Data'!$H$12,0,10*ROW('Hygiene Data'!H19))="","",OFFSET('Hygiene Data'!$H$12,0,10*ROW('Hygiene Data'!H19)))</f>
        <v/>
      </c>
      <c r="EC25" s="371" t="str">
        <f ca="1">+IF(OFFSET('Hygiene Data'!$H$13,0,10*ROW('Hygiene Data'!H19))="","",OFFSET('Hygiene Data'!$H$13,0,10*ROW('Hygiene Data'!H19)))</f>
        <v/>
      </c>
      <c r="ED25" s="371" t="str">
        <f ca="1">+IF(OFFSET('Hygiene Data'!$I$11,0,10*ROW('Hygiene Data'!I19))="","",OFFSET('Hygiene Data'!$I$11,0,10*ROW('Hygiene Data'!I19)))</f>
        <v/>
      </c>
      <c r="EE25" s="371" t="str">
        <f ca="1">+IF(OFFSET('Hygiene Data'!$I$12,0,10*ROW('Hygiene Data'!I19))="","",OFFSET('Hygiene Data'!$I$12,0,10*ROW('Hygiene Data'!I19)))</f>
        <v/>
      </c>
      <c r="EF25" s="371" t="str">
        <f ca="1">+IF(OFFSET('Hygiene Data'!$I$13,0,10*ROW('Hygiene Data'!I19))="","",OFFSET('Hygiene Data'!$I$13,0,10*ROW('Hygiene Data'!I19)))</f>
        <v/>
      </c>
    </row>
    <row r="26" spans="1:136" x14ac:dyDescent="0.25">
      <c r="A26" s="480" t="str">
        <f ca="1">+IF(OFFSET('Water Data'!$B$2,0,10*ROW('Water Data'!E20))="","",OFFSET('Water Data'!$B$2,0,10*ROW('Water Data'!E20)))</f>
        <v/>
      </c>
      <c r="B26" s="480"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7" t="str">
        <f t="shared" ca="1" si="0"/>
        <v/>
      </c>
      <c r="D26" s="508"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8"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8"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8"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8"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8"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8"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8"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8"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8"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8"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8"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8"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8"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8"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8"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8"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8"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9"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9"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9"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9"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9"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9"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9"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9"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9"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9"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9"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9"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9"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9"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9"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9"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9"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9"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9"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9"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9"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9"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9"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9"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9"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9"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9"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9"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9"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9"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10"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6"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10"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10"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10"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10"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10"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10"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10"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10"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10"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10"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10"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10"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10"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10"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10"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10"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1" t="str">
        <f ca="1">+IF(OFFSET('Water Data'!$D$27,0,10*ROW('Water Data'!D20))="","",OFFSET('Water Data'!$D$27,0,10*ROW('Water Data'!D20)))</f>
        <v/>
      </c>
      <c r="BT26" s="371" t="str">
        <f ca="1">+IF(OFFSET('Water Data'!$D$28,0,10*ROW('Water Data'!D20))="","",OFFSET('Water Data'!$D$28,0,10*ROW('Water Data'!D20)))</f>
        <v/>
      </c>
      <c r="BU26" s="371" t="str">
        <f ca="1">+IF(OFFSET('Water Data'!$D$29,0,10*ROW('Water Data'!D20))="","",OFFSET('Water Data'!$D$29,0,10*ROW('Water Data'!D20)))</f>
        <v/>
      </c>
      <c r="BV26" s="371" t="str">
        <f ca="1">+IF(OFFSET('Water Data'!$E$27,0,10*ROW('Water Data'!E20))="","",OFFSET('Water Data'!$E$27,0,10*ROW('Water Data'!E20)))</f>
        <v/>
      </c>
      <c r="BW26" s="371" t="str">
        <f ca="1">+IF(OFFSET('Water Data'!$E$28,0,10*ROW('Water Data'!E20))="","",OFFSET('Water Data'!$E$28,0,10*ROW('Water Data'!E20)))</f>
        <v/>
      </c>
      <c r="BX26" s="371" t="str">
        <f ca="1">+IF(OFFSET('Water Data'!$E$29,0,10*ROW('Water Data'!E20))="","",OFFSET('Water Data'!$E$29,0,10*ROW('Water Data'!E20)))</f>
        <v/>
      </c>
      <c r="BY26" s="371" t="str">
        <f ca="1">+IF(OFFSET('Water Data'!$F$27,0,10*ROW('Water Data'!F20))="","",OFFSET('Water Data'!$F$27,0,10*ROW('Water Data'!F20)))</f>
        <v/>
      </c>
      <c r="BZ26" s="371" t="str">
        <f ca="1">+IF(OFFSET('Water Data'!$F$28,0,10*ROW('Water Data'!F20))="","",OFFSET('Water Data'!$F$28,0,10*ROW('Water Data'!F20)))</f>
        <v/>
      </c>
      <c r="CA26" s="371" t="str">
        <f ca="1">+IF(OFFSET('Water Data'!$F$29,0,10*ROW('Water Data'!F20))="","",OFFSET('Water Data'!$F$29,0,10*ROW('Water Data'!F20)))</f>
        <v/>
      </c>
      <c r="CB26" s="371" t="str">
        <f ca="1">+IF(OFFSET('Water Data'!$G$27,0,10*ROW('Water Data'!G20))="","",OFFSET('Water Data'!$G$27,0,10*ROW('Water Data'!G20)))</f>
        <v/>
      </c>
      <c r="CC26" s="371" t="str">
        <f ca="1">+IF(OFFSET('Water Data'!$G$28,0,10*ROW('Water Data'!G20))="","",OFFSET('Water Data'!$G$28,0,10*ROW('Water Data'!G20)))</f>
        <v/>
      </c>
      <c r="CD26" s="371" t="str">
        <f ca="1">+IF(OFFSET('Water Data'!$G$29,0,10*ROW('Water Data'!G20))="","",OFFSET('Water Data'!$G$29,0,10*ROW('Water Data'!G20)))</f>
        <v/>
      </c>
      <c r="CE26" s="371" t="str">
        <f ca="1">+IF(OFFSET('Water Data'!$H$27,0,10*ROW('Water Data'!H20))="","",OFFSET('Water Data'!$H$27,0,10*ROW('Water Data'!H20)))</f>
        <v/>
      </c>
      <c r="CF26" s="371" t="str">
        <f ca="1">+IF(OFFSET('Water Data'!$H$28,0,10*ROW('Water Data'!H20))="","",OFFSET('Water Data'!$H$28,0,10*ROW('Water Data'!H20)))</f>
        <v/>
      </c>
      <c r="CG26" s="371" t="str">
        <f ca="1">+IF(OFFSET('Water Data'!$H$29,0,10*ROW('Water Data'!H20))="","",OFFSET('Water Data'!$H$29,0,10*ROW('Water Data'!H20)))</f>
        <v/>
      </c>
      <c r="CH26" s="371" t="str">
        <f ca="1">+IF(OFFSET('Water Data'!$I$27,0,10*ROW('Water Data'!I20))="","",OFFSET('Water Data'!$I$27,0,10*ROW('Water Data'!I20)))</f>
        <v/>
      </c>
      <c r="CI26" s="371" t="str">
        <f ca="1">+IF(OFFSET('Water Data'!$I$28,0,10*ROW('Water Data'!I20))="","",OFFSET('Water Data'!$I$28,0,10*ROW('Water Data'!I20)))</f>
        <v/>
      </c>
      <c r="CJ26" s="371" t="str">
        <f ca="1">+IF(OFFSET('Water Data'!$I$29,0,10*ROW('Water Data'!I20))="","",OFFSET('Water Data'!$I$29,0,10*ROW('Water Data'!I20)))</f>
        <v/>
      </c>
      <c r="CK26" s="371" t="str">
        <f ca="1">+IF(OFFSET('Sanitation Data'!$D$28,0,10*ROW('Sanitation Data'!D20))="","",OFFSET('Sanitation Data'!$D$28,0,10*ROW('Sanitation Data'!D20)))</f>
        <v/>
      </c>
      <c r="CL26" s="371" t="str">
        <f ca="1">+IF(OFFSET('Sanitation Data'!$D$29,0,10*ROW('Sanitation Data'!D20))="","",OFFSET('Sanitation Data'!$D$29,0,10*ROW('Sanitation Data'!D20)))</f>
        <v/>
      </c>
      <c r="CM26" s="371" t="str">
        <f ca="1">+IF(OFFSET('Sanitation Data'!$D$30,0,10*ROW('Sanitation Data'!D20))="","",OFFSET('Sanitation Data'!$D$30,0,10*ROW('Sanitation Data'!D20)))</f>
        <v/>
      </c>
      <c r="CN26" s="371" t="str">
        <f ca="1">+IF(OFFSET('Sanitation Data'!$D$31,0,10*ROW('Sanitation Data'!D20))="","",OFFSET('Sanitation Data'!$D$31,0,10*ROW('Sanitation Data'!D20)))</f>
        <v/>
      </c>
      <c r="CO26" s="371" t="str">
        <f ca="1">+IF(OFFSET('Sanitation Data'!$D$32,0,10*ROW('Sanitation Data'!D20))="","",OFFSET('Sanitation Data'!$D$32,0,10*ROW('Sanitation Data'!D20)))</f>
        <v/>
      </c>
      <c r="CP26" s="371" t="str">
        <f ca="1">+IF(OFFSET('Sanitation Data'!$E$28,0,10*ROW('Sanitation Data'!E20))="","",OFFSET('Sanitation Data'!$E$28,0,10*ROW('Sanitation Data'!E20)))</f>
        <v/>
      </c>
      <c r="CQ26" s="371" t="str">
        <f ca="1">+IF(OFFSET('Sanitation Data'!$E$29,0,10*ROW('Sanitation Data'!E20))="","",OFFSET('Sanitation Data'!$E$29,0,10*ROW('Sanitation Data'!E20)))</f>
        <v/>
      </c>
      <c r="CR26" s="371" t="str">
        <f ca="1">+IF(OFFSET('Sanitation Data'!$E$30,0,10*ROW('Sanitation Data'!E20))="","",OFFSET('Sanitation Data'!$E$30,0,10*ROW('Sanitation Data'!E20)))</f>
        <v/>
      </c>
      <c r="CS26" s="371" t="str">
        <f ca="1">+IF(OFFSET('Sanitation Data'!$E$31,0,10*ROW('Sanitation Data'!E20))="","",OFFSET('Sanitation Data'!$E$31,0,10*ROW('Sanitation Data'!E20)))</f>
        <v/>
      </c>
      <c r="CT26" s="371" t="str">
        <f ca="1">+IF(OFFSET('Sanitation Data'!$E$32,0,10*ROW('Sanitation Data'!E20))="","",OFFSET('Sanitation Data'!$E$32,0,10*ROW('Sanitation Data'!E20)))</f>
        <v/>
      </c>
      <c r="CU26" s="371" t="str">
        <f ca="1">+IF(OFFSET('Sanitation Data'!$F$28,0,10*ROW('Sanitation Data'!F20))="","",OFFSET('Sanitation Data'!$F$28,0,10*ROW('Sanitation Data'!F20)))</f>
        <v/>
      </c>
      <c r="CV26" s="371" t="str">
        <f ca="1">+IF(OFFSET('Sanitation Data'!$F$29,0,10*ROW('Sanitation Data'!F20))="","",OFFSET('Sanitation Data'!$F$29,0,10*ROW('Sanitation Data'!F20)))</f>
        <v/>
      </c>
      <c r="CW26" s="371" t="str">
        <f ca="1">+IF(OFFSET('Sanitation Data'!$F$30,0,10*ROW('Sanitation Data'!F20))="","",OFFSET('Sanitation Data'!$F$30,0,10*ROW('Sanitation Data'!F20)))</f>
        <v/>
      </c>
      <c r="CX26" s="371" t="str">
        <f ca="1">+IF(OFFSET('Sanitation Data'!$F$31,0,10*ROW('Sanitation Data'!F20))="","",OFFSET('Sanitation Data'!$F$31,0,10*ROW('Sanitation Data'!F20)))</f>
        <v/>
      </c>
      <c r="CY26" s="371" t="str">
        <f ca="1">+IF(OFFSET('Sanitation Data'!$F$32,0,10*ROW('Sanitation Data'!F20))="","",OFFSET('Sanitation Data'!$F$32,0,10*ROW('Sanitation Data'!F20)))</f>
        <v/>
      </c>
      <c r="CZ26" s="371" t="str">
        <f ca="1">+IF(OFFSET('Sanitation Data'!$G$28,0,10*ROW('Sanitation Data'!G20))="","",OFFSET('Sanitation Data'!$G$28,0,10*ROW('Sanitation Data'!G20)))</f>
        <v/>
      </c>
      <c r="DA26" s="371" t="str">
        <f ca="1">+IF(OFFSET('Sanitation Data'!$G$29,0,10*ROW('Sanitation Data'!G20))="","",OFFSET('Sanitation Data'!$G$29,0,10*ROW('Sanitation Data'!G20)))</f>
        <v/>
      </c>
      <c r="DB26" s="371" t="str">
        <f ca="1">+IF(OFFSET('Sanitation Data'!$G$30,0,10*ROW('Sanitation Data'!G20))="","",OFFSET('Sanitation Data'!$G$30,0,10*ROW('Sanitation Data'!G20)))</f>
        <v/>
      </c>
      <c r="DC26" s="371" t="str">
        <f ca="1">+IF(OFFSET('Sanitation Data'!$G$31,0,10*ROW('Sanitation Data'!G20))="","",OFFSET('Sanitation Data'!$G$31,0,10*ROW('Sanitation Data'!G20)))</f>
        <v/>
      </c>
      <c r="DD26" s="371" t="str">
        <f ca="1">+IF(OFFSET('Sanitation Data'!$G$32,0,10*ROW('Sanitation Data'!G20))="","",OFFSET('Sanitation Data'!$G$32,0,10*ROW('Sanitation Data'!G20)))</f>
        <v/>
      </c>
      <c r="DE26" s="371" t="str">
        <f ca="1">+IF(OFFSET('Sanitation Data'!$H$28,0,10*ROW('Sanitation Data'!H20))="","",OFFSET('Sanitation Data'!$H$28,0,10*ROW('Sanitation Data'!H20)))</f>
        <v/>
      </c>
      <c r="DF26" s="371" t="str">
        <f ca="1">+IF(OFFSET('Sanitation Data'!$H$29,0,10*ROW('Sanitation Data'!H20))="","",OFFSET('Sanitation Data'!$H$29,0,10*ROW('Sanitation Data'!H20)))</f>
        <v/>
      </c>
      <c r="DG26" s="371" t="str">
        <f ca="1">+IF(OFFSET('Sanitation Data'!$H$30,0,10*ROW('Sanitation Data'!H20))="","",OFFSET('Sanitation Data'!$H$30,0,10*ROW('Sanitation Data'!H20)))</f>
        <v/>
      </c>
      <c r="DH26" s="371" t="str">
        <f ca="1">+IF(OFFSET('Sanitation Data'!$H$31,0,10*ROW('Sanitation Data'!H20))="","",OFFSET('Sanitation Data'!$H$31,0,10*ROW('Sanitation Data'!H20)))</f>
        <v/>
      </c>
      <c r="DI26" s="371" t="str">
        <f ca="1">+IF(OFFSET('Sanitation Data'!$H$32,0,10*ROW('Sanitation Data'!H20))="","",OFFSET('Sanitation Data'!$H$32,0,10*ROW('Sanitation Data'!H20)))</f>
        <v/>
      </c>
      <c r="DJ26" s="371" t="str">
        <f ca="1">+IF(OFFSET('Sanitation Data'!$I$28,0,10*ROW('Sanitation Data'!I20))="","",OFFSET('Sanitation Data'!$I$28,0,10*ROW('Sanitation Data'!I20)))</f>
        <v/>
      </c>
      <c r="DK26" s="371" t="str">
        <f ca="1">+IF(OFFSET('Sanitation Data'!$I$29,0,10*ROW('Sanitation Data'!I20))="","",OFFSET('Sanitation Data'!$I$29,0,10*ROW('Sanitation Data'!I20)))</f>
        <v/>
      </c>
      <c r="DL26" s="371" t="str">
        <f ca="1">+IF(OFFSET('Sanitation Data'!$I$30,0,10*ROW('Sanitation Data'!I20))="","",OFFSET('Sanitation Data'!$I$30,0,10*ROW('Sanitation Data'!I20)))</f>
        <v/>
      </c>
      <c r="DM26" s="371" t="str">
        <f ca="1">+IF(OFFSET('Sanitation Data'!$I$31,0,10*ROW('Sanitation Data'!I20))="","",OFFSET('Sanitation Data'!$I$31,0,10*ROW('Sanitation Data'!I20)))</f>
        <v/>
      </c>
      <c r="DN26" s="371" t="str">
        <f ca="1">+IF(OFFSET('Sanitation Data'!$I$32,0,10*ROW('Sanitation Data'!I20))="","",OFFSET('Sanitation Data'!$I$32,0,10*ROW('Sanitation Data'!I20)))</f>
        <v/>
      </c>
      <c r="DO26" s="371" t="str">
        <f ca="1">+IF(OFFSET('Hygiene Data'!$D$11,0,10*ROW('Hygiene Data'!D20))="","",OFFSET('Hygiene Data'!$D$11,0,10*ROW('Hygiene Data'!D20)))</f>
        <v/>
      </c>
      <c r="DP26" s="371" t="str">
        <f ca="1">+IF(OFFSET('Hygiene Data'!$D$12,0,10*ROW('Hygiene Data'!D20))="","",OFFSET('Hygiene Data'!$D$12,0,10*ROW('Hygiene Data'!D20)))</f>
        <v/>
      </c>
      <c r="DQ26" s="371" t="str">
        <f ca="1">+IF(OFFSET('Hygiene Data'!$D$13,0,10*ROW('Hygiene Data'!D20))="","",OFFSET('Hygiene Data'!$D$13,0,10*ROW('Hygiene Data'!D20)))</f>
        <v/>
      </c>
      <c r="DR26" s="371" t="str">
        <f ca="1">+IF(OFFSET('Hygiene Data'!$E$11,0,10*ROW('Hygiene Data'!E20))="","",OFFSET('Hygiene Data'!$E$11,0,10*ROW('Hygiene Data'!E20)))</f>
        <v/>
      </c>
      <c r="DS26" s="371" t="str">
        <f ca="1">+IF(OFFSET('Hygiene Data'!$E$12,0,10*ROW('Hygiene Data'!E20))="","",OFFSET('Hygiene Data'!$E$12,0,10*ROW('Hygiene Data'!E20)))</f>
        <v/>
      </c>
      <c r="DT26" s="371" t="str">
        <f ca="1">+IF(OFFSET('Hygiene Data'!$E$13,0,10*ROW('Hygiene Data'!E20))="","",OFFSET('Hygiene Data'!$E$13,0,10*ROW('Hygiene Data'!E20)))</f>
        <v/>
      </c>
      <c r="DU26" s="371" t="str">
        <f ca="1">+IF(OFFSET('Hygiene Data'!$F$11,0,10*ROW('Hygiene Data'!F20))="","",OFFSET('Hygiene Data'!$F$11,0,10*ROW('Hygiene Data'!F20)))</f>
        <v/>
      </c>
      <c r="DV26" s="371" t="str">
        <f ca="1">+IF(OFFSET('Hygiene Data'!$F$12,0,10*ROW('Hygiene Data'!F20))="","",OFFSET('Hygiene Data'!$F$12,0,10*ROW('Hygiene Data'!F20)))</f>
        <v/>
      </c>
      <c r="DW26" s="371" t="str">
        <f ca="1">+IF(OFFSET('Hygiene Data'!$F$13,0,10*ROW('Hygiene Data'!F20))="","",OFFSET('Hygiene Data'!$F$13,0,10*ROW('Hygiene Data'!F20)))</f>
        <v/>
      </c>
      <c r="DX26" s="371" t="str">
        <f ca="1">+IF(OFFSET('Hygiene Data'!$G$11,0,10*ROW('Hygiene Data'!G20))="","",OFFSET('Hygiene Data'!$G$11,0,10*ROW('Hygiene Data'!G20)))</f>
        <v/>
      </c>
      <c r="DY26" s="371" t="str">
        <f ca="1">+IF(OFFSET('Hygiene Data'!$G$12,0,10*ROW('Hygiene Data'!G20))="","",OFFSET('Hygiene Data'!$G$12,0,10*ROW('Hygiene Data'!G20)))</f>
        <v/>
      </c>
      <c r="DZ26" s="371" t="str">
        <f ca="1">+IF(OFFSET('Hygiene Data'!$G$13,0,10*ROW('Hygiene Data'!G20))="","",OFFSET('Hygiene Data'!$G$13,0,10*ROW('Hygiene Data'!G20)))</f>
        <v/>
      </c>
      <c r="EA26" s="371" t="str">
        <f ca="1">+IF(OFFSET('Hygiene Data'!$H$11,0,10*ROW('Hygiene Data'!H20))="","",OFFSET('Hygiene Data'!$H$11,0,10*ROW('Hygiene Data'!H20)))</f>
        <v/>
      </c>
      <c r="EB26" s="371" t="str">
        <f ca="1">+IF(OFFSET('Hygiene Data'!$H$12,0,10*ROW('Hygiene Data'!H20))="","",OFFSET('Hygiene Data'!$H$12,0,10*ROW('Hygiene Data'!H20)))</f>
        <v/>
      </c>
      <c r="EC26" s="371" t="str">
        <f ca="1">+IF(OFFSET('Hygiene Data'!$H$13,0,10*ROW('Hygiene Data'!H20))="","",OFFSET('Hygiene Data'!$H$13,0,10*ROW('Hygiene Data'!H20)))</f>
        <v/>
      </c>
      <c r="ED26" s="371" t="str">
        <f ca="1">+IF(OFFSET('Hygiene Data'!$I$11,0,10*ROW('Hygiene Data'!I20))="","",OFFSET('Hygiene Data'!$I$11,0,10*ROW('Hygiene Data'!I20)))</f>
        <v/>
      </c>
      <c r="EE26" s="371" t="str">
        <f ca="1">+IF(OFFSET('Hygiene Data'!$I$12,0,10*ROW('Hygiene Data'!I20))="","",OFFSET('Hygiene Data'!$I$12,0,10*ROW('Hygiene Data'!I20)))</f>
        <v/>
      </c>
      <c r="EF26" s="371" t="str">
        <f ca="1">+IF(OFFSET('Hygiene Data'!$I$13,0,10*ROW('Hygiene Data'!I20))="","",OFFSET('Hygiene Data'!$I$13,0,10*ROW('Hygiene Data'!I20)))</f>
        <v/>
      </c>
    </row>
    <row r="27" spans="1:136" x14ac:dyDescent="0.25">
      <c r="A27" s="480" t="str">
        <f ca="1">+IF(OFFSET('Water Data'!$B$2,0,10*ROW('Water Data'!E21))="","",OFFSET('Water Data'!$B$2,0,10*ROW('Water Data'!E21)))</f>
        <v/>
      </c>
      <c r="B27" s="480"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7" t="str">
        <f t="shared" ca="1" si="0"/>
        <v/>
      </c>
      <c r="D27" s="508"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8"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8"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8"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8"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8"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8"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8"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8"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8"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8"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8"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8"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8"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8"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8"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8"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8"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9"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9"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9"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9"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9"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9"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9"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9"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9"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9"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9"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9"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9"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9"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9"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9"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9"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9"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9"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9"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9"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9"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9"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9"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9"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9"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9"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9"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9"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9"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10"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6"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10"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10"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10"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10"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10"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10"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10"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10"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10"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10"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10"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10"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10"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10"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10"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10"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1" t="str">
        <f ca="1">+IF(OFFSET('Water Data'!$D$27,0,10*ROW('Water Data'!D21))="","",OFFSET('Water Data'!$D$27,0,10*ROW('Water Data'!D21)))</f>
        <v/>
      </c>
      <c r="BT27" s="371" t="str">
        <f ca="1">+IF(OFFSET('Water Data'!$D$28,0,10*ROW('Water Data'!D21))="","",OFFSET('Water Data'!$D$28,0,10*ROW('Water Data'!D21)))</f>
        <v/>
      </c>
      <c r="BU27" s="371" t="str">
        <f ca="1">+IF(OFFSET('Water Data'!$D$29,0,10*ROW('Water Data'!D21))="","",OFFSET('Water Data'!$D$29,0,10*ROW('Water Data'!D21)))</f>
        <v/>
      </c>
      <c r="BV27" s="371" t="str">
        <f ca="1">+IF(OFFSET('Water Data'!$E$27,0,10*ROW('Water Data'!E21))="","",OFFSET('Water Data'!$E$27,0,10*ROW('Water Data'!E21)))</f>
        <v/>
      </c>
      <c r="BW27" s="371" t="str">
        <f ca="1">+IF(OFFSET('Water Data'!$E$28,0,10*ROW('Water Data'!E21))="","",OFFSET('Water Data'!$E$28,0,10*ROW('Water Data'!E21)))</f>
        <v/>
      </c>
      <c r="BX27" s="371" t="str">
        <f ca="1">+IF(OFFSET('Water Data'!$E$29,0,10*ROW('Water Data'!E21))="","",OFFSET('Water Data'!$E$29,0,10*ROW('Water Data'!E21)))</f>
        <v/>
      </c>
      <c r="BY27" s="371" t="str">
        <f ca="1">+IF(OFFSET('Water Data'!$F$27,0,10*ROW('Water Data'!F21))="","",OFFSET('Water Data'!$F$27,0,10*ROW('Water Data'!F21)))</f>
        <v/>
      </c>
      <c r="BZ27" s="371" t="str">
        <f ca="1">+IF(OFFSET('Water Data'!$F$28,0,10*ROW('Water Data'!F21))="","",OFFSET('Water Data'!$F$28,0,10*ROW('Water Data'!F21)))</f>
        <v/>
      </c>
      <c r="CA27" s="371" t="str">
        <f ca="1">+IF(OFFSET('Water Data'!$F$29,0,10*ROW('Water Data'!F21))="","",OFFSET('Water Data'!$F$29,0,10*ROW('Water Data'!F21)))</f>
        <v/>
      </c>
      <c r="CB27" s="371" t="str">
        <f ca="1">+IF(OFFSET('Water Data'!$G$27,0,10*ROW('Water Data'!G21))="","",OFFSET('Water Data'!$G$27,0,10*ROW('Water Data'!G21)))</f>
        <v/>
      </c>
      <c r="CC27" s="371" t="str">
        <f ca="1">+IF(OFFSET('Water Data'!$G$28,0,10*ROW('Water Data'!G21))="","",OFFSET('Water Data'!$G$28,0,10*ROW('Water Data'!G21)))</f>
        <v/>
      </c>
      <c r="CD27" s="371" t="str">
        <f ca="1">+IF(OFFSET('Water Data'!$G$29,0,10*ROW('Water Data'!G21))="","",OFFSET('Water Data'!$G$29,0,10*ROW('Water Data'!G21)))</f>
        <v/>
      </c>
      <c r="CE27" s="371" t="str">
        <f ca="1">+IF(OFFSET('Water Data'!$H$27,0,10*ROW('Water Data'!H21))="","",OFFSET('Water Data'!$H$27,0,10*ROW('Water Data'!H21)))</f>
        <v/>
      </c>
      <c r="CF27" s="371" t="str">
        <f ca="1">+IF(OFFSET('Water Data'!$H$28,0,10*ROW('Water Data'!H21))="","",OFFSET('Water Data'!$H$28,0,10*ROW('Water Data'!H21)))</f>
        <v/>
      </c>
      <c r="CG27" s="371" t="str">
        <f ca="1">+IF(OFFSET('Water Data'!$H$29,0,10*ROW('Water Data'!H21))="","",OFFSET('Water Data'!$H$29,0,10*ROW('Water Data'!H21)))</f>
        <v/>
      </c>
      <c r="CH27" s="371" t="str">
        <f ca="1">+IF(OFFSET('Water Data'!$I$27,0,10*ROW('Water Data'!I21))="","",OFFSET('Water Data'!$I$27,0,10*ROW('Water Data'!I21)))</f>
        <v/>
      </c>
      <c r="CI27" s="371" t="str">
        <f ca="1">+IF(OFFSET('Water Data'!$I$28,0,10*ROW('Water Data'!I21))="","",OFFSET('Water Data'!$I$28,0,10*ROW('Water Data'!I21)))</f>
        <v/>
      </c>
      <c r="CJ27" s="371" t="str">
        <f ca="1">+IF(OFFSET('Water Data'!$I$29,0,10*ROW('Water Data'!I21))="","",OFFSET('Water Data'!$I$29,0,10*ROW('Water Data'!I21)))</f>
        <v/>
      </c>
      <c r="CK27" s="371" t="str">
        <f ca="1">+IF(OFFSET('Sanitation Data'!$D$28,0,10*ROW('Sanitation Data'!D21))="","",OFFSET('Sanitation Data'!$D$28,0,10*ROW('Sanitation Data'!D21)))</f>
        <v/>
      </c>
      <c r="CL27" s="371" t="str">
        <f ca="1">+IF(OFFSET('Sanitation Data'!$D$29,0,10*ROW('Sanitation Data'!D21))="","",OFFSET('Sanitation Data'!$D$29,0,10*ROW('Sanitation Data'!D21)))</f>
        <v/>
      </c>
      <c r="CM27" s="371" t="str">
        <f ca="1">+IF(OFFSET('Sanitation Data'!$D$30,0,10*ROW('Sanitation Data'!D21))="","",OFFSET('Sanitation Data'!$D$30,0,10*ROW('Sanitation Data'!D21)))</f>
        <v/>
      </c>
      <c r="CN27" s="371" t="str">
        <f ca="1">+IF(OFFSET('Sanitation Data'!$D$31,0,10*ROW('Sanitation Data'!D21))="","",OFFSET('Sanitation Data'!$D$31,0,10*ROW('Sanitation Data'!D21)))</f>
        <v/>
      </c>
      <c r="CO27" s="371" t="str">
        <f ca="1">+IF(OFFSET('Sanitation Data'!$D$32,0,10*ROW('Sanitation Data'!D21))="","",OFFSET('Sanitation Data'!$D$32,0,10*ROW('Sanitation Data'!D21)))</f>
        <v/>
      </c>
      <c r="CP27" s="371" t="str">
        <f ca="1">+IF(OFFSET('Sanitation Data'!$E$28,0,10*ROW('Sanitation Data'!E21))="","",OFFSET('Sanitation Data'!$E$28,0,10*ROW('Sanitation Data'!E21)))</f>
        <v/>
      </c>
      <c r="CQ27" s="371" t="str">
        <f ca="1">+IF(OFFSET('Sanitation Data'!$E$29,0,10*ROW('Sanitation Data'!E21))="","",OFFSET('Sanitation Data'!$E$29,0,10*ROW('Sanitation Data'!E21)))</f>
        <v/>
      </c>
      <c r="CR27" s="371" t="str">
        <f ca="1">+IF(OFFSET('Sanitation Data'!$E$30,0,10*ROW('Sanitation Data'!E21))="","",OFFSET('Sanitation Data'!$E$30,0,10*ROW('Sanitation Data'!E21)))</f>
        <v/>
      </c>
      <c r="CS27" s="371" t="str">
        <f ca="1">+IF(OFFSET('Sanitation Data'!$E$31,0,10*ROW('Sanitation Data'!E21))="","",OFFSET('Sanitation Data'!$E$31,0,10*ROW('Sanitation Data'!E21)))</f>
        <v/>
      </c>
      <c r="CT27" s="371" t="str">
        <f ca="1">+IF(OFFSET('Sanitation Data'!$E$32,0,10*ROW('Sanitation Data'!E21))="","",OFFSET('Sanitation Data'!$E$32,0,10*ROW('Sanitation Data'!E21)))</f>
        <v/>
      </c>
      <c r="CU27" s="371" t="str">
        <f ca="1">+IF(OFFSET('Sanitation Data'!$F$28,0,10*ROW('Sanitation Data'!F21))="","",OFFSET('Sanitation Data'!$F$28,0,10*ROW('Sanitation Data'!F21)))</f>
        <v/>
      </c>
      <c r="CV27" s="371" t="str">
        <f ca="1">+IF(OFFSET('Sanitation Data'!$F$29,0,10*ROW('Sanitation Data'!F21))="","",OFFSET('Sanitation Data'!$F$29,0,10*ROW('Sanitation Data'!F21)))</f>
        <v/>
      </c>
      <c r="CW27" s="371" t="str">
        <f ca="1">+IF(OFFSET('Sanitation Data'!$F$30,0,10*ROW('Sanitation Data'!F21))="","",OFFSET('Sanitation Data'!$F$30,0,10*ROW('Sanitation Data'!F21)))</f>
        <v/>
      </c>
      <c r="CX27" s="371" t="str">
        <f ca="1">+IF(OFFSET('Sanitation Data'!$F$31,0,10*ROW('Sanitation Data'!F21))="","",OFFSET('Sanitation Data'!$F$31,0,10*ROW('Sanitation Data'!F21)))</f>
        <v/>
      </c>
      <c r="CY27" s="371" t="str">
        <f ca="1">+IF(OFFSET('Sanitation Data'!$F$32,0,10*ROW('Sanitation Data'!F21))="","",OFFSET('Sanitation Data'!$F$32,0,10*ROW('Sanitation Data'!F21)))</f>
        <v/>
      </c>
      <c r="CZ27" s="371" t="str">
        <f ca="1">+IF(OFFSET('Sanitation Data'!$G$28,0,10*ROW('Sanitation Data'!G21))="","",OFFSET('Sanitation Data'!$G$28,0,10*ROW('Sanitation Data'!G21)))</f>
        <v/>
      </c>
      <c r="DA27" s="371" t="str">
        <f ca="1">+IF(OFFSET('Sanitation Data'!$G$29,0,10*ROW('Sanitation Data'!G21))="","",OFFSET('Sanitation Data'!$G$29,0,10*ROW('Sanitation Data'!G21)))</f>
        <v/>
      </c>
      <c r="DB27" s="371" t="str">
        <f ca="1">+IF(OFFSET('Sanitation Data'!$G$30,0,10*ROW('Sanitation Data'!G21))="","",OFFSET('Sanitation Data'!$G$30,0,10*ROW('Sanitation Data'!G21)))</f>
        <v/>
      </c>
      <c r="DC27" s="371" t="str">
        <f ca="1">+IF(OFFSET('Sanitation Data'!$G$31,0,10*ROW('Sanitation Data'!G21))="","",OFFSET('Sanitation Data'!$G$31,0,10*ROW('Sanitation Data'!G21)))</f>
        <v/>
      </c>
      <c r="DD27" s="371" t="str">
        <f ca="1">+IF(OFFSET('Sanitation Data'!$G$32,0,10*ROW('Sanitation Data'!G21))="","",OFFSET('Sanitation Data'!$G$32,0,10*ROW('Sanitation Data'!G21)))</f>
        <v/>
      </c>
      <c r="DE27" s="371" t="str">
        <f ca="1">+IF(OFFSET('Sanitation Data'!$H$28,0,10*ROW('Sanitation Data'!H21))="","",OFFSET('Sanitation Data'!$H$28,0,10*ROW('Sanitation Data'!H21)))</f>
        <v/>
      </c>
      <c r="DF27" s="371" t="str">
        <f ca="1">+IF(OFFSET('Sanitation Data'!$H$29,0,10*ROW('Sanitation Data'!H21))="","",OFFSET('Sanitation Data'!$H$29,0,10*ROW('Sanitation Data'!H21)))</f>
        <v/>
      </c>
      <c r="DG27" s="371" t="str">
        <f ca="1">+IF(OFFSET('Sanitation Data'!$H$30,0,10*ROW('Sanitation Data'!H21))="","",OFFSET('Sanitation Data'!$H$30,0,10*ROW('Sanitation Data'!H21)))</f>
        <v/>
      </c>
      <c r="DH27" s="371" t="str">
        <f ca="1">+IF(OFFSET('Sanitation Data'!$H$31,0,10*ROW('Sanitation Data'!H21))="","",OFFSET('Sanitation Data'!$H$31,0,10*ROW('Sanitation Data'!H21)))</f>
        <v/>
      </c>
      <c r="DI27" s="371" t="str">
        <f ca="1">+IF(OFFSET('Sanitation Data'!$H$32,0,10*ROW('Sanitation Data'!H21))="","",OFFSET('Sanitation Data'!$H$32,0,10*ROW('Sanitation Data'!H21)))</f>
        <v/>
      </c>
      <c r="DJ27" s="371" t="str">
        <f ca="1">+IF(OFFSET('Sanitation Data'!$I$28,0,10*ROW('Sanitation Data'!I21))="","",OFFSET('Sanitation Data'!$I$28,0,10*ROW('Sanitation Data'!I21)))</f>
        <v/>
      </c>
      <c r="DK27" s="371" t="str">
        <f ca="1">+IF(OFFSET('Sanitation Data'!$I$29,0,10*ROW('Sanitation Data'!I21))="","",OFFSET('Sanitation Data'!$I$29,0,10*ROW('Sanitation Data'!I21)))</f>
        <v/>
      </c>
      <c r="DL27" s="371" t="str">
        <f ca="1">+IF(OFFSET('Sanitation Data'!$I$30,0,10*ROW('Sanitation Data'!I21))="","",OFFSET('Sanitation Data'!$I$30,0,10*ROW('Sanitation Data'!I21)))</f>
        <v/>
      </c>
      <c r="DM27" s="371" t="str">
        <f ca="1">+IF(OFFSET('Sanitation Data'!$I$31,0,10*ROW('Sanitation Data'!I21))="","",OFFSET('Sanitation Data'!$I$31,0,10*ROW('Sanitation Data'!I21)))</f>
        <v/>
      </c>
      <c r="DN27" s="371" t="str">
        <f ca="1">+IF(OFFSET('Sanitation Data'!$I$32,0,10*ROW('Sanitation Data'!I21))="","",OFFSET('Sanitation Data'!$I$32,0,10*ROW('Sanitation Data'!I21)))</f>
        <v/>
      </c>
      <c r="DO27" s="371" t="str">
        <f ca="1">+IF(OFFSET('Hygiene Data'!$D$11,0,10*ROW('Hygiene Data'!D21))="","",OFFSET('Hygiene Data'!$D$11,0,10*ROW('Hygiene Data'!D21)))</f>
        <v/>
      </c>
      <c r="DP27" s="371" t="str">
        <f ca="1">+IF(OFFSET('Hygiene Data'!$D$12,0,10*ROW('Hygiene Data'!D21))="","",OFFSET('Hygiene Data'!$D$12,0,10*ROW('Hygiene Data'!D21)))</f>
        <v/>
      </c>
      <c r="DQ27" s="371" t="str">
        <f ca="1">+IF(OFFSET('Hygiene Data'!$D$13,0,10*ROW('Hygiene Data'!D21))="","",OFFSET('Hygiene Data'!$D$13,0,10*ROW('Hygiene Data'!D21)))</f>
        <v/>
      </c>
      <c r="DR27" s="371" t="str">
        <f ca="1">+IF(OFFSET('Hygiene Data'!$E$11,0,10*ROW('Hygiene Data'!E21))="","",OFFSET('Hygiene Data'!$E$11,0,10*ROW('Hygiene Data'!E21)))</f>
        <v/>
      </c>
      <c r="DS27" s="371" t="str">
        <f ca="1">+IF(OFFSET('Hygiene Data'!$E$12,0,10*ROW('Hygiene Data'!E21))="","",OFFSET('Hygiene Data'!$E$12,0,10*ROW('Hygiene Data'!E21)))</f>
        <v/>
      </c>
      <c r="DT27" s="371" t="str">
        <f ca="1">+IF(OFFSET('Hygiene Data'!$E$13,0,10*ROW('Hygiene Data'!E21))="","",OFFSET('Hygiene Data'!$E$13,0,10*ROW('Hygiene Data'!E21)))</f>
        <v/>
      </c>
      <c r="DU27" s="371" t="str">
        <f ca="1">+IF(OFFSET('Hygiene Data'!$F$11,0,10*ROW('Hygiene Data'!F21))="","",OFFSET('Hygiene Data'!$F$11,0,10*ROW('Hygiene Data'!F21)))</f>
        <v/>
      </c>
      <c r="DV27" s="371" t="str">
        <f ca="1">+IF(OFFSET('Hygiene Data'!$F$12,0,10*ROW('Hygiene Data'!F21))="","",OFFSET('Hygiene Data'!$F$12,0,10*ROW('Hygiene Data'!F21)))</f>
        <v/>
      </c>
      <c r="DW27" s="371" t="str">
        <f ca="1">+IF(OFFSET('Hygiene Data'!$F$13,0,10*ROW('Hygiene Data'!F21))="","",OFFSET('Hygiene Data'!$F$13,0,10*ROW('Hygiene Data'!F21)))</f>
        <v/>
      </c>
      <c r="DX27" s="371" t="str">
        <f ca="1">+IF(OFFSET('Hygiene Data'!$G$11,0,10*ROW('Hygiene Data'!G21))="","",OFFSET('Hygiene Data'!$G$11,0,10*ROW('Hygiene Data'!G21)))</f>
        <v/>
      </c>
      <c r="DY27" s="371" t="str">
        <f ca="1">+IF(OFFSET('Hygiene Data'!$G$12,0,10*ROW('Hygiene Data'!G21))="","",OFFSET('Hygiene Data'!$G$12,0,10*ROW('Hygiene Data'!G21)))</f>
        <v/>
      </c>
      <c r="DZ27" s="371" t="str">
        <f ca="1">+IF(OFFSET('Hygiene Data'!$G$13,0,10*ROW('Hygiene Data'!G21))="","",OFFSET('Hygiene Data'!$G$13,0,10*ROW('Hygiene Data'!G21)))</f>
        <v/>
      </c>
      <c r="EA27" s="371" t="str">
        <f ca="1">+IF(OFFSET('Hygiene Data'!$H$11,0,10*ROW('Hygiene Data'!H21))="","",OFFSET('Hygiene Data'!$H$11,0,10*ROW('Hygiene Data'!H21)))</f>
        <v/>
      </c>
      <c r="EB27" s="371" t="str">
        <f ca="1">+IF(OFFSET('Hygiene Data'!$H$12,0,10*ROW('Hygiene Data'!H21))="","",OFFSET('Hygiene Data'!$H$12,0,10*ROW('Hygiene Data'!H21)))</f>
        <v/>
      </c>
      <c r="EC27" s="371" t="str">
        <f ca="1">+IF(OFFSET('Hygiene Data'!$H$13,0,10*ROW('Hygiene Data'!H21))="","",OFFSET('Hygiene Data'!$H$13,0,10*ROW('Hygiene Data'!H21)))</f>
        <v/>
      </c>
      <c r="ED27" s="371" t="str">
        <f ca="1">+IF(OFFSET('Hygiene Data'!$I$11,0,10*ROW('Hygiene Data'!I21))="","",OFFSET('Hygiene Data'!$I$11,0,10*ROW('Hygiene Data'!I21)))</f>
        <v/>
      </c>
      <c r="EE27" s="371" t="str">
        <f ca="1">+IF(OFFSET('Hygiene Data'!$I$12,0,10*ROW('Hygiene Data'!I21))="","",OFFSET('Hygiene Data'!$I$12,0,10*ROW('Hygiene Data'!I21)))</f>
        <v/>
      </c>
      <c r="EF27" s="371" t="str">
        <f ca="1">+IF(OFFSET('Hygiene Data'!$I$13,0,10*ROW('Hygiene Data'!I21))="","",OFFSET('Hygiene Data'!$I$13,0,10*ROW('Hygiene Data'!I21)))</f>
        <v/>
      </c>
    </row>
    <row r="28" spans="1:136" x14ac:dyDescent="0.25">
      <c r="A28" s="480" t="str">
        <f ca="1">+IF(OFFSET('Water Data'!$B$2,0,10*ROW('Water Data'!E22))="","",OFFSET('Water Data'!$B$2,0,10*ROW('Water Data'!E22)))</f>
        <v/>
      </c>
      <c r="B28" s="480"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7" t="str">
        <f t="shared" ca="1" si="0"/>
        <v/>
      </c>
      <c r="D28" s="508"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8"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8"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8"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8"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8"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8"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8"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8"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8"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8"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8"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8"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8"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8"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8"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8"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8"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9"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9"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9"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9"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9"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9"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9"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9"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9"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9"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9"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9"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9"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9"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9"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9"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9"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9"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9"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9"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9"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9"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9"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9"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9"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9"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9"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9"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9"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9"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10"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6"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10"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10"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10"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10"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10"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10"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10"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10"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10"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10"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10"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10"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10"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10"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10"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10"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1" t="str">
        <f ca="1">+IF(OFFSET('Water Data'!$D$27,0,10*ROW('Water Data'!D22))="","",OFFSET('Water Data'!$D$27,0,10*ROW('Water Data'!D22)))</f>
        <v/>
      </c>
      <c r="BT28" s="371" t="str">
        <f ca="1">+IF(OFFSET('Water Data'!$D$28,0,10*ROW('Water Data'!D22))="","",OFFSET('Water Data'!$D$28,0,10*ROW('Water Data'!D22)))</f>
        <v/>
      </c>
      <c r="BU28" s="371" t="str">
        <f ca="1">+IF(OFFSET('Water Data'!$D$29,0,10*ROW('Water Data'!D22))="","",OFFSET('Water Data'!$D$29,0,10*ROW('Water Data'!D22)))</f>
        <v/>
      </c>
      <c r="BV28" s="371" t="str">
        <f ca="1">+IF(OFFSET('Water Data'!$E$27,0,10*ROW('Water Data'!E22))="","",OFFSET('Water Data'!$E$27,0,10*ROW('Water Data'!E22)))</f>
        <v/>
      </c>
      <c r="BW28" s="371" t="str">
        <f ca="1">+IF(OFFSET('Water Data'!$E$28,0,10*ROW('Water Data'!E22))="","",OFFSET('Water Data'!$E$28,0,10*ROW('Water Data'!E22)))</f>
        <v/>
      </c>
      <c r="BX28" s="371" t="str">
        <f ca="1">+IF(OFFSET('Water Data'!$E$29,0,10*ROW('Water Data'!E22))="","",OFFSET('Water Data'!$E$29,0,10*ROW('Water Data'!E22)))</f>
        <v/>
      </c>
      <c r="BY28" s="371" t="str">
        <f ca="1">+IF(OFFSET('Water Data'!$F$27,0,10*ROW('Water Data'!F22))="","",OFFSET('Water Data'!$F$27,0,10*ROW('Water Data'!F22)))</f>
        <v/>
      </c>
      <c r="BZ28" s="371" t="str">
        <f ca="1">+IF(OFFSET('Water Data'!$F$28,0,10*ROW('Water Data'!F22))="","",OFFSET('Water Data'!$F$28,0,10*ROW('Water Data'!F22)))</f>
        <v/>
      </c>
      <c r="CA28" s="371" t="str">
        <f ca="1">+IF(OFFSET('Water Data'!$F$29,0,10*ROW('Water Data'!F22))="","",OFFSET('Water Data'!$F$29,0,10*ROW('Water Data'!F22)))</f>
        <v/>
      </c>
      <c r="CB28" s="371" t="str">
        <f ca="1">+IF(OFFSET('Water Data'!$G$27,0,10*ROW('Water Data'!G22))="","",OFFSET('Water Data'!$G$27,0,10*ROW('Water Data'!G22)))</f>
        <v/>
      </c>
      <c r="CC28" s="371" t="str">
        <f ca="1">+IF(OFFSET('Water Data'!$G$28,0,10*ROW('Water Data'!G22))="","",OFFSET('Water Data'!$G$28,0,10*ROW('Water Data'!G22)))</f>
        <v/>
      </c>
      <c r="CD28" s="371" t="str">
        <f ca="1">+IF(OFFSET('Water Data'!$G$29,0,10*ROW('Water Data'!G22))="","",OFFSET('Water Data'!$G$29,0,10*ROW('Water Data'!G22)))</f>
        <v/>
      </c>
      <c r="CE28" s="371" t="str">
        <f ca="1">+IF(OFFSET('Water Data'!$H$27,0,10*ROW('Water Data'!H22))="","",OFFSET('Water Data'!$H$27,0,10*ROW('Water Data'!H22)))</f>
        <v/>
      </c>
      <c r="CF28" s="371" t="str">
        <f ca="1">+IF(OFFSET('Water Data'!$H$28,0,10*ROW('Water Data'!H22))="","",OFFSET('Water Data'!$H$28,0,10*ROW('Water Data'!H22)))</f>
        <v/>
      </c>
      <c r="CG28" s="371" t="str">
        <f ca="1">+IF(OFFSET('Water Data'!$H$29,0,10*ROW('Water Data'!H22))="","",OFFSET('Water Data'!$H$29,0,10*ROW('Water Data'!H22)))</f>
        <v/>
      </c>
      <c r="CH28" s="371" t="str">
        <f ca="1">+IF(OFFSET('Water Data'!$I$27,0,10*ROW('Water Data'!I22))="","",OFFSET('Water Data'!$I$27,0,10*ROW('Water Data'!I22)))</f>
        <v/>
      </c>
      <c r="CI28" s="371" t="str">
        <f ca="1">+IF(OFFSET('Water Data'!$I$28,0,10*ROW('Water Data'!I22))="","",OFFSET('Water Data'!$I$28,0,10*ROW('Water Data'!I22)))</f>
        <v/>
      </c>
      <c r="CJ28" s="371" t="str">
        <f ca="1">+IF(OFFSET('Water Data'!$I$29,0,10*ROW('Water Data'!I22))="","",OFFSET('Water Data'!$I$29,0,10*ROW('Water Data'!I22)))</f>
        <v/>
      </c>
      <c r="CK28" s="371" t="str">
        <f ca="1">+IF(OFFSET('Sanitation Data'!$D$28,0,10*ROW('Sanitation Data'!D22))="","",OFFSET('Sanitation Data'!$D$28,0,10*ROW('Sanitation Data'!D22)))</f>
        <v/>
      </c>
      <c r="CL28" s="371" t="str">
        <f ca="1">+IF(OFFSET('Sanitation Data'!$D$29,0,10*ROW('Sanitation Data'!D22))="","",OFFSET('Sanitation Data'!$D$29,0,10*ROW('Sanitation Data'!D22)))</f>
        <v/>
      </c>
      <c r="CM28" s="371" t="str">
        <f ca="1">+IF(OFFSET('Sanitation Data'!$D$30,0,10*ROW('Sanitation Data'!D22))="","",OFFSET('Sanitation Data'!$D$30,0,10*ROW('Sanitation Data'!D22)))</f>
        <v/>
      </c>
      <c r="CN28" s="371" t="str">
        <f ca="1">+IF(OFFSET('Sanitation Data'!$D$31,0,10*ROW('Sanitation Data'!D22))="","",OFFSET('Sanitation Data'!$D$31,0,10*ROW('Sanitation Data'!D22)))</f>
        <v/>
      </c>
      <c r="CO28" s="371" t="str">
        <f ca="1">+IF(OFFSET('Sanitation Data'!$D$32,0,10*ROW('Sanitation Data'!D22))="","",OFFSET('Sanitation Data'!$D$32,0,10*ROW('Sanitation Data'!D22)))</f>
        <v/>
      </c>
      <c r="CP28" s="371" t="str">
        <f ca="1">+IF(OFFSET('Sanitation Data'!$E$28,0,10*ROW('Sanitation Data'!E22))="","",OFFSET('Sanitation Data'!$E$28,0,10*ROW('Sanitation Data'!E22)))</f>
        <v/>
      </c>
      <c r="CQ28" s="371" t="str">
        <f ca="1">+IF(OFFSET('Sanitation Data'!$E$29,0,10*ROW('Sanitation Data'!E22))="","",OFFSET('Sanitation Data'!$E$29,0,10*ROW('Sanitation Data'!E22)))</f>
        <v/>
      </c>
      <c r="CR28" s="371" t="str">
        <f ca="1">+IF(OFFSET('Sanitation Data'!$E$30,0,10*ROW('Sanitation Data'!E22))="","",OFFSET('Sanitation Data'!$E$30,0,10*ROW('Sanitation Data'!E22)))</f>
        <v/>
      </c>
      <c r="CS28" s="371" t="str">
        <f ca="1">+IF(OFFSET('Sanitation Data'!$E$31,0,10*ROW('Sanitation Data'!E22))="","",OFFSET('Sanitation Data'!$E$31,0,10*ROW('Sanitation Data'!E22)))</f>
        <v/>
      </c>
      <c r="CT28" s="371" t="str">
        <f ca="1">+IF(OFFSET('Sanitation Data'!$E$32,0,10*ROW('Sanitation Data'!E22))="","",OFFSET('Sanitation Data'!$E$32,0,10*ROW('Sanitation Data'!E22)))</f>
        <v/>
      </c>
      <c r="CU28" s="371" t="str">
        <f ca="1">+IF(OFFSET('Sanitation Data'!$F$28,0,10*ROW('Sanitation Data'!F22))="","",OFFSET('Sanitation Data'!$F$28,0,10*ROW('Sanitation Data'!F22)))</f>
        <v/>
      </c>
      <c r="CV28" s="371" t="str">
        <f ca="1">+IF(OFFSET('Sanitation Data'!$F$29,0,10*ROW('Sanitation Data'!F22))="","",OFFSET('Sanitation Data'!$F$29,0,10*ROW('Sanitation Data'!F22)))</f>
        <v/>
      </c>
      <c r="CW28" s="371" t="str">
        <f ca="1">+IF(OFFSET('Sanitation Data'!$F$30,0,10*ROW('Sanitation Data'!F22))="","",OFFSET('Sanitation Data'!$F$30,0,10*ROW('Sanitation Data'!F22)))</f>
        <v/>
      </c>
      <c r="CX28" s="371" t="str">
        <f ca="1">+IF(OFFSET('Sanitation Data'!$F$31,0,10*ROW('Sanitation Data'!F22))="","",OFFSET('Sanitation Data'!$F$31,0,10*ROW('Sanitation Data'!F22)))</f>
        <v/>
      </c>
      <c r="CY28" s="371" t="str">
        <f ca="1">+IF(OFFSET('Sanitation Data'!$F$32,0,10*ROW('Sanitation Data'!F22))="","",OFFSET('Sanitation Data'!$F$32,0,10*ROW('Sanitation Data'!F22)))</f>
        <v/>
      </c>
      <c r="CZ28" s="371" t="str">
        <f ca="1">+IF(OFFSET('Sanitation Data'!$G$28,0,10*ROW('Sanitation Data'!G22))="","",OFFSET('Sanitation Data'!$G$28,0,10*ROW('Sanitation Data'!G22)))</f>
        <v/>
      </c>
      <c r="DA28" s="371" t="str">
        <f ca="1">+IF(OFFSET('Sanitation Data'!$G$29,0,10*ROW('Sanitation Data'!G22))="","",OFFSET('Sanitation Data'!$G$29,0,10*ROW('Sanitation Data'!G22)))</f>
        <v/>
      </c>
      <c r="DB28" s="371" t="str">
        <f ca="1">+IF(OFFSET('Sanitation Data'!$G$30,0,10*ROW('Sanitation Data'!G22))="","",OFFSET('Sanitation Data'!$G$30,0,10*ROW('Sanitation Data'!G22)))</f>
        <v/>
      </c>
      <c r="DC28" s="371" t="str">
        <f ca="1">+IF(OFFSET('Sanitation Data'!$G$31,0,10*ROW('Sanitation Data'!G22))="","",OFFSET('Sanitation Data'!$G$31,0,10*ROW('Sanitation Data'!G22)))</f>
        <v/>
      </c>
      <c r="DD28" s="371" t="str">
        <f ca="1">+IF(OFFSET('Sanitation Data'!$G$32,0,10*ROW('Sanitation Data'!G22))="","",OFFSET('Sanitation Data'!$G$32,0,10*ROW('Sanitation Data'!G22)))</f>
        <v/>
      </c>
      <c r="DE28" s="371" t="str">
        <f ca="1">+IF(OFFSET('Sanitation Data'!$H$28,0,10*ROW('Sanitation Data'!H22))="","",OFFSET('Sanitation Data'!$H$28,0,10*ROW('Sanitation Data'!H22)))</f>
        <v/>
      </c>
      <c r="DF28" s="371" t="str">
        <f ca="1">+IF(OFFSET('Sanitation Data'!$H$29,0,10*ROW('Sanitation Data'!H22))="","",OFFSET('Sanitation Data'!$H$29,0,10*ROW('Sanitation Data'!H22)))</f>
        <v/>
      </c>
      <c r="DG28" s="371" t="str">
        <f ca="1">+IF(OFFSET('Sanitation Data'!$H$30,0,10*ROW('Sanitation Data'!H22))="","",OFFSET('Sanitation Data'!$H$30,0,10*ROW('Sanitation Data'!H22)))</f>
        <v/>
      </c>
      <c r="DH28" s="371" t="str">
        <f ca="1">+IF(OFFSET('Sanitation Data'!$H$31,0,10*ROW('Sanitation Data'!H22))="","",OFFSET('Sanitation Data'!$H$31,0,10*ROW('Sanitation Data'!H22)))</f>
        <v/>
      </c>
      <c r="DI28" s="371" t="str">
        <f ca="1">+IF(OFFSET('Sanitation Data'!$H$32,0,10*ROW('Sanitation Data'!H22))="","",OFFSET('Sanitation Data'!$H$32,0,10*ROW('Sanitation Data'!H22)))</f>
        <v/>
      </c>
      <c r="DJ28" s="371" t="str">
        <f ca="1">+IF(OFFSET('Sanitation Data'!$I$28,0,10*ROW('Sanitation Data'!I22))="","",OFFSET('Sanitation Data'!$I$28,0,10*ROW('Sanitation Data'!I22)))</f>
        <v/>
      </c>
      <c r="DK28" s="371" t="str">
        <f ca="1">+IF(OFFSET('Sanitation Data'!$I$29,0,10*ROW('Sanitation Data'!I22))="","",OFFSET('Sanitation Data'!$I$29,0,10*ROW('Sanitation Data'!I22)))</f>
        <v/>
      </c>
      <c r="DL28" s="371" t="str">
        <f ca="1">+IF(OFFSET('Sanitation Data'!$I$30,0,10*ROW('Sanitation Data'!I22))="","",OFFSET('Sanitation Data'!$I$30,0,10*ROW('Sanitation Data'!I22)))</f>
        <v/>
      </c>
      <c r="DM28" s="371" t="str">
        <f ca="1">+IF(OFFSET('Sanitation Data'!$I$31,0,10*ROW('Sanitation Data'!I22))="","",OFFSET('Sanitation Data'!$I$31,0,10*ROW('Sanitation Data'!I22)))</f>
        <v/>
      </c>
      <c r="DN28" s="371" t="str">
        <f ca="1">+IF(OFFSET('Sanitation Data'!$I$32,0,10*ROW('Sanitation Data'!I22))="","",OFFSET('Sanitation Data'!$I$32,0,10*ROW('Sanitation Data'!I22)))</f>
        <v/>
      </c>
      <c r="DO28" s="371" t="str">
        <f ca="1">+IF(OFFSET('Hygiene Data'!$D$11,0,10*ROW('Hygiene Data'!D22))="","",OFFSET('Hygiene Data'!$D$11,0,10*ROW('Hygiene Data'!D22)))</f>
        <v/>
      </c>
      <c r="DP28" s="371" t="str">
        <f ca="1">+IF(OFFSET('Hygiene Data'!$D$12,0,10*ROW('Hygiene Data'!D22))="","",OFFSET('Hygiene Data'!$D$12,0,10*ROW('Hygiene Data'!D22)))</f>
        <v/>
      </c>
      <c r="DQ28" s="371" t="str">
        <f ca="1">+IF(OFFSET('Hygiene Data'!$D$13,0,10*ROW('Hygiene Data'!D22))="","",OFFSET('Hygiene Data'!$D$13,0,10*ROW('Hygiene Data'!D22)))</f>
        <v/>
      </c>
      <c r="DR28" s="371" t="str">
        <f ca="1">+IF(OFFSET('Hygiene Data'!$E$11,0,10*ROW('Hygiene Data'!E22))="","",OFFSET('Hygiene Data'!$E$11,0,10*ROW('Hygiene Data'!E22)))</f>
        <v/>
      </c>
      <c r="DS28" s="371" t="str">
        <f ca="1">+IF(OFFSET('Hygiene Data'!$E$12,0,10*ROW('Hygiene Data'!E22))="","",OFFSET('Hygiene Data'!$E$12,0,10*ROW('Hygiene Data'!E22)))</f>
        <v/>
      </c>
      <c r="DT28" s="371" t="str">
        <f ca="1">+IF(OFFSET('Hygiene Data'!$E$13,0,10*ROW('Hygiene Data'!E22))="","",OFFSET('Hygiene Data'!$E$13,0,10*ROW('Hygiene Data'!E22)))</f>
        <v/>
      </c>
      <c r="DU28" s="371" t="str">
        <f ca="1">+IF(OFFSET('Hygiene Data'!$F$11,0,10*ROW('Hygiene Data'!F22))="","",OFFSET('Hygiene Data'!$F$11,0,10*ROW('Hygiene Data'!F22)))</f>
        <v/>
      </c>
      <c r="DV28" s="371" t="str">
        <f ca="1">+IF(OFFSET('Hygiene Data'!$F$12,0,10*ROW('Hygiene Data'!F22))="","",OFFSET('Hygiene Data'!$F$12,0,10*ROW('Hygiene Data'!F22)))</f>
        <v/>
      </c>
      <c r="DW28" s="371" t="str">
        <f ca="1">+IF(OFFSET('Hygiene Data'!$F$13,0,10*ROW('Hygiene Data'!F22))="","",OFFSET('Hygiene Data'!$F$13,0,10*ROW('Hygiene Data'!F22)))</f>
        <v/>
      </c>
      <c r="DX28" s="371" t="str">
        <f ca="1">+IF(OFFSET('Hygiene Data'!$G$11,0,10*ROW('Hygiene Data'!G22))="","",OFFSET('Hygiene Data'!$G$11,0,10*ROW('Hygiene Data'!G22)))</f>
        <v/>
      </c>
      <c r="DY28" s="371" t="str">
        <f ca="1">+IF(OFFSET('Hygiene Data'!$G$12,0,10*ROW('Hygiene Data'!G22))="","",OFFSET('Hygiene Data'!$G$12,0,10*ROW('Hygiene Data'!G22)))</f>
        <v/>
      </c>
      <c r="DZ28" s="371" t="str">
        <f ca="1">+IF(OFFSET('Hygiene Data'!$G$13,0,10*ROW('Hygiene Data'!G22))="","",OFFSET('Hygiene Data'!$G$13,0,10*ROW('Hygiene Data'!G22)))</f>
        <v/>
      </c>
      <c r="EA28" s="371" t="str">
        <f ca="1">+IF(OFFSET('Hygiene Data'!$H$11,0,10*ROW('Hygiene Data'!H22))="","",OFFSET('Hygiene Data'!$H$11,0,10*ROW('Hygiene Data'!H22)))</f>
        <v/>
      </c>
      <c r="EB28" s="371" t="str">
        <f ca="1">+IF(OFFSET('Hygiene Data'!$H$12,0,10*ROW('Hygiene Data'!H22))="","",OFFSET('Hygiene Data'!$H$12,0,10*ROW('Hygiene Data'!H22)))</f>
        <v/>
      </c>
      <c r="EC28" s="371" t="str">
        <f ca="1">+IF(OFFSET('Hygiene Data'!$H$13,0,10*ROW('Hygiene Data'!H22))="","",OFFSET('Hygiene Data'!$H$13,0,10*ROW('Hygiene Data'!H22)))</f>
        <v/>
      </c>
      <c r="ED28" s="371" t="str">
        <f ca="1">+IF(OFFSET('Hygiene Data'!$I$11,0,10*ROW('Hygiene Data'!I22))="","",OFFSET('Hygiene Data'!$I$11,0,10*ROW('Hygiene Data'!I22)))</f>
        <v/>
      </c>
      <c r="EE28" s="371" t="str">
        <f ca="1">+IF(OFFSET('Hygiene Data'!$I$12,0,10*ROW('Hygiene Data'!I22))="","",OFFSET('Hygiene Data'!$I$12,0,10*ROW('Hygiene Data'!I22)))</f>
        <v/>
      </c>
      <c r="EF28" s="371" t="str">
        <f ca="1">+IF(OFFSET('Hygiene Data'!$I$13,0,10*ROW('Hygiene Data'!I22))="","",OFFSET('Hygiene Data'!$I$13,0,10*ROW('Hygiene Data'!I22)))</f>
        <v/>
      </c>
    </row>
    <row r="29" spans="1:136" x14ac:dyDescent="0.25">
      <c r="A29" s="480" t="str">
        <f ca="1">+IF(OFFSET('Water Data'!$B$2,0,10*ROW('Water Data'!E23))="","",OFFSET('Water Data'!$B$2,0,10*ROW('Water Data'!E23)))</f>
        <v/>
      </c>
      <c r="B29" s="480"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7" t="str">
        <f t="shared" ca="1" si="0"/>
        <v/>
      </c>
      <c r="D29" s="508"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8"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8"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8"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8"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8"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8"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8"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8"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8"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8"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8"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8"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8"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8"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8"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8"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8"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9"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9"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9"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9"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9"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9"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9"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9"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9"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9"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9"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9"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9"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9"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9"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9"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9"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9"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9"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9"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9"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9"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9"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9"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9"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9"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9"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9"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9"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9"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10"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6"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10"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10"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10"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10"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10"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10"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10"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10"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10"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10"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10"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10"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10"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10"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10"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10"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1" t="str">
        <f ca="1">+IF(OFFSET('Water Data'!$D$27,0,10*ROW('Water Data'!D23))="","",OFFSET('Water Data'!$D$27,0,10*ROW('Water Data'!D23)))</f>
        <v/>
      </c>
      <c r="BT29" s="371" t="str">
        <f ca="1">+IF(OFFSET('Water Data'!$D$28,0,10*ROW('Water Data'!D23))="","",OFFSET('Water Data'!$D$28,0,10*ROW('Water Data'!D23)))</f>
        <v/>
      </c>
      <c r="BU29" s="371" t="str">
        <f ca="1">+IF(OFFSET('Water Data'!$D$29,0,10*ROW('Water Data'!D23))="","",OFFSET('Water Data'!$D$29,0,10*ROW('Water Data'!D23)))</f>
        <v/>
      </c>
      <c r="BV29" s="371" t="str">
        <f ca="1">+IF(OFFSET('Water Data'!$E$27,0,10*ROW('Water Data'!E23))="","",OFFSET('Water Data'!$E$27,0,10*ROW('Water Data'!E23)))</f>
        <v/>
      </c>
      <c r="BW29" s="371" t="str">
        <f ca="1">+IF(OFFSET('Water Data'!$E$28,0,10*ROW('Water Data'!E23))="","",OFFSET('Water Data'!$E$28,0,10*ROW('Water Data'!E23)))</f>
        <v/>
      </c>
      <c r="BX29" s="371" t="str">
        <f ca="1">+IF(OFFSET('Water Data'!$E$29,0,10*ROW('Water Data'!E23))="","",OFFSET('Water Data'!$E$29,0,10*ROW('Water Data'!E23)))</f>
        <v/>
      </c>
      <c r="BY29" s="371" t="str">
        <f ca="1">+IF(OFFSET('Water Data'!$F$27,0,10*ROW('Water Data'!F23))="","",OFFSET('Water Data'!$F$27,0,10*ROW('Water Data'!F23)))</f>
        <v/>
      </c>
      <c r="BZ29" s="371" t="str">
        <f ca="1">+IF(OFFSET('Water Data'!$F$28,0,10*ROW('Water Data'!F23))="","",OFFSET('Water Data'!$F$28,0,10*ROW('Water Data'!F23)))</f>
        <v/>
      </c>
      <c r="CA29" s="371" t="str">
        <f ca="1">+IF(OFFSET('Water Data'!$F$29,0,10*ROW('Water Data'!F23))="","",OFFSET('Water Data'!$F$29,0,10*ROW('Water Data'!F23)))</f>
        <v/>
      </c>
      <c r="CB29" s="371" t="str">
        <f ca="1">+IF(OFFSET('Water Data'!$G$27,0,10*ROW('Water Data'!G23))="","",OFFSET('Water Data'!$G$27,0,10*ROW('Water Data'!G23)))</f>
        <v/>
      </c>
      <c r="CC29" s="371" t="str">
        <f ca="1">+IF(OFFSET('Water Data'!$G$28,0,10*ROW('Water Data'!G23))="","",OFFSET('Water Data'!$G$28,0,10*ROW('Water Data'!G23)))</f>
        <v/>
      </c>
      <c r="CD29" s="371" t="str">
        <f ca="1">+IF(OFFSET('Water Data'!$G$29,0,10*ROW('Water Data'!G23))="","",OFFSET('Water Data'!$G$29,0,10*ROW('Water Data'!G23)))</f>
        <v/>
      </c>
      <c r="CE29" s="371" t="str">
        <f ca="1">+IF(OFFSET('Water Data'!$H$27,0,10*ROW('Water Data'!H23))="","",OFFSET('Water Data'!$H$27,0,10*ROW('Water Data'!H23)))</f>
        <v/>
      </c>
      <c r="CF29" s="371" t="str">
        <f ca="1">+IF(OFFSET('Water Data'!$H$28,0,10*ROW('Water Data'!H23))="","",OFFSET('Water Data'!$H$28,0,10*ROW('Water Data'!H23)))</f>
        <v/>
      </c>
      <c r="CG29" s="371" t="str">
        <f ca="1">+IF(OFFSET('Water Data'!$H$29,0,10*ROW('Water Data'!H23))="","",OFFSET('Water Data'!$H$29,0,10*ROW('Water Data'!H23)))</f>
        <v/>
      </c>
      <c r="CH29" s="371" t="str">
        <f ca="1">+IF(OFFSET('Water Data'!$I$27,0,10*ROW('Water Data'!I23))="","",OFFSET('Water Data'!$I$27,0,10*ROW('Water Data'!I23)))</f>
        <v/>
      </c>
      <c r="CI29" s="371" t="str">
        <f ca="1">+IF(OFFSET('Water Data'!$I$28,0,10*ROW('Water Data'!I23))="","",OFFSET('Water Data'!$I$28,0,10*ROW('Water Data'!I23)))</f>
        <v/>
      </c>
      <c r="CJ29" s="371" t="str">
        <f ca="1">+IF(OFFSET('Water Data'!$I$29,0,10*ROW('Water Data'!I23))="","",OFFSET('Water Data'!$I$29,0,10*ROW('Water Data'!I23)))</f>
        <v/>
      </c>
      <c r="CK29" s="371" t="str">
        <f ca="1">+IF(OFFSET('Sanitation Data'!$D$28,0,10*ROW('Sanitation Data'!D23))="","",OFFSET('Sanitation Data'!$D$28,0,10*ROW('Sanitation Data'!D23)))</f>
        <v/>
      </c>
      <c r="CL29" s="371" t="str">
        <f ca="1">+IF(OFFSET('Sanitation Data'!$D$29,0,10*ROW('Sanitation Data'!D23))="","",OFFSET('Sanitation Data'!$D$29,0,10*ROW('Sanitation Data'!D23)))</f>
        <v/>
      </c>
      <c r="CM29" s="371" t="str">
        <f ca="1">+IF(OFFSET('Sanitation Data'!$D$30,0,10*ROW('Sanitation Data'!D23))="","",OFFSET('Sanitation Data'!$D$30,0,10*ROW('Sanitation Data'!D23)))</f>
        <v/>
      </c>
      <c r="CN29" s="371" t="str">
        <f ca="1">+IF(OFFSET('Sanitation Data'!$D$31,0,10*ROW('Sanitation Data'!D23))="","",OFFSET('Sanitation Data'!$D$31,0,10*ROW('Sanitation Data'!D23)))</f>
        <v/>
      </c>
      <c r="CO29" s="371" t="str">
        <f ca="1">+IF(OFFSET('Sanitation Data'!$D$32,0,10*ROW('Sanitation Data'!D23))="","",OFFSET('Sanitation Data'!$D$32,0,10*ROW('Sanitation Data'!D23)))</f>
        <v/>
      </c>
      <c r="CP29" s="371" t="str">
        <f ca="1">+IF(OFFSET('Sanitation Data'!$E$28,0,10*ROW('Sanitation Data'!E23))="","",OFFSET('Sanitation Data'!$E$28,0,10*ROW('Sanitation Data'!E23)))</f>
        <v/>
      </c>
      <c r="CQ29" s="371" t="str">
        <f ca="1">+IF(OFFSET('Sanitation Data'!$E$29,0,10*ROW('Sanitation Data'!E23))="","",OFFSET('Sanitation Data'!$E$29,0,10*ROW('Sanitation Data'!E23)))</f>
        <v/>
      </c>
      <c r="CR29" s="371" t="str">
        <f ca="1">+IF(OFFSET('Sanitation Data'!$E$30,0,10*ROW('Sanitation Data'!E23))="","",OFFSET('Sanitation Data'!$E$30,0,10*ROW('Sanitation Data'!E23)))</f>
        <v/>
      </c>
      <c r="CS29" s="371" t="str">
        <f ca="1">+IF(OFFSET('Sanitation Data'!$E$31,0,10*ROW('Sanitation Data'!E23))="","",OFFSET('Sanitation Data'!$E$31,0,10*ROW('Sanitation Data'!E23)))</f>
        <v/>
      </c>
      <c r="CT29" s="371" t="str">
        <f ca="1">+IF(OFFSET('Sanitation Data'!$E$32,0,10*ROW('Sanitation Data'!E23))="","",OFFSET('Sanitation Data'!$E$32,0,10*ROW('Sanitation Data'!E23)))</f>
        <v/>
      </c>
      <c r="CU29" s="371" t="str">
        <f ca="1">+IF(OFFSET('Sanitation Data'!$F$28,0,10*ROW('Sanitation Data'!F23))="","",OFFSET('Sanitation Data'!$F$28,0,10*ROW('Sanitation Data'!F23)))</f>
        <v/>
      </c>
      <c r="CV29" s="371" t="str">
        <f ca="1">+IF(OFFSET('Sanitation Data'!$F$29,0,10*ROW('Sanitation Data'!F23))="","",OFFSET('Sanitation Data'!$F$29,0,10*ROW('Sanitation Data'!F23)))</f>
        <v/>
      </c>
      <c r="CW29" s="371" t="str">
        <f ca="1">+IF(OFFSET('Sanitation Data'!$F$30,0,10*ROW('Sanitation Data'!F23))="","",OFFSET('Sanitation Data'!$F$30,0,10*ROW('Sanitation Data'!F23)))</f>
        <v/>
      </c>
      <c r="CX29" s="371" t="str">
        <f ca="1">+IF(OFFSET('Sanitation Data'!$F$31,0,10*ROW('Sanitation Data'!F23))="","",OFFSET('Sanitation Data'!$F$31,0,10*ROW('Sanitation Data'!F23)))</f>
        <v/>
      </c>
      <c r="CY29" s="371" t="str">
        <f ca="1">+IF(OFFSET('Sanitation Data'!$F$32,0,10*ROW('Sanitation Data'!F23))="","",OFFSET('Sanitation Data'!$F$32,0,10*ROW('Sanitation Data'!F23)))</f>
        <v/>
      </c>
      <c r="CZ29" s="371" t="str">
        <f ca="1">+IF(OFFSET('Sanitation Data'!$G$28,0,10*ROW('Sanitation Data'!G23))="","",OFFSET('Sanitation Data'!$G$28,0,10*ROW('Sanitation Data'!G23)))</f>
        <v/>
      </c>
      <c r="DA29" s="371" t="str">
        <f ca="1">+IF(OFFSET('Sanitation Data'!$G$29,0,10*ROW('Sanitation Data'!G23))="","",OFFSET('Sanitation Data'!$G$29,0,10*ROW('Sanitation Data'!G23)))</f>
        <v/>
      </c>
      <c r="DB29" s="371" t="str">
        <f ca="1">+IF(OFFSET('Sanitation Data'!$G$30,0,10*ROW('Sanitation Data'!G23))="","",OFFSET('Sanitation Data'!$G$30,0,10*ROW('Sanitation Data'!G23)))</f>
        <v/>
      </c>
      <c r="DC29" s="371" t="str">
        <f ca="1">+IF(OFFSET('Sanitation Data'!$G$31,0,10*ROW('Sanitation Data'!G23))="","",OFFSET('Sanitation Data'!$G$31,0,10*ROW('Sanitation Data'!G23)))</f>
        <v/>
      </c>
      <c r="DD29" s="371" t="str">
        <f ca="1">+IF(OFFSET('Sanitation Data'!$G$32,0,10*ROW('Sanitation Data'!G23))="","",OFFSET('Sanitation Data'!$G$32,0,10*ROW('Sanitation Data'!G23)))</f>
        <v/>
      </c>
      <c r="DE29" s="371" t="str">
        <f ca="1">+IF(OFFSET('Sanitation Data'!$H$28,0,10*ROW('Sanitation Data'!H23))="","",OFFSET('Sanitation Data'!$H$28,0,10*ROW('Sanitation Data'!H23)))</f>
        <v/>
      </c>
      <c r="DF29" s="371" t="str">
        <f ca="1">+IF(OFFSET('Sanitation Data'!$H$29,0,10*ROW('Sanitation Data'!H23))="","",OFFSET('Sanitation Data'!$H$29,0,10*ROW('Sanitation Data'!H23)))</f>
        <v/>
      </c>
      <c r="DG29" s="371" t="str">
        <f ca="1">+IF(OFFSET('Sanitation Data'!$H$30,0,10*ROW('Sanitation Data'!H23))="","",OFFSET('Sanitation Data'!$H$30,0,10*ROW('Sanitation Data'!H23)))</f>
        <v/>
      </c>
      <c r="DH29" s="371" t="str">
        <f ca="1">+IF(OFFSET('Sanitation Data'!$H$31,0,10*ROW('Sanitation Data'!H23))="","",OFFSET('Sanitation Data'!$H$31,0,10*ROW('Sanitation Data'!H23)))</f>
        <v/>
      </c>
      <c r="DI29" s="371" t="str">
        <f ca="1">+IF(OFFSET('Sanitation Data'!$H$32,0,10*ROW('Sanitation Data'!H23))="","",OFFSET('Sanitation Data'!$H$32,0,10*ROW('Sanitation Data'!H23)))</f>
        <v/>
      </c>
      <c r="DJ29" s="371" t="str">
        <f ca="1">+IF(OFFSET('Sanitation Data'!$I$28,0,10*ROW('Sanitation Data'!I23))="","",OFFSET('Sanitation Data'!$I$28,0,10*ROW('Sanitation Data'!I23)))</f>
        <v/>
      </c>
      <c r="DK29" s="371" t="str">
        <f ca="1">+IF(OFFSET('Sanitation Data'!$I$29,0,10*ROW('Sanitation Data'!I23))="","",OFFSET('Sanitation Data'!$I$29,0,10*ROW('Sanitation Data'!I23)))</f>
        <v/>
      </c>
      <c r="DL29" s="371" t="str">
        <f ca="1">+IF(OFFSET('Sanitation Data'!$I$30,0,10*ROW('Sanitation Data'!I23))="","",OFFSET('Sanitation Data'!$I$30,0,10*ROW('Sanitation Data'!I23)))</f>
        <v/>
      </c>
      <c r="DM29" s="371" t="str">
        <f ca="1">+IF(OFFSET('Sanitation Data'!$I$31,0,10*ROW('Sanitation Data'!I23))="","",OFFSET('Sanitation Data'!$I$31,0,10*ROW('Sanitation Data'!I23)))</f>
        <v/>
      </c>
      <c r="DN29" s="371" t="str">
        <f ca="1">+IF(OFFSET('Sanitation Data'!$I$32,0,10*ROW('Sanitation Data'!I23))="","",OFFSET('Sanitation Data'!$I$32,0,10*ROW('Sanitation Data'!I23)))</f>
        <v/>
      </c>
      <c r="DO29" s="371" t="str">
        <f ca="1">+IF(OFFSET('Hygiene Data'!$D$11,0,10*ROW('Hygiene Data'!D23))="","",OFFSET('Hygiene Data'!$D$11,0,10*ROW('Hygiene Data'!D23)))</f>
        <v/>
      </c>
      <c r="DP29" s="371" t="str">
        <f ca="1">+IF(OFFSET('Hygiene Data'!$D$12,0,10*ROW('Hygiene Data'!D23))="","",OFFSET('Hygiene Data'!$D$12,0,10*ROW('Hygiene Data'!D23)))</f>
        <v/>
      </c>
      <c r="DQ29" s="371" t="str">
        <f ca="1">+IF(OFFSET('Hygiene Data'!$D$13,0,10*ROW('Hygiene Data'!D23))="","",OFFSET('Hygiene Data'!$D$13,0,10*ROW('Hygiene Data'!D23)))</f>
        <v/>
      </c>
      <c r="DR29" s="371" t="str">
        <f ca="1">+IF(OFFSET('Hygiene Data'!$E$11,0,10*ROW('Hygiene Data'!E23))="","",OFFSET('Hygiene Data'!$E$11,0,10*ROW('Hygiene Data'!E23)))</f>
        <v/>
      </c>
      <c r="DS29" s="371" t="str">
        <f ca="1">+IF(OFFSET('Hygiene Data'!$E$12,0,10*ROW('Hygiene Data'!E23))="","",OFFSET('Hygiene Data'!$E$12,0,10*ROW('Hygiene Data'!E23)))</f>
        <v/>
      </c>
      <c r="DT29" s="371" t="str">
        <f ca="1">+IF(OFFSET('Hygiene Data'!$E$13,0,10*ROW('Hygiene Data'!E23))="","",OFFSET('Hygiene Data'!$E$13,0,10*ROW('Hygiene Data'!E23)))</f>
        <v/>
      </c>
      <c r="DU29" s="371" t="str">
        <f ca="1">+IF(OFFSET('Hygiene Data'!$F$11,0,10*ROW('Hygiene Data'!F23))="","",OFFSET('Hygiene Data'!$F$11,0,10*ROW('Hygiene Data'!F23)))</f>
        <v/>
      </c>
      <c r="DV29" s="371" t="str">
        <f ca="1">+IF(OFFSET('Hygiene Data'!$F$12,0,10*ROW('Hygiene Data'!F23))="","",OFFSET('Hygiene Data'!$F$12,0,10*ROW('Hygiene Data'!F23)))</f>
        <v/>
      </c>
      <c r="DW29" s="371" t="str">
        <f ca="1">+IF(OFFSET('Hygiene Data'!$F$13,0,10*ROW('Hygiene Data'!F23))="","",OFFSET('Hygiene Data'!$F$13,0,10*ROW('Hygiene Data'!F23)))</f>
        <v/>
      </c>
      <c r="DX29" s="371" t="str">
        <f ca="1">+IF(OFFSET('Hygiene Data'!$G$11,0,10*ROW('Hygiene Data'!G23))="","",OFFSET('Hygiene Data'!$G$11,0,10*ROW('Hygiene Data'!G23)))</f>
        <v/>
      </c>
      <c r="DY29" s="371" t="str">
        <f ca="1">+IF(OFFSET('Hygiene Data'!$G$12,0,10*ROW('Hygiene Data'!G23))="","",OFFSET('Hygiene Data'!$G$12,0,10*ROW('Hygiene Data'!G23)))</f>
        <v/>
      </c>
      <c r="DZ29" s="371" t="str">
        <f ca="1">+IF(OFFSET('Hygiene Data'!$G$13,0,10*ROW('Hygiene Data'!G23))="","",OFFSET('Hygiene Data'!$G$13,0,10*ROW('Hygiene Data'!G23)))</f>
        <v/>
      </c>
      <c r="EA29" s="371" t="str">
        <f ca="1">+IF(OFFSET('Hygiene Data'!$H$11,0,10*ROW('Hygiene Data'!H23))="","",OFFSET('Hygiene Data'!$H$11,0,10*ROW('Hygiene Data'!H23)))</f>
        <v/>
      </c>
      <c r="EB29" s="371" t="str">
        <f ca="1">+IF(OFFSET('Hygiene Data'!$H$12,0,10*ROW('Hygiene Data'!H23))="","",OFFSET('Hygiene Data'!$H$12,0,10*ROW('Hygiene Data'!H23)))</f>
        <v/>
      </c>
      <c r="EC29" s="371" t="str">
        <f ca="1">+IF(OFFSET('Hygiene Data'!$H$13,0,10*ROW('Hygiene Data'!H23))="","",OFFSET('Hygiene Data'!$H$13,0,10*ROW('Hygiene Data'!H23)))</f>
        <v/>
      </c>
      <c r="ED29" s="371" t="str">
        <f ca="1">+IF(OFFSET('Hygiene Data'!$I$11,0,10*ROW('Hygiene Data'!I23))="","",OFFSET('Hygiene Data'!$I$11,0,10*ROW('Hygiene Data'!I23)))</f>
        <v/>
      </c>
      <c r="EE29" s="371" t="str">
        <f ca="1">+IF(OFFSET('Hygiene Data'!$I$12,0,10*ROW('Hygiene Data'!I23))="","",OFFSET('Hygiene Data'!$I$12,0,10*ROW('Hygiene Data'!I23)))</f>
        <v/>
      </c>
      <c r="EF29" s="371" t="str">
        <f ca="1">+IF(OFFSET('Hygiene Data'!$I$13,0,10*ROW('Hygiene Data'!I23))="","",OFFSET('Hygiene Data'!$I$13,0,10*ROW('Hygiene Data'!I23)))</f>
        <v/>
      </c>
    </row>
    <row r="30" spans="1:136" x14ac:dyDescent="0.25">
      <c r="A30" s="480" t="str">
        <f ca="1">+IF(OFFSET('Water Data'!$B$2,0,10*ROW('Water Data'!E24))="","",OFFSET('Water Data'!$B$2,0,10*ROW('Water Data'!E24)))</f>
        <v/>
      </c>
      <c r="B30" s="480"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7" t="str">
        <f t="shared" ca="1" si="0"/>
        <v/>
      </c>
      <c r="D30" s="508"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8"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8"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8"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8"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8"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8"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8"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8"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8"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8"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8"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8"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8"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8"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8"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8"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8"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9"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9"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9"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9"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9"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9"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9"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9"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9"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9"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9"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9"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9"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9"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9"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9"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9"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9"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9"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9"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9"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9"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9"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9"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9"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9"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9"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9"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9"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9"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10"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6"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10"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10"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10"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10"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10"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10"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10"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10"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10"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10"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10"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10"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10"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10"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10"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10"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1" t="str">
        <f ca="1">+IF(OFFSET('Water Data'!$D$27,0,10*ROW('Water Data'!D24))="","",OFFSET('Water Data'!$D$27,0,10*ROW('Water Data'!D24)))</f>
        <v/>
      </c>
      <c r="BT30" s="371" t="str">
        <f ca="1">+IF(OFFSET('Water Data'!$D$28,0,10*ROW('Water Data'!D24))="","",OFFSET('Water Data'!$D$28,0,10*ROW('Water Data'!D24)))</f>
        <v/>
      </c>
      <c r="BU30" s="371" t="str">
        <f ca="1">+IF(OFFSET('Water Data'!$D$29,0,10*ROW('Water Data'!D24))="","",OFFSET('Water Data'!$D$29,0,10*ROW('Water Data'!D24)))</f>
        <v/>
      </c>
      <c r="BV30" s="371" t="str">
        <f ca="1">+IF(OFFSET('Water Data'!$E$27,0,10*ROW('Water Data'!E24))="","",OFFSET('Water Data'!$E$27,0,10*ROW('Water Data'!E24)))</f>
        <v/>
      </c>
      <c r="BW30" s="371" t="str">
        <f ca="1">+IF(OFFSET('Water Data'!$E$28,0,10*ROW('Water Data'!E24))="","",OFFSET('Water Data'!$E$28,0,10*ROW('Water Data'!E24)))</f>
        <v/>
      </c>
      <c r="BX30" s="371" t="str">
        <f ca="1">+IF(OFFSET('Water Data'!$E$29,0,10*ROW('Water Data'!E24))="","",OFFSET('Water Data'!$E$29,0,10*ROW('Water Data'!E24)))</f>
        <v/>
      </c>
      <c r="BY30" s="371" t="str">
        <f ca="1">+IF(OFFSET('Water Data'!$F$27,0,10*ROW('Water Data'!F24))="","",OFFSET('Water Data'!$F$27,0,10*ROW('Water Data'!F24)))</f>
        <v/>
      </c>
      <c r="BZ30" s="371" t="str">
        <f ca="1">+IF(OFFSET('Water Data'!$F$28,0,10*ROW('Water Data'!F24))="","",OFFSET('Water Data'!$F$28,0,10*ROW('Water Data'!F24)))</f>
        <v/>
      </c>
      <c r="CA30" s="371" t="str">
        <f ca="1">+IF(OFFSET('Water Data'!$F$29,0,10*ROW('Water Data'!F24))="","",OFFSET('Water Data'!$F$29,0,10*ROW('Water Data'!F24)))</f>
        <v/>
      </c>
      <c r="CB30" s="371" t="str">
        <f ca="1">+IF(OFFSET('Water Data'!$G$27,0,10*ROW('Water Data'!G24))="","",OFFSET('Water Data'!$G$27,0,10*ROW('Water Data'!G24)))</f>
        <v/>
      </c>
      <c r="CC30" s="371" t="str">
        <f ca="1">+IF(OFFSET('Water Data'!$G$28,0,10*ROW('Water Data'!G24))="","",OFFSET('Water Data'!$G$28,0,10*ROW('Water Data'!G24)))</f>
        <v/>
      </c>
      <c r="CD30" s="371" t="str">
        <f ca="1">+IF(OFFSET('Water Data'!$G$29,0,10*ROW('Water Data'!G24))="","",OFFSET('Water Data'!$G$29,0,10*ROW('Water Data'!G24)))</f>
        <v/>
      </c>
      <c r="CE30" s="371" t="str">
        <f ca="1">+IF(OFFSET('Water Data'!$H$27,0,10*ROW('Water Data'!H24))="","",OFFSET('Water Data'!$H$27,0,10*ROW('Water Data'!H24)))</f>
        <v/>
      </c>
      <c r="CF30" s="371" t="str">
        <f ca="1">+IF(OFFSET('Water Data'!$H$28,0,10*ROW('Water Data'!H24))="","",OFFSET('Water Data'!$H$28,0,10*ROW('Water Data'!H24)))</f>
        <v/>
      </c>
      <c r="CG30" s="371" t="str">
        <f ca="1">+IF(OFFSET('Water Data'!$H$29,0,10*ROW('Water Data'!H24))="","",OFFSET('Water Data'!$H$29,0,10*ROW('Water Data'!H24)))</f>
        <v/>
      </c>
      <c r="CH30" s="371" t="str">
        <f ca="1">+IF(OFFSET('Water Data'!$I$27,0,10*ROW('Water Data'!I24))="","",OFFSET('Water Data'!$I$27,0,10*ROW('Water Data'!I24)))</f>
        <v/>
      </c>
      <c r="CI30" s="371" t="str">
        <f ca="1">+IF(OFFSET('Water Data'!$I$28,0,10*ROW('Water Data'!I24))="","",OFFSET('Water Data'!$I$28,0,10*ROW('Water Data'!I24)))</f>
        <v/>
      </c>
      <c r="CJ30" s="371" t="str">
        <f ca="1">+IF(OFFSET('Water Data'!$I$29,0,10*ROW('Water Data'!I24))="","",OFFSET('Water Data'!$I$29,0,10*ROW('Water Data'!I24)))</f>
        <v/>
      </c>
      <c r="CK30" s="371" t="str">
        <f ca="1">+IF(OFFSET('Sanitation Data'!$D$28,0,10*ROW('Sanitation Data'!D24))="","",OFFSET('Sanitation Data'!$D$28,0,10*ROW('Sanitation Data'!D24)))</f>
        <v/>
      </c>
      <c r="CL30" s="371" t="str">
        <f ca="1">+IF(OFFSET('Sanitation Data'!$D$29,0,10*ROW('Sanitation Data'!D24))="","",OFFSET('Sanitation Data'!$D$29,0,10*ROW('Sanitation Data'!D24)))</f>
        <v/>
      </c>
      <c r="CM30" s="371" t="str">
        <f ca="1">+IF(OFFSET('Sanitation Data'!$D$30,0,10*ROW('Sanitation Data'!D24))="","",OFFSET('Sanitation Data'!$D$30,0,10*ROW('Sanitation Data'!D24)))</f>
        <v/>
      </c>
      <c r="CN30" s="371" t="str">
        <f ca="1">+IF(OFFSET('Sanitation Data'!$D$31,0,10*ROW('Sanitation Data'!D24))="","",OFFSET('Sanitation Data'!$D$31,0,10*ROW('Sanitation Data'!D24)))</f>
        <v/>
      </c>
      <c r="CO30" s="371" t="str">
        <f ca="1">+IF(OFFSET('Sanitation Data'!$D$32,0,10*ROW('Sanitation Data'!D24))="","",OFFSET('Sanitation Data'!$D$32,0,10*ROW('Sanitation Data'!D24)))</f>
        <v/>
      </c>
      <c r="CP30" s="371" t="str">
        <f ca="1">+IF(OFFSET('Sanitation Data'!$E$28,0,10*ROW('Sanitation Data'!E24))="","",OFFSET('Sanitation Data'!$E$28,0,10*ROW('Sanitation Data'!E24)))</f>
        <v/>
      </c>
      <c r="CQ30" s="371" t="str">
        <f ca="1">+IF(OFFSET('Sanitation Data'!$E$29,0,10*ROW('Sanitation Data'!E24))="","",OFFSET('Sanitation Data'!$E$29,0,10*ROW('Sanitation Data'!E24)))</f>
        <v/>
      </c>
      <c r="CR30" s="371" t="str">
        <f ca="1">+IF(OFFSET('Sanitation Data'!$E$30,0,10*ROW('Sanitation Data'!E24))="","",OFFSET('Sanitation Data'!$E$30,0,10*ROW('Sanitation Data'!E24)))</f>
        <v/>
      </c>
      <c r="CS30" s="371" t="str">
        <f ca="1">+IF(OFFSET('Sanitation Data'!$E$31,0,10*ROW('Sanitation Data'!E24))="","",OFFSET('Sanitation Data'!$E$31,0,10*ROW('Sanitation Data'!E24)))</f>
        <v/>
      </c>
      <c r="CT30" s="371" t="str">
        <f ca="1">+IF(OFFSET('Sanitation Data'!$E$32,0,10*ROW('Sanitation Data'!E24))="","",OFFSET('Sanitation Data'!$E$32,0,10*ROW('Sanitation Data'!E24)))</f>
        <v/>
      </c>
      <c r="CU30" s="371" t="str">
        <f ca="1">+IF(OFFSET('Sanitation Data'!$F$28,0,10*ROW('Sanitation Data'!F24))="","",OFFSET('Sanitation Data'!$F$28,0,10*ROW('Sanitation Data'!F24)))</f>
        <v/>
      </c>
      <c r="CV30" s="371" t="str">
        <f ca="1">+IF(OFFSET('Sanitation Data'!$F$29,0,10*ROW('Sanitation Data'!F24))="","",OFFSET('Sanitation Data'!$F$29,0,10*ROW('Sanitation Data'!F24)))</f>
        <v/>
      </c>
      <c r="CW30" s="371" t="str">
        <f ca="1">+IF(OFFSET('Sanitation Data'!$F$30,0,10*ROW('Sanitation Data'!F24))="","",OFFSET('Sanitation Data'!$F$30,0,10*ROW('Sanitation Data'!F24)))</f>
        <v/>
      </c>
      <c r="CX30" s="371" t="str">
        <f ca="1">+IF(OFFSET('Sanitation Data'!$F$31,0,10*ROW('Sanitation Data'!F24))="","",OFFSET('Sanitation Data'!$F$31,0,10*ROW('Sanitation Data'!F24)))</f>
        <v/>
      </c>
      <c r="CY30" s="371" t="str">
        <f ca="1">+IF(OFFSET('Sanitation Data'!$F$32,0,10*ROW('Sanitation Data'!F24))="","",OFFSET('Sanitation Data'!$F$32,0,10*ROW('Sanitation Data'!F24)))</f>
        <v/>
      </c>
      <c r="CZ30" s="371" t="str">
        <f ca="1">+IF(OFFSET('Sanitation Data'!$G$28,0,10*ROW('Sanitation Data'!G24))="","",OFFSET('Sanitation Data'!$G$28,0,10*ROW('Sanitation Data'!G24)))</f>
        <v/>
      </c>
      <c r="DA30" s="371" t="str">
        <f ca="1">+IF(OFFSET('Sanitation Data'!$G$29,0,10*ROW('Sanitation Data'!G24))="","",OFFSET('Sanitation Data'!$G$29,0,10*ROW('Sanitation Data'!G24)))</f>
        <v/>
      </c>
      <c r="DB30" s="371" t="str">
        <f ca="1">+IF(OFFSET('Sanitation Data'!$G$30,0,10*ROW('Sanitation Data'!G24))="","",OFFSET('Sanitation Data'!$G$30,0,10*ROW('Sanitation Data'!G24)))</f>
        <v/>
      </c>
      <c r="DC30" s="371" t="str">
        <f ca="1">+IF(OFFSET('Sanitation Data'!$G$31,0,10*ROW('Sanitation Data'!G24))="","",OFFSET('Sanitation Data'!$G$31,0,10*ROW('Sanitation Data'!G24)))</f>
        <v/>
      </c>
      <c r="DD30" s="371" t="str">
        <f ca="1">+IF(OFFSET('Sanitation Data'!$G$32,0,10*ROW('Sanitation Data'!G24))="","",OFFSET('Sanitation Data'!$G$32,0,10*ROW('Sanitation Data'!G24)))</f>
        <v/>
      </c>
      <c r="DE30" s="371" t="str">
        <f ca="1">+IF(OFFSET('Sanitation Data'!$H$28,0,10*ROW('Sanitation Data'!H24))="","",OFFSET('Sanitation Data'!$H$28,0,10*ROW('Sanitation Data'!H24)))</f>
        <v/>
      </c>
      <c r="DF30" s="371" t="str">
        <f ca="1">+IF(OFFSET('Sanitation Data'!$H$29,0,10*ROW('Sanitation Data'!H24))="","",OFFSET('Sanitation Data'!$H$29,0,10*ROW('Sanitation Data'!H24)))</f>
        <v/>
      </c>
      <c r="DG30" s="371" t="str">
        <f ca="1">+IF(OFFSET('Sanitation Data'!$H$30,0,10*ROW('Sanitation Data'!H24))="","",OFFSET('Sanitation Data'!$H$30,0,10*ROW('Sanitation Data'!H24)))</f>
        <v/>
      </c>
      <c r="DH30" s="371" t="str">
        <f ca="1">+IF(OFFSET('Sanitation Data'!$H$31,0,10*ROW('Sanitation Data'!H24))="","",OFFSET('Sanitation Data'!$H$31,0,10*ROW('Sanitation Data'!H24)))</f>
        <v/>
      </c>
      <c r="DI30" s="371" t="str">
        <f ca="1">+IF(OFFSET('Sanitation Data'!$H$32,0,10*ROW('Sanitation Data'!H24))="","",OFFSET('Sanitation Data'!$H$32,0,10*ROW('Sanitation Data'!H24)))</f>
        <v/>
      </c>
      <c r="DJ30" s="371" t="str">
        <f ca="1">+IF(OFFSET('Sanitation Data'!$I$28,0,10*ROW('Sanitation Data'!I24))="","",OFFSET('Sanitation Data'!$I$28,0,10*ROW('Sanitation Data'!I24)))</f>
        <v/>
      </c>
      <c r="DK30" s="371" t="str">
        <f ca="1">+IF(OFFSET('Sanitation Data'!$I$29,0,10*ROW('Sanitation Data'!I24))="","",OFFSET('Sanitation Data'!$I$29,0,10*ROW('Sanitation Data'!I24)))</f>
        <v/>
      </c>
      <c r="DL30" s="371" t="str">
        <f ca="1">+IF(OFFSET('Sanitation Data'!$I$30,0,10*ROW('Sanitation Data'!I24))="","",OFFSET('Sanitation Data'!$I$30,0,10*ROW('Sanitation Data'!I24)))</f>
        <v/>
      </c>
      <c r="DM30" s="371" t="str">
        <f ca="1">+IF(OFFSET('Sanitation Data'!$I$31,0,10*ROW('Sanitation Data'!I24))="","",OFFSET('Sanitation Data'!$I$31,0,10*ROW('Sanitation Data'!I24)))</f>
        <v/>
      </c>
      <c r="DN30" s="371" t="str">
        <f ca="1">+IF(OFFSET('Sanitation Data'!$I$32,0,10*ROW('Sanitation Data'!I24))="","",OFFSET('Sanitation Data'!$I$32,0,10*ROW('Sanitation Data'!I24)))</f>
        <v/>
      </c>
      <c r="DO30" s="371" t="str">
        <f ca="1">+IF(OFFSET('Hygiene Data'!$D$11,0,10*ROW('Hygiene Data'!D24))="","",OFFSET('Hygiene Data'!$D$11,0,10*ROW('Hygiene Data'!D24)))</f>
        <v/>
      </c>
      <c r="DP30" s="371" t="str">
        <f ca="1">+IF(OFFSET('Hygiene Data'!$D$12,0,10*ROW('Hygiene Data'!D24))="","",OFFSET('Hygiene Data'!$D$12,0,10*ROW('Hygiene Data'!D24)))</f>
        <v/>
      </c>
      <c r="DQ30" s="371" t="str">
        <f ca="1">+IF(OFFSET('Hygiene Data'!$D$13,0,10*ROW('Hygiene Data'!D24))="","",OFFSET('Hygiene Data'!$D$13,0,10*ROW('Hygiene Data'!D24)))</f>
        <v/>
      </c>
      <c r="DR30" s="371" t="str">
        <f ca="1">+IF(OFFSET('Hygiene Data'!$E$11,0,10*ROW('Hygiene Data'!E24))="","",OFFSET('Hygiene Data'!$E$11,0,10*ROW('Hygiene Data'!E24)))</f>
        <v/>
      </c>
      <c r="DS30" s="371" t="str">
        <f ca="1">+IF(OFFSET('Hygiene Data'!$E$12,0,10*ROW('Hygiene Data'!E24))="","",OFFSET('Hygiene Data'!$E$12,0,10*ROW('Hygiene Data'!E24)))</f>
        <v/>
      </c>
      <c r="DT30" s="371" t="str">
        <f ca="1">+IF(OFFSET('Hygiene Data'!$E$13,0,10*ROW('Hygiene Data'!E24))="","",OFFSET('Hygiene Data'!$E$13,0,10*ROW('Hygiene Data'!E24)))</f>
        <v/>
      </c>
      <c r="DU30" s="371" t="str">
        <f ca="1">+IF(OFFSET('Hygiene Data'!$F$11,0,10*ROW('Hygiene Data'!F24))="","",OFFSET('Hygiene Data'!$F$11,0,10*ROW('Hygiene Data'!F24)))</f>
        <v/>
      </c>
      <c r="DV30" s="371" t="str">
        <f ca="1">+IF(OFFSET('Hygiene Data'!$F$12,0,10*ROW('Hygiene Data'!F24))="","",OFFSET('Hygiene Data'!$F$12,0,10*ROW('Hygiene Data'!F24)))</f>
        <v/>
      </c>
      <c r="DW30" s="371" t="str">
        <f ca="1">+IF(OFFSET('Hygiene Data'!$F$13,0,10*ROW('Hygiene Data'!F24))="","",OFFSET('Hygiene Data'!$F$13,0,10*ROW('Hygiene Data'!F24)))</f>
        <v/>
      </c>
      <c r="DX30" s="371" t="str">
        <f ca="1">+IF(OFFSET('Hygiene Data'!$G$11,0,10*ROW('Hygiene Data'!G24))="","",OFFSET('Hygiene Data'!$G$11,0,10*ROW('Hygiene Data'!G24)))</f>
        <v/>
      </c>
      <c r="DY30" s="371" t="str">
        <f ca="1">+IF(OFFSET('Hygiene Data'!$G$12,0,10*ROW('Hygiene Data'!G24))="","",OFFSET('Hygiene Data'!$G$12,0,10*ROW('Hygiene Data'!G24)))</f>
        <v/>
      </c>
      <c r="DZ30" s="371" t="str">
        <f ca="1">+IF(OFFSET('Hygiene Data'!$G$13,0,10*ROW('Hygiene Data'!G24))="","",OFFSET('Hygiene Data'!$G$13,0,10*ROW('Hygiene Data'!G24)))</f>
        <v/>
      </c>
      <c r="EA30" s="371" t="str">
        <f ca="1">+IF(OFFSET('Hygiene Data'!$H$11,0,10*ROW('Hygiene Data'!H24))="","",OFFSET('Hygiene Data'!$H$11,0,10*ROW('Hygiene Data'!H24)))</f>
        <v/>
      </c>
      <c r="EB30" s="371" t="str">
        <f ca="1">+IF(OFFSET('Hygiene Data'!$H$12,0,10*ROW('Hygiene Data'!H24))="","",OFFSET('Hygiene Data'!$H$12,0,10*ROW('Hygiene Data'!H24)))</f>
        <v/>
      </c>
      <c r="EC30" s="371" t="str">
        <f ca="1">+IF(OFFSET('Hygiene Data'!$H$13,0,10*ROW('Hygiene Data'!H24))="","",OFFSET('Hygiene Data'!$H$13,0,10*ROW('Hygiene Data'!H24)))</f>
        <v/>
      </c>
      <c r="ED30" s="371" t="str">
        <f ca="1">+IF(OFFSET('Hygiene Data'!$I$11,0,10*ROW('Hygiene Data'!I24))="","",OFFSET('Hygiene Data'!$I$11,0,10*ROW('Hygiene Data'!I24)))</f>
        <v/>
      </c>
      <c r="EE30" s="371" t="str">
        <f ca="1">+IF(OFFSET('Hygiene Data'!$I$12,0,10*ROW('Hygiene Data'!I24))="","",OFFSET('Hygiene Data'!$I$12,0,10*ROW('Hygiene Data'!I24)))</f>
        <v/>
      </c>
      <c r="EF30" s="371" t="str">
        <f ca="1">+IF(OFFSET('Hygiene Data'!$I$13,0,10*ROW('Hygiene Data'!I24))="","",OFFSET('Hygiene Data'!$I$13,0,10*ROW('Hygiene Data'!I24)))</f>
        <v/>
      </c>
    </row>
    <row r="31" spans="1:136" x14ac:dyDescent="0.25">
      <c r="A31" s="480" t="str">
        <f ca="1">+IF(OFFSET('Water Data'!$B$2,0,10*ROW('Water Data'!E25))="","",OFFSET('Water Data'!$B$2,0,10*ROW('Water Data'!E25)))</f>
        <v/>
      </c>
      <c r="B31" s="480"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7" t="str">
        <f t="shared" ca="1" si="0"/>
        <v/>
      </c>
      <c r="D31" s="508"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8"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8"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8"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8"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8"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8"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8"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8"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8"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8"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8"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8"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8"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8"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8"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8"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8"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9"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9"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9"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9"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9"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9"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9"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9"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9"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9"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9"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9"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9"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9"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9"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9"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9"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9"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9"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9"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9"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9"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9"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9"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9"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9"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9"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9"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9"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9"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10"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6"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10"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10"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10"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10"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10"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10"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10"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10"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10"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10"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10"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10"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10"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10"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10"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10"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1" t="str">
        <f ca="1">+IF(OFFSET('Water Data'!$D$27,0,10*ROW('Water Data'!D25))="","",OFFSET('Water Data'!$D$27,0,10*ROW('Water Data'!D25)))</f>
        <v/>
      </c>
      <c r="BT31" s="371" t="str">
        <f ca="1">+IF(OFFSET('Water Data'!$D$28,0,10*ROW('Water Data'!D25))="","",OFFSET('Water Data'!$D$28,0,10*ROW('Water Data'!D25)))</f>
        <v/>
      </c>
      <c r="BU31" s="371" t="str">
        <f ca="1">+IF(OFFSET('Water Data'!$D$29,0,10*ROW('Water Data'!D25))="","",OFFSET('Water Data'!$D$29,0,10*ROW('Water Data'!D25)))</f>
        <v/>
      </c>
      <c r="BV31" s="371" t="str">
        <f ca="1">+IF(OFFSET('Water Data'!$E$27,0,10*ROW('Water Data'!E25))="","",OFFSET('Water Data'!$E$27,0,10*ROW('Water Data'!E25)))</f>
        <v/>
      </c>
      <c r="BW31" s="371" t="str">
        <f ca="1">+IF(OFFSET('Water Data'!$E$28,0,10*ROW('Water Data'!E25))="","",OFFSET('Water Data'!$E$28,0,10*ROW('Water Data'!E25)))</f>
        <v/>
      </c>
      <c r="BX31" s="371" t="str">
        <f ca="1">+IF(OFFSET('Water Data'!$E$29,0,10*ROW('Water Data'!E25))="","",OFFSET('Water Data'!$E$29,0,10*ROW('Water Data'!E25)))</f>
        <v/>
      </c>
      <c r="BY31" s="371" t="str">
        <f ca="1">+IF(OFFSET('Water Data'!$F$27,0,10*ROW('Water Data'!F25))="","",OFFSET('Water Data'!$F$27,0,10*ROW('Water Data'!F25)))</f>
        <v/>
      </c>
      <c r="BZ31" s="371" t="str">
        <f ca="1">+IF(OFFSET('Water Data'!$F$28,0,10*ROW('Water Data'!F25))="","",OFFSET('Water Data'!$F$28,0,10*ROW('Water Data'!F25)))</f>
        <v/>
      </c>
      <c r="CA31" s="371" t="str">
        <f ca="1">+IF(OFFSET('Water Data'!$F$29,0,10*ROW('Water Data'!F25))="","",OFFSET('Water Data'!$F$29,0,10*ROW('Water Data'!F25)))</f>
        <v/>
      </c>
      <c r="CB31" s="371" t="str">
        <f ca="1">+IF(OFFSET('Water Data'!$G$27,0,10*ROW('Water Data'!G25))="","",OFFSET('Water Data'!$G$27,0,10*ROW('Water Data'!G25)))</f>
        <v/>
      </c>
      <c r="CC31" s="371" t="str">
        <f ca="1">+IF(OFFSET('Water Data'!$G$28,0,10*ROW('Water Data'!G25))="","",OFFSET('Water Data'!$G$28,0,10*ROW('Water Data'!G25)))</f>
        <v/>
      </c>
      <c r="CD31" s="371" t="str">
        <f ca="1">+IF(OFFSET('Water Data'!$G$29,0,10*ROW('Water Data'!G25))="","",OFFSET('Water Data'!$G$29,0,10*ROW('Water Data'!G25)))</f>
        <v/>
      </c>
      <c r="CE31" s="371" t="str">
        <f ca="1">+IF(OFFSET('Water Data'!$H$27,0,10*ROW('Water Data'!H25))="","",OFFSET('Water Data'!$H$27,0,10*ROW('Water Data'!H25)))</f>
        <v/>
      </c>
      <c r="CF31" s="371" t="str">
        <f ca="1">+IF(OFFSET('Water Data'!$H$28,0,10*ROW('Water Data'!H25))="","",OFFSET('Water Data'!$H$28,0,10*ROW('Water Data'!H25)))</f>
        <v/>
      </c>
      <c r="CG31" s="371" t="str">
        <f ca="1">+IF(OFFSET('Water Data'!$H$29,0,10*ROW('Water Data'!H25))="","",OFFSET('Water Data'!$H$29,0,10*ROW('Water Data'!H25)))</f>
        <v/>
      </c>
      <c r="CH31" s="371" t="str">
        <f ca="1">+IF(OFFSET('Water Data'!$I$27,0,10*ROW('Water Data'!I25))="","",OFFSET('Water Data'!$I$27,0,10*ROW('Water Data'!I25)))</f>
        <v/>
      </c>
      <c r="CI31" s="371" t="str">
        <f ca="1">+IF(OFFSET('Water Data'!$I$28,0,10*ROW('Water Data'!I25))="","",OFFSET('Water Data'!$I$28,0,10*ROW('Water Data'!I25)))</f>
        <v/>
      </c>
      <c r="CJ31" s="371" t="str">
        <f ca="1">+IF(OFFSET('Water Data'!$I$29,0,10*ROW('Water Data'!I25))="","",OFFSET('Water Data'!$I$29,0,10*ROW('Water Data'!I25)))</f>
        <v/>
      </c>
      <c r="CK31" s="371" t="str">
        <f ca="1">+IF(OFFSET('Sanitation Data'!$D$28,0,10*ROW('Sanitation Data'!D25))="","",OFFSET('Sanitation Data'!$D$28,0,10*ROW('Sanitation Data'!D25)))</f>
        <v/>
      </c>
      <c r="CL31" s="371" t="str">
        <f ca="1">+IF(OFFSET('Sanitation Data'!$D$29,0,10*ROW('Sanitation Data'!D25))="","",OFFSET('Sanitation Data'!$D$29,0,10*ROW('Sanitation Data'!D25)))</f>
        <v/>
      </c>
      <c r="CM31" s="371" t="str">
        <f ca="1">+IF(OFFSET('Sanitation Data'!$D$30,0,10*ROW('Sanitation Data'!D25))="","",OFFSET('Sanitation Data'!$D$30,0,10*ROW('Sanitation Data'!D25)))</f>
        <v/>
      </c>
      <c r="CN31" s="371" t="str">
        <f ca="1">+IF(OFFSET('Sanitation Data'!$D$31,0,10*ROW('Sanitation Data'!D25))="","",OFFSET('Sanitation Data'!$D$31,0,10*ROW('Sanitation Data'!D25)))</f>
        <v/>
      </c>
      <c r="CO31" s="371" t="str">
        <f ca="1">+IF(OFFSET('Sanitation Data'!$D$32,0,10*ROW('Sanitation Data'!D25))="","",OFFSET('Sanitation Data'!$D$32,0,10*ROW('Sanitation Data'!D25)))</f>
        <v/>
      </c>
      <c r="CP31" s="371" t="str">
        <f ca="1">+IF(OFFSET('Sanitation Data'!$E$28,0,10*ROW('Sanitation Data'!E25))="","",OFFSET('Sanitation Data'!$E$28,0,10*ROW('Sanitation Data'!E25)))</f>
        <v/>
      </c>
      <c r="CQ31" s="371" t="str">
        <f ca="1">+IF(OFFSET('Sanitation Data'!$E$29,0,10*ROW('Sanitation Data'!E25))="","",OFFSET('Sanitation Data'!$E$29,0,10*ROW('Sanitation Data'!E25)))</f>
        <v/>
      </c>
      <c r="CR31" s="371" t="str">
        <f ca="1">+IF(OFFSET('Sanitation Data'!$E$30,0,10*ROW('Sanitation Data'!E25))="","",OFFSET('Sanitation Data'!$E$30,0,10*ROW('Sanitation Data'!E25)))</f>
        <v/>
      </c>
      <c r="CS31" s="371" t="str">
        <f ca="1">+IF(OFFSET('Sanitation Data'!$E$31,0,10*ROW('Sanitation Data'!E25))="","",OFFSET('Sanitation Data'!$E$31,0,10*ROW('Sanitation Data'!E25)))</f>
        <v/>
      </c>
      <c r="CT31" s="371" t="str">
        <f ca="1">+IF(OFFSET('Sanitation Data'!$E$32,0,10*ROW('Sanitation Data'!E25))="","",OFFSET('Sanitation Data'!$E$32,0,10*ROW('Sanitation Data'!E25)))</f>
        <v/>
      </c>
      <c r="CU31" s="371" t="str">
        <f ca="1">+IF(OFFSET('Sanitation Data'!$F$28,0,10*ROW('Sanitation Data'!F25))="","",OFFSET('Sanitation Data'!$F$28,0,10*ROW('Sanitation Data'!F25)))</f>
        <v/>
      </c>
      <c r="CV31" s="371" t="str">
        <f ca="1">+IF(OFFSET('Sanitation Data'!$F$29,0,10*ROW('Sanitation Data'!F25))="","",OFFSET('Sanitation Data'!$F$29,0,10*ROW('Sanitation Data'!F25)))</f>
        <v/>
      </c>
      <c r="CW31" s="371" t="str">
        <f ca="1">+IF(OFFSET('Sanitation Data'!$F$30,0,10*ROW('Sanitation Data'!F25))="","",OFFSET('Sanitation Data'!$F$30,0,10*ROW('Sanitation Data'!F25)))</f>
        <v/>
      </c>
      <c r="CX31" s="371" t="str">
        <f ca="1">+IF(OFFSET('Sanitation Data'!$F$31,0,10*ROW('Sanitation Data'!F25))="","",OFFSET('Sanitation Data'!$F$31,0,10*ROW('Sanitation Data'!F25)))</f>
        <v/>
      </c>
      <c r="CY31" s="371" t="str">
        <f ca="1">+IF(OFFSET('Sanitation Data'!$F$32,0,10*ROW('Sanitation Data'!F25))="","",OFFSET('Sanitation Data'!$F$32,0,10*ROW('Sanitation Data'!F25)))</f>
        <v/>
      </c>
      <c r="CZ31" s="371" t="str">
        <f ca="1">+IF(OFFSET('Sanitation Data'!$G$28,0,10*ROW('Sanitation Data'!G25))="","",OFFSET('Sanitation Data'!$G$28,0,10*ROW('Sanitation Data'!G25)))</f>
        <v/>
      </c>
      <c r="DA31" s="371" t="str">
        <f ca="1">+IF(OFFSET('Sanitation Data'!$G$29,0,10*ROW('Sanitation Data'!G25))="","",OFFSET('Sanitation Data'!$G$29,0,10*ROW('Sanitation Data'!G25)))</f>
        <v/>
      </c>
      <c r="DB31" s="371" t="str">
        <f ca="1">+IF(OFFSET('Sanitation Data'!$G$30,0,10*ROW('Sanitation Data'!G25))="","",OFFSET('Sanitation Data'!$G$30,0,10*ROW('Sanitation Data'!G25)))</f>
        <v/>
      </c>
      <c r="DC31" s="371" t="str">
        <f ca="1">+IF(OFFSET('Sanitation Data'!$G$31,0,10*ROW('Sanitation Data'!G25))="","",OFFSET('Sanitation Data'!$G$31,0,10*ROW('Sanitation Data'!G25)))</f>
        <v/>
      </c>
      <c r="DD31" s="371" t="str">
        <f ca="1">+IF(OFFSET('Sanitation Data'!$G$32,0,10*ROW('Sanitation Data'!G25))="","",OFFSET('Sanitation Data'!$G$32,0,10*ROW('Sanitation Data'!G25)))</f>
        <v/>
      </c>
      <c r="DE31" s="371" t="str">
        <f ca="1">+IF(OFFSET('Sanitation Data'!$H$28,0,10*ROW('Sanitation Data'!H25))="","",OFFSET('Sanitation Data'!$H$28,0,10*ROW('Sanitation Data'!H25)))</f>
        <v/>
      </c>
      <c r="DF31" s="371" t="str">
        <f ca="1">+IF(OFFSET('Sanitation Data'!$H$29,0,10*ROW('Sanitation Data'!H25))="","",OFFSET('Sanitation Data'!$H$29,0,10*ROW('Sanitation Data'!H25)))</f>
        <v/>
      </c>
      <c r="DG31" s="371" t="str">
        <f ca="1">+IF(OFFSET('Sanitation Data'!$H$30,0,10*ROW('Sanitation Data'!H25))="","",OFFSET('Sanitation Data'!$H$30,0,10*ROW('Sanitation Data'!H25)))</f>
        <v/>
      </c>
      <c r="DH31" s="371" t="str">
        <f ca="1">+IF(OFFSET('Sanitation Data'!$H$31,0,10*ROW('Sanitation Data'!H25))="","",OFFSET('Sanitation Data'!$H$31,0,10*ROW('Sanitation Data'!H25)))</f>
        <v/>
      </c>
      <c r="DI31" s="371" t="str">
        <f ca="1">+IF(OFFSET('Sanitation Data'!$H$32,0,10*ROW('Sanitation Data'!H25))="","",OFFSET('Sanitation Data'!$H$32,0,10*ROW('Sanitation Data'!H25)))</f>
        <v/>
      </c>
      <c r="DJ31" s="371" t="str">
        <f ca="1">+IF(OFFSET('Sanitation Data'!$I$28,0,10*ROW('Sanitation Data'!I25))="","",OFFSET('Sanitation Data'!$I$28,0,10*ROW('Sanitation Data'!I25)))</f>
        <v/>
      </c>
      <c r="DK31" s="371" t="str">
        <f ca="1">+IF(OFFSET('Sanitation Data'!$I$29,0,10*ROW('Sanitation Data'!I25))="","",OFFSET('Sanitation Data'!$I$29,0,10*ROW('Sanitation Data'!I25)))</f>
        <v/>
      </c>
      <c r="DL31" s="371" t="str">
        <f ca="1">+IF(OFFSET('Sanitation Data'!$I$30,0,10*ROW('Sanitation Data'!I25))="","",OFFSET('Sanitation Data'!$I$30,0,10*ROW('Sanitation Data'!I25)))</f>
        <v/>
      </c>
      <c r="DM31" s="371" t="str">
        <f ca="1">+IF(OFFSET('Sanitation Data'!$I$31,0,10*ROW('Sanitation Data'!I25))="","",OFFSET('Sanitation Data'!$I$31,0,10*ROW('Sanitation Data'!I25)))</f>
        <v/>
      </c>
      <c r="DN31" s="371" t="str">
        <f ca="1">+IF(OFFSET('Sanitation Data'!$I$32,0,10*ROW('Sanitation Data'!I25))="","",OFFSET('Sanitation Data'!$I$32,0,10*ROW('Sanitation Data'!I25)))</f>
        <v/>
      </c>
      <c r="DO31" s="371" t="str">
        <f ca="1">+IF(OFFSET('Hygiene Data'!$D$11,0,10*ROW('Hygiene Data'!D25))="","",OFFSET('Hygiene Data'!$D$11,0,10*ROW('Hygiene Data'!D25)))</f>
        <v/>
      </c>
      <c r="DP31" s="371" t="str">
        <f ca="1">+IF(OFFSET('Hygiene Data'!$D$12,0,10*ROW('Hygiene Data'!D25))="","",OFFSET('Hygiene Data'!$D$12,0,10*ROW('Hygiene Data'!D25)))</f>
        <v/>
      </c>
      <c r="DQ31" s="371" t="str">
        <f ca="1">+IF(OFFSET('Hygiene Data'!$D$13,0,10*ROW('Hygiene Data'!D25))="","",OFFSET('Hygiene Data'!$D$13,0,10*ROW('Hygiene Data'!D25)))</f>
        <v/>
      </c>
      <c r="DR31" s="371" t="str">
        <f ca="1">+IF(OFFSET('Hygiene Data'!$E$11,0,10*ROW('Hygiene Data'!E25))="","",OFFSET('Hygiene Data'!$E$11,0,10*ROW('Hygiene Data'!E25)))</f>
        <v/>
      </c>
      <c r="DS31" s="371" t="str">
        <f ca="1">+IF(OFFSET('Hygiene Data'!$E$12,0,10*ROW('Hygiene Data'!E25))="","",OFFSET('Hygiene Data'!$E$12,0,10*ROW('Hygiene Data'!E25)))</f>
        <v/>
      </c>
      <c r="DT31" s="371" t="str">
        <f ca="1">+IF(OFFSET('Hygiene Data'!$E$13,0,10*ROW('Hygiene Data'!E25))="","",OFFSET('Hygiene Data'!$E$13,0,10*ROW('Hygiene Data'!E25)))</f>
        <v/>
      </c>
      <c r="DU31" s="371" t="str">
        <f ca="1">+IF(OFFSET('Hygiene Data'!$F$11,0,10*ROW('Hygiene Data'!F25))="","",OFFSET('Hygiene Data'!$F$11,0,10*ROW('Hygiene Data'!F25)))</f>
        <v/>
      </c>
      <c r="DV31" s="371" t="str">
        <f ca="1">+IF(OFFSET('Hygiene Data'!$F$12,0,10*ROW('Hygiene Data'!F25))="","",OFFSET('Hygiene Data'!$F$12,0,10*ROW('Hygiene Data'!F25)))</f>
        <v/>
      </c>
      <c r="DW31" s="371" t="str">
        <f ca="1">+IF(OFFSET('Hygiene Data'!$F$13,0,10*ROW('Hygiene Data'!F25))="","",OFFSET('Hygiene Data'!$F$13,0,10*ROW('Hygiene Data'!F25)))</f>
        <v/>
      </c>
      <c r="DX31" s="371" t="str">
        <f ca="1">+IF(OFFSET('Hygiene Data'!$G$11,0,10*ROW('Hygiene Data'!G25))="","",OFFSET('Hygiene Data'!$G$11,0,10*ROW('Hygiene Data'!G25)))</f>
        <v/>
      </c>
      <c r="DY31" s="371" t="str">
        <f ca="1">+IF(OFFSET('Hygiene Data'!$G$12,0,10*ROW('Hygiene Data'!G25))="","",OFFSET('Hygiene Data'!$G$12,0,10*ROW('Hygiene Data'!G25)))</f>
        <v/>
      </c>
      <c r="DZ31" s="371" t="str">
        <f ca="1">+IF(OFFSET('Hygiene Data'!$G$13,0,10*ROW('Hygiene Data'!G25))="","",OFFSET('Hygiene Data'!$G$13,0,10*ROW('Hygiene Data'!G25)))</f>
        <v/>
      </c>
      <c r="EA31" s="371" t="str">
        <f ca="1">+IF(OFFSET('Hygiene Data'!$H$11,0,10*ROW('Hygiene Data'!H25))="","",OFFSET('Hygiene Data'!$H$11,0,10*ROW('Hygiene Data'!H25)))</f>
        <v/>
      </c>
      <c r="EB31" s="371" t="str">
        <f ca="1">+IF(OFFSET('Hygiene Data'!$H$12,0,10*ROW('Hygiene Data'!H25))="","",OFFSET('Hygiene Data'!$H$12,0,10*ROW('Hygiene Data'!H25)))</f>
        <v/>
      </c>
      <c r="EC31" s="371" t="str">
        <f ca="1">+IF(OFFSET('Hygiene Data'!$H$13,0,10*ROW('Hygiene Data'!H25))="","",OFFSET('Hygiene Data'!$H$13,0,10*ROW('Hygiene Data'!H25)))</f>
        <v/>
      </c>
      <c r="ED31" s="371" t="str">
        <f ca="1">+IF(OFFSET('Hygiene Data'!$I$11,0,10*ROW('Hygiene Data'!I25))="","",OFFSET('Hygiene Data'!$I$11,0,10*ROW('Hygiene Data'!I25)))</f>
        <v/>
      </c>
      <c r="EE31" s="371" t="str">
        <f ca="1">+IF(OFFSET('Hygiene Data'!$I$12,0,10*ROW('Hygiene Data'!I25))="","",OFFSET('Hygiene Data'!$I$12,0,10*ROW('Hygiene Data'!I25)))</f>
        <v/>
      </c>
      <c r="EF31" s="371" t="str">
        <f ca="1">+IF(OFFSET('Hygiene Data'!$I$13,0,10*ROW('Hygiene Data'!I25))="","",OFFSET('Hygiene Data'!$I$13,0,10*ROW('Hygiene Data'!I25)))</f>
        <v/>
      </c>
    </row>
    <row r="32" spans="1:136" x14ac:dyDescent="0.25">
      <c r="A32" s="480" t="str">
        <f ca="1">+IF(OFFSET('Water Data'!$B$2,0,10*ROW('Water Data'!E26))="","",OFFSET('Water Data'!$B$2,0,10*ROW('Water Data'!E26)))</f>
        <v/>
      </c>
      <c r="B32" s="480"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7" t="str">
        <f t="shared" ca="1" si="0"/>
        <v/>
      </c>
      <c r="D32" s="508"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8"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8"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8"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8"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8"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8"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8"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8"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8"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8"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8"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8"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8"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8"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8"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8"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8"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9"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9"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9"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9"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9"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9"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9"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9"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9"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9"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9"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9"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9"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9"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9"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9"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9"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9"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9"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9"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9"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9"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9"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9"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9"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9"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9"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9"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9"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9"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10"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6"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10"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10"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10"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10"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10"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10"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10"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10"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10"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10"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10"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10"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10"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10"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10"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10"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1" t="str">
        <f ca="1">+IF(OFFSET('Water Data'!$D$27,0,10*ROW('Water Data'!D26))="","",OFFSET('Water Data'!$D$27,0,10*ROW('Water Data'!D26)))</f>
        <v/>
      </c>
      <c r="BT32" s="371" t="str">
        <f ca="1">+IF(OFFSET('Water Data'!$D$28,0,10*ROW('Water Data'!D26))="","",OFFSET('Water Data'!$D$28,0,10*ROW('Water Data'!D26)))</f>
        <v/>
      </c>
      <c r="BU32" s="371" t="str">
        <f ca="1">+IF(OFFSET('Water Data'!$D$29,0,10*ROW('Water Data'!D26))="","",OFFSET('Water Data'!$D$29,0,10*ROW('Water Data'!D26)))</f>
        <v/>
      </c>
      <c r="BV32" s="371" t="str">
        <f ca="1">+IF(OFFSET('Water Data'!$E$27,0,10*ROW('Water Data'!E26))="","",OFFSET('Water Data'!$E$27,0,10*ROW('Water Data'!E26)))</f>
        <v/>
      </c>
      <c r="BW32" s="371" t="str">
        <f ca="1">+IF(OFFSET('Water Data'!$E$28,0,10*ROW('Water Data'!E26))="","",OFFSET('Water Data'!$E$28,0,10*ROW('Water Data'!E26)))</f>
        <v/>
      </c>
      <c r="BX32" s="371" t="str">
        <f ca="1">+IF(OFFSET('Water Data'!$E$29,0,10*ROW('Water Data'!E26))="","",OFFSET('Water Data'!$E$29,0,10*ROW('Water Data'!E26)))</f>
        <v/>
      </c>
      <c r="BY32" s="371" t="str">
        <f ca="1">+IF(OFFSET('Water Data'!$F$27,0,10*ROW('Water Data'!F26))="","",OFFSET('Water Data'!$F$27,0,10*ROW('Water Data'!F26)))</f>
        <v/>
      </c>
      <c r="BZ32" s="371" t="str">
        <f ca="1">+IF(OFFSET('Water Data'!$F$28,0,10*ROW('Water Data'!F26))="","",OFFSET('Water Data'!$F$28,0,10*ROW('Water Data'!F26)))</f>
        <v/>
      </c>
      <c r="CA32" s="371" t="str">
        <f ca="1">+IF(OFFSET('Water Data'!$F$29,0,10*ROW('Water Data'!F26))="","",OFFSET('Water Data'!$F$29,0,10*ROW('Water Data'!F26)))</f>
        <v/>
      </c>
      <c r="CB32" s="371" t="str">
        <f ca="1">+IF(OFFSET('Water Data'!$G$27,0,10*ROW('Water Data'!G26))="","",OFFSET('Water Data'!$G$27,0,10*ROW('Water Data'!G26)))</f>
        <v/>
      </c>
      <c r="CC32" s="371" t="str">
        <f ca="1">+IF(OFFSET('Water Data'!$G$28,0,10*ROW('Water Data'!G26))="","",OFFSET('Water Data'!$G$28,0,10*ROW('Water Data'!G26)))</f>
        <v/>
      </c>
      <c r="CD32" s="371" t="str">
        <f ca="1">+IF(OFFSET('Water Data'!$G$29,0,10*ROW('Water Data'!G26))="","",OFFSET('Water Data'!$G$29,0,10*ROW('Water Data'!G26)))</f>
        <v/>
      </c>
      <c r="CE32" s="371" t="str">
        <f ca="1">+IF(OFFSET('Water Data'!$H$27,0,10*ROW('Water Data'!H26))="","",OFFSET('Water Data'!$H$27,0,10*ROW('Water Data'!H26)))</f>
        <v/>
      </c>
      <c r="CF32" s="371" t="str">
        <f ca="1">+IF(OFFSET('Water Data'!$H$28,0,10*ROW('Water Data'!H26))="","",OFFSET('Water Data'!$H$28,0,10*ROW('Water Data'!H26)))</f>
        <v/>
      </c>
      <c r="CG32" s="371" t="str">
        <f ca="1">+IF(OFFSET('Water Data'!$H$29,0,10*ROW('Water Data'!H26))="","",OFFSET('Water Data'!$H$29,0,10*ROW('Water Data'!H26)))</f>
        <v/>
      </c>
      <c r="CH32" s="371" t="str">
        <f ca="1">+IF(OFFSET('Water Data'!$I$27,0,10*ROW('Water Data'!I26))="","",OFFSET('Water Data'!$I$27,0,10*ROW('Water Data'!I26)))</f>
        <v/>
      </c>
      <c r="CI32" s="371" t="str">
        <f ca="1">+IF(OFFSET('Water Data'!$I$28,0,10*ROW('Water Data'!I26))="","",OFFSET('Water Data'!$I$28,0,10*ROW('Water Data'!I26)))</f>
        <v/>
      </c>
      <c r="CJ32" s="371" t="str">
        <f ca="1">+IF(OFFSET('Water Data'!$I$29,0,10*ROW('Water Data'!I26))="","",OFFSET('Water Data'!$I$29,0,10*ROW('Water Data'!I26)))</f>
        <v/>
      </c>
      <c r="CK32" s="371" t="str">
        <f ca="1">+IF(OFFSET('Sanitation Data'!$D$28,0,10*ROW('Sanitation Data'!D26))="","",OFFSET('Sanitation Data'!$D$28,0,10*ROW('Sanitation Data'!D26)))</f>
        <v/>
      </c>
      <c r="CL32" s="371" t="str">
        <f ca="1">+IF(OFFSET('Sanitation Data'!$D$29,0,10*ROW('Sanitation Data'!D26))="","",OFFSET('Sanitation Data'!$D$29,0,10*ROW('Sanitation Data'!D26)))</f>
        <v/>
      </c>
      <c r="CM32" s="371" t="str">
        <f ca="1">+IF(OFFSET('Sanitation Data'!$D$30,0,10*ROW('Sanitation Data'!D26))="","",OFFSET('Sanitation Data'!$D$30,0,10*ROW('Sanitation Data'!D26)))</f>
        <v/>
      </c>
      <c r="CN32" s="371" t="str">
        <f ca="1">+IF(OFFSET('Sanitation Data'!$D$31,0,10*ROW('Sanitation Data'!D26))="","",OFFSET('Sanitation Data'!$D$31,0,10*ROW('Sanitation Data'!D26)))</f>
        <v/>
      </c>
      <c r="CO32" s="371" t="str">
        <f ca="1">+IF(OFFSET('Sanitation Data'!$D$32,0,10*ROW('Sanitation Data'!D26))="","",OFFSET('Sanitation Data'!$D$32,0,10*ROW('Sanitation Data'!D26)))</f>
        <v/>
      </c>
      <c r="CP32" s="371" t="str">
        <f ca="1">+IF(OFFSET('Sanitation Data'!$E$28,0,10*ROW('Sanitation Data'!E26))="","",OFFSET('Sanitation Data'!$E$28,0,10*ROW('Sanitation Data'!E26)))</f>
        <v/>
      </c>
      <c r="CQ32" s="371" t="str">
        <f ca="1">+IF(OFFSET('Sanitation Data'!$E$29,0,10*ROW('Sanitation Data'!E26))="","",OFFSET('Sanitation Data'!$E$29,0,10*ROW('Sanitation Data'!E26)))</f>
        <v/>
      </c>
      <c r="CR32" s="371" t="str">
        <f ca="1">+IF(OFFSET('Sanitation Data'!$E$30,0,10*ROW('Sanitation Data'!E26))="","",OFFSET('Sanitation Data'!$E$30,0,10*ROW('Sanitation Data'!E26)))</f>
        <v/>
      </c>
      <c r="CS32" s="371" t="str">
        <f ca="1">+IF(OFFSET('Sanitation Data'!$E$31,0,10*ROW('Sanitation Data'!E26))="","",OFFSET('Sanitation Data'!$E$31,0,10*ROW('Sanitation Data'!E26)))</f>
        <v/>
      </c>
      <c r="CT32" s="371" t="str">
        <f ca="1">+IF(OFFSET('Sanitation Data'!$E$32,0,10*ROW('Sanitation Data'!E26))="","",OFFSET('Sanitation Data'!$E$32,0,10*ROW('Sanitation Data'!E26)))</f>
        <v/>
      </c>
      <c r="CU32" s="371" t="str">
        <f ca="1">+IF(OFFSET('Sanitation Data'!$F$28,0,10*ROW('Sanitation Data'!F26))="","",OFFSET('Sanitation Data'!$F$28,0,10*ROW('Sanitation Data'!F26)))</f>
        <v/>
      </c>
      <c r="CV32" s="371" t="str">
        <f ca="1">+IF(OFFSET('Sanitation Data'!$F$29,0,10*ROW('Sanitation Data'!F26))="","",OFFSET('Sanitation Data'!$F$29,0,10*ROW('Sanitation Data'!F26)))</f>
        <v/>
      </c>
      <c r="CW32" s="371" t="str">
        <f ca="1">+IF(OFFSET('Sanitation Data'!$F$30,0,10*ROW('Sanitation Data'!F26))="","",OFFSET('Sanitation Data'!$F$30,0,10*ROW('Sanitation Data'!F26)))</f>
        <v/>
      </c>
      <c r="CX32" s="371" t="str">
        <f ca="1">+IF(OFFSET('Sanitation Data'!$F$31,0,10*ROW('Sanitation Data'!F26))="","",OFFSET('Sanitation Data'!$F$31,0,10*ROW('Sanitation Data'!F26)))</f>
        <v/>
      </c>
      <c r="CY32" s="371" t="str">
        <f ca="1">+IF(OFFSET('Sanitation Data'!$F$32,0,10*ROW('Sanitation Data'!F26))="","",OFFSET('Sanitation Data'!$F$32,0,10*ROW('Sanitation Data'!F26)))</f>
        <v/>
      </c>
      <c r="CZ32" s="371" t="str">
        <f ca="1">+IF(OFFSET('Sanitation Data'!$G$28,0,10*ROW('Sanitation Data'!G26))="","",OFFSET('Sanitation Data'!$G$28,0,10*ROW('Sanitation Data'!G26)))</f>
        <v/>
      </c>
      <c r="DA32" s="371" t="str">
        <f ca="1">+IF(OFFSET('Sanitation Data'!$G$29,0,10*ROW('Sanitation Data'!G26))="","",OFFSET('Sanitation Data'!$G$29,0,10*ROW('Sanitation Data'!G26)))</f>
        <v/>
      </c>
      <c r="DB32" s="371" t="str">
        <f ca="1">+IF(OFFSET('Sanitation Data'!$G$30,0,10*ROW('Sanitation Data'!G26))="","",OFFSET('Sanitation Data'!$G$30,0,10*ROW('Sanitation Data'!G26)))</f>
        <v/>
      </c>
      <c r="DC32" s="371" t="str">
        <f ca="1">+IF(OFFSET('Sanitation Data'!$G$31,0,10*ROW('Sanitation Data'!G26))="","",OFFSET('Sanitation Data'!$G$31,0,10*ROW('Sanitation Data'!G26)))</f>
        <v/>
      </c>
      <c r="DD32" s="371" t="str">
        <f ca="1">+IF(OFFSET('Sanitation Data'!$G$32,0,10*ROW('Sanitation Data'!G26))="","",OFFSET('Sanitation Data'!$G$32,0,10*ROW('Sanitation Data'!G26)))</f>
        <v/>
      </c>
      <c r="DE32" s="371" t="str">
        <f ca="1">+IF(OFFSET('Sanitation Data'!$H$28,0,10*ROW('Sanitation Data'!H26))="","",OFFSET('Sanitation Data'!$H$28,0,10*ROW('Sanitation Data'!H26)))</f>
        <v/>
      </c>
      <c r="DF32" s="371" t="str">
        <f ca="1">+IF(OFFSET('Sanitation Data'!$H$29,0,10*ROW('Sanitation Data'!H26))="","",OFFSET('Sanitation Data'!$H$29,0,10*ROW('Sanitation Data'!H26)))</f>
        <v/>
      </c>
      <c r="DG32" s="371" t="str">
        <f ca="1">+IF(OFFSET('Sanitation Data'!$H$30,0,10*ROW('Sanitation Data'!H26))="","",OFFSET('Sanitation Data'!$H$30,0,10*ROW('Sanitation Data'!H26)))</f>
        <v/>
      </c>
      <c r="DH32" s="371" t="str">
        <f ca="1">+IF(OFFSET('Sanitation Data'!$H$31,0,10*ROW('Sanitation Data'!H26))="","",OFFSET('Sanitation Data'!$H$31,0,10*ROW('Sanitation Data'!H26)))</f>
        <v/>
      </c>
      <c r="DI32" s="371" t="str">
        <f ca="1">+IF(OFFSET('Sanitation Data'!$H$32,0,10*ROW('Sanitation Data'!H26))="","",OFFSET('Sanitation Data'!$H$32,0,10*ROW('Sanitation Data'!H26)))</f>
        <v/>
      </c>
      <c r="DJ32" s="371" t="str">
        <f ca="1">+IF(OFFSET('Sanitation Data'!$I$28,0,10*ROW('Sanitation Data'!I26))="","",OFFSET('Sanitation Data'!$I$28,0,10*ROW('Sanitation Data'!I26)))</f>
        <v/>
      </c>
      <c r="DK32" s="371" t="str">
        <f ca="1">+IF(OFFSET('Sanitation Data'!$I$29,0,10*ROW('Sanitation Data'!I26))="","",OFFSET('Sanitation Data'!$I$29,0,10*ROW('Sanitation Data'!I26)))</f>
        <v/>
      </c>
      <c r="DL32" s="371" t="str">
        <f ca="1">+IF(OFFSET('Sanitation Data'!$I$30,0,10*ROW('Sanitation Data'!I26))="","",OFFSET('Sanitation Data'!$I$30,0,10*ROW('Sanitation Data'!I26)))</f>
        <v/>
      </c>
      <c r="DM32" s="371" t="str">
        <f ca="1">+IF(OFFSET('Sanitation Data'!$I$31,0,10*ROW('Sanitation Data'!I26))="","",OFFSET('Sanitation Data'!$I$31,0,10*ROW('Sanitation Data'!I26)))</f>
        <v/>
      </c>
      <c r="DN32" s="371" t="str">
        <f ca="1">+IF(OFFSET('Sanitation Data'!$I$32,0,10*ROW('Sanitation Data'!I26))="","",OFFSET('Sanitation Data'!$I$32,0,10*ROW('Sanitation Data'!I26)))</f>
        <v/>
      </c>
      <c r="DO32" s="371" t="str">
        <f ca="1">+IF(OFFSET('Hygiene Data'!$D$11,0,10*ROW('Hygiene Data'!D26))="","",OFFSET('Hygiene Data'!$D$11,0,10*ROW('Hygiene Data'!D26)))</f>
        <v/>
      </c>
      <c r="DP32" s="371" t="str">
        <f ca="1">+IF(OFFSET('Hygiene Data'!$D$12,0,10*ROW('Hygiene Data'!D26))="","",OFFSET('Hygiene Data'!$D$12,0,10*ROW('Hygiene Data'!D26)))</f>
        <v/>
      </c>
      <c r="DQ32" s="371" t="str">
        <f ca="1">+IF(OFFSET('Hygiene Data'!$D$13,0,10*ROW('Hygiene Data'!D26))="","",OFFSET('Hygiene Data'!$D$13,0,10*ROW('Hygiene Data'!D26)))</f>
        <v/>
      </c>
      <c r="DR32" s="371" t="str">
        <f ca="1">+IF(OFFSET('Hygiene Data'!$E$11,0,10*ROW('Hygiene Data'!E26))="","",OFFSET('Hygiene Data'!$E$11,0,10*ROW('Hygiene Data'!E26)))</f>
        <v/>
      </c>
      <c r="DS32" s="371" t="str">
        <f ca="1">+IF(OFFSET('Hygiene Data'!$E$12,0,10*ROW('Hygiene Data'!E26))="","",OFFSET('Hygiene Data'!$E$12,0,10*ROW('Hygiene Data'!E26)))</f>
        <v/>
      </c>
      <c r="DT32" s="371" t="str">
        <f ca="1">+IF(OFFSET('Hygiene Data'!$E$13,0,10*ROW('Hygiene Data'!E26))="","",OFFSET('Hygiene Data'!$E$13,0,10*ROW('Hygiene Data'!E26)))</f>
        <v/>
      </c>
      <c r="DU32" s="371" t="str">
        <f ca="1">+IF(OFFSET('Hygiene Data'!$F$11,0,10*ROW('Hygiene Data'!F26))="","",OFFSET('Hygiene Data'!$F$11,0,10*ROW('Hygiene Data'!F26)))</f>
        <v/>
      </c>
      <c r="DV32" s="371" t="str">
        <f ca="1">+IF(OFFSET('Hygiene Data'!$F$12,0,10*ROW('Hygiene Data'!F26))="","",OFFSET('Hygiene Data'!$F$12,0,10*ROW('Hygiene Data'!F26)))</f>
        <v/>
      </c>
      <c r="DW32" s="371" t="str">
        <f ca="1">+IF(OFFSET('Hygiene Data'!$F$13,0,10*ROW('Hygiene Data'!F26))="","",OFFSET('Hygiene Data'!$F$13,0,10*ROW('Hygiene Data'!F26)))</f>
        <v/>
      </c>
      <c r="DX32" s="371" t="str">
        <f ca="1">+IF(OFFSET('Hygiene Data'!$G$11,0,10*ROW('Hygiene Data'!G26))="","",OFFSET('Hygiene Data'!$G$11,0,10*ROW('Hygiene Data'!G26)))</f>
        <v/>
      </c>
      <c r="DY32" s="371" t="str">
        <f ca="1">+IF(OFFSET('Hygiene Data'!$G$12,0,10*ROW('Hygiene Data'!G26))="","",OFFSET('Hygiene Data'!$G$12,0,10*ROW('Hygiene Data'!G26)))</f>
        <v/>
      </c>
      <c r="DZ32" s="371" t="str">
        <f ca="1">+IF(OFFSET('Hygiene Data'!$G$13,0,10*ROW('Hygiene Data'!G26))="","",OFFSET('Hygiene Data'!$G$13,0,10*ROW('Hygiene Data'!G26)))</f>
        <v/>
      </c>
      <c r="EA32" s="371" t="str">
        <f ca="1">+IF(OFFSET('Hygiene Data'!$H$11,0,10*ROW('Hygiene Data'!H26))="","",OFFSET('Hygiene Data'!$H$11,0,10*ROW('Hygiene Data'!H26)))</f>
        <v/>
      </c>
      <c r="EB32" s="371" t="str">
        <f ca="1">+IF(OFFSET('Hygiene Data'!$H$12,0,10*ROW('Hygiene Data'!H26))="","",OFFSET('Hygiene Data'!$H$12,0,10*ROW('Hygiene Data'!H26)))</f>
        <v/>
      </c>
      <c r="EC32" s="371" t="str">
        <f ca="1">+IF(OFFSET('Hygiene Data'!$H$13,0,10*ROW('Hygiene Data'!H26))="","",OFFSET('Hygiene Data'!$H$13,0,10*ROW('Hygiene Data'!H26)))</f>
        <v/>
      </c>
      <c r="ED32" s="371" t="str">
        <f ca="1">+IF(OFFSET('Hygiene Data'!$I$11,0,10*ROW('Hygiene Data'!I26))="","",OFFSET('Hygiene Data'!$I$11,0,10*ROW('Hygiene Data'!I26)))</f>
        <v/>
      </c>
      <c r="EE32" s="371" t="str">
        <f ca="1">+IF(OFFSET('Hygiene Data'!$I$12,0,10*ROW('Hygiene Data'!I26))="","",OFFSET('Hygiene Data'!$I$12,0,10*ROW('Hygiene Data'!I26)))</f>
        <v/>
      </c>
      <c r="EF32" s="371" t="str">
        <f ca="1">+IF(OFFSET('Hygiene Data'!$I$13,0,10*ROW('Hygiene Data'!I26))="","",OFFSET('Hygiene Data'!$I$13,0,10*ROW('Hygiene Data'!I26)))</f>
        <v/>
      </c>
    </row>
    <row r="33" spans="1:136" x14ac:dyDescent="0.25">
      <c r="A33" s="480" t="str">
        <f ca="1">+IF(OFFSET('Water Data'!$B$2,0,10*ROW('Water Data'!E27))="","",OFFSET('Water Data'!$B$2,0,10*ROW('Water Data'!E27)))</f>
        <v/>
      </c>
      <c r="B33" s="480"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7" t="str">
        <f t="shared" ca="1" si="0"/>
        <v/>
      </c>
      <c r="D33" s="508"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8"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8"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8"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8"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8"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8"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8"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8"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8"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8"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8"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8"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8"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8"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8"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8"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8"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9"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9"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9"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9"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9"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9"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9"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9"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9"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9"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9"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9"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9"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9"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9"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9"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9"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9"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9"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9"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9"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9"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9"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9"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9"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9"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9"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9"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9"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9"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10"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6"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10"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10"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10"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10"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10"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10"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10"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10"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10"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10"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10"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10"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10"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10"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10"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10"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1" t="str">
        <f ca="1">+IF(OFFSET('Water Data'!$D$27,0,10*ROW('Water Data'!D27))="","",OFFSET('Water Data'!$D$27,0,10*ROW('Water Data'!D27)))</f>
        <v/>
      </c>
      <c r="BT33" s="371" t="str">
        <f ca="1">+IF(OFFSET('Water Data'!$D$28,0,10*ROW('Water Data'!D27))="","",OFFSET('Water Data'!$D$28,0,10*ROW('Water Data'!D27)))</f>
        <v/>
      </c>
      <c r="BU33" s="371" t="str">
        <f ca="1">+IF(OFFSET('Water Data'!$D$29,0,10*ROW('Water Data'!D27))="","",OFFSET('Water Data'!$D$29,0,10*ROW('Water Data'!D27)))</f>
        <v/>
      </c>
      <c r="BV33" s="371" t="str">
        <f ca="1">+IF(OFFSET('Water Data'!$E$27,0,10*ROW('Water Data'!E27))="","",OFFSET('Water Data'!$E$27,0,10*ROW('Water Data'!E27)))</f>
        <v/>
      </c>
      <c r="BW33" s="371" t="str">
        <f ca="1">+IF(OFFSET('Water Data'!$E$28,0,10*ROW('Water Data'!E27))="","",OFFSET('Water Data'!$E$28,0,10*ROW('Water Data'!E27)))</f>
        <v/>
      </c>
      <c r="BX33" s="371" t="str">
        <f ca="1">+IF(OFFSET('Water Data'!$E$29,0,10*ROW('Water Data'!E27))="","",OFFSET('Water Data'!$E$29,0,10*ROW('Water Data'!E27)))</f>
        <v/>
      </c>
      <c r="BY33" s="371" t="str">
        <f ca="1">+IF(OFFSET('Water Data'!$F$27,0,10*ROW('Water Data'!F27))="","",OFFSET('Water Data'!$F$27,0,10*ROW('Water Data'!F27)))</f>
        <v/>
      </c>
      <c r="BZ33" s="371" t="str">
        <f ca="1">+IF(OFFSET('Water Data'!$F$28,0,10*ROW('Water Data'!F27))="","",OFFSET('Water Data'!$F$28,0,10*ROW('Water Data'!F27)))</f>
        <v/>
      </c>
      <c r="CA33" s="371" t="str">
        <f ca="1">+IF(OFFSET('Water Data'!$F$29,0,10*ROW('Water Data'!F27))="","",OFFSET('Water Data'!$F$29,0,10*ROW('Water Data'!F27)))</f>
        <v/>
      </c>
      <c r="CB33" s="371" t="str">
        <f ca="1">+IF(OFFSET('Water Data'!$G$27,0,10*ROW('Water Data'!G27))="","",OFFSET('Water Data'!$G$27,0,10*ROW('Water Data'!G27)))</f>
        <v/>
      </c>
      <c r="CC33" s="371" t="str">
        <f ca="1">+IF(OFFSET('Water Data'!$G$28,0,10*ROW('Water Data'!G27))="","",OFFSET('Water Data'!$G$28,0,10*ROW('Water Data'!G27)))</f>
        <v/>
      </c>
      <c r="CD33" s="371" t="str">
        <f ca="1">+IF(OFFSET('Water Data'!$G$29,0,10*ROW('Water Data'!G27))="","",OFFSET('Water Data'!$G$29,0,10*ROW('Water Data'!G27)))</f>
        <v/>
      </c>
      <c r="CE33" s="371" t="str">
        <f ca="1">+IF(OFFSET('Water Data'!$H$27,0,10*ROW('Water Data'!H27))="","",OFFSET('Water Data'!$H$27,0,10*ROW('Water Data'!H27)))</f>
        <v/>
      </c>
      <c r="CF33" s="371" t="str">
        <f ca="1">+IF(OFFSET('Water Data'!$H$28,0,10*ROW('Water Data'!H27))="","",OFFSET('Water Data'!$H$28,0,10*ROW('Water Data'!H27)))</f>
        <v/>
      </c>
      <c r="CG33" s="371" t="str">
        <f ca="1">+IF(OFFSET('Water Data'!$H$29,0,10*ROW('Water Data'!H27))="","",OFFSET('Water Data'!$H$29,0,10*ROW('Water Data'!H27)))</f>
        <v/>
      </c>
      <c r="CH33" s="371" t="str">
        <f ca="1">+IF(OFFSET('Water Data'!$I$27,0,10*ROW('Water Data'!I27))="","",OFFSET('Water Data'!$I$27,0,10*ROW('Water Data'!I27)))</f>
        <v/>
      </c>
      <c r="CI33" s="371" t="str">
        <f ca="1">+IF(OFFSET('Water Data'!$I$28,0,10*ROW('Water Data'!I27))="","",OFFSET('Water Data'!$I$28,0,10*ROW('Water Data'!I27)))</f>
        <v/>
      </c>
      <c r="CJ33" s="371" t="str">
        <f ca="1">+IF(OFFSET('Water Data'!$I$29,0,10*ROW('Water Data'!I27))="","",OFFSET('Water Data'!$I$29,0,10*ROW('Water Data'!I27)))</f>
        <v/>
      </c>
      <c r="CK33" s="371" t="str">
        <f ca="1">+IF(OFFSET('Sanitation Data'!$D$28,0,10*ROW('Sanitation Data'!D27))="","",OFFSET('Sanitation Data'!$D$28,0,10*ROW('Sanitation Data'!D27)))</f>
        <v/>
      </c>
      <c r="CL33" s="371" t="str">
        <f ca="1">+IF(OFFSET('Sanitation Data'!$D$29,0,10*ROW('Sanitation Data'!D27))="","",OFFSET('Sanitation Data'!$D$29,0,10*ROW('Sanitation Data'!D27)))</f>
        <v/>
      </c>
      <c r="CM33" s="371" t="str">
        <f ca="1">+IF(OFFSET('Sanitation Data'!$D$30,0,10*ROW('Sanitation Data'!D27))="","",OFFSET('Sanitation Data'!$D$30,0,10*ROW('Sanitation Data'!D27)))</f>
        <v/>
      </c>
      <c r="CN33" s="371" t="str">
        <f ca="1">+IF(OFFSET('Sanitation Data'!$D$31,0,10*ROW('Sanitation Data'!D27))="","",OFFSET('Sanitation Data'!$D$31,0,10*ROW('Sanitation Data'!D27)))</f>
        <v/>
      </c>
      <c r="CO33" s="371" t="str">
        <f ca="1">+IF(OFFSET('Sanitation Data'!$D$32,0,10*ROW('Sanitation Data'!D27))="","",OFFSET('Sanitation Data'!$D$32,0,10*ROW('Sanitation Data'!D27)))</f>
        <v/>
      </c>
      <c r="CP33" s="371" t="str">
        <f ca="1">+IF(OFFSET('Sanitation Data'!$E$28,0,10*ROW('Sanitation Data'!E27))="","",OFFSET('Sanitation Data'!$E$28,0,10*ROW('Sanitation Data'!E27)))</f>
        <v/>
      </c>
      <c r="CQ33" s="371" t="str">
        <f ca="1">+IF(OFFSET('Sanitation Data'!$E$29,0,10*ROW('Sanitation Data'!E27))="","",OFFSET('Sanitation Data'!$E$29,0,10*ROW('Sanitation Data'!E27)))</f>
        <v/>
      </c>
      <c r="CR33" s="371" t="str">
        <f ca="1">+IF(OFFSET('Sanitation Data'!$E$30,0,10*ROW('Sanitation Data'!E27))="","",OFFSET('Sanitation Data'!$E$30,0,10*ROW('Sanitation Data'!E27)))</f>
        <v/>
      </c>
      <c r="CS33" s="371" t="str">
        <f ca="1">+IF(OFFSET('Sanitation Data'!$E$31,0,10*ROW('Sanitation Data'!E27))="","",OFFSET('Sanitation Data'!$E$31,0,10*ROW('Sanitation Data'!E27)))</f>
        <v/>
      </c>
      <c r="CT33" s="371" t="str">
        <f ca="1">+IF(OFFSET('Sanitation Data'!$E$32,0,10*ROW('Sanitation Data'!E27))="","",OFFSET('Sanitation Data'!$E$32,0,10*ROW('Sanitation Data'!E27)))</f>
        <v/>
      </c>
      <c r="CU33" s="371" t="str">
        <f ca="1">+IF(OFFSET('Sanitation Data'!$F$28,0,10*ROW('Sanitation Data'!F27))="","",OFFSET('Sanitation Data'!$F$28,0,10*ROW('Sanitation Data'!F27)))</f>
        <v/>
      </c>
      <c r="CV33" s="371" t="str">
        <f ca="1">+IF(OFFSET('Sanitation Data'!$F$29,0,10*ROW('Sanitation Data'!F27))="","",OFFSET('Sanitation Data'!$F$29,0,10*ROW('Sanitation Data'!F27)))</f>
        <v/>
      </c>
      <c r="CW33" s="371" t="str">
        <f ca="1">+IF(OFFSET('Sanitation Data'!$F$30,0,10*ROW('Sanitation Data'!F27))="","",OFFSET('Sanitation Data'!$F$30,0,10*ROW('Sanitation Data'!F27)))</f>
        <v/>
      </c>
      <c r="CX33" s="371" t="str">
        <f ca="1">+IF(OFFSET('Sanitation Data'!$F$31,0,10*ROW('Sanitation Data'!F27))="","",OFFSET('Sanitation Data'!$F$31,0,10*ROW('Sanitation Data'!F27)))</f>
        <v/>
      </c>
      <c r="CY33" s="371" t="str">
        <f ca="1">+IF(OFFSET('Sanitation Data'!$F$32,0,10*ROW('Sanitation Data'!F27))="","",OFFSET('Sanitation Data'!$F$32,0,10*ROW('Sanitation Data'!F27)))</f>
        <v/>
      </c>
      <c r="CZ33" s="371" t="str">
        <f ca="1">+IF(OFFSET('Sanitation Data'!$G$28,0,10*ROW('Sanitation Data'!G27))="","",OFFSET('Sanitation Data'!$G$28,0,10*ROW('Sanitation Data'!G27)))</f>
        <v/>
      </c>
      <c r="DA33" s="371" t="str">
        <f ca="1">+IF(OFFSET('Sanitation Data'!$G$29,0,10*ROW('Sanitation Data'!G27))="","",OFFSET('Sanitation Data'!$G$29,0,10*ROW('Sanitation Data'!G27)))</f>
        <v/>
      </c>
      <c r="DB33" s="371" t="str">
        <f ca="1">+IF(OFFSET('Sanitation Data'!$G$30,0,10*ROW('Sanitation Data'!G27))="","",OFFSET('Sanitation Data'!$G$30,0,10*ROW('Sanitation Data'!G27)))</f>
        <v/>
      </c>
      <c r="DC33" s="371" t="str">
        <f ca="1">+IF(OFFSET('Sanitation Data'!$G$31,0,10*ROW('Sanitation Data'!G27))="","",OFFSET('Sanitation Data'!$G$31,0,10*ROW('Sanitation Data'!G27)))</f>
        <v/>
      </c>
      <c r="DD33" s="371" t="str">
        <f ca="1">+IF(OFFSET('Sanitation Data'!$G$32,0,10*ROW('Sanitation Data'!G27))="","",OFFSET('Sanitation Data'!$G$32,0,10*ROW('Sanitation Data'!G27)))</f>
        <v/>
      </c>
      <c r="DE33" s="371" t="str">
        <f ca="1">+IF(OFFSET('Sanitation Data'!$H$28,0,10*ROW('Sanitation Data'!H27))="","",OFFSET('Sanitation Data'!$H$28,0,10*ROW('Sanitation Data'!H27)))</f>
        <v/>
      </c>
      <c r="DF33" s="371" t="str">
        <f ca="1">+IF(OFFSET('Sanitation Data'!$H$29,0,10*ROW('Sanitation Data'!H27))="","",OFFSET('Sanitation Data'!$H$29,0,10*ROW('Sanitation Data'!H27)))</f>
        <v/>
      </c>
      <c r="DG33" s="371" t="str">
        <f ca="1">+IF(OFFSET('Sanitation Data'!$H$30,0,10*ROW('Sanitation Data'!H27))="","",OFFSET('Sanitation Data'!$H$30,0,10*ROW('Sanitation Data'!H27)))</f>
        <v/>
      </c>
      <c r="DH33" s="371" t="str">
        <f ca="1">+IF(OFFSET('Sanitation Data'!$H$31,0,10*ROW('Sanitation Data'!H27))="","",OFFSET('Sanitation Data'!$H$31,0,10*ROW('Sanitation Data'!H27)))</f>
        <v/>
      </c>
      <c r="DI33" s="371" t="str">
        <f ca="1">+IF(OFFSET('Sanitation Data'!$H$32,0,10*ROW('Sanitation Data'!H27))="","",OFFSET('Sanitation Data'!$H$32,0,10*ROW('Sanitation Data'!H27)))</f>
        <v/>
      </c>
      <c r="DJ33" s="371" t="str">
        <f ca="1">+IF(OFFSET('Sanitation Data'!$I$28,0,10*ROW('Sanitation Data'!I27))="","",OFFSET('Sanitation Data'!$I$28,0,10*ROW('Sanitation Data'!I27)))</f>
        <v/>
      </c>
      <c r="DK33" s="371" t="str">
        <f ca="1">+IF(OFFSET('Sanitation Data'!$I$29,0,10*ROW('Sanitation Data'!I27))="","",OFFSET('Sanitation Data'!$I$29,0,10*ROW('Sanitation Data'!I27)))</f>
        <v/>
      </c>
      <c r="DL33" s="371" t="str">
        <f ca="1">+IF(OFFSET('Sanitation Data'!$I$30,0,10*ROW('Sanitation Data'!I27))="","",OFFSET('Sanitation Data'!$I$30,0,10*ROW('Sanitation Data'!I27)))</f>
        <v/>
      </c>
      <c r="DM33" s="371" t="str">
        <f ca="1">+IF(OFFSET('Sanitation Data'!$I$31,0,10*ROW('Sanitation Data'!I27))="","",OFFSET('Sanitation Data'!$I$31,0,10*ROW('Sanitation Data'!I27)))</f>
        <v/>
      </c>
      <c r="DN33" s="371" t="str">
        <f ca="1">+IF(OFFSET('Sanitation Data'!$I$32,0,10*ROW('Sanitation Data'!I27))="","",OFFSET('Sanitation Data'!$I$32,0,10*ROW('Sanitation Data'!I27)))</f>
        <v/>
      </c>
      <c r="DO33" s="371" t="str">
        <f ca="1">+IF(OFFSET('Hygiene Data'!$D$11,0,10*ROW('Hygiene Data'!D27))="","",OFFSET('Hygiene Data'!$D$11,0,10*ROW('Hygiene Data'!D27)))</f>
        <v/>
      </c>
      <c r="DP33" s="371" t="str">
        <f ca="1">+IF(OFFSET('Hygiene Data'!$D$12,0,10*ROW('Hygiene Data'!D27))="","",OFFSET('Hygiene Data'!$D$12,0,10*ROW('Hygiene Data'!D27)))</f>
        <v/>
      </c>
      <c r="DQ33" s="371" t="str">
        <f ca="1">+IF(OFFSET('Hygiene Data'!$D$13,0,10*ROW('Hygiene Data'!D27))="","",OFFSET('Hygiene Data'!$D$13,0,10*ROW('Hygiene Data'!D27)))</f>
        <v/>
      </c>
      <c r="DR33" s="371" t="str">
        <f ca="1">+IF(OFFSET('Hygiene Data'!$E$11,0,10*ROW('Hygiene Data'!E27))="","",OFFSET('Hygiene Data'!$E$11,0,10*ROW('Hygiene Data'!E27)))</f>
        <v/>
      </c>
      <c r="DS33" s="371" t="str">
        <f ca="1">+IF(OFFSET('Hygiene Data'!$E$12,0,10*ROW('Hygiene Data'!E27))="","",OFFSET('Hygiene Data'!$E$12,0,10*ROW('Hygiene Data'!E27)))</f>
        <v/>
      </c>
      <c r="DT33" s="371" t="str">
        <f ca="1">+IF(OFFSET('Hygiene Data'!$E$13,0,10*ROW('Hygiene Data'!E27))="","",OFFSET('Hygiene Data'!$E$13,0,10*ROW('Hygiene Data'!E27)))</f>
        <v/>
      </c>
      <c r="DU33" s="371" t="str">
        <f ca="1">+IF(OFFSET('Hygiene Data'!$F$11,0,10*ROW('Hygiene Data'!F27))="","",OFFSET('Hygiene Data'!$F$11,0,10*ROW('Hygiene Data'!F27)))</f>
        <v/>
      </c>
      <c r="DV33" s="371" t="str">
        <f ca="1">+IF(OFFSET('Hygiene Data'!$F$12,0,10*ROW('Hygiene Data'!F27))="","",OFFSET('Hygiene Data'!$F$12,0,10*ROW('Hygiene Data'!F27)))</f>
        <v/>
      </c>
      <c r="DW33" s="371" t="str">
        <f ca="1">+IF(OFFSET('Hygiene Data'!$F$13,0,10*ROW('Hygiene Data'!F27))="","",OFFSET('Hygiene Data'!$F$13,0,10*ROW('Hygiene Data'!F27)))</f>
        <v/>
      </c>
      <c r="DX33" s="371" t="str">
        <f ca="1">+IF(OFFSET('Hygiene Data'!$G$11,0,10*ROW('Hygiene Data'!G27))="","",OFFSET('Hygiene Data'!$G$11,0,10*ROW('Hygiene Data'!G27)))</f>
        <v/>
      </c>
      <c r="DY33" s="371" t="str">
        <f ca="1">+IF(OFFSET('Hygiene Data'!$G$12,0,10*ROW('Hygiene Data'!G27))="","",OFFSET('Hygiene Data'!$G$12,0,10*ROW('Hygiene Data'!G27)))</f>
        <v/>
      </c>
      <c r="DZ33" s="371" t="str">
        <f ca="1">+IF(OFFSET('Hygiene Data'!$G$13,0,10*ROW('Hygiene Data'!G27))="","",OFFSET('Hygiene Data'!$G$13,0,10*ROW('Hygiene Data'!G27)))</f>
        <v/>
      </c>
      <c r="EA33" s="371" t="str">
        <f ca="1">+IF(OFFSET('Hygiene Data'!$H$11,0,10*ROW('Hygiene Data'!H27))="","",OFFSET('Hygiene Data'!$H$11,0,10*ROW('Hygiene Data'!H27)))</f>
        <v/>
      </c>
      <c r="EB33" s="371" t="str">
        <f ca="1">+IF(OFFSET('Hygiene Data'!$H$12,0,10*ROW('Hygiene Data'!H27))="","",OFFSET('Hygiene Data'!$H$12,0,10*ROW('Hygiene Data'!H27)))</f>
        <v/>
      </c>
      <c r="EC33" s="371" t="str">
        <f ca="1">+IF(OFFSET('Hygiene Data'!$H$13,0,10*ROW('Hygiene Data'!H27))="","",OFFSET('Hygiene Data'!$H$13,0,10*ROW('Hygiene Data'!H27)))</f>
        <v/>
      </c>
      <c r="ED33" s="371" t="str">
        <f ca="1">+IF(OFFSET('Hygiene Data'!$I$11,0,10*ROW('Hygiene Data'!I27))="","",OFFSET('Hygiene Data'!$I$11,0,10*ROW('Hygiene Data'!I27)))</f>
        <v/>
      </c>
      <c r="EE33" s="371" t="str">
        <f ca="1">+IF(OFFSET('Hygiene Data'!$I$12,0,10*ROW('Hygiene Data'!I27))="","",OFFSET('Hygiene Data'!$I$12,0,10*ROW('Hygiene Data'!I27)))</f>
        <v/>
      </c>
      <c r="EF33" s="371" t="str">
        <f ca="1">+IF(OFFSET('Hygiene Data'!$I$13,0,10*ROW('Hygiene Data'!I27))="","",OFFSET('Hygiene Data'!$I$13,0,10*ROW('Hygiene Data'!I27)))</f>
        <v/>
      </c>
    </row>
    <row r="34" spans="1:136" x14ac:dyDescent="0.25">
      <c r="A34" s="480" t="str">
        <f ca="1">+IF(OFFSET('Water Data'!$B$2,0,10*ROW('Water Data'!E28))="","",OFFSET('Water Data'!$B$2,0,10*ROW('Water Data'!E28)))</f>
        <v/>
      </c>
      <c r="B34" s="480"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7" t="str">
        <f t="shared" ca="1" si="0"/>
        <v/>
      </c>
      <c r="D34" s="508"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8"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8"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8"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8"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8"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8"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8"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8"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8"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8"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8"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8"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8"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8"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8"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8"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8"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9"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9"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9"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9"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9"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9"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9"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9"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9"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9"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9"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9"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9"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9"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9"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9"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9"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9"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9"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9"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9"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9"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9"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9"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9"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9"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9"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9"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9"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9"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10"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6"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10"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10"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10"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10"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10"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10"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10"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10"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10"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10"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10"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10"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10"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10"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10"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10"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1" t="str">
        <f ca="1">+IF(OFFSET('Water Data'!$D$27,0,10*ROW('Water Data'!D28))="","",OFFSET('Water Data'!$D$27,0,10*ROW('Water Data'!D28)))</f>
        <v/>
      </c>
      <c r="BT34" s="371" t="str">
        <f ca="1">+IF(OFFSET('Water Data'!$D$28,0,10*ROW('Water Data'!D28))="","",OFFSET('Water Data'!$D$28,0,10*ROW('Water Data'!D28)))</f>
        <v/>
      </c>
      <c r="BU34" s="371" t="str">
        <f ca="1">+IF(OFFSET('Water Data'!$D$29,0,10*ROW('Water Data'!D28))="","",OFFSET('Water Data'!$D$29,0,10*ROW('Water Data'!D28)))</f>
        <v/>
      </c>
      <c r="BV34" s="371" t="str">
        <f ca="1">+IF(OFFSET('Water Data'!$E$27,0,10*ROW('Water Data'!E28))="","",OFFSET('Water Data'!$E$27,0,10*ROW('Water Data'!E28)))</f>
        <v/>
      </c>
      <c r="BW34" s="371" t="str">
        <f ca="1">+IF(OFFSET('Water Data'!$E$28,0,10*ROW('Water Data'!E28))="","",OFFSET('Water Data'!$E$28,0,10*ROW('Water Data'!E28)))</f>
        <v/>
      </c>
      <c r="BX34" s="371" t="str">
        <f ca="1">+IF(OFFSET('Water Data'!$E$29,0,10*ROW('Water Data'!E28))="","",OFFSET('Water Data'!$E$29,0,10*ROW('Water Data'!E28)))</f>
        <v/>
      </c>
      <c r="BY34" s="371" t="str">
        <f ca="1">+IF(OFFSET('Water Data'!$F$27,0,10*ROW('Water Data'!F28))="","",OFFSET('Water Data'!$F$27,0,10*ROW('Water Data'!F28)))</f>
        <v/>
      </c>
      <c r="BZ34" s="371" t="str">
        <f ca="1">+IF(OFFSET('Water Data'!$F$28,0,10*ROW('Water Data'!F28))="","",OFFSET('Water Data'!$F$28,0,10*ROW('Water Data'!F28)))</f>
        <v/>
      </c>
      <c r="CA34" s="371" t="str">
        <f ca="1">+IF(OFFSET('Water Data'!$F$29,0,10*ROW('Water Data'!F28))="","",OFFSET('Water Data'!$F$29,0,10*ROW('Water Data'!F28)))</f>
        <v/>
      </c>
      <c r="CB34" s="371" t="str">
        <f ca="1">+IF(OFFSET('Water Data'!$G$27,0,10*ROW('Water Data'!G28))="","",OFFSET('Water Data'!$G$27,0,10*ROW('Water Data'!G28)))</f>
        <v/>
      </c>
      <c r="CC34" s="371" t="str">
        <f ca="1">+IF(OFFSET('Water Data'!$G$28,0,10*ROW('Water Data'!G28))="","",OFFSET('Water Data'!$G$28,0,10*ROW('Water Data'!G28)))</f>
        <v/>
      </c>
      <c r="CD34" s="371" t="str">
        <f ca="1">+IF(OFFSET('Water Data'!$G$29,0,10*ROW('Water Data'!G28))="","",OFFSET('Water Data'!$G$29,0,10*ROW('Water Data'!G28)))</f>
        <v/>
      </c>
      <c r="CE34" s="371" t="str">
        <f ca="1">+IF(OFFSET('Water Data'!$H$27,0,10*ROW('Water Data'!H28))="","",OFFSET('Water Data'!$H$27,0,10*ROW('Water Data'!H28)))</f>
        <v/>
      </c>
      <c r="CF34" s="371" t="str">
        <f ca="1">+IF(OFFSET('Water Data'!$H$28,0,10*ROW('Water Data'!H28))="","",OFFSET('Water Data'!$H$28,0,10*ROW('Water Data'!H28)))</f>
        <v/>
      </c>
      <c r="CG34" s="371" t="str">
        <f ca="1">+IF(OFFSET('Water Data'!$H$29,0,10*ROW('Water Data'!H28))="","",OFFSET('Water Data'!$H$29,0,10*ROW('Water Data'!H28)))</f>
        <v/>
      </c>
      <c r="CH34" s="371" t="str">
        <f ca="1">+IF(OFFSET('Water Data'!$I$27,0,10*ROW('Water Data'!I28))="","",OFFSET('Water Data'!$I$27,0,10*ROW('Water Data'!I28)))</f>
        <v/>
      </c>
      <c r="CI34" s="371" t="str">
        <f ca="1">+IF(OFFSET('Water Data'!$I$28,0,10*ROW('Water Data'!I28))="","",OFFSET('Water Data'!$I$28,0,10*ROW('Water Data'!I28)))</f>
        <v/>
      </c>
      <c r="CJ34" s="371" t="str">
        <f ca="1">+IF(OFFSET('Water Data'!$I$29,0,10*ROW('Water Data'!I28))="","",OFFSET('Water Data'!$I$29,0,10*ROW('Water Data'!I28)))</f>
        <v/>
      </c>
      <c r="CK34" s="371" t="str">
        <f ca="1">+IF(OFFSET('Sanitation Data'!$D$28,0,10*ROW('Sanitation Data'!D28))="","",OFFSET('Sanitation Data'!$D$28,0,10*ROW('Sanitation Data'!D28)))</f>
        <v/>
      </c>
      <c r="CL34" s="371" t="str">
        <f ca="1">+IF(OFFSET('Sanitation Data'!$D$29,0,10*ROW('Sanitation Data'!D28))="","",OFFSET('Sanitation Data'!$D$29,0,10*ROW('Sanitation Data'!D28)))</f>
        <v/>
      </c>
      <c r="CM34" s="371" t="str">
        <f ca="1">+IF(OFFSET('Sanitation Data'!$D$30,0,10*ROW('Sanitation Data'!D28))="","",OFFSET('Sanitation Data'!$D$30,0,10*ROW('Sanitation Data'!D28)))</f>
        <v/>
      </c>
      <c r="CN34" s="371" t="str">
        <f ca="1">+IF(OFFSET('Sanitation Data'!$D$31,0,10*ROW('Sanitation Data'!D28))="","",OFFSET('Sanitation Data'!$D$31,0,10*ROW('Sanitation Data'!D28)))</f>
        <v/>
      </c>
      <c r="CO34" s="371" t="str">
        <f ca="1">+IF(OFFSET('Sanitation Data'!$D$32,0,10*ROW('Sanitation Data'!D28))="","",OFFSET('Sanitation Data'!$D$32,0,10*ROW('Sanitation Data'!D28)))</f>
        <v/>
      </c>
      <c r="CP34" s="371" t="str">
        <f ca="1">+IF(OFFSET('Sanitation Data'!$E$28,0,10*ROW('Sanitation Data'!E28))="","",OFFSET('Sanitation Data'!$E$28,0,10*ROW('Sanitation Data'!E28)))</f>
        <v/>
      </c>
      <c r="CQ34" s="371" t="str">
        <f ca="1">+IF(OFFSET('Sanitation Data'!$E$29,0,10*ROW('Sanitation Data'!E28))="","",OFFSET('Sanitation Data'!$E$29,0,10*ROW('Sanitation Data'!E28)))</f>
        <v/>
      </c>
      <c r="CR34" s="371" t="str">
        <f ca="1">+IF(OFFSET('Sanitation Data'!$E$30,0,10*ROW('Sanitation Data'!E28))="","",OFFSET('Sanitation Data'!$E$30,0,10*ROW('Sanitation Data'!E28)))</f>
        <v/>
      </c>
      <c r="CS34" s="371" t="str">
        <f ca="1">+IF(OFFSET('Sanitation Data'!$E$31,0,10*ROW('Sanitation Data'!E28))="","",OFFSET('Sanitation Data'!$E$31,0,10*ROW('Sanitation Data'!E28)))</f>
        <v/>
      </c>
      <c r="CT34" s="371" t="str">
        <f ca="1">+IF(OFFSET('Sanitation Data'!$E$32,0,10*ROW('Sanitation Data'!E28))="","",OFFSET('Sanitation Data'!$E$32,0,10*ROW('Sanitation Data'!E28)))</f>
        <v/>
      </c>
      <c r="CU34" s="371" t="str">
        <f ca="1">+IF(OFFSET('Sanitation Data'!$F$28,0,10*ROW('Sanitation Data'!F28))="","",OFFSET('Sanitation Data'!$F$28,0,10*ROW('Sanitation Data'!F28)))</f>
        <v/>
      </c>
      <c r="CV34" s="371" t="str">
        <f ca="1">+IF(OFFSET('Sanitation Data'!$F$29,0,10*ROW('Sanitation Data'!F28))="","",OFFSET('Sanitation Data'!$F$29,0,10*ROW('Sanitation Data'!F28)))</f>
        <v/>
      </c>
      <c r="CW34" s="371" t="str">
        <f ca="1">+IF(OFFSET('Sanitation Data'!$F$30,0,10*ROW('Sanitation Data'!F28))="","",OFFSET('Sanitation Data'!$F$30,0,10*ROW('Sanitation Data'!F28)))</f>
        <v/>
      </c>
      <c r="CX34" s="371" t="str">
        <f ca="1">+IF(OFFSET('Sanitation Data'!$F$31,0,10*ROW('Sanitation Data'!F28))="","",OFFSET('Sanitation Data'!$F$31,0,10*ROW('Sanitation Data'!F28)))</f>
        <v/>
      </c>
      <c r="CY34" s="371" t="str">
        <f ca="1">+IF(OFFSET('Sanitation Data'!$F$32,0,10*ROW('Sanitation Data'!F28))="","",OFFSET('Sanitation Data'!$F$32,0,10*ROW('Sanitation Data'!F28)))</f>
        <v/>
      </c>
      <c r="CZ34" s="371" t="str">
        <f ca="1">+IF(OFFSET('Sanitation Data'!$G$28,0,10*ROW('Sanitation Data'!G28))="","",OFFSET('Sanitation Data'!$G$28,0,10*ROW('Sanitation Data'!G28)))</f>
        <v/>
      </c>
      <c r="DA34" s="371" t="str">
        <f ca="1">+IF(OFFSET('Sanitation Data'!$G$29,0,10*ROW('Sanitation Data'!G28))="","",OFFSET('Sanitation Data'!$G$29,0,10*ROW('Sanitation Data'!G28)))</f>
        <v/>
      </c>
      <c r="DB34" s="371" t="str">
        <f ca="1">+IF(OFFSET('Sanitation Data'!$G$30,0,10*ROW('Sanitation Data'!G28))="","",OFFSET('Sanitation Data'!$G$30,0,10*ROW('Sanitation Data'!G28)))</f>
        <v/>
      </c>
      <c r="DC34" s="371" t="str">
        <f ca="1">+IF(OFFSET('Sanitation Data'!$G$31,0,10*ROW('Sanitation Data'!G28))="","",OFFSET('Sanitation Data'!$G$31,0,10*ROW('Sanitation Data'!G28)))</f>
        <v/>
      </c>
      <c r="DD34" s="371" t="str">
        <f ca="1">+IF(OFFSET('Sanitation Data'!$G$32,0,10*ROW('Sanitation Data'!G28))="","",OFFSET('Sanitation Data'!$G$32,0,10*ROW('Sanitation Data'!G28)))</f>
        <v/>
      </c>
      <c r="DE34" s="371" t="str">
        <f ca="1">+IF(OFFSET('Sanitation Data'!$H$28,0,10*ROW('Sanitation Data'!H28))="","",OFFSET('Sanitation Data'!$H$28,0,10*ROW('Sanitation Data'!H28)))</f>
        <v/>
      </c>
      <c r="DF34" s="371" t="str">
        <f ca="1">+IF(OFFSET('Sanitation Data'!$H$29,0,10*ROW('Sanitation Data'!H28))="","",OFFSET('Sanitation Data'!$H$29,0,10*ROW('Sanitation Data'!H28)))</f>
        <v/>
      </c>
      <c r="DG34" s="371" t="str">
        <f ca="1">+IF(OFFSET('Sanitation Data'!$H$30,0,10*ROW('Sanitation Data'!H28))="","",OFFSET('Sanitation Data'!$H$30,0,10*ROW('Sanitation Data'!H28)))</f>
        <v/>
      </c>
      <c r="DH34" s="371" t="str">
        <f ca="1">+IF(OFFSET('Sanitation Data'!$H$31,0,10*ROW('Sanitation Data'!H28))="","",OFFSET('Sanitation Data'!$H$31,0,10*ROW('Sanitation Data'!H28)))</f>
        <v/>
      </c>
      <c r="DI34" s="371" t="str">
        <f ca="1">+IF(OFFSET('Sanitation Data'!$H$32,0,10*ROW('Sanitation Data'!H28))="","",OFFSET('Sanitation Data'!$H$32,0,10*ROW('Sanitation Data'!H28)))</f>
        <v/>
      </c>
      <c r="DJ34" s="371" t="str">
        <f ca="1">+IF(OFFSET('Sanitation Data'!$I$28,0,10*ROW('Sanitation Data'!I28))="","",OFFSET('Sanitation Data'!$I$28,0,10*ROW('Sanitation Data'!I28)))</f>
        <v/>
      </c>
      <c r="DK34" s="371" t="str">
        <f ca="1">+IF(OFFSET('Sanitation Data'!$I$29,0,10*ROW('Sanitation Data'!I28))="","",OFFSET('Sanitation Data'!$I$29,0,10*ROW('Sanitation Data'!I28)))</f>
        <v/>
      </c>
      <c r="DL34" s="371" t="str">
        <f ca="1">+IF(OFFSET('Sanitation Data'!$I$30,0,10*ROW('Sanitation Data'!I28))="","",OFFSET('Sanitation Data'!$I$30,0,10*ROW('Sanitation Data'!I28)))</f>
        <v/>
      </c>
      <c r="DM34" s="371" t="str">
        <f ca="1">+IF(OFFSET('Sanitation Data'!$I$31,0,10*ROW('Sanitation Data'!I28))="","",OFFSET('Sanitation Data'!$I$31,0,10*ROW('Sanitation Data'!I28)))</f>
        <v/>
      </c>
      <c r="DN34" s="371" t="str">
        <f ca="1">+IF(OFFSET('Sanitation Data'!$I$32,0,10*ROW('Sanitation Data'!I28))="","",OFFSET('Sanitation Data'!$I$32,0,10*ROW('Sanitation Data'!I28)))</f>
        <v/>
      </c>
      <c r="DO34" s="371" t="str">
        <f ca="1">+IF(OFFSET('Hygiene Data'!$D$11,0,10*ROW('Hygiene Data'!D28))="","",OFFSET('Hygiene Data'!$D$11,0,10*ROW('Hygiene Data'!D28)))</f>
        <v/>
      </c>
      <c r="DP34" s="371" t="str">
        <f ca="1">+IF(OFFSET('Hygiene Data'!$D$12,0,10*ROW('Hygiene Data'!D28))="","",OFFSET('Hygiene Data'!$D$12,0,10*ROW('Hygiene Data'!D28)))</f>
        <v/>
      </c>
      <c r="DQ34" s="371" t="str">
        <f ca="1">+IF(OFFSET('Hygiene Data'!$D$13,0,10*ROW('Hygiene Data'!D28))="","",OFFSET('Hygiene Data'!$D$13,0,10*ROW('Hygiene Data'!D28)))</f>
        <v/>
      </c>
      <c r="DR34" s="371" t="str">
        <f ca="1">+IF(OFFSET('Hygiene Data'!$E$11,0,10*ROW('Hygiene Data'!E28))="","",OFFSET('Hygiene Data'!$E$11,0,10*ROW('Hygiene Data'!E28)))</f>
        <v/>
      </c>
      <c r="DS34" s="371" t="str">
        <f ca="1">+IF(OFFSET('Hygiene Data'!$E$12,0,10*ROW('Hygiene Data'!E28))="","",OFFSET('Hygiene Data'!$E$12,0,10*ROW('Hygiene Data'!E28)))</f>
        <v/>
      </c>
      <c r="DT34" s="371" t="str">
        <f ca="1">+IF(OFFSET('Hygiene Data'!$E$13,0,10*ROW('Hygiene Data'!E28))="","",OFFSET('Hygiene Data'!$E$13,0,10*ROW('Hygiene Data'!E28)))</f>
        <v/>
      </c>
      <c r="DU34" s="371" t="str">
        <f ca="1">+IF(OFFSET('Hygiene Data'!$F$11,0,10*ROW('Hygiene Data'!F28))="","",OFFSET('Hygiene Data'!$F$11,0,10*ROW('Hygiene Data'!F28)))</f>
        <v/>
      </c>
      <c r="DV34" s="371" t="str">
        <f ca="1">+IF(OFFSET('Hygiene Data'!$F$12,0,10*ROW('Hygiene Data'!F28))="","",OFFSET('Hygiene Data'!$F$12,0,10*ROW('Hygiene Data'!F28)))</f>
        <v/>
      </c>
      <c r="DW34" s="371" t="str">
        <f ca="1">+IF(OFFSET('Hygiene Data'!$F$13,0,10*ROW('Hygiene Data'!F28))="","",OFFSET('Hygiene Data'!$F$13,0,10*ROW('Hygiene Data'!F28)))</f>
        <v/>
      </c>
      <c r="DX34" s="371" t="str">
        <f ca="1">+IF(OFFSET('Hygiene Data'!$G$11,0,10*ROW('Hygiene Data'!G28))="","",OFFSET('Hygiene Data'!$G$11,0,10*ROW('Hygiene Data'!G28)))</f>
        <v/>
      </c>
      <c r="DY34" s="371" t="str">
        <f ca="1">+IF(OFFSET('Hygiene Data'!$G$12,0,10*ROW('Hygiene Data'!G28))="","",OFFSET('Hygiene Data'!$G$12,0,10*ROW('Hygiene Data'!G28)))</f>
        <v/>
      </c>
      <c r="DZ34" s="371" t="str">
        <f ca="1">+IF(OFFSET('Hygiene Data'!$G$13,0,10*ROW('Hygiene Data'!G28))="","",OFFSET('Hygiene Data'!$G$13,0,10*ROW('Hygiene Data'!G28)))</f>
        <v/>
      </c>
      <c r="EA34" s="371" t="str">
        <f ca="1">+IF(OFFSET('Hygiene Data'!$H$11,0,10*ROW('Hygiene Data'!H28))="","",OFFSET('Hygiene Data'!$H$11,0,10*ROW('Hygiene Data'!H28)))</f>
        <v/>
      </c>
      <c r="EB34" s="371" t="str">
        <f ca="1">+IF(OFFSET('Hygiene Data'!$H$12,0,10*ROW('Hygiene Data'!H28))="","",OFFSET('Hygiene Data'!$H$12,0,10*ROW('Hygiene Data'!H28)))</f>
        <v/>
      </c>
      <c r="EC34" s="371" t="str">
        <f ca="1">+IF(OFFSET('Hygiene Data'!$H$13,0,10*ROW('Hygiene Data'!H28))="","",OFFSET('Hygiene Data'!$H$13,0,10*ROW('Hygiene Data'!H28)))</f>
        <v/>
      </c>
      <c r="ED34" s="371" t="str">
        <f ca="1">+IF(OFFSET('Hygiene Data'!$I$11,0,10*ROW('Hygiene Data'!I28))="","",OFFSET('Hygiene Data'!$I$11,0,10*ROW('Hygiene Data'!I28)))</f>
        <v/>
      </c>
      <c r="EE34" s="371" t="str">
        <f ca="1">+IF(OFFSET('Hygiene Data'!$I$12,0,10*ROW('Hygiene Data'!I28))="","",OFFSET('Hygiene Data'!$I$12,0,10*ROW('Hygiene Data'!I28)))</f>
        <v/>
      </c>
      <c r="EF34" s="371" t="str">
        <f ca="1">+IF(OFFSET('Hygiene Data'!$I$13,0,10*ROW('Hygiene Data'!I28))="","",OFFSET('Hygiene Data'!$I$13,0,10*ROW('Hygiene Data'!I28)))</f>
        <v/>
      </c>
    </row>
    <row r="35" spans="1:136" x14ac:dyDescent="0.25">
      <c r="A35" s="480" t="str">
        <f ca="1">+IF(OFFSET('Water Data'!$B$2,0,10*ROW('Water Data'!E29))="","",OFFSET('Water Data'!$B$2,0,10*ROW('Water Data'!E29)))</f>
        <v/>
      </c>
      <c r="B35" s="480"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7" t="str">
        <f t="shared" ca="1" si="0"/>
        <v/>
      </c>
      <c r="D35" s="508"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8"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8"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8"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8"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8"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8"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8"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8"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8"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8"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8"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8"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8"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8"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8"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8"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8"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9"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9"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9"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9"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9"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9"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9"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9"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9"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9"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9"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9"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9"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9"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9"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9"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9"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9"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9"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9"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9"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9"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9"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9"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9"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9"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9"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9"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9"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9"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10"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6"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10"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10"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10"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10"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10"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10"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10"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10"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10"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10"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10"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10"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10"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10"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10"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10"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1" t="str">
        <f ca="1">+IF(OFFSET('Water Data'!$D$27,0,10*ROW('Water Data'!D29))="","",OFFSET('Water Data'!$D$27,0,10*ROW('Water Data'!D29)))</f>
        <v/>
      </c>
      <c r="BT35" s="371" t="str">
        <f ca="1">+IF(OFFSET('Water Data'!$D$28,0,10*ROW('Water Data'!D29))="","",OFFSET('Water Data'!$D$28,0,10*ROW('Water Data'!D29)))</f>
        <v/>
      </c>
      <c r="BU35" s="371" t="str">
        <f ca="1">+IF(OFFSET('Water Data'!$D$29,0,10*ROW('Water Data'!D29))="","",OFFSET('Water Data'!$D$29,0,10*ROW('Water Data'!D29)))</f>
        <v/>
      </c>
      <c r="BV35" s="371" t="str">
        <f ca="1">+IF(OFFSET('Water Data'!$E$27,0,10*ROW('Water Data'!E29))="","",OFFSET('Water Data'!$E$27,0,10*ROW('Water Data'!E29)))</f>
        <v/>
      </c>
      <c r="BW35" s="371" t="str">
        <f ca="1">+IF(OFFSET('Water Data'!$E$28,0,10*ROW('Water Data'!E29))="","",OFFSET('Water Data'!$E$28,0,10*ROW('Water Data'!E29)))</f>
        <v/>
      </c>
      <c r="BX35" s="371" t="str">
        <f ca="1">+IF(OFFSET('Water Data'!$E$29,0,10*ROW('Water Data'!E29))="","",OFFSET('Water Data'!$E$29,0,10*ROW('Water Data'!E29)))</f>
        <v/>
      </c>
      <c r="BY35" s="371" t="str">
        <f ca="1">+IF(OFFSET('Water Data'!$F$27,0,10*ROW('Water Data'!F29))="","",OFFSET('Water Data'!$F$27,0,10*ROW('Water Data'!F29)))</f>
        <v/>
      </c>
      <c r="BZ35" s="371" t="str">
        <f ca="1">+IF(OFFSET('Water Data'!$F$28,0,10*ROW('Water Data'!F29))="","",OFFSET('Water Data'!$F$28,0,10*ROW('Water Data'!F29)))</f>
        <v/>
      </c>
      <c r="CA35" s="371" t="str">
        <f ca="1">+IF(OFFSET('Water Data'!$F$29,0,10*ROW('Water Data'!F29))="","",OFFSET('Water Data'!$F$29,0,10*ROW('Water Data'!F29)))</f>
        <v/>
      </c>
      <c r="CB35" s="371" t="str">
        <f ca="1">+IF(OFFSET('Water Data'!$G$27,0,10*ROW('Water Data'!G29))="","",OFFSET('Water Data'!$G$27,0,10*ROW('Water Data'!G29)))</f>
        <v/>
      </c>
      <c r="CC35" s="371" t="str">
        <f ca="1">+IF(OFFSET('Water Data'!$G$28,0,10*ROW('Water Data'!G29))="","",OFFSET('Water Data'!$G$28,0,10*ROW('Water Data'!G29)))</f>
        <v/>
      </c>
      <c r="CD35" s="371" t="str">
        <f ca="1">+IF(OFFSET('Water Data'!$G$29,0,10*ROW('Water Data'!G29))="","",OFFSET('Water Data'!$G$29,0,10*ROW('Water Data'!G29)))</f>
        <v/>
      </c>
      <c r="CE35" s="371" t="str">
        <f ca="1">+IF(OFFSET('Water Data'!$H$27,0,10*ROW('Water Data'!H29))="","",OFFSET('Water Data'!$H$27,0,10*ROW('Water Data'!H29)))</f>
        <v/>
      </c>
      <c r="CF35" s="371" t="str">
        <f ca="1">+IF(OFFSET('Water Data'!$H$28,0,10*ROW('Water Data'!H29))="","",OFFSET('Water Data'!$H$28,0,10*ROW('Water Data'!H29)))</f>
        <v/>
      </c>
      <c r="CG35" s="371" t="str">
        <f ca="1">+IF(OFFSET('Water Data'!$H$29,0,10*ROW('Water Data'!H29))="","",OFFSET('Water Data'!$H$29,0,10*ROW('Water Data'!H29)))</f>
        <v/>
      </c>
      <c r="CH35" s="371" t="str">
        <f ca="1">+IF(OFFSET('Water Data'!$I$27,0,10*ROW('Water Data'!I29))="","",OFFSET('Water Data'!$I$27,0,10*ROW('Water Data'!I29)))</f>
        <v/>
      </c>
      <c r="CI35" s="371" t="str">
        <f ca="1">+IF(OFFSET('Water Data'!$I$28,0,10*ROW('Water Data'!I29))="","",OFFSET('Water Data'!$I$28,0,10*ROW('Water Data'!I29)))</f>
        <v/>
      </c>
      <c r="CJ35" s="371" t="str">
        <f ca="1">+IF(OFFSET('Water Data'!$I$29,0,10*ROW('Water Data'!I29))="","",OFFSET('Water Data'!$I$29,0,10*ROW('Water Data'!I29)))</f>
        <v/>
      </c>
      <c r="CK35" s="371" t="str">
        <f ca="1">+IF(OFFSET('Sanitation Data'!$D$28,0,10*ROW('Sanitation Data'!D29))="","",OFFSET('Sanitation Data'!$D$28,0,10*ROW('Sanitation Data'!D29)))</f>
        <v/>
      </c>
      <c r="CL35" s="371" t="str">
        <f ca="1">+IF(OFFSET('Sanitation Data'!$D$29,0,10*ROW('Sanitation Data'!D29))="","",OFFSET('Sanitation Data'!$D$29,0,10*ROW('Sanitation Data'!D29)))</f>
        <v/>
      </c>
      <c r="CM35" s="371" t="str">
        <f ca="1">+IF(OFFSET('Sanitation Data'!$D$30,0,10*ROW('Sanitation Data'!D29))="","",OFFSET('Sanitation Data'!$D$30,0,10*ROW('Sanitation Data'!D29)))</f>
        <v/>
      </c>
      <c r="CN35" s="371" t="str">
        <f ca="1">+IF(OFFSET('Sanitation Data'!$D$31,0,10*ROW('Sanitation Data'!D29))="","",OFFSET('Sanitation Data'!$D$31,0,10*ROW('Sanitation Data'!D29)))</f>
        <v/>
      </c>
      <c r="CO35" s="371" t="str">
        <f ca="1">+IF(OFFSET('Sanitation Data'!$D$32,0,10*ROW('Sanitation Data'!D29))="","",OFFSET('Sanitation Data'!$D$32,0,10*ROW('Sanitation Data'!D29)))</f>
        <v/>
      </c>
      <c r="CP35" s="371" t="str">
        <f ca="1">+IF(OFFSET('Sanitation Data'!$E$28,0,10*ROW('Sanitation Data'!E29))="","",OFFSET('Sanitation Data'!$E$28,0,10*ROW('Sanitation Data'!E29)))</f>
        <v/>
      </c>
      <c r="CQ35" s="371" t="str">
        <f ca="1">+IF(OFFSET('Sanitation Data'!$E$29,0,10*ROW('Sanitation Data'!E29))="","",OFFSET('Sanitation Data'!$E$29,0,10*ROW('Sanitation Data'!E29)))</f>
        <v/>
      </c>
      <c r="CR35" s="371" t="str">
        <f ca="1">+IF(OFFSET('Sanitation Data'!$E$30,0,10*ROW('Sanitation Data'!E29))="","",OFFSET('Sanitation Data'!$E$30,0,10*ROW('Sanitation Data'!E29)))</f>
        <v/>
      </c>
      <c r="CS35" s="371" t="str">
        <f ca="1">+IF(OFFSET('Sanitation Data'!$E$31,0,10*ROW('Sanitation Data'!E29))="","",OFFSET('Sanitation Data'!$E$31,0,10*ROW('Sanitation Data'!E29)))</f>
        <v/>
      </c>
      <c r="CT35" s="371" t="str">
        <f ca="1">+IF(OFFSET('Sanitation Data'!$E$32,0,10*ROW('Sanitation Data'!E29))="","",OFFSET('Sanitation Data'!$E$32,0,10*ROW('Sanitation Data'!E29)))</f>
        <v/>
      </c>
      <c r="CU35" s="371" t="str">
        <f ca="1">+IF(OFFSET('Sanitation Data'!$F$28,0,10*ROW('Sanitation Data'!F29))="","",OFFSET('Sanitation Data'!$F$28,0,10*ROW('Sanitation Data'!F29)))</f>
        <v/>
      </c>
      <c r="CV35" s="371" t="str">
        <f ca="1">+IF(OFFSET('Sanitation Data'!$F$29,0,10*ROW('Sanitation Data'!F29))="","",OFFSET('Sanitation Data'!$F$29,0,10*ROW('Sanitation Data'!F29)))</f>
        <v/>
      </c>
      <c r="CW35" s="371" t="str">
        <f ca="1">+IF(OFFSET('Sanitation Data'!$F$30,0,10*ROW('Sanitation Data'!F29))="","",OFFSET('Sanitation Data'!$F$30,0,10*ROW('Sanitation Data'!F29)))</f>
        <v/>
      </c>
      <c r="CX35" s="371" t="str">
        <f ca="1">+IF(OFFSET('Sanitation Data'!$F$31,0,10*ROW('Sanitation Data'!F29))="","",OFFSET('Sanitation Data'!$F$31,0,10*ROW('Sanitation Data'!F29)))</f>
        <v/>
      </c>
      <c r="CY35" s="371" t="str">
        <f ca="1">+IF(OFFSET('Sanitation Data'!$F$32,0,10*ROW('Sanitation Data'!F29))="","",OFFSET('Sanitation Data'!$F$32,0,10*ROW('Sanitation Data'!F29)))</f>
        <v/>
      </c>
      <c r="CZ35" s="371" t="str">
        <f ca="1">+IF(OFFSET('Sanitation Data'!$G$28,0,10*ROW('Sanitation Data'!G29))="","",OFFSET('Sanitation Data'!$G$28,0,10*ROW('Sanitation Data'!G29)))</f>
        <v/>
      </c>
      <c r="DA35" s="371" t="str">
        <f ca="1">+IF(OFFSET('Sanitation Data'!$G$29,0,10*ROW('Sanitation Data'!G29))="","",OFFSET('Sanitation Data'!$G$29,0,10*ROW('Sanitation Data'!G29)))</f>
        <v/>
      </c>
      <c r="DB35" s="371" t="str">
        <f ca="1">+IF(OFFSET('Sanitation Data'!$G$30,0,10*ROW('Sanitation Data'!G29))="","",OFFSET('Sanitation Data'!$G$30,0,10*ROW('Sanitation Data'!G29)))</f>
        <v/>
      </c>
      <c r="DC35" s="371" t="str">
        <f ca="1">+IF(OFFSET('Sanitation Data'!$G$31,0,10*ROW('Sanitation Data'!G29))="","",OFFSET('Sanitation Data'!$G$31,0,10*ROW('Sanitation Data'!G29)))</f>
        <v/>
      </c>
      <c r="DD35" s="371" t="str">
        <f ca="1">+IF(OFFSET('Sanitation Data'!$G$32,0,10*ROW('Sanitation Data'!G29))="","",OFFSET('Sanitation Data'!$G$32,0,10*ROW('Sanitation Data'!G29)))</f>
        <v/>
      </c>
      <c r="DE35" s="371" t="str">
        <f ca="1">+IF(OFFSET('Sanitation Data'!$H$28,0,10*ROW('Sanitation Data'!H29))="","",OFFSET('Sanitation Data'!$H$28,0,10*ROW('Sanitation Data'!H29)))</f>
        <v/>
      </c>
      <c r="DF35" s="371" t="str">
        <f ca="1">+IF(OFFSET('Sanitation Data'!$H$29,0,10*ROW('Sanitation Data'!H29))="","",OFFSET('Sanitation Data'!$H$29,0,10*ROW('Sanitation Data'!H29)))</f>
        <v/>
      </c>
      <c r="DG35" s="371" t="str">
        <f ca="1">+IF(OFFSET('Sanitation Data'!$H$30,0,10*ROW('Sanitation Data'!H29))="","",OFFSET('Sanitation Data'!$H$30,0,10*ROW('Sanitation Data'!H29)))</f>
        <v/>
      </c>
      <c r="DH35" s="371" t="str">
        <f ca="1">+IF(OFFSET('Sanitation Data'!$H$31,0,10*ROW('Sanitation Data'!H29))="","",OFFSET('Sanitation Data'!$H$31,0,10*ROW('Sanitation Data'!H29)))</f>
        <v/>
      </c>
      <c r="DI35" s="371" t="str">
        <f ca="1">+IF(OFFSET('Sanitation Data'!$H$32,0,10*ROW('Sanitation Data'!H29))="","",OFFSET('Sanitation Data'!$H$32,0,10*ROW('Sanitation Data'!H29)))</f>
        <v/>
      </c>
      <c r="DJ35" s="371" t="str">
        <f ca="1">+IF(OFFSET('Sanitation Data'!$I$28,0,10*ROW('Sanitation Data'!I29))="","",OFFSET('Sanitation Data'!$I$28,0,10*ROW('Sanitation Data'!I29)))</f>
        <v/>
      </c>
      <c r="DK35" s="371" t="str">
        <f ca="1">+IF(OFFSET('Sanitation Data'!$I$29,0,10*ROW('Sanitation Data'!I29))="","",OFFSET('Sanitation Data'!$I$29,0,10*ROW('Sanitation Data'!I29)))</f>
        <v/>
      </c>
      <c r="DL35" s="371" t="str">
        <f ca="1">+IF(OFFSET('Sanitation Data'!$I$30,0,10*ROW('Sanitation Data'!I29))="","",OFFSET('Sanitation Data'!$I$30,0,10*ROW('Sanitation Data'!I29)))</f>
        <v/>
      </c>
      <c r="DM35" s="371" t="str">
        <f ca="1">+IF(OFFSET('Sanitation Data'!$I$31,0,10*ROW('Sanitation Data'!I29))="","",OFFSET('Sanitation Data'!$I$31,0,10*ROW('Sanitation Data'!I29)))</f>
        <v/>
      </c>
      <c r="DN35" s="371" t="str">
        <f ca="1">+IF(OFFSET('Sanitation Data'!$I$32,0,10*ROW('Sanitation Data'!I29))="","",OFFSET('Sanitation Data'!$I$32,0,10*ROW('Sanitation Data'!I29)))</f>
        <v/>
      </c>
      <c r="DO35" s="371" t="str">
        <f ca="1">+IF(OFFSET('Hygiene Data'!$D$11,0,10*ROW('Hygiene Data'!D29))="","",OFFSET('Hygiene Data'!$D$11,0,10*ROW('Hygiene Data'!D29)))</f>
        <v/>
      </c>
      <c r="DP35" s="371" t="str">
        <f ca="1">+IF(OFFSET('Hygiene Data'!$D$12,0,10*ROW('Hygiene Data'!D29))="","",OFFSET('Hygiene Data'!$D$12,0,10*ROW('Hygiene Data'!D29)))</f>
        <v/>
      </c>
      <c r="DQ35" s="371" t="str">
        <f ca="1">+IF(OFFSET('Hygiene Data'!$D$13,0,10*ROW('Hygiene Data'!D29))="","",OFFSET('Hygiene Data'!$D$13,0,10*ROW('Hygiene Data'!D29)))</f>
        <v/>
      </c>
      <c r="DR35" s="371" t="str">
        <f ca="1">+IF(OFFSET('Hygiene Data'!$E$11,0,10*ROW('Hygiene Data'!E29))="","",OFFSET('Hygiene Data'!$E$11,0,10*ROW('Hygiene Data'!E29)))</f>
        <v/>
      </c>
      <c r="DS35" s="371" t="str">
        <f ca="1">+IF(OFFSET('Hygiene Data'!$E$12,0,10*ROW('Hygiene Data'!E29))="","",OFFSET('Hygiene Data'!$E$12,0,10*ROW('Hygiene Data'!E29)))</f>
        <v/>
      </c>
      <c r="DT35" s="371" t="str">
        <f ca="1">+IF(OFFSET('Hygiene Data'!$E$13,0,10*ROW('Hygiene Data'!E29))="","",OFFSET('Hygiene Data'!$E$13,0,10*ROW('Hygiene Data'!E29)))</f>
        <v/>
      </c>
      <c r="DU35" s="371" t="str">
        <f ca="1">+IF(OFFSET('Hygiene Data'!$F$11,0,10*ROW('Hygiene Data'!F29))="","",OFFSET('Hygiene Data'!$F$11,0,10*ROW('Hygiene Data'!F29)))</f>
        <v/>
      </c>
      <c r="DV35" s="371" t="str">
        <f ca="1">+IF(OFFSET('Hygiene Data'!$F$12,0,10*ROW('Hygiene Data'!F29))="","",OFFSET('Hygiene Data'!$F$12,0,10*ROW('Hygiene Data'!F29)))</f>
        <v/>
      </c>
      <c r="DW35" s="371" t="str">
        <f ca="1">+IF(OFFSET('Hygiene Data'!$F$13,0,10*ROW('Hygiene Data'!F29))="","",OFFSET('Hygiene Data'!$F$13,0,10*ROW('Hygiene Data'!F29)))</f>
        <v/>
      </c>
      <c r="DX35" s="371" t="str">
        <f ca="1">+IF(OFFSET('Hygiene Data'!$G$11,0,10*ROW('Hygiene Data'!G29))="","",OFFSET('Hygiene Data'!$G$11,0,10*ROW('Hygiene Data'!G29)))</f>
        <v/>
      </c>
      <c r="DY35" s="371" t="str">
        <f ca="1">+IF(OFFSET('Hygiene Data'!$G$12,0,10*ROW('Hygiene Data'!G29))="","",OFFSET('Hygiene Data'!$G$12,0,10*ROW('Hygiene Data'!G29)))</f>
        <v/>
      </c>
      <c r="DZ35" s="371" t="str">
        <f ca="1">+IF(OFFSET('Hygiene Data'!$G$13,0,10*ROW('Hygiene Data'!G29))="","",OFFSET('Hygiene Data'!$G$13,0,10*ROW('Hygiene Data'!G29)))</f>
        <v/>
      </c>
      <c r="EA35" s="371" t="str">
        <f ca="1">+IF(OFFSET('Hygiene Data'!$H$11,0,10*ROW('Hygiene Data'!H29))="","",OFFSET('Hygiene Data'!$H$11,0,10*ROW('Hygiene Data'!H29)))</f>
        <v/>
      </c>
      <c r="EB35" s="371" t="str">
        <f ca="1">+IF(OFFSET('Hygiene Data'!$H$12,0,10*ROW('Hygiene Data'!H29))="","",OFFSET('Hygiene Data'!$H$12,0,10*ROW('Hygiene Data'!H29)))</f>
        <v/>
      </c>
      <c r="EC35" s="371" t="str">
        <f ca="1">+IF(OFFSET('Hygiene Data'!$H$13,0,10*ROW('Hygiene Data'!H29))="","",OFFSET('Hygiene Data'!$H$13,0,10*ROW('Hygiene Data'!H29)))</f>
        <v/>
      </c>
      <c r="ED35" s="371" t="str">
        <f ca="1">+IF(OFFSET('Hygiene Data'!$I$11,0,10*ROW('Hygiene Data'!I29))="","",OFFSET('Hygiene Data'!$I$11,0,10*ROW('Hygiene Data'!I29)))</f>
        <v/>
      </c>
      <c r="EE35" s="371" t="str">
        <f ca="1">+IF(OFFSET('Hygiene Data'!$I$12,0,10*ROW('Hygiene Data'!I29))="","",OFFSET('Hygiene Data'!$I$12,0,10*ROW('Hygiene Data'!I29)))</f>
        <v/>
      </c>
      <c r="EF35" s="371" t="str">
        <f ca="1">+IF(OFFSET('Hygiene Data'!$I$13,0,10*ROW('Hygiene Data'!I29))="","",OFFSET('Hygiene Data'!$I$13,0,10*ROW('Hygiene Data'!I29)))</f>
        <v/>
      </c>
    </row>
    <row r="36" spans="1:136" x14ac:dyDescent="0.25">
      <c r="A36" s="480" t="str">
        <f ca="1">+IF(OFFSET('Water Data'!$B$2,0,10*ROW('Water Data'!E30))="","",OFFSET('Water Data'!$B$2,0,10*ROW('Water Data'!E30)))</f>
        <v/>
      </c>
      <c r="B36" s="480"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7" t="str">
        <f t="shared" ca="1" si="0"/>
        <v/>
      </c>
      <c r="D36" s="508"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8"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8"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8"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8"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8"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8"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8"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8"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8"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8"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8"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8"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8"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8"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8"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8"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8"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9"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9"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9"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9"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9"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9"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9"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9"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9"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9"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9"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9"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9"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9"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9"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9"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9"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9"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9"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9"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9"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9"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9"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9"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9"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9"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9"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9"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9"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9"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10"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6"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10"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10"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10"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10"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10"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10"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10"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10"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10"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10"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10"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10"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10"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10"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10"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10"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1" t="str">
        <f ca="1">+IF(OFFSET('Water Data'!$D$27,0,10*ROW('Water Data'!D30))="","",OFFSET('Water Data'!$D$27,0,10*ROW('Water Data'!D30)))</f>
        <v/>
      </c>
      <c r="BT36" s="371" t="str">
        <f ca="1">+IF(OFFSET('Water Data'!$D$28,0,10*ROW('Water Data'!D30))="","",OFFSET('Water Data'!$D$28,0,10*ROW('Water Data'!D30)))</f>
        <v/>
      </c>
      <c r="BU36" s="371" t="str">
        <f ca="1">+IF(OFFSET('Water Data'!$D$29,0,10*ROW('Water Data'!D30))="","",OFFSET('Water Data'!$D$29,0,10*ROW('Water Data'!D30)))</f>
        <v/>
      </c>
      <c r="BV36" s="371" t="str">
        <f ca="1">+IF(OFFSET('Water Data'!$E$27,0,10*ROW('Water Data'!E30))="","",OFFSET('Water Data'!$E$27,0,10*ROW('Water Data'!E30)))</f>
        <v/>
      </c>
      <c r="BW36" s="371" t="str">
        <f ca="1">+IF(OFFSET('Water Data'!$E$28,0,10*ROW('Water Data'!E30))="","",OFFSET('Water Data'!$E$28,0,10*ROW('Water Data'!E30)))</f>
        <v/>
      </c>
      <c r="BX36" s="371" t="str">
        <f ca="1">+IF(OFFSET('Water Data'!$E$29,0,10*ROW('Water Data'!E30))="","",OFFSET('Water Data'!$E$29,0,10*ROW('Water Data'!E30)))</f>
        <v/>
      </c>
      <c r="BY36" s="371" t="str">
        <f ca="1">+IF(OFFSET('Water Data'!$F$27,0,10*ROW('Water Data'!F30))="","",OFFSET('Water Data'!$F$27,0,10*ROW('Water Data'!F30)))</f>
        <v/>
      </c>
      <c r="BZ36" s="371" t="str">
        <f ca="1">+IF(OFFSET('Water Data'!$F$28,0,10*ROW('Water Data'!F30))="","",OFFSET('Water Data'!$F$28,0,10*ROW('Water Data'!F30)))</f>
        <v/>
      </c>
      <c r="CA36" s="371" t="str">
        <f ca="1">+IF(OFFSET('Water Data'!$F$29,0,10*ROW('Water Data'!F30))="","",OFFSET('Water Data'!$F$29,0,10*ROW('Water Data'!F30)))</f>
        <v/>
      </c>
      <c r="CB36" s="371" t="str">
        <f ca="1">+IF(OFFSET('Water Data'!$G$27,0,10*ROW('Water Data'!G30))="","",OFFSET('Water Data'!$G$27,0,10*ROW('Water Data'!G30)))</f>
        <v/>
      </c>
      <c r="CC36" s="371" t="str">
        <f ca="1">+IF(OFFSET('Water Data'!$G$28,0,10*ROW('Water Data'!G30))="","",OFFSET('Water Data'!$G$28,0,10*ROW('Water Data'!G30)))</f>
        <v/>
      </c>
      <c r="CD36" s="371" t="str">
        <f ca="1">+IF(OFFSET('Water Data'!$G$29,0,10*ROW('Water Data'!G30))="","",OFFSET('Water Data'!$G$29,0,10*ROW('Water Data'!G30)))</f>
        <v/>
      </c>
      <c r="CE36" s="371" t="str">
        <f ca="1">+IF(OFFSET('Water Data'!$H$27,0,10*ROW('Water Data'!H30))="","",OFFSET('Water Data'!$H$27,0,10*ROW('Water Data'!H30)))</f>
        <v/>
      </c>
      <c r="CF36" s="371" t="str">
        <f ca="1">+IF(OFFSET('Water Data'!$H$28,0,10*ROW('Water Data'!H30))="","",OFFSET('Water Data'!$H$28,0,10*ROW('Water Data'!H30)))</f>
        <v/>
      </c>
      <c r="CG36" s="371" t="str">
        <f ca="1">+IF(OFFSET('Water Data'!$H$29,0,10*ROW('Water Data'!H30))="","",OFFSET('Water Data'!$H$29,0,10*ROW('Water Data'!H30)))</f>
        <v/>
      </c>
      <c r="CH36" s="371" t="str">
        <f ca="1">+IF(OFFSET('Water Data'!$I$27,0,10*ROW('Water Data'!I30))="","",OFFSET('Water Data'!$I$27,0,10*ROW('Water Data'!I30)))</f>
        <v/>
      </c>
      <c r="CI36" s="371" t="str">
        <f ca="1">+IF(OFFSET('Water Data'!$I$28,0,10*ROW('Water Data'!I30))="","",OFFSET('Water Data'!$I$28,0,10*ROW('Water Data'!I30)))</f>
        <v/>
      </c>
      <c r="CJ36" s="371" t="str">
        <f ca="1">+IF(OFFSET('Water Data'!$I$29,0,10*ROW('Water Data'!I30))="","",OFFSET('Water Data'!$I$29,0,10*ROW('Water Data'!I30)))</f>
        <v/>
      </c>
      <c r="CK36" s="371" t="str">
        <f ca="1">+IF(OFFSET('Sanitation Data'!$D$28,0,10*ROW('Sanitation Data'!D30))="","",OFFSET('Sanitation Data'!$D$28,0,10*ROW('Sanitation Data'!D30)))</f>
        <v/>
      </c>
      <c r="CL36" s="371" t="str">
        <f ca="1">+IF(OFFSET('Sanitation Data'!$D$29,0,10*ROW('Sanitation Data'!D30))="","",OFFSET('Sanitation Data'!$D$29,0,10*ROW('Sanitation Data'!D30)))</f>
        <v/>
      </c>
      <c r="CM36" s="371" t="str">
        <f ca="1">+IF(OFFSET('Sanitation Data'!$D$30,0,10*ROW('Sanitation Data'!D30))="","",OFFSET('Sanitation Data'!$D$30,0,10*ROW('Sanitation Data'!D30)))</f>
        <v/>
      </c>
      <c r="CN36" s="371" t="str">
        <f ca="1">+IF(OFFSET('Sanitation Data'!$D$31,0,10*ROW('Sanitation Data'!D30))="","",OFFSET('Sanitation Data'!$D$31,0,10*ROW('Sanitation Data'!D30)))</f>
        <v/>
      </c>
      <c r="CO36" s="371" t="str">
        <f ca="1">+IF(OFFSET('Sanitation Data'!$D$32,0,10*ROW('Sanitation Data'!D30))="","",OFFSET('Sanitation Data'!$D$32,0,10*ROW('Sanitation Data'!D30)))</f>
        <v/>
      </c>
      <c r="CP36" s="371" t="str">
        <f ca="1">+IF(OFFSET('Sanitation Data'!$E$28,0,10*ROW('Sanitation Data'!E30))="","",OFFSET('Sanitation Data'!$E$28,0,10*ROW('Sanitation Data'!E30)))</f>
        <v/>
      </c>
      <c r="CQ36" s="371" t="str">
        <f ca="1">+IF(OFFSET('Sanitation Data'!$E$29,0,10*ROW('Sanitation Data'!E30))="","",OFFSET('Sanitation Data'!$E$29,0,10*ROW('Sanitation Data'!E30)))</f>
        <v/>
      </c>
      <c r="CR36" s="371" t="str">
        <f ca="1">+IF(OFFSET('Sanitation Data'!$E$30,0,10*ROW('Sanitation Data'!E30))="","",OFFSET('Sanitation Data'!$E$30,0,10*ROW('Sanitation Data'!E30)))</f>
        <v/>
      </c>
      <c r="CS36" s="371" t="str">
        <f ca="1">+IF(OFFSET('Sanitation Data'!$E$31,0,10*ROW('Sanitation Data'!E30))="","",OFFSET('Sanitation Data'!$E$31,0,10*ROW('Sanitation Data'!E30)))</f>
        <v/>
      </c>
      <c r="CT36" s="371" t="str">
        <f ca="1">+IF(OFFSET('Sanitation Data'!$E$32,0,10*ROW('Sanitation Data'!E30))="","",OFFSET('Sanitation Data'!$E$32,0,10*ROW('Sanitation Data'!E30)))</f>
        <v/>
      </c>
      <c r="CU36" s="371" t="str">
        <f ca="1">+IF(OFFSET('Sanitation Data'!$F$28,0,10*ROW('Sanitation Data'!F30))="","",OFFSET('Sanitation Data'!$F$28,0,10*ROW('Sanitation Data'!F30)))</f>
        <v/>
      </c>
      <c r="CV36" s="371" t="str">
        <f ca="1">+IF(OFFSET('Sanitation Data'!$F$29,0,10*ROW('Sanitation Data'!F30))="","",OFFSET('Sanitation Data'!$F$29,0,10*ROW('Sanitation Data'!F30)))</f>
        <v/>
      </c>
      <c r="CW36" s="371" t="str">
        <f ca="1">+IF(OFFSET('Sanitation Data'!$F$30,0,10*ROW('Sanitation Data'!F30))="","",OFFSET('Sanitation Data'!$F$30,0,10*ROW('Sanitation Data'!F30)))</f>
        <v/>
      </c>
      <c r="CX36" s="371" t="str">
        <f ca="1">+IF(OFFSET('Sanitation Data'!$F$31,0,10*ROW('Sanitation Data'!F30))="","",OFFSET('Sanitation Data'!$F$31,0,10*ROW('Sanitation Data'!F30)))</f>
        <v/>
      </c>
      <c r="CY36" s="371" t="str">
        <f ca="1">+IF(OFFSET('Sanitation Data'!$F$32,0,10*ROW('Sanitation Data'!F30))="","",OFFSET('Sanitation Data'!$F$32,0,10*ROW('Sanitation Data'!F30)))</f>
        <v/>
      </c>
      <c r="CZ36" s="371" t="str">
        <f ca="1">+IF(OFFSET('Sanitation Data'!$G$28,0,10*ROW('Sanitation Data'!G30))="","",OFFSET('Sanitation Data'!$G$28,0,10*ROW('Sanitation Data'!G30)))</f>
        <v/>
      </c>
      <c r="DA36" s="371" t="str">
        <f ca="1">+IF(OFFSET('Sanitation Data'!$G$29,0,10*ROW('Sanitation Data'!G30))="","",OFFSET('Sanitation Data'!$G$29,0,10*ROW('Sanitation Data'!G30)))</f>
        <v/>
      </c>
      <c r="DB36" s="371" t="str">
        <f ca="1">+IF(OFFSET('Sanitation Data'!$G$30,0,10*ROW('Sanitation Data'!G30))="","",OFFSET('Sanitation Data'!$G$30,0,10*ROW('Sanitation Data'!G30)))</f>
        <v/>
      </c>
      <c r="DC36" s="371" t="str">
        <f ca="1">+IF(OFFSET('Sanitation Data'!$G$31,0,10*ROW('Sanitation Data'!G30))="","",OFFSET('Sanitation Data'!$G$31,0,10*ROW('Sanitation Data'!G30)))</f>
        <v/>
      </c>
      <c r="DD36" s="371" t="str">
        <f ca="1">+IF(OFFSET('Sanitation Data'!$G$32,0,10*ROW('Sanitation Data'!G30))="","",OFFSET('Sanitation Data'!$G$32,0,10*ROW('Sanitation Data'!G30)))</f>
        <v/>
      </c>
      <c r="DE36" s="371" t="str">
        <f ca="1">+IF(OFFSET('Sanitation Data'!$H$28,0,10*ROW('Sanitation Data'!H30))="","",OFFSET('Sanitation Data'!$H$28,0,10*ROW('Sanitation Data'!H30)))</f>
        <v/>
      </c>
      <c r="DF36" s="371" t="str">
        <f ca="1">+IF(OFFSET('Sanitation Data'!$H$29,0,10*ROW('Sanitation Data'!H30))="","",OFFSET('Sanitation Data'!$H$29,0,10*ROW('Sanitation Data'!H30)))</f>
        <v/>
      </c>
      <c r="DG36" s="371" t="str">
        <f ca="1">+IF(OFFSET('Sanitation Data'!$H$30,0,10*ROW('Sanitation Data'!H30))="","",OFFSET('Sanitation Data'!$H$30,0,10*ROW('Sanitation Data'!H30)))</f>
        <v/>
      </c>
      <c r="DH36" s="371" t="str">
        <f ca="1">+IF(OFFSET('Sanitation Data'!$H$31,0,10*ROW('Sanitation Data'!H30))="","",OFFSET('Sanitation Data'!$H$31,0,10*ROW('Sanitation Data'!H30)))</f>
        <v/>
      </c>
      <c r="DI36" s="371" t="str">
        <f ca="1">+IF(OFFSET('Sanitation Data'!$H$32,0,10*ROW('Sanitation Data'!H30))="","",OFFSET('Sanitation Data'!$H$32,0,10*ROW('Sanitation Data'!H30)))</f>
        <v/>
      </c>
      <c r="DJ36" s="371" t="str">
        <f ca="1">+IF(OFFSET('Sanitation Data'!$I$28,0,10*ROW('Sanitation Data'!I30))="","",OFFSET('Sanitation Data'!$I$28,0,10*ROW('Sanitation Data'!I30)))</f>
        <v/>
      </c>
      <c r="DK36" s="371" t="str">
        <f ca="1">+IF(OFFSET('Sanitation Data'!$I$29,0,10*ROW('Sanitation Data'!I30))="","",OFFSET('Sanitation Data'!$I$29,0,10*ROW('Sanitation Data'!I30)))</f>
        <v/>
      </c>
      <c r="DL36" s="371" t="str">
        <f ca="1">+IF(OFFSET('Sanitation Data'!$I$30,0,10*ROW('Sanitation Data'!I30))="","",OFFSET('Sanitation Data'!$I$30,0,10*ROW('Sanitation Data'!I30)))</f>
        <v/>
      </c>
      <c r="DM36" s="371" t="str">
        <f ca="1">+IF(OFFSET('Sanitation Data'!$I$31,0,10*ROW('Sanitation Data'!I30))="","",OFFSET('Sanitation Data'!$I$31,0,10*ROW('Sanitation Data'!I30)))</f>
        <v/>
      </c>
      <c r="DN36" s="371" t="str">
        <f ca="1">+IF(OFFSET('Sanitation Data'!$I$32,0,10*ROW('Sanitation Data'!I30))="","",OFFSET('Sanitation Data'!$I$32,0,10*ROW('Sanitation Data'!I30)))</f>
        <v/>
      </c>
      <c r="DO36" s="371" t="str">
        <f ca="1">+IF(OFFSET('Hygiene Data'!$D$11,0,10*ROW('Hygiene Data'!D30))="","",OFFSET('Hygiene Data'!$D$11,0,10*ROW('Hygiene Data'!D30)))</f>
        <v/>
      </c>
      <c r="DP36" s="371" t="str">
        <f ca="1">+IF(OFFSET('Hygiene Data'!$D$12,0,10*ROW('Hygiene Data'!D30))="","",OFFSET('Hygiene Data'!$D$12,0,10*ROW('Hygiene Data'!D30)))</f>
        <v/>
      </c>
      <c r="DQ36" s="371" t="str">
        <f ca="1">+IF(OFFSET('Hygiene Data'!$D$13,0,10*ROW('Hygiene Data'!D30))="","",OFFSET('Hygiene Data'!$D$13,0,10*ROW('Hygiene Data'!D30)))</f>
        <v/>
      </c>
      <c r="DR36" s="371" t="str">
        <f ca="1">+IF(OFFSET('Hygiene Data'!$E$11,0,10*ROW('Hygiene Data'!E30))="","",OFFSET('Hygiene Data'!$E$11,0,10*ROW('Hygiene Data'!E30)))</f>
        <v/>
      </c>
      <c r="DS36" s="371" t="str">
        <f ca="1">+IF(OFFSET('Hygiene Data'!$E$12,0,10*ROW('Hygiene Data'!E30))="","",OFFSET('Hygiene Data'!$E$12,0,10*ROW('Hygiene Data'!E30)))</f>
        <v/>
      </c>
      <c r="DT36" s="371" t="str">
        <f ca="1">+IF(OFFSET('Hygiene Data'!$E$13,0,10*ROW('Hygiene Data'!E30))="","",OFFSET('Hygiene Data'!$E$13,0,10*ROW('Hygiene Data'!E30)))</f>
        <v/>
      </c>
      <c r="DU36" s="371" t="str">
        <f ca="1">+IF(OFFSET('Hygiene Data'!$F$11,0,10*ROW('Hygiene Data'!F30))="","",OFFSET('Hygiene Data'!$F$11,0,10*ROW('Hygiene Data'!F30)))</f>
        <v/>
      </c>
      <c r="DV36" s="371" t="str">
        <f ca="1">+IF(OFFSET('Hygiene Data'!$F$12,0,10*ROW('Hygiene Data'!F30))="","",OFFSET('Hygiene Data'!$F$12,0,10*ROW('Hygiene Data'!F30)))</f>
        <v/>
      </c>
      <c r="DW36" s="371" t="str">
        <f ca="1">+IF(OFFSET('Hygiene Data'!$F$13,0,10*ROW('Hygiene Data'!F30))="","",OFFSET('Hygiene Data'!$F$13,0,10*ROW('Hygiene Data'!F30)))</f>
        <v/>
      </c>
      <c r="DX36" s="371" t="str">
        <f ca="1">+IF(OFFSET('Hygiene Data'!$G$11,0,10*ROW('Hygiene Data'!G30))="","",OFFSET('Hygiene Data'!$G$11,0,10*ROW('Hygiene Data'!G30)))</f>
        <v/>
      </c>
      <c r="DY36" s="371" t="str">
        <f ca="1">+IF(OFFSET('Hygiene Data'!$G$12,0,10*ROW('Hygiene Data'!G30))="","",OFFSET('Hygiene Data'!$G$12,0,10*ROW('Hygiene Data'!G30)))</f>
        <v/>
      </c>
      <c r="DZ36" s="371" t="str">
        <f ca="1">+IF(OFFSET('Hygiene Data'!$G$13,0,10*ROW('Hygiene Data'!G30))="","",OFFSET('Hygiene Data'!$G$13,0,10*ROW('Hygiene Data'!G30)))</f>
        <v/>
      </c>
      <c r="EA36" s="371" t="str">
        <f ca="1">+IF(OFFSET('Hygiene Data'!$H$11,0,10*ROW('Hygiene Data'!H30))="","",OFFSET('Hygiene Data'!$H$11,0,10*ROW('Hygiene Data'!H30)))</f>
        <v/>
      </c>
      <c r="EB36" s="371" t="str">
        <f ca="1">+IF(OFFSET('Hygiene Data'!$H$12,0,10*ROW('Hygiene Data'!H30))="","",OFFSET('Hygiene Data'!$H$12,0,10*ROW('Hygiene Data'!H30)))</f>
        <v/>
      </c>
      <c r="EC36" s="371" t="str">
        <f ca="1">+IF(OFFSET('Hygiene Data'!$H$13,0,10*ROW('Hygiene Data'!H30))="","",OFFSET('Hygiene Data'!$H$13,0,10*ROW('Hygiene Data'!H30)))</f>
        <v/>
      </c>
      <c r="ED36" s="371" t="str">
        <f ca="1">+IF(OFFSET('Hygiene Data'!$I$11,0,10*ROW('Hygiene Data'!I30))="","",OFFSET('Hygiene Data'!$I$11,0,10*ROW('Hygiene Data'!I30)))</f>
        <v/>
      </c>
      <c r="EE36" s="371" t="str">
        <f ca="1">+IF(OFFSET('Hygiene Data'!$I$12,0,10*ROW('Hygiene Data'!I30))="","",OFFSET('Hygiene Data'!$I$12,0,10*ROW('Hygiene Data'!I30)))</f>
        <v/>
      </c>
      <c r="EF36" s="371" t="str">
        <f ca="1">+IF(OFFSET('Hygiene Data'!$I$13,0,10*ROW('Hygiene Data'!I30))="","",OFFSET('Hygiene Data'!$I$13,0,10*ROW('Hygiene Data'!I30)))</f>
        <v/>
      </c>
    </row>
    <row r="37" spans="1:136" x14ac:dyDescent="0.25">
      <c r="A37" s="480" t="str">
        <f ca="1">+IF(OFFSET('Water Data'!$B$2,0,10*ROW('Water Data'!E31))="","",OFFSET('Water Data'!$B$2,0,10*ROW('Water Data'!E31)))</f>
        <v/>
      </c>
      <c r="B37" s="480"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7" t="str">
        <f t="shared" ca="1" si="0"/>
        <v/>
      </c>
      <c r="D37" s="508"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8"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8"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8"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8"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8"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8"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8"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8"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8"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8"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8"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8"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8"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8"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8"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8"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8"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9"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9"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9"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9"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9"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9"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9"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9"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9"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9"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9"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9"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9"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9"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9"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9"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9"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9"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9"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9"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9"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9"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9"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9"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9"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9"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9"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9"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9"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9"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10"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6"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10"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10"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10"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10"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10"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10"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10"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10"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10"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10"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10"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10"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10"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10"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10"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10"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1" t="str">
        <f ca="1">+IF(OFFSET('Water Data'!$D$27,0,10*ROW('Water Data'!D31))="","",OFFSET('Water Data'!$D$27,0,10*ROW('Water Data'!D31)))</f>
        <v/>
      </c>
      <c r="BT37" s="371" t="str">
        <f ca="1">+IF(OFFSET('Water Data'!$D$28,0,10*ROW('Water Data'!D31))="","",OFFSET('Water Data'!$D$28,0,10*ROW('Water Data'!D31)))</f>
        <v/>
      </c>
      <c r="BU37" s="371" t="str">
        <f ca="1">+IF(OFFSET('Water Data'!$D$29,0,10*ROW('Water Data'!D31))="","",OFFSET('Water Data'!$D$29,0,10*ROW('Water Data'!D31)))</f>
        <v/>
      </c>
      <c r="BV37" s="371" t="str">
        <f ca="1">+IF(OFFSET('Water Data'!$E$27,0,10*ROW('Water Data'!E31))="","",OFFSET('Water Data'!$E$27,0,10*ROW('Water Data'!E31)))</f>
        <v/>
      </c>
      <c r="BW37" s="371" t="str">
        <f ca="1">+IF(OFFSET('Water Data'!$E$28,0,10*ROW('Water Data'!E31))="","",OFFSET('Water Data'!$E$28,0,10*ROW('Water Data'!E31)))</f>
        <v/>
      </c>
      <c r="BX37" s="371" t="str">
        <f ca="1">+IF(OFFSET('Water Data'!$E$29,0,10*ROW('Water Data'!E31))="","",OFFSET('Water Data'!$E$29,0,10*ROW('Water Data'!E31)))</f>
        <v/>
      </c>
      <c r="BY37" s="371" t="str">
        <f ca="1">+IF(OFFSET('Water Data'!$F$27,0,10*ROW('Water Data'!F31))="","",OFFSET('Water Data'!$F$27,0,10*ROW('Water Data'!F31)))</f>
        <v/>
      </c>
      <c r="BZ37" s="371" t="str">
        <f ca="1">+IF(OFFSET('Water Data'!$F$28,0,10*ROW('Water Data'!F31))="","",OFFSET('Water Data'!$F$28,0,10*ROW('Water Data'!F31)))</f>
        <v/>
      </c>
      <c r="CA37" s="371" t="str">
        <f ca="1">+IF(OFFSET('Water Data'!$F$29,0,10*ROW('Water Data'!F31))="","",OFFSET('Water Data'!$F$29,0,10*ROW('Water Data'!F31)))</f>
        <v/>
      </c>
      <c r="CB37" s="371" t="str">
        <f ca="1">+IF(OFFSET('Water Data'!$G$27,0,10*ROW('Water Data'!G31))="","",OFFSET('Water Data'!$G$27,0,10*ROW('Water Data'!G31)))</f>
        <v/>
      </c>
      <c r="CC37" s="371" t="str">
        <f ca="1">+IF(OFFSET('Water Data'!$G$28,0,10*ROW('Water Data'!G31))="","",OFFSET('Water Data'!$G$28,0,10*ROW('Water Data'!G31)))</f>
        <v/>
      </c>
      <c r="CD37" s="371" t="str">
        <f ca="1">+IF(OFFSET('Water Data'!$G$29,0,10*ROW('Water Data'!G31))="","",OFFSET('Water Data'!$G$29,0,10*ROW('Water Data'!G31)))</f>
        <v/>
      </c>
      <c r="CE37" s="371" t="str">
        <f ca="1">+IF(OFFSET('Water Data'!$H$27,0,10*ROW('Water Data'!H31))="","",OFFSET('Water Data'!$H$27,0,10*ROW('Water Data'!H31)))</f>
        <v/>
      </c>
      <c r="CF37" s="371" t="str">
        <f ca="1">+IF(OFFSET('Water Data'!$H$28,0,10*ROW('Water Data'!H31))="","",OFFSET('Water Data'!$H$28,0,10*ROW('Water Data'!H31)))</f>
        <v/>
      </c>
      <c r="CG37" s="371" t="str">
        <f ca="1">+IF(OFFSET('Water Data'!$H$29,0,10*ROW('Water Data'!H31))="","",OFFSET('Water Data'!$H$29,0,10*ROW('Water Data'!H31)))</f>
        <v/>
      </c>
      <c r="CH37" s="371" t="str">
        <f ca="1">+IF(OFFSET('Water Data'!$I$27,0,10*ROW('Water Data'!I31))="","",OFFSET('Water Data'!$I$27,0,10*ROW('Water Data'!I31)))</f>
        <v/>
      </c>
      <c r="CI37" s="371" t="str">
        <f ca="1">+IF(OFFSET('Water Data'!$I$28,0,10*ROW('Water Data'!I31))="","",OFFSET('Water Data'!$I$28,0,10*ROW('Water Data'!I31)))</f>
        <v/>
      </c>
      <c r="CJ37" s="371" t="str">
        <f ca="1">+IF(OFFSET('Water Data'!$I$29,0,10*ROW('Water Data'!I31))="","",OFFSET('Water Data'!$I$29,0,10*ROW('Water Data'!I31)))</f>
        <v/>
      </c>
      <c r="CK37" s="371" t="str">
        <f ca="1">+IF(OFFSET('Sanitation Data'!$D$28,0,10*ROW('Sanitation Data'!D31))="","",OFFSET('Sanitation Data'!$D$28,0,10*ROW('Sanitation Data'!D31)))</f>
        <v/>
      </c>
      <c r="CL37" s="371" t="str">
        <f ca="1">+IF(OFFSET('Sanitation Data'!$D$29,0,10*ROW('Sanitation Data'!D31))="","",OFFSET('Sanitation Data'!$D$29,0,10*ROW('Sanitation Data'!D31)))</f>
        <v/>
      </c>
      <c r="CM37" s="371" t="str">
        <f ca="1">+IF(OFFSET('Sanitation Data'!$D$30,0,10*ROW('Sanitation Data'!D31))="","",OFFSET('Sanitation Data'!$D$30,0,10*ROW('Sanitation Data'!D31)))</f>
        <v/>
      </c>
      <c r="CN37" s="371" t="str">
        <f ca="1">+IF(OFFSET('Sanitation Data'!$D$31,0,10*ROW('Sanitation Data'!D31))="","",OFFSET('Sanitation Data'!$D$31,0,10*ROW('Sanitation Data'!D31)))</f>
        <v/>
      </c>
      <c r="CO37" s="371" t="str">
        <f ca="1">+IF(OFFSET('Sanitation Data'!$D$32,0,10*ROW('Sanitation Data'!D31))="","",OFFSET('Sanitation Data'!$D$32,0,10*ROW('Sanitation Data'!D31)))</f>
        <v/>
      </c>
      <c r="CP37" s="371" t="str">
        <f ca="1">+IF(OFFSET('Sanitation Data'!$E$28,0,10*ROW('Sanitation Data'!E31))="","",OFFSET('Sanitation Data'!$E$28,0,10*ROW('Sanitation Data'!E31)))</f>
        <v/>
      </c>
      <c r="CQ37" s="371" t="str">
        <f ca="1">+IF(OFFSET('Sanitation Data'!$E$29,0,10*ROW('Sanitation Data'!E31))="","",OFFSET('Sanitation Data'!$E$29,0,10*ROW('Sanitation Data'!E31)))</f>
        <v/>
      </c>
      <c r="CR37" s="371" t="str">
        <f ca="1">+IF(OFFSET('Sanitation Data'!$E$30,0,10*ROW('Sanitation Data'!E31))="","",OFFSET('Sanitation Data'!$E$30,0,10*ROW('Sanitation Data'!E31)))</f>
        <v/>
      </c>
      <c r="CS37" s="371" t="str">
        <f ca="1">+IF(OFFSET('Sanitation Data'!$E$31,0,10*ROW('Sanitation Data'!E31))="","",OFFSET('Sanitation Data'!$E$31,0,10*ROW('Sanitation Data'!E31)))</f>
        <v/>
      </c>
      <c r="CT37" s="371" t="str">
        <f ca="1">+IF(OFFSET('Sanitation Data'!$E$32,0,10*ROW('Sanitation Data'!E31))="","",OFFSET('Sanitation Data'!$E$32,0,10*ROW('Sanitation Data'!E31)))</f>
        <v/>
      </c>
      <c r="CU37" s="371" t="str">
        <f ca="1">+IF(OFFSET('Sanitation Data'!$F$28,0,10*ROW('Sanitation Data'!F31))="","",OFFSET('Sanitation Data'!$F$28,0,10*ROW('Sanitation Data'!F31)))</f>
        <v/>
      </c>
      <c r="CV37" s="371" t="str">
        <f ca="1">+IF(OFFSET('Sanitation Data'!$F$29,0,10*ROW('Sanitation Data'!F31))="","",OFFSET('Sanitation Data'!$F$29,0,10*ROW('Sanitation Data'!F31)))</f>
        <v/>
      </c>
      <c r="CW37" s="371" t="str">
        <f ca="1">+IF(OFFSET('Sanitation Data'!$F$30,0,10*ROW('Sanitation Data'!F31))="","",OFFSET('Sanitation Data'!$F$30,0,10*ROW('Sanitation Data'!F31)))</f>
        <v/>
      </c>
      <c r="CX37" s="371" t="str">
        <f ca="1">+IF(OFFSET('Sanitation Data'!$F$31,0,10*ROW('Sanitation Data'!F31))="","",OFFSET('Sanitation Data'!$F$31,0,10*ROW('Sanitation Data'!F31)))</f>
        <v/>
      </c>
      <c r="CY37" s="371" t="str">
        <f ca="1">+IF(OFFSET('Sanitation Data'!$F$32,0,10*ROW('Sanitation Data'!F31))="","",OFFSET('Sanitation Data'!$F$32,0,10*ROW('Sanitation Data'!F31)))</f>
        <v/>
      </c>
      <c r="CZ37" s="371" t="str">
        <f ca="1">+IF(OFFSET('Sanitation Data'!$G$28,0,10*ROW('Sanitation Data'!G31))="","",OFFSET('Sanitation Data'!$G$28,0,10*ROW('Sanitation Data'!G31)))</f>
        <v/>
      </c>
      <c r="DA37" s="371" t="str">
        <f ca="1">+IF(OFFSET('Sanitation Data'!$G$29,0,10*ROW('Sanitation Data'!G31))="","",OFFSET('Sanitation Data'!$G$29,0,10*ROW('Sanitation Data'!G31)))</f>
        <v/>
      </c>
      <c r="DB37" s="371" t="str">
        <f ca="1">+IF(OFFSET('Sanitation Data'!$G$30,0,10*ROW('Sanitation Data'!G31))="","",OFFSET('Sanitation Data'!$G$30,0,10*ROW('Sanitation Data'!G31)))</f>
        <v/>
      </c>
      <c r="DC37" s="371" t="str">
        <f ca="1">+IF(OFFSET('Sanitation Data'!$G$31,0,10*ROW('Sanitation Data'!G31))="","",OFFSET('Sanitation Data'!$G$31,0,10*ROW('Sanitation Data'!G31)))</f>
        <v/>
      </c>
      <c r="DD37" s="371" t="str">
        <f ca="1">+IF(OFFSET('Sanitation Data'!$G$32,0,10*ROW('Sanitation Data'!G31))="","",OFFSET('Sanitation Data'!$G$32,0,10*ROW('Sanitation Data'!G31)))</f>
        <v/>
      </c>
      <c r="DE37" s="371" t="str">
        <f ca="1">+IF(OFFSET('Sanitation Data'!$H$28,0,10*ROW('Sanitation Data'!H31))="","",OFFSET('Sanitation Data'!$H$28,0,10*ROW('Sanitation Data'!H31)))</f>
        <v/>
      </c>
      <c r="DF37" s="371" t="str">
        <f ca="1">+IF(OFFSET('Sanitation Data'!$H$29,0,10*ROW('Sanitation Data'!H31))="","",OFFSET('Sanitation Data'!$H$29,0,10*ROW('Sanitation Data'!H31)))</f>
        <v/>
      </c>
      <c r="DG37" s="371" t="str">
        <f ca="1">+IF(OFFSET('Sanitation Data'!$H$30,0,10*ROW('Sanitation Data'!H31))="","",OFFSET('Sanitation Data'!$H$30,0,10*ROW('Sanitation Data'!H31)))</f>
        <v/>
      </c>
      <c r="DH37" s="371" t="str">
        <f ca="1">+IF(OFFSET('Sanitation Data'!$H$31,0,10*ROW('Sanitation Data'!H31))="","",OFFSET('Sanitation Data'!$H$31,0,10*ROW('Sanitation Data'!H31)))</f>
        <v/>
      </c>
      <c r="DI37" s="371" t="str">
        <f ca="1">+IF(OFFSET('Sanitation Data'!$H$32,0,10*ROW('Sanitation Data'!H31))="","",OFFSET('Sanitation Data'!$H$32,0,10*ROW('Sanitation Data'!H31)))</f>
        <v/>
      </c>
      <c r="DJ37" s="371" t="str">
        <f ca="1">+IF(OFFSET('Sanitation Data'!$I$28,0,10*ROW('Sanitation Data'!I31))="","",OFFSET('Sanitation Data'!$I$28,0,10*ROW('Sanitation Data'!I31)))</f>
        <v/>
      </c>
      <c r="DK37" s="371" t="str">
        <f ca="1">+IF(OFFSET('Sanitation Data'!$I$29,0,10*ROW('Sanitation Data'!I31))="","",OFFSET('Sanitation Data'!$I$29,0,10*ROW('Sanitation Data'!I31)))</f>
        <v/>
      </c>
      <c r="DL37" s="371" t="str">
        <f ca="1">+IF(OFFSET('Sanitation Data'!$I$30,0,10*ROW('Sanitation Data'!I31))="","",OFFSET('Sanitation Data'!$I$30,0,10*ROW('Sanitation Data'!I31)))</f>
        <v/>
      </c>
      <c r="DM37" s="371" t="str">
        <f ca="1">+IF(OFFSET('Sanitation Data'!$I$31,0,10*ROW('Sanitation Data'!I31))="","",OFFSET('Sanitation Data'!$I$31,0,10*ROW('Sanitation Data'!I31)))</f>
        <v/>
      </c>
      <c r="DN37" s="371" t="str">
        <f ca="1">+IF(OFFSET('Sanitation Data'!$I$32,0,10*ROW('Sanitation Data'!I31))="","",OFFSET('Sanitation Data'!$I$32,0,10*ROW('Sanitation Data'!I31)))</f>
        <v/>
      </c>
      <c r="DO37" s="371" t="str">
        <f ca="1">+IF(OFFSET('Hygiene Data'!$D$11,0,10*ROW('Hygiene Data'!D31))="","",OFFSET('Hygiene Data'!$D$11,0,10*ROW('Hygiene Data'!D31)))</f>
        <v/>
      </c>
      <c r="DP37" s="371" t="str">
        <f ca="1">+IF(OFFSET('Hygiene Data'!$D$12,0,10*ROW('Hygiene Data'!D31))="","",OFFSET('Hygiene Data'!$D$12,0,10*ROW('Hygiene Data'!D31)))</f>
        <v/>
      </c>
      <c r="DQ37" s="371" t="str">
        <f ca="1">+IF(OFFSET('Hygiene Data'!$D$13,0,10*ROW('Hygiene Data'!D31))="","",OFFSET('Hygiene Data'!$D$13,0,10*ROW('Hygiene Data'!D31)))</f>
        <v/>
      </c>
      <c r="DR37" s="371" t="str">
        <f ca="1">+IF(OFFSET('Hygiene Data'!$E$11,0,10*ROW('Hygiene Data'!E31))="","",OFFSET('Hygiene Data'!$E$11,0,10*ROW('Hygiene Data'!E31)))</f>
        <v/>
      </c>
      <c r="DS37" s="371" t="str">
        <f ca="1">+IF(OFFSET('Hygiene Data'!$E$12,0,10*ROW('Hygiene Data'!E31))="","",OFFSET('Hygiene Data'!$E$12,0,10*ROW('Hygiene Data'!E31)))</f>
        <v/>
      </c>
      <c r="DT37" s="371" t="str">
        <f ca="1">+IF(OFFSET('Hygiene Data'!$E$13,0,10*ROW('Hygiene Data'!E31))="","",OFFSET('Hygiene Data'!$E$13,0,10*ROW('Hygiene Data'!E31)))</f>
        <v/>
      </c>
      <c r="DU37" s="371" t="str">
        <f ca="1">+IF(OFFSET('Hygiene Data'!$F$11,0,10*ROW('Hygiene Data'!F31))="","",OFFSET('Hygiene Data'!$F$11,0,10*ROW('Hygiene Data'!F31)))</f>
        <v/>
      </c>
      <c r="DV37" s="371" t="str">
        <f ca="1">+IF(OFFSET('Hygiene Data'!$F$12,0,10*ROW('Hygiene Data'!F31))="","",OFFSET('Hygiene Data'!$F$12,0,10*ROW('Hygiene Data'!F31)))</f>
        <v/>
      </c>
      <c r="DW37" s="371" t="str">
        <f ca="1">+IF(OFFSET('Hygiene Data'!$F$13,0,10*ROW('Hygiene Data'!F31))="","",OFFSET('Hygiene Data'!$F$13,0,10*ROW('Hygiene Data'!F31)))</f>
        <v/>
      </c>
      <c r="DX37" s="371" t="str">
        <f ca="1">+IF(OFFSET('Hygiene Data'!$G$11,0,10*ROW('Hygiene Data'!G31))="","",OFFSET('Hygiene Data'!$G$11,0,10*ROW('Hygiene Data'!G31)))</f>
        <v/>
      </c>
      <c r="DY37" s="371" t="str">
        <f ca="1">+IF(OFFSET('Hygiene Data'!$G$12,0,10*ROW('Hygiene Data'!G31))="","",OFFSET('Hygiene Data'!$G$12,0,10*ROW('Hygiene Data'!G31)))</f>
        <v/>
      </c>
      <c r="DZ37" s="371" t="str">
        <f ca="1">+IF(OFFSET('Hygiene Data'!$G$13,0,10*ROW('Hygiene Data'!G31))="","",OFFSET('Hygiene Data'!$G$13,0,10*ROW('Hygiene Data'!G31)))</f>
        <v/>
      </c>
      <c r="EA37" s="371" t="str">
        <f ca="1">+IF(OFFSET('Hygiene Data'!$H$11,0,10*ROW('Hygiene Data'!H31))="","",OFFSET('Hygiene Data'!$H$11,0,10*ROW('Hygiene Data'!H31)))</f>
        <v/>
      </c>
      <c r="EB37" s="371" t="str">
        <f ca="1">+IF(OFFSET('Hygiene Data'!$H$12,0,10*ROW('Hygiene Data'!H31))="","",OFFSET('Hygiene Data'!$H$12,0,10*ROW('Hygiene Data'!H31)))</f>
        <v/>
      </c>
      <c r="EC37" s="371" t="str">
        <f ca="1">+IF(OFFSET('Hygiene Data'!$H$13,0,10*ROW('Hygiene Data'!H31))="","",OFFSET('Hygiene Data'!$H$13,0,10*ROW('Hygiene Data'!H31)))</f>
        <v/>
      </c>
      <c r="ED37" s="371" t="str">
        <f ca="1">+IF(OFFSET('Hygiene Data'!$I$11,0,10*ROW('Hygiene Data'!I31))="","",OFFSET('Hygiene Data'!$I$11,0,10*ROW('Hygiene Data'!I31)))</f>
        <v/>
      </c>
      <c r="EE37" s="371" t="str">
        <f ca="1">+IF(OFFSET('Hygiene Data'!$I$12,0,10*ROW('Hygiene Data'!I31))="","",OFFSET('Hygiene Data'!$I$12,0,10*ROW('Hygiene Data'!I31)))</f>
        <v/>
      </c>
      <c r="EF37" s="371" t="str">
        <f ca="1">+IF(OFFSET('Hygiene Data'!$I$13,0,10*ROW('Hygiene Data'!I31))="","",OFFSET('Hygiene Data'!$I$13,0,10*ROW('Hygiene Data'!I31)))</f>
        <v/>
      </c>
    </row>
    <row r="38" spans="1:136" x14ac:dyDescent="0.25">
      <c r="A38" s="480" t="str">
        <f ca="1">+IF(OFFSET('Water Data'!$B$2,0,10*ROW('Water Data'!E32))="","",OFFSET('Water Data'!$B$2,0,10*ROW('Water Data'!E32)))</f>
        <v/>
      </c>
      <c r="B38" s="480"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7" t="str">
        <f t="shared" ca="1" si="0"/>
        <v/>
      </c>
      <c r="D38" s="508"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8"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8"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8"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8"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8"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8"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8"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8"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8"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8"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8"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8"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8"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8"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8"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8"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8"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9"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9"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9"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9"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9"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9"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9"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9"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9"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9"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9"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9"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9"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9"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9"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9"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9"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9"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9"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9"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9"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9"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9"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9"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9"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9"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9"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9"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9"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9"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10"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6"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10"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10"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10"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10"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10"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10"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10"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10"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10"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10"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10"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10"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10"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10"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10"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10"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1" t="str">
        <f ca="1">+IF(OFFSET('Water Data'!$D$27,0,10*ROW('Water Data'!D32))="","",OFFSET('Water Data'!$D$27,0,10*ROW('Water Data'!D32)))</f>
        <v/>
      </c>
      <c r="BT38" s="371" t="str">
        <f ca="1">+IF(OFFSET('Water Data'!$D$28,0,10*ROW('Water Data'!D32))="","",OFFSET('Water Data'!$D$28,0,10*ROW('Water Data'!D32)))</f>
        <v/>
      </c>
      <c r="BU38" s="371" t="str">
        <f ca="1">+IF(OFFSET('Water Data'!$D$29,0,10*ROW('Water Data'!D32))="","",OFFSET('Water Data'!$D$29,0,10*ROW('Water Data'!D32)))</f>
        <v/>
      </c>
      <c r="BV38" s="371" t="str">
        <f ca="1">+IF(OFFSET('Water Data'!$E$27,0,10*ROW('Water Data'!E32))="","",OFFSET('Water Data'!$E$27,0,10*ROW('Water Data'!E32)))</f>
        <v/>
      </c>
      <c r="BW38" s="371" t="str">
        <f ca="1">+IF(OFFSET('Water Data'!$E$28,0,10*ROW('Water Data'!E32))="","",OFFSET('Water Data'!$E$28,0,10*ROW('Water Data'!E32)))</f>
        <v/>
      </c>
      <c r="BX38" s="371" t="str">
        <f ca="1">+IF(OFFSET('Water Data'!$E$29,0,10*ROW('Water Data'!E32))="","",OFFSET('Water Data'!$E$29,0,10*ROW('Water Data'!E32)))</f>
        <v/>
      </c>
      <c r="BY38" s="371" t="str">
        <f ca="1">+IF(OFFSET('Water Data'!$F$27,0,10*ROW('Water Data'!F32))="","",OFFSET('Water Data'!$F$27,0,10*ROW('Water Data'!F32)))</f>
        <v/>
      </c>
      <c r="BZ38" s="371" t="str">
        <f ca="1">+IF(OFFSET('Water Data'!$F$28,0,10*ROW('Water Data'!F32))="","",OFFSET('Water Data'!$F$28,0,10*ROW('Water Data'!F32)))</f>
        <v/>
      </c>
      <c r="CA38" s="371" t="str">
        <f ca="1">+IF(OFFSET('Water Data'!$F$29,0,10*ROW('Water Data'!F32))="","",OFFSET('Water Data'!$F$29,0,10*ROW('Water Data'!F32)))</f>
        <v/>
      </c>
      <c r="CB38" s="371" t="str">
        <f ca="1">+IF(OFFSET('Water Data'!$G$27,0,10*ROW('Water Data'!G32))="","",OFFSET('Water Data'!$G$27,0,10*ROW('Water Data'!G32)))</f>
        <v/>
      </c>
      <c r="CC38" s="371" t="str">
        <f ca="1">+IF(OFFSET('Water Data'!$G$28,0,10*ROW('Water Data'!G32))="","",OFFSET('Water Data'!$G$28,0,10*ROW('Water Data'!G32)))</f>
        <v/>
      </c>
      <c r="CD38" s="371" t="str">
        <f ca="1">+IF(OFFSET('Water Data'!$G$29,0,10*ROW('Water Data'!G32))="","",OFFSET('Water Data'!$G$29,0,10*ROW('Water Data'!G32)))</f>
        <v/>
      </c>
      <c r="CE38" s="371" t="str">
        <f ca="1">+IF(OFFSET('Water Data'!$H$27,0,10*ROW('Water Data'!H32))="","",OFFSET('Water Data'!$H$27,0,10*ROW('Water Data'!H32)))</f>
        <v/>
      </c>
      <c r="CF38" s="371" t="str">
        <f ca="1">+IF(OFFSET('Water Data'!$H$28,0,10*ROW('Water Data'!H32))="","",OFFSET('Water Data'!$H$28,0,10*ROW('Water Data'!H32)))</f>
        <v/>
      </c>
      <c r="CG38" s="371" t="str">
        <f ca="1">+IF(OFFSET('Water Data'!$H$29,0,10*ROW('Water Data'!H32))="","",OFFSET('Water Data'!$H$29,0,10*ROW('Water Data'!H32)))</f>
        <v/>
      </c>
      <c r="CH38" s="371" t="str">
        <f ca="1">+IF(OFFSET('Water Data'!$I$27,0,10*ROW('Water Data'!I32))="","",OFFSET('Water Data'!$I$27,0,10*ROW('Water Data'!I32)))</f>
        <v/>
      </c>
      <c r="CI38" s="371" t="str">
        <f ca="1">+IF(OFFSET('Water Data'!$I$28,0,10*ROW('Water Data'!I32))="","",OFFSET('Water Data'!$I$28,0,10*ROW('Water Data'!I32)))</f>
        <v/>
      </c>
      <c r="CJ38" s="371" t="str">
        <f ca="1">+IF(OFFSET('Water Data'!$I$29,0,10*ROW('Water Data'!I32))="","",OFFSET('Water Data'!$I$29,0,10*ROW('Water Data'!I32)))</f>
        <v/>
      </c>
      <c r="CK38" s="371" t="str">
        <f ca="1">+IF(OFFSET('Sanitation Data'!$D$28,0,10*ROW('Sanitation Data'!D32))="","",OFFSET('Sanitation Data'!$D$28,0,10*ROW('Sanitation Data'!D32)))</f>
        <v/>
      </c>
      <c r="CL38" s="371" t="str">
        <f ca="1">+IF(OFFSET('Sanitation Data'!$D$29,0,10*ROW('Sanitation Data'!D32))="","",OFFSET('Sanitation Data'!$D$29,0,10*ROW('Sanitation Data'!D32)))</f>
        <v/>
      </c>
      <c r="CM38" s="371" t="str">
        <f ca="1">+IF(OFFSET('Sanitation Data'!$D$30,0,10*ROW('Sanitation Data'!D32))="","",OFFSET('Sanitation Data'!$D$30,0,10*ROW('Sanitation Data'!D32)))</f>
        <v/>
      </c>
      <c r="CN38" s="371" t="str">
        <f ca="1">+IF(OFFSET('Sanitation Data'!$D$31,0,10*ROW('Sanitation Data'!D32))="","",OFFSET('Sanitation Data'!$D$31,0,10*ROW('Sanitation Data'!D32)))</f>
        <v/>
      </c>
      <c r="CO38" s="371" t="str">
        <f ca="1">+IF(OFFSET('Sanitation Data'!$D$32,0,10*ROW('Sanitation Data'!D32))="","",OFFSET('Sanitation Data'!$D$32,0,10*ROW('Sanitation Data'!D32)))</f>
        <v/>
      </c>
      <c r="CP38" s="371" t="str">
        <f ca="1">+IF(OFFSET('Sanitation Data'!$E$28,0,10*ROW('Sanitation Data'!E32))="","",OFFSET('Sanitation Data'!$E$28,0,10*ROW('Sanitation Data'!E32)))</f>
        <v/>
      </c>
      <c r="CQ38" s="371" t="str">
        <f ca="1">+IF(OFFSET('Sanitation Data'!$E$29,0,10*ROW('Sanitation Data'!E32))="","",OFFSET('Sanitation Data'!$E$29,0,10*ROW('Sanitation Data'!E32)))</f>
        <v/>
      </c>
      <c r="CR38" s="371" t="str">
        <f ca="1">+IF(OFFSET('Sanitation Data'!$E$30,0,10*ROW('Sanitation Data'!E32))="","",OFFSET('Sanitation Data'!$E$30,0,10*ROW('Sanitation Data'!E32)))</f>
        <v/>
      </c>
      <c r="CS38" s="371" t="str">
        <f ca="1">+IF(OFFSET('Sanitation Data'!$E$31,0,10*ROW('Sanitation Data'!E32))="","",OFFSET('Sanitation Data'!$E$31,0,10*ROW('Sanitation Data'!E32)))</f>
        <v/>
      </c>
      <c r="CT38" s="371" t="str">
        <f ca="1">+IF(OFFSET('Sanitation Data'!$E$32,0,10*ROW('Sanitation Data'!E32))="","",OFFSET('Sanitation Data'!$E$32,0,10*ROW('Sanitation Data'!E32)))</f>
        <v/>
      </c>
      <c r="CU38" s="371" t="str">
        <f ca="1">+IF(OFFSET('Sanitation Data'!$F$28,0,10*ROW('Sanitation Data'!F32))="","",OFFSET('Sanitation Data'!$F$28,0,10*ROW('Sanitation Data'!F32)))</f>
        <v/>
      </c>
      <c r="CV38" s="371" t="str">
        <f ca="1">+IF(OFFSET('Sanitation Data'!$F$29,0,10*ROW('Sanitation Data'!F32))="","",OFFSET('Sanitation Data'!$F$29,0,10*ROW('Sanitation Data'!F32)))</f>
        <v/>
      </c>
      <c r="CW38" s="371" t="str">
        <f ca="1">+IF(OFFSET('Sanitation Data'!$F$30,0,10*ROW('Sanitation Data'!F32))="","",OFFSET('Sanitation Data'!$F$30,0,10*ROW('Sanitation Data'!F32)))</f>
        <v/>
      </c>
      <c r="CX38" s="371" t="str">
        <f ca="1">+IF(OFFSET('Sanitation Data'!$F$31,0,10*ROW('Sanitation Data'!F32))="","",OFFSET('Sanitation Data'!$F$31,0,10*ROW('Sanitation Data'!F32)))</f>
        <v/>
      </c>
      <c r="CY38" s="371" t="str">
        <f ca="1">+IF(OFFSET('Sanitation Data'!$F$32,0,10*ROW('Sanitation Data'!F32))="","",OFFSET('Sanitation Data'!$F$32,0,10*ROW('Sanitation Data'!F32)))</f>
        <v/>
      </c>
      <c r="CZ38" s="371" t="str">
        <f ca="1">+IF(OFFSET('Sanitation Data'!$G$28,0,10*ROW('Sanitation Data'!G32))="","",OFFSET('Sanitation Data'!$G$28,0,10*ROW('Sanitation Data'!G32)))</f>
        <v/>
      </c>
      <c r="DA38" s="371" t="str">
        <f ca="1">+IF(OFFSET('Sanitation Data'!$G$29,0,10*ROW('Sanitation Data'!G32))="","",OFFSET('Sanitation Data'!$G$29,0,10*ROW('Sanitation Data'!G32)))</f>
        <v/>
      </c>
      <c r="DB38" s="371" t="str">
        <f ca="1">+IF(OFFSET('Sanitation Data'!$G$30,0,10*ROW('Sanitation Data'!G32))="","",OFFSET('Sanitation Data'!$G$30,0,10*ROW('Sanitation Data'!G32)))</f>
        <v/>
      </c>
      <c r="DC38" s="371" t="str">
        <f ca="1">+IF(OFFSET('Sanitation Data'!$G$31,0,10*ROW('Sanitation Data'!G32))="","",OFFSET('Sanitation Data'!$G$31,0,10*ROW('Sanitation Data'!G32)))</f>
        <v/>
      </c>
      <c r="DD38" s="371" t="str">
        <f ca="1">+IF(OFFSET('Sanitation Data'!$G$32,0,10*ROW('Sanitation Data'!G32))="","",OFFSET('Sanitation Data'!$G$32,0,10*ROW('Sanitation Data'!G32)))</f>
        <v/>
      </c>
      <c r="DE38" s="371" t="str">
        <f ca="1">+IF(OFFSET('Sanitation Data'!$H$28,0,10*ROW('Sanitation Data'!H32))="","",OFFSET('Sanitation Data'!$H$28,0,10*ROW('Sanitation Data'!H32)))</f>
        <v/>
      </c>
      <c r="DF38" s="371" t="str">
        <f ca="1">+IF(OFFSET('Sanitation Data'!$H$29,0,10*ROW('Sanitation Data'!H32))="","",OFFSET('Sanitation Data'!$H$29,0,10*ROW('Sanitation Data'!H32)))</f>
        <v/>
      </c>
      <c r="DG38" s="371" t="str">
        <f ca="1">+IF(OFFSET('Sanitation Data'!$H$30,0,10*ROW('Sanitation Data'!H32))="","",OFFSET('Sanitation Data'!$H$30,0,10*ROW('Sanitation Data'!H32)))</f>
        <v/>
      </c>
      <c r="DH38" s="371" t="str">
        <f ca="1">+IF(OFFSET('Sanitation Data'!$H$31,0,10*ROW('Sanitation Data'!H32))="","",OFFSET('Sanitation Data'!$H$31,0,10*ROW('Sanitation Data'!H32)))</f>
        <v/>
      </c>
      <c r="DI38" s="371" t="str">
        <f ca="1">+IF(OFFSET('Sanitation Data'!$H$32,0,10*ROW('Sanitation Data'!H32))="","",OFFSET('Sanitation Data'!$H$32,0,10*ROW('Sanitation Data'!H32)))</f>
        <v/>
      </c>
      <c r="DJ38" s="371" t="str">
        <f ca="1">+IF(OFFSET('Sanitation Data'!$I$28,0,10*ROW('Sanitation Data'!I32))="","",OFFSET('Sanitation Data'!$I$28,0,10*ROW('Sanitation Data'!I32)))</f>
        <v/>
      </c>
      <c r="DK38" s="371" t="str">
        <f ca="1">+IF(OFFSET('Sanitation Data'!$I$29,0,10*ROW('Sanitation Data'!I32))="","",OFFSET('Sanitation Data'!$I$29,0,10*ROW('Sanitation Data'!I32)))</f>
        <v/>
      </c>
      <c r="DL38" s="371" t="str">
        <f ca="1">+IF(OFFSET('Sanitation Data'!$I$30,0,10*ROW('Sanitation Data'!I32))="","",OFFSET('Sanitation Data'!$I$30,0,10*ROW('Sanitation Data'!I32)))</f>
        <v/>
      </c>
      <c r="DM38" s="371" t="str">
        <f ca="1">+IF(OFFSET('Sanitation Data'!$I$31,0,10*ROW('Sanitation Data'!I32))="","",OFFSET('Sanitation Data'!$I$31,0,10*ROW('Sanitation Data'!I32)))</f>
        <v/>
      </c>
      <c r="DN38" s="371" t="str">
        <f ca="1">+IF(OFFSET('Sanitation Data'!$I$32,0,10*ROW('Sanitation Data'!I32))="","",OFFSET('Sanitation Data'!$I$32,0,10*ROW('Sanitation Data'!I32)))</f>
        <v/>
      </c>
      <c r="DO38" s="371" t="str">
        <f ca="1">+IF(OFFSET('Hygiene Data'!$D$11,0,10*ROW('Hygiene Data'!D32))="","",OFFSET('Hygiene Data'!$D$11,0,10*ROW('Hygiene Data'!D32)))</f>
        <v/>
      </c>
      <c r="DP38" s="371" t="str">
        <f ca="1">+IF(OFFSET('Hygiene Data'!$D$12,0,10*ROW('Hygiene Data'!D32))="","",OFFSET('Hygiene Data'!$D$12,0,10*ROW('Hygiene Data'!D32)))</f>
        <v/>
      </c>
      <c r="DQ38" s="371" t="str">
        <f ca="1">+IF(OFFSET('Hygiene Data'!$D$13,0,10*ROW('Hygiene Data'!D32))="","",OFFSET('Hygiene Data'!$D$13,0,10*ROW('Hygiene Data'!D32)))</f>
        <v/>
      </c>
      <c r="DR38" s="371" t="str">
        <f ca="1">+IF(OFFSET('Hygiene Data'!$E$11,0,10*ROW('Hygiene Data'!E32))="","",OFFSET('Hygiene Data'!$E$11,0,10*ROW('Hygiene Data'!E32)))</f>
        <v/>
      </c>
      <c r="DS38" s="371" t="str">
        <f ca="1">+IF(OFFSET('Hygiene Data'!$E$12,0,10*ROW('Hygiene Data'!E32))="","",OFFSET('Hygiene Data'!$E$12,0,10*ROW('Hygiene Data'!E32)))</f>
        <v/>
      </c>
      <c r="DT38" s="371" t="str">
        <f ca="1">+IF(OFFSET('Hygiene Data'!$E$13,0,10*ROW('Hygiene Data'!E32))="","",OFFSET('Hygiene Data'!$E$13,0,10*ROW('Hygiene Data'!E32)))</f>
        <v/>
      </c>
      <c r="DU38" s="371" t="str">
        <f ca="1">+IF(OFFSET('Hygiene Data'!$F$11,0,10*ROW('Hygiene Data'!F32))="","",OFFSET('Hygiene Data'!$F$11,0,10*ROW('Hygiene Data'!F32)))</f>
        <v/>
      </c>
      <c r="DV38" s="371" t="str">
        <f ca="1">+IF(OFFSET('Hygiene Data'!$F$12,0,10*ROW('Hygiene Data'!F32))="","",OFFSET('Hygiene Data'!$F$12,0,10*ROW('Hygiene Data'!F32)))</f>
        <v/>
      </c>
      <c r="DW38" s="371" t="str">
        <f ca="1">+IF(OFFSET('Hygiene Data'!$F$13,0,10*ROW('Hygiene Data'!F32))="","",OFFSET('Hygiene Data'!$F$13,0,10*ROW('Hygiene Data'!F32)))</f>
        <v/>
      </c>
      <c r="DX38" s="371" t="str">
        <f ca="1">+IF(OFFSET('Hygiene Data'!$G$11,0,10*ROW('Hygiene Data'!G32))="","",OFFSET('Hygiene Data'!$G$11,0,10*ROW('Hygiene Data'!G32)))</f>
        <v/>
      </c>
      <c r="DY38" s="371" t="str">
        <f ca="1">+IF(OFFSET('Hygiene Data'!$G$12,0,10*ROW('Hygiene Data'!G32))="","",OFFSET('Hygiene Data'!$G$12,0,10*ROW('Hygiene Data'!G32)))</f>
        <v/>
      </c>
      <c r="DZ38" s="371" t="str">
        <f ca="1">+IF(OFFSET('Hygiene Data'!$G$13,0,10*ROW('Hygiene Data'!G32))="","",OFFSET('Hygiene Data'!$G$13,0,10*ROW('Hygiene Data'!G32)))</f>
        <v/>
      </c>
      <c r="EA38" s="371" t="str">
        <f ca="1">+IF(OFFSET('Hygiene Data'!$H$11,0,10*ROW('Hygiene Data'!H32))="","",OFFSET('Hygiene Data'!$H$11,0,10*ROW('Hygiene Data'!H32)))</f>
        <v/>
      </c>
      <c r="EB38" s="371" t="str">
        <f ca="1">+IF(OFFSET('Hygiene Data'!$H$12,0,10*ROW('Hygiene Data'!H32))="","",OFFSET('Hygiene Data'!$H$12,0,10*ROW('Hygiene Data'!H32)))</f>
        <v/>
      </c>
      <c r="EC38" s="371" t="str">
        <f ca="1">+IF(OFFSET('Hygiene Data'!$H$13,0,10*ROW('Hygiene Data'!H32))="","",OFFSET('Hygiene Data'!$H$13,0,10*ROW('Hygiene Data'!H32)))</f>
        <v/>
      </c>
      <c r="ED38" s="371" t="str">
        <f ca="1">+IF(OFFSET('Hygiene Data'!$I$11,0,10*ROW('Hygiene Data'!I32))="","",OFFSET('Hygiene Data'!$I$11,0,10*ROW('Hygiene Data'!I32)))</f>
        <v/>
      </c>
      <c r="EE38" s="371" t="str">
        <f ca="1">+IF(OFFSET('Hygiene Data'!$I$12,0,10*ROW('Hygiene Data'!I32))="","",OFFSET('Hygiene Data'!$I$12,0,10*ROW('Hygiene Data'!I32)))</f>
        <v/>
      </c>
      <c r="EF38" s="371" t="str">
        <f ca="1">+IF(OFFSET('Hygiene Data'!$I$13,0,10*ROW('Hygiene Data'!I32))="","",OFFSET('Hygiene Data'!$I$13,0,10*ROW('Hygiene Data'!I32)))</f>
        <v/>
      </c>
    </row>
    <row r="39" spans="1:136" x14ac:dyDescent="0.25">
      <c r="A39" s="480" t="str">
        <f ca="1">+IF(OFFSET('Water Data'!$B$2,0,10*ROW('Water Data'!E33))="","",OFFSET('Water Data'!$B$2,0,10*ROW('Water Data'!E33)))</f>
        <v/>
      </c>
      <c r="B39" s="480"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7" t="str">
        <f t="shared" ca="1" si="0"/>
        <v/>
      </c>
      <c r="D39" s="508"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8"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8"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8"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8"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8"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8"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8"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8"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8"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8"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8"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8"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8"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8"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8"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8"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8"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9"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9"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9"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9"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9"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9"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9"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9"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9"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9"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9"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9"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9"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9"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9"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9"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9"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9"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9"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9"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9"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9"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9"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9"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9"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9"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9"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9"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9"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9"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10"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6"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10"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10"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10"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10"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10"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10"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10"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10"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10"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10"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10"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10"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10"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10"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10"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10"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1" t="str">
        <f ca="1">+IF(OFFSET('Water Data'!$D$27,0,10*ROW('Water Data'!D33))="","",OFFSET('Water Data'!$D$27,0,10*ROW('Water Data'!D33)))</f>
        <v/>
      </c>
      <c r="BT39" s="371" t="str">
        <f ca="1">+IF(OFFSET('Water Data'!$D$28,0,10*ROW('Water Data'!D33))="","",OFFSET('Water Data'!$D$28,0,10*ROW('Water Data'!D33)))</f>
        <v/>
      </c>
      <c r="BU39" s="371" t="str">
        <f ca="1">+IF(OFFSET('Water Data'!$D$29,0,10*ROW('Water Data'!D33))="","",OFFSET('Water Data'!$D$29,0,10*ROW('Water Data'!D33)))</f>
        <v/>
      </c>
      <c r="BV39" s="371" t="str">
        <f ca="1">+IF(OFFSET('Water Data'!$E$27,0,10*ROW('Water Data'!E33))="","",OFFSET('Water Data'!$E$27,0,10*ROW('Water Data'!E33)))</f>
        <v/>
      </c>
      <c r="BW39" s="371" t="str">
        <f ca="1">+IF(OFFSET('Water Data'!$E$28,0,10*ROW('Water Data'!E33))="","",OFFSET('Water Data'!$E$28,0,10*ROW('Water Data'!E33)))</f>
        <v/>
      </c>
      <c r="BX39" s="371" t="str">
        <f ca="1">+IF(OFFSET('Water Data'!$E$29,0,10*ROW('Water Data'!E33))="","",OFFSET('Water Data'!$E$29,0,10*ROW('Water Data'!E33)))</f>
        <v/>
      </c>
      <c r="BY39" s="371" t="str">
        <f ca="1">+IF(OFFSET('Water Data'!$F$27,0,10*ROW('Water Data'!F33))="","",OFFSET('Water Data'!$F$27,0,10*ROW('Water Data'!F33)))</f>
        <v/>
      </c>
      <c r="BZ39" s="371" t="str">
        <f ca="1">+IF(OFFSET('Water Data'!$F$28,0,10*ROW('Water Data'!F33))="","",OFFSET('Water Data'!$F$28,0,10*ROW('Water Data'!F33)))</f>
        <v/>
      </c>
      <c r="CA39" s="371" t="str">
        <f ca="1">+IF(OFFSET('Water Data'!$F$29,0,10*ROW('Water Data'!F33))="","",OFFSET('Water Data'!$F$29,0,10*ROW('Water Data'!F33)))</f>
        <v/>
      </c>
      <c r="CB39" s="371" t="str">
        <f ca="1">+IF(OFFSET('Water Data'!$G$27,0,10*ROW('Water Data'!G33))="","",OFFSET('Water Data'!$G$27,0,10*ROW('Water Data'!G33)))</f>
        <v/>
      </c>
      <c r="CC39" s="371" t="str">
        <f ca="1">+IF(OFFSET('Water Data'!$G$28,0,10*ROW('Water Data'!G33))="","",OFFSET('Water Data'!$G$28,0,10*ROW('Water Data'!G33)))</f>
        <v/>
      </c>
      <c r="CD39" s="371" t="str">
        <f ca="1">+IF(OFFSET('Water Data'!$G$29,0,10*ROW('Water Data'!G33))="","",OFFSET('Water Data'!$G$29,0,10*ROW('Water Data'!G33)))</f>
        <v/>
      </c>
      <c r="CE39" s="371" t="str">
        <f ca="1">+IF(OFFSET('Water Data'!$H$27,0,10*ROW('Water Data'!H33))="","",OFFSET('Water Data'!$H$27,0,10*ROW('Water Data'!H33)))</f>
        <v/>
      </c>
      <c r="CF39" s="371" t="str">
        <f ca="1">+IF(OFFSET('Water Data'!$H$28,0,10*ROW('Water Data'!H33))="","",OFFSET('Water Data'!$H$28,0,10*ROW('Water Data'!H33)))</f>
        <v/>
      </c>
      <c r="CG39" s="371" t="str">
        <f ca="1">+IF(OFFSET('Water Data'!$H$29,0,10*ROW('Water Data'!H33))="","",OFFSET('Water Data'!$H$29,0,10*ROW('Water Data'!H33)))</f>
        <v/>
      </c>
      <c r="CH39" s="371" t="str">
        <f ca="1">+IF(OFFSET('Water Data'!$I$27,0,10*ROW('Water Data'!I33))="","",OFFSET('Water Data'!$I$27,0,10*ROW('Water Data'!I33)))</f>
        <v/>
      </c>
      <c r="CI39" s="371" t="str">
        <f ca="1">+IF(OFFSET('Water Data'!$I$28,0,10*ROW('Water Data'!I33))="","",OFFSET('Water Data'!$I$28,0,10*ROW('Water Data'!I33)))</f>
        <v/>
      </c>
      <c r="CJ39" s="371" t="str">
        <f ca="1">+IF(OFFSET('Water Data'!$I$29,0,10*ROW('Water Data'!I33))="","",OFFSET('Water Data'!$I$29,0,10*ROW('Water Data'!I33)))</f>
        <v/>
      </c>
      <c r="CK39" s="371" t="str">
        <f ca="1">+IF(OFFSET('Sanitation Data'!$D$28,0,10*ROW('Sanitation Data'!D33))="","",OFFSET('Sanitation Data'!$D$28,0,10*ROW('Sanitation Data'!D33)))</f>
        <v/>
      </c>
      <c r="CL39" s="371" t="str">
        <f ca="1">+IF(OFFSET('Sanitation Data'!$D$29,0,10*ROW('Sanitation Data'!D33))="","",OFFSET('Sanitation Data'!$D$29,0,10*ROW('Sanitation Data'!D33)))</f>
        <v/>
      </c>
      <c r="CM39" s="371" t="str">
        <f ca="1">+IF(OFFSET('Sanitation Data'!$D$30,0,10*ROW('Sanitation Data'!D33))="","",OFFSET('Sanitation Data'!$D$30,0,10*ROW('Sanitation Data'!D33)))</f>
        <v/>
      </c>
      <c r="CN39" s="371" t="str">
        <f ca="1">+IF(OFFSET('Sanitation Data'!$D$31,0,10*ROW('Sanitation Data'!D33))="","",OFFSET('Sanitation Data'!$D$31,0,10*ROW('Sanitation Data'!D33)))</f>
        <v/>
      </c>
      <c r="CO39" s="371" t="str">
        <f ca="1">+IF(OFFSET('Sanitation Data'!$D$32,0,10*ROW('Sanitation Data'!D33))="","",OFFSET('Sanitation Data'!$D$32,0,10*ROW('Sanitation Data'!D33)))</f>
        <v/>
      </c>
      <c r="CP39" s="371" t="str">
        <f ca="1">+IF(OFFSET('Sanitation Data'!$E$28,0,10*ROW('Sanitation Data'!E33))="","",OFFSET('Sanitation Data'!$E$28,0,10*ROW('Sanitation Data'!E33)))</f>
        <v/>
      </c>
      <c r="CQ39" s="371" t="str">
        <f ca="1">+IF(OFFSET('Sanitation Data'!$E$29,0,10*ROW('Sanitation Data'!E33))="","",OFFSET('Sanitation Data'!$E$29,0,10*ROW('Sanitation Data'!E33)))</f>
        <v/>
      </c>
      <c r="CR39" s="371" t="str">
        <f ca="1">+IF(OFFSET('Sanitation Data'!$E$30,0,10*ROW('Sanitation Data'!E33))="","",OFFSET('Sanitation Data'!$E$30,0,10*ROW('Sanitation Data'!E33)))</f>
        <v/>
      </c>
      <c r="CS39" s="371" t="str">
        <f ca="1">+IF(OFFSET('Sanitation Data'!$E$31,0,10*ROW('Sanitation Data'!E33))="","",OFFSET('Sanitation Data'!$E$31,0,10*ROW('Sanitation Data'!E33)))</f>
        <v/>
      </c>
      <c r="CT39" s="371" t="str">
        <f ca="1">+IF(OFFSET('Sanitation Data'!$E$32,0,10*ROW('Sanitation Data'!E33))="","",OFFSET('Sanitation Data'!$E$32,0,10*ROW('Sanitation Data'!E33)))</f>
        <v/>
      </c>
      <c r="CU39" s="371" t="str">
        <f ca="1">+IF(OFFSET('Sanitation Data'!$F$28,0,10*ROW('Sanitation Data'!F33))="","",OFFSET('Sanitation Data'!$F$28,0,10*ROW('Sanitation Data'!F33)))</f>
        <v/>
      </c>
      <c r="CV39" s="371" t="str">
        <f ca="1">+IF(OFFSET('Sanitation Data'!$F$29,0,10*ROW('Sanitation Data'!F33))="","",OFFSET('Sanitation Data'!$F$29,0,10*ROW('Sanitation Data'!F33)))</f>
        <v/>
      </c>
      <c r="CW39" s="371" t="str">
        <f ca="1">+IF(OFFSET('Sanitation Data'!$F$30,0,10*ROW('Sanitation Data'!F33))="","",OFFSET('Sanitation Data'!$F$30,0,10*ROW('Sanitation Data'!F33)))</f>
        <v/>
      </c>
      <c r="CX39" s="371" t="str">
        <f ca="1">+IF(OFFSET('Sanitation Data'!$F$31,0,10*ROW('Sanitation Data'!F33))="","",OFFSET('Sanitation Data'!$F$31,0,10*ROW('Sanitation Data'!F33)))</f>
        <v/>
      </c>
      <c r="CY39" s="371" t="str">
        <f ca="1">+IF(OFFSET('Sanitation Data'!$F$32,0,10*ROW('Sanitation Data'!F33))="","",OFFSET('Sanitation Data'!$F$32,0,10*ROW('Sanitation Data'!F33)))</f>
        <v/>
      </c>
      <c r="CZ39" s="371" t="str">
        <f ca="1">+IF(OFFSET('Sanitation Data'!$G$28,0,10*ROW('Sanitation Data'!G33))="","",OFFSET('Sanitation Data'!$G$28,0,10*ROW('Sanitation Data'!G33)))</f>
        <v/>
      </c>
      <c r="DA39" s="371" t="str">
        <f ca="1">+IF(OFFSET('Sanitation Data'!$G$29,0,10*ROW('Sanitation Data'!G33))="","",OFFSET('Sanitation Data'!$G$29,0,10*ROW('Sanitation Data'!G33)))</f>
        <v/>
      </c>
      <c r="DB39" s="371" t="str">
        <f ca="1">+IF(OFFSET('Sanitation Data'!$G$30,0,10*ROW('Sanitation Data'!G33))="","",OFFSET('Sanitation Data'!$G$30,0,10*ROW('Sanitation Data'!G33)))</f>
        <v/>
      </c>
      <c r="DC39" s="371" t="str">
        <f ca="1">+IF(OFFSET('Sanitation Data'!$G$31,0,10*ROW('Sanitation Data'!G33))="","",OFFSET('Sanitation Data'!$G$31,0,10*ROW('Sanitation Data'!G33)))</f>
        <v/>
      </c>
      <c r="DD39" s="371" t="str">
        <f ca="1">+IF(OFFSET('Sanitation Data'!$G$32,0,10*ROW('Sanitation Data'!G33))="","",OFFSET('Sanitation Data'!$G$32,0,10*ROW('Sanitation Data'!G33)))</f>
        <v/>
      </c>
      <c r="DE39" s="371" t="str">
        <f ca="1">+IF(OFFSET('Sanitation Data'!$H$28,0,10*ROW('Sanitation Data'!H33))="","",OFFSET('Sanitation Data'!$H$28,0,10*ROW('Sanitation Data'!H33)))</f>
        <v/>
      </c>
      <c r="DF39" s="371" t="str">
        <f ca="1">+IF(OFFSET('Sanitation Data'!$H$29,0,10*ROW('Sanitation Data'!H33))="","",OFFSET('Sanitation Data'!$H$29,0,10*ROW('Sanitation Data'!H33)))</f>
        <v/>
      </c>
      <c r="DG39" s="371" t="str">
        <f ca="1">+IF(OFFSET('Sanitation Data'!$H$30,0,10*ROW('Sanitation Data'!H33))="","",OFFSET('Sanitation Data'!$H$30,0,10*ROW('Sanitation Data'!H33)))</f>
        <v/>
      </c>
      <c r="DH39" s="371" t="str">
        <f ca="1">+IF(OFFSET('Sanitation Data'!$H$31,0,10*ROW('Sanitation Data'!H33))="","",OFFSET('Sanitation Data'!$H$31,0,10*ROW('Sanitation Data'!H33)))</f>
        <v/>
      </c>
      <c r="DI39" s="371" t="str">
        <f ca="1">+IF(OFFSET('Sanitation Data'!$H$32,0,10*ROW('Sanitation Data'!H33))="","",OFFSET('Sanitation Data'!$H$32,0,10*ROW('Sanitation Data'!H33)))</f>
        <v/>
      </c>
      <c r="DJ39" s="371" t="str">
        <f ca="1">+IF(OFFSET('Sanitation Data'!$I$28,0,10*ROW('Sanitation Data'!I33))="","",OFFSET('Sanitation Data'!$I$28,0,10*ROW('Sanitation Data'!I33)))</f>
        <v/>
      </c>
      <c r="DK39" s="371" t="str">
        <f ca="1">+IF(OFFSET('Sanitation Data'!$I$29,0,10*ROW('Sanitation Data'!I33))="","",OFFSET('Sanitation Data'!$I$29,0,10*ROW('Sanitation Data'!I33)))</f>
        <v/>
      </c>
      <c r="DL39" s="371" t="str">
        <f ca="1">+IF(OFFSET('Sanitation Data'!$I$30,0,10*ROW('Sanitation Data'!I33))="","",OFFSET('Sanitation Data'!$I$30,0,10*ROW('Sanitation Data'!I33)))</f>
        <v/>
      </c>
      <c r="DM39" s="371" t="str">
        <f ca="1">+IF(OFFSET('Sanitation Data'!$I$31,0,10*ROW('Sanitation Data'!I33))="","",OFFSET('Sanitation Data'!$I$31,0,10*ROW('Sanitation Data'!I33)))</f>
        <v/>
      </c>
      <c r="DN39" s="371" t="str">
        <f ca="1">+IF(OFFSET('Sanitation Data'!$I$32,0,10*ROW('Sanitation Data'!I33))="","",OFFSET('Sanitation Data'!$I$32,0,10*ROW('Sanitation Data'!I33)))</f>
        <v/>
      </c>
      <c r="DO39" s="371" t="str">
        <f ca="1">+IF(OFFSET('Hygiene Data'!$D$11,0,10*ROW('Hygiene Data'!D33))="","",OFFSET('Hygiene Data'!$D$11,0,10*ROW('Hygiene Data'!D33)))</f>
        <v/>
      </c>
      <c r="DP39" s="371" t="str">
        <f ca="1">+IF(OFFSET('Hygiene Data'!$D$12,0,10*ROW('Hygiene Data'!D33))="","",OFFSET('Hygiene Data'!$D$12,0,10*ROW('Hygiene Data'!D33)))</f>
        <v/>
      </c>
      <c r="DQ39" s="371" t="str">
        <f ca="1">+IF(OFFSET('Hygiene Data'!$D$13,0,10*ROW('Hygiene Data'!D33))="","",OFFSET('Hygiene Data'!$D$13,0,10*ROW('Hygiene Data'!D33)))</f>
        <v/>
      </c>
      <c r="DR39" s="371" t="str">
        <f ca="1">+IF(OFFSET('Hygiene Data'!$E$11,0,10*ROW('Hygiene Data'!E33))="","",OFFSET('Hygiene Data'!$E$11,0,10*ROW('Hygiene Data'!E33)))</f>
        <v/>
      </c>
      <c r="DS39" s="371" t="str">
        <f ca="1">+IF(OFFSET('Hygiene Data'!$E$12,0,10*ROW('Hygiene Data'!E33))="","",OFFSET('Hygiene Data'!$E$12,0,10*ROW('Hygiene Data'!E33)))</f>
        <v/>
      </c>
      <c r="DT39" s="371" t="str">
        <f ca="1">+IF(OFFSET('Hygiene Data'!$E$13,0,10*ROW('Hygiene Data'!E33))="","",OFFSET('Hygiene Data'!$E$13,0,10*ROW('Hygiene Data'!E33)))</f>
        <v/>
      </c>
      <c r="DU39" s="371" t="str">
        <f ca="1">+IF(OFFSET('Hygiene Data'!$F$11,0,10*ROW('Hygiene Data'!F33))="","",OFFSET('Hygiene Data'!$F$11,0,10*ROW('Hygiene Data'!F33)))</f>
        <v/>
      </c>
      <c r="DV39" s="371" t="str">
        <f ca="1">+IF(OFFSET('Hygiene Data'!$F$12,0,10*ROW('Hygiene Data'!F33))="","",OFFSET('Hygiene Data'!$F$12,0,10*ROW('Hygiene Data'!F33)))</f>
        <v/>
      </c>
      <c r="DW39" s="371" t="str">
        <f ca="1">+IF(OFFSET('Hygiene Data'!$F$13,0,10*ROW('Hygiene Data'!F33))="","",OFFSET('Hygiene Data'!$F$13,0,10*ROW('Hygiene Data'!F33)))</f>
        <v/>
      </c>
      <c r="DX39" s="371" t="str">
        <f ca="1">+IF(OFFSET('Hygiene Data'!$G$11,0,10*ROW('Hygiene Data'!G33))="","",OFFSET('Hygiene Data'!$G$11,0,10*ROW('Hygiene Data'!G33)))</f>
        <v/>
      </c>
      <c r="DY39" s="371" t="str">
        <f ca="1">+IF(OFFSET('Hygiene Data'!$G$12,0,10*ROW('Hygiene Data'!G33))="","",OFFSET('Hygiene Data'!$G$12,0,10*ROW('Hygiene Data'!G33)))</f>
        <v/>
      </c>
      <c r="DZ39" s="371" t="str">
        <f ca="1">+IF(OFFSET('Hygiene Data'!$G$13,0,10*ROW('Hygiene Data'!G33))="","",OFFSET('Hygiene Data'!$G$13,0,10*ROW('Hygiene Data'!G33)))</f>
        <v/>
      </c>
      <c r="EA39" s="371" t="str">
        <f ca="1">+IF(OFFSET('Hygiene Data'!$H$11,0,10*ROW('Hygiene Data'!H33))="","",OFFSET('Hygiene Data'!$H$11,0,10*ROW('Hygiene Data'!H33)))</f>
        <v/>
      </c>
      <c r="EB39" s="371" t="str">
        <f ca="1">+IF(OFFSET('Hygiene Data'!$H$12,0,10*ROW('Hygiene Data'!H33))="","",OFFSET('Hygiene Data'!$H$12,0,10*ROW('Hygiene Data'!H33)))</f>
        <v/>
      </c>
      <c r="EC39" s="371" t="str">
        <f ca="1">+IF(OFFSET('Hygiene Data'!$H$13,0,10*ROW('Hygiene Data'!H33))="","",OFFSET('Hygiene Data'!$H$13,0,10*ROW('Hygiene Data'!H33)))</f>
        <v/>
      </c>
      <c r="ED39" s="371" t="str">
        <f ca="1">+IF(OFFSET('Hygiene Data'!$I$11,0,10*ROW('Hygiene Data'!I33))="","",OFFSET('Hygiene Data'!$I$11,0,10*ROW('Hygiene Data'!I33)))</f>
        <v/>
      </c>
      <c r="EE39" s="371" t="str">
        <f ca="1">+IF(OFFSET('Hygiene Data'!$I$12,0,10*ROW('Hygiene Data'!I33))="","",OFFSET('Hygiene Data'!$I$12,0,10*ROW('Hygiene Data'!I33)))</f>
        <v/>
      </c>
      <c r="EF39" s="371" t="str">
        <f ca="1">+IF(OFFSET('Hygiene Data'!$I$13,0,10*ROW('Hygiene Data'!I33))="","",OFFSET('Hygiene Data'!$I$13,0,10*ROW('Hygiene Data'!I33)))</f>
        <v/>
      </c>
    </row>
    <row r="40" spans="1:136" x14ac:dyDescent="0.25">
      <c r="A40" s="480" t="str">
        <f ca="1">+IF(OFFSET('Water Data'!$B$2,0,10*ROW('Water Data'!E34))="","",OFFSET('Water Data'!$B$2,0,10*ROW('Water Data'!E34)))</f>
        <v/>
      </c>
      <c r="B40" s="480"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7" t="str">
        <f t="shared" ca="1" si="0"/>
        <v/>
      </c>
      <c r="D40" s="508"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8"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8"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8"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8"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8"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8"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8"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8"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8"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8"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8"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8"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8"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8"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8"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8"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8"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9"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9"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9"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9"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9"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9"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9"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9"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9"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9"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9"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9"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9"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9"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9"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9"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9"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9"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9"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9"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9"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9"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9"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9"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9"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9"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9"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9"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9"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9"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10"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6"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10"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10"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10"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10"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10"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10"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10"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10"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10"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10"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10"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10"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10"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10"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10"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10"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1" t="str">
        <f ca="1">+IF(OFFSET('Water Data'!$D$27,0,10*ROW('Water Data'!D34))="","",OFFSET('Water Data'!$D$27,0,10*ROW('Water Data'!D34)))</f>
        <v/>
      </c>
      <c r="BT40" s="371" t="str">
        <f ca="1">+IF(OFFSET('Water Data'!$D$28,0,10*ROW('Water Data'!D34))="","",OFFSET('Water Data'!$D$28,0,10*ROW('Water Data'!D34)))</f>
        <v/>
      </c>
      <c r="BU40" s="371" t="str">
        <f ca="1">+IF(OFFSET('Water Data'!$D$29,0,10*ROW('Water Data'!D34))="","",OFFSET('Water Data'!$D$29,0,10*ROW('Water Data'!D34)))</f>
        <v/>
      </c>
      <c r="BV40" s="371" t="str">
        <f ca="1">+IF(OFFSET('Water Data'!$E$27,0,10*ROW('Water Data'!E34))="","",OFFSET('Water Data'!$E$27,0,10*ROW('Water Data'!E34)))</f>
        <v/>
      </c>
      <c r="BW40" s="371" t="str">
        <f ca="1">+IF(OFFSET('Water Data'!$E$28,0,10*ROW('Water Data'!E34))="","",OFFSET('Water Data'!$E$28,0,10*ROW('Water Data'!E34)))</f>
        <v/>
      </c>
      <c r="BX40" s="371" t="str">
        <f ca="1">+IF(OFFSET('Water Data'!$E$29,0,10*ROW('Water Data'!E34))="","",OFFSET('Water Data'!$E$29,0,10*ROW('Water Data'!E34)))</f>
        <v/>
      </c>
      <c r="BY40" s="371" t="str">
        <f ca="1">+IF(OFFSET('Water Data'!$F$27,0,10*ROW('Water Data'!F34))="","",OFFSET('Water Data'!$F$27,0,10*ROW('Water Data'!F34)))</f>
        <v/>
      </c>
      <c r="BZ40" s="371" t="str">
        <f ca="1">+IF(OFFSET('Water Data'!$F$28,0,10*ROW('Water Data'!F34))="","",OFFSET('Water Data'!$F$28,0,10*ROW('Water Data'!F34)))</f>
        <v/>
      </c>
      <c r="CA40" s="371" t="str">
        <f ca="1">+IF(OFFSET('Water Data'!$F$29,0,10*ROW('Water Data'!F34))="","",OFFSET('Water Data'!$F$29,0,10*ROW('Water Data'!F34)))</f>
        <v/>
      </c>
      <c r="CB40" s="371" t="str">
        <f ca="1">+IF(OFFSET('Water Data'!$G$27,0,10*ROW('Water Data'!G34))="","",OFFSET('Water Data'!$G$27,0,10*ROW('Water Data'!G34)))</f>
        <v/>
      </c>
      <c r="CC40" s="371" t="str">
        <f ca="1">+IF(OFFSET('Water Data'!$G$28,0,10*ROW('Water Data'!G34))="","",OFFSET('Water Data'!$G$28,0,10*ROW('Water Data'!G34)))</f>
        <v/>
      </c>
      <c r="CD40" s="371" t="str">
        <f ca="1">+IF(OFFSET('Water Data'!$G$29,0,10*ROW('Water Data'!G34))="","",OFFSET('Water Data'!$G$29,0,10*ROW('Water Data'!G34)))</f>
        <v/>
      </c>
      <c r="CE40" s="371" t="str">
        <f ca="1">+IF(OFFSET('Water Data'!$H$27,0,10*ROW('Water Data'!H34))="","",OFFSET('Water Data'!$H$27,0,10*ROW('Water Data'!H34)))</f>
        <v/>
      </c>
      <c r="CF40" s="371" t="str">
        <f ca="1">+IF(OFFSET('Water Data'!$H$28,0,10*ROW('Water Data'!H34))="","",OFFSET('Water Data'!$H$28,0,10*ROW('Water Data'!H34)))</f>
        <v/>
      </c>
      <c r="CG40" s="371" t="str">
        <f ca="1">+IF(OFFSET('Water Data'!$H$29,0,10*ROW('Water Data'!H34))="","",OFFSET('Water Data'!$H$29,0,10*ROW('Water Data'!H34)))</f>
        <v/>
      </c>
      <c r="CH40" s="371" t="str">
        <f ca="1">+IF(OFFSET('Water Data'!$I$27,0,10*ROW('Water Data'!I34))="","",OFFSET('Water Data'!$I$27,0,10*ROW('Water Data'!I34)))</f>
        <v/>
      </c>
      <c r="CI40" s="371" t="str">
        <f ca="1">+IF(OFFSET('Water Data'!$I$28,0,10*ROW('Water Data'!I34))="","",OFFSET('Water Data'!$I$28,0,10*ROW('Water Data'!I34)))</f>
        <v/>
      </c>
      <c r="CJ40" s="371" t="str">
        <f ca="1">+IF(OFFSET('Water Data'!$I$29,0,10*ROW('Water Data'!I34))="","",OFFSET('Water Data'!$I$29,0,10*ROW('Water Data'!I34)))</f>
        <v/>
      </c>
      <c r="CK40" s="371" t="str">
        <f ca="1">+IF(OFFSET('Sanitation Data'!$D$28,0,10*ROW('Sanitation Data'!D34))="","",OFFSET('Sanitation Data'!$D$28,0,10*ROW('Sanitation Data'!D34)))</f>
        <v/>
      </c>
      <c r="CL40" s="371" t="str">
        <f ca="1">+IF(OFFSET('Sanitation Data'!$D$29,0,10*ROW('Sanitation Data'!D34))="","",OFFSET('Sanitation Data'!$D$29,0,10*ROW('Sanitation Data'!D34)))</f>
        <v/>
      </c>
      <c r="CM40" s="371" t="str">
        <f ca="1">+IF(OFFSET('Sanitation Data'!$D$30,0,10*ROW('Sanitation Data'!D34))="","",OFFSET('Sanitation Data'!$D$30,0,10*ROW('Sanitation Data'!D34)))</f>
        <v/>
      </c>
      <c r="CN40" s="371" t="str">
        <f ca="1">+IF(OFFSET('Sanitation Data'!$D$31,0,10*ROW('Sanitation Data'!D34))="","",OFFSET('Sanitation Data'!$D$31,0,10*ROW('Sanitation Data'!D34)))</f>
        <v/>
      </c>
      <c r="CO40" s="371" t="str">
        <f ca="1">+IF(OFFSET('Sanitation Data'!$D$32,0,10*ROW('Sanitation Data'!D34))="","",OFFSET('Sanitation Data'!$D$32,0,10*ROW('Sanitation Data'!D34)))</f>
        <v/>
      </c>
      <c r="CP40" s="371" t="str">
        <f ca="1">+IF(OFFSET('Sanitation Data'!$E$28,0,10*ROW('Sanitation Data'!E34))="","",OFFSET('Sanitation Data'!$E$28,0,10*ROW('Sanitation Data'!E34)))</f>
        <v/>
      </c>
      <c r="CQ40" s="371" t="str">
        <f ca="1">+IF(OFFSET('Sanitation Data'!$E$29,0,10*ROW('Sanitation Data'!E34))="","",OFFSET('Sanitation Data'!$E$29,0,10*ROW('Sanitation Data'!E34)))</f>
        <v/>
      </c>
      <c r="CR40" s="371" t="str">
        <f ca="1">+IF(OFFSET('Sanitation Data'!$E$30,0,10*ROW('Sanitation Data'!E34))="","",OFFSET('Sanitation Data'!$E$30,0,10*ROW('Sanitation Data'!E34)))</f>
        <v/>
      </c>
      <c r="CS40" s="371" t="str">
        <f ca="1">+IF(OFFSET('Sanitation Data'!$E$31,0,10*ROW('Sanitation Data'!E34))="","",OFFSET('Sanitation Data'!$E$31,0,10*ROW('Sanitation Data'!E34)))</f>
        <v/>
      </c>
      <c r="CT40" s="371" t="str">
        <f ca="1">+IF(OFFSET('Sanitation Data'!$E$32,0,10*ROW('Sanitation Data'!E34))="","",OFFSET('Sanitation Data'!$E$32,0,10*ROW('Sanitation Data'!E34)))</f>
        <v/>
      </c>
      <c r="CU40" s="371" t="str">
        <f ca="1">+IF(OFFSET('Sanitation Data'!$F$28,0,10*ROW('Sanitation Data'!F34))="","",OFFSET('Sanitation Data'!$F$28,0,10*ROW('Sanitation Data'!F34)))</f>
        <v/>
      </c>
      <c r="CV40" s="371" t="str">
        <f ca="1">+IF(OFFSET('Sanitation Data'!$F$29,0,10*ROW('Sanitation Data'!F34))="","",OFFSET('Sanitation Data'!$F$29,0,10*ROW('Sanitation Data'!F34)))</f>
        <v/>
      </c>
      <c r="CW40" s="371" t="str">
        <f ca="1">+IF(OFFSET('Sanitation Data'!$F$30,0,10*ROW('Sanitation Data'!F34))="","",OFFSET('Sanitation Data'!$F$30,0,10*ROW('Sanitation Data'!F34)))</f>
        <v/>
      </c>
      <c r="CX40" s="371" t="str">
        <f ca="1">+IF(OFFSET('Sanitation Data'!$F$31,0,10*ROW('Sanitation Data'!F34))="","",OFFSET('Sanitation Data'!$F$31,0,10*ROW('Sanitation Data'!F34)))</f>
        <v/>
      </c>
      <c r="CY40" s="371" t="str">
        <f ca="1">+IF(OFFSET('Sanitation Data'!$F$32,0,10*ROW('Sanitation Data'!F34))="","",OFFSET('Sanitation Data'!$F$32,0,10*ROW('Sanitation Data'!F34)))</f>
        <v/>
      </c>
      <c r="CZ40" s="371" t="str">
        <f ca="1">+IF(OFFSET('Sanitation Data'!$G$28,0,10*ROW('Sanitation Data'!G34))="","",OFFSET('Sanitation Data'!$G$28,0,10*ROW('Sanitation Data'!G34)))</f>
        <v/>
      </c>
      <c r="DA40" s="371" t="str">
        <f ca="1">+IF(OFFSET('Sanitation Data'!$G$29,0,10*ROW('Sanitation Data'!G34))="","",OFFSET('Sanitation Data'!$G$29,0,10*ROW('Sanitation Data'!G34)))</f>
        <v/>
      </c>
      <c r="DB40" s="371" t="str">
        <f ca="1">+IF(OFFSET('Sanitation Data'!$G$30,0,10*ROW('Sanitation Data'!G34))="","",OFFSET('Sanitation Data'!$G$30,0,10*ROW('Sanitation Data'!G34)))</f>
        <v/>
      </c>
      <c r="DC40" s="371" t="str">
        <f ca="1">+IF(OFFSET('Sanitation Data'!$G$31,0,10*ROW('Sanitation Data'!G34))="","",OFFSET('Sanitation Data'!$G$31,0,10*ROW('Sanitation Data'!G34)))</f>
        <v/>
      </c>
      <c r="DD40" s="371" t="str">
        <f ca="1">+IF(OFFSET('Sanitation Data'!$G$32,0,10*ROW('Sanitation Data'!G34))="","",OFFSET('Sanitation Data'!$G$32,0,10*ROW('Sanitation Data'!G34)))</f>
        <v/>
      </c>
      <c r="DE40" s="371" t="str">
        <f ca="1">+IF(OFFSET('Sanitation Data'!$H$28,0,10*ROW('Sanitation Data'!H34))="","",OFFSET('Sanitation Data'!$H$28,0,10*ROW('Sanitation Data'!H34)))</f>
        <v/>
      </c>
      <c r="DF40" s="371" t="str">
        <f ca="1">+IF(OFFSET('Sanitation Data'!$H$29,0,10*ROW('Sanitation Data'!H34))="","",OFFSET('Sanitation Data'!$H$29,0,10*ROW('Sanitation Data'!H34)))</f>
        <v/>
      </c>
      <c r="DG40" s="371" t="str">
        <f ca="1">+IF(OFFSET('Sanitation Data'!$H$30,0,10*ROW('Sanitation Data'!H34))="","",OFFSET('Sanitation Data'!$H$30,0,10*ROW('Sanitation Data'!H34)))</f>
        <v/>
      </c>
      <c r="DH40" s="371" t="str">
        <f ca="1">+IF(OFFSET('Sanitation Data'!$H$31,0,10*ROW('Sanitation Data'!H34))="","",OFFSET('Sanitation Data'!$H$31,0,10*ROW('Sanitation Data'!H34)))</f>
        <v/>
      </c>
      <c r="DI40" s="371" t="str">
        <f ca="1">+IF(OFFSET('Sanitation Data'!$H$32,0,10*ROW('Sanitation Data'!H34))="","",OFFSET('Sanitation Data'!$H$32,0,10*ROW('Sanitation Data'!H34)))</f>
        <v/>
      </c>
      <c r="DJ40" s="371" t="str">
        <f ca="1">+IF(OFFSET('Sanitation Data'!$I$28,0,10*ROW('Sanitation Data'!I34))="","",OFFSET('Sanitation Data'!$I$28,0,10*ROW('Sanitation Data'!I34)))</f>
        <v/>
      </c>
      <c r="DK40" s="371" t="str">
        <f ca="1">+IF(OFFSET('Sanitation Data'!$I$29,0,10*ROW('Sanitation Data'!I34))="","",OFFSET('Sanitation Data'!$I$29,0,10*ROW('Sanitation Data'!I34)))</f>
        <v/>
      </c>
      <c r="DL40" s="371" t="str">
        <f ca="1">+IF(OFFSET('Sanitation Data'!$I$30,0,10*ROW('Sanitation Data'!I34))="","",OFFSET('Sanitation Data'!$I$30,0,10*ROW('Sanitation Data'!I34)))</f>
        <v/>
      </c>
      <c r="DM40" s="371" t="str">
        <f ca="1">+IF(OFFSET('Sanitation Data'!$I$31,0,10*ROW('Sanitation Data'!I34))="","",OFFSET('Sanitation Data'!$I$31,0,10*ROW('Sanitation Data'!I34)))</f>
        <v/>
      </c>
      <c r="DN40" s="371" t="str">
        <f ca="1">+IF(OFFSET('Sanitation Data'!$I$32,0,10*ROW('Sanitation Data'!I34))="","",OFFSET('Sanitation Data'!$I$32,0,10*ROW('Sanitation Data'!I34)))</f>
        <v/>
      </c>
      <c r="DO40" s="371" t="str">
        <f ca="1">+IF(OFFSET('Hygiene Data'!$D$11,0,10*ROW('Hygiene Data'!D34))="","",OFFSET('Hygiene Data'!$D$11,0,10*ROW('Hygiene Data'!D34)))</f>
        <v/>
      </c>
      <c r="DP40" s="371" t="str">
        <f ca="1">+IF(OFFSET('Hygiene Data'!$D$12,0,10*ROW('Hygiene Data'!D34))="","",OFFSET('Hygiene Data'!$D$12,0,10*ROW('Hygiene Data'!D34)))</f>
        <v/>
      </c>
      <c r="DQ40" s="371" t="str">
        <f ca="1">+IF(OFFSET('Hygiene Data'!$D$13,0,10*ROW('Hygiene Data'!D34))="","",OFFSET('Hygiene Data'!$D$13,0,10*ROW('Hygiene Data'!D34)))</f>
        <v/>
      </c>
      <c r="DR40" s="371" t="str">
        <f ca="1">+IF(OFFSET('Hygiene Data'!$E$11,0,10*ROW('Hygiene Data'!E34))="","",OFFSET('Hygiene Data'!$E$11,0,10*ROW('Hygiene Data'!E34)))</f>
        <v/>
      </c>
      <c r="DS40" s="371" t="str">
        <f ca="1">+IF(OFFSET('Hygiene Data'!$E$12,0,10*ROW('Hygiene Data'!E34))="","",OFFSET('Hygiene Data'!$E$12,0,10*ROW('Hygiene Data'!E34)))</f>
        <v/>
      </c>
      <c r="DT40" s="371" t="str">
        <f ca="1">+IF(OFFSET('Hygiene Data'!$E$13,0,10*ROW('Hygiene Data'!E34))="","",OFFSET('Hygiene Data'!$E$13,0,10*ROW('Hygiene Data'!E34)))</f>
        <v/>
      </c>
      <c r="DU40" s="371" t="str">
        <f ca="1">+IF(OFFSET('Hygiene Data'!$F$11,0,10*ROW('Hygiene Data'!F34))="","",OFFSET('Hygiene Data'!$F$11,0,10*ROW('Hygiene Data'!F34)))</f>
        <v/>
      </c>
      <c r="DV40" s="371" t="str">
        <f ca="1">+IF(OFFSET('Hygiene Data'!$F$12,0,10*ROW('Hygiene Data'!F34))="","",OFFSET('Hygiene Data'!$F$12,0,10*ROW('Hygiene Data'!F34)))</f>
        <v/>
      </c>
      <c r="DW40" s="371" t="str">
        <f ca="1">+IF(OFFSET('Hygiene Data'!$F$13,0,10*ROW('Hygiene Data'!F34))="","",OFFSET('Hygiene Data'!$F$13,0,10*ROW('Hygiene Data'!F34)))</f>
        <v/>
      </c>
      <c r="DX40" s="371" t="str">
        <f ca="1">+IF(OFFSET('Hygiene Data'!$G$11,0,10*ROW('Hygiene Data'!G34))="","",OFFSET('Hygiene Data'!$G$11,0,10*ROW('Hygiene Data'!G34)))</f>
        <v/>
      </c>
      <c r="DY40" s="371" t="str">
        <f ca="1">+IF(OFFSET('Hygiene Data'!$G$12,0,10*ROW('Hygiene Data'!G34))="","",OFFSET('Hygiene Data'!$G$12,0,10*ROW('Hygiene Data'!G34)))</f>
        <v/>
      </c>
      <c r="DZ40" s="371" t="str">
        <f ca="1">+IF(OFFSET('Hygiene Data'!$G$13,0,10*ROW('Hygiene Data'!G34))="","",OFFSET('Hygiene Data'!$G$13,0,10*ROW('Hygiene Data'!G34)))</f>
        <v/>
      </c>
      <c r="EA40" s="371" t="str">
        <f ca="1">+IF(OFFSET('Hygiene Data'!$H$11,0,10*ROW('Hygiene Data'!H34))="","",OFFSET('Hygiene Data'!$H$11,0,10*ROW('Hygiene Data'!H34)))</f>
        <v/>
      </c>
      <c r="EB40" s="371" t="str">
        <f ca="1">+IF(OFFSET('Hygiene Data'!$H$12,0,10*ROW('Hygiene Data'!H34))="","",OFFSET('Hygiene Data'!$H$12,0,10*ROW('Hygiene Data'!H34)))</f>
        <v/>
      </c>
      <c r="EC40" s="371" t="str">
        <f ca="1">+IF(OFFSET('Hygiene Data'!$H$13,0,10*ROW('Hygiene Data'!H34))="","",OFFSET('Hygiene Data'!$H$13,0,10*ROW('Hygiene Data'!H34)))</f>
        <v/>
      </c>
      <c r="ED40" s="371" t="str">
        <f ca="1">+IF(OFFSET('Hygiene Data'!$I$11,0,10*ROW('Hygiene Data'!I34))="","",OFFSET('Hygiene Data'!$I$11,0,10*ROW('Hygiene Data'!I34)))</f>
        <v/>
      </c>
      <c r="EE40" s="371" t="str">
        <f ca="1">+IF(OFFSET('Hygiene Data'!$I$12,0,10*ROW('Hygiene Data'!I34))="","",OFFSET('Hygiene Data'!$I$12,0,10*ROW('Hygiene Data'!I34)))</f>
        <v/>
      </c>
      <c r="EF40" s="371" t="str">
        <f ca="1">+IF(OFFSET('Hygiene Data'!$I$13,0,10*ROW('Hygiene Data'!I34))="","",OFFSET('Hygiene Data'!$I$13,0,10*ROW('Hygiene Data'!I34)))</f>
        <v/>
      </c>
    </row>
    <row r="41" spans="1:136" x14ac:dyDescent="0.25">
      <c r="A41" s="480" t="str">
        <f ca="1">+IF(OFFSET('Water Data'!$B$2,0,10*ROW('Water Data'!E35))="","",OFFSET('Water Data'!$B$2,0,10*ROW('Water Data'!E35)))</f>
        <v/>
      </c>
      <c r="B41" s="480"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7" t="str">
        <f t="shared" ca="1" si="0"/>
        <v/>
      </c>
      <c r="D41" s="508"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8"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8"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8"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8"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8"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8"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8"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8"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8"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8"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8"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8"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8"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8"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8"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8"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8"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9"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9"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9"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9"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9"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9"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9"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9"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9"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9"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9"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9"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9"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9"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9"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9"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9"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9"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9"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9"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9"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9"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9"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9"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9"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9"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9"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9"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9"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9"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10"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6"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10"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10"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10"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10"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10"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10"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10"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10"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10"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10"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10"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10"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10"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10"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10"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10"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1" t="str">
        <f ca="1">+IF(OFFSET('Water Data'!$D$27,0,10*ROW('Water Data'!D35))="","",OFFSET('Water Data'!$D$27,0,10*ROW('Water Data'!D35)))</f>
        <v/>
      </c>
      <c r="BT41" s="371" t="str">
        <f ca="1">+IF(OFFSET('Water Data'!$D$28,0,10*ROW('Water Data'!D35))="","",OFFSET('Water Data'!$D$28,0,10*ROW('Water Data'!D35)))</f>
        <v/>
      </c>
      <c r="BU41" s="371" t="str">
        <f ca="1">+IF(OFFSET('Water Data'!$D$29,0,10*ROW('Water Data'!D35))="","",OFFSET('Water Data'!$D$29,0,10*ROW('Water Data'!D35)))</f>
        <v/>
      </c>
      <c r="BV41" s="371" t="str">
        <f ca="1">+IF(OFFSET('Water Data'!$E$27,0,10*ROW('Water Data'!E35))="","",OFFSET('Water Data'!$E$27,0,10*ROW('Water Data'!E35)))</f>
        <v/>
      </c>
      <c r="BW41" s="371" t="str">
        <f ca="1">+IF(OFFSET('Water Data'!$E$28,0,10*ROW('Water Data'!E35))="","",OFFSET('Water Data'!$E$28,0,10*ROW('Water Data'!E35)))</f>
        <v/>
      </c>
      <c r="BX41" s="371" t="str">
        <f ca="1">+IF(OFFSET('Water Data'!$E$29,0,10*ROW('Water Data'!E35))="","",OFFSET('Water Data'!$E$29,0,10*ROW('Water Data'!E35)))</f>
        <v/>
      </c>
      <c r="BY41" s="371" t="str">
        <f ca="1">+IF(OFFSET('Water Data'!$F$27,0,10*ROW('Water Data'!F35))="","",OFFSET('Water Data'!$F$27,0,10*ROW('Water Data'!F35)))</f>
        <v/>
      </c>
      <c r="BZ41" s="371" t="str">
        <f ca="1">+IF(OFFSET('Water Data'!$F$28,0,10*ROW('Water Data'!F35))="","",OFFSET('Water Data'!$F$28,0,10*ROW('Water Data'!F35)))</f>
        <v/>
      </c>
      <c r="CA41" s="371" t="str">
        <f ca="1">+IF(OFFSET('Water Data'!$F$29,0,10*ROW('Water Data'!F35))="","",OFFSET('Water Data'!$F$29,0,10*ROW('Water Data'!F35)))</f>
        <v/>
      </c>
      <c r="CB41" s="371" t="str">
        <f ca="1">+IF(OFFSET('Water Data'!$G$27,0,10*ROW('Water Data'!G35))="","",OFFSET('Water Data'!$G$27,0,10*ROW('Water Data'!G35)))</f>
        <v/>
      </c>
      <c r="CC41" s="371" t="str">
        <f ca="1">+IF(OFFSET('Water Data'!$G$28,0,10*ROW('Water Data'!G35))="","",OFFSET('Water Data'!$G$28,0,10*ROW('Water Data'!G35)))</f>
        <v/>
      </c>
      <c r="CD41" s="371" t="str">
        <f ca="1">+IF(OFFSET('Water Data'!$G$29,0,10*ROW('Water Data'!G35))="","",OFFSET('Water Data'!$G$29,0,10*ROW('Water Data'!G35)))</f>
        <v/>
      </c>
      <c r="CE41" s="371" t="str">
        <f ca="1">+IF(OFFSET('Water Data'!$H$27,0,10*ROW('Water Data'!H35))="","",OFFSET('Water Data'!$H$27,0,10*ROW('Water Data'!H35)))</f>
        <v/>
      </c>
      <c r="CF41" s="371" t="str">
        <f ca="1">+IF(OFFSET('Water Data'!$H$28,0,10*ROW('Water Data'!H35))="","",OFFSET('Water Data'!$H$28,0,10*ROW('Water Data'!H35)))</f>
        <v/>
      </c>
      <c r="CG41" s="371" t="str">
        <f ca="1">+IF(OFFSET('Water Data'!$H$29,0,10*ROW('Water Data'!H35))="","",OFFSET('Water Data'!$H$29,0,10*ROW('Water Data'!H35)))</f>
        <v/>
      </c>
      <c r="CH41" s="371" t="str">
        <f ca="1">+IF(OFFSET('Water Data'!$I$27,0,10*ROW('Water Data'!I35))="","",OFFSET('Water Data'!$I$27,0,10*ROW('Water Data'!I35)))</f>
        <v/>
      </c>
      <c r="CI41" s="371" t="str">
        <f ca="1">+IF(OFFSET('Water Data'!$I$28,0,10*ROW('Water Data'!I35))="","",OFFSET('Water Data'!$I$28,0,10*ROW('Water Data'!I35)))</f>
        <v/>
      </c>
      <c r="CJ41" s="371" t="str">
        <f ca="1">+IF(OFFSET('Water Data'!$I$29,0,10*ROW('Water Data'!I35))="","",OFFSET('Water Data'!$I$29,0,10*ROW('Water Data'!I35)))</f>
        <v/>
      </c>
      <c r="CK41" s="371" t="str">
        <f ca="1">+IF(OFFSET('Sanitation Data'!$D$28,0,10*ROW('Sanitation Data'!D35))="","",OFFSET('Sanitation Data'!$D$28,0,10*ROW('Sanitation Data'!D35)))</f>
        <v/>
      </c>
      <c r="CL41" s="371" t="str">
        <f ca="1">+IF(OFFSET('Sanitation Data'!$D$29,0,10*ROW('Sanitation Data'!D35))="","",OFFSET('Sanitation Data'!$D$29,0,10*ROW('Sanitation Data'!D35)))</f>
        <v/>
      </c>
      <c r="CM41" s="371" t="str">
        <f ca="1">+IF(OFFSET('Sanitation Data'!$D$30,0,10*ROW('Sanitation Data'!D35))="","",OFFSET('Sanitation Data'!$D$30,0,10*ROW('Sanitation Data'!D35)))</f>
        <v/>
      </c>
      <c r="CN41" s="371" t="str">
        <f ca="1">+IF(OFFSET('Sanitation Data'!$D$31,0,10*ROW('Sanitation Data'!D35))="","",OFFSET('Sanitation Data'!$D$31,0,10*ROW('Sanitation Data'!D35)))</f>
        <v/>
      </c>
      <c r="CO41" s="371" t="str">
        <f ca="1">+IF(OFFSET('Sanitation Data'!$D$32,0,10*ROW('Sanitation Data'!D35))="","",OFFSET('Sanitation Data'!$D$32,0,10*ROW('Sanitation Data'!D35)))</f>
        <v/>
      </c>
      <c r="CP41" s="371" t="str">
        <f ca="1">+IF(OFFSET('Sanitation Data'!$E$28,0,10*ROW('Sanitation Data'!E35))="","",OFFSET('Sanitation Data'!$E$28,0,10*ROW('Sanitation Data'!E35)))</f>
        <v/>
      </c>
      <c r="CQ41" s="371" t="str">
        <f ca="1">+IF(OFFSET('Sanitation Data'!$E$29,0,10*ROW('Sanitation Data'!E35))="","",OFFSET('Sanitation Data'!$E$29,0,10*ROW('Sanitation Data'!E35)))</f>
        <v/>
      </c>
      <c r="CR41" s="371" t="str">
        <f ca="1">+IF(OFFSET('Sanitation Data'!$E$30,0,10*ROW('Sanitation Data'!E35))="","",OFFSET('Sanitation Data'!$E$30,0,10*ROW('Sanitation Data'!E35)))</f>
        <v/>
      </c>
      <c r="CS41" s="371" t="str">
        <f ca="1">+IF(OFFSET('Sanitation Data'!$E$31,0,10*ROW('Sanitation Data'!E35))="","",OFFSET('Sanitation Data'!$E$31,0,10*ROW('Sanitation Data'!E35)))</f>
        <v/>
      </c>
      <c r="CT41" s="371" t="str">
        <f ca="1">+IF(OFFSET('Sanitation Data'!$E$32,0,10*ROW('Sanitation Data'!E35))="","",OFFSET('Sanitation Data'!$E$32,0,10*ROW('Sanitation Data'!E35)))</f>
        <v/>
      </c>
      <c r="CU41" s="371" t="str">
        <f ca="1">+IF(OFFSET('Sanitation Data'!$F$28,0,10*ROW('Sanitation Data'!F35))="","",OFFSET('Sanitation Data'!$F$28,0,10*ROW('Sanitation Data'!F35)))</f>
        <v/>
      </c>
      <c r="CV41" s="371" t="str">
        <f ca="1">+IF(OFFSET('Sanitation Data'!$F$29,0,10*ROW('Sanitation Data'!F35))="","",OFFSET('Sanitation Data'!$F$29,0,10*ROW('Sanitation Data'!F35)))</f>
        <v/>
      </c>
      <c r="CW41" s="371" t="str">
        <f ca="1">+IF(OFFSET('Sanitation Data'!$F$30,0,10*ROW('Sanitation Data'!F35))="","",OFFSET('Sanitation Data'!$F$30,0,10*ROW('Sanitation Data'!F35)))</f>
        <v/>
      </c>
      <c r="CX41" s="371" t="str">
        <f ca="1">+IF(OFFSET('Sanitation Data'!$F$31,0,10*ROW('Sanitation Data'!F35))="","",OFFSET('Sanitation Data'!$F$31,0,10*ROW('Sanitation Data'!F35)))</f>
        <v/>
      </c>
      <c r="CY41" s="371" t="str">
        <f ca="1">+IF(OFFSET('Sanitation Data'!$F$32,0,10*ROW('Sanitation Data'!F35))="","",OFFSET('Sanitation Data'!$F$32,0,10*ROW('Sanitation Data'!F35)))</f>
        <v/>
      </c>
      <c r="CZ41" s="371" t="str">
        <f ca="1">+IF(OFFSET('Sanitation Data'!$G$28,0,10*ROW('Sanitation Data'!G35))="","",OFFSET('Sanitation Data'!$G$28,0,10*ROW('Sanitation Data'!G35)))</f>
        <v/>
      </c>
      <c r="DA41" s="371" t="str">
        <f ca="1">+IF(OFFSET('Sanitation Data'!$G$29,0,10*ROW('Sanitation Data'!G35))="","",OFFSET('Sanitation Data'!$G$29,0,10*ROW('Sanitation Data'!G35)))</f>
        <v/>
      </c>
      <c r="DB41" s="371" t="str">
        <f ca="1">+IF(OFFSET('Sanitation Data'!$G$30,0,10*ROW('Sanitation Data'!G35))="","",OFFSET('Sanitation Data'!$G$30,0,10*ROW('Sanitation Data'!G35)))</f>
        <v/>
      </c>
      <c r="DC41" s="371" t="str">
        <f ca="1">+IF(OFFSET('Sanitation Data'!$G$31,0,10*ROW('Sanitation Data'!G35))="","",OFFSET('Sanitation Data'!$G$31,0,10*ROW('Sanitation Data'!G35)))</f>
        <v/>
      </c>
      <c r="DD41" s="371" t="str">
        <f ca="1">+IF(OFFSET('Sanitation Data'!$G$32,0,10*ROW('Sanitation Data'!G35))="","",OFFSET('Sanitation Data'!$G$32,0,10*ROW('Sanitation Data'!G35)))</f>
        <v/>
      </c>
      <c r="DE41" s="371" t="str">
        <f ca="1">+IF(OFFSET('Sanitation Data'!$H$28,0,10*ROW('Sanitation Data'!H35))="","",OFFSET('Sanitation Data'!$H$28,0,10*ROW('Sanitation Data'!H35)))</f>
        <v/>
      </c>
      <c r="DF41" s="371" t="str">
        <f ca="1">+IF(OFFSET('Sanitation Data'!$H$29,0,10*ROW('Sanitation Data'!H35))="","",OFFSET('Sanitation Data'!$H$29,0,10*ROW('Sanitation Data'!H35)))</f>
        <v/>
      </c>
      <c r="DG41" s="371" t="str">
        <f ca="1">+IF(OFFSET('Sanitation Data'!$H$30,0,10*ROW('Sanitation Data'!H35))="","",OFFSET('Sanitation Data'!$H$30,0,10*ROW('Sanitation Data'!H35)))</f>
        <v/>
      </c>
      <c r="DH41" s="371" t="str">
        <f ca="1">+IF(OFFSET('Sanitation Data'!$H$31,0,10*ROW('Sanitation Data'!H35))="","",OFFSET('Sanitation Data'!$H$31,0,10*ROW('Sanitation Data'!H35)))</f>
        <v/>
      </c>
      <c r="DI41" s="371" t="str">
        <f ca="1">+IF(OFFSET('Sanitation Data'!$H$32,0,10*ROW('Sanitation Data'!H35))="","",OFFSET('Sanitation Data'!$H$32,0,10*ROW('Sanitation Data'!H35)))</f>
        <v/>
      </c>
      <c r="DJ41" s="371" t="str">
        <f ca="1">+IF(OFFSET('Sanitation Data'!$I$28,0,10*ROW('Sanitation Data'!I35))="","",OFFSET('Sanitation Data'!$I$28,0,10*ROW('Sanitation Data'!I35)))</f>
        <v/>
      </c>
      <c r="DK41" s="371" t="str">
        <f ca="1">+IF(OFFSET('Sanitation Data'!$I$29,0,10*ROW('Sanitation Data'!I35))="","",OFFSET('Sanitation Data'!$I$29,0,10*ROW('Sanitation Data'!I35)))</f>
        <v/>
      </c>
      <c r="DL41" s="371" t="str">
        <f ca="1">+IF(OFFSET('Sanitation Data'!$I$30,0,10*ROW('Sanitation Data'!I35))="","",OFFSET('Sanitation Data'!$I$30,0,10*ROW('Sanitation Data'!I35)))</f>
        <v/>
      </c>
      <c r="DM41" s="371" t="str">
        <f ca="1">+IF(OFFSET('Sanitation Data'!$I$31,0,10*ROW('Sanitation Data'!I35))="","",OFFSET('Sanitation Data'!$I$31,0,10*ROW('Sanitation Data'!I35)))</f>
        <v/>
      </c>
      <c r="DN41" s="371" t="str">
        <f ca="1">+IF(OFFSET('Sanitation Data'!$I$32,0,10*ROW('Sanitation Data'!I35))="","",OFFSET('Sanitation Data'!$I$32,0,10*ROW('Sanitation Data'!I35)))</f>
        <v/>
      </c>
      <c r="DO41" s="371" t="str">
        <f ca="1">+IF(OFFSET('Hygiene Data'!$D$11,0,10*ROW('Hygiene Data'!D35))="","",OFFSET('Hygiene Data'!$D$11,0,10*ROW('Hygiene Data'!D35)))</f>
        <v/>
      </c>
      <c r="DP41" s="371" t="str">
        <f ca="1">+IF(OFFSET('Hygiene Data'!$D$12,0,10*ROW('Hygiene Data'!D35))="","",OFFSET('Hygiene Data'!$D$12,0,10*ROW('Hygiene Data'!D35)))</f>
        <v/>
      </c>
      <c r="DQ41" s="371" t="str">
        <f ca="1">+IF(OFFSET('Hygiene Data'!$D$13,0,10*ROW('Hygiene Data'!D35))="","",OFFSET('Hygiene Data'!$D$13,0,10*ROW('Hygiene Data'!D35)))</f>
        <v/>
      </c>
      <c r="DR41" s="371" t="str">
        <f ca="1">+IF(OFFSET('Hygiene Data'!$E$11,0,10*ROW('Hygiene Data'!E35))="","",OFFSET('Hygiene Data'!$E$11,0,10*ROW('Hygiene Data'!E35)))</f>
        <v/>
      </c>
      <c r="DS41" s="371" t="str">
        <f ca="1">+IF(OFFSET('Hygiene Data'!$E$12,0,10*ROW('Hygiene Data'!E35))="","",OFFSET('Hygiene Data'!$E$12,0,10*ROW('Hygiene Data'!E35)))</f>
        <v/>
      </c>
      <c r="DT41" s="371" t="str">
        <f ca="1">+IF(OFFSET('Hygiene Data'!$E$13,0,10*ROW('Hygiene Data'!E35))="","",OFFSET('Hygiene Data'!$E$13,0,10*ROW('Hygiene Data'!E35)))</f>
        <v/>
      </c>
      <c r="DU41" s="371" t="str">
        <f ca="1">+IF(OFFSET('Hygiene Data'!$F$11,0,10*ROW('Hygiene Data'!F35))="","",OFFSET('Hygiene Data'!$F$11,0,10*ROW('Hygiene Data'!F35)))</f>
        <v/>
      </c>
      <c r="DV41" s="371" t="str">
        <f ca="1">+IF(OFFSET('Hygiene Data'!$F$12,0,10*ROW('Hygiene Data'!F35))="","",OFFSET('Hygiene Data'!$F$12,0,10*ROW('Hygiene Data'!F35)))</f>
        <v/>
      </c>
      <c r="DW41" s="371" t="str">
        <f ca="1">+IF(OFFSET('Hygiene Data'!$F$13,0,10*ROW('Hygiene Data'!F35))="","",OFFSET('Hygiene Data'!$F$13,0,10*ROW('Hygiene Data'!F35)))</f>
        <v/>
      </c>
      <c r="DX41" s="371" t="str">
        <f ca="1">+IF(OFFSET('Hygiene Data'!$G$11,0,10*ROW('Hygiene Data'!G35))="","",OFFSET('Hygiene Data'!$G$11,0,10*ROW('Hygiene Data'!G35)))</f>
        <v/>
      </c>
      <c r="DY41" s="371" t="str">
        <f ca="1">+IF(OFFSET('Hygiene Data'!$G$12,0,10*ROW('Hygiene Data'!G35))="","",OFFSET('Hygiene Data'!$G$12,0,10*ROW('Hygiene Data'!G35)))</f>
        <v/>
      </c>
      <c r="DZ41" s="371" t="str">
        <f ca="1">+IF(OFFSET('Hygiene Data'!$G$13,0,10*ROW('Hygiene Data'!G35))="","",OFFSET('Hygiene Data'!$G$13,0,10*ROW('Hygiene Data'!G35)))</f>
        <v/>
      </c>
      <c r="EA41" s="371" t="str">
        <f ca="1">+IF(OFFSET('Hygiene Data'!$H$11,0,10*ROW('Hygiene Data'!H35))="","",OFFSET('Hygiene Data'!$H$11,0,10*ROW('Hygiene Data'!H35)))</f>
        <v/>
      </c>
      <c r="EB41" s="371" t="str">
        <f ca="1">+IF(OFFSET('Hygiene Data'!$H$12,0,10*ROW('Hygiene Data'!H35))="","",OFFSET('Hygiene Data'!$H$12,0,10*ROW('Hygiene Data'!H35)))</f>
        <v/>
      </c>
      <c r="EC41" s="371" t="str">
        <f ca="1">+IF(OFFSET('Hygiene Data'!$H$13,0,10*ROW('Hygiene Data'!H35))="","",OFFSET('Hygiene Data'!$H$13,0,10*ROW('Hygiene Data'!H35)))</f>
        <v/>
      </c>
      <c r="ED41" s="371" t="str">
        <f ca="1">+IF(OFFSET('Hygiene Data'!$I$11,0,10*ROW('Hygiene Data'!I35))="","",OFFSET('Hygiene Data'!$I$11,0,10*ROW('Hygiene Data'!I35)))</f>
        <v/>
      </c>
      <c r="EE41" s="371" t="str">
        <f ca="1">+IF(OFFSET('Hygiene Data'!$I$12,0,10*ROW('Hygiene Data'!I35))="","",OFFSET('Hygiene Data'!$I$12,0,10*ROW('Hygiene Data'!I35)))</f>
        <v/>
      </c>
      <c r="EF41" s="371" t="str">
        <f ca="1">+IF(OFFSET('Hygiene Data'!$I$13,0,10*ROW('Hygiene Data'!I35))="","",OFFSET('Hygiene Data'!$I$13,0,10*ROW('Hygiene Data'!I35)))</f>
        <v/>
      </c>
    </row>
    <row r="42" spans="1:136" x14ac:dyDescent="0.25">
      <c r="A42" s="480" t="str">
        <f ca="1">+IF(OFFSET('Water Data'!$B$2,0,10*ROW('Water Data'!E36))="","",OFFSET('Water Data'!$B$2,0,10*ROW('Water Data'!E36)))</f>
        <v/>
      </c>
      <c r="B42" s="480"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7" t="str">
        <f t="shared" ca="1" si="0"/>
        <v/>
      </c>
      <c r="D42" s="508"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8"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8"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8"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8"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8"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8"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8"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8"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8"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8"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8"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8"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8"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8"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8"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8"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8"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9"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9"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9"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9"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9"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9"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9"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9"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9"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9"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9"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9"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9"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9"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9"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9"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9"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9"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9"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9"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9"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9"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9"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9"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9"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9"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9"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9"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9"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9"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10"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6"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10"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10"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10"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10"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10"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10"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10"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10"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10"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10"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10"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10"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10"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10"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10"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10"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1" t="str">
        <f ca="1">+IF(OFFSET('Water Data'!$D$27,0,10*ROW('Water Data'!D36))="","",OFFSET('Water Data'!$D$27,0,10*ROW('Water Data'!D36)))</f>
        <v/>
      </c>
      <c r="BT42" s="371" t="str">
        <f ca="1">+IF(OFFSET('Water Data'!$D$28,0,10*ROW('Water Data'!D36))="","",OFFSET('Water Data'!$D$28,0,10*ROW('Water Data'!D36)))</f>
        <v/>
      </c>
      <c r="BU42" s="371" t="str">
        <f ca="1">+IF(OFFSET('Water Data'!$D$29,0,10*ROW('Water Data'!D36))="","",OFFSET('Water Data'!$D$29,0,10*ROW('Water Data'!D36)))</f>
        <v/>
      </c>
      <c r="BV42" s="371" t="str">
        <f ca="1">+IF(OFFSET('Water Data'!$E$27,0,10*ROW('Water Data'!E36))="","",OFFSET('Water Data'!$E$27,0,10*ROW('Water Data'!E36)))</f>
        <v/>
      </c>
      <c r="BW42" s="371" t="str">
        <f ca="1">+IF(OFFSET('Water Data'!$E$28,0,10*ROW('Water Data'!E36))="","",OFFSET('Water Data'!$E$28,0,10*ROW('Water Data'!E36)))</f>
        <v/>
      </c>
      <c r="BX42" s="371" t="str">
        <f ca="1">+IF(OFFSET('Water Data'!$E$29,0,10*ROW('Water Data'!E36))="","",OFFSET('Water Data'!$E$29,0,10*ROW('Water Data'!E36)))</f>
        <v/>
      </c>
      <c r="BY42" s="371" t="str">
        <f ca="1">+IF(OFFSET('Water Data'!$F$27,0,10*ROW('Water Data'!F36))="","",OFFSET('Water Data'!$F$27,0,10*ROW('Water Data'!F36)))</f>
        <v/>
      </c>
      <c r="BZ42" s="371" t="str">
        <f ca="1">+IF(OFFSET('Water Data'!$F$28,0,10*ROW('Water Data'!F36))="","",OFFSET('Water Data'!$F$28,0,10*ROW('Water Data'!F36)))</f>
        <v/>
      </c>
      <c r="CA42" s="371" t="str">
        <f ca="1">+IF(OFFSET('Water Data'!$F$29,0,10*ROW('Water Data'!F36))="","",OFFSET('Water Data'!$F$29,0,10*ROW('Water Data'!F36)))</f>
        <v/>
      </c>
      <c r="CB42" s="371" t="str">
        <f ca="1">+IF(OFFSET('Water Data'!$G$27,0,10*ROW('Water Data'!G36))="","",OFFSET('Water Data'!$G$27,0,10*ROW('Water Data'!G36)))</f>
        <v/>
      </c>
      <c r="CC42" s="371" t="str">
        <f ca="1">+IF(OFFSET('Water Data'!$G$28,0,10*ROW('Water Data'!G36))="","",OFFSET('Water Data'!$G$28,0,10*ROW('Water Data'!G36)))</f>
        <v/>
      </c>
      <c r="CD42" s="371" t="str">
        <f ca="1">+IF(OFFSET('Water Data'!$G$29,0,10*ROW('Water Data'!G36))="","",OFFSET('Water Data'!$G$29,0,10*ROW('Water Data'!G36)))</f>
        <v/>
      </c>
      <c r="CE42" s="371" t="str">
        <f ca="1">+IF(OFFSET('Water Data'!$H$27,0,10*ROW('Water Data'!H36))="","",OFFSET('Water Data'!$H$27,0,10*ROW('Water Data'!H36)))</f>
        <v/>
      </c>
      <c r="CF42" s="371" t="str">
        <f ca="1">+IF(OFFSET('Water Data'!$H$28,0,10*ROW('Water Data'!H36))="","",OFFSET('Water Data'!$H$28,0,10*ROW('Water Data'!H36)))</f>
        <v/>
      </c>
      <c r="CG42" s="371" t="str">
        <f ca="1">+IF(OFFSET('Water Data'!$H$29,0,10*ROW('Water Data'!H36))="","",OFFSET('Water Data'!$H$29,0,10*ROW('Water Data'!H36)))</f>
        <v/>
      </c>
      <c r="CH42" s="371" t="str">
        <f ca="1">+IF(OFFSET('Water Data'!$I$27,0,10*ROW('Water Data'!I36))="","",OFFSET('Water Data'!$I$27,0,10*ROW('Water Data'!I36)))</f>
        <v/>
      </c>
      <c r="CI42" s="371" t="str">
        <f ca="1">+IF(OFFSET('Water Data'!$I$28,0,10*ROW('Water Data'!I36))="","",OFFSET('Water Data'!$I$28,0,10*ROW('Water Data'!I36)))</f>
        <v/>
      </c>
      <c r="CJ42" s="371" t="str">
        <f ca="1">+IF(OFFSET('Water Data'!$I$29,0,10*ROW('Water Data'!I36))="","",OFFSET('Water Data'!$I$29,0,10*ROW('Water Data'!I36)))</f>
        <v/>
      </c>
      <c r="CK42" s="371" t="str">
        <f ca="1">+IF(OFFSET('Sanitation Data'!$D$28,0,10*ROW('Sanitation Data'!D36))="","",OFFSET('Sanitation Data'!$D$28,0,10*ROW('Sanitation Data'!D36)))</f>
        <v/>
      </c>
      <c r="CL42" s="371" t="str">
        <f ca="1">+IF(OFFSET('Sanitation Data'!$D$29,0,10*ROW('Sanitation Data'!D36))="","",OFFSET('Sanitation Data'!$D$29,0,10*ROW('Sanitation Data'!D36)))</f>
        <v/>
      </c>
      <c r="CM42" s="371" t="str">
        <f ca="1">+IF(OFFSET('Sanitation Data'!$D$30,0,10*ROW('Sanitation Data'!D36))="","",OFFSET('Sanitation Data'!$D$30,0,10*ROW('Sanitation Data'!D36)))</f>
        <v/>
      </c>
      <c r="CN42" s="371" t="str">
        <f ca="1">+IF(OFFSET('Sanitation Data'!$D$31,0,10*ROW('Sanitation Data'!D36))="","",OFFSET('Sanitation Data'!$D$31,0,10*ROW('Sanitation Data'!D36)))</f>
        <v/>
      </c>
      <c r="CO42" s="371" t="str">
        <f ca="1">+IF(OFFSET('Sanitation Data'!$D$32,0,10*ROW('Sanitation Data'!D36))="","",OFFSET('Sanitation Data'!$D$32,0,10*ROW('Sanitation Data'!D36)))</f>
        <v/>
      </c>
      <c r="CP42" s="371" t="str">
        <f ca="1">+IF(OFFSET('Sanitation Data'!$E$28,0,10*ROW('Sanitation Data'!E36))="","",OFFSET('Sanitation Data'!$E$28,0,10*ROW('Sanitation Data'!E36)))</f>
        <v/>
      </c>
      <c r="CQ42" s="371" t="str">
        <f ca="1">+IF(OFFSET('Sanitation Data'!$E$29,0,10*ROW('Sanitation Data'!E36))="","",OFFSET('Sanitation Data'!$E$29,0,10*ROW('Sanitation Data'!E36)))</f>
        <v/>
      </c>
      <c r="CR42" s="371" t="str">
        <f ca="1">+IF(OFFSET('Sanitation Data'!$E$30,0,10*ROW('Sanitation Data'!E36))="","",OFFSET('Sanitation Data'!$E$30,0,10*ROW('Sanitation Data'!E36)))</f>
        <v/>
      </c>
      <c r="CS42" s="371" t="str">
        <f ca="1">+IF(OFFSET('Sanitation Data'!$E$31,0,10*ROW('Sanitation Data'!E36))="","",OFFSET('Sanitation Data'!$E$31,0,10*ROW('Sanitation Data'!E36)))</f>
        <v/>
      </c>
      <c r="CT42" s="371" t="str">
        <f ca="1">+IF(OFFSET('Sanitation Data'!$E$32,0,10*ROW('Sanitation Data'!E36))="","",OFFSET('Sanitation Data'!$E$32,0,10*ROW('Sanitation Data'!E36)))</f>
        <v/>
      </c>
      <c r="CU42" s="371" t="str">
        <f ca="1">+IF(OFFSET('Sanitation Data'!$F$28,0,10*ROW('Sanitation Data'!F36))="","",OFFSET('Sanitation Data'!$F$28,0,10*ROW('Sanitation Data'!F36)))</f>
        <v/>
      </c>
      <c r="CV42" s="371" t="str">
        <f ca="1">+IF(OFFSET('Sanitation Data'!$F$29,0,10*ROW('Sanitation Data'!F36))="","",OFFSET('Sanitation Data'!$F$29,0,10*ROW('Sanitation Data'!F36)))</f>
        <v/>
      </c>
      <c r="CW42" s="371" t="str">
        <f ca="1">+IF(OFFSET('Sanitation Data'!$F$30,0,10*ROW('Sanitation Data'!F36))="","",OFFSET('Sanitation Data'!$F$30,0,10*ROW('Sanitation Data'!F36)))</f>
        <v/>
      </c>
      <c r="CX42" s="371" t="str">
        <f ca="1">+IF(OFFSET('Sanitation Data'!$F$31,0,10*ROW('Sanitation Data'!F36))="","",OFFSET('Sanitation Data'!$F$31,0,10*ROW('Sanitation Data'!F36)))</f>
        <v/>
      </c>
      <c r="CY42" s="371" t="str">
        <f ca="1">+IF(OFFSET('Sanitation Data'!$F$32,0,10*ROW('Sanitation Data'!F36))="","",OFFSET('Sanitation Data'!$F$32,0,10*ROW('Sanitation Data'!F36)))</f>
        <v/>
      </c>
      <c r="CZ42" s="371" t="str">
        <f ca="1">+IF(OFFSET('Sanitation Data'!$G$28,0,10*ROW('Sanitation Data'!G36))="","",OFFSET('Sanitation Data'!$G$28,0,10*ROW('Sanitation Data'!G36)))</f>
        <v/>
      </c>
      <c r="DA42" s="371" t="str">
        <f ca="1">+IF(OFFSET('Sanitation Data'!$G$29,0,10*ROW('Sanitation Data'!G36))="","",OFFSET('Sanitation Data'!$G$29,0,10*ROW('Sanitation Data'!G36)))</f>
        <v/>
      </c>
      <c r="DB42" s="371" t="str">
        <f ca="1">+IF(OFFSET('Sanitation Data'!$G$30,0,10*ROW('Sanitation Data'!G36))="","",OFFSET('Sanitation Data'!$G$30,0,10*ROW('Sanitation Data'!G36)))</f>
        <v/>
      </c>
      <c r="DC42" s="371" t="str">
        <f ca="1">+IF(OFFSET('Sanitation Data'!$G$31,0,10*ROW('Sanitation Data'!G36))="","",OFFSET('Sanitation Data'!$G$31,0,10*ROW('Sanitation Data'!G36)))</f>
        <v/>
      </c>
      <c r="DD42" s="371" t="str">
        <f ca="1">+IF(OFFSET('Sanitation Data'!$G$32,0,10*ROW('Sanitation Data'!G36))="","",OFFSET('Sanitation Data'!$G$32,0,10*ROW('Sanitation Data'!G36)))</f>
        <v/>
      </c>
      <c r="DE42" s="371" t="str">
        <f ca="1">+IF(OFFSET('Sanitation Data'!$H$28,0,10*ROW('Sanitation Data'!H36))="","",OFFSET('Sanitation Data'!$H$28,0,10*ROW('Sanitation Data'!H36)))</f>
        <v/>
      </c>
      <c r="DF42" s="371" t="str">
        <f ca="1">+IF(OFFSET('Sanitation Data'!$H$29,0,10*ROW('Sanitation Data'!H36))="","",OFFSET('Sanitation Data'!$H$29,0,10*ROW('Sanitation Data'!H36)))</f>
        <v/>
      </c>
      <c r="DG42" s="371" t="str">
        <f ca="1">+IF(OFFSET('Sanitation Data'!$H$30,0,10*ROW('Sanitation Data'!H36))="","",OFFSET('Sanitation Data'!$H$30,0,10*ROW('Sanitation Data'!H36)))</f>
        <v/>
      </c>
      <c r="DH42" s="371" t="str">
        <f ca="1">+IF(OFFSET('Sanitation Data'!$H$31,0,10*ROW('Sanitation Data'!H36))="","",OFFSET('Sanitation Data'!$H$31,0,10*ROW('Sanitation Data'!H36)))</f>
        <v/>
      </c>
      <c r="DI42" s="371" t="str">
        <f ca="1">+IF(OFFSET('Sanitation Data'!$H$32,0,10*ROW('Sanitation Data'!H36))="","",OFFSET('Sanitation Data'!$H$32,0,10*ROW('Sanitation Data'!H36)))</f>
        <v/>
      </c>
      <c r="DJ42" s="371" t="str">
        <f ca="1">+IF(OFFSET('Sanitation Data'!$I$28,0,10*ROW('Sanitation Data'!I36))="","",OFFSET('Sanitation Data'!$I$28,0,10*ROW('Sanitation Data'!I36)))</f>
        <v/>
      </c>
      <c r="DK42" s="371" t="str">
        <f ca="1">+IF(OFFSET('Sanitation Data'!$I$29,0,10*ROW('Sanitation Data'!I36))="","",OFFSET('Sanitation Data'!$I$29,0,10*ROW('Sanitation Data'!I36)))</f>
        <v/>
      </c>
      <c r="DL42" s="371" t="str">
        <f ca="1">+IF(OFFSET('Sanitation Data'!$I$30,0,10*ROW('Sanitation Data'!I36))="","",OFFSET('Sanitation Data'!$I$30,0,10*ROW('Sanitation Data'!I36)))</f>
        <v/>
      </c>
      <c r="DM42" s="371" t="str">
        <f ca="1">+IF(OFFSET('Sanitation Data'!$I$31,0,10*ROW('Sanitation Data'!I36))="","",OFFSET('Sanitation Data'!$I$31,0,10*ROW('Sanitation Data'!I36)))</f>
        <v/>
      </c>
      <c r="DN42" s="371" t="str">
        <f ca="1">+IF(OFFSET('Sanitation Data'!$I$32,0,10*ROW('Sanitation Data'!I36))="","",OFFSET('Sanitation Data'!$I$32,0,10*ROW('Sanitation Data'!I36)))</f>
        <v/>
      </c>
      <c r="DO42" s="371" t="str">
        <f ca="1">+IF(OFFSET('Hygiene Data'!$D$11,0,10*ROW('Hygiene Data'!D36))="","",OFFSET('Hygiene Data'!$D$11,0,10*ROW('Hygiene Data'!D36)))</f>
        <v/>
      </c>
      <c r="DP42" s="371" t="str">
        <f ca="1">+IF(OFFSET('Hygiene Data'!$D$12,0,10*ROW('Hygiene Data'!D36))="","",OFFSET('Hygiene Data'!$D$12,0,10*ROW('Hygiene Data'!D36)))</f>
        <v/>
      </c>
      <c r="DQ42" s="371" t="str">
        <f ca="1">+IF(OFFSET('Hygiene Data'!$D$13,0,10*ROW('Hygiene Data'!D36))="","",OFFSET('Hygiene Data'!$D$13,0,10*ROW('Hygiene Data'!D36)))</f>
        <v/>
      </c>
      <c r="DR42" s="371" t="str">
        <f ca="1">+IF(OFFSET('Hygiene Data'!$E$11,0,10*ROW('Hygiene Data'!E36))="","",OFFSET('Hygiene Data'!$E$11,0,10*ROW('Hygiene Data'!E36)))</f>
        <v/>
      </c>
      <c r="DS42" s="371" t="str">
        <f ca="1">+IF(OFFSET('Hygiene Data'!$E$12,0,10*ROW('Hygiene Data'!E36))="","",OFFSET('Hygiene Data'!$E$12,0,10*ROW('Hygiene Data'!E36)))</f>
        <v/>
      </c>
      <c r="DT42" s="371" t="str">
        <f ca="1">+IF(OFFSET('Hygiene Data'!$E$13,0,10*ROW('Hygiene Data'!E36))="","",OFFSET('Hygiene Data'!$E$13,0,10*ROW('Hygiene Data'!E36)))</f>
        <v/>
      </c>
      <c r="DU42" s="371" t="str">
        <f ca="1">+IF(OFFSET('Hygiene Data'!$F$11,0,10*ROW('Hygiene Data'!F36))="","",OFFSET('Hygiene Data'!$F$11,0,10*ROW('Hygiene Data'!F36)))</f>
        <v/>
      </c>
      <c r="DV42" s="371" t="str">
        <f ca="1">+IF(OFFSET('Hygiene Data'!$F$12,0,10*ROW('Hygiene Data'!F36))="","",OFFSET('Hygiene Data'!$F$12,0,10*ROW('Hygiene Data'!F36)))</f>
        <v/>
      </c>
      <c r="DW42" s="371" t="str">
        <f ca="1">+IF(OFFSET('Hygiene Data'!$F$13,0,10*ROW('Hygiene Data'!F36))="","",OFFSET('Hygiene Data'!$F$13,0,10*ROW('Hygiene Data'!F36)))</f>
        <v/>
      </c>
      <c r="DX42" s="371" t="str">
        <f ca="1">+IF(OFFSET('Hygiene Data'!$G$11,0,10*ROW('Hygiene Data'!G36))="","",OFFSET('Hygiene Data'!$G$11,0,10*ROW('Hygiene Data'!G36)))</f>
        <v/>
      </c>
      <c r="DY42" s="371" t="str">
        <f ca="1">+IF(OFFSET('Hygiene Data'!$G$12,0,10*ROW('Hygiene Data'!G36))="","",OFFSET('Hygiene Data'!$G$12,0,10*ROW('Hygiene Data'!G36)))</f>
        <v/>
      </c>
      <c r="DZ42" s="371" t="str">
        <f ca="1">+IF(OFFSET('Hygiene Data'!$G$13,0,10*ROW('Hygiene Data'!G36))="","",OFFSET('Hygiene Data'!$G$13,0,10*ROW('Hygiene Data'!G36)))</f>
        <v/>
      </c>
      <c r="EA42" s="371" t="str">
        <f ca="1">+IF(OFFSET('Hygiene Data'!$H$11,0,10*ROW('Hygiene Data'!H36))="","",OFFSET('Hygiene Data'!$H$11,0,10*ROW('Hygiene Data'!H36)))</f>
        <v/>
      </c>
      <c r="EB42" s="371" t="str">
        <f ca="1">+IF(OFFSET('Hygiene Data'!$H$12,0,10*ROW('Hygiene Data'!H36))="","",OFFSET('Hygiene Data'!$H$12,0,10*ROW('Hygiene Data'!H36)))</f>
        <v/>
      </c>
      <c r="EC42" s="371" t="str">
        <f ca="1">+IF(OFFSET('Hygiene Data'!$H$13,0,10*ROW('Hygiene Data'!H36))="","",OFFSET('Hygiene Data'!$H$13,0,10*ROW('Hygiene Data'!H36)))</f>
        <v/>
      </c>
      <c r="ED42" s="371" t="str">
        <f ca="1">+IF(OFFSET('Hygiene Data'!$I$11,0,10*ROW('Hygiene Data'!I36))="","",OFFSET('Hygiene Data'!$I$11,0,10*ROW('Hygiene Data'!I36)))</f>
        <v/>
      </c>
      <c r="EE42" s="371" t="str">
        <f ca="1">+IF(OFFSET('Hygiene Data'!$I$12,0,10*ROW('Hygiene Data'!I36))="","",OFFSET('Hygiene Data'!$I$12,0,10*ROW('Hygiene Data'!I36)))</f>
        <v/>
      </c>
      <c r="EF42" s="371" t="str">
        <f ca="1">+IF(OFFSET('Hygiene Data'!$I$13,0,10*ROW('Hygiene Data'!I36))="","",OFFSET('Hygiene Data'!$I$13,0,10*ROW('Hygiene Data'!I36)))</f>
        <v/>
      </c>
    </row>
    <row r="43" spans="1:136" x14ac:dyDescent="0.25">
      <c r="A43" s="480" t="str">
        <f ca="1">+IF(OFFSET('Water Data'!$B$2,0,10*ROW('Water Data'!E37))="","",OFFSET('Water Data'!$B$2,0,10*ROW('Water Data'!E37)))</f>
        <v/>
      </c>
      <c r="B43" s="480"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7" t="str">
        <f t="shared" ca="1" si="0"/>
        <v/>
      </c>
      <c r="D43" s="508"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8"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8"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8"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8"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8"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8"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8"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8"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8"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8"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8"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8"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8"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8"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8"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8"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8"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9"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9"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9"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9"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9"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9"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9"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9"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9"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9"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9"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9"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9"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9"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9"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9"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9"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9"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9"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9"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9"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9"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9"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9"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9"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9"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9"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9"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9"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9"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10"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6"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10"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10"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10"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10"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10"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10"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10"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10"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10"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10"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10"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10"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10"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10"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10"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10"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1" t="str">
        <f ca="1">+IF(OFFSET('Water Data'!$D$27,0,10*ROW('Water Data'!D37))="","",OFFSET('Water Data'!$D$27,0,10*ROW('Water Data'!D37)))</f>
        <v/>
      </c>
      <c r="BT43" s="371" t="str">
        <f ca="1">+IF(OFFSET('Water Data'!$D$28,0,10*ROW('Water Data'!D37))="","",OFFSET('Water Data'!$D$28,0,10*ROW('Water Data'!D37)))</f>
        <v/>
      </c>
      <c r="BU43" s="371" t="str">
        <f ca="1">+IF(OFFSET('Water Data'!$D$29,0,10*ROW('Water Data'!D37))="","",OFFSET('Water Data'!$D$29,0,10*ROW('Water Data'!D37)))</f>
        <v/>
      </c>
      <c r="BV43" s="371" t="str">
        <f ca="1">+IF(OFFSET('Water Data'!$E$27,0,10*ROW('Water Data'!E37))="","",OFFSET('Water Data'!$E$27,0,10*ROW('Water Data'!E37)))</f>
        <v/>
      </c>
      <c r="BW43" s="371" t="str">
        <f ca="1">+IF(OFFSET('Water Data'!$E$28,0,10*ROW('Water Data'!E37))="","",OFFSET('Water Data'!$E$28,0,10*ROW('Water Data'!E37)))</f>
        <v/>
      </c>
      <c r="BX43" s="371" t="str">
        <f ca="1">+IF(OFFSET('Water Data'!$E$29,0,10*ROW('Water Data'!E37))="","",OFFSET('Water Data'!$E$29,0,10*ROW('Water Data'!E37)))</f>
        <v/>
      </c>
      <c r="BY43" s="371" t="str">
        <f ca="1">+IF(OFFSET('Water Data'!$F$27,0,10*ROW('Water Data'!F37))="","",OFFSET('Water Data'!$F$27,0,10*ROW('Water Data'!F37)))</f>
        <v/>
      </c>
      <c r="BZ43" s="371" t="str">
        <f ca="1">+IF(OFFSET('Water Data'!$F$28,0,10*ROW('Water Data'!F37))="","",OFFSET('Water Data'!$F$28,0,10*ROW('Water Data'!F37)))</f>
        <v/>
      </c>
      <c r="CA43" s="371" t="str">
        <f ca="1">+IF(OFFSET('Water Data'!$F$29,0,10*ROW('Water Data'!F37))="","",OFFSET('Water Data'!$F$29,0,10*ROW('Water Data'!F37)))</f>
        <v/>
      </c>
      <c r="CB43" s="371" t="str">
        <f ca="1">+IF(OFFSET('Water Data'!$G$27,0,10*ROW('Water Data'!G37))="","",OFFSET('Water Data'!$G$27,0,10*ROW('Water Data'!G37)))</f>
        <v/>
      </c>
      <c r="CC43" s="371" t="str">
        <f ca="1">+IF(OFFSET('Water Data'!$G$28,0,10*ROW('Water Data'!G37))="","",OFFSET('Water Data'!$G$28,0,10*ROW('Water Data'!G37)))</f>
        <v/>
      </c>
      <c r="CD43" s="371" t="str">
        <f ca="1">+IF(OFFSET('Water Data'!$G$29,0,10*ROW('Water Data'!G37))="","",OFFSET('Water Data'!$G$29,0,10*ROW('Water Data'!G37)))</f>
        <v/>
      </c>
      <c r="CE43" s="371" t="str">
        <f ca="1">+IF(OFFSET('Water Data'!$H$27,0,10*ROW('Water Data'!H37))="","",OFFSET('Water Data'!$H$27,0,10*ROW('Water Data'!H37)))</f>
        <v/>
      </c>
      <c r="CF43" s="371" t="str">
        <f ca="1">+IF(OFFSET('Water Data'!$H$28,0,10*ROW('Water Data'!H37))="","",OFFSET('Water Data'!$H$28,0,10*ROW('Water Data'!H37)))</f>
        <v/>
      </c>
      <c r="CG43" s="371" t="str">
        <f ca="1">+IF(OFFSET('Water Data'!$H$29,0,10*ROW('Water Data'!H37))="","",OFFSET('Water Data'!$H$29,0,10*ROW('Water Data'!H37)))</f>
        <v/>
      </c>
      <c r="CH43" s="371" t="str">
        <f ca="1">+IF(OFFSET('Water Data'!$I$27,0,10*ROW('Water Data'!I37))="","",OFFSET('Water Data'!$I$27,0,10*ROW('Water Data'!I37)))</f>
        <v/>
      </c>
      <c r="CI43" s="371" t="str">
        <f ca="1">+IF(OFFSET('Water Data'!$I$28,0,10*ROW('Water Data'!I37))="","",OFFSET('Water Data'!$I$28,0,10*ROW('Water Data'!I37)))</f>
        <v/>
      </c>
      <c r="CJ43" s="371" t="str">
        <f ca="1">+IF(OFFSET('Water Data'!$I$29,0,10*ROW('Water Data'!I37))="","",OFFSET('Water Data'!$I$29,0,10*ROW('Water Data'!I37)))</f>
        <v/>
      </c>
      <c r="CK43" s="371" t="str">
        <f ca="1">+IF(OFFSET('Sanitation Data'!$D$28,0,10*ROW('Sanitation Data'!D37))="","",OFFSET('Sanitation Data'!$D$28,0,10*ROW('Sanitation Data'!D37)))</f>
        <v/>
      </c>
      <c r="CL43" s="371" t="str">
        <f ca="1">+IF(OFFSET('Sanitation Data'!$D$29,0,10*ROW('Sanitation Data'!D37))="","",OFFSET('Sanitation Data'!$D$29,0,10*ROW('Sanitation Data'!D37)))</f>
        <v/>
      </c>
      <c r="CM43" s="371" t="str">
        <f ca="1">+IF(OFFSET('Sanitation Data'!$D$30,0,10*ROW('Sanitation Data'!D37))="","",OFFSET('Sanitation Data'!$D$30,0,10*ROW('Sanitation Data'!D37)))</f>
        <v/>
      </c>
      <c r="CN43" s="371" t="str">
        <f ca="1">+IF(OFFSET('Sanitation Data'!$D$31,0,10*ROW('Sanitation Data'!D37))="","",OFFSET('Sanitation Data'!$D$31,0,10*ROW('Sanitation Data'!D37)))</f>
        <v/>
      </c>
      <c r="CO43" s="371" t="str">
        <f ca="1">+IF(OFFSET('Sanitation Data'!$D$32,0,10*ROW('Sanitation Data'!D37))="","",OFFSET('Sanitation Data'!$D$32,0,10*ROW('Sanitation Data'!D37)))</f>
        <v/>
      </c>
      <c r="CP43" s="371" t="str">
        <f ca="1">+IF(OFFSET('Sanitation Data'!$E$28,0,10*ROW('Sanitation Data'!E37))="","",OFFSET('Sanitation Data'!$E$28,0,10*ROW('Sanitation Data'!E37)))</f>
        <v/>
      </c>
      <c r="CQ43" s="371" t="str">
        <f ca="1">+IF(OFFSET('Sanitation Data'!$E$29,0,10*ROW('Sanitation Data'!E37))="","",OFFSET('Sanitation Data'!$E$29,0,10*ROW('Sanitation Data'!E37)))</f>
        <v/>
      </c>
      <c r="CR43" s="371" t="str">
        <f ca="1">+IF(OFFSET('Sanitation Data'!$E$30,0,10*ROW('Sanitation Data'!E37))="","",OFFSET('Sanitation Data'!$E$30,0,10*ROW('Sanitation Data'!E37)))</f>
        <v/>
      </c>
      <c r="CS43" s="371" t="str">
        <f ca="1">+IF(OFFSET('Sanitation Data'!$E$31,0,10*ROW('Sanitation Data'!E37))="","",OFFSET('Sanitation Data'!$E$31,0,10*ROW('Sanitation Data'!E37)))</f>
        <v/>
      </c>
      <c r="CT43" s="371" t="str">
        <f ca="1">+IF(OFFSET('Sanitation Data'!$E$32,0,10*ROW('Sanitation Data'!E37))="","",OFFSET('Sanitation Data'!$E$32,0,10*ROW('Sanitation Data'!E37)))</f>
        <v/>
      </c>
      <c r="CU43" s="371" t="str">
        <f ca="1">+IF(OFFSET('Sanitation Data'!$F$28,0,10*ROW('Sanitation Data'!F37))="","",OFFSET('Sanitation Data'!$F$28,0,10*ROW('Sanitation Data'!F37)))</f>
        <v/>
      </c>
      <c r="CV43" s="371" t="str">
        <f ca="1">+IF(OFFSET('Sanitation Data'!$F$29,0,10*ROW('Sanitation Data'!F37))="","",OFFSET('Sanitation Data'!$F$29,0,10*ROW('Sanitation Data'!F37)))</f>
        <v/>
      </c>
      <c r="CW43" s="371" t="str">
        <f ca="1">+IF(OFFSET('Sanitation Data'!$F$30,0,10*ROW('Sanitation Data'!F37))="","",OFFSET('Sanitation Data'!$F$30,0,10*ROW('Sanitation Data'!F37)))</f>
        <v/>
      </c>
      <c r="CX43" s="371" t="str">
        <f ca="1">+IF(OFFSET('Sanitation Data'!$F$31,0,10*ROW('Sanitation Data'!F37))="","",OFFSET('Sanitation Data'!$F$31,0,10*ROW('Sanitation Data'!F37)))</f>
        <v/>
      </c>
      <c r="CY43" s="371" t="str">
        <f ca="1">+IF(OFFSET('Sanitation Data'!$F$32,0,10*ROW('Sanitation Data'!F37))="","",OFFSET('Sanitation Data'!$F$32,0,10*ROW('Sanitation Data'!F37)))</f>
        <v/>
      </c>
      <c r="CZ43" s="371" t="str">
        <f ca="1">+IF(OFFSET('Sanitation Data'!$G$28,0,10*ROW('Sanitation Data'!G37))="","",OFFSET('Sanitation Data'!$G$28,0,10*ROW('Sanitation Data'!G37)))</f>
        <v/>
      </c>
      <c r="DA43" s="371" t="str">
        <f ca="1">+IF(OFFSET('Sanitation Data'!$G$29,0,10*ROW('Sanitation Data'!G37))="","",OFFSET('Sanitation Data'!$G$29,0,10*ROW('Sanitation Data'!G37)))</f>
        <v/>
      </c>
      <c r="DB43" s="371" t="str">
        <f ca="1">+IF(OFFSET('Sanitation Data'!$G$30,0,10*ROW('Sanitation Data'!G37))="","",OFFSET('Sanitation Data'!$G$30,0,10*ROW('Sanitation Data'!G37)))</f>
        <v/>
      </c>
      <c r="DC43" s="371" t="str">
        <f ca="1">+IF(OFFSET('Sanitation Data'!$G$31,0,10*ROW('Sanitation Data'!G37))="","",OFFSET('Sanitation Data'!$G$31,0,10*ROW('Sanitation Data'!G37)))</f>
        <v/>
      </c>
      <c r="DD43" s="371" t="str">
        <f ca="1">+IF(OFFSET('Sanitation Data'!$G$32,0,10*ROW('Sanitation Data'!G37))="","",OFFSET('Sanitation Data'!$G$32,0,10*ROW('Sanitation Data'!G37)))</f>
        <v/>
      </c>
      <c r="DE43" s="371" t="str">
        <f ca="1">+IF(OFFSET('Sanitation Data'!$H$28,0,10*ROW('Sanitation Data'!H37))="","",OFFSET('Sanitation Data'!$H$28,0,10*ROW('Sanitation Data'!H37)))</f>
        <v/>
      </c>
      <c r="DF43" s="371" t="str">
        <f ca="1">+IF(OFFSET('Sanitation Data'!$H$29,0,10*ROW('Sanitation Data'!H37))="","",OFFSET('Sanitation Data'!$H$29,0,10*ROW('Sanitation Data'!H37)))</f>
        <v/>
      </c>
      <c r="DG43" s="371" t="str">
        <f ca="1">+IF(OFFSET('Sanitation Data'!$H$30,0,10*ROW('Sanitation Data'!H37))="","",OFFSET('Sanitation Data'!$H$30,0,10*ROW('Sanitation Data'!H37)))</f>
        <v/>
      </c>
      <c r="DH43" s="371" t="str">
        <f ca="1">+IF(OFFSET('Sanitation Data'!$H$31,0,10*ROW('Sanitation Data'!H37))="","",OFFSET('Sanitation Data'!$H$31,0,10*ROW('Sanitation Data'!H37)))</f>
        <v/>
      </c>
      <c r="DI43" s="371" t="str">
        <f ca="1">+IF(OFFSET('Sanitation Data'!$H$32,0,10*ROW('Sanitation Data'!H37))="","",OFFSET('Sanitation Data'!$H$32,0,10*ROW('Sanitation Data'!H37)))</f>
        <v/>
      </c>
      <c r="DJ43" s="371" t="str">
        <f ca="1">+IF(OFFSET('Sanitation Data'!$I$28,0,10*ROW('Sanitation Data'!I37))="","",OFFSET('Sanitation Data'!$I$28,0,10*ROW('Sanitation Data'!I37)))</f>
        <v/>
      </c>
      <c r="DK43" s="371" t="str">
        <f ca="1">+IF(OFFSET('Sanitation Data'!$I$29,0,10*ROW('Sanitation Data'!I37))="","",OFFSET('Sanitation Data'!$I$29,0,10*ROW('Sanitation Data'!I37)))</f>
        <v/>
      </c>
      <c r="DL43" s="371" t="str">
        <f ca="1">+IF(OFFSET('Sanitation Data'!$I$30,0,10*ROW('Sanitation Data'!I37))="","",OFFSET('Sanitation Data'!$I$30,0,10*ROW('Sanitation Data'!I37)))</f>
        <v/>
      </c>
      <c r="DM43" s="371" t="str">
        <f ca="1">+IF(OFFSET('Sanitation Data'!$I$31,0,10*ROW('Sanitation Data'!I37))="","",OFFSET('Sanitation Data'!$I$31,0,10*ROW('Sanitation Data'!I37)))</f>
        <v/>
      </c>
      <c r="DN43" s="371" t="str">
        <f ca="1">+IF(OFFSET('Sanitation Data'!$I$32,0,10*ROW('Sanitation Data'!I37))="","",OFFSET('Sanitation Data'!$I$32,0,10*ROW('Sanitation Data'!I37)))</f>
        <v/>
      </c>
      <c r="DO43" s="371" t="str">
        <f ca="1">+IF(OFFSET('Hygiene Data'!$D$11,0,10*ROW('Hygiene Data'!D37))="","",OFFSET('Hygiene Data'!$D$11,0,10*ROW('Hygiene Data'!D37)))</f>
        <v/>
      </c>
      <c r="DP43" s="371" t="str">
        <f ca="1">+IF(OFFSET('Hygiene Data'!$D$12,0,10*ROW('Hygiene Data'!D37))="","",OFFSET('Hygiene Data'!$D$12,0,10*ROW('Hygiene Data'!D37)))</f>
        <v/>
      </c>
      <c r="DQ43" s="371" t="str">
        <f ca="1">+IF(OFFSET('Hygiene Data'!$D$13,0,10*ROW('Hygiene Data'!D37))="","",OFFSET('Hygiene Data'!$D$13,0,10*ROW('Hygiene Data'!D37)))</f>
        <v/>
      </c>
      <c r="DR43" s="371" t="str">
        <f ca="1">+IF(OFFSET('Hygiene Data'!$E$11,0,10*ROW('Hygiene Data'!E37))="","",OFFSET('Hygiene Data'!$E$11,0,10*ROW('Hygiene Data'!E37)))</f>
        <v/>
      </c>
      <c r="DS43" s="371" t="str">
        <f ca="1">+IF(OFFSET('Hygiene Data'!$E$12,0,10*ROW('Hygiene Data'!E37))="","",OFFSET('Hygiene Data'!$E$12,0,10*ROW('Hygiene Data'!E37)))</f>
        <v/>
      </c>
      <c r="DT43" s="371" t="str">
        <f ca="1">+IF(OFFSET('Hygiene Data'!$E$13,0,10*ROW('Hygiene Data'!E37))="","",OFFSET('Hygiene Data'!$E$13,0,10*ROW('Hygiene Data'!E37)))</f>
        <v/>
      </c>
      <c r="DU43" s="371" t="str">
        <f ca="1">+IF(OFFSET('Hygiene Data'!$F$11,0,10*ROW('Hygiene Data'!F37))="","",OFFSET('Hygiene Data'!$F$11,0,10*ROW('Hygiene Data'!F37)))</f>
        <v/>
      </c>
      <c r="DV43" s="371" t="str">
        <f ca="1">+IF(OFFSET('Hygiene Data'!$F$12,0,10*ROW('Hygiene Data'!F37))="","",OFFSET('Hygiene Data'!$F$12,0,10*ROW('Hygiene Data'!F37)))</f>
        <v/>
      </c>
      <c r="DW43" s="371" t="str">
        <f ca="1">+IF(OFFSET('Hygiene Data'!$F$13,0,10*ROW('Hygiene Data'!F37))="","",OFFSET('Hygiene Data'!$F$13,0,10*ROW('Hygiene Data'!F37)))</f>
        <v/>
      </c>
      <c r="DX43" s="371" t="str">
        <f ca="1">+IF(OFFSET('Hygiene Data'!$G$11,0,10*ROW('Hygiene Data'!G37))="","",OFFSET('Hygiene Data'!$G$11,0,10*ROW('Hygiene Data'!G37)))</f>
        <v/>
      </c>
      <c r="DY43" s="371" t="str">
        <f ca="1">+IF(OFFSET('Hygiene Data'!$G$12,0,10*ROW('Hygiene Data'!G37))="","",OFFSET('Hygiene Data'!$G$12,0,10*ROW('Hygiene Data'!G37)))</f>
        <v/>
      </c>
      <c r="DZ43" s="371" t="str">
        <f ca="1">+IF(OFFSET('Hygiene Data'!$G$13,0,10*ROW('Hygiene Data'!G37))="","",OFFSET('Hygiene Data'!$G$13,0,10*ROW('Hygiene Data'!G37)))</f>
        <v/>
      </c>
      <c r="EA43" s="371" t="str">
        <f ca="1">+IF(OFFSET('Hygiene Data'!$H$11,0,10*ROW('Hygiene Data'!H37))="","",OFFSET('Hygiene Data'!$H$11,0,10*ROW('Hygiene Data'!H37)))</f>
        <v/>
      </c>
      <c r="EB43" s="371" t="str">
        <f ca="1">+IF(OFFSET('Hygiene Data'!$H$12,0,10*ROW('Hygiene Data'!H37))="","",OFFSET('Hygiene Data'!$H$12,0,10*ROW('Hygiene Data'!H37)))</f>
        <v/>
      </c>
      <c r="EC43" s="371" t="str">
        <f ca="1">+IF(OFFSET('Hygiene Data'!$H$13,0,10*ROW('Hygiene Data'!H37))="","",OFFSET('Hygiene Data'!$H$13,0,10*ROW('Hygiene Data'!H37)))</f>
        <v/>
      </c>
      <c r="ED43" s="371" t="str">
        <f ca="1">+IF(OFFSET('Hygiene Data'!$I$11,0,10*ROW('Hygiene Data'!I37))="","",OFFSET('Hygiene Data'!$I$11,0,10*ROW('Hygiene Data'!I37)))</f>
        <v/>
      </c>
      <c r="EE43" s="371" t="str">
        <f ca="1">+IF(OFFSET('Hygiene Data'!$I$12,0,10*ROW('Hygiene Data'!I37))="","",OFFSET('Hygiene Data'!$I$12,0,10*ROW('Hygiene Data'!I37)))</f>
        <v/>
      </c>
      <c r="EF43" s="371" t="str">
        <f ca="1">+IF(OFFSET('Hygiene Data'!$I$13,0,10*ROW('Hygiene Data'!I37))="","",OFFSET('Hygiene Data'!$I$13,0,10*ROW('Hygiene Data'!I37)))</f>
        <v/>
      </c>
    </row>
    <row r="44" spans="1:136" x14ac:dyDescent="0.25">
      <c r="A44" s="480" t="str">
        <f ca="1">+IF(OFFSET('Water Data'!$B$2,0,10*ROW('Water Data'!E38))="","",OFFSET('Water Data'!$B$2,0,10*ROW('Water Data'!E38)))</f>
        <v/>
      </c>
      <c r="B44" s="480"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7" t="str">
        <f t="shared" ca="1" si="0"/>
        <v/>
      </c>
      <c r="D44" s="508"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8"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8"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8"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8"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8"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8"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8"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8"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8"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8"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8"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8"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8"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8"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8"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8"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8"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9"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9"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9"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9"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9"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9"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9"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9"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9"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9"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9"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9"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9"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9"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9"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9"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9"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9"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9"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9"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9"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9"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9"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9"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9"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9"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9"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9"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9"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9"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10"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6"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10"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10"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10"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10"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10"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10"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10"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10"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10"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10"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10"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10"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10"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10"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10"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10"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1" t="str">
        <f ca="1">+IF(OFFSET('Water Data'!$D$27,0,10*ROW('Water Data'!D38))="","",OFFSET('Water Data'!$D$27,0,10*ROW('Water Data'!D38)))</f>
        <v/>
      </c>
      <c r="BT44" s="371" t="str">
        <f ca="1">+IF(OFFSET('Water Data'!$D$28,0,10*ROW('Water Data'!D38))="","",OFFSET('Water Data'!$D$28,0,10*ROW('Water Data'!D38)))</f>
        <v/>
      </c>
      <c r="BU44" s="371" t="str">
        <f ca="1">+IF(OFFSET('Water Data'!$D$29,0,10*ROW('Water Data'!D38))="","",OFFSET('Water Data'!$D$29,0,10*ROW('Water Data'!D38)))</f>
        <v/>
      </c>
      <c r="BV44" s="371" t="str">
        <f ca="1">+IF(OFFSET('Water Data'!$E$27,0,10*ROW('Water Data'!E38))="","",OFFSET('Water Data'!$E$27,0,10*ROW('Water Data'!E38)))</f>
        <v/>
      </c>
      <c r="BW44" s="371" t="str">
        <f ca="1">+IF(OFFSET('Water Data'!$E$28,0,10*ROW('Water Data'!E38))="","",OFFSET('Water Data'!$E$28,0,10*ROW('Water Data'!E38)))</f>
        <v/>
      </c>
      <c r="BX44" s="371" t="str">
        <f ca="1">+IF(OFFSET('Water Data'!$E$29,0,10*ROW('Water Data'!E38))="","",OFFSET('Water Data'!$E$29,0,10*ROW('Water Data'!E38)))</f>
        <v/>
      </c>
      <c r="BY44" s="371" t="str">
        <f ca="1">+IF(OFFSET('Water Data'!$F$27,0,10*ROW('Water Data'!F38))="","",OFFSET('Water Data'!$F$27,0,10*ROW('Water Data'!F38)))</f>
        <v/>
      </c>
      <c r="BZ44" s="371" t="str">
        <f ca="1">+IF(OFFSET('Water Data'!$F$28,0,10*ROW('Water Data'!F38))="","",OFFSET('Water Data'!$F$28,0,10*ROW('Water Data'!F38)))</f>
        <v/>
      </c>
      <c r="CA44" s="371" t="str">
        <f ca="1">+IF(OFFSET('Water Data'!$F$29,0,10*ROW('Water Data'!F38))="","",OFFSET('Water Data'!$F$29,0,10*ROW('Water Data'!F38)))</f>
        <v/>
      </c>
      <c r="CB44" s="371" t="str">
        <f ca="1">+IF(OFFSET('Water Data'!$G$27,0,10*ROW('Water Data'!G38))="","",OFFSET('Water Data'!$G$27,0,10*ROW('Water Data'!G38)))</f>
        <v/>
      </c>
      <c r="CC44" s="371" t="str">
        <f ca="1">+IF(OFFSET('Water Data'!$G$28,0,10*ROW('Water Data'!G38))="","",OFFSET('Water Data'!$G$28,0,10*ROW('Water Data'!G38)))</f>
        <v/>
      </c>
      <c r="CD44" s="371" t="str">
        <f ca="1">+IF(OFFSET('Water Data'!$G$29,0,10*ROW('Water Data'!G38))="","",OFFSET('Water Data'!$G$29,0,10*ROW('Water Data'!G38)))</f>
        <v/>
      </c>
      <c r="CE44" s="371" t="str">
        <f ca="1">+IF(OFFSET('Water Data'!$H$27,0,10*ROW('Water Data'!H38))="","",OFFSET('Water Data'!$H$27,0,10*ROW('Water Data'!H38)))</f>
        <v/>
      </c>
      <c r="CF44" s="371" t="str">
        <f ca="1">+IF(OFFSET('Water Data'!$H$28,0,10*ROW('Water Data'!H38))="","",OFFSET('Water Data'!$H$28,0,10*ROW('Water Data'!H38)))</f>
        <v/>
      </c>
      <c r="CG44" s="371" t="str">
        <f ca="1">+IF(OFFSET('Water Data'!$H$29,0,10*ROW('Water Data'!H38))="","",OFFSET('Water Data'!$H$29,0,10*ROW('Water Data'!H38)))</f>
        <v/>
      </c>
      <c r="CH44" s="371" t="str">
        <f ca="1">+IF(OFFSET('Water Data'!$I$27,0,10*ROW('Water Data'!I38))="","",OFFSET('Water Data'!$I$27,0,10*ROW('Water Data'!I38)))</f>
        <v/>
      </c>
      <c r="CI44" s="371" t="str">
        <f ca="1">+IF(OFFSET('Water Data'!$I$28,0,10*ROW('Water Data'!I38))="","",OFFSET('Water Data'!$I$28,0,10*ROW('Water Data'!I38)))</f>
        <v/>
      </c>
      <c r="CJ44" s="371" t="str">
        <f ca="1">+IF(OFFSET('Water Data'!$I$29,0,10*ROW('Water Data'!I38))="","",OFFSET('Water Data'!$I$29,0,10*ROW('Water Data'!I38)))</f>
        <v/>
      </c>
      <c r="CK44" s="371" t="str">
        <f ca="1">+IF(OFFSET('Sanitation Data'!$D$28,0,10*ROW('Sanitation Data'!D38))="","",OFFSET('Sanitation Data'!$D$28,0,10*ROW('Sanitation Data'!D38)))</f>
        <v/>
      </c>
      <c r="CL44" s="371" t="str">
        <f ca="1">+IF(OFFSET('Sanitation Data'!$D$29,0,10*ROW('Sanitation Data'!D38))="","",OFFSET('Sanitation Data'!$D$29,0,10*ROW('Sanitation Data'!D38)))</f>
        <v/>
      </c>
      <c r="CM44" s="371" t="str">
        <f ca="1">+IF(OFFSET('Sanitation Data'!$D$30,0,10*ROW('Sanitation Data'!D38))="","",OFFSET('Sanitation Data'!$D$30,0,10*ROW('Sanitation Data'!D38)))</f>
        <v/>
      </c>
      <c r="CN44" s="371" t="str">
        <f ca="1">+IF(OFFSET('Sanitation Data'!$D$31,0,10*ROW('Sanitation Data'!D38))="","",OFFSET('Sanitation Data'!$D$31,0,10*ROW('Sanitation Data'!D38)))</f>
        <v/>
      </c>
      <c r="CO44" s="371" t="str">
        <f ca="1">+IF(OFFSET('Sanitation Data'!$D$32,0,10*ROW('Sanitation Data'!D38))="","",OFFSET('Sanitation Data'!$D$32,0,10*ROW('Sanitation Data'!D38)))</f>
        <v/>
      </c>
      <c r="CP44" s="371" t="str">
        <f ca="1">+IF(OFFSET('Sanitation Data'!$E$28,0,10*ROW('Sanitation Data'!E38))="","",OFFSET('Sanitation Data'!$E$28,0,10*ROW('Sanitation Data'!E38)))</f>
        <v/>
      </c>
      <c r="CQ44" s="371" t="str">
        <f ca="1">+IF(OFFSET('Sanitation Data'!$E$29,0,10*ROW('Sanitation Data'!E38))="","",OFFSET('Sanitation Data'!$E$29,0,10*ROW('Sanitation Data'!E38)))</f>
        <v/>
      </c>
      <c r="CR44" s="371" t="str">
        <f ca="1">+IF(OFFSET('Sanitation Data'!$E$30,0,10*ROW('Sanitation Data'!E38))="","",OFFSET('Sanitation Data'!$E$30,0,10*ROW('Sanitation Data'!E38)))</f>
        <v/>
      </c>
      <c r="CS44" s="371" t="str">
        <f ca="1">+IF(OFFSET('Sanitation Data'!$E$31,0,10*ROW('Sanitation Data'!E38))="","",OFFSET('Sanitation Data'!$E$31,0,10*ROW('Sanitation Data'!E38)))</f>
        <v/>
      </c>
      <c r="CT44" s="371" t="str">
        <f ca="1">+IF(OFFSET('Sanitation Data'!$E$32,0,10*ROW('Sanitation Data'!E38))="","",OFFSET('Sanitation Data'!$E$32,0,10*ROW('Sanitation Data'!E38)))</f>
        <v/>
      </c>
      <c r="CU44" s="371" t="str">
        <f ca="1">+IF(OFFSET('Sanitation Data'!$F$28,0,10*ROW('Sanitation Data'!F38))="","",OFFSET('Sanitation Data'!$F$28,0,10*ROW('Sanitation Data'!F38)))</f>
        <v/>
      </c>
      <c r="CV44" s="371" t="str">
        <f ca="1">+IF(OFFSET('Sanitation Data'!$F$29,0,10*ROW('Sanitation Data'!F38))="","",OFFSET('Sanitation Data'!$F$29,0,10*ROW('Sanitation Data'!F38)))</f>
        <v/>
      </c>
      <c r="CW44" s="371" t="str">
        <f ca="1">+IF(OFFSET('Sanitation Data'!$F$30,0,10*ROW('Sanitation Data'!F38))="","",OFFSET('Sanitation Data'!$F$30,0,10*ROW('Sanitation Data'!F38)))</f>
        <v/>
      </c>
      <c r="CX44" s="371" t="str">
        <f ca="1">+IF(OFFSET('Sanitation Data'!$F$31,0,10*ROW('Sanitation Data'!F38))="","",OFFSET('Sanitation Data'!$F$31,0,10*ROW('Sanitation Data'!F38)))</f>
        <v/>
      </c>
      <c r="CY44" s="371" t="str">
        <f ca="1">+IF(OFFSET('Sanitation Data'!$F$32,0,10*ROW('Sanitation Data'!F38))="","",OFFSET('Sanitation Data'!$F$32,0,10*ROW('Sanitation Data'!F38)))</f>
        <v/>
      </c>
      <c r="CZ44" s="371" t="str">
        <f ca="1">+IF(OFFSET('Sanitation Data'!$G$28,0,10*ROW('Sanitation Data'!G38))="","",OFFSET('Sanitation Data'!$G$28,0,10*ROW('Sanitation Data'!G38)))</f>
        <v/>
      </c>
      <c r="DA44" s="371" t="str">
        <f ca="1">+IF(OFFSET('Sanitation Data'!$G$29,0,10*ROW('Sanitation Data'!G38))="","",OFFSET('Sanitation Data'!$G$29,0,10*ROW('Sanitation Data'!G38)))</f>
        <v/>
      </c>
      <c r="DB44" s="371" t="str">
        <f ca="1">+IF(OFFSET('Sanitation Data'!$G$30,0,10*ROW('Sanitation Data'!G38))="","",OFFSET('Sanitation Data'!$G$30,0,10*ROW('Sanitation Data'!G38)))</f>
        <v/>
      </c>
      <c r="DC44" s="371" t="str">
        <f ca="1">+IF(OFFSET('Sanitation Data'!$G$31,0,10*ROW('Sanitation Data'!G38))="","",OFFSET('Sanitation Data'!$G$31,0,10*ROW('Sanitation Data'!G38)))</f>
        <v/>
      </c>
      <c r="DD44" s="371" t="str">
        <f ca="1">+IF(OFFSET('Sanitation Data'!$G$32,0,10*ROW('Sanitation Data'!G38))="","",OFFSET('Sanitation Data'!$G$32,0,10*ROW('Sanitation Data'!G38)))</f>
        <v/>
      </c>
      <c r="DE44" s="371" t="str">
        <f ca="1">+IF(OFFSET('Sanitation Data'!$H$28,0,10*ROW('Sanitation Data'!H38))="","",OFFSET('Sanitation Data'!$H$28,0,10*ROW('Sanitation Data'!H38)))</f>
        <v/>
      </c>
      <c r="DF44" s="371" t="str">
        <f ca="1">+IF(OFFSET('Sanitation Data'!$H$29,0,10*ROW('Sanitation Data'!H38))="","",OFFSET('Sanitation Data'!$H$29,0,10*ROW('Sanitation Data'!H38)))</f>
        <v/>
      </c>
      <c r="DG44" s="371" t="str">
        <f ca="1">+IF(OFFSET('Sanitation Data'!$H$30,0,10*ROW('Sanitation Data'!H38))="","",OFFSET('Sanitation Data'!$H$30,0,10*ROW('Sanitation Data'!H38)))</f>
        <v/>
      </c>
      <c r="DH44" s="371" t="str">
        <f ca="1">+IF(OFFSET('Sanitation Data'!$H$31,0,10*ROW('Sanitation Data'!H38))="","",OFFSET('Sanitation Data'!$H$31,0,10*ROW('Sanitation Data'!H38)))</f>
        <v/>
      </c>
      <c r="DI44" s="371" t="str">
        <f ca="1">+IF(OFFSET('Sanitation Data'!$H$32,0,10*ROW('Sanitation Data'!H38))="","",OFFSET('Sanitation Data'!$H$32,0,10*ROW('Sanitation Data'!H38)))</f>
        <v/>
      </c>
      <c r="DJ44" s="371" t="str">
        <f ca="1">+IF(OFFSET('Sanitation Data'!$I$28,0,10*ROW('Sanitation Data'!I38))="","",OFFSET('Sanitation Data'!$I$28,0,10*ROW('Sanitation Data'!I38)))</f>
        <v/>
      </c>
      <c r="DK44" s="371" t="str">
        <f ca="1">+IF(OFFSET('Sanitation Data'!$I$29,0,10*ROW('Sanitation Data'!I38))="","",OFFSET('Sanitation Data'!$I$29,0,10*ROW('Sanitation Data'!I38)))</f>
        <v/>
      </c>
      <c r="DL44" s="371" t="str">
        <f ca="1">+IF(OFFSET('Sanitation Data'!$I$30,0,10*ROW('Sanitation Data'!I38))="","",OFFSET('Sanitation Data'!$I$30,0,10*ROW('Sanitation Data'!I38)))</f>
        <v/>
      </c>
      <c r="DM44" s="371" t="str">
        <f ca="1">+IF(OFFSET('Sanitation Data'!$I$31,0,10*ROW('Sanitation Data'!I38))="","",OFFSET('Sanitation Data'!$I$31,0,10*ROW('Sanitation Data'!I38)))</f>
        <v/>
      </c>
      <c r="DN44" s="371" t="str">
        <f ca="1">+IF(OFFSET('Sanitation Data'!$I$32,0,10*ROW('Sanitation Data'!I38))="","",OFFSET('Sanitation Data'!$I$32,0,10*ROW('Sanitation Data'!I38)))</f>
        <v/>
      </c>
      <c r="DO44" s="371" t="str">
        <f ca="1">+IF(OFFSET('Hygiene Data'!$D$11,0,10*ROW('Hygiene Data'!D38))="","",OFFSET('Hygiene Data'!$D$11,0,10*ROW('Hygiene Data'!D38)))</f>
        <v/>
      </c>
      <c r="DP44" s="371" t="str">
        <f ca="1">+IF(OFFSET('Hygiene Data'!$D$12,0,10*ROW('Hygiene Data'!D38))="","",OFFSET('Hygiene Data'!$D$12,0,10*ROW('Hygiene Data'!D38)))</f>
        <v/>
      </c>
      <c r="DQ44" s="371" t="str">
        <f ca="1">+IF(OFFSET('Hygiene Data'!$D$13,0,10*ROW('Hygiene Data'!D38))="","",OFFSET('Hygiene Data'!$D$13,0,10*ROW('Hygiene Data'!D38)))</f>
        <v/>
      </c>
      <c r="DR44" s="371" t="str">
        <f ca="1">+IF(OFFSET('Hygiene Data'!$E$11,0,10*ROW('Hygiene Data'!E38))="","",OFFSET('Hygiene Data'!$E$11,0,10*ROW('Hygiene Data'!E38)))</f>
        <v/>
      </c>
      <c r="DS44" s="371" t="str">
        <f ca="1">+IF(OFFSET('Hygiene Data'!$E$12,0,10*ROW('Hygiene Data'!E38))="","",OFFSET('Hygiene Data'!$E$12,0,10*ROW('Hygiene Data'!E38)))</f>
        <v/>
      </c>
      <c r="DT44" s="371" t="str">
        <f ca="1">+IF(OFFSET('Hygiene Data'!$E$13,0,10*ROW('Hygiene Data'!E38))="","",OFFSET('Hygiene Data'!$E$13,0,10*ROW('Hygiene Data'!E38)))</f>
        <v/>
      </c>
      <c r="DU44" s="371" t="str">
        <f ca="1">+IF(OFFSET('Hygiene Data'!$F$11,0,10*ROW('Hygiene Data'!F38))="","",OFFSET('Hygiene Data'!$F$11,0,10*ROW('Hygiene Data'!F38)))</f>
        <v/>
      </c>
      <c r="DV44" s="371" t="str">
        <f ca="1">+IF(OFFSET('Hygiene Data'!$F$12,0,10*ROW('Hygiene Data'!F38))="","",OFFSET('Hygiene Data'!$F$12,0,10*ROW('Hygiene Data'!F38)))</f>
        <v/>
      </c>
      <c r="DW44" s="371" t="str">
        <f ca="1">+IF(OFFSET('Hygiene Data'!$F$13,0,10*ROW('Hygiene Data'!F38))="","",OFFSET('Hygiene Data'!$F$13,0,10*ROW('Hygiene Data'!F38)))</f>
        <v/>
      </c>
      <c r="DX44" s="371" t="str">
        <f ca="1">+IF(OFFSET('Hygiene Data'!$G$11,0,10*ROW('Hygiene Data'!G38))="","",OFFSET('Hygiene Data'!$G$11,0,10*ROW('Hygiene Data'!G38)))</f>
        <v/>
      </c>
      <c r="DY44" s="371" t="str">
        <f ca="1">+IF(OFFSET('Hygiene Data'!$G$12,0,10*ROW('Hygiene Data'!G38))="","",OFFSET('Hygiene Data'!$G$12,0,10*ROW('Hygiene Data'!G38)))</f>
        <v/>
      </c>
      <c r="DZ44" s="371" t="str">
        <f ca="1">+IF(OFFSET('Hygiene Data'!$G$13,0,10*ROW('Hygiene Data'!G38))="","",OFFSET('Hygiene Data'!$G$13,0,10*ROW('Hygiene Data'!G38)))</f>
        <v/>
      </c>
      <c r="EA44" s="371" t="str">
        <f ca="1">+IF(OFFSET('Hygiene Data'!$H$11,0,10*ROW('Hygiene Data'!H38))="","",OFFSET('Hygiene Data'!$H$11,0,10*ROW('Hygiene Data'!H38)))</f>
        <v/>
      </c>
      <c r="EB44" s="371" t="str">
        <f ca="1">+IF(OFFSET('Hygiene Data'!$H$12,0,10*ROW('Hygiene Data'!H38))="","",OFFSET('Hygiene Data'!$H$12,0,10*ROW('Hygiene Data'!H38)))</f>
        <v/>
      </c>
      <c r="EC44" s="371" t="str">
        <f ca="1">+IF(OFFSET('Hygiene Data'!$H$13,0,10*ROW('Hygiene Data'!H38))="","",OFFSET('Hygiene Data'!$H$13,0,10*ROW('Hygiene Data'!H38)))</f>
        <v/>
      </c>
      <c r="ED44" s="371" t="str">
        <f ca="1">+IF(OFFSET('Hygiene Data'!$I$11,0,10*ROW('Hygiene Data'!I38))="","",OFFSET('Hygiene Data'!$I$11,0,10*ROW('Hygiene Data'!I38)))</f>
        <v/>
      </c>
      <c r="EE44" s="371" t="str">
        <f ca="1">+IF(OFFSET('Hygiene Data'!$I$12,0,10*ROW('Hygiene Data'!I38))="","",OFFSET('Hygiene Data'!$I$12,0,10*ROW('Hygiene Data'!I38)))</f>
        <v/>
      </c>
      <c r="EF44" s="371" t="str">
        <f ca="1">+IF(OFFSET('Hygiene Data'!$I$13,0,10*ROW('Hygiene Data'!I38))="","",OFFSET('Hygiene Data'!$I$13,0,10*ROW('Hygiene Data'!I38)))</f>
        <v/>
      </c>
    </row>
    <row r="45" spans="1:136" x14ac:dyDescent="0.25">
      <c r="A45" s="480" t="str">
        <f ca="1">+IF(OFFSET('Water Data'!$B$2,0,10*ROW('Water Data'!E39))="","",OFFSET('Water Data'!$B$2,0,10*ROW('Water Data'!E39)))</f>
        <v/>
      </c>
      <c r="B45" s="480"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7" t="str">
        <f t="shared" ca="1" si="0"/>
        <v/>
      </c>
      <c r="D45" s="508"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8"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8"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8"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8"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8"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8"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8"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8"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8"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8"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8"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8"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8"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8"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8"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8"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8"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9"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9"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9"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9"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9"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9"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9"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9"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9"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9"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9"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9"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9"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9"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9"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9"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9"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9"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9"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9"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9"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9"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9"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9"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9"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9"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9"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9"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9"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9"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10"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6"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10"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10"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10"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10"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10"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10"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10"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10"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10"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10"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10"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10"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10"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10"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10"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10"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1" t="str">
        <f ca="1">+IF(OFFSET('Water Data'!$D$27,0,10*ROW('Water Data'!D39))="","",OFFSET('Water Data'!$D$27,0,10*ROW('Water Data'!D39)))</f>
        <v/>
      </c>
      <c r="BT45" s="371" t="str">
        <f ca="1">+IF(OFFSET('Water Data'!$D$28,0,10*ROW('Water Data'!D39))="","",OFFSET('Water Data'!$D$28,0,10*ROW('Water Data'!D39)))</f>
        <v/>
      </c>
      <c r="BU45" s="371" t="str">
        <f ca="1">+IF(OFFSET('Water Data'!$D$29,0,10*ROW('Water Data'!D39))="","",OFFSET('Water Data'!$D$29,0,10*ROW('Water Data'!D39)))</f>
        <v/>
      </c>
      <c r="BV45" s="371" t="str">
        <f ca="1">+IF(OFFSET('Water Data'!$E$27,0,10*ROW('Water Data'!E39))="","",OFFSET('Water Data'!$E$27,0,10*ROW('Water Data'!E39)))</f>
        <v/>
      </c>
      <c r="BW45" s="371" t="str">
        <f ca="1">+IF(OFFSET('Water Data'!$E$28,0,10*ROW('Water Data'!E39))="","",OFFSET('Water Data'!$E$28,0,10*ROW('Water Data'!E39)))</f>
        <v/>
      </c>
      <c r="BX45" s="371" t="str">
        <f ca="1">+IF(OFFSET('Water Data'!$E$29,0,10*ROW('Water Data'!E39))="","",OFFSET('Water Data'!$E$29,0,10*ROW('Water Data'!E39)))</f>
        <v/>
      </c>
      <c r="BY45" s="371" t="str">
        <f ca="1">+IF(OFFSET('Water Data'!$F$27,0,10*ROW('Water Data'!F39))="","",OFFSET('Water Data'!$F$27,0,10*ROW('Water Data'!F39)))</f>
        <v/>
      </c>
      <c r="BZ45" s="371" t="str">
        <f ca="1">+IF(OFFSET('Water Data'!$F$28,0,10*ROW('Water Data'!F39))="","",OFFSET('Water Data'!$F$28,0,10*ROW('Water Data'!F39)))</f>
        <v/>
      </c>
      <c r="CA45" s="371" t="str">
        <f ca="1">+IF(OFFSET('Water Data'!$F$29,0,10*ROW('Water Data'!F39))="","",OFFSET('Water Data'!$F$29,0,10*ROW('Water Data'!F39)))</f>
        <v/>
      </c>
      <c r="CB45" s="371" t="str">
        <f ca="1">+IF(OFFSET('Water Data'!$G$27,0,10*ROW('Water Data'!G39))="","",OFFSET('Water Data'!$G$27,0,10*ROW('Water Data'!G39)))</f>
        <v/>
      </c>
      <c r="CC45" s="371" t="str">
        <f ca="1">+IF(OFFSET('Water Data'!$G$28,0,10*ROW('Water Data'!G39))="","",OFFSET('Water Data'!$G$28,0,10*ROW('Water Data'!G39)))</f>
        <v/>
      </c>
      <c r="CD45" s="371" t="str">
        <f ca="1">+IF(OFFSET('Water Data'!$G$29,0,10*ROW('Water Data'!G39))="","",OFFSET('Water Data'!$G$29,0,10*ROW('Water Data'!G39)))</f>
        <v/>
      </c>
      <c r="CE45" s="371" t="str">
        <f ca="1">+IF(OFFSET('Water Data'!$H$27,0,10*ROW('Water Data'!H39))="","",OFFSET('Water Data'!$H$27,0,10*ROW('Water Data'!H39)))</f>
        <v/>
      </c>
      <c r="CF45" s="371" t="str">
        <f ca="1">+IF(OFFSET('Water Data'!$H$28,0,10*ROW('Water Data'!H39))="","",OFFSET('Water Data'!$H$28,0,10*ROW('Water Data'!H39)))</f>
        <v/>
      </c>
      <c r="CG45" s="371" t="str">
        <f ca="1">+IF(OFFSET('Water Data'!$H$29,0,10*ROW('Water Data'!H39))="","",OFFSET('Water Data'!$H$29,0,10*ROW('Water Data'!H39)))</f>
        <v/>
      </c>
      <c r="CH45" s="371" t="str">
        <f ca="1">+IF(OFFSET('Water Data'!$I$27,0,10*ROW('Water Data'!I39))="","",OFFSET('Water Data'!$I$27,0,10*ROW('Water Data'!I39)))</f>
        <v/>
      </c>
      <c r="CI45" s="371" t="str">
        <f ca="1">+IF(OFFSET('Water Data'!$I$28,0,10*ROW('Water Data'!I39))="","",OFFSET('Water Data'!$I$28,0,10*ROW('Water Data'!I39)))</f>
        <v/>
      </c>
      <c r="CJ45" s="371" t="str">
        <f ca="1">+IF(OFFSET('Water Data'!$I$29,0,10*ROW('Water Data'!I39))="","",OFFSET('Water Data'!$I$29,0,10*ROW('Water Data'!I39)))</f>
        <v/>
      </c>
      <c r="CK45" s="371" t="str">
        <f ca="1">+IF(OFFSET('Sanitation Data'!$D$28,0,10*ROW('Sanitation Data'!D39))="","",OFFSET('Sanitation Data'!$D$28,0,10*ROW('Sanitation Data'!D39)))</f>
        <v/>
      </c>
      <c r="CL45" s="371" t="str">
        <f ca="1">+IF(OFFSET('Sanitation Data'!$D$29,0,10*ROW('Sanitation Data'!D39))="","",OFFSET('Sanitation Data'!$D$29,0,10*ROW('Sanitation Data'!D39)))</f>
        <v/>
      </c>
      <c r="CM45" s="371" t="str">
        <f ca="1">+IF(OFFSET('Sanitation Data'!$D$30,0,10*ROW('Sanitation Data'!D39))="","",OFFSET('Sanitation Data'!$D$30,0,10*ROW('Sanitation Data'!D39)))</f>
        <v/>
      </c>
      <c r="CN45" s="371" t="str">
        <f ca="1">+IF(OFFSET('Sanitation Data'!$D$31,0,10*ROW('Sanitation Data'!D39))="","",OFFSET('Sanitation Data'!$D$31,0,10*ROW('Sanitation Data'!D39)))</f>
        <v/>
      </c>
      <c r="CO45" s="371" t="str">
        <f ca="1">+IF(OFFSET('Sanitation Data'!$D$32,0,10*ROW('Sanitation Data'!D39))="","",OFFSET('Sanitation Data'!$D$32,0,10*ROW('Sanitation Data'!D39)))</f>
        <v/>
      </c>
      <c r="CP45" s="371" t="str">
        <f ca="1">+IF(OFFSET('Sanitation Data'!$E$28,0,10*ROW('Sanitation Data'!E39))="","",OFFSET('Sanitation Data'!$E$28,0,10*ROW('Sanitation Data'!E39)))</f>
        <v/>
      </c>
      <c r="CQ45" s="371" t="str">
        <f ca="1">+IF(OFFSET('Sanitation Data'!$E$29,0,10*ROW('Sanitation Data'!E39))="","",OFFSET('Sanitation Data'!$E$29,0,10*ROW('Sanitation Data'!E39)))</f>
        <v/>
      </c>
      <c r="CR45" s="371" t="str">
        <f ca="1">+IF(OFFSET('Sanitation Data'!$E$30,0,10*ROW('Sanitation Data'!E39))="","",OFFSET('Sanitation Data'!$E$30,0,10*ROW('Sanitation Data'!E39)))</f>
        <v/>
      </c>
      <c r="CS45" s="371" t="str">
        <f ca="1">+IF(OFFSET('Sanitation Data'!$E$31,0,10*ROW('Sanitation Data'!E39))="","",OFFSET('Sanitation Data'!$E$31,0,10*ROW('Sanitation Data'!E39)))</f>
        <v/>
      </c>
      <c r="CT45" s="371" t="str">
        <f ca="1">+IF(OFFSET('Sanitation Data'!$E$32,0,10*ROW('Sanitation Data'!E39))="","",OFFSET('Sanitation Data'!$E$32,0,10*ROW('Sanitation Data'!E39)))</f>
        <v/>
      </c>
      <c r="CU45" s="371" t="str">
        <f ca="1">+IF(OFFSET('Sanitation Data'!$F$28,0,10*ROW('Sanitation Data'!F39))="","",OFFSET('Sanitation Data'!$F$28,0,10*ROW('Sanitation Data'!F39)))</f>
        <v/>
      </c>
      <c r="CV45" s="371" t="str">
        <f ca="1">+IF(OFFSET('Sanitation Data'!$F$29,0,10*ROW('Sanitation Data'!F39))="","",OFFSET('Sanitation Data'!$F$29,0,10*ROW('Sanitation Data'!F39)))</f>
        <v/>
      </c>
      <c r="CW45" s="371" t="str">
        <f ca="1">+IF(OFFSET('Sanitation Data'!$F$30,0,10*ROW('Sanitation Data'!F39))="","",OFFSET('Sanitation Data'!$F$30,0,10*ROW('Sanitation Data'!F39)))</f>
        <v/>
      </c>
      <c r="CX45" s="371" t="str">
        <f ca="1">+IF(OFFSET('Sanitation Data'!$F$31,0,10*ROW('Sanitation Data'!F39))="","",OFFSET('Sanitation Data'!$F$31,0,10*ROW('Sanitation Data'!F39)))</f>
        <v/>
      </c>
      <c r="CY45" s="371" t="str">
        <f ca="1">+IF(OFFSET('Sanitation Data'!$F$32,0,10*ROW('Sanitation Data'!F39))="","",OFFSET('Sanitation Data'!$F$32,0,10*ROW('Sanitation Data'!F39)))</f>
        <v/>
      </c>
      <c r="CZ45" s="371" t="str">
        <f ca="1">+IF(OFFSET('Sanitation Data'!$G$28,0,10*ROW('Sanitation Data'!G39))="","",OFFSET('Sanitation Data'!$G$28,0,10*ROW('Sanitation Data'!G39)))</f>
        <v/>
      </c>
      <c r="DA45" s="371" t="str">
        <f ca="1">+IF(OFFSET('Sanitation Data'!$G$29,0,10*ROW('Sanitation Data'!G39))="","",OFFSET('Sanitation Data'!$G$29,0,10*ROW('Sanitation Data'!G39)))</f>
        <v/>
      </c>
      <c r="DB45" s="371" t="str">
        <f ca="1">+IF(OFFSET('Sanitation Data'!$G$30,0,10*ROW('Sanitation Data'!G39))="","",OFFSET('Sanitation Data'!$G$30,0,10*ROW('Sanitation Data'!G39)))</f>
        <v/>
      </c>
      <c r="DC45" s="371" t="str">
        <f ca="1">+IF(OFFSET('Sanitation Data'!$G$31,0,10*ROW('Sanitation Data'!G39))="","",OFFSET('Sanitation Data'!$G$31,0,10*ROW('Sanitation Data'!G39)))</f>
        <v/>
      </c>
      <c r="DD45" s="371" t="str">
        <f ca="1">+IF(OFFSET('Sanitation Data'!$G$32,0,10*ROW('Sanitation Data'!G39))="","",OFFSET('Sanitation Data'!$G$32,0,10*ROW('Sanitation Data'!G39)))</f>
        <v/>
      </c>
      <c r="DE45" s="371" t="str">
        <f ca="1">+IF(OFFSET('Sanitation Data'!$H$28,0,10*ROW('Sanitation Data'!H39))="","",OFFSET('Sanitation Data'!$H$28,0,10*ROW('Sanitation Data'!H39)))</f>
        <v/>
      </c>
      <c r="DF45" s="371" t="str">
        <f ca="1">+IF(OFFSET('Sanitation Data'!$H$29,0,10*ROW('Sanitation Data'!H39))="","",OFFSET('Sanitation Data'!$H$29,0,10*ROW('Sanitation Data'!H39)))</f>
        <v/>
      </c>
      <c r="DG45" s="371" t="str">
        <f ca="1">+IF(OFFSET('Sanitation Data'!$H$30,0,10*ROW('Sanitation Data'!H39))="","",OFFSET('Sanitation Data'!$H$30,0,10*ROW('Sanitation Data'!H39)))</f>
        <v/>
      </c>
      <c r="DH45" s="371" t="str">
        <f ca="1">+IF(OFFSET('Sanitation Data'!$H$31,0,10*ROW('Sanitation Data'!H39))="","",OFFSET('Sanitation Data'!$H$31,0,10*ROW('Sanitation Data'!H39)))</f>
        <v/>
      </c>
      <c r="DI45" s="371" t="str">
        <f ca="1">+IF(OFFSET('Sanitation Data'!$H$32,0,10*ROW('Sanitation Data'!H39))="","",OFFSET('Sanitation Data'!$H$32,0,10*ROW('Sanitation Data'!H39)))</f>
        <v/>
      </c>
      <c r="DJ45" s="371" t="str">
        <f ca="1">+IF(OFFSET('Sanitation Data'!$I$28,0,10*ROW('Sanitation Data'!I39))="","",OFFSET('Sanitation Data'!$I$28,0,10*ROW('Sanitation Data'!I39)))</f>
        <v/>
      </c>
      <c r="DK45" s="371" t="str">
        <f ca="1">+IF(OFFSET('Sanitation Data'!$I$29,0,10*ROW('Sanitation Data'!I39))="","",OFFSET('Sanitation Data'!$I$29,0,10*ROW('Sanitation Data'!I39)))</f>
        <v/>
      </c>
      <c r="DL45" s="371" t="str">
        <f ca="1">+IF(OFFSET('Sanitation Data'!$I$30,0,10*ROW('Sanitation Data'!I39))="","",OFFSET('Sanitation Data'!$I$30,0,10*ROW('Sanitation Data'!I39)))</f>
        <v/>
      </c>
      <c r="DM45" s="371" t="str">
        <f ca="1">+IF(OFFSET('Sanitation Data'!$I$31,0,10*ROW('Sanitation Data'!I39))="","",OFFSET('Sanitation Data'!$I$31,0,10*ROW('Sanitation Data'!I39)))</f>
        <v/>
      </c>
      <c r="DN45" s="371" t="str">
        <f ca="1">+IF(OFFSET('Sanitation Data'!$I$32,0,10*ROW('Sanitation Data'!I39))="","",OFFSET('Sanitation Data'!$I$32,0,10*ROW('Sanitation Data'!I39)))</f>
        <v/>
      </c>
      <c r="DO45" s="371" t="str">
        <f ca="1">+IF(OFFSET('Hygiene Data'!$D$11,0,10*ROW('Hygiene Data'!D39))="","",OFFSET('Hygiene Data'!$D$11,0,10*ROW('Hygiene Data'!D39)))</f>
        <v/>
      </c>
      <c r="DP45" s="371" t="str">
        <f ca="1">+IF(OFFSET('Hygiene Data'!$D$12,0,10*ROW('Hygiene Data'!D39))="","",OFFSET('Hygiene Data'!$D$12,0,10*ROW('Hygiene Data'!D39)))</f>
        <v/>
      </c>
      <c r="DQ45" s="371" t="str">
        <f ca="1">+IF(OFFSET('Hygiene Data'!$D$13,0,10*ROW('Hygiene Data'!D39))="","",OFFSET('Hygiene Data'!$D$13,0,10*ROW('Hygiene Data'!D39)))</f>
        <v/>
      </c>
      <c r="DR45" s="371" t="str">
        <f ca="1">+IF(OFFSET('Hygiene Data'!$E$11,0,10*ROW('Hygiene Data'!E39))="","",OFFSET('Hygiene Data'!$E$11,0,10*ROW('Hygiene Data'!E39)))</f>
        <v/>
      </c>
      <c r="DS45" s="371" t="str">
        <f ca="1">+IF(OFFSET('Hygiene Data'!$E$12,0,10*ROW('Hygiene Data'!E39))="","",OFFSET('Hygiene Data'!$E$12,0,10*ROW('Hygiene Data'!E39)))</f>
        <v/>
      </c>
      <c r="DT45" s="371" t="str">
        <f ca="1">+IF(OFFSET('Hygiene Data'!$E$13,0,10*ROW('Hygiene Data'!E39))="","",OFFSET('Hygiene Data'!$E$13,0,10*ROW('Hygiene Data'!E39)))</f>
        <v/>
      </c>
      <c r="DU45" s="371" t="str">
        <f ca="1">+IF(OFFSET('Hygiene Data'!$F$11,0,10*ROW('Hygiene Data'!F39))="","",OFFSET('Hygiene Data'!$F$11,0,10*ROW('Hygiene Data'!F39)))</f>
        <v/>
      </c>
      <c r="DV45" s="371" t="str">
        <f ca="1">+IF(OFFSET('Hygiene Data'!$F$12,0,10*ROW('Hygiene Data'!F39))="","",OFFSET('Hygiene Data'!$F$12,0,10*ROW('Hygiene Data'!F39)))</f>
        <v/>
      </c>
      <c r="DW45" s="371" t="str">
        <f ca="1">+IF(OFFSET('Hygiene Data'!$F$13,0,10*ROW('Hygiene Data'!F39))="","",OFFSET('Hygiene Data'!$F$13,0,10*ROW('Hygiene Data'!F39)))</f>
        <v/>
      </c>
      <c r="DX45" s="371" t="str">
        <f ca="1">+IF(OFFSET('Hygiene Data'!$G$11,0,10*ROW('Hygiene Data'!G39))="","",OFFSET('Hygiene Data'!$G$11,0,10*ROW('Hygiene Data'!G39)))</f>
        <v/>
      </c>
      <c r="DY45" s="371" t="str">
        <f ca="1">+IF(OFFSET('Hygiene Data'!$G$12,0,10*ROW('Hygiene Data'!G39))="","",OFFSET('Hygiene Data'!$G$12,0,10*ROW('Hygiene Data'!G39)))</f>
        <v/>
      </c>
      <c r="DZ45" s="371" t="str">
        <f ca="1">+IF(OFFSET('Hygiene Data'!$G$13,0,10*ROW('Hygiene Data'!G39))="","",OFFSET('Hygiene Data'!$G$13,0,10*ROW('Hygiene Data'!G39)))</f>
        <v/>
      </c>
      <c r="EA45" s="371" t="str">
        <f ca="1">+IF(OFFSET('Hygiene Data'!$H$11,0,10*ROW('Hygiene Data'!H39))="","",OFFSET('Hygiene Data'!$H$11,0,10*ROW('Hygiene Data'!H39)))</f>
        <v/>
      </c>
      <c r="EB45" s="371" t="str">
        <f ca="1">+IF(OFFSET('Hygiene Data'!$H$12,0,10*ROW('Hygiene Data'!H39))="","",OFFSET('Hygiene Data'!$H$12,0,10*ROW('Hygiene Data'!H39)))</f>
        <v/>
      </c>
      <c r="EC45" s="371" t="str">
        <f ca="1">+IF(OFFSET('Hygiene Data'!$H$13,0,10*ROW('Hygiene Data'!H39))="","",OFFSET('Hygiene Data'!$H$13,0,10*ROW('Hygiene Data'!H39)))</f>
        <v/>
      </c>
      <c r="ED45" s="371" t="str">
        <f ca="1">+IF(OFFSET('Hygiene Data'!$I$11,0,10*ROW('Hygiene Data'!I39))="","",OFFSET('Hygiene Data'!$I$11,0,10*ROW('Hygiene Data'!I39)))</f>
        <v/>
      </c>
      <c r="EE45" s="371" t="str">
        <f ca="1">+IF(OFFSET('Hygiene Data'!$I$12,0,10*ROW('Hygiene Data'!I39))="","",OFFSET('Hygiene Data'!$I$12,0,10*ROW('Hygiene Data'!I39)))</f>
        <v/>
      </c>
      <c r="EF45" s="371" t="str">
        <f ca="1">+IF(OFFSET('Hygiene Data'!$I$13,0,10*ROW('Hygiene Data'!I39))="","",OFFSET('Hygiene Data'!$I$13,0,10*ROW('Hygiene Data'!I39)))</f>
        <v/>
      </c>
    </row>
    <row r="46" spans="1:136" x14ac:dyDescent="0.25">
      <c r="A46" s="480" t="str">
        <f ca="1">+IF(OFFSET('Water Data'!$B$2,0,10*ROW('Water Data'!E40))="","",OFFSET('Water Data'!$B$2,0,10*ROW('Water Data'!E40)))</f>
        <v/>
      </c>
      <c r="B46" s="480"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7" t="str">
        <f t="shared" ca="1" si="0"/>
        <v/>
      </c>
      <c r="D46" s="508"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8"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8"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8"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8"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8"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8"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8"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8"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8"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8"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8"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8"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8"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8"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8"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8"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8"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9"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9"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9"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9"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9"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9"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9"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9"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9"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9"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9"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9"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9"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9"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9"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9"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9"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9"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9"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9"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9"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9"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9"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9"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9"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9"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9"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9"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9"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9"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10"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6"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10"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10"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10"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10"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10"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10"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10"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10"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10"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10"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10"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10"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10"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10"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10"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10"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1" t="str">
        <f ca="1">+IF(OFFSET('Water Data'!$D$27,0,10*ROW('Water Data'!D40))="","",OFFSET('Water Data'!$D$27,0,10*ROW('Water Data'!D40)))</f>
        <v/>
      </c>
      <c r="BT46" s="371" t="str">
        <f ca="1">+IF(OFFSET('Water Data'!$D$28,0,10*ROW('Water Data'!D40))="","",OFFSET('Water Data'!$D$28,0,10*ROW('Water Data'!D40)))</f>
        <v/>
      </c>
      <c r="BU46" s="371" t="str">
        <f ca="1">+IF(OFFSET('Water Data'!$D$29,0,10*ROW('Water Data'!D40))="","",OFFSET('Water Data'!$D$29,0,10*ROW('Water Data'!D40)))</f>
        <v/>
      </c>
      <c r="BV46" s="371" t="str">
        <f ca="1">+IF(OFFSET('Water Data'!$E$27,0,10*ROW('Water Data'!E40))="","",OFFSET('Water Data'!$E$27,0,10*ROW('Water Data'!E40)))</f>
        <v/>
      </c>
      <c r="BW46" s="371" t="str">
        <f ca="1">+IF(OFFSET('Water Data'!$E$28,0,10*ROW('Water Data'!E40))="","",OFFSET('Water Data'!$E$28,0,10*ROW('Water Data'!E40)))</f>
        <v/>
      </c>
      <c r="BX46" s="371" t="str">
        <f ca="1">+IF(OFFSET('Water Data'!$E$29,0,10*ROW('Water Data'!E40))="","",OFFSET('Water Data'!$E$29,0,10*ROW('Water Data'!E40)))</f>
        <v/>
      </c>
      <c r="BY46" s="371" t="str">
        <f ca="1">+IF(OFFSET('Water Data'!$F$27,0,10*ROW('Water Data'!F40))="","",OFFSET('Water Data'!$F$27,0,10*ROW('Water Data'!F40)))</f>
        <v/>
      </c>
      <c r="BZ46" s="371" t="str">
        <f ca="1">+IF(OFFSET('Water Data'!$F$28,0,10*ROW('Water Data'!F40))="","",OFFSET('Water Data'!$F$28,0,10*ROW('Water Data'!F40)))</f>
        <v/>
      </c>
      <c r="CA46" s="371" t="str">
        <f ca="1">+IF(OFFSET('Water Data'!$F$29,0,10*ROW('Water Data'!F40))="","",OFFSET('Water Data'!$F$29,0,10*ROW('Water Data'!F40)))</f>
        <v/>
      </c>
      <c r="CB46" s="371" t="str">
        <f ca="1">+IF(OFFSET('Water Data'!$G$27,0,10*ROW('Water Data'!G40))="","",OFFSET('Water Data'!$G$27,0,10*ROW('Water Data'!G40)))</f>
        <v/>
      </c>
      <c r="CC46" s="371" t="str">
        <f ca="1">+IF(OFFSET('Water Data'!$G$28,0,10*ROW('Water Data'!G40))="","",OFFSET('Water Data'!$G$28,0,10*ROW('Water Data'!G40)))</f>
        <v/>
      </c>
      <c r="CD46" s="371" t="str">
        <f ca="1">+IF(OFFSET('Water Data'!$G$29,0,10*ROW('Water Data'!G40))="","",OFFSET('Water Data'!$G$29,0,10*ROW('Water Data'!G40)))</f>
        <v/>
      </c>
      <c r="CE46" s="371" t="str">
        <f ca="1">+IF(OFFSET('Water Data'!$H$27,0,10*ROW('Water Data'!H40))="","",OFFSET('Water Data'!$H$27,0,10*ROW('Water Data'!H40)))</f>
        <v/>
      </c>
      <c r="CF46" s="371" t="str">
        <f ca="1">+IF(OFFSET('Water Data'!$H$28,0,10*ROW('Water Data'!H40))="","",OFFSET('Water Data'!$H$28,0,10*ROW('Water Data'!H40)))</f>
        <v/>
      </c>
      <c r="CG46" s="371" t="str">
        <f ca="1">+IF(OFFSET('Water Data'!$H$29,0,10*ROW('Water Data'!H40))="","",OFFSET('Water Data'!$H$29,0,10*ROW('Water Data'!H40)))</f>
        <v/>
      </c>
      <c r="CH46" s="371" t="str">
        <f ca="1">+IF(OFFSET('Water Data'!$I$27,0,10*ROW('Water Data'!I40))="","",OFFSET('Water Data'!$I$27,0,10*ROW('Water Data'!I40)))</f>
        <v/>
      </c>
      <c r="CI46" s="371" t="str">
        <f ca="1">+IF(OFFSET('Water Data'!$I$28,0,10*ROW('Water Data'!I40))="","",OFFSET('Water Data'!$I$28,0,10*ROW('Water Data'!I40)))</f>
        <v/>
      </c>
      <c r="CJ46" s="371" t="str">
        <f ca="1">+IF(OFFSET('Water Data'!$I$29,0,10*ROW('Water Data'!I40))="","",OFFSET('Water Data'!$I$29,0,10*ROW('Water Data'!I40)))</f>
        <v/>
      </c>
      <c r="CK46" s="371" t="str">
        <f ca="1">+IF(OFFSET('Sanitation Data'!$D$28,0,10*ROW('Sanitation Data'!D40))="","",OFFSET('Sanitation Data'!$D$28,0,10*ROW('Sanitation Data'!D40)))</f>
        <v/>
      </c>
      <c r="CL46" s="371" t="str">
        <f ca="1">+IF(OFFSET('Sanitation Data'!$D$29,0,10*ROW('Sanitation Data'!D40))="","",OFFSET('Sanitation Data'!$D$29,0,10*ROW('Sanitation Data'!D40)))</f>
        <v/>
      </c>
      <c r="CM46" s="371" t="str">
        <f ca="1">+IF(OFFSET('Sanitation Data'!$D$30,0,10*ROW('Sanitation Data'!D40))="","",OFFSET('Sanitation Data'!$D$30,0,10*ROW('Sanitation Data'!D40)))</f>
        <v/>
      </c>
      <c r="CN46" s="371" t="str">
        <f ca="1">+IF(OFFSET('Sanitation Data'!$D$31,0,10*ROW('Sanitation Data'!D40))="","",OFFSET('Sanitation Data'!$D$31,0,10*ROW('Sanitation Data'!D40)))</f>
        <v/>
      </c>
      <c r="CO46" s="371" t="str">
        <f ca="1">+IF(OFFSET('Sanitation Data'!$D$32,0,10*ROW('Sanitation Data'!D40))="","",OFFSET('Sanitation Data'!$D$32,0,10*ROW('Sanitation Data'!D40)))</f>
        <v/>
      </c>
      <c r="CP46" s="371" t="str">
        <f ca="1">+IF(OFFSET('Sanitation Data'!$E$28,0,10*ROW('Sanitation Data'!E40))="","",OFFSET('Sanitation Data'!$E$28,0,10*ROW('Sanitation Data'!E40)))</f>
        <v/>
      </c>
      <c r="CQ46" s="371" t="str">
        <f ca="1">+IF(OFFSET('Sanitation Data'!$E$29,0,10*ROW('Sanitation Data'!E40))="","",OFFSET('Sanitation Data'!$E$29,0,10*ROW('Sanitation Data'!E40)))</f>
        <v/>
      </c>
      <c r="CR46" s="371" t="str">
        <f ca="1">+IF(OFFSET('Sanitation Data'!$E$30,0,10*ROW('Sanitation Data'!E40))="","",OFFSET('Sanitation Data'!$E$30,0,10*ROW('Sanitation Data'!E40)))</f>
        <v/>
      </c>
      <c r="CS46" s="371" t="str">
        <f ca="1">+IF(OFFSET('Sanitation Data'!$E$31,0,10*ROW('Sanitation Data'!E40))="","",OFFSET('Sanitation Data'!$E$31,0,10*ROW('Sanitation Data'!E40)))</f>
        <v/>
      </c>
      <c r="CT46" s="371" t="str">
        <f ca="1">+IF(OFFSET('Sanitation Data'!$E$32,0,10*ROW('Sanitation Data'!E40))="","",OFFSET('Sanitation Data'!$E$32,0,10*ROW('Sanitation Data'!E40)))</f>
        <v/>
      </c>
      <c r="CU46" s="371" t="str">
        <f ca="1">+IF(OFFSET('Sanitation Data'!$F$28,0,10*ROW('Sanitation Data'!F40))="","",OFFSET('Sanitation Data'!$F$28,0,10*ROW('Sanitation Data'!F40)))</f>
        <v/>
      </c>
      <c r="CV46" s="371" t="str">
        <f ca="1">+IF(OFFSET('Sanitation Data'!$F$29,0,10*ROW('Sanitation Data'!F40))="","",OFFSET('Sanitation Data'!$F$29,0,10*ROW('Sanitation Data'!F40)))</f>
        <v/>
      </c>
      <c r="CW46" s="371" t="str">
        <f ca="1">+IF(OFFSET('Sanitation Data'!$F$30,0,10*ROW('Sanitation Data'!F40))="","",OFFSET('Sanitation Data'!$F$30,0,10*ROW('Sanitation Data'!F40)))</f>
        <v/>
      </c>
      <c r="CX46" s="371" t="str">
        <f ca="1">+IF(OFFSET('Sanitation Data'!$F$31,0,10*ROW('Sanitation Data'!F40))="","",OFFSET('Sanitation Data'!$F$31,0,10*ROW('Sanitation Data'!F40)))</f>
        <v/>
      </c>
      <c r="CY46" s="371" t="str">
        <f ca="1">+IF(OFFSET('Sanitation Data'!$F$32,0,10*ROW('Sanitation Data'!F40))="","",OFFSET('Sanitation Data'!$F$32,0,10*ROW('Sanitation Data'!F40)))</f>
        <v/>
      </c>
      <c r="CZ46" s="371" t="str">
        <f ca="1">+IF(OFFSET('Sanitation Data'!$G$28,0,10*ROW('Sanitation Data'!G40))="","",OFFSET('Sanitation Data'!$G$28,0,10*ROW('Sanitation Data'!G40)))</f>
        <v/>
      </c>
      <c r="DA46" s="371" t="str">
        <f ca="1">+IF(OFFSET('Sanitation Data'!$G$29,0,10*ROW('Sanitation Data'!G40))="","",OFFSET('Sanitation Data'!$G$29,0,10*ROW('Sanitation Data'!G40)))</f>
        <v/>
      </c>
      <c r="DB46" s="371" t="str">
        <f ca="1">+IF(OFFSET('Sanitation Data'!$G$30,0,10*ROW('Sanitation Data'!G40))="","",OFFSET('Sanitation Data'!$G$30,0,10*ROW('Sanitation Data'!G40)))</f>
        <v/>
      </c>
      <c r="DC46" s="371" t="str">
        <f ca="1">+IF(OFFSET('Sanitation Data'!$G$31,0,10*ROW('Sanitation Data'!G40))="","",OFFSET('Sanitation Data'!$G$31,0,10*ROW('Sanitation Data'!G40)))</f>
        <v/>
      </c>
      <c r="DD46" s="371" t="str">
        <f ca="1">+IF(OFFSET('Sanitation Data'!$G$32,0,10*ROW('Sanitation Data'!G40))="","",OFFSET('Sanitation Data'!$G$32,0,10*ROW('Sanitation Data'!G40)))</f>
        <v/>
      </c>
      <c r="DE46" s="371" t="str">
        <f ca="1">+IF(OFFSET('Sanitation Data'!$H$28,0,10*ROW('Sanitation Data'!H40))="","",OFFSET('Sanitation Data'!$H$28,0,10*ROW('Sanitation Data'!H40)))</f>
        <v/>
      </c>
      <c r="DF46" s="371" t="str">
        <f ca="1">+IF(OFFSET('Sanitation Data'!$H$29,0,10*ROW('Sanitation Data'!H40))="","",OFFSET('Sanitation Data'!$H$29,0,10*ROW('Sanitation Data'!H40)))</f>
        <v/>
      </c>
      <c r="DG46" s="371" t="str">
        <f ca="1">+IF(OFFSET('Sanitation Data'!$H$30,0,10*ROW('Sanitation Data'!H40))="","",OFFSET('Sanitation Data'!$H$30,0,10*ROW('Sanitation Data'!H40)))</f>
        <v/>
      </c>
      <c r="DH46" s="371" t="str">
        <f ca="1">+IF(OFFSET('Sanitation Data'!$H$31,0,10*ROW('Sanitation Data'!H40))="","",OFFSET('Sanitation Data'!$H$31,0,10*ROW('Sanitation Data'!H40)))</f>
        <v/>
      </c>
      <c r="DI46" s="371" t="str">
        <f ca="1">+IF(OFFSET('Sanitation Data'!$H$32,0,10*ROW('Sanitation Data'!H40))="","",OFFSET('Sanitation Data'!$H$32,0,10*ROW('Sanitation Data'!H40)))</f>
        <v/>
      </c>
      <c r="DJ46" s="371" t="str">
        <f ca="1">+IF(OFFSET('Sanitation Data'!$I$28,0,10*ROW('Sanitation Data'!I40))="","",OFFSET('Sanitation Data'!$I$28,0,10*ROW('Sanitation Data'!I40)))</f>
        <v/>
      </c>
      <c r="DK46" s="371" t="str">
        <f ca="1">+IF(OFFSET('Sanitation Data'!$I$29,0,10*ROW('Sanitation Data'!I40))="","",OFFSET('Sanitation Data'!$I$29,0,10*ROW('Sanitation Data'!I40)))</f>
        <v/>
      </c>
      <c r="DL46" s="371" t="str">
        <f ca="1">+IF(OFFSET('Sanitation Data'!$I$30,0,10*ROW('Sanitation Data'!I40))="","",OFFSET('Sanitation Data'!$I$30,0,10*ROW('Sanitation Data'!I40)))</f>
        <v/>
      </c>
      <c r="DM46" s="371" t="str">
        <f ca="1">+IF(OFFSET('Sanitation Data'!$I$31,0,10*ROW('Sanitation Data'!I40))="","",OFFSET('Sanitation Data'!$I$31,0,10*ROW('Sanitation Data'!I40)))</f>
        <v/>
      </c>
      <c r="DN46" s="371" t="str">
        <f ca="1">+IF(OFFSET('Sanitation Data'!$I$32,0,10*ROW('Sanitation Data'!I40))="","",OFFSET('Sanitation Data'!$I$32,0,10*ROW('Sanitation Data'!I40)))</f>
        <v/>
      </c>
      <c r="DO46" s="371" t="str">
        <f ca="1">+IF(OFFSET('Hygiene Data'!$D$11,0,10*ROW('Hygiene Data'!D40))="","",OFFSET('Hygiene Data'!$D$11,0,10*ROW('Hygiene Data'!D40)))</f>
        <v/>
      </c>
      <c r="DP46" s="371" t="str">
        <f ca="1">+IF(OFFSET('Hygiene Data'!$D$12,0,10*ROW('Hygiene Data'!D40))="","",OFFSET('Hygiene Data'!$D$12,0,10*ROW('Hygiene Data'!D40)))</f>
        <v/>
      </c>
      <c r="DQ46" s="371" t="str">
        <f ca="1">+IF(OFFSET('Hygiene Data'!$D$13,0,10*ROW('Hygiene Data'!D40))="","",OFFSET('Hygiene Data'!$D$13,0,10*ROW('Hygiene Data'!D40)))</f>
        <v/>
      </c>
      <c r="DR46" s="371" t="str">
        <f ca="1">+IF(OFFSET('Hygiene Data'!$E$11,0,10*ROW('Hygiene Data'!E40))="","",OFFSET('Hygiene Data'!$E$11,0,10*ROW('Hygiene Data'!E40)))</f>
        <v/>
      </c>
      <c r="DS46" s="371" t="str">
        <f ca="1">+IF(OFFSET('Hygiene Data'!$E$12,0,10*ROW('Hygiene Data'!E40))="","",OFFSET('Hygiene Data'!$E$12,0,10*ROW('Hygiene Data'!E40)))</f>
        <v/>
      </c>
      <c r="DT46" s="371" t="str">
        <f ca="1">+IF(OFFSET('Hygiene Data'!$E$13,0,10*ROW('Hygiene Data'!E40))="","",OFFSET('Hygiene Data'!$E$13,0,10*ROW('Hygiene Data'!E40)))</f>
        <v/>
      </c>
      <c r="DU46" s="371" t="str">
        <f ca="1">+IF(OFFSET('Hygiene Data'!$F$11,0,10*ROW('Hygiene Data'!F40))="","",OFFSET('Hygiene Data'!$F$11,0,10*ROW('Hygiene Data'!F40)))</f>
        <v/>
      </c>
      <c r="DV46" s="371" t="str">
        <f ca="1">+IF(OFFSET('Hygiene Data'!$F$12,0,10*ROW('Hygiene Data'!F40))="","",OFFSET('Hygiene Data'!$F$12,0,10*ROW('Hygiene Data'!F40)))</f>
        <v/>
      </c>
      <c r="DW46" s="371" t="str">
        <f ca="1">+IF(OFFSET('Hygiene Data'!$F$13,0,10*ROW('Hygiene Data'!F40))="","",OFFSET('Hygiene Data'!$F$13,0,10*ROW('Hygiene Data'!F40)))</f>
        <v/>
      </c>
      <c r="DX46" s="371" t="str">
        <f ca="1">+IF(OFFSET('Hygiene Data'!$G$11,0,10*ROW('Hygiene Data'!G40))="","",OFFSET('Hygiene Data'!$G$11,0,10*ROW('Hygiene Data'!G40)))</f>
        <v/>
      </c>
      <c r="DY46" s="371" t="str">
        <f ca="1">+IF(OFFSET('Hygiene Data'!$G$12,0,10*ROW('Hygiene Data'!G40))="","",OFFSET('Hygiene Data'!$G$12,0,10*ROW('Hygiene Data'!G40)))</f>
        <v/>
      </c>
      <c r="DZ46" s="371" t="str">
        <f ca="1">+IF(OFFSET('Hygiene Data'!$G$13,0,10*ROW('Hygiene Data'!G40))="","",OFFSET('Hygiene Data'!$G$13,0,10*ROW('Hygiene Data'!G40)))</f>
        <v/>
      </c>
      <c r="EA46" s="371" t="str">
        <f ca="1">+IF(OFFSET('Hygiene Data'!$H$11,0,10*ROW('Hygiene Data'!H40))="","",OFFSET('Hygiene Data'!$H$11,0,10*ROW('Hygiene Data'!H40)))</f>
        <v/>
      </c>
      <c r="EB46" s="371" t="str">
        <f ca="1">+IF(OFFSET('Hygiene Data'!$H$12,0,10*ROW('Hygiene Data'!H40))="","",OFFSET('Hygiene Data'!$H$12,0,10*ROW('Hygiene Data'!H40)))</f>
        <v/>
      </c>
      <c r="EC46" s="371" t="str">
        <f ca="1">+IF(OFFSET('Hygiene Data'!$H$13,0,10*ROW('Hygiene Data'!H40))="","",OFFSET('Hygiene Data'!$H$13,0,10*ROW('Hygiene Data'!H40)))</f>
        <v/>
      </c>
      <c r="ED46" s="371" t="str">
        <f ca="1">+IF(OFFSET('Hygiene Data'!$I$11,0,10*ROW('Hygiene Data'!I40))="","",OFFSET('Hygiene Data'!$I$11,0,10*ROW('Hygiene Data'!I40)))</f>
        <v/>
      </c>
      <c r="EE46" s="371" t="str">
        <f ca="1">+IF(OFFSET('Hygiene Data'!$I$12,0,10*ROW('Hygiene Data'!I40))="","",OFFSET('Hygiene Data'!$I$12,0,10*ROW('Hygiene Data'!I40)))</f>
        <v/>
      </c>
      <c r="EF46" s="371" t="str">
        <f ca="1">+IF(OFFSET('Hygiene Data'!$I$13,0,10*ROW('Hygiene Data'!I40))="","",OFFSET('Hygiene Data'!$I$13,0,10*ROW('Hygiene Data'!I40)))</f>
        <v/>
      </c>
    </row>
    <row r="47" spans="1:136" x14ac:dyDescent="0.25">
      <c r="A47" s="480" t="str">
        <f ca="1">+IF(OFFSET('Water Data'!$B$2,0,10*ROW('Water Data'!E41))="","",OFFSET('Water Data'!$B$2,0,10*ROW('Water Data'!E41)))</f>
        <v/>
      </c>
      <c r="B47" s="480"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7" t="str">
        <f t="shared" ca="1" si="0"/>
        <v/>
      </c>
      <c r="D47" s="508"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8"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8"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8"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8"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8"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8"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8"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8"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8"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8"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8"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8"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8"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8"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8"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8"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8"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9"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9"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9"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9"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9"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9"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9"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9"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9"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9"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9"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9"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9"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9"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9"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9"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9"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9"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9"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9"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9"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9"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9"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9"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9"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9"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9"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9"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9"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9"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10"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6"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10"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10"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10"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10"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10"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10"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10"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10"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10"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10"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10"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10"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10"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10"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10"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10"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1" t="str">
        <f ca="1">+IF(OFFSET('Water Data'!$D$27,0,10*ROW('Water Data'!D41))="","",OFFSET('Water Data'!$D$27,0,10*ROW('Water Data'!D41)))</f>
        <v/>
      </c>
      <c r="BT47" s="371" t="str">
        <f ca="1">+IF(OFFSET('Water Data'!$D$28,0,10*ROW('Water Data'!D41))="","",OFFSET('Water Data'!$D$28,0,10*ROW('Water Data'!D41)))</f>
        <v/>
      </c>
      <c r="BU47" s="371" t="str">
        <f ca="1">+IF(OFFSET('Water Data'!$D$29,0,10*ROW('Water Data'!D41))="","",OFFSET('Water Data'!$D$29,0,10*ROW('Water Data'!D41)))</f>
        <v/>
      </c>
      <c r="BV47" s="371" t="str">
        <f ca="1">+IF(OFFSET('Water Data'!$E$27,0,10*ROW('Water Data'!E41))="","",OFFSET('Water Data'!$E$27,0,10*ROW('Water Data'!E41)))</f>
        <v/>
      </c>
      <c r="BW47" s="371" t="str">
        <f ca="1">+IF(OFFSET('Water Data'!$E$28,0,10*ROW('Water Data'!E41))="","",OFFSET('Water Data'!$E$28,0,10*ROW('Water Data'!E41)))</f>
        <v/>
      </c>
      <c r="BX47" s="371" t="str">
        <f ca="1">+IF(OFFSET('Water Data'!$E$29,0,10*ROW('Water Data'!E41))="","",OFFSET('Water Data'!$E$29,0,10*ROW('Water Data'!E41)))</f>
        <v/>
      </c>
      <c r="BY47" s="371" t="str">
        <f ca="1">+IF(OFFSET('Water Data'!$F$27,0,10*ROW('Water Data'!F41))="","",OFFSET('Water Data'!$F$27,0,10*ROW('Water Data'!F41)))</f>
        <v/>
      </c>
      <c r="BZ47" s="371" t="str">
        <f ca="1">+IF(OFFSET('Water Data'!$F$28,0,10*ROW('Water Data'!F41))="","",OFFSET('Water Data'!$F$28,0,10*ROW('Water Data'!F41)))</f>
        <v/>
      </c>
      <c r="CA47" s="371" t="str">
        <f ca="1">+IF(OFFSET('Water Data'!$F$29,0,10*ROW('Water Data'!F41))="","",OFFSET('Water Data'!$F$29,0,10*ROW('Water Data'!F41)))</f>
        <v/>
      </c>
      <c r="CB47" s="371" t="str">
        <f ca="1">+IF(OFFSET('Water Data'!$G$27,0,10*ROW('Water Data'!G41))="","",OFFSET('Water Data'!$G$27,0,10*ROW('Water Data'!G41)))</f>
        <v/>
      </c>
      <c r="CC47" s="371" t="str">
        <f ca="1">+IF(OFFSET('Water Data'!$G$28,0,10*ROW('Water Data'!G41))="","",OFFSET('Water Data'!$G$28,0,10*ROW('Water Data'!G41)))</f>
        <v/>
      </c>
      <c r="CD47" s="371" t="str">
        <f ca="1">+IF(OFFSET('Water Data'!$G$29,0,10*ROW('Water Data'!G41))="","",OFFSET('Water Data'!$G$29,0,10*ROW('Water Data'!G41)))</f>
        <v/>
      </c>
      <c r="CE47" s="371" t="str">
        <f ca="1">+IF(OFFSET('Water Data'!$H$27,0,10*ROW('Water Data'!H41))="","",OFFSET('Water Data'!$H$27,0,10*ROW('Water Data'!H41)))</f>
        <v/>
      </c>
      <c r="CF47" s="371" t="str">
        <f ca="1">+IF(OFFSET('Water Data'!$H$28,0,10*ROW('Water Data'!H41))="","",OFFSET('Water Data'!$H$28,0,10*ROW('Water Data'!H41)))</f>
        <v/>
      </c>
      <c r="CG47" s="371" t="str">
        <f ca="1">+IF(OFFSET('Water Data'!$H$29,0,10*ROW('Water Data'!H41))="","",OFFSET('Water Data'!$H$29,0,10*ROW('Water Data'!H41)))</f>
        <v/>
      </c>
      <c r="CH47" s="371" t="str">
        <f ca="1">+IF(OFFSET('Water Data'!$I$27,0,10*ROW('Water Data'!I41))="","",OFFSET('Water Data'!$I$27,0,10*ROW('Water Data'!I41)))</f>
        <v/>
      </c>
      <c r="CI47" s="371" t="str">
        <f ca="1">+IF(OFFSET('Water Data'!$I$28,0,10*ROW('Water Data'!I41))="","",OFFSET('Water Data'!$I$28,0,10*ROW('Water Data'!I41)))</f>
        <v/>
      </c>
      <c r="CJ47" s="371" t="str">
        <f ca="1">+IF(OFFSET('Water Data'!$I$29,0,10*ROW('Water Data'!I41))="","",OFFSET('Water Data'!$I$29,0,10*ROW('Water Data'!I41)))</f>
        <v/>
      </c>
      <c r="CK47" s="371" t="str">
        <f ca="1">+IF(OFFSET('Sanitation Data'!$D$28,0,10*ROW('Sanitation Data'!D41))="","",OFFSET('Sanitation Data'!$D$28,0,10*ROW('Sanitation Data'!D41)))</f>
        <v/>
      </c>
      <c r="CL47" s="371" t="str">
        <f ca="1">+IF(OFFSET('Sanitation Data'!$D$29,0,10*ROW('Sanitation Data'!D41))="","",OFFSET('Sanitation Data'!$D$29,0,10*ROW('Sanitation Data'!D41)))</f>
        <v/>
      </c>
      <c r="CM47" s="371" t="str">
        <f ca="1">+IF(OFFSET('Sanitation Data'!$D$30,0,10*ROW('Sanitation Data'!D41))="","",OFFSET('Sanitation Data'!$D$30,0,10*ROW('Sanitation Data'!D41)))</f>
        <v/>
      </c>
      <c r="CN47" s="371" t="str">
        <f ca="1">+IF(OFFSET('Sanitation Data'!$D$31,0,10*ROW('Sanitation Data'!D41))="","",OFFSET('Sanitation Data'!$D$31,0,10*ROW('Sanitation Data'!D41)))</f>
        <v/>
      </c>
      <c r="CO47" s="371" t="str">
        <f ca="1">+IF(OFFSET('Sanitation Data'!$D$32,0,10*ROW('Sanitation Data'!D41))="","",OFFSET('Sanitation Data'!$D$32,0,10*ROW('Sanitation Data'!D41)))</f>
        <v/>
      </c>
      <c r="CP47" s="371" t="str">
        <f ca="1">+IF(OFFSET('Sanitation Data'!$E$28,0,10*ROW('Sanitation Data'!E41))="","",OFFSET('Sanitation Data'!$E$28,0,10*ROW('Sanitation Data'!E41)))</f>
        <v/>
      </c>
      <c r="CQ47" s="371" t="str">
        <f ca="1">+IF(OFFSET('Sanitation Data'!$E$29,0,10*ROW('Sanitation Data'!E41))="","",OFFSET('Sanitation Data'!$E$29,0,10*ROW('Sanitation Data'!E41)))</f>
        <v/>
      </c>
      <c r="CR47" s="371" t="str">
        <f ca="1">+IF(OFFSET('Sanitation Data'!$E$30,0,10*ROW('Sanitation Data'!E41))="","",OFFSET('Sanitation Data'!$E$30,0,10*ROW('Sanitation Data'!E41)))</f>
        <v/>
      </c>
      <c r="CS47" s="371" t="str">
        <f ca="1">+IF(OFFSET('Sanitation Data'!$E$31,0,10*ROW('Sanitation Data'!E41))="","",OFFSET('Sanitation Data'!$E$31,0,10*ROW('Sanitation Data'!E41)))</f>
        <v/>
      </c>
      <c r="CT47" s="371" t="str">
        <f ca="1">+IF(OFFSET('Sanitation Data'!$E$32,0,10*ROW('Sanitation Data'!E41))="","",OFFSET('Sanitation Data'!$E$32,0,10*ROW('Sanitation Data'!E41)))</f>
        <v/>
      </c>
      <c r="CU47" s="371" t="str">
        <f ca="1">+IF(OFFSET('Sanitation Data'!$F$28,0,10*ROW('Sanitation Data'!F41))="","",OFFSET('Sanitation Data'!$F$28,0,10*ROW('Sanitation Data'!F41)))</f>
        <v/>
      </c>
      <c r="CV47" s="371" t="str">
        <f ca="1">+IF(OFFSET('Sanitation Data'!$F$29,0,10*ROW('Sanitation Data'!F41))="","",OFFSET('Sanitation Data'!$F$29,0,10*ROW('Sanitation Data'!F41)))</f>
        <v/>
      </c>
      <c r="CW47" s="371" t="str">
        <f ca="1">+IF(OFFSET('Sanitation Data'!$F$30,0,10*ROW('Sanitation Data'!F41))="","",OFFSET('Sanitation Data'!$F$30,0,10*ROW('Sanitation Data'!F41)))</f>
        <v/>
      </c>
      <c r="CX47" s="371" t="str">
        <f ca="1">+IF(OFFSET('Sanitation Data'!$F$31,0,10*ROW('Sanitation Data'!F41))="","",OFFSET('Sanitation Data'!$F$31,0,10*ROW('Sanitation Data'!F41)))</f>
        <v/>
      </c>
      <c r="CY47" s="371" t="str">
        <f ca="1">+IF(OFFSET('Sanitation Data'!$F$32,0,10*ROW('Sanitation Data'!F41))="","",OFFSET('Sanitation Data'!$F$32,0,10*ROW('Sanitation Data'!F41)))</f>
        <v/>
      </c>
      <c r="CZ47" s="371" t="str">
        <f ca="1">+IF(OFFSET('Sanitation Data'!$G$28,0,10*ROW('Sanitation Data'!G41))="","",OFFSET('Sanitation Data'!$G$28,0,10*ROW('Sanitation Data'!G41)))</f>
        <v/>
      </c>
      <c r="DA47" s="371" t="str">
        <f ca="1">+IF(OFFSET('Sanitation Data'!$G$29,0,10*ROW('Sanitation Data'!G41))="","",OFFSET('Sanitation Data'!$G$29,0,10*ROW('Sanitation Data'!G41)))</f>
        <v/>
      </c>
      <c r="DB47" s="371" t="str">
        <f ca="1">+IF(OFFSET('Sanitation Data'!$G$30,0,10*ROW('Sanitation Data'!G41))="","",OFFSET('Sanitation Data'!$G$30,0,10*ROW('Sanitation Data'!G41)))</f>
        <v/>
      </c>
      <c r="DC47" s="371" t="str">
        <f ca="1">+IF(OFFSET('Sanitation Data'!$G$31,0,10*ROW('Sanitation Data'!G41))="","",OFFSET('Sanitation Data'!$G$31,0,10*ROW('Sanitation Data'!G41)))</f>
        <v/>
      </c>
      <c r="DD47" s="371" t="str">
        <f ca="1">+IF(OFFSET('Sanitation Data'!$G$32,0,10*ROW('Sanitation Data'!G41))="","",OFFSET('Sanitation Data'!$G$32,0,10*ROW('Sanitation Data'!G41)))</f>
        <v/>
      </c>
      <c r="DE47" s="371" t="str">
        <f ca="1">+IF(OFFSET('Sanitation Data'!$H$28,0,10*ROW('Sanitation Data'!H41))="","",OFFSET('Sanitation Data'!$H$28,0,10*ROW('Sanitation Data'!H41)))</f>
        <v/>
      </c>
      <c r="DF47" s="371" t="str">
        <f ca="1">+IF(OFFSET('Sanitation Data'!$H$29,0,10*ROW('Sanitation Data'!H41))="","",OFFSET('Sanitation Data'!$H$29,0,10*ROW('Sanitation Data'!H41)))</f>
        <v/>
      </c>
      <c r="DG47" s="371" t="str">
        <f ca="1">+IF(OFFSET('Sanitation Data'!$H$30,0,10*ROW('Sanitation Data'!H41))="","",OFFSET('Sanitation Data'!$H$30,0,10*ROW('Sanitation Data'!H41)))</f>
        <v/>
      </c>
      <c r="DH47" s="371" t="str">
        <f ca="1">+IF(OFFSET('Sanitation Data'!$H$31,0,10*ROW('Sanitation Data'!H41))="","",OFFSET('Sanitation Data'!$H$31,0,10*ROW('Sanitation Data'!H41)))</f>
        <v/>
      </c>
      <c r="DI47" s="371" t="str">
        <f ca="1">+IF(OFFSET('Sanitation Data'!$H$32,0,10*ROW('Sanitation Data'!H41))="","",OFFSET('Sanitation Data'!$H$32,0,10*ROW('Sanitation Data'!H41)))</f>
        <v/>
      </c>
      <c r="DJ47" s="371" t="str">
        <f ca="1">+IF(OFFSET('Sanitation Data'!$I$28,0,10*ROW('Sanitation Data'!I41))="","",OFFSET('Sanitation Data'!$I$28,0,10*ROW('Sanitation Data'!I41)))</f>
        <v/>
      </c>
      <c r="DK47" s="371" t="str">
        <f ca="1">+IF(OFFSET('Sanitation Data'!$I$29,0,10*ROW('Sanitation Data'!I41))="","",OFFSET('Sanitation Data'!$I$29,0,10*ROW('Sanitation Data'!I41)))</f>
        <v/>
      </c>
      <c r="DL47" s="371" t="str">
        <f ca="1">+IF(OFFSET('Sanitation Data'!$I$30,0,10*ROW('Sanitation Data'!I41))="","",OFFSET('Sanitation Data'!$I$30,0,10*ROW('Sanitation Data'!I41)))</f>
        <v/>
      </c>
      <c r="DM47" s="371" t="str">
        <f ca="1">+IF(OFFSET('Sanitation Data'!$I$31,0,10*ROW('Sanitation Data'!I41))="","",OFFSET('Sanitation Data'!$I$31,0,10*ROW('Sanitation Data'!I41)))</f>
        <v/>
      </c>
      <c r="DN47" s="371" t="str">
        <f ca="1">+IF(OFFSET('Sanitation Data'!$I$32,0,10*ROW('Sanitation Data'!I41))="","",OFFSET('Sanitation Data'!$I$32,0,10*ROW('Sanitation Data'!I41)))</f>
        <v/>
      </c>
      <c r="DO47" s="371" t="str">
        <f ca="1">+IF(OFFSET('Hygiene Data'!$D$11,0,10*ROW('Hygiene Data'!D41))="","",OFFSET('Hygiene Data'!$D$11,0,10*ROW('Hygiene Data'!D41)))</f>
        <v/>
      </c>
      <c r="DP47" s="371" t="str">
        <f ca="1">+IF(OFFSET('Hygiene Data'!$D$12,0,10*ROW('Hygiene Data'!D41))="","",OFFSET('Hygiene Data'!$D$12,0,10*ROW('Hygiene Data'!D41)))</f>
        <v/>
      </c>
      <c r="DQ47" s="371" t="str">
        <f ca="1">+IF(OFFSET('Hygiene Data'!$D$13,0,10*ROW('Hygiene Data'!D41))="","",OFFSET('Hygiene Data'!$D$13,0,10*ROW('Hygiene Data'!D41)))</f>
        <v/>
      </c>
      <c r="DR47" s="371" t="str">
        <f ca="1">+IF(OFFSET('Hygiene Data'!$E$11,0,10*ROW('Hygiene Data'!E41))="","",OFFSET('Hygiene Data'!$E$11,0,10*ROW('Hygiene Data'!E41)))</f>
        <v/>
      </c>
      <c r="DS47" s="371" t="str">
        <f ca="1">+IF(OFFSET('Hygiene Data'!$E$12,0,10*ROW('Hygiene Data'!E41))="","",OFFSET('Hygiene Data'!$E$12,0,10*ROW('Hygiene Data'!E41)))</f>
        <v/>
      </c>
      <c r="DT47" s="371" t="str">
        <f ca="1">+IF(OFFSET('Hygiene Data'!$E$13,0,10*ROW('Hygiene Data'!E41))="","",OFFSET('Hygiene Data'!$E$13,0,10*ROW('Hygiene Data'!E41)))</f>
        <v/>
      </c>
      <c r="DU47" s="371" t="str">
        <f ca="1">+IF(OFFSET('Hygiene Data'!$F$11,0,10*ROW('Hygiene Data'!F41))="","",OFFSET('Hygiene Data'!$F$11,0,10*ROW('Hygiene Data'!F41)))</f>
        <v/>
      </c>
      <c r="DV47" s="371" t="str">
        <f ca="1">+IF(OFFSET('Hygiene Data'!$F$12,0,10*ROW('Hygiene Data'!F41))="","",OFFSET('Hygiene Data'!$F$12,0,10*ROW('Hygiene Data'!F41)))</f>
        <v/>
      </c>
      <c r="DW47" s="371" t="str">
        <f ca="1">+IF(OFFSET('Hygiene Data'!$F$13,0,10*ROW('Hygiene Data'!F41))="","",OFFSET('Hygiene Data'!$F$13,0,10*ROW('Hygiene Data'!F41)))</f>
        <v/>
      </c>
      <c r="DX47" s="371" t="str">
        <f ca="1">+IF(OFFSET('Hygiene Data'!$G$11,0,10*ROW('Hygiene Data'!G41))="","",OFFSET('Hygiene Data'!$G$11,0,10*ROW('Hygiene Data'!G41)))</f>
        <v/>
      </c>
      <c r="DY47" s="371" t="str">
        <f ca="1">+IF(OFFSET('Hygiene Data'!$G$12,0,10*ROW('Hygiene Data'!G41))="","",OFFSET('Hygiene Data'!$G$12,0,10*ROW('Hygiene Data'!G41)))</f>
        <v/>
      </c>
      <c r="DZ47" s="371" t="str">
        <f ca="1">+IF(OFFSET('Hygiene Data'!$G$13,0,10*ROW('Hygiene Data'!G41))="","",OFFSET('Hygiene Data'!$G$13,0,10*ROW('Hygiene Data'!G41)))</f>
        <v/>
      </c>
      <c r="EA47" s="371" t="str">
        <f ca="1">+IF(OFFSET('Hygiene Data'!$H$11,0,10*ROW('Hygiene Data'!H41))="","",OFFSET('Hygiene Data'!$H$11,0,10*ROW('Hygiene Data'!H41)))</f>
        <v/>
      </c>
      <c r="EB47" s="371" t="str">
        <f ca="1">+IF(OFFSET('Hygiene Data'!$H$12,0,10*ROW('Hygiene Data'!H41))="","",OFFSET('Hygiene Data'!$H$12,0,10*ROW('Hygiene Data'!H41)))</f>
        <v/>
      </c>
      <c r="EC47" s="371" t="str">
        <f ca="1">+IF(OFFSET('Hygiene Data'!$H$13,0,10*ROW('Hygiene Data'!H41))="","",OFFSET('Hygiene Data'!$H$13,0,10*ROW('Hygiene Data'!H41)))</f>
        <v/>
      </c>
      <c r="ED47" s="371" t="str">
        <f ca="1">+IF(OFFSET('Hygiene Data'!$I$11,0,10*ROW('Hygiene Data'!I41))="","",OFFSET('Hygiene Data'!$I$11,0,10*ROW('Hygiene Data'!I41)))</f>
        <v/>
      </c>
      <c r="EE47" s="371" t="str">
        <f ca="1">+IF(OFFSET('Hygiene Data'!$I$12,0,10*ROW('Hygiene Data'!I41))="","",OFFSET('Hygiene Data'!$I$12,0,10*ROW('Hygiene Data'!I41)))</f>
        <v/>
      </c>
      <c r="EF47" s="371" t="str">
        <f ca="1">+IF(OFFSET('Hygiene Data'!$I$13,0,10*ROW('Hygiene Data'!I41))="","",OFFSET('Hygiene Data'!$I$13,0,10*ROW('Hygiene Data'!I41)))</f>
        <v/>
      </c>
    </row>
    <row r="48" spans="1:136" x14ac:dyDescent="0.25">
      <c r="A48" s="480" t="str">
        <f ca="1">+IF(OFFSET('Water Data'!$B$2,0,10*ROW('Water Data'!E42))="","",OFFSET('Water Data'!$B$2,0,10*ROW('Water Data'!E42)))</f>
        <v/>
      </c>
      <c r="B48" s="480"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7" t="str">
        <f t="shared" ca="1" si="0"/>
        <v/>
      </c>
      <c r="D48" s="508"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8"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8"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8"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8"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8"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8"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8"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8"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8"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8"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8"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8"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8"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8"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8"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8"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8"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9"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9"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9"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9"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9"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9"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9"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9"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9"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9"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9"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9"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9"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9"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9"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9"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9"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9"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9"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9"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9"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9"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9"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9"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9"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9"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9"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9"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9"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9"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10"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6"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10"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10"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10"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10"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10"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10"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10"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10"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10"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10"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10"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10"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10"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10"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10"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10"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1" t="str">
        <f ca="1">+IF(OFFSET('Water Data'!$D$27,0,10*ROW('Water Data'!D42))="","",OFFSET('Water Data'!$D$27,0,10*ROW('Water Data'!D42)))</f>
        <v/>
      </c>
      <c r="BT48" s="371" t="str">
        <f ca="1">+IF(OFFSET('Water Data'!$D$28,0,10*ROW('Water Data'!D42))="","",OFFSET('Water Data'!$D$28,0,10*ROW('Water Data'!D42)))</f>
        <v/>
      </c>
      <c r="BU48" s="371" t="str">
        <f ca="1">+IF(OFFSET('Water Data'!$D$29,0,10*ROW('Water Data'!D42))="","",OFFSET('Water Data'!$D$29,0,10*ROW('Water Data'!D42)))</f>
        <v/>
      </c>
      <c r="BV48" s="371" t="str">
        <f ca="1">+IF(OFFSET('Water Data'!$E$27,0,10*ROW('Water Data'!E42))="","",OFFSET('Water Data'!$E$27,0,10*ROW('Water Data'!E42)))</f>
        <v/>
      </c>
      <c r="BW48" s="371" t="str">
        <f ca="1">+IF(OFFSET('Water Data'!$E$28,0,10*ROW('Water Data'!E42))="","",OFFSET('Water Data'!$E$28,0,10*ROW('Water Data'!E42)))</f>
        <v/>
      </c>
      <c r="BX48" s="371" t="str">
        <f ca="1">+IF(OFFSET('Water Data'!$E$29,0,10*ROW('Water Data'!E42))="","",OFFSET('Water Data'!$E$29,0,10*ROW('Water Data'!E42)))</f>
        <v/>
      </c>
      <c r="BY48" s="371" t="str">
        <f ca="1">+IF(OFFSET('Water Data'!$F$27,0,10*ROW('Water Data'!F42))="","",OFFSET('Water Data'!$F$27,0,10*ROW('Water Data'!F42)))</f>
        <v/>
      </c>
      <c r="BZ48" s="371" t="str">
        <f ca="1">+IF(OFFSET('Water Data'!$F$28,0,10*ROW('Water Data'!F42))="","",OFFSET('Water Data'!$F$28,0,10*ROW('Water Data'!F42)))</f>
        <v/>
      </c>
      <c r="CA48" s="371" t="str">
        <f ca="1">+IF(OFFSET('Water Data'!$F$29,0,10*ROW('Water Data'!F42))="","",OFFSET('Water Data'!$F$29,0,10*ROW('Water Data'!F42)))</f>
        <v/>
      </c>
      <c r="CB48" s="371" t="str">
        <f ca="1">+IF(OFFSET('Water Data'!$G$27,0,10*ROW('Water Data'!G42))="","",OFFSET('Water Data'!$G$27,0,10*ROW('Water Data'!G42)))</f>
        <v/>
      </c>
      <c r="CC48" s="371" t="str">
        <f ca="1">+IF(OFFSET('Water Data'!$G$28,0,10*ROW('Water Data'!G42))="","",OFFSET('Water Data'!$G$28,0,10*ROW('Water Data'!G42)))</f>
        <v/>
      </c>
      <c r="CD48" s="371" t="str">
        <f ca="1">+IF(OFFSET('Water Data'!$G$29,0,10*ROW('Water Data'!G42))="","",OFFSET('Water Data'!$G$29,0,10*ROW('Water Data'!G42)))</f>
        <v/>
      </c>
      <c r="CE48" s="371" t="str">
        <f ca="1">+IF(OFFSET('Water Data'!$H$27,0,10*ROW('Water Data'!H42))="","",OFFSET('Water Data'!$H$27,0,10*ROW('Water Data'!H42)))</f>
        <v/>
      </c>
      <c r="CF48" s="371" t="str">
        <f ca="1">+IF(OFFSET('Water Data'!$H$28,0,10*ROW('Water Data'!H42))="","",OFFSET('Water Data'!$H$28,0,10*ROW('Water Data'!H42)))</f>
        <v/>
      </c>
      <c r="CG48" s="371" t="str">
        <f ca="1">+IF(OFFSET('Water Data'!$H$29,0,10*ROW('Water Data'!H42))="","",OFFSET('Water Data'!$H$29,0,10*ROW('Water Data'!H42)))</f>
        <v/>
      </c>
      <c r="CH48" s="371" t="str">
        <f ca="1">+IF(OFFSET('Water Data'!$I$27,0,10*ROW('Water Data'!I42))="","",OFFSET('Water Data'!$I$27,0,10*ROW('Water Data'!I42)))</f>
        <v/>
      </c>
      <c r="CI48" s="371" t="str">
        <f ca="1">+IF(OFFSET('Water Data'!$I$28,0,10*ROW('Water Data'!I42))="","",OFFSET('Water Data'!$I$28,0,10*ROW('Water Data'!I42)))</f>
        <v/>
      </c>
      <c r="CJ48" s="371" t="str">
        <f ca="1">+IF(OFFSET('Water Data'!$I$29,0,10*ROW('Water Data'!I42))="","",OFFSET('Water Data'!$I$29,0,10*ROW('Water Data'!I42)))</f>
        <v/>
      </c>
      <c r="CK48" s="371" t="str">
        <f ca="1">+IF(OFFSET('Sanitation Data'!$D$28,0,10*ROW('Sanitation Data'!D42))="","",OFFSET('Sanitation Data'!$D$28,0,10*ROW('Sanitation Data'!D42)))</f>
        <v/>
      </c>
      <c r="CL48" s="371" t="str">
        <f ca="1">+IF(OFFSET('Sanitation Data'!$D$29,0,10*ROW('Sanitation Data'!D42))="","",OFFSET('Sanitation Data'!$D$29,0,10*ROW('Sanitation Data'!D42)))</f>
        <v/>
      </c>
      <c r="CM48" s="371" t="str">
        <f ca="1">+IF(OFFSET('Sanitation Data'!$D$30,0,10*ROW('Sanitation Data'!D42))="","",OFFSET('Sanitation Data'!$D$30,0,10*ROW('Sanitation Data'!D42)))</f>
        <v/>
      </c>
      <c r="CN48" s="371" t="str">
        <f ca="1">+IF(OFFSET('Sanitation Data'!$D$31,0,10*ROW('Sanitation Data'!D42))="","",OFFSET('Sanitation Data'!$D$31,0,10*ROW('Sanitation Data'!D42)))</f>
        <v/>
      </c>
      <c r="CO48" s="371" t="str">
        <f ca="1">+IF(OFFSET('Sanitation Data'!$D$32,0,10*ROW('Sanitation Data'!D42))="","",OFFSET('Sanitation Data'!$D$32,0,10*ROW('Sanitation Data'!D42)))</f>
        <v/>
      </c>
      <c r="CP48" s="371" t="str">
        <f ca="1">+IF(OFFSET('Sanitation Data'!$E$28,0,10*ROW('Sanitation Data'!E42))="","",OFFSET('Sanitation Data'!$E$28,0,10*ROW('Sanitation Data'!E42)))</f>
        <v/>
      </c>
      <c r="CQ48" s="371" t="str">
        <f ca="1">+IF(OFFSET('Sanitation Data'!$E$29,0,10*ROW('Sanitation Data'!E42))="","",OFFSET('Sanitation Data'!$E$29,0,10*ROW('Sanitation Data'!E42)))</f>
        <v/>
      </c>
      <c r="CR48" s="371" t="str">
        <f ca="1">+IF(OFFSET('Sanitation Data'!$E$30,0,10*ROW('Sanitation Data'!E42))="","",OFFSET('Sanitation Data'!$E$30,0,10*ROW('Sanitation Data'!E42)))</f>
        <v/>
      </c>
      <c r="CS48" s="371" t="str">
        <f ca="1">+IF(OFFSET('Sanitation Data'!$E$31,0,10*ROW('Sanitation Data'!E42))="","",OFFSET('Sanitation Data'!$E$31,0,10*ROW('Sanitation Data'!E42)))</f>
        <v/>
      </c>
      <c r="CT48" s="371" t="str">
        <f ca="1">+IF(OFFSET('Sanitation Data'!$E$32,0,10*ROW('Sanitation Data'!E42))="","",OFFSET('Sanitation Data'!$E$32,0,10*ROW('Sanitation Data'!E42)))</f>
        <v/>
      </c>
      <c r="CU48" s="371" t="str">
        <f ca="1">+IF(OFFSET('Sanitation Data'!$F$28,0,10*ROW('Sanitation Data'!F42))="","",OFFSET('Sanitation Data'!$F$28,0,10*ROW('Sanitation Data'!F42)))</f>
        <v/>
      </c>
      <c r="CV48" s="371" t="str">
        <f ca="1">+IF(OFFSET('Sanitation Data'!$F$29,0,10*ROW('Sanitation Data'!F42))="","",OFFSET('Sanitation Data'!$F$29,0,10*ROW('Sanitation Data'!F42)))</f>
        <v/>
      </c>
      <c r="CW48" s="371" t="str">
        <f ca="1">+IF(OFFSET('Sanitation Data'!$F$30,0,10*ROW('Sanitation Data'!F42))="","",OFFSET('Sanitation Data'!$F$30,0,10*ROW('Sanitation Data'!F42)))</f>
        <v/>
      </c>
      <c r="CX48" s="371" t="str">
        <f ca="1">+IF(OFFSET('Sanitation Data'!$F$31,0,10*ROW('Sanitation Data'!F42))="","",OFFSET('Sanitation Data'!$F$31,0,10*ROW('Sanitation Data'!F42)))</f>
        <v/>
      </c>
      <c r="CY48" s="371" t="str">
        <f ca="1">+IF(OFFSET('Sanitation Data'!$F$32,0,10*ROW('Sanitation Data'!F42))="","",OFFSET('Sanitation Data'!$F$32,0,10*ROW('Sanitation Data'!F42)))</f>
        <v/>
      </c>
      <c r="CZ48" s="371" t="str">
        <f ca="1">+IF(OFFSET('Sanitation Data'!$G$28,0,10*ROW('Sanitation Data'!G42))="","",OFFSET('Sanitation Data'!$G$28,0,10*ROW('Sanitation Data'!G42)))</f>
        <v/>
      </c>
      <c r="DA48" s="371" t="str">
        <f ca="1">+IF(OFFSET('Sanitation Data'!$G$29,0,10*ROW('Sanitation Data'!G42))="","",OFFSET('Sanitation Data'!$G$29,0,10*ROW('Sanitation Data'!G42)))</f>
        <v/>
      </c>
      <c r="DB48" s="371" t="str">
        <f ca="1">+IF(OFFSET('Sanitation Data'!$G$30,0,10*ROW('Sanitation Data'!G42))="","",OFFSET('Sanitation Data'!$G$30,0,10*ROW('Sanitation Data'!G42)))</f>
        <v/>
      </c>
      <c r="DC48" s="371" t="str">
        <f ca="1">+IF(OFFSET('Sanitation Data'!$G$31,0,10*ROW('Sanitation Data'!G42))="","",OFFSET('Sanitation Data'!$G$31,0,10*ROW('Sanitation Data'!G42)))</f>
        <v/>
      </c>
      <c r="DD48" s="371" t="str">
        <f ca="1">+IF(OFFSET('Sanitation Data'!$G$32,0,10*ROW('Sanitation Data'!G42))="","",OFFSET('Sanitation Data'!$G$32,0,10*ROW('Sanitation Data'!G42)))</f>
        <v/>
      </c>
      <c r="DE48" s="371" t="str">
        <f ca="1">+IF(OFFSET('Sanitation Data'!$H$28,0,10*ROW('Sanitation Data'!H42))="","",OFFSET('Sanitation Data'!$H$28,0,10*ROW('Sanitation Data'!H42)))</f>
        <v/>
      </c>
      <c r="DF48" s="371" t="str">
        <f ca="1">+IF(OFFSET('Sanitation Data'!$H$29,0,10*ROW('Sanitation Data'!H42))="","",OFFSET('Sanitation Data'!$H$29,0,10*ROW('Sanitation Data'!H42)))</f>
        <v/>
      </c>
      <c r="DG48" s="371" t="str">
        <f ca="1">+IF(OFFSET('Sanitation Data'!$H$30,0,10*ROW('Sanitation Data'!H42))="","",OFFSET('Sanitation Data'!$H$30,0,10*ROW('Sanitation Data'!H42)))</f>
        <v/>
      </c>
      <c r="DH48" s="371" t="str">
        <f ca="1">+IF(OFFSET('Sanitation Data'!$H$31,0,10*ROW('Sanitation Data'!H42))="","",OFFSET('Sanitation Data'!$H$31,0,10*ROW('Sanitation Data'!H42)))</f>
        <v/>
      </c>
      <c r="DI48" s="371" t="str">
        <f ca="1">+IF(OFFSET('Sanitation Data'!$H$32,0,10*ROW('Sanitation Data'!H42))="","",OFFSET('Sanitation Data'!$H$32,0,10*ROW('Sanitation Data'!H42)))</f>
        <v/>
      </c>
      <c r="DJ48" s="371" t="str">
        <f ca="1">+IF(OFFSET('Sanitation Data'!$I$28,0,10*ROW('Sanitation Data'!I42))="","",OFFSET('Sanitation Data'!$I$28,0,10*ROW('Sanitation Data'!I42)))</f>
        <v/>
      </c>
      <c r="DK48" s="371" t="str">
        <f ca="1">+IF(OFFSET('Sanitation Data'!$I$29,0,10*ROW('Sanitation Data'!I42))="","",OFFSET('Sanitation Data'!$I$29,0,10*ROW('Sanitation Data'!I42)))</f>
        <v/>
      </c>
      <c r="DL48" s="371" t="str">
        <f ca="1">+IF(OFFSET('Sanitation Data'!$I$30,0,10*ROW('Sanitation Data'!I42))="","",OFFSET('Sanitation Data'!$I$30,0,10*ROW('Sanitation Data'!I42)))</f>
        <v/>
      </c>
      <c r="DM48" s="371" t="str">
        <f ca="1">+IF(OFFSET('Sanitation Data'!$I$31,0,10*ROW('Sanitation Data'!I42))="","",OFFSET('Sanitation Data'!$I$31,0,10*ROW('Sanitation Data'!I42)))</f>
        <v/>
      </c>
      <c r="DN48" s="371" t="str">
        <f ca="1">+IF(OFFSET('Sanitation Data'!$I$32,0,10*ROW('Sanitation Data'!I42))="","",OFFSET('Sanitation Data'!$I$32,0,10*ROW('Sanitation Data'!I42)))</f>
        <v/>
      </c>
      <c r="DO48" s="371" t="str">
        <f ca="1">+IF(OFFSET('Hygiene Data'!$D$11,0,10*ROW('Hygiene Data'!D42))="","",OFFSET('Hygiene Data'!$D$11,0,10*ROW('Hygiene Data'!D42)))</f>
        <v/>
      </c>
      <c r="DP48" s="371" t="str">
        <f ca="1">+IF(OFFSET('Hygiene Data'!$D$12,0,10*ROW('Hygiene Data'!D42))="","",OFFSET('Hygiene Data'!$D$12,0,10*ROW('Hygiene Data'!D42)))</f>
        <v/>
      </c>
      <c r="DQ48" s="371" t="str">
        <f ca="1">+IF(OFFSET('Hygiene Data'!$D$13,0,10*ROW('Hygiene Data'!D42))="","",OFFSET('Hygiene Data'!$D$13,0,10*ROW('Hygiene Data'!D42)))</f>
        <v/>
      </c>
      <c r="DR48" s="371" t="str">
        <f ca="1">+IF(OFFSET('Hygiene Data'!$E$11,0,10*ROW('Hygiene Data'!E42))="","",OFFSET('Hygiene Data'!$E$11,0,10*ROW('Hygiene Data'!E42)))</f>
        <v/>
      </c>
      <c r="DS48" s="371" t="str">
        <f ca="1">+IF(OFFSET('Hygiene Data'!$E$12,0,10*ROW('Hygiene Data'!E42))="","",OFFSET('Hygiene Data'!$E$12,0,10*ROW('Hygiene Data'!E42)))</f>
        <v/>
      </c>
      <c r="DT48" s="371" t="str">
        <f ca="1">+IF(OFFSET('Hygiene Data'!$E$13,0,10*ROW('Hygiene Data'!E42))="","",OFFSET('Hygiene Data'!$E$13,0,10*ROW('Hygiene Data'!E42)))</f>
        <v/>
      </c>
      <c r="DU48" s="371" t="str">
        <f ca="1">+IF(OFFSET('Hygiene Data'!$F$11,0,10*ROW('Hygiene Data'!F42))="","",OFFSET('Hygiene Data'!$F$11,0,10*ROW('Hygiene Data'!F42)))</f>
        <v/>
      </c>
      <c r="DV48" s="371" t="str">
        <f ca="1">+IF(OFFSET('Hygiene Data'!$F$12,0,10*ROW('Hygiene Data'!F42))="","",OFFSET('Hygiene Data'!$F$12,0,10*ROW('Hygiene Data'!F42)))</f>
        <v/>
      </c>
      <c r="DW48" s="371" t="str">
        <f ca="1">+IF(OFFSET('Hygiene Data'!$F$13,0,10*ROW('Hygiene Data'!F42))="","",OFFSET('Hygiene Data'!$F$13,0,10*ROW('Hygiene Data'!F42)))</f>
        <v/>
      </c>
      <c r="DX48" s="371" t="str">
        <f ca="1">+IF(OFFSET('Hygiene Data'!$G$11,0,10*ROW('Hygiene Data'!G42))="","",OFFSET('Hygiene Data'!$G$11,0,10*ROW('Hygiene Data'!G42)))</f>
        <v/>
      </c>
      <c r="DY48" s="371" t="str">
        <f ca="1">+IF(OFFSET('Hygiene Data'!$G$12,0,10*ROW('Hygiene Data'!G42))="","",OFFSET('Hygiene Data'!$G$12,0,10*ROW('Hygiene Data'!G42)))</f>
        <v/>
      </c>
      <c r="DZ48" s="371" t="str">
        <f ca="1">+IF(OFFSET('Hygiene Data'!$G$13,0,10*ROW('Hygiene Data'!G42))="","",OFFSET('Hygiene Data'!$G$13,0,10*ROW('Hygiene Data'!G42)))</f>
        <v/>
      </c>
      <c r="EA48" s="371" t="str">
        <f ca="1">+IF(OFFSET('Hygiene Data'!$H$11,0,10*ROW('Hygiene Data'!H42))="","",OFFSET('Hygiene Data'!$H$11,0,10*ROW('Hygiene Data'!H42)))</f>
        <v/>
      </c>
      <c r="EB48" s="371" t="str">
        <f ca="1">+IF(OFFSET('Hygiene Data'!$H$12,0,10*ROW('Hygiene Data'!H42))="","",OFFSET('Hygiene Data'!$H$12,0,10*ROW('Hygiene Data'!H42)))</f>
        <v/>
      </c>
      <c r="EC48" s="371" t="str">
        <f ca="1">+IF(OFFSET('Hygiene Data'!$H$13,0,10*ROW('Hygiene Data'!H42))="","",OFFSET('Hygiene Data'!$H$13,0,10*ROW('Hygiene Data'!H42)))</f>
        <v/>
      </c>
      <c r="ED48" s="371" t="str">
        <f ca="1">+IF(OFFSET('Hygiene Data'!$I$11,0,10*ROW('Hygiene Data'!I42))="","",OFFSET('Hygiene Data'!$I$11,0,10*ROW('Hygiene Data'!I42)))</f>
        <v/>
      </c>
      <c r="EE48" s="371" t="str">
        <f ca="1">+IF(OFFSET('Hygiene Data'!$I$12,0,10*ROW('Hygiene Data'!I42))="","",OFFSET('Hygiene Data'!$I$12,0,10*ROW('Hygiene Data'!I42)))</f>
        <v/>
      </c>
      <c r="EF48" s="371" t="str">
        <f ca="1">+IF(OFFSET('Hygiene Data'!$I$13,0,10*ROW('Hygiene Data'!I42))="","",OFFSET('Hygiene Data'!$I$13,0,10*ROW('Hygiene Data'!I42)))</f>
        <v/>
      </c>
    </row>
    <row r="49" spans="1:136" x14ac:dyDescent="0.25">
      <c r="A49" s="480" t="str">
        <f ca="1">+IF(OFFSET('Water Data'!$B$2,0,10*ROW('Water Data'!E43))="","",OFFSET('Water Data'!$B$2,0,10*ROW('Water Data'!E43)))</f>
        <v/>
      </c>
      <c r="B49" s="480"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7" t="str">
        <f t="shared" ca="1" si="0"/>
        <v/>
      </c>
      <c r="D49" s="508"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8"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8"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8"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8"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8"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8"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8"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8"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8"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8"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8"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8"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8"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8"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8"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8"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8"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9"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9"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9"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9"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9"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9"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9"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9"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9"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9"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9"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9"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9"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9"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9"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9"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9"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9"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9"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9"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9"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9"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9"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9"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9"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9"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9"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9"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9"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9"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10"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6"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10"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10"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10"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10"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10"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10"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10"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10"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10"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10"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10"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10"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10"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10"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10"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10"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1" t="str">
        <f ca="1">+IF(OFFSET('Water Data'!$D$27,0,10*ROW('Water Data'!D43))="","",OFFSET('Water Data'!$D$27,0,10*ROW('Water Data'!D43)))</f>
        <v/>
      </c>
      <c r="BT49" s="371" t="str">
        <f ca="1">+IF(OFFSET('Water Data'!$D$28,0,10*ROW('Water Data'!D43))="","",OFFSET('Water Data'!$D$28,0,10*ROW('Water Data'!D43)))</f>
        <v/>
      </c>
      <c r="BU49" s="371" t="str">
        <f ca="1">+IF(OFFSET('Water Data'!$D$29,0,10*ROW('Water Data'!D43))="","",OFFSET('Water Data'!$D$29,0,10*ROW('Water Data'!D43)))</f>
        <v/>
      </c>
      <c r="BV49" s="371" t="str">
        <f ca="1">+IF(OFFSET('Water Data'!$E$27,0,10*ROW('Water Data'!E43))="","",OFFSET('Water Data'!$E$27,0,10*ROW('Water Data'!E43)))</f>
        <v/>
      </c>
      <c r="BW49" s="371" t="str">
        <f ca="1">+IF(OFFSET('Water Data'!$E$28,0,10*ROW('Water Data'!E43))="","",OFFSET('Water Data'!$E$28,0,10*ROW('Water Data'!E43)))</f>
        <v/>
      </c>
      <c r="BX49" s="371" t="str">
        <f ca="1">+IF(OFFSET('Water Data'!$E$29,0,10*ROW('Water Data'!E43))="","",OFFSET('Water Data'!$E$29,0,10*ROW('Water Data'!E43)))</f>
        <v/>
      </c>
      <c r="BY49" s="371" t="str">
        <f ca="1">+IF(OFFSET('Water Data'!$F$27,0,10*ROW('Water Data'!F43))="","",OFFSET('Water Data'!$F$27,0,10*ROW('Water Data'!F43)))</f>
        <v/>
      </c>
      <c r="BZ49" s="371" t="str">
        <f ca="1">+IF(OFFSET('Water Data'!$F$28,0,10*ROW('Water Data'!F43))="","",OFFSET('Water Data'!$F$28,0,10*ROW('Water Data'!F43)))</f>
        <v/>
      </c>
      <c r="CA49" s="371" t="str">
        <f ca="1">+IF(OFFSET('Water Data'!$F$29,0,10*ROW('Water Data'!F43))="","",OFFSET('Water Data'!$F$29,0,10*ROW('Water Data'!F43)))</f>
        <v/>
      </c>
      <c r="CB49" s="371" t="str">
        <f ca="1">+IF(OFFSET('Water Data'!$G$27,0,10*ROW('Water Data'!G43))="","",OFFSET('Water Data'!$G$27,0,10*ROW('Water Data'!G43)))</f>
        <v/>
      </c>
      <c r="CC49" s="371" t="str">
        <f ca="1">+IF(OFFSET('Water Data'!$G$28,0,10*ROW('Water Data'!G43))="","",OFFSET('Water Data'!$G$28,0,10*ROW('Water Data'!G43)))</f>
        <v/>
      </c>
      <c r="CD49" s="371" t="str">
        <f ca="1">+IF(OFFSET('Water Data'!$G$29,0,10*ROW('Water Data'!G43))="","",OFFSET('Water Data'!$G$29,0,10*ROW('Water Data'!G43)))</f>
        <v/>
      </c>
      <c r="CE49" s="371" t="str">
        <f ca="1">+IF(OFFSET('Water Data'!$H$27,0,10*ROW('Water Data'!H43))="","",OFFSET('Water Data'!$H$27,0,10*ROW('Water Data'!H43)))</f>
        <v/>
      </c>
      <c r="CF49" s="371" t="str">
        <f ca="1">+IF(OFFSET('Water Data'!$H$28,0,10*ROW('Water Data'!H43))="","",OFFSET('Water Data'!$H$28,0,10*ROW('Water Data'!H43)))</f>
        <v/>
      </c>
      <c r="CG49" s="371" t="str">
        <f ca="1">+IF(OFFSET('Water Data'!$H$29,0,10*ROW('Water Data'!H43))="","",OFFSET('Water Data'!$H$29,0,10*ROW('Water Data'!H43)))</f>
        <v/>
      </c>
      <c r="CH49" s="371" t="str">
        <f ca="1">+IF(OFFSET('Water Data'!$I$27,0,10*ROW('Water Data'!I43))="","",OFFSET('Water Data'!$I$27,0,10*ROW('Water Data'!I43)))</f>
        <v/>
      </c>
      <c r="CI49" s="371" t="str">
        <f ca="1">+IF(OFFSET('Water Data'!$I$28,0,10*ROW('Water Data'!I43))="","",OFFSET('Water Data'!$I$28,0,10*ROW('Water Data'!I43)))</f>
        <v/>
      </c>
      <c r="CJ49" s="371" t="str">
        <f ca="1">+IF(OFFSET('Water Data'!$I$29,0,10*ROW('Water Data'!I43))="","",OFFSET('Water Data'!$I$29,0,10*ROW('Water Data'!I43)))</f>
        <v/>
      </c>
      <c r="CK49" s="371" t="str">
        <f ca="1">+IF(OFFSET('Sanitation Data'!$D$28,0,10*ROW('Sanitation Data'!D43))="","",OFFSET('Sanitation Data'!$D$28,0,10*ROW('Sanitation Data'!D43)))</f>
        <v/>
      </c>
      <c r="CL49" s="371" t="str">
        <f ca="1">+IF(OFFSET('Sanitation Data'!$D$29,0,10*ROW('Sanitation Data'!D43))="","",OFFSET('Sanitation Data'!$D$29,0,10*ROW('Sanitation Data'!D43)))</f>
        <v/>
      </c>
      <c r="CM49" s="371" t="str">
        <f ca="1">+IF(OFFSET('Sanitation Data'!$D$30,0,10*ROW('Sanitation Data'!D43))="","",OFFSET('Sanitation Data'!$D$30,0,10*ROW('Sanitation Data'!D43)))</f>
        <v/>
      </c>
      <c r="CN49" s="371" t="str">
        <f ca="1">+IF(OFFSET('Sanitation Data'!$D$31,0,10*ROW('Sanitation Data'!D43))="","",OFFSET('Sanitation Data'!$D$31,0,10*ROW('Sanitation Data'!D43)))</f>
        <v/>
      </c>
      <c r="CO49" s="371" t="str">
        <f ca="1">+IF(OFFSET('Sanitation Data'!$D$32,0,10*ROW('Sanitation Data'!D43))="","",OFFSET('Sanitation Data'!$D$32,0,10*ROW('Sanitation Data'!D43)))</f>
        <v/>
      </c>
      <c r="CP49" s="371" t="str">
        <f ca="1">+IF(OFFSET('Sanitation Data'!$E$28,0,10*ROW('Sanitation Data'!E43))="","",OFFSET('Sanitation Data'!$E$28,0,10*ROW('Sanitation Data'!E43)))</f>
        <v/>
      </c>
      <c r="CQ49" s="371" t="str">
        <f ca="1">+IF(OFFSET('Sanitation Data'!$E$29,0,10*ROW('Sanitation Data'!E43))="","",OFFSET('Sanitation Data'!$E$29,0,10*ROW('Sanitation Data'!E43)))</f>
        <v/>
      </c>
      <c r="CR49" s="371" t="str">
        <f ca="1">+IF(OFFSET('Sanitation Data'!$E$30,0,10*ROW('Sanitation Data'!E43))="","",OFFSET('Sanitation Data'!$E$30,0,10*ROW('Sanitation Data'!E43)))</f>
        <v/>
      </c>
      <c r="CS49" s="371" t="str">
        <f ca="1">+IF(OFFSET('Sanitation Data'!$E$31,0,10*ROW('Sanitation Data'!E43))="","",OFFSET('Sanitation Data'!$E$31,0,10*ROW('Sanitation Data'!E43)))</f>
        <v/>
      </c>
      <c r="CT49" s="371" t="str">
        <f ca="1">+IF(OFFSET('Sanitation Data'!$E$32,0,10*ROW('Sanitation Data'!E43))="","",OFFSET('Sanitation Data'!$E$32,0,10*ROW('Sanitation Data'!E43)))</f>
        <v/>
      </c>
      <c r="CU49" s="371" t="str">
        <f ca="1">+IF(OFFSET('Sanitation Data'!$F$28,0,10*ROW('Sanitation Data'!F43))="","",OFFSET('Sanitation Data'!$F$28,0,10*ROW('Sanitation Data'!F43)))</f>
        <v/>
      </c>
      <c r="CV49" s="371" t="str">
        <f ca="1">+IF(OFFSET('Sanitation Data'!$F$29,0,10*ROW('Sanitation Data'!F43))="","",OFFSET('Sanitation Data'!$F$29,0,10*ROW('Sanitation Data'!F43)))</f>
        <v/>
      </c>
      <c r="CW49" s="371" t="str">
        <f ca="1">+IF(OFFSET('Sanitation Data'!$F$30,0,10*ROW('Sanitation Data'!F43))="","",OFFSET('Sanitation Data'!$F$30,0,10*ROW('Sanitation Data'!F43)))</f>
        <v/>
      </c>
      <c r="CX49" s="371" t="str">
        <f ca="1">+IF(OFFSET('Sanitation Data'!$F$31,0,10*ROW('Sanitation Data'!F43))="","",OFFSET('Sanitation Data'!$F$31,0,10*ROW('Sanitation Data'!F43)))</f>
        <v/>
      </c>
      <c r="CY49" s="371" t="str">
        <f ca="1">+IF(OFFSET('Sanitation Data'!$F$32,0,10*ROW('Sanitation Data'!F43))="","",OFFSET('Sanitation Data'!$F$32,0,10*ROW('Sanitation Data'!F43)))</f>
        <v/>
      </c>
      <c r="CZ49" s="371" t="str">
        <f ca="1">+IF(OFFSET('Sanitation Data'!$G$28,0,10*ROW('Sanitation Data'!G43))="","",OFFSET('Sanitation Data'!$G$28,0,10*ROW('Sanitation Data'!G43)))</f>
        <v/>
      </c>
      <c r="DA49" s="371" t="str">
        <f ca="1">+IF(OFFSET('Sanitation Data'!$G$29,0,10*ROW('Sanitation Data'!G43))="","",OFFSET('Sanitation Data'!$G$29,0,10*ROW('Sanitation Data'!G43)))</f>
        <v/>
      </c>
      <c r="DB49" s="371" t="str">
        <f ca="1">+IF(OFFSET('Sanitation Data'!$G$30,0,10*ROW('Sanitation Data'!G43))="","",OFFSET('Sanitation Data'!$G$30,0,10*ROW('Sanitation Data'!G43)))</f>
        <v/>
      </c>
      <c r="DC49" s="371" t="str">
        <f ca="1">+IF(OFFSET('Sanitation Data'!$G$31,0,10*ROW('Sanitation Data'!G43))="","",OFFSET('Sanitation Data'!$G$31,0,10*ROW('Sanitation Data'!G43)))</f>
        <v/>
      </c>
      <c r="DD49" s="371" t="str">
        <f ca="1">+IF(OFFSET('Sanitation Data'!$G$32,0,10*ROW('Sanitation Data'!G43))="","",OFFSET('Sanitation Data'!$G$32,0,10*ROW('Sanitation Data'!G43)))</f>
        <v/>
      </c>
      <c r="DE49" s="371" t="str">
        <f ca="1">+IF(OFFSET('Sanitation Data'!$H$28,0,10*ROW('Sanitation Data'!H43))="","",OFFSET('Sanitation Data'!$H$28,0,10*ROW('Sanitation Data'!H43)))</f>
        <v/>
      </c>
      <c r="DF49" s="371" t="str">
        <f ca="1">+IF(OFFSET('Sanitation Data'!$H$29,0,10*ROW('Sanitation Data'!H43))="","",OFFSET('Sanitation Data'!$H$29,0,10*ROW('Sanitation Data'!H43)))</f>
        <v/>
      </c>
      <c r="DG49" s="371" t="str">
        <f ca="1">+IF(OFFSET('Sanitation Data'!$H$30,0,10*ROW('Sanitation Data'!H43))="","",OFFSET('Sanitation Data'!$H$30,0,10*ROW('Sanitation Data'!H43)))</f>
        <v/>
      </c>
      <c r="DH49" s="371" t="str">
        <f ca="1">+IF(OFFSET('Sanitation Data'!$H$31,0,10*ROW('Sanitation Data'!H43))="","",OFFSET('Sanitation Data'!$H$31,0,10*ROW('Sanitation Data'!H43)))</f>
        <v/>
      </c>
      <c r="DI49" s="371" t="str">
        <f ca="1">+IF(OFFSET('Sanitation Data'!$H$32,0,10*ROW('Sanitation Data'!H43))="","",OFFSET('Sanitation Data'!$H$32,0,10*ROW('Sanitation Data'!H43)))</f>
        <v/>
      </c>
      <c r="DJ49" s="371" t="str">
        <f ca="1">+IF(OFFSET('Sanitation Data'!$I$28,0,10*ROW('Sanitation Data'!I43))="","",OFFSET('Sanitation Data'!$I$28,0,10*ROW('Sanitation Data'!I43)))</f>
        <v/>
      </c>
      <c r="DK49" s="371" t="str">
        <f ca="1">+IF(OFFSET('Sanitation Data'!$I$29,0,10*ROW('Sanitation Data'!I43))="","",OFFSET('Sanitation Data'!$I$29,0,10*ROW('Sanitation Data'!I43)))</f>
        <v/>
      </c>
      <c r="DL49" s="371" t="str">
        <f ca="1">+IF(OFFSET('Sanitation Data'!$I$30,0,10*ROW('Sanitation Data'!I43))="","",OFFSET('Sanitation Data'!$I$30,0,10*ROW('Sanitation Data'!I43)))</f>
        <v/>
      </c>
      <c r="DM49" s="371" t="str">
        <f ca="1">+IF(OFFSET('Sanitation Data'!$I$31,0,10*ROW('Sanitation Data'!I43))="","",OFFSET('Sanitation Data'!$I$31,0,10*ROW('Sanitation Data'!I43)))</f>
        <v/>
      </c>
      <c r="DN49" s="371" t="str">
        <f ca="1">+IF(OFFSET('Sanitation Data'!$I$32,0,10*ROW('Sanitation Data'!I43))="","",OFFSET('Sanitation Data'!$I$32,0,10*ROW('Sanitation Data'!I43)))</f>
        <v/>
      </c>
      <c r="DO49" s="371" t="str">
        <f ca="1">+IF(OFFSET('Hygiene Data'!$D$11,0,10*ROW('Hygiene Data'!D43))="","",OFFSET('Hygiene Data'!$D$11,0,10*ROW('Hygiene Data'!D43)))</f>
        <v/>
      </c>
      <c r="DP49" s="371" t="str">
        <f ca="1">+IF(OFFSET('Hygiene Data'!$D$12,0,10*ROW('Hygiene Data'!D43))="","",OFFSET('Hygiene Data'!$D$12,0,10*ROW('Hygiene Data'!D43)))</f>
        <v/>
      </c>
      <c r="DQ49" s="371" t="str">
        <f ca="1">+IF(OFFSET('Hygiene Data'!$D$13,0,10*ROW('Hygiene Data'!D43))="","",OFFSET('Hygiene Data'!$D$13,0,10*ROW('Hygiene Data'!D43)))</f>
        <v/>
      </c>
      <c r="DR49" s="371" t="str">
        <f ca="1">+IF(OFFSET('Hygiene Data'!$E$11,0,10*ROW('Hygiene Data'!E43))="","",OFFSET('Hygiene Data'!$E$11,0,10*ROW('Hygiene Data'!E43)))</f>
        <v/>
      </c>
      <c r="DS49" s="371" t="str">
        <f ca="1">+IF(OFFSET('Hygiene Data'!$E$12,0,10*ROW('Hygiene Data'!E43))="","",OFFSET('Hygiene Data'!$E$12,0,10*ROW('Hygiene Data'!E43)))</f>
        <v/>
      </c>
      <c r="DT49" s="371" t="str">
        <f ca="1">+IF(OFFSET('Hygiene Data'!$E$13,0,10*ROW('Hygiene Data'!E43))="","",OFFSET('Hygiene Data'!$E$13,0,10*ROW('Hygiene Data'!E43)))</f>
        <v/>
      </c>
      <c r="DU49" s="371" t="str">
        <f ca="1">+IF(OFFSET('Hygiene Data'!$F$11,0,10*ROW('Hygiene Data'!F43))="","",OFFSET('Hygiene Data'!$F$11,0,10*ROW('Hygiene Data'!F43)))</f>
        <v/>
      </c>
      <c r="DV49" s="371" t="str">
        <f ca="1">+IF(OFFSET('Hygiene Data'!$F$12,0,10*ROW('Hygiene Data'!F43))="","",OFFSET('Hygiene Data'!$F$12,0,10*ROW('Hygiene Data'!F43)))</f>
        <v/>
      </c>
      <c r="DW49" s="371" t="str">
        <f ca="1">+IF(OFFSET('Hygiene Data'!$F$13,0,10*ROW('Hygiene Data'!F43))="","",OFFSET('Hygiene Data'!$F$13,0,10*ROW('Hygiene Data'!F43)))</f>
        <v/>
      </c>
      <c r="DX49" s="371" t="str">
        <f ca="1">+IF(OFFSET('Hygiene Data'!$G$11,0,10*ROW('Hygiene Data'!G43))="","",OFFSET('Hygiene Data'!$G$11,0,10*ROW('Hygiene Data'!G43)))</f>
        <v/>
      </c>
      <c r="DY49" s="371" t="str">
        <f ca="1">+IF(OFFSET('Hygiene Data'!$G$12,0,10*ROW('Hygiene Data'!G43))="","",OFFSET('Hygiene Data'!$G$12,0,10*ROW('Hygiene Data'!G43)))</f>
        <v/>
      </c>
      <c r="DZ49" s="371" t="str">
        <f ca="1">+IF(OFFSET('Hygiene Data'!$G$13,0,10*ROW('Hygiene Data'!G43))="","",OFFSET('Hygiene Data'!$G$13,0,10*ROW('Hygiene Data'!G43)))</f>
        <v/>
      </c>
      <c r="EA49" s="371" t="str">
        <f ca="1">+IF(OFFSET('Hygiene Data'!$H$11,0,10*ROW('Hygiene Data'!H43))="","",OFFSET('Hygiene Data'!$H$11,0,10*ROW('Hygiene Data'!H43)))</f>
        <v/>
      </c>
      <c r="EB49" s="371" t="str">
        <f ca="1">+IF(OFFSET('Hygiene Data'!$H$12,0,10*ROW('Hygiene Data'!H43))="","",OFFSET('Hygiene Data'!$H$12,0,10*ROW('Hygiene Data'!H43)))</f>
        <v/>
      </c>
      <c r="EC49" s="371" t="str">
        <f ca="1">+IF(OFFSET('Hygiene Data'!$H$13,0,10*ROW('Hygiene Data'!H43))="","",OFFSET('Hygiene Data'!$H$13,0,10*ROW('Hygiene Data'!H43)))</f>
        <v/>
      </c>
      <c r="ED49" s="371" t="str">
        <f ca="1">+IF(OFFSET('Hygiene Data'!$I$11,0,10*ROW('Hygiene Data'!I43))="","",OFFSET('Hygiene Data'!$I$11,0,10*ROW('Hygiene Data'!I43)))</f>
        <v/>
      </c>
      <c r="EE49" s="371" t="str">
        <f ca="1">+IF(OFFSET('Hygiene Data'!$I$12,0,10*ROW('Hygiene Data'!I43))="","",OFFSET('Hygiene Data'!$I$12,0,10*ROW('Hygiene Data'!I43)))</f>
        <v/>
      </c>
      <c r="EF49" s="371" t="str">
        <f ca="1">+IF(OFFSET('Hygiene Data'!$I$13,0,10*ROW('Hygiene Data'!I43))="","",OFFSET('Hygiene Data'!$I$13,0,10*ROW('Hygiene Data'!I43)))</f>
        <v/>
      </c>
    </row>
    <row r="50" spans="1:136" x14ac:dyDescent="0.25">
      <c r="A50" s="480" t="str">
        <f ca="1">+IF(OFFSET('Water Data'!$B$2,0,10*ROW('Water Data'!E44))="","",OFFSET('Water Data'!$B$2,0,10*ROW('Water Data'!E44)))</f>
        <v/>
      </c>
      <c r="B50" s="480"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7" t="str">
        <f t="shared" ca="1" si="0"/>
        <v/>
      </c>
      <c r="D50" s="508"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8"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8"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8"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8"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8"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8"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8"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8"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8"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8"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8"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8"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8"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8"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8"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8"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8"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9"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9"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9"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9"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9"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9"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9"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9"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9"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9"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9"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9"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9"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9"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9"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9"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9"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9"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9"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9"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9"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9"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9"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9"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9"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9"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9"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9"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9"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9"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10"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6"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10"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10"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10"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10"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10"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10"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10"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10"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10"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10"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10"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10"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10"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10"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10"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10"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1" t="str">
        <f ca="1">+IF(OFFSET('Water Data'!$D$27,0,10*ROW('Water Data'!D44))="","",OFFSET('Water Data'!$D$27,0,10*ROW('Water Data'!D44)))</f>
        <v/>
      </c>
      <c r="BT50" s="371" t="str">
        <f ca="1">+IF(OFFSET('Water Data'!$D$28,0,10*ROW('Water Data'!D44))="","",OFFSET('Water Data'!$D$28,0,10*ROW('Water Data'!D44)))</f>
        <v/>
      </c>
      <c r="BU50" s="371" t="str">
        <f ca="1">+IF(OFFSET('Water Data'!$D$29,0,10*ROW('Water Data'!D44))="","",OFFSET('Water Data'!$D$29,0,10*ROW('Water Data'!D44)))</f>
        <v/>
      </c>
      <c r="BV50" s="371" t="str">
        <f ca="1">+IF(OFFSET('Water Data'!$E$27,0,10*ROW('Water Data'!E44))="","",OFFSET('Water Data'!$E$27,0,10*ROW('Water Data'!E44)))</f>
        <v/>
      </c>
      <c r="BW50" s="371" t="str">
        <f ca="1">+IF(OFFSET('Water Data'!$E$28,0,10*ROW('Water Data'!E44))="","",OFFSET('Water Data'!$E$28,0,10*ROW('Water Data'!E44)))</f>
        <v/>
      </c>
      <c r="BX50" s="371" t="str">
        <f ca="1">+IF(OFFSET('Water Data'!$E$29,0,10*ROW('Water Data'!E44))="","",OFFSET('Water Data'!$E$29,0,10*ROW('Water Data'!E44)))</f>
        <v/>
      </c>
      <c r="BY50" s="371" t="str">
        <f ca="1">+IF(OFFSET('Water Data'!$F$27,0,10*ROW('Water Data'!F44))="","",OFFSET('Water Data'!$F$27,0,10*ROW('Water Data'!F44)))</f>
        <v/>
      </c>
      <c r="BZ50" s="371" t="str">
        <f ca="1">+IF(OFFSET('Water Data'!$F$28,0,10*ROW('Water Data'!F44))="","",OFFSET('Water Data'!$F$28,0,10*ROW('Water Data'!F44)))</f>
        <v/>
      </c>
      <c r="CA50" s="371" t="str">
        <f ca="1">+IF(OFFSET('Water Data'!$F$29,0,10*ROW('Water Data'!F44))="","",OFFSET('Water Data'!$F$29,0,10*ROW('Water Data'!F44)))</f>
        <v/>
      </c>
      <c r="CB50" s="371" t="str">
        <f ca="1">+IF(OFFSET('Water Data'!$G$27,0,10*ROW('Water Data'!G44))="","",OFFSET('Water Data'!$G$27,0,10*ROW('Water Data'!G44)))</f>
        <v/>
      </c>
      <c r="CC50" s="371" t="str">
        <f ca="1">+IF(OFFSET('Water Data'!$G$28,0,10*ROW('Water Data'!G44))="","",OFFSET('Water Data'!$G$28,0,10*ROW('Water Data'!G44)))</f>
        <v/>
      </c>
      <c r="CD50" s="371" t="str">
        <f ca="1">+IF(OFFSET('Water Data'!$G$29,0,10*ROW('Water Data'!G44))="","",OFFSET('Water Data'!$G$29,0,10*ROW('Water Data'!G44)))</f>
        <v/>
      </c>
      <c r="CE50" s="371" t="str">
        <f ca="1">+IF(OFFSET('Water Data'!$H$27,0,10*ROW('Water Data'!H44))="","",OFFSET('Water Data'!$H$27,0,10*ROW('Water Data'!H44)))</f>
        <v/>
      </c>
      <c r="CF50" s="371" t="str">
        <f ca="1">+IF(OFFSET('Water Data'!$H$28,0,10*ROW('Water Data'!H44))="","",OFFSET('Water Data'!$H$28,0,10*ROW('Water Data'!H44)))</f>
        <v/>
      </c>
      <c r="CG50" s="371" t="str">
        <f ca="1">+IF(OFFSET('Water Data'!$H$29,0,10*ROW('Water Data'!H44))="","",OFFSET('Water Data'!$H$29,0,10*ROW('Water Data'!H44)))</f>
        <v/>
      </c>
      <c r="CH50" s="371" t="str">
        <f ca="1">+IF(OFFSET('Water Data'!$I$27,0,10*ROW('Water Data'!I44))="","",OFFSET('Water Data'!$I$27,0,10*ROW('Water Data'!I44)))</f>
        <v/>
      </c>
      <c r="CI50" s="371" t="str">
        <f ca="1">+IF(OFFSET('Water Data'!$I$28,0,10*ROW('Water Data'!I44))="","",OFFSET('Water Data'!$I$28,0,10*ROW('Water Data'!I44)))</f>
        <v/>
      </c>
      <c r="CJ50" s="371" t="str">
        <f ca="1">+IF(OFFSET('Water Data'!$I$29,0,10*ROW('Water Data'!I44))="","",OFFSET('Water Data'!$I$29,0,10*ROW('Water Data'!I44)))</f>
        <v/>
      </c>
      <c r="CK50" s="371" t="str">
        <f ca="1">+IF(OFFSET('Sanitation Data'!$D$28,0,10*ROW('Sanitation Data'!D44))="","",OFFSET('Sanitation Data'!$D$28,0,10*ROW('Sanitation Data'!D44)))</f>
        <v/>
      </c>
      <c r="CL50" s="371" t="str">
        <f ca="1">+IF(OFFSET('Sanitation Data'!$D$29,0,10*ROW('Sanitation Data'!D44))="","",OFFSET('Sanitation Data'!$D$29,0,10*ROW('Sanitation Data'!D44)))</f>
        <v/>
      </c>
      <c r="CM50" s="371" t="str">
        <f ca="1">+IF(OFFSET('Sanitation Data'!$D$30,0,10*ROW('Sanitation Data'!D44))="","",OFFSET('Sanitation Data'!$D$30,0,10*ROW('Sanitation Data'!D44)))</f>
        <v/>
      </c>
      <c r="CN50" s="371" t="str">
        <f ca="1">+IF(OFFSET('Sanitation Data'!$D$31,0,10*ROW('Sanitation Data'!D44))="","",OFFSET('Sanitation Data'!$D$31,0,10*ROW('Sanitation Data'!D44)))</f>
        <v/>
      </c>
      <c r="CO50" s="371" t="str">
        <f ca="1">+IF(OFFSET('Sanitation Data'!$D$32,0,10*ROW('Sanitation Data'!D44))="","",OFFSET('Sanitation Data'!$D$32,0,10*ROW('Sanitation Data'!D44)))</f>
        <v/>
      </c>
      <c r="CP50" s="371" t="str">
        <f ca="1">+IF(OFFSET('Sanitation Data'!$E$28,0,10*ROW('Sanitation Data'!E44))="","",OFFSET('Sanitation Data'!$E$28,0,10*ROW('Sanitation Data'!E44)))</f>
        <v/>
      </c>
      <c r="CQ50" s="371" t="str">
        <f ca="1">+IF(OFFSET('Sanitation Data'!$E$29,0,10*ROW('Sanitation Data'!E44))="","",OFFSET('Sanitation Data'!$E$29,0,10*ROW('Sanitation Data'!E44)))</f>
        <v/>
      </c>
      <c r="CR50" s="371" t="str">
        <f ca="1">+IF(OFFSET('Sanitation Data'!$E$30,0,10*ROW('Sanitation Data'!E44))="","",OFFSET('Sanitation Data'!$E$30,0,10*ROW('Sanitation Data'!E44)))</f>
        <v/>
      </c>
      <c r="CS50" s="371" t="str">
        <f ca="1">+IF(OFFSET('Sanitation Data'!$E$31,0,10*ROW('Sanitation Data'!E44))="","",OFFSET('Sanitation Data'!$E$31,0,10*ROW('Sanitation Data'!E44)))</f>
        <v/>
      </c>
      <c r="CT50" s="371" t="str">
        <f ca="1">+IF(OFFSET('Sanitation Data'!$E$32,0,10*ROW('Sanitation Data'!E44))="","",OFFSET('Sanitation Data'!$E$32,0,10*ROW('Sanitation Data'!E44)))</f>
        <v/>
      </c>
      <c r="CU50" s="371" t="str">
        <f ca="1">+IF(OFFSET('Sanitation Data'!$F$28,0,10*ROW('Sanitation Data'!F44))="","",OFFSET('Sanitation Data'!$F$28,0,10*ROW('Sanitation Data'!F44)))</f>
        <v/>
      </c>
      <c r="CV50" s="371" t="str">
        <f ca="1">+IF(OFFSET('Sanitation Data'!$F$29,0,10*ROW('Sanitation Data'!F44))="","",OFFSET('Sanitation Data'!$F$29,0,10*ROW('Sanitation Data'!F44)))</f>
        <v/>
      </c>
      <c r="CW50" s="371" t="str">
        <f ca="1">+IF(OFFSET('Sanitation Data'!$F$30,0,10*ROW('Sanitation Data'!F44))="","",OFFSET('Sanitation Data'!$F$30,0,10*ROW('Sanitation Data'!F44)))</f>
        <v/>
      </c>
      <c r="CX50" s="371" t="str">
        <f ca="1">+IF(OFFSET('Sanitation Data'!$F$31,0,10*ROW('Sanitation Data'!F44))="","",OFFSET('Sanitation Data'!$F$31,0,10*ROW('Sanitation Data'!F44)))</f>
        <v/>
      </c>
      <c r="CY50" s="371" t="str">
        <f ca="1">+IF(OFFSET('Sanitation Data'!$F$32,0,10*ROW('Sanitation Data'!F44))="","",OFFSET('Sanitation Data'!$F$32,0,10*ROW('Sanitation Data'!F44)))</f>
        <v/>
      </c>
      <c r="CZ50" s="371" t="str">
        <f ca="1">+IF(OFFSET('Sanitation Data'!$G$28,0,10*ROW('Sanitation Data'!G44))="","",OFFSET('Sanitation Data'!$G$28,0,10*ROW('Sanitation Data'!G44)))</f>
        <v/>
      </c>
      <c r="DA50" s="371" t="str">
        <f ca="1">+IF(OFFSET('Sanitation Data'!$G$29,0,10*ROW('Sanitation Data'!G44))="","",OFFSET('Sanitation Data'!$G$29,0,10*ROW('Sanitation Data'!G44)))</f>
        <v/>
      </c>
      <c r="DB50" s="371" t="str">
        <f ca="1">+IF(OFFSET('Sanitation Data'!$G$30,0,10*ROW('Sanitation Data'!G44))="","",OFFSET('Sanitation Data'!$G$30,0,10*ROW('Sanitation Data'!G44)))</f>
        <v/>
      </c>
      <c r="DC50" s="371" t="str">
        <f ca="1">+IF(OFFSET('Sanitation Data'!$G$31,0,10*ROW('Sanitation Data'!G44))="","",OFFSET('Sanitation Data'!$G$31,0,10*ROW('Sanitation Data'!G44)))</f>
        <v/>
      </c>
      <c r="DD50" s="371" t="str">
        <f ca="1">+IF(OFFSET('Sanitation Data'!$G$32,0,10*ROW('Sanitation Data'!G44))="","",OFFSET('Sanitation Data'!$G$32,0,10*ROW('Sanitation Data'!G44)))</f>
        <v/>
      </c>
      <c r="DE50" s="371" t="str">
        <f ca="1">+IF(OFFSET('Sanitation Data'!$H$28,0,10*ROW('Sanitation Data'!H44))="","",OFFSET('Sanitation Data'!$H$28,0,10*ROW('Sanitation Data'!H44)))</f>
        <v/>
      </c>
      <c r="DF50" s="371" t="str">
        <f ca="1">+IF(OFFSET('Sanitation Data'!$H$29,0,10*ROW('Sanitation Data'!H44))="","",OFFSET('Sanitation Data'!$H$29,0,10*ROW('Sanitation Data'!H44)))</f>
        <v/>
      </c>
      <c r="DG50" s="371" t="str">
        <f ca="1">+IF(OFFSET('Sanitation Data'!$H$30,0,10*ROW('Sanitation Data'!H44))="","",OFFSET('Sanitation Data'!$H$30,0,10*ROW('Sanitation Data'!H44)))</f>
        <v/>
      </c>
      <c r="DH50" s="371" t="str">
        <f ca="1">+IF(OFFSET('Sanitation Data'!$H$31,0,10*ROW('Sanitation Data'!H44))="","",OFFSET('Sanitation Data'!$H$31,0,10*ROW('Sanitation Data'!H44)))</f>
        <v/>
      </c>
      <c r="DI50" s="371" t="str">
        <f ca="1">+IF(OFFSET('Sanitation Data'!$H$32,0,10*ROW('Sanitation Data'!H44))="","",OFFSET('Sanitation Data'!$H$32,0,10*ROW('Sanitation Data'!H44)))</f>
        <v/>
      </c>
      <c r="DJ50" s="371" t="str">
        <f ca="1">+IF(OFFSET('Sanitation Data'!$I$28,0,10*ROW('Sanitation Data'!I44))="","",OFFSET('Sanitation Data'!$I$28,0,10*ROW('Sanitation Data'!I44)))</f>
        <v/>
      </c>
      <c r="DK50" s="371" t="str">
        <f ca="1">+IF(OFFSET('Sanitation Data'!$I$29,0,10*ROW('Sanitation Data'!I44))="","",OFFSET('Sanitation Data'!$I$29,0,10*ROW('Sanitation Data'!I44)))</f>
        <v/>
      </c>
      <c r="DL50" s="371" t="str">
        <f ca="1">+IF(OFFSET('Sanitation Data'!$I$30,0,10*ROW('Sanitation Data'!I44))="","",OFFSET('Sanitation Data'!$I$30,0,10*ROW('Sanitation Data'!I44)))</f>
        <v/>
      </c>
      <c r="DM50" s="371" t="str">
        <f ca="1">+IF(OFFSET('Sanitation Data'!$I$31,0,10*ROW('Sanitation Data'!I44))="","",OFFSET('Sanitation Data'!$I$31,0,10*ROW('Sanitation Data'!I44)))</f>
        <v/>
      </c>
      <c r="DN50" s="371" t="str">
        <f ca="1">+IF(OFFSET('Sanitation Data'!$I$32,0,10*ROW('Sanitation Data'!I44))="","",OFFSET('Sanitation Data'!$I$32,0,10*ROW('Sanitation Data'!I44)))</f>
        <v/>
      </c>
      <c r="DO50" s="371" t="str">
        <f ca="1">+IF(OFFSET('Hygiene Data'!$D$11,0,10*ROW('Hygiene Data'!D44))="","",OFFSET('Hygiene Data'!$D$11,0,10*ROW('Hygiene Data'!D44)))</f>
        <v/>
      </c>
      <c r="DP50" s="371" t="str">
        <f ca="1">+IF(OFFSET('Hygiene Data'!$D$12,0,10*ROW('Hygiene Data'!D44))="","",OFFSET('Hygiene Data'!$D$12,0,10*ROW('Hygiene Data'!D44)))</f>
        <v/>
      </c>
      <c r="DQ50" s="371" t="str">
        <f ca="1">+IF(OFFSET('Hygiene Data'!$D$13,0,10*ROW('Hygiene Data'!D44))="","",OFFSET('Hygiene Data'!$D$13,0,10*ROW('Hygiene Data'!D44)))</f>
        <v/>
      </c>
      <c r="DR50" s="371" t="str">
        <f ca="1">+IF(OFFSET('Hygiene Data'!$E$11,0,10*ROW('Hygiene Data'!E44))="","",OFFSET('Hygiene Data'!$E$11,0,10*ROW('Hygiene Data'!E44)))</f>
        <v/>
      </c>
      <c r="DS50" s="371" t="str">
        <f ca="1">+IF(OFFSET('Hygiene Data'!$E$12,0,10*ROW('Hygiene Data'!E44))="","",OFFSET('Hygiene Data'!$E$12,0,10*ROW('Hygiene Data'!E44)))</f>
        <v/>
      </c>
      <c r="DT50" s="371" t="str">
        <f ca="1">+IF(OFFSET('Hygiene Data'!$E$13,0,10*ROW('Hygiene Data'!E44))="","",OFFSET('Hygiene Data'!$E$13,0,10*ROW('Hygiene Data'!E44)))</f>
        <v/>
      </c>
      <c r="DU50" s="371" t="str">
        <f ca="1">+IF(OFFSET('Hygiene Data'!$F$11,0,10*ROW('Hygiene Data'!F44))="","",OFFSET('Hygiene Data'!$F$11,0,10*ROW('Hygiene Data'!F44)))</f>
        <v/>
      </c>
      <c r="DV50" s="371" t="str">
        <f ca="1">+IF(OFFSET('Hygiene Data'!$F$12,0,10*ROW('Hygiene Data'!F44))="","",OFFSET('Hygiene Data'!$F$12,0,10*ROW('Hygiene Data'!F44)))</f>
        <v/>
      </c>
      <c r="DW50" s="371" t="str">
        <f ca="1">+IF(OFFSET('Hygiene Data'!$F$13,0,10*ROW('Hygiene Data'!F44))="","",OFFSET('Hygiene Data'!$F$13,0,10*ROW('Hygiene Data'!F44)))</f>
        <v/>
      </c>
      <c r="DX50" s="371" t="str">
        <f ca="1">+IF(OFFSET('Hygiene Data'!$G$11,0,10*ROW('Hygiene Data'!G44))="","",OFFSET('Hygiene Data'!$G$11,0,10*ROW('Hygiene Data'!G44)))</f>
        <v/>
      </c>
      <c r="DY50" s="371" t="str">
        <f ca="1">+IF(OFFSET('Hygiene Data'!$G$12,0,10*ROW('Hygiene Data'!G44))="","",OFFSET('Hygiene Data'!$G$12,0,10*ROW('Hygiene Data'!G44)))</f>
        <v/>
      </c>
      <c r="DZ50" s="371" t="str">
        <f ca="1">+IF(OFFSET('Hygiene Data'!$G$13,0,10*ROW('Hygiene Data'!G44))="","",OFFSET('Hygiene Data'!$G$13,0,10*ROW('Hygiene Data'!G44)))</f>
        <v/>
      </c>
      <c r="EA50" s="371" t="str">
        <f ca="1">+IF(OFFSET('Hygiene Data'!$H$11,0,10*ROW('Hygiene Data'!H44))="","",OFFSET('Hygiene Data'!$H$11,0,10*ROW('Hygiene Data'!H44)))</f>
        <v/>
      </c>
      <c r="EB50" s="371" t="str">
        <f ca="1">+IF(OFFSET('Hygiene Data'!$H$12,0,10*ROW('Hygiene Data'!H44))="","",OFFSET('Hygiene Data'!$H$12,0,10*ROW('Hygiene Data'!H44)))</f>
        <v/>
      </c>
      <c r="EC50" s="371" t="str">
        <f ca="1">+IF(OFFSET('Hygiene Data'!$H$13,0,10*ROW('Hygiene Data'!H44))="","",OFFSET('Hygiene Data'!$H$13,0,10*ROW('Hygiene Data'!H44)))</f>
        <v/>
      </c>
      <c r="ED50" s="371" t="str">
        <f ca="1">+IF(OFFSET('Hygiene Data'!$I$11,0,10*ROW('Hygiene Data'!I44))="","",OFFSET('Hygiene Data'!$I$11,0,10*ROW('Hygiene Data'!I44)))</f>
        <v/>
      </c>
      <c r="EE50" s="371" t="str">
        <f ca="1">+IF(OFFSET('Hygiene Data'!$I$12,0,10*ROW('Hygiene Data'!I44))="","",OFFSET('Hygiene Data'!$I$12,0,10*ROW('Hygiene Data'!I44)))</f>
        <v/>
      </c>
      <c r="EF50" s="371" t="str">
        <f ca="1">+IF(OFFSET('Hygiene Data'!$I$13,0,10*ROW('Hygiene Data'!I44))="","",OFFSET('Hygiene Data'!$I$13,0,10*ROW('Hygiene Data'!I44)))</f>
        <v/>
      </c>
    </row>
    <row r="51" spans="1:136" x14ac:dyDescent="0.25">
      <c r="A51" s="480" t="str">
        <f ca="1">+IF(OFFSET('Water Data'!$B$2,0,10*ROW('Water Data'!E45))="","",OFFSET('Water Data'!$B$2,0,10*ROW('Water Data'!E45)))</f>
        <v/>
      </c>
      <c r="B51" s="480"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7" t="str">
        <f t="shared" ca="1" si="0"/>
        <v/>
      </c>
      <c r="D51" s="508"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8"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8"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8"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8"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8"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8"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8"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8"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8"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8"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8"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8"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8"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8"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8"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8"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8"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9"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9"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9"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9"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9"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9"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9"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9"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9"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9"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9"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9"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9"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9"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9"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9"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9"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9"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9"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9"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9"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9"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9"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9"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9"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9"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9"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9"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9"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9"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10"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6"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10"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10"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10"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10"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10"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10"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10"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10"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10"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10"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10"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10"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10"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10"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10"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10"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1" t="str">
        <f ca="1">+IF(OFFSET('Water Data'!$D$27,0,10*ROW('Water Data'!D45))="","",OFFSET('Water Data'!$D$27,0,10*ROW('Water Data'!D45)))</f>
        <v/>
      </c>
      <c r="BT51" s="371" t="str">
        <f ca="1">+IF(OFFSET('Water Data'!$D$28,0,10*ROW('Water Data'!D45))="","",OFFSET('Water Data'!$D$28,0,10*ROW('Water Data'!D45)))</f>
        <v/>
      </c>
      <c r="BU51" s="371" t="str">
        <f ca="1">+IF(OFFSET('Water Data'!$D$29,0,10*ROW('Water Data'!D45))="","",OFFSET('Water Data'!$D$29,0,10*ROW('Water Data'!D45)))</f>
        <v/>
      </c>
      <c r="BV51" s="371" t="str">
        <f ca="1">+IF(OFFSET('Water Data'!$E$27,0,10*ROW('Water Data'!E45))="","",OFFSET('Water Data'!$E$27,0,10*ROW('Water Data'!E45)))</f>
        <v/>
      </c>
      <c r="BW51" s="371" t="str">
        <f ca="1">+IF(OFFSET('Water Data'!$E$28,0,10*ROW('Water Data'!E45))="","",OFFSET('Water Data'!$E$28,0,10*ROW('Water Data'!E45)))</f>
        <v/>
      </c>
      <c r="BX51" s="371" t="str">
        <f ca="1">+IF(OFFSET('Water Data'!$E$29,0,10*ROW('Water Data'!E45))="","",OFFSET('Water Data'!$E$29,0,10*ROW('Water Data'!E45)))</f>
        <v/>
      </c>
      <c r="BY51" s="371" t="str">
        <f ca="1">+IF(OFFSET('Water Data'!$F$27,0,10*ROW('Water Data'!F45))="","",OFFSET('Water Data'!$F$27,0,10*ROW('Water Data'!F45)))</f>
        <v/>
      </c>
      <c r="BZ51" s="371" t="str">
        <f ca="1">+IF(OFFSET('Water Data'!$F$28,0,10*ROW('Water Data'!F45))="","",OFFSET('Water Data'!$F$28,0,10*ROW('Water Data'!F45)))</f>
        <v/>
      </c>
      <c r="CA51" s="371" t="str">
        <f ca="1">+IF(OFFSET('Water Data'!$F$29,0,10*ROW('Water Data'!F45))="","",OFFSET('Water Data'!$F$29,0,10*ROW('Water Data'!F45)))</f>
        <v/>
      </c>
      <c r="CB51" s="371" t="str">
        <f ca="1">+IF(OFFSET('Water Data'!$G$27,0,10*ROW('Water Data'!G45))="","",OFFSET('Water Data'!$G$27,0,10*ROW('Water Data'!G45)))</f>
        <v/>
      </c>
      <c r="CC51" s="371" t="str">
        <f ca="1">+IF(OFFSET('Water Data'!$G$28,0,10*ROW('Water Data'!G45))="","",OFFSET('Water Data'!$G$28,0,10*ROW('Water Data'!G45)))</f>
        <v/>
      </c>
      <c r="CD51" s="371" t="str">
        <f ca="1">+IF(OFFSET('Water Data'!$G$29,0,10*ROW('Water Data'!G45))="","",OFFSET('Water Data'!$G$29,0,10*ROW('Water Data'!G45)))</f>
        <v/>
      </c>
      <c r="CE51" s="371" t="str">
        <f ca="1">+IF(OFFSET('Water Data'!$H$27,0,10*ROW('Water Data'!H45))="","",OFFSET('Water Data'!$H$27,0,10*ROW('Water Data'!H45)))</f>
        <v/>
      </c>
      <c r="CF51" s="371" t="str">
        <f ca="1">+IF(OFFSET('Water Data'!$H$28,0,10*ROW('Water Data'!H45))="","",OFFSET('Water Data'!$H$28,0,10*ROW('Water Data'!H45)))</f>
        <v/>
      </c>
      <c r="CG51" s="371" t="str">
        <f ca="1">+IF(OFFSET('Water Data'!$H$29,0,10*ROW('Water Data'!H45))="","",OFFSET('Water Data'!$H$29,0,10*ROW('Water Data'!H45)))</f>
        <v/>
      </c>
      <c r="CH51" s="371" t="str">
        <f ca="1">+IF(OFFSET('Water Data'!$I$27,0,10*ROW('Water Data'!I45))="","",OFFSET('Water Data'!$I$27,0,10*ROW('Water Data'!I45)))</f>
        <v/>
      </c>
      <c r="CI51" s="371" t="str">
        <f ca="1">+IF(OFFSET('Water Data'!$I$28,0,10*ROW('Water Data'!I45))="","",OFFSET('Water Data'!$I$28,0,10*ROW('Water Data'!I45)))</f>
        <v/>
      </c>
      <c r="CJ51" s="371" t="str">
        <f ca="1">+IF(OFFSET('Water Data'!$I$29,0,10*ROW('Water Data'!I45))="","",OFFSET('Water Data'!$I$29,0,10*ROW('Water Data'!I45)))</f>
        <v/>
      </c>
      <c r="CK51" s="371" t="str">
        <f ca="1">+IF(OFFSET('Sanitation Data'!$D$28,0,10*ROW('Sanitation Data'!D45))="","",OFFSET('Sanitation Data'!$D$28,0,10*ROW('Sanitation Data'!D45)))</f>
        <v/>
      </c>
      <c r="CL51" s="371" t="str">
        <f ca="1">+IF(OFFSET('Sanitation Data'!$D$29,0,10*ROW('Sanitation Data'!D45))="","",OFFSET('Sanitation Data'!$D$29,0,10*ROW('Sanitation Data'!D45)))</f>
        <v/>
      </c>
      <c r="CM51" s="371" t="str">
        <f ca="1">+IF(OFFSET('Sanitation Data'!$D$30,0,10*ROW('Sanitation Data'!D45))="","",OFFSET('Sanitation Data'!$D$30,0,10*ROW('Sanitation Data'!D45)))</f>
        <v/>
      </c>
      <c r="CN51" s="371" t="str">
        <f ca="1">+IF(OFFSET('Sanitation Data'!$D$31,0,10*ROW('Sanitation Data'!D45))="","",OFFSET('Sanitation Data'!$D$31,0,10*ROW('Sanitation Data'!D45)))</f>
        <v/>
      </c>
      <c r="CO51" s="371" t="str">
        <f ca="1">+IF(OFFSET('Sanitation Data'!$D$32,0,10*ROW('Sanitation Data'!D45))="","",OFFSET('Sanitation Data'!$D$32,0,10*ROW('Sanitation Data'!D45)))</f>
        <v/>
      </c>
      <c r="CP51" s="371" t="str">
        <f ca="1">+IF(OFFSET('Sanitation Data'!$E$28,0,10*ROW('Sanitation Data'!E45))="","",OFFSET('Sanitation Data'!$E$28,0,10*ROW('Sanitation Data'!E45)))</f>
        <v/>
      </c>
      <c r="CQ51" s="371" t="str">
        <f ca="1">+IF(OFFSET('Sanitation Data'!$E$29,0,10*ROW('Sanitation Data'!E45))="","",OFFSET('Sanitation Data'!$E$29,0,10*ROW('Sanitation Data'!E45)))</f>
        <v/>
      </c>
      <c r="CR51" s="371" t="str">
        <f ca="1">+IF(OFFSET('Sanitation Data'!$E$30,0,10*ROW('Sanitation Data'!E45))="","",OFFSET('Sanitation Data'!$E$30,0,10*ROW('Sanitation Data'!E45)))</f>
        <v/>
      </c>
      <c r="CS51" s="371" t="str">
        <f ca="1">+IF(OFFSET('Sanitation Data'!$E$31,0,10*ROW('Sanitation Data'!E45))="","",OFFSET('Sanitation Data'!$E$31,0,10*ROW('Sanitation Data'!E45)))</f>
        <v/>
      </c>
      <c r="CT51" s="371" t="str">
        <f ca="1">+IF(OFFSET('Sanitation Data'!$E$32,0,10*ROW('Sanitation Data'!E45))="","",OFFSET('Sanitation Data'!$E$32,0,10*ROW('Sanitation Data'!E45)))</f>
        <v/>
      </c>
      <c r="CU51" s="371" t="str">
        <f ca="1">+IF(OFFSET('Sanitation Data'!$F$28,0,10*ROW('Sanitation Data'!F45))="","",OFFSET('Sanitation Data'!$F$28,0,10*ROW('Sanitation Data'!F45)))</f>
        <v/>
      </c>
      <c r="CV51" s="371" t="str">
        <f ca="1">+IF(OFFSET('Sanitation Data'!$F$29,0,10*ROW('Sanitation Data'!F45))="","",OFFSET('Sanitation Data'!$F$29,0,10*ROW('Sanitation Data'!F45)))</f>
        <v/>
      </c>
      <c r="CW51" s="371" t="str">
        <f ca="1">+IF(OFFSET('Sanitation Data'!$F$30,0,10*ROW('Sanitation Data'!F45))="","",OFFSET('Sanitation Data'!$F$30,0,10*ROW('Sanitation Data'!F45)))</f>
        <v/>
      </c>
      <c r="CX51" s="371" t="str">
        <f ca="1">+IF(OFFSET('Sanitation Data'!$F$31,0,10*ROW('Sanitation Data'!F45))="","",OFFSET('Sanitation Data'!$F$31,0,10*ROW('Sanitation Data'!F45)))</f>
        <v/>
      </c>
      <c r="CY51" s="371" t="str">
        <f ca="1">+IF(OFFSET('Sanitation Data'!$F$32,0,10*ROW('Sanitation Data'!F45))="","",OFFSET('Sanitation Data'!$F$32,0,10*ROW('Sanitation Data'!F45)))</f>
        <v/>
      </c>
      <c r="CZ51" s="371" t="str">
        <f ca="1">+IF(OFFSET('Sanitation Data'!$G$28,0,10*ROW('Sanitation Data'!G45))="","",OFFSET('Sanitation Data'!$G$28,0,10*ROW('Sanitation Data'!G45)))</f>
        <v/>
      </c>
      <c r="DA51" s="371" t="str">
        <f ca="1">+IF(OFFSET('Sanitation Data'!$G$29,0,10*ROW('Sanitation Data'!G45))="","",OFFSET('Sanitation Data'!$G$29,0,10*ROW('Sanitation Data'!G45)))</f>
        <v/>
      </c>
      <c r="DB51" s="371" t="str">
        <f ca="1">+IF(OFFSET('Sanitation Data'!$G$30,0,10*ROW('Sanitation Data'!G45))="","",OFFSET('Sanitation Data'!$G$30,0,10*ROW('Sanitation Data'!G45)))</f>
        <v/>
      </c>
      <c r="DC51" s="371" t="str">
        <f ca="1">+IF(OFFSET('Sanitation Data'!$G$31,0,10*ROW('Sanitation Data'!G45))="","",OFFSET('Sanitation Data'!$G$31,0,10*ROW('Sanitation Data'!G45)))</f>
        <v/>
      </c>
      <c r="DD51" s="371" t="str">
        <f ca="1">+IF(OFFSET('Sanitation Data'!$G$32,0,10*ROW('Sanitation Data'!G45))="","",OFFSET('Sanitation Data'!$G$32,0,10*ROW('Sanitation Data'!G45)))</f>
        <v/>
      </c>
      <c r="DE51" s="371" t="str">
        <f ca="1">+IF(OFFSET('Sanitation Data'!$H$28,0,10*ROW('Sanitation Data'!H45))="","",OFFSET('Sanitation Data'!$H$28,0,10*ROW('Sanitation Data'!H45)))</f>
        <v/>
      </c>
      <c r="DF51" s="371" t="str">
        <f ca="1">+IF(OFFSET('Sanitation Data'!$H$29,0,10*ROW('Sanitation Data'!H45))="","",OFFSET('Sanitation Data'!$H$29,0,10*ROW('Sanitation Data'!H45)))</f>
        <v/>
      </c>
      <c r="DG51" s="371" t="str">
        <f ca="1">+IF(OFFSET('Sanitation Data'!$H$30,0,10*ROW('Sanitation Data'!H45))="","",OFFSET('Sanitation Data'!$H$30,0,10*ROW('Sanitation Data'!H45)))</f>
        <v/>
      </c>
      <c r="DH51" s="371" t="str">
        <f ca="1">+IF(OFFSET('Sanitation Data'!$H$31,0,10*ROW('Sanitation Data'!H45))="","",OFFSET('Sanitation Data'!$H$31,0,10*ROW('Sanitation Data'!H45)))</f>
        <v/>
      </c>
      <c r="DI51" s="371" t="str">
        <f ca="1">+IF(OFFSET('Sanitation Data'!$H$32,0,10*ROW('Sanitation Data'!H45))="","",OFFSET('Sanitation Data'!$H$32,0,10*ROW('Sanitation Data'!H45)))</f>
        <v/>
      </c>
      <c r="DJ51" s="371" t="str">
        <f ca="1">+IF(OFFSET('Sanitation Data'!$I$28,0,10*ROW('Sanitation Data'!I45))="","",OFFSET('Sanitation Data'!$I$28,0,10*ROW('Sanitation Data'!I45)))</f>
        <v/>
      </c>
      <c r="DK51" s="371" t="str">
        <f ca="1">+IF(OFFSET('Sanitation Data'!$I$29,0,10*ROW('Sanitation Data'!I45))="","",OFFSET('Sanitation Data'!$I$29,0,10*ROW('Sanitation Data'!I45)))</f>
        <v/>
      </c>
      <c r="DL51" s="371" t="str">
        <f ca="1">+IF(OFFSET('Sanitation Data'!$I$30,0,10*ROW('Sanitation Data'!I45))="","",OFFSET('Sanitation Data'!$I$30,0,10*ROW('Sanitation Data'!I45)))</f>
        <v/>
      </c>
      <c r="DM51" s="371" t="str">
        <f ca="1">+IF(OFFSET('Sanitation Data'!$I$31,0,10*ROW('Sanitation Data'!I45))="","",OFFSET('Sanitation Data'!$I$31,0,10*ROW('Sanitation Data'!I45)))</f>
        <v/>
      </c>
      <c r="DN51" s="371" t="str">
        <f ca="1">+IF(OFFSET('Sanitation Data'!$I$32,0,10*ROW('Sanitation Data'!I45))="","",OFFSET('Sanitation Data'!$I$32,0,10*ROW('Sanitation Data'!I45)))</f>
        <v/>
      </c>
      <c r="DO51" s="371" t="str">
        <f ca="1">+IF(OFFSET('Hygiene Data'!$D$11,0,10*ROW('Hygiene Data'!D45))="","",OFFSET('Hygiene Data'!$D$11,0,10*ROW('Hygiene Data'!D45)))</f>
        <v/>
      </c>
      <c r="DP51" s="371" t="str">
        <f ca="1">+IF(OFFSET('Hygiene Data'!$D$12,0,10*ROW('Hygiene Data'!D45))="","",OFFSET('Hygiene Data'!$D$12,0,10*ROW('Hygiene Data'!D45)))</f>
        <v/>
      </c>
      <c r="DQ51" s="371" t="str">
        <f ca="1">+IF(OFFSET('Hygiene Data'!$D$13,0,10*ROW('Hygiene Data'!D45))="","",OFFSET('Hygiene Data'!$D$13,0,10*ROW('Hygiene Data'!D45)))</f>
        <v/>
      </c>
      <c r="DR51" s="371" t="str">
        <f ca="1">+IF(OFFSET('Hygiene Data'!$E$11,0,10*ROW('Hygiene Data'!E45))="","",OFFSET('Hygiene Data'!$E$11,0,10*ROW('Hygiene Data'!E45)))</f>
        <v/>
      </c>
      <c r="DS51" s="371" t="str">
        <f ca="1">+IF(OFFSET('Hygiene Data'!$E$12,0,10*ROW('Hygiene Data'!E45))="","",OFFSET('Hygiene Data'!$E$12,0,10*ROW('Hygiene Data'!E45)))</f>
        <v/>
      </c>
      <c r="DT51" s="371" t="str">
        <f ca="1">+IF(OFFSET('Hygiene Data'!$E$13,0,10*ROW('Hygiene Data'!E45))="","",OFFSET('Hygiene Data'!$E$13,0,10*ROW('Hygiene Data'!E45)))</f>
        <v/>
      </c>
      <c r="DU51" s="371" t="str">
        <f ca="1">+IF(OFFSET('Hygiene Data'!$F$11,0,10*ROW('Hygiene Data'!F45))="","",OFFSET('Hygiene Data'!$F$11,0,10*ROW('Hygiene Data'!F45)))</f>
        <v/>
      </c>
      <c r="DV51" s="371" t="str">
        <f ca="1">+IF(OFFSET('Hygiene Data'!$F$12,0,10*ROW('Hygiene Data'!F45))="","",OFFSET('Hygiene Data'!$F$12,0,10*ROW('Hygiene Data'!F45)))</f>
        <v/>
      </c>
      <c r="DW51" s="371" t="str">
        <f ca="1">+IF(OFFSET('Hygiene Data'!$F$13,0,10*ROW('Hygiene Data'!F45))="","",OFFSET('Hygiene Data'!$F$13,0,10*ROW('Hygiene Data'!F45)))</f>
        <v/>
      </c>
      <c r="DX51" s="371" t="str">
        <f ca="1">+IF(OFFSET('Hygiene Data'!$G$11,0,10*ROW('Hygiene Data'!G45))="","",OFFSET('Hygiene Data'!$G$11,0,10*ROW('Hygiene Data'!G45)))</f>
        <v/>
      </c>
      <c r="DY51" s="371" t="str">
        <f ca="1">+IF(OFFSET('Hygiene Data'!$G$12,0,10*ROW('Hygiene Data'!G45))="","",OFFSET('Hygiene Data'!$G$12,0,10*ROW('Hygiene Data'!G45)))</f>
        <v/>
      </c>
      <c r="DZ51" s="371" t="str">
        <f ca="1">+IF(OFFSET('Hygiene Data'!$G$13,0,10*ROW('Hygiene Data'!G45))="","",OFFSET('Hygiene Data'!$G$13,0,10*ROW('Hygiene Data'!G45)))</f>
        <v/>
      </c>
      <c r="EA51" s="371" t="str">
        <f ca="1">+IF(OFFSET('Hygiene Data'!$H$11,0,10*ROW('Hygiene Data'!H45))="","",OFFSET('Hygiene Data'!$H$11,0,10*ROW('Hygiene Data'!H45)))</f>
        <v/>
      </c>
      <c r="EB51" s="371" t="str">
        <f ca="1">+IF(OFFSET('Hygiene Data'!$H$12,0,10*ROW('Hygiene Data'!H45))="","",OFFSET('Hygiene Data'!$H$12,0,10*ROW('Hygiene Data'!H45)))</f>
        <v/>
      </c>
      <c r="EC51" s="371" t="str">
        <f ca="1">+IF(OFFSET('Hygiene Data'!$H$13,0,10*ROW('Hygiene Data'!H45))="","",OFFSET('Hygiene Data'!$H$13,0,10*ROW('Hygiene Data'!H45)))</f>
        <v/>
      </c>
      <c r="ED51" s="371" t="str">
        <f ca="1">+IF(OFFSET('Hygiene Data'!$I$11,0,10*ROW('Hygiene Data'!I45))="","",OFFSET('Hygiene Data'!$I$11,0,10*ROW('Hygiene Data'!I45)))</f>
        <v/>
      </c>
      <c r="EE51" s="371" t="str">
        <f ca="1">+IF(OFFSET('Hygiene Data'!$I$12,0,10*ROW('Hygiene Data'!I45))="","",OFFSET('Hygiene Data'!$I$12,0,10*ROW('Hygiene Data'!I45)))</f>
        <v/>
      </c>
      <c r="EF51" s="371" t="str">
        <f ca="1">+IF(OFFSET('Hygiene Data'!$I$13,0,10*ROW('Hygiene Data'!I45))="","",OFFSET('Hygiene Data'!$I$13,0,10*ROW('Hygiene Data'!I45)))</f>
        <v/>
      </c>
    </row>
    <row r="52" spans="1:136" x14ac:dyDescent="0.25">
      <c r="A52" s="480" t="str">
        <f ca="1">+IF(OFFSET('Water Data'!$B$2,0,10*ROW('Water Data'!E46))="","",OFFSET('Water Data'!$B$2,0,10*ROW('Water Data'!E46)))</f>
        <v/>
      </c>
      <c r="B52" s="480"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7" t="str">
        <f t="shared" ca="1" si="0"/>
        <v/>
      </c>
      <c r="D52" s="508"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8"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8"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8"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8"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8"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8"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8"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8"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8"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8"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8"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8"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8"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8"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8"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8"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8"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9"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9"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9"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9"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9"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9"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9"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9"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9"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9"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9"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9"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9"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9"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9"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9"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9"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9"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9"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9"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9"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9"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9"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9"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9"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9"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9"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9"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9"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9"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10"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6"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10"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10"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10"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10"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10"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10"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10"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10"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10"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10"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10"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10"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10"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10"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10"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10"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1" t="str">
        <f ca="1">+IF(OFFSET('Water Data'!$D$27,0,10*ROW('Water Data'!D46))="","",OFFSET('Water Data'!$D$27,0,10*ROW('Water Data'!D46)))</f>
        <v/>
      </c>
      <c r="BT52" s="371" t="str">
        <f ca="1">+IF(OFFSET('Water Data'!$D$28,0,10*ROW('Water Data'!D46))="","",OFFSET('Water Data'!$D$28,0,10*ROW('Water Data'!D46)))</f>
        <v/>
      </c>
      <c r="BU52" s="371" t="str">
        <f ca="1">+IF(OFFSET('Water Data'!$D$29,0,10*ROW('Water Data'!D46))="","",OFFSET('Water Data'!$D$29,0,10*ROW('Water Data'!D46)))</f>
        <v/>
      </c>
      <c r="BV52" s="371" t="str">
        <f ca="1">+IF(OFFSET('Water Data'!$E$27,0,10*ROW('Water Data'!E46))="","",OFFSET('Water Data'!$E$27,0,10*ROW('Water Data'!E46)))</f>
        <v/>
      </c>
      <c r="BW52" s="371" t="str">
        <f ca="1">+IF(OFFSET('Water Data'!$E$28,0,10*ROW('Water Data'!E46))="","",OFFSET('Water Data'!$E$28,0,10*ROW('Water Data'!E46)))</f>
        <v/>
      </c>
      <c r="BX52" s="371" t="str">
        <f ca="1">+IF(OFFSET('Water Data'!$E$29,0,10*ROW('Water Data'!E46))="","",OFFSET('Water Data'!$E$29,0,10*ROW('Water Data'!E46)))</f>
        <v/>
      </c>
      <c r="BY52" s="371" t="str">
        <f ca="1">+IF(OFFSET('Water Data'!$F$27,0,10*ROW('Water Data'!F46))="","",OFFSET('Water Data'!$F$27,0,10*ROW('Water Data'!F46)))</f>
        <v/>
      </c>
      <c r="BZ52" s="371" t="str">
        <f ca="1">+IF(OFFSET('Water Data'!$F$28,0,10*ROW('Water Data'!F46))="","",OFFSET('Water Data'!$F$28,0,10*ROW('Water Data'!F46)))</f>
        <v/>
      </c>
      <c r="CA52" s="371" t="str">
        <f ca="1">+IF(OFFSET('Water Data'!$F$29,0,10*ROW('Water Data'!F46))="","",OFFSET('Water Data'!$F$29,0,10*ROW('Water Data'!F46)))</f>
        <v/>
      </c>
      <c r="CB52" s="371" t="str">
        <f ca="1">+IF(OFFSET('Water Data'!$G$27,0,10*ROW('Water Data'!G46))="","",OFFSET('Water Data'!$G$27,0,10*ROW('Water Data'!G46)))</f>
        <v/>
      </c>
      <c r="CC52" s="371" t="str">
        <f ca="1">+IF(OFFSET('Water Data'!$G$28,0,10*ROW('Water Data'!G46))="","",OFFSET('Water Data'!$G$28,0,10*ROW('Water Data'!G46)))</f>
        <v/>
      </c>
      <c r="CD52" s="371" t="str">
        <f ca="1">+IF(OFFSET('Water Data'!$G$29,0,10*ROW('Water Data'!G46))="","",OFFSET('Water Data'!$G$29,0,10*ROW('Water Data'!G46)))</f>
        <v/>
      </c>
      <c r="CE52" s="371" t="str">
        <f ca="1">+IF(OFFSET('Water Data'!$H$27,0,10*ROW('Water Data'!H46))="","",OFFSET('Water Data'!$H$27,0,10*ROW('Water Data'!H46)))</f>
        <v/>
      </c>
      <c r="CF52" s="371" t="str">
        <f ca="1">+IF(OFFSET('Water Data'!$H$28,0,10*ROW('Water Data'!H46))="","",OFFSET('Water Data'!$H$28,0,10*ROW('Water Data'!H46)))</f>
        <v/>
      </c>
      <c r="CG52" s="371" t="str">
        <f ca="1">+IF(OFFSET('Water Data'!$H$29,0,10*ROW('Water Data'!H46))="","",OFFSET('Water Data'!$H$29,0,10*ROW('Water Data'!H46)))</f>
        <v/>
      </c>
      <c r="CH52" s="371" t="str">
        <f ca="1">+IF(OFFSET('Water Data'!$I$27,0,10*ROW('Water Data'!I46))="","",OFFSET('Water Data'!$I$27,0,10*ROW('Water Data'!I46)))</f>
        <v/>
      </c>
      <c r="CI52" s="371" t="str">
        <f ca="1">+IF(OFFSET('Water Data'!$I$28,0,10*ROW('Water Data'!I46))="","",OFFSET('Water Data'!$I$28,0,10*ROW('Water Data'!I46)))</f>
        <v/>
      </c>
      <c r="CJ52" s="371" t="str">
        <f ca="1">+IF(OFFSET('Water Data'!$I$29,0,10*ROW('Water Data'!I46))="","",OFFSET('Water Data'!$I$29,0,10*ROW('Water Data'!I46)))</f>
        <v/>
      </c>
      <c r="CK52" s="371" t="str">
        <f ca="1">+IF(OFFSET('Sanitation Data'!$D$28,0,10*ROW('Sanitation Data'!D46))="","",OFFSET('Sanitation Data'!$D$28,0,10*ROW('Sanitation Data'!D46)))</f>
        <v/>
      </c>
      <c r="CL52" s="371" t="str">
        <f ca="1">+IF(OFFSET('Sanitation Data'!$D$29,0,10*ROW('Sanitation Data'!D46))="","",OFFSET('Sanitation Data'!$D$29,0,10*ROW('Sanitation Data'!D46)))</f>
        <v/>
      </c>
      <c r="CM52" s="371" t="str">
        <f ca="1">+IF(OFFSET('Sanitation Data'!$D$30,0,10*ROW('Sanitation Data'!D46))="","",OFFSET('Sanitation Data'!$D$30,0,10*ROW('Sanitation Data'!D46)))</f>
        <v/>
      </c>
      <c r="CN52" s="371" t="str">
        <f ca="1">+IF(OFFSET('Sanitation Data'!$D$31,0,10*ROW('Sanitation Data'!D46))="","",OFFSET('Sanitation Data'!$D$31,0,10*ROW('Sanitation Data'!D46)))</f>
        <v/>
      </c>
      <c r="CO52" s="371" t="str">
        <f ca="1">+IF(OFFSET('Sanitation Data'!$D$32,0,10*ROW('Sanitation Data'!D46))="","",OFFSET('Sanitation Data'!$D$32,0,10*ROW('Sanitation Data'!D46)))</f>
        <v/>
      </c>
      <c r="CP52" s="371" t="str">
        <f ca="1">+IF(OFFSET('Sanitation Data'!$E$28,0,10*ROW('Sanitation Data'!E46))="","",OFFSET('Sanitation Data'!$E$28,0,10*ROW('Sanitation Data'!E46)))</f>
        <v/>
      </c>
      <c r="CQ52" s="371" t="str">
        <f ca="1">+IF(OFFSET('Sanitation Data'!$E$29,0,10*ROW('Sanitation Data'!E46))="","",OFFSET('Sanitation Data'!$E$29,0,10*ROW('Sanitation Data'!E46)))</f>
        <v/>
      </c>
      <c r="CR52" s="371" t="str">
        <f ca="1">+IF(OFFSET('Sanitation Data'!$E$30,0,10*ROW('Sanitation Data'!E46))="","",OFFSET('Sanitation Data'!$E$30,0,10*ROW('Sanitation Data'!E46)))</f>
        <v/>
      </c>
      <c r="CS52" s="371" t="str">
        <f ca="1">+IF(OFFSET('Sanitation Data'!$E$31,0,10*ROW('Sanitation Data'!E46))="","",OFFSET('Sanitation Data'!$E$31,0,10*ROW('Sanitation Data'!E46)))</f>
        <v/>
      </c>
      <c r="CT52" s="371" t="str">
        <f ca="1">+IF(OFFSET('Sanitation Data'!$E$32,0,10*ROW('Sanitation Data'!E46))="","",OFFSET('Sanitation Data'!$E$32,0,10*ROW('Sanitation Data'!E46)))</f>
        <v/>
      </c>
      <c r="CU52" s="371" t="str">
        <f ca="1">+IF(OFFSET('Sanitation Data'!$F$28,0,10*ROW('Sanitation Data'!F46))="","",OFFSET('Sanitation Data'!$F$28,0,10*ROW('Sanitation Data'!F46)))</f>
        <v/>
      </c>
      <c r="CV52" s="371" t="str">
        <f ca="1">+IF(OFFSET('Sanitation Data'!$F$29,0,10*ROW('Sanitation Data'!F46))="","",OFFSET('Sanitation Data'!$F$29,0,10*ROW('Sanitation Data'!F46)))</f>
        <v/>
      </c>
      <c r="CW52" s="371" t="str">
        <f ca="1">+IF(OFFSET('Sanitation Data'!$F$30,0,10*ROW('Sanitation Data'!F46))="","",OFFSET('Sanitation Data'!$F$30,0,10*ROW('Sanitation Data'!F46)))</f>
        <v/>
      </c>
      <c r="CX52" s="371" t="str">
        <f ca="1">+IF(OFFSET('Sanitation Data'!$F$31,0,10*ROW('Sanitation Data'!F46))="","",OFFSET('Sanitation Data'!$F$31,0,10*ROW('Sanitation Data'!F46)))</f>
        <v/>
      </c>
      <c r="CY52" s="371" t="str">
        <f ca="1">+IF(OFFSET('Sanitation Data'!$F$32,0,10*ROW('Sanitation Data'!F46))="","",OFFSET('Sanitation Data'!$F$32,0,10*ROW('Sanitation Data'!F46)))</f>
        <v/>
      </c>
      <c r="CZ52" s="371" t="str">
        <f ca="1">+IF(OFFSET('Sanitation Data'!$G$28,0,10*ROW('Sanitation Data'!G46))="","",OFFSET('Sanitation Data'!$G$28,0,10*ROW('Sanitation Data'!G46)))</f>
        <v/>
      </c>
      <c r="DA52" s="371" t="str">
        <f ca="1">+IF(OFFSET('Sanitation Data'!$G$29,0,10*ROW('Sanitation Data'!G46))="","",OFFSET('Sanitation Data'!$G$29,0,10*ROW('Sanitation Data'!G46)))</f>
        <v/>
      </c>
      <c r="DB52" s="371" t="str">
        <f ca="1">+IF(OFFSET('Sanitation Data'!$G$30,0,10*ROW('Sanitation Data'!G46))="","",OFFSET('Sanitation Data'!$G$30,0,10*ROW('Sanitation Data'!G46)))</f>
        <v/>
      </c>
      <c r="DC52" s="371" t="str">
        <f ca="1">+IF(OFFSET('Sanitation Data'!$G$31,0,10*ROW('Sanitation Data'!G46))="","",OFFSET('Sanitation Data'!$G$31,0,10*ROW('Sanitation Data'!G46)))</f>
        <v/>
      </c>
      <c r="DD52" s="371" t="str">
        <f ca="1">+IF(OFFSET('Sanitation Data'!$G$32,0,10*ROW('Sanitation Data'!G46))="","",OFFSET('Sanitation Data'!$G$32,0,10*ROW('Sanitation Data'!G46)))</f>
        <v/>
      </c>
      <c r="DE52" s="371" t="str">
        <f ca="1">+IF(OFFSET('Sanitation Data'!$H$28,0,10*ROW('Sanitation Data'!H46))="","",OFFSET('Sanitation Data'!$H$28,0,10*ROW('Sanitation Data'!H46)))</f>
        <v/>
      </c>
      <c r="DF52" s="371" t="str">
        <f ca="1">+IF(OFFSET('Sanitation Data'!$H$29,0,10*ROW('Sanitation Data'!H46))="","",OFFSET('Sanitation Data'!$H$29,0,10*ROW('Sanitation Data'!H46)))</f>
        <v/>
      </c>
      <c r="DG52" s="371" t="str">
        <f ca="1">+IF(OFFSET('Sanitation Data'!$H$30,0,10*ROW('Sanitation Data'!H46))="","",OFFSET('Sanitation Data'!$H$30,0,10*ROW('Sanitation Data'!H46)))</f>
        <v/>
      </c>
      <c r="DH52" s="371" t="str">
        <f ca="1">+IF(OFFSET('Sanitation Data'!$H$31,0,10*ROW('Sanitation Data'!H46))="","",OFFSET('Sanitation Data'!$H$31,0,10*ROW('Sanitation Data'!H46)))</f>
        <v/>
      </c>
      <c r="DI52" s="371" t="str">
        <f ca="1">+IF(OFFSET('Sanitation Data'!$H$32,0,10*ROW('Sanitation Data'!H46))="","",OFFSET('Sanitation Data'!$H$32,0,10*ROW('Sanitation Data'!H46)))</f>
        <v/>
      </c>
      <c r="DJ52" s="371" t="str">
        <f ca="1">+IF(OFFSET('Sanitation Data'!$I$28,0,10*ROW('Sanitation Data'!I46))="","",OFFSET('Sanitation Data'!$I$28,0,10*ROW('Sanitation Data'!I46)))</f>
        <v/>
      </c>
      <c r="DK52" s="371" t="str">
        <f ca="1">+IF(OFFSET('Sanitation Data'!$I$29,0,10*ROW('Sanitation Data'!I46))="","",OFFSET('Sanitation Data'!$I$29,0,10*ROW('Sanitation Data'!I46)))</f>
        <v/>
      </c>
      <c r="DL52" s="371" t="str">
        <f ca="1">+IF(OFFSET('Sanitation Data'!$I$30,0,10*ROW('Sanitation Data'!I46))="","",OFFSET('Sanitation Data'!$I$30,0,10*ROW('Sanitation Data'!I46)))</f>
        <v/>
      </c>
      <c r="DM52" s="371" t="str">
        <f ca="1">+IF(OFFSET('Sanitation Data'!$I$31,0,10*ROW('Sanitation Data'!I46))="","",OFFSET('Sanitation Data'!$I$31,0,10*ROW('Sanitation Data'!I46)))</f>
        <v/>
      </c>
      <c r="DN52" s="371" t="str">
        <f ca="1">+IF(OFFSET('Sanitation Data'!$I$32,0,10*ROW('Sanitation Data'!I46))="","",OFFSET('Sanitation Data'!$I$32,0,10*ROW('Sanitation Data'!I46)))</f>
        <v/>
      </c>
      <c r="DO52" s="371" t="str">
        <f ca="1">+IF(OFFSET('Hygiene Data'!$D$11,0,10*ROW('Hygiene Data'!D46))="","",OFFSET('Hygiene Data'!$D$11,0,10*ROW('Hygiene Data'!D46)))</f>
        <v/>
      </c>
      <c r="DP52" s="371" t="str">
        <f ca="1">+IF(OFFSET('Hygiene Data'!$D$12,0,10*ROW('Hygiene Data'!D46))="","",OFFSET('Hygiene Data'!$D$12,0,10*ROW('Hygiene Data'!D46)))</f>
        <v/>
      </c>
      <c r="DQ52" s="371" t="str">
        <f ca="1">+IF(OFFSET('Hygiene Data'!$D$13,0,10*ROW('Hygiene Data'!D46))="","",OFFSET('Hygiene Data'!$D$13,0,10*ROW('Hygiene Data'!D46)))</f>
        <v/>
      </c>
      <c r="DR52" s="371" t="str">
        <f ca="1">+IF(OFFSET('Hygiene Data'!$E$11,0,10*ROW('Hygiene Data'!E46))="","",OFFSET('Hygiene Data'!$E$11,0,10*ROW('Hygiene Data'!E46)))</f>
        <v/>
      </c>
      <c r="DS52" s="371" t="str">
        <f ca="1">+IF(OFFSET('Hygiene Data'!$E$12,0,10*ROW('Hygiene Data'!E46))="","",OFFSET('Hygiene Data'!$E$12,0,10*ROW('Hygiene Data'!E46)))</f>
        <v/>
      </c>
      <c r="DT52" s="371" t="str">
        <f ca="1">+IF(OFFSET('Hygiene Data'!$E$13,0,10*ROW('Hygiene Data'!E46))="","",OFFSET('Hygiene Data'!$E$13,0,10*ROW('Hygiene Data'!E46)))</f>
        <v/>
      </c>
      <c r="DU52" s="371" t="str">
        <f ca="1">+IF(OFFSET('Hygiene Data'!$F$11,0,10*ROW('Hygiene Data'!F46))="","",OFFSET('Hygiene Data'!$F$11,0,10*ROW('Hygiene Data'!F46)))</f>
        <v/>
      </c>
      <c r="DV52" s="371" t="str">
        <f ca="1">+IF(OFFSET('Hygiene Data'!$F$12,0,10*ROW('Hygiene Data'!F46))="","",OFFSET('Hygiene Data'!$F$12,0,10*ROW('Hygiene Data'!F46)))</f>
        <v/>
      </c>
      <c r="DW52" s="371" t="str">
        <f ca="1">+IF(OFFSET('Hygiene Data'!$F$13,0,10*ROW('Hygiene Data'!F46))="","",OFFSET('Hygiene Data'!$F$13,0,10*ROW('Hygiene Data'!F46)))</f>
        <v/>
      </c>
      <c r="DX52" s="371" t="str">
        <f ca="1">+IF(OFFSET('Hygiene Data'!$G$11,0,10*ROW('Hygiene Data'!G46))="","",OFFSET('Hygiene Data'!$G$11,0,10*ROW('Hygiene Data'!G46)))</f>
        <v/>
      </c>
      <c r="DY52" s="371" t="str">
        <f ca="1">+IF(OFFSET('Hygiene Data'!$G$12,0,10*ROW('Hygiene Data'!G46))="","",OFFSET('Hygiene Data'!$G$12,0,10*ROW('Hygiene Data'!G46)))</f>
        <v/>
      </c>
      <c r="DZ52" s="371" t="str">
        <f ca="1">+IF(OFFSET('Hygiene Data'!$G$13,0,10*ROW('Hygiene Data'!G46))="","",OFFSET('Hygiene Data'!$G$13,0,10*ROW('Hygiene Data'!G46)))</f>
        <v/>
      </c>
      <c r="EA52" s="371" t="str">
        <f ca="1">+IF(OFFSET('Hygiene Data'!$H$11,0,10*ROW('Hygiene Data'!H46))="","",OFFSET('Hygiene Data'!$H$11,0,10*ROW('Hygiene Data'!H46)))</f>
        <v/>
      </c>
      <c r="EB52" s="371" t="str">
        <f ca="1">+IF(OFFSET('Hygiene Data'!$H$12,0,10*ROW('Hygiene Data'!H46))="","",OFFSET('Hygiene Data'!$H$12,0,10*ROW('Hygiene Data'!H46)))</f>
        <v/>
      </c>
      <c r="EC52" s="371" t="str">
        <f ca="1">+IF(OFFSET('Hygiene Data'!$H$13,0,10*ROW('Hygiene Data'!H46))="","",OFFSET('Hygiene Data'!$H$13,0,10*ROW('Hygiene Data'!H46)))</f>
        <v/>
      </c>
      <c r="ED52" s="371" t="str">
        <f ca="1">+IF(OFFSET('Hygiene Data'!$I$11,0,10*ROW('Hygiene Data'!I46))="","",OFFSET('Hygiene Data'!$I$11,0,10*ROW('Hygiene Data'!I46)))</f>
        <v/>
      </c>
      <c r="EE52" s="371" t="str">
        <f ca="1">+IF(OFFSET('Hygiene Data'!$I$12,0,10*ROW('Hygiene Data'!I46))="","",OFFSET('Hygiene Data'!$I$12,0,10*ROW('Hygiene Data'!I46)))</f>
        <v/>
      </c>
      <c r="EF52" s="371" t="str">
        <f ca="1">+IF(OFFSET('Hygiene Data'!$I$13,0,10*ROW('Hygiene Data'!I46))="","",OFFSET('Hygiene Data'!$I$13,0,10*ROW('Hygiene Data'!I46)))</f>
        <v/>
      </c>
    </row>
    <row r="53" spans="1:136" x14ac:dyDescent="0.25">
      <c r="A53" s="480" t="str">
        <f ca="1">+IF(OFFSET('Water Data'!$B$2,0,10*ROW('Water Data'!E47))="","",OFFSET('Water Data'!$B$2,0,10*ROW('Water Data'!E47)))</f>
        <v/>
      </c>
      <c r="B53" s="480"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7" t="str">
        <f t="shared" ca="1" si="0"/>
        <v/>
      </c>
      <c r="D53" s="508"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8"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8"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8"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8"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8"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8"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8"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8"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8"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8"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8"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8"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8"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8"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8"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8"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8"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9"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9"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9"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9"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9"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9"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9"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9"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9"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9"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9"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9"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9"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9"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9"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9"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9"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9"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9"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9"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9"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9"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9"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9"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9"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9"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9"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9"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9"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9"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10"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6"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10"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10"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10"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10"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10"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10"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10"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10"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10"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10"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10"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10"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10"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10"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10"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10"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1" t="str">
        <f ca="1">+IF(OFFSET('Water Data'!$D$27,0,10*ROW('Water Data'!D47))="","",OFFSET('Water Data'!$D$27,0,10*ROW('Water Data'!D47)))</f>
        <v/>
      </c>
      <c r="BT53" s="371" t="str">
        <f ca="1">+IF(OFFSET('Water Data'!$D$28,0,10*ROW('Water Data'!D47))="","",OFFSET('Water Data'!$D$28,0,10*ROW('Water Data'!D47)))</f>
        <v/>
      </c>
      <c r="BU53" s="371" t="str">
        <f ca="1">+IF(OFFSET('Water Data'!$D$29,0,10*ROW('Water Data'!D47))="","",OFFSET('Water Data'!$D$29,0,10*ROW('Water Data'!D47)))</f>
        <v/>
      </c>
      <c r="BV53" s="371" t="str">
        <f ca="1">+IF(OFFSET('Water Data'!$E$27,0,10*ROW('Water Data'!E47))="","",OFFSET('Water Data'!$E$27,0,10*ROW('Water Data'!E47)))</f>
        <v/>
      </c>
      <c r="BW53" s="371" t="str">
        <f ca="1">+IF(OFFSET('Water Data'!$E$28,0,10*ROW('Water Data'!E47))="","",OFFSET('Water Data'!$E$28,0,10*ROW('Water Data'!E47)))</f>
        <v/>
      </c>
      <c r="BX53" s="371" t="str">
        <f ca="1">+IF(OFFSET('Water Data'!$E$29,0,10*ROW('Water Data'!E47))="","",OFFSET('Water Data'!$E$29,0,10*ROW('Water Data'!E47)))</f>
        <v/>
      </c>
      <c r="BY53" s="371" t="str">
        <f ca="1">+IF(OFFSET('Water Data'!$F$27,0,10*ROW('Water Data'!F47))="","",OFFSET('Water Data'!$F$27,0,10*ROW('Water Data'!F47)))</f>
        <v/>
      </c>
      <c r="BZ53" s="371" t="str">
        <f ca="1">+IF(OFFSET('Water Data'!$F$28,0,10*ROW('Water Data'!F47))="","",OFFSET('Water Data'!$F$28,0,10*ROW('Water Data'!F47)))</f>
        <v/>
      </c>
      <c r="CA53" s="371" t="str">
        <f ca="1">+IF(OFFSET('Water Data'!$F$29,0,10*ROW('Water Data'!F47))="","",OFFSET('Water Data'!$F$29,0,10*ROW('Water Data'!F47)))</f>
        <v/>
      </c>
      <c r="CB53" s="371" t="str">
        <f ca="1">+IF(OFFSET('Water Data'!$G$27,0,10*ROW('Water Data'!G47))="","",OFFSET('Water Data'!$G$27,0,10*ROW('Water Data'!G47)))</f>
        <v/>
      </c>
      <c r="CC53" s="371" t="str">
        <f ca="1">+IF(OFFSET('Water Data'!$G$28,0,10*ROW('Water Data'!G47))="","",OFFSET('Water Data'!$G$28,0,10*ROW('Water Data'!G47)))</f>
        <v/>
      </c>
      <c r="CD53" s="371" t="str">
        <f ca="1">+IF(OFFSET('Water Data'!$G$29,0,10*ROW('Water Data'!G47))="","",OFFSET('Water Data'!$G$29,0,10*ROW('Water Data'!G47)))</f>
        <v/>
      </c>
      <c r="CE53" s="371" t="str">
        <f ca="1">+IF(OFFSET('Water Data'!$H$27,0,10*ROW('Water Data'!H47))="","",OFFSET('Water Data'!$H$27,0,10*ROW('Water Data'!H47)))</f>
        <v/>
      </c>
      <c r="CF53" s="371" t="str">
        <f ca="1">+IF(OFFSET('Water Data'!$H$28,0,10*ROW('Water Data'!H47))="","",OFFSET('Water Data'!$H$28,0,10*ROW('Water Data'!H47)))</f>
        <v/>
      </c>
      <c r="CG53" s="371" t="str">
        <f ca="1">+IF(OFFSET('Water Data'!$H$29,0,10*ROW('Water Data'!H47))="","",OFFSET('Water Data'!$H$29,0,10*ROW('Water Data'!H47)))</f>
        <v/>
      </c>
      <c r="CH53" s="371" t="str">
        <f ca="1">+IF(OFFSET('Water Data'!$I$27,0,10*ROW('Water Data'!I47))="","",OFFSET('Water Data'!$I$27,0,10*ROW('Water Data'!I47)))</f>
        <v/>
      </c>
      <c r="CI53" s="371" t="str">
        <f ca="1">+IF(OFFSET('Water Data'!$I$28,0,10*ROW('Water Data'!I47))="","",OFFSET('Water Data'!$I$28,0,10*ROW('Water Data'!I47)))</f>
        <v/>
      </c>
      <c r="CJ53" s="371" t="str">
        <f ca="1">+IF(OFFSET('Water Data'!$I$29,0,10*ROW('Water Data'!I47))="","",OFFSET('Water Data'!$I$29,0,10*ROW('Water Data'!I47)))</f>
        <v/>
      </c>
      <c r="CK53" s="371" t="str">
        <f ca="1">+IF(OFFSET('Sanitation Data'!$D$28,0,10*ROW('Sanitation Data'!D47))="","",OFFSET('Sanitation Data'!$D$28,0,10*ROW('Sanitation Data'!D47)))</f>
        <v/>
      </c>
      <c r="CL53" s="371" t="str">
        <f ca="1">+IF(OFFSET('Sanitation Data'!$D$29,0,10*ROW('Sanitation Data'!D47))="","",OFFSET('Sanitation Data'!$D$29,0,10*ROW('Sanitation Data'!D47)))</f>
        <v/>
      </c>
      <c r="CM53" s="371" t="str">
        <f ca="1">+IF(OFFSET('Sanitation Data'!$D$30,0,10*ROW('Sanitation Data'!D47))="","",OFFSET('Sanitation Data'!$D$30,0,10*ROW('Sanitation Data'!D47)))</f>
        <v/>
      </c>
      <c r="CN53" s="371" t="str">
        <f ca="1">+IF(OFFSET('Sanitation Data'!$D$31,0,10*ROW('Sanitation Data'!D47))="","",OFFSET('Sanitation Data'!$D$31,0,10*ROW('Sanitation Data'!D47)))</f>
        <v/>
      </c>
      <c r="CO53" s="371" t="str">
        <f ca="1">+IF(OFFSET('Sanitation Data'!$D$32,0,10*ROW('Sanitation Data'!D47))="","",OFFSET('Sanitation Data'!$D$32,0,10*ROW('Sanitation Data'!D47)))</f>
        <v/>
      </c>
      <c r="CP53" s="371" t="str">
        <f ca="1">+IF(OFFSET('Sanitation Data'!$E$28,0,10*ROW('Sanitation Data'!E47))="","",OFFSET('Sanitation Data'!$E$28,0,10*ROW('Sanitation Data'!E47)))</f>
        <v/>
      </c>
      <c r="CQ53" s="371" t="str">
        <f ca="1">+IF(OFFSET('Sanitation Data'!$E$29,0,10*ROW('Sanitation Data'!E47))="","",OFFSET('Sanitation Data'!$E$29,0,10*ROW('Sanitation Data'!E47)))</f>
        <v/>
      </c>
      <c r="CR53" s="371" t="str">
        <f ca="1">+IF(OFFSET('Sanitation Data'!$E$30,0,10*ROW('Sanitation Data'!E47))="","",OFFSET('Sanitation Data'!$E$30,0,10*ROW('Sanitation Data'!E47)))</f>
        <v/>
      </c>
      <c r="CS53" s="371" t="str">
        <f ca="1">+IF(OFFSET('Sanitation Data'!$E$31,0,10*ROW('Sanitation Data'!E47))="","",OFFSET('Sanitation Data'!$E$31,0,10*ROW('Sanitation Data'!E47)))</f>
        <v/>
      </c>
      <c r="CT53" s="371" t="str">
        <f ca="1">+IF(OFFSET('Sanitation Data'!$E$32,0,10*ROW('Sanitation Data'!E47))="","",OFFSET('Sanitation Data'!$E$32,0,10*ROW('Sanitation Data'!E47)))</f>
        <v/>
      </c>
      <c r="CU53" s="371" t="str">
        <f ca="1">+IF(OFFSET('Sanitation Data'!$F$28,0,10*ROW('Sanitation Data'!F47))="","",OFFSET('Sanitation Data'!$F$28,0,10*ROW('Sanitation Data'!F47)))</f>
        <v/>
      </c>
      <c r="CV53" s="371" t="str">
        <f ca="1">+IF(OFFSET('Sanitation Data'!$F$29,0,10*ROW('Sanitation Data'!F47))="","",OFFSET('Sanitation Data'!$F$29,0,10*ROW('Sanitation Data'!F47)))</f>
        <v/>
      </c>
      <c r="CW53" s="371" t="str">
        <f ca="1">+IF(OFFSET('Sanitation Data'!$F$30,0,10*ROW('Sanitation Data'!F47))="","",OFFSET('Sanitation Data'!$F$30,0,10*ROW('Sanitation Data'!F47)))</f>
        <v/>
      </c>
      <c r="CX53" s="371" t="str">
        <f ca="1">+IF(OFFSET('Sanitation Data'!$F$31,0,10*ROW('Sanitation Data'!F47))="","",OFFSET('Sanitation Data'!$F$31,0,10*ROW('Sanitation Data'!F47)))</f>
        <v/>
      </c>
      <c r="CY53" s="371" t="str">
        <f ca="1">+IF(OFFSET('Sanitation Data'!$F$32,0,10*ROW('Sanitation Data'!F47))="","",OFFSET('Sanitation Data'!$F$32,0,10*ROW('Sanitation Data'!F47)))</f>
        <v/>
      </c>
      <c r="CZ53" s="371" t="str">
        <f ca="1">+IF(OFFSET('Sanitation Data'!$G$28,0,10*ROW('Sanitation Data'!G47))="","",OFFSET('Sanitation Data'!$G$28,0,10*ROW('Sanitation Data'!G47)))</f>
        <v/>
      </c>
      <c r="DA53" s="371" t="str">
        <f ca="1">+IF(OFFSET('Sanitation Data'!$G$29,0,10*ROW('Sanitation Data'!G47))="","",OFFSET('Sanitation Data'!$G$29,0,10*ROW('Sanitation Data'!G47)))</f>
        <v/>
      </c>
      <c r="DB53" s="371" t="str">
        <f ca="1">+IF(OFFSET('Sanitation Data'!$G$30,0,10*ROW('Sanitation Data'!G47))="","",OFFSET('Sanitation Data'!$G$30,0,10*ROW('Sanitation Data'!G47)))</f>
        <v/>
      </c>
      <c r="DC53" s="371" t="str">
        <f ca="1">+IF(OFFSET('Sanitation Data'!$G$31,0,10*ROW('Sanitation Data'!G47))="","",OFFSET('Sanitation Data'!$G$31,0,10*ROW('Sanitation Data'!G47)))</f>
        <v/>
      </c>
      <c r="DD53" s="371" t="str">
        <f ca="1">+IF(OFFSET('Sanitation Data'!$G$32,0,10*ROW('Sanitation Data'!G47))="","",OFFSET('Sanitation Data'!$G$32,0,10*ROW('Sanitation Data'!G47)))</f>
        <v/>
      </c>
      <c r="DE53" s="371" t="str">
        <f ca="1">+IF(OFFSET('Sanitation Data'!$H$28,0,10*ROW('Sanitation Data'!H47))="","",OFFSET('Sanitation Data'!$H$28,0,10*ROW('Sanitation Data'!H47)))</f>
        <v/>
      </c>
      <c r="DF53" s="371" t="str">
        <f ca="1">+IF(OFFSET('Sanitation Data'!$H$29,0,10*ROW('Sanitation Data'!H47))="","",OFFSET('Sanitation Data'!$H$29,0,10*ROW('Sanitation Data'!H47)))</f>
        <v/>
      </c>
      <c r="DG53" s="371" t="str">
        <f ca="1">+IF(OFFSET('Sanitation Data'!$H$30,0,10*ROW('Sanitation Data'!H47))="","",OFFSET('Sanitation Data'!$H$30,0,10*ROW('Sanitation Data'!H47)))</f>
        <v/>
      </c>
      <c r="DH53" s="371" t="str">
        <f ca="1">+IF(OFFSET('Sanitation Data'!$H$31,0,10*ROW('Sanitation Data'!H47))="","",OFFSET('Sanitation Data'!$H$31,0,10*ROW('Sanitation Data'!H47)))</f>
        <v/>
      </c>
      <c r="DI53" s="371" t="str">
        <f ca="1">+IF(OFFSET('Sanitation Data'!$H$32,0,10*ROW('Sanitation Data'!H47))="","",OFFSET('Sanitation Data'!$H$32,0,10*ROW('Sanitation Data'!H47)))</f>
        <v/>
      </c>
      <c r="DJ53" s="371" t="str">
        <f ca="1">+IF(OFFSET('Sanitation Data'!$I$28,0,10*ROW('Sanitation Data'!I47))="","",OFFSET('Sanitation Data'!$I$28,0,10*ROW('Sanitation Data'!I47)))</f>
        <v/>
      </c>
      <c r="DK53" s="371" t="str">
        <f ca="1">+IF(OFFSET('Sanitation Data'!$I$29,0,10*ROW('Sanitation Data'!I47))="","",OFFSET('Sanitation Data'!$I$29,0,10*ROW('Sanitation Data'!I47)))</f>
        <v/>
      </c>
      <c r="DL53" s="371" t="str">
        <f ca="1">+IF(OFFSET('Sanitation Data'!$I$30,0,10*ROW('Sanitation Data'!I47))="","",OFFSET('Sanitation Data'!$I$30,0,10*ROW('Sanitation Data'!I47)))</f>
        <v/>
      </c>
      <c r="DM53" s="371" t="str">
        <f ca="1">+IF(OFFSET('Sanitation Data'!$I$31,0,10*ROW('Sanitation Data'!I47))="","",OFFSET('Sanitation Data'!$I$31,0,10*ROW('Sanitation Data'!I47)))</f>
        <v/>
      </c>
      <c r="DN53" s="371" t="str">
        <f ca="1">+IF(OFFSET('Sanitation Data'!$I$32,0,10*ROW('Sanitation Data'!I47))="","",OFFSET('Sanitation Data'!$I$32,0,10*ROW('Sanitation Data'!I47)))</f>
        <v/>
      </c>
      <c r="DO53" s="371" t="str">
        <f ca="1">+IF(OFFSET('Hygiene Data'!$D$11,0,10*ROW('Hygiene Data'!D47))="","",OFFSET('Hygiene Data'!$D$11,0,10*ROW('Hygiene Data'!D47)))</f>
        <v/>
      </c>
      <c r="DP53" s="371" t="str">
        <f ca="1">+IF(OFFSET('Hygiene Data'!$D$12,0,10*ROW('Hygiene Data'!D47))="","",OFFSET('Hygiene Data'!$D$12,0,10*ROW('Hygiene Data'!D47)))</f>
        <v/>
      </c>
      <c r="DQ53" s="371" t="str">
        <f ca="1">+IF(OFFSET('Hygiene Data'!$D$13,0,10*ROW('Hygiene Data'!D47))="","",OFFSET('Hygiene Data'!$D$13,0,10*ROW('Hygiene Data'!D47)))</f>
        <v/>
      </c>
      <c r="DR53" s="371" t="str">
        <f ca="1">+IF(OFFSET('Hygiene Data'!$E$11,0,10*ROW('Hygiene Data'!E47))="","",OFFSET('Hygiene Data'!$E$11,0,10*ROW('Hygiene Data'!E47)))</f>
        <v/>
      </c>
      <c r="DS53" s="371" t="str">
        <f ca="1">+IF(OFFSET('Hygiene Data'!$E$12,0,10*ROW('Hygiene Data'!E47))="","",OFFSET('Hygiene Data'!$E$12,0,10*ROW('Hygiene Data'!E47)))</f>
        <v/>
      </c>
      <c r="DT53" s="371" t="str">
        <f ca="1">+IF(OFFSET('Hygiene Data'!$E$13,0,10*ROW('Hygiene Data'!E47))="","",OFFSET('Hygiene Data'!$E$13,0,10*ROW('Hygiene Data'!E47)))</f>
        <v/>
      </c>
      <c r="DU53" s="371" t="str">
        <f ca="1">+IF(OFFSET('Hygiene Data'!$F$11,0,10*ROW('Hygiene Data'!F47))="","",OFFSET('Hygiene Data'!$F$11,0,10*ROW('Hygiene Data'!F47)))</f>
        <v/>
      </c>
      <c r="DV53" s="371" t="str">
        <f ca="1">+IF(OFFSET('Hygiene Data'!$F$12,0,10*ROW('Hygiene Data'!F47))="","",OFFSET('Hygiene Data'!$F$12,0,10*ROW('Hygiene Data'!F47)))</f>
        <v/>
      </c>
      <c r="DW53" s="371" t="str">
        <f ca="1">+IF(OFFSET('Hygiene Data'!$F$13,0,10*ROW('Hygiene Data'!F47))="","",OFFSET('Hygiene Data'!$F$13,0,10*ROW('Hygiene Data'!F47)))</f>
        <v/>
      </c>
      <c r="DX53" s="371" t="str">
        <f ca="1">+IF(OFFSET('Hygiene Data'!$G$11,0,10*ROW('Hygiene Data'!G47))="","",OFFSET('Hygiene Data'!$G$11,0,10*ROW('Hygiene Data'!G47)))</f>
        <v/>
      </c>
      <c r="DY53" s="371" t="str">
        <f ca="1">+IF(OFFSET('Hygiene Data'!$G$12,0,10*ROW('Hygiene Data'!G47))="","",OFFSET('Hygiene Data'!$G$12,0,10*ROW('Hygiene Data'!G47)))</f>
        <v/>
      </c>
      <c r="DZ53" s="371" t="str">
        <f ca="1">+IF(OFFSET('Hygiene Data'!$G$13,0,10*ROW('Hygiene Data'!G47))="","",OFFSET('Hygiene Data'!$G$13,0,10*ROW('Hygiene Data'!G47)))</f>
        <v/>
      </c>
      <c r="EA53" s="371" t="str">
        <f ca="1">+IF(OFFSET('Hygiene Data'!$H$11,0,10*ROW('Hygiene Data'!H47))="","",OFFSET('Hygiene Data'!$H$11,0,10*ROW('Hygiene Data'!H47)))</f>
        <v/>
      </c>
      <c r="EB53" s="371" t="str">
        <f ca="1">+IF(OFFSET('Hygiene Data'!$H$12,0,10*ROW('Hygiene Data'!H47))="","",OFFSET('Hygiene Data'!$H$12,0,10*ROW('Hygiene Data'!H47)))</f>
        <v/>
      </c>
      <c r="EC53" s="371" t="str">
        <f ca="1">+IF(OFFSET('Hygiene Data'!$H$13,0,10*ROW('Hygiene Data'!H47))="","",OFFSET('Hygiene Data'!$H$13,0,10*ROW('Hygiene Data'!H47)))</f>
        <v/>
      </c>
      <c r="ED53" s="371" t="str">
        <f ca="1">+IF(OFFSET('Hygiene Data'!$I$11,0,10*ROW('Hygiene Data'!I47))="","",OFFSET('Hygiene Data'!$I$11,0,10*ROW('Hygiene Data'!I47)))</f>
        <v/>
      </c>
      <c r="EE53" s="371" t="str">
        <f ca="1">+IF(OFFSET('Hygiene Data'!$I$12,0,10*ROW('Hygiene Data'!I47))="","",OFFSET('Hygiene Data'!$I$12,0,10*ROW('Hygiene Data'!I47)))</f>
        <v/>
      </c>
      <c r="EF53" s="371" t="str">
        <f ca="1">+IF(OFFSET('Hygiene Data'!$I$13,0,10*ROW('Hygiene Data'!I47))="","",OFFSET('Hygiene Data'!$I$13,0,10*ROW('Hygiene Data'!I47)))</f>
        <v/>
      </c>
    </row>
    <row r="54" spans="1:136" x14ac:dyDescent="0.25">
      <c r="A54" s="480" t="str">
        <f ca="1">+IF(OFFSET('Water Data'!$B$2,0,10*ROW('Water Data'!E48))="","",OFFSET('Water Data'!$B$2,0,10*ROW('Water Data'!E48)))</f>
        <v/>
      </c>
      <c r="B54" s="480"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7" t="str">
        <f t="shared" ca="1" si="0"/>
        <v/>
      </c>
      <c r="D54" s="508"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8"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8"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8"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8"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8"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8"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8"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8"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8"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8"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8"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8"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8"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8"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8"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8"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8"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9"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9"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9"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9"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9"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9"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9"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9"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9"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9"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9"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9"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9"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9"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9"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9"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9"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9"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9"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9"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9"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9"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9"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9"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9"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9"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9"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9"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9"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9"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10"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6"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10"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10"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10"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10"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10"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10"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10"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10"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10"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10"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10"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10"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10"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10"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10"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10"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1" t="str">
        <f ca="1">+IF(OFFSET('Water Data'!$D$27,0,10*ROW('Water Data'!D48))="","",OFFSET('Water Data'!$D$27,0,10*ROW('Water Data'!D48)))</f>
        <v/>
      </c>
      <c r="BT54" s="371" t="str">
        <f ca="1">+IF(OFFSET('Water Data'!$D$28,0,10*ROW('Water Data'!D48))="","",OFFSET('Water Data'!$D$28,0,10*ROW('Water Data'!D48)))</f>
        <v/>
      </c>
      <c r="BU54" s="371" t="str">
        <f ca="1">+IF(OFFSET('Water Data'!$D$29,0,10*ROW('Water Data'!D48))="","",OFFSET('Water Data'!$D$29,0,10*ROW('Water Data'!D48)))</f>
        <v/>
      </c>
      <c r="BV54" s="371" t="str">
        <f ca="1">+IF(OFFSET('Water Data'!$E$27,0,10*ROW('Water Data'!E48))="","",OFFSET('Water Data'!$E$27,0,10*ROW('Water Data'!E48)))</f>
        <v/>
      </c>
      <c r="BW54" s="371" t="str">
        <f ca="1">+IF(OFFSET('Water Data'!$E$28,0,10*ROW('Water Data'!E48))="","",OFFSET('Water Data'!$E$28,0,10*ROW('Water Data'!E48)))</f>
        <v/>
      </c>
      <c r="BX54" s="371" t="str">
        <f ca="1">+IF(OFFSET('Water Data'!$E$29,0,10*ROW('Water Data'!E48))="","",OFFSET('Water Data'!$E$29,0,10*ROW('Water Data'!E48)))</f>
        <v/>
      </c>
      <c r="BY54" s="371" t="str">
        <f ca="1">+IF(OFFSET('Water Data'!$F$27,0,10*ROW('Water Data'!F48))="","",OFFSET('Water Data'!$F$27,0,10*ROW('Water Data'!F48)))</f>
        <v/>
      </c>
      <c r="BZ54" s="371" t="str">
        <f ca="1">+IF(OFFSET('Water Data'!$F$28,0,10*ROW('Water Data'!F48))="","",OFFSET('Water Data'!$F$28,0,10*ROW('Water Data'!F48)))</f>
        <v/>
      </c>
      <c r="CA54" s="371" t="str">
        <f ca="1">+IF(OFFSET('Water Data'!$F$29,0,10*ROW('Water Data'!F48))="","",OFFSET('Water Data'!$F$29,0,10*ROW('Water Data'!F48)))</f>
        <v/>
      </c>
      <c r="CB54" s="371" t="str">
        <f ca="1">+IF(OFFSET('Water Data'!$G$27,0,10*ROW('Water Data'!G48))="","",OFFSET('Water Data'!$G$27,0,10*ROW('Water Data'!G48)))</f>
        <v/>
      </c>
      <c r="CC54" s="371" t="str">
        <f ca="1">+IF(OFFSET('Water Data'!$G$28,0,10*ROW('Water Data'!G48))="","",OFFSET('Water Data'!$G$28,0,10*ROW('Water Data'!G48)))</f>
        <v/>
      </c>
      <c r="CD54" s="371" t="str">
        <f ca="1">+IF(OFFSET('Water Data'!$G$29,0,10*ROW('Water Data'!G48))="","",OFFSET('Water Data'!$G$29,0,10*ROW('Water Data'!G48)))</f>
        <v/>
      </c>
      <c r="CE54" s="371" t="str">
        <f ca="1">+IF(OFFSET('Water Data'!$H$27,0,10*ROW('Water Data'!H48))="","",OFFSET('Water Data'!$H$27,0,10*ROW('Water Data'!H48)))</f>
        <v/>
      </c>
      <c r="CF54" s="371" t="str">
        <f ca="1">+IF(OFFSET('Water Data'!$H$28,0,10*ROW('Water Data'!H48))="","",OFFSET('Water Data'!$H$28,0,10*ROW('Water Data'!H48)))</f>
        <v/>
      </c>
      <c r="CG54" s="371" t="str">
        <f ca="1">+IF(OFFSET('Water Data'!$H$29,0,10*ROW('Water Data'!H48))="","",OFFSET('Water Data'!$H$29,0,10*ROW('Water Data'!H48)))</f>
        <v/>
      </c>
      <c r="CH54" s="371" t="str">
        <f ca="1">+IF(OFFSET('Water Data'!$I$27,0,10*ROW('Water Data'!I48))="","",OFFSET('Water Data'!$I$27,0,10*ROW('Water Data'!I48)))</f>
        <v/>
      </c>
      <c r="CI54" s="371" t="str">
        <f ca="1">+IF(OFFSET('Water Data'!$I$28,0,10*ROW('Water Data'!I48))="","",OFFSET('Water Data'!$I$28,0,10*ROW('Water Data'!I48)))</f>
        <v/>
      </c>
      <c r="CJ54" s="371" t="str">
        <f ca="1">+IF(OFFSET('Water Data'!$I$29,0,10*ROW('Water Data'!I48))="","",OFFSET('Water Data'!$I$29,0,10*ROW('Water Data'!I48)))</f>
        <v/>
      </c>
      <c r="CK54" s="371" t="str">
        <f ca="1">+IF(OFFSET('Sanitation Data'!$D$28,0,10*ROW('Sanitation Data'!D48))="","",OFFSET('Sanitation Data'!$D$28,0,10*ROW('Sanitation Data'!D48)))</f>
        <v/>
      </c>
      <c r="CL54" s="371" t="str">
        <f ca="1">+IF(OFFSET('Sanitation Data'!$D$29,0,10*ROW('Sanitation Data'!D48))="","",OFFSET('Sanitation Data'!$D$29,0,10*ROW('Sanitation Data'!D48)))</f>
        <v/>
      </c>
      <c r="CM54" s="371" t="str">
        <f ca="1">+IF(OFFSET('Sanitation Data'!$D$30,0,10*ROW('Sanitation Data'!D48))="","",OFFSET('Sanitation Data'!$D$30,0,10*ROW('Sanitation Data'!D48)))</f>
        <v/>
      </c>
      <c r="CN54" s="371" t="str">
        <f ca="1">+IF(OFFSET('Sanitation Data'!$D$31,0,10*ROW('Sanitation Data'!D48))="","",OFFSET('Sanitation Data'!$D$31,0,10*ROW('Sanitation Data'!D48)))</f>
        <v/>
      </c>
      <c r="CO54" s="371" t="str">
        <f ca="1">+IF(OFFSET('Sanitation Data'!$D$32,0,10*ROW('Sanitation Data'!D48))="","",OFFSET('Sanitation Data'!$D$32,0,10*ROW('Sanitation Data'!D48)))</f>
        <v/>
      </c>
      <c r="CP54" s="371" t="str">
        <f ca="1">+IF(OFFSET('Sanitation Data'!$E$28,0,10*ROW('Sanitation Data'!E48))="","",OFFSET('Sanitation Data'!$E$28,0,10*ROW('Sanitation Data'!E48)))</f>
        <v/>
      </c>
      <c r="CQ54" s="371" t="str">
        <f ca="1">+IF(OFFSET('Sanitation Data'!$E$29,0,10*ROW('Sanitation Data'!E48))="","",OFFSET('Sanitation Data'!$E$29,0,10*ROW('Sanitation Data'!E48)))</f>
        <v/>
      </c>
      <c r="CR54" s="371" t="str">
        <f ca="1">+IF(OFFSET('Sanitation Data'!$E$30,0,10*ROW('Sanitation Data'!E48))="","",OFFSET('Sanitation Data'!$E$30,0,10*ROW('Sanitation Data'!E48)))</f>
        <v/>
      </c>
      <c r="CS54" s="371" t="str">
        <f ca="1">+IF(OFFSET('Sanitation Data'!$E$31,0,10*ROW('Sanitation Data'!E48))="","",OFFSET('Sanitation Data'!$E$31,0,10*ROW('Sanitation Data'!E48)))</f>
        <v/>
      </c>
      <c r="CT54" s="371" t="str">
        <f ca="1">+IF(OFFSET('Sanitation Data'!$E$32,0,10*ROW('Sanitation Data'!E48))="","",OFFSET('Sanitation Data'!$E$32,0,10*ROW('Sanitation Data'!E48)))</f>
        <v/>
      </c>
      <c r="CU54" s="371" t="str">
        <f ca="1">+IF(OFFSET('Sanitation Data'!$F$28,0,10*ROW('Sanitation Data'!F48))="","",OFFSET('Sanitation Data'!$F$28,0,10*ROW('Sanitation Data'!F48)))</f>
        <v/>
      </c>
      <c r="CV54" s="371" t="str">
        <f ca="1">+IF(OFFSET('Sanitation Data'!$F$29,0,10*ROW('Sanitation Data'!F48))="","",OFFSET('Sanitation Data'!$F$29,0,10*ROW('Sanitation Data'!F48)))</f>
        <v/>
      </c>
      <c r="CW54" s="371" t="str">
        <f ca="1">+IF(OFFSET('Sanitation Data'!$F$30,0,10*ROW('Sanitation Data'!F48))="","",OFFSET('Sanitation Data'!$F$30,0,10*ROW('Sanitation Data'!F48)))</f>
        <v/>
      </c>
      <c r="CX54" s="371" t="str">
        <f ca="1">+IF(OFFSET('Sanitation Data'!$F$31,0,10*ROW('Sanitation Data'!F48))="","",OFFSET('Sanitation Data'!$F$31,0,10*ROW('Sanitation Data'!F48)))</f>
        <v/>
      </c>
      <c r="CY54" s="371" t="str">
        <f ca="1">+IF(OFFSET('Sanitation Data'!$F$32,0,10*ROW('Sanitation Data'!F48))="","",OFFSET('Sanitation Data'!$F$32,0,10*ROW('Sanitation Data'!F48)))</f>
        <v/>
      </c>
      <c r="CZ54" s="371" t="str">
        <f ca="1">+IF(OFFSET('Sanitation Data'!$G$28,0,10*ROW('Sanitation Data'!G48))="","",OFFSET('Sanitation Data'!$G$28,0,10*ROW('Sanitation Data'!G48)))</f>
        <v/>
      </c>
      <c r="DA54" s="371" t="str">
        <f ca="1">+IF(OFFSET('Sanitation Data'!$G$29,0,10*ROW('Sanitation Data'!G48))="","",OFFSET('Sanitation Data'!$G$29,0,10*ROW('Sanitation Data'!G48)))</f>
        <v/>
      </c>
      <c r="DB54" s="371" t="str">
        <f ca="1">+IF(OFFSET('Sanitation Data'!$G$30,0,10*ROW('Sanitation Data'!G48))="","",OFFSET('Sanitation Data'!$G$30,0,10*ROW('Sanitation Data'!G48)))</f>
        <v/>
      </c>
      <c r="DC54" s="371" t="str">
        <f ca="1">+IF(OFFSET('Sanitation Data'!$G$31,0,10*ROW('Sanitation Data'!G48))="","",OFFSET('Sanitation Data'!$G$31,0,10*ROW('Sanitation Data'!G48)))</f>
        <v/>
      </c>
      <c r="DD54" s="371" t="str">
        <f ca="1">+IF(OFFSET('Sanitation Data'!$G$32,0,10*ROW('Sanitation Data'!G48))="","",OFFSET('Sanitation Data'!$G$32,0,10*ROW('Sanitation Data'!G48)))</f>
        <v/>
      </c>
      <c r="DE54" s="371" t="str">
        <f ca="1">+IF(OFFSET('Sanitation Data'!$H$28,0,10*ROW('Sanitation Data'!H48))="","",OFFSET('Sanitation Data'!$H$28,0,10*ROW('Sanitation Data'!H48)))</f>
        <v/>
      </c>
      <c r="DF54" s="371" t="str">
        <f ca="1">+IF(OFFSET('Sanitation Data'!$H$29,0,10*ROW('Sanitation Data'!H48))="","",OFFSET('Sanitation Data'!$H$29,0,10*ROW('Sanitation Data'!H48)))</f>
        <v/>
      </c>
      <c r="DG54" s="371" t="str">
        <f ca="1">+IF(OFFSET('Sanitation Data'!$H$30,0,10*ROW('Sanitation Data'!H48))="","",OFFSET('Sanitation Data'!$H$30,0,10*ROW('Sanitation Data'!H48)))</f>
        <v/>
      </c>
      <c r="DH54" s="371" t="str">
        <f ca="1">+IF(OFFSET('Sanitation Data'!$H$31,0,10*ROW('Sanitation Data'!H48))="","",OFFSET('Sanitation Data'!$H$31,0,10*ROW('Sanitation Data'!H48)))</f>
        <v/>
      </c>
      <c r="DI54" s="371" t="str">
        <f ca="1">+IF(OFFSET('Sanitation Data'!$H$32,0,10*ROW('Sanitation Data'!H48))="","",OFFSET('Sanitation Data'!$H$32,0,10*ROW('Sanitation Data'!H48)))</f>
        <v/>
      </c>
      <c r="DJ54" s="371" t="str">
        <f ca="1">+IF(OFFSET('Sanitation Data'!$I$28,0,10*ROW('Sanitation Data'!I48))="","",OFFSET('Sanitation Data'!$I$28,0,10*ROW('Sanitation Data'!I48)))</f>
        <v/>
      </c>
      <c r="DK54" s="371" t="str">
        <f ca="1">+IF(OFFSET('Sanitation Data'!$I$29,0,10*ROW('Sanitation Data'!I48))="","",OFFSET('Sanitation Data'!$I$29,0,10*ROW('Sanitation Data'!I48)))</f>
        <v/>
      </c>
      <c r="DL54" s="371" t="str">
        <f ca="1">+IF(OFFSET('Sanitation Data'!$I$30,0,10*ROW('Sanitation Data'!I48))="","",OFFSET('Sanitation Data'!$I$30,0,10*ROW('Sanitation Data'!I48)))</f>
        <v/>
      </c>
      <c r="DM54" s="371" t="str">
        <f ca="1">+IF(OFFSET('Sanitation Data'!$I$31,0,10*ROW('Sanitation Data'!I48))="","",OFFSET('Sanitation Data'!$I$31,0,10*ROW('Sanitation Data'!I48)))</f>
        <v/>
      </c>
      <c r="DN54" s="371" t="str">
        <f ca="1">+IF(OFFSET('Sanitation Data'!$I$32,0,10*ROW('Sanitation Data'!I48))="","",OFFSET('Sanitation Data'!$I$32,0,10*ROW('Sanitation Data'!I48)))</f>
        <v/>
      </c>
      <c r="DO54" s="371" t="str">
        <f ca="1">+IF(OFFSET('Hygiene Data'!$D$11,0,10*ROW('Hygiene Data'!D48))="","",OFFSET('Hygiene Data'!$D$11,0,10*ROW('Hygiene Data'!D48)))</f>
        <v/>
      </c>
      <c r="DP54" s="371" t="str">
        <f ca="1">+IF(OFFSET('Hygiene Data'!$D$12,0,10*ROW('Hygiene Data'!D48))="","",OFFSET('Hygiene Data'!$D$12,0,10*ROW('Hygiene Data'!D48)))</f>
        <v/>
      </c>
      <c r="DQ54" s="371" t="str">
        <f ca="1">+IF(OFFSET('Hygiene Data'!$D$13,0,10*ROW('Hygiene Data'!D48))="","",OFFSET('Hygiene Data'!$D$13,0,10*ROW('Hygiene Data'!D48)))</f>
        <v/>
      </c>
      <c r="DR54" s="371" t="str">
        <f ca="1">+IF(OFFSET('Hygiene Data'!$E$11,0,10*ROW('Hygiene Data'!E48))="","",OFFSET('Hygiene Data'!$E$11,0,10*ROW('Hygiene Data'!E48)))</f>
        <v/>
      </c>
      <c r="DS54" s="371" t="str">
        <f ca="1">+IF(OFFSET('Hygiene Data'!$E$12,0,10*ROW('Hygiene Data'!E48))="","",OFFSET('Hygiene Data'!$E$12,0,10*ROW('Hygiene Data'!E48)))</f>
        <v/>
      </c>
      <c r="DT54" s="371" t="str">
        <f ca="1">+IF(OFFSET('Hygiene Data'!$E$13,0,10*ROW('Hygiene Data'!E48))="","",OFFSET('Hygiene Data'!$E$13,0,10*ROW('Hygiene Data'!E48)))</f>
        <v/>
      </c>
      <c r="DU54" s="371" t="str">
        <f ca="1">+IF(OFFSET('Hygiene Data'!$F$11,0,10*ROW('Hygiene Data'!F48))="","",OFFSET('Hygiene Data'!$F$11,0,10*ROW('Hygiene Data'!F48)))</f>
        <v/>
      </c>
      <c r="DV54" s="371" t="str">
        <f ca="1">+IF(OFFSET('Hygiene Data'!$F$12,0,10*ROW('Hygiene Data'!F48))="","",OFFSET('Hygiene Data'!$F$12,0,10*ROW('Hygiene Data'!F48)))</f>
        <v/>
      </c>
      <c r="DW54" s="371" t="str">
        <f ca="1">+IF(OFFSET('Hygiene Data'!$F$13,0,10*ROW('Hygiene Data'!F48))="","",OFFSET('Hygiene Data'!$F$13,0,10*ROW('Hygiene Data'!F48)))</f>
        <v/>
      </c>
      <c r="DX54" s="371" t="str">
        <f ca="1">+IF(OFFSET('Hygiene Data'!$G$11,0,10*ROW('Hygiene Data'!G48))="","",OFFSET('Hygiene Data'!$G$11,0,10*ROW('Hygiene Data'!G48)))</f>
        <v/>
      </c>
      <c r="DY54" s="371" t="str">
        <f ca="1">+IF(OFFSET('Hygiene Data'!$G$12,0,10*ROW('Hygiene Data'!G48))="","",OFFSET('Hygiene Data'!$G$12,0,10*ROW('Hygiene Data'!G48)))</f>
        <v/>
      </c>
      <c r="DZ54" s="371" t="str">
        <f ca="1">+IF(OFFSET('Hygiene Data'!$G$13,0,10*ROW('Hygiene Data'!G48))="","",OFFSET('Hygiene Data'!$G$13,0,10*ROW('Hygiene Data'!G48)))</f>
        <v/>
      </c>
      <c r="EA54" s="371" t="str">
        <f ca="1">+IF(OFFSET('Hygiene Data'!$H$11,0,10*ROW('Hygiene Data'!H48))="","",OFFSET('Hygiene Data'!$H$11,0,10*ROW('Hygiene Data'!H48)))</f>
        <v/>
      </c>
      <c r="EB54" s="371" t="str">
        <f ca="1">+IF(OFFSET('Hygiene Data'!$H$12,0,10*ROW('Hygiene Data'!H48))="","",OFFSET('Hygiene Data'!$H$12,0,10*ROW('Hygiene Data'!H48)))</f>
        <v/>
      </c>
      <c r="EC54" s="371" t="str">
        <f ca="1">+IF(OFFSET('Hygiene Data'!$H$13,0,10*ROW('Hygiene Data'!H48))="","",OFFSET('Hygiene Data'!$H$13,0,10*ROW('Hygiene Data'!H48)))</f>
        <v/>
      </c>
      <c r="ED54" s="371" t="str">
        <f ca="1">+IF(OFFSET('Hygiene Data'!$I$11,0,10*ROW('Hygiene Data'!I48))="","",OFFSET('Hygiene Data'!$I$11,0,10*ROW('Hygiene Data'!I48)))</f>
        <v/>
      </c>
      <c r="EE54" s="371" t="str">
        <f ca="1">+IF(OFFSET('Hygiene Data'!$I$12,0,10*ROW('Hygiene Data'!I48))="","",OFFSET('Hygiene Data'!$I$12,0,10*ROW('Hygiene Data'!I48)))</f>
        <v/>
      </c>
      <c r="EF54" s="371" t="str">
        <f ca="1">+IF(OFFSET('Hygiene Data'!$I$13,0,10*ROW('Hygiene Data'!I48))="","",OFFSET('Hygiene Data'!$I$13,0,10*ROW('Hygiene Data'!I48)))</f>
        <v/>
      </c>
    </row>
    <row r="55" spans="1:136" x14ac:dyDescent="0.25">
      <c r="A55" s="480" t="str">
        <f ca="1">+IF(OFFSET('Water Data'!$B$2,0,10*ROW('Water Data'!E49))="","",OFFSET('Water Data'!$B$2,0,10*ROW('Water Data'!E49)))</f>
        <v/>
      </c>
      <c r="B55" s="480"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7" t="str">
        <f t="shared" ca="1" si="0"/>
        <v/>
      </c>
      <c r="D55" s="508"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8"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8"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8"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8"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8"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8"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8"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8"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8"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8"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8"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8"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8"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8"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8"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8"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8"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9"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9"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9"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9"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9"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9"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9"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9"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9"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9"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9"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9"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9"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9"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9"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9"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9"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9"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9"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9"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9"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9"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9"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9"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9"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9"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9"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9"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9"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9"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10"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6"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10"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10"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10"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10"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10"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10"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10"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10"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10"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10"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10"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10"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10"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10"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10"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10"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1" t="str">
        <f ca="1">+IF(OFFSET('Water Data'!$D$27,0,10*ROW('Water Data'!D49))="","",OFFSET('Water Data'!$D$27,0,10*ROW('Water Data'!D49)))</f>
        <v/>
      </c>
      <c r="BT55" s="371" t="str">
        <f ca="1">+IF(OFFSET('Water Data'!$D$28,0,10*ROW('Water Data'!D49))="","",OFFSET('Water Data'!$D$28,0,10*ROW('Water Data'!D49)))</f>
        <v/>
      </c>
      <c r="BU55" s="371" t="str">
        <f ca="1">+IF(OFFSET('Water Data'!$D$29,0,10*ROW('Water Data'!D49))="","",OFFSET('Water Data'!$D$29,0,10*ROW('Water Data'!D49)))</f>
        <v/>
      </c>
      <c r="BV55" s="371" t="str">
        <f ca="1">+IF(OFFSET('Water Data'!$E$27,0,10*ROW('Water Data'!E49))="","",OFFSET('Water Data'!$E$27,0,10*ROW('Water Data'!E49)))</f>
        <v/>
      </c>
      <c r="BW55" s="371" t="str">
        <f ca="1">+IF(OFFSET('Water Data'!$E$28,0,10*ROW('Water Data'!E49))="","",OFFSET('Water Data'!$E$28,0,10*ROW('Water Data'!E49)))</f>
        <v/>
      </c>
      <c r="BX55" s="371" t="str">
        <f ca="1">+IF(OFFSET('Water Data'!$E$29,0,10*ROW('Water Data'!E49))="","",OFFSET('Water Data'!$E$29,0,10*ROW('Water Data'!E49)))</f>
        <v/>
      </c>
      <c r="BY55" s="371" t="str">
        <f ca="1">+IF(OFFSET('Water Data'!$F$27,0,10*ROW('Water Data'!F49))="","",OFFSET('Water Data'!$F$27,0,10*ROW('Water Data'!F49)))</f>
        <v/>
      </c>
      <c r="BZ55" s="371" t="str">
        <f ca="1">+IF(OFFSET('Water Data'!$F$28,0,10*ROW('Water Data'!F49))="","",OFFSET('Water Data'!$F$28,0,10*ROW('Water Data'!F49)))</f>
        <v/>
      </c>
      <c r="CA55" s="371" t="str">
        <f ca="1">+IF(OFFSET('Water Data'!$F$29,0,10*ROW('Water Data'!F49))="","",OFFSET('Water Data'!$F$29,0,10*ROW('Water Data'!F49)))</f>
        <v/>
      </c>
      <c r="CB55" s="371" t="str">
        <f ca="1">+IF(OFFSET('Water Data'!$G$27,0,10*ROW('Water Data'!G49))="","",OFFSET('Water Data'!$G$27,0,10*ROW('Water Data'!G49)))</f>
        <v/>
      </c>
      <c r="CC55" s="371" t="str">
        <f ca="1">+IF(OFFSET('Water Data'!$G$28,0,10*ROW('Water Data'!G49))="","",OFFSET('Water Data'!$G$28,0,10*ROW('Water Data'!G49)))</f>
        <v/>
      </c>
      <c r="CD55" s="371" t="str">
        <f ca="1">+IF(OFFSET('Water Data'!$G$29,0,10*ROW('Water Data'!G49))="","",OFFSET('Water Data'!$G$29,0,10*ROW('Water Data'!G49)))</f>
        <v/>
      </c>
      <c r="CE55" s="371" t="str">
        <f ca="1">+IF(OFFSET('Water Data'!$H$27,0,10*ROW('Water Data'!H49))="","",OFFSET('Water Data'!$H$27,0,10*ROW('Water Data'!H49)))</f>
        <v/>
      </c>
      <c r="CF55" s="371" t="str">
        <f ca="1">+IF(OFFSET('Water Data'!$H$28,0,10*ROW('Water Data'!H49))="","",OFFSET('Water Data'!$H$28,0,10*ROW('Water Data'!H49)))</f>
        <v/>
      </c>
      <c r="CG55" s="371" t="str">
        <f ca="1">+IF(OFFSET('Water Data'!$H$29,0,10*ROW('Water Data'!H49))="","",OFFSET('Water Data'!$H$29,0,10*ROW('Water Data'!H49)))</f>
        <v/>
      </c>
      <c r="CH55" s="371" t="str">
        <f ca="1">+IF(OFFSET('Water Data'!$I$27,0,10*ROW('Water Data'!I49))="","",OFFSET('Water Data'!$I$27,0,10*ROW('Water Data'!I49)))</f>
        <v/>
      </c>
      <c r="CI55" s="371" t="str">
        <f ca="1">+IF(OFFSET('Water Data'!$I$28,0,10*ROW('Water Data'!I49))="","",OFFSET('Water Data'!$I$28,0,10*ROW('Water Data'!I49)))</f>
        <v/>
      </c>
      <c r="CJ55" s="371" t="str">
        <f ca="1">+IF(OFFSET('Water Data'!$I$29,0,10*ROW('Water Data'!I49))="","",OFFSET('Water Data'!$I$29,0,10*ROW('Water Data'!I49)))</f>
        <v/>
      </c>
      <c r="CK55" s="371" t="str">
        <f ca="1">+IF(OFFSET('Sanitation Data'!$D$28,0,10*ROW('Sanitation Data'!D49))="","",OFFSET('Sanitation Data'!$D$28,0,10*ROW('Sanitation Data'!D49)))</f>
        <v/>
      </c>
      <c r="CL55" s="371" t="str">
        <f ca="1">+IF(OFFSET('Sanitation Data'!$D$29,0,10*ROW('Sanitation Data'!D49))="","",OFFSET('Sanitation Data'!$D$29,0,10*ROW('Sanitation Data'!D49)))</f>
        <v/>
      </c>
      <c r="CM55" s="371" t="str">
        <f ca="1">+IF(OFFSET('Sanitation Data'!$D$30,0,10*ROW('Sanitation Data'!D49))="","",OFFSET('Sanitation Data'!$D$30,0,10*ROW('Sanitation Data'!D49)))</f>
        <v/>
      </c>
      <c r="CN55" s="371" t="str">
        <f ca="1">+IF(OFFSET('Sanitation Data'!$D$31,0,10*ROW('Sanitation Data'!D49))="","",OFFSET('Sanitation Data'!$D$31,0,10*ROW('Sanitation Data'!D49)))</f>
        <v/>
      </c>
      <c r="CO55" s="371" t="str">
        <f ca="1">+IF(OFFSET('Sanitation Data'!$D$32,0,10*ROW('Sanitation Data'!D49))="","",OFFSET('Sanitation Data'!$D$32,0,10*ROW('Sanitation Data'!D49)))</f>
        <v/>
      </c>
      <c r="CP55" s="371" t="str">
        <f ca="1">+IF(OFFSET('Sanitation Data'!$E$28,0,10*ROW('Sanitation Data'!E49))="","",OFFSET('Sanitation Data'!$E$28,0,10*ROW('Sanitation Data'!E49)))</f>
        <v/>
      </c>
      <c r="CQ55" s="371" t="str">
        <f ca="1">+IF(OFFSET('Sanitation Data'!$E$29,0,10*ROW('Sanitation Data'!E49))="","",OFFSET('Sanitation Data'!$E$29,0,10*ROW('Sanitation Data'!E49)))</f>
        <v/>
      </c>
      <c r="CR55" s="371" t="str">
        <f ca="1">+IF(OFFSET('Sanitation Data'!$E$30,0,10*ROW('Sanitation Data'!E49))="","",OFFSET('Sanitation Data'!$E$30,0,10*ROW('Sanitation Data'!E49)))</f>
        <v/>
      </c>
      <c r="CS55" s="371" t="str">
        <f ca="1">+IF(OFFSET('Sanitation Data'!$E$31,0,10*ROW('Sanitation Data'!E49))="","",OFFSET('Sanitation Data'!$E$31,0,10*ROW('Sanitation Data'!E49)))</f>
        <v/>
      </c>
      <c r="CT55" s="371" t="str">
        <f ca="1">+IF(OFFSET('Sanitation Data'!$E$32,0,10*ROW('Sanitation Data'!E49))="","",OFFSET('Sanitation Data'!$E$32,0,10*ROW('Sanitation Data'!E49)))</f>
        <v/>
      </c>
      <c r="CU55" s="371" t="str">
        <f ca="1">+IF(OFFSET('Sanitation Data'!$F$28,0,10*ROW('Sanitation Data'!F49))="","",OFFSET('Sanitation Data'!$F$28,0,10*ROW('Sanitation Data'!F49)))</f>
        <v/>
      </c>
      <c r="CV55" s="371" t="str">
        <f ca="1">+IF(OFFSET('Sanitation Data'!$F$29,0,10*ROW('Sanitation Data'!F49))="","",OFFSET('Sanitation Data'!$F$29,0,10*ROW('Sanitation Data'!F49)))</f>
        <v/>
      </c>
      <c r="CW55" s="371" t="str">
        <f ca="1">+IF(OFFSET('Sanitation Data'!$F$30,0,10*ROW('Sanitation Data'!F49))="","",OFFSET('Sanitation Data'!$F$30,0,10*ROW('Sanitation Data'!F49)))</f>
        <v/>
      </c>
      <c r="CX55" s="371" t="str">
        <f ca="1">+IF(OFFSET('Sanitation Data'!$F$31,0,10*ROW('Sanitation Data'!F49))="","",OFFSET('Sanitation Data'!$F$31,0,10*ROW('Sanitation Data'!F49)))</f>
        <v/>
      </c>
      <c r="CY55" s="371" t="str">
        <f ca="1">+IF(OFFSET('Sanitation Data'!$F$32,0,10*ROW('Sanitation Data'!F49))="","",OFFSET('Sanitation Data'!$F$32,0,10*ROW('Sanitation Data'!F49)))</f>
        <v/>
      </c>
      <c r="CZ55" s="371" t="str">
        <f ca="1">+IF(OFFSET('Sanitation Data'!$G$28,0,10*ROW('Sanitation Data'!G49))="","",OFFSET('Sanitation Data'!$G$28,0,10*ROW('Sanitation Data'!G49)))</f>
        <v/>
      </c>
      <c r="DA55" s="371" t="str">
        <f ca="1">+IF(OFFSET('Sanitation Data'!$G$29,0,10*ROW('Sanitation Data'!G49))="","",OFFSET('Sanitation Data'!$G$29,0,10*ROW('Sanitation Data'!G49)))</f>
        <v/>
      </c>
      <c r="DB55" s="371" t="str">
        <f ca="1">+IF(OFFSET('Sanitation Data'!$G$30,0,10*ROW('Sanitation Data'!G49))="","",OFFSET('Sanitation Data'!$G$30,0,10*ROW('Sanitation Data'!G49)))</f>
        <v/>
      </c>
      <c r="DC55" s="371" t="str">
        <f ca="1">+IF(OFFSET('Sanitation Data'!$G$31,0,10*ROW('Sanitation Data'!G49))="","",OFFSET('Sanitation Data'!$G$31,0,10*ROW('Sanitation Data'!G49)))</f>
        <v/>
      </c>
      <c r="DD55" s="371" t="str">
        <f ca="1">+IF(OFFSET('Sanitation Data'!$G$32,0,10*ROW('Sanitation Data'!G49))="","",OFFSET('Sanitation Data'!$G$32,0,10*ROW('Sanitation Data'!G49)))</f>
        <v/>
      </c>
      <c r="DE55" s="371" t="str">
        <f ca="1">+IF(OFFSET('Sanitation Data'!$H$28,0,10*ROW('Sanitation Data'!H49))="","",OFFSET('Sanitation Data'!$H$28,0,10*ROW('Sanitation Data'!H49)))</f>
        <v/>
      </c>
      <c r="DF55" s="371" t="str">
        <f ca="1">+IF(OFFSET('Sanitation Data'!$H$29,0,10*ROW('Sanitation Data'!H49))="","",OFFSET('Sanitation Data'!$H$29,0,10*ROW('Sanitation Data'!H49)))</f>
        <v/>
      </c>
      <c r="DG55" s="371" t="str">
        <f ca="1">+IF(OFFSET('Sanitation Data'!$H$30,0,10*ROW('Sanitation Data'!H49))="","",OFFSET('Sanitation Data'!$H$30,0,10*ROW('Sanitation Data'!H49)))</f>
        <v/>
      </c>
      <c r="DH55" s="371" t="str">
        <f ca="1">+IF(OFFSET('Sanitation Data'!$H$31,0,10*ROW('Sanitation Data'!H49))="","",OFFSET('Sanitation Data'!$H$31,0,10*ROW('Sanitation Data'!H49)))</f>
        <v/>
      </c>
      <c r="DI55" s="371" t="str">
        <f ca="1">+IF(OFFSET('Sanitation Data'!$H$32,0,10*ROW('Sanitation Data'!H49))="","",OFFSET('Sanitation Data'!$H$32,0,10*ROW('Sanitation Data'!H49)))</f>
        <v/>
      </c>
      <c r="DJ55" s="371" t="str">
        <f ca="1">+IF(OFFSET('Sanitation Data'!$I$28,0,10*ROW('Sanitation Data'!I49))="","",OFFSET('Sanitation Data'!$I$28,0,10*ROW('Sanitation Data'!I49)))</f>
        <v/>
      </c>
      <c r="DK55" s="371" t="str">
        <f ca="1">+IF(OFFSET('Sanitation Data'!$I$29,0,10*ROW('Sanitation Data'!I49))="","",OFFSET('Sanitation Data'!$I$29,0,10*ROW('Sanitation Data'!I49)))</f>
        <v/>
      </c>
      <c r="DL55" s="371" t="str">
        <f ca="1">+IF(OFFSET('Sanitation Data'!$I$30,0,10*ROW('Sanitation Data'!I49))="","",OFFSET('Sanitation Data'!$I$30,0,10*ROW('Sanitation Data'!I49)))</f>
        <v/>
      </c>
      <c r="DM55" s="371" t="str">
        <f ca="1">+IF(OFFSET('Sanitation Data'!$I$31,0,10*ROW('Sanitation Data'!I49))="","",OFFSET('Sanitation Data'!$I$31,0,10*ROW('Sanitation Data'!I49)))</f>
        <v/>
      </c>
      <c r="DN55" s="371" t="str">
        <f ca="1">+IF(OFFSET('Sanitation Data'!$I$32,0,10*ROW('Sanitation Data'!I49))="","",OFFSET('Sanitation Data'!$I$32,0,10*ROW('Sanitation Data'!I49)))</f>
        <v/>
      </c>
      <c r="DO55" s="371" t="str">
        <f ca="1">+IF(OFFSET('Hygiene Data'!$D$11,0,10*ROW('Hygiene Data'!D49))="","",OFFSET('Hygiene Data'!$D$11,0,10*ROW('Hygiene Data'!D49)))</f>
        <v/>
      </c>
      <c r="DP55" s="371" t="str">
        <f ca="1">+IF(OFFSET('Hygiene Data'!$D$12,0,10*ROW('Hygiene Data'!D49))="","",OFFSET('Hygiene Data'!$D$12,0,10*ROW('Hygiene Data'!D49)))</f>
        <v/>
      </c>
      <c r="DQ55" s="371" t="str">
        <f ca="1">+IF(OFFSET('Hygiene Data'!$D$13,0,10*ROW('Hygiene Data'!D49))="","",OFFSET('Hygiene Data'!$D$13,0,10*ROW('Hygiene Data'!D49)))</f>
        <v/>
      </c>
      <c r="DR55" s="371" t="str">
        <f ca="1">+IF(OFFSET('Hygiene Data'!$E$11,0,10*ROW('Hygiene Data'!E49))="","",OFFSET('Hygiene Data'!$E$11,0,10*ROW('Hygiene Data'!E49)))</f>
        <v/>
      </c>
      <c r="DS55" s="371" t="str">
        <f ca="1">+IF(OFFSET('Hygiene Data'!$E$12,0,10*ROW('Hygiene Data'!E49))="","",OFFSET('Hygiene Data'!$E$12,0,10*ROW('Hygiene Data'!E49)))</f>
        <v/>
      </c>
      <c r="DT55" s="371" t="str">
        <f ca="1">+IF(OFFSET('Hygiene Data'!$E$13,0,10*ROW('Hygiene Data'!E49))="","",OFFSET('Hygiene Data'!$E$13,0,10*ROW('Hygiene Data'!E49)))</f>
        <v/>
      </c>
      <c r="DU55" s="371" t="str">
        <f ca="1">+IF(OFFSET('Hygiene Data'!$F$11,0,10*ROW('Hygiene Data'!F49))="","",OFFSET('Hygiene Data'!$F$11,0,10*ROW('Hygiene Data'!F49)))</f>
        <v/>
      </c>
      <c r="DV55" s="371" t="str">
        <f ca="1">+IF(OFFSET('Hygiene Data'!$F$12,0,10*ROW('Hygiene Data'!F49))="","",OFFSET('Hygiene Data'!$F$12,0,10*ROW('Hygiene Data'!F49)))</f>
        <v/>
      </c>
      <c r="DW55" s="371" t="str">
        <f ca="1">+IF(OFFSET('Hygiene Data'!$F$13,0,10*ROW('Hygiene Data'!F49))="","",OFFSET('Hygiene Data'!$F$13,0,10*ROW('Hygiene Data'!F49)))</f>
        <v/>
      </c>
      <c r="DX55" s="371" t="str">
        <f ca="1">+IF(OFFSET('Hygiene Data'!$G$11,0,10*ROW('Hygiene Data'!G49))="","",OFFSET('Hygiene Data'!$G$11,0,10*ROW('Hygiene Data'!G49)))</f>
        <v/>
      </c>
      <c r="DY55" s="371" t="str">
        <f ca="1">+IF(OFFSET('Hygiene Data'!$G$12,0,10*ROW('Hygiene Data'!G49))="","",OFFSET('Hygiene Data'!$G$12,0,10*ROW('Hygiene Data'!G49)))</f>
        <v/>
      </c>
      <c r="DZ55" s="371" t="str">
        <f ca="1">+IF(OFFSET('Hygiene Data'!$G$13,0,10*ROW('Hygiene Data'!G49))="","",OFFSET('Hygiene Data'!$G$13,0,10*ROW('Hygiene Data'!G49)))</f>
        <v/>
      </c>
      <c r="EA55" s="371" t="str">
        <f ca="1">+IF(OFFSET('Hygiene Data'!$H$11,0,10*ROW('Hygiene Data'!H49))="","",OFFSET('Hygiene Data'!$H$11,0,10*ROW('Hygiene Data'!H49)))</f>
        <v/>
      </c>
      <c r="EB55" s="371" t="str">
        <f ca="1">+IF(OFFSET('Hygiene Data'!$H$12,0,10*ROW('Hygiene Data'!H49))="","",OFFSET('Hygiene Data'!$H$12,0,10*ROW('Hygiene Data'!H49)))</f>
        <v/>
      </c>
      <c r="EC55" s="371" t="str">
        <f ca="1">+IF(OFFSET('Hygiene Data'!$H$13,0,10*ROW('Hygiene Data'!H49))="","",OFFSET('Hygiene Data'!$H$13,0,10*ROW('Hygiene Data'!H49)))</f>
        <v/>
      </c>
      <c r="ED55" s="371" t="str">
        <f ca="1">+IF(OFFSET('Hygiene Data'!$I$11,0,10*ROW('Hygiene Data'!I49))="","",OFFSET('Hygiene Data'!$I$11,0,10*ROW('Hygiene Data'!I49)))</f>
        <v/>
      </c>
      <c r="EE55" s="371" t="str">
        <f ca="1">+IF(OFFSET('Hygiene Data'!$I$12,0,10*ROW('Hygiene Data'!I49))="","",OFFSET('Hygiene Data'!$I$12,0,10*ROW('Hygiene Data'!I49)))</f>
        <v/>
      </c>
      <c r="EF55" s="371" t="str">
        <f ca="1">+IF(OFFSET('Hygiene Data'!$I$13,0,10*ROW('Hygiene Data'!I49))="","",OFFSET('Hygiene Data'!$I$13,0,10*ROW('Hygiene Data'!I49)))</f>
        <v/>
      </c>
    </row>
    <row r="56" spans="1:136" x14ac:dyDescent="0.25">
      <c r="A56" s="480" t="str">
        <f ca="1">+IF(OFFSET('Water Data'!$B$2,0,10*ROW('Water Data'!E50))="","",OFFSET('Water Data'!$B$2,0,10*ROW('Water Data'!E50)))</f>
        <v/>
      </c>
      <c r="B56" s="480"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7" t="str">
        <f t="shared" ca="1" si="0"/>
        <v/>
      </c>
      <c r="D56" s="508"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8"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8"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8"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8"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8"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8"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8"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8"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8"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8"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8"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8"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8"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8"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8"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8"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8"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9"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9"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9"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9"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9"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9"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9"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9"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9"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9"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9"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9"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9"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9"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9"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9"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9"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9"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9"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9"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9"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9"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9"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9"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9"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9"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9"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9"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9"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9"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10"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6"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10"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10"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10"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10"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10"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10"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10"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10"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10"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10"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10"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10"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10"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10"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10"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10"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1" t="str">
        <f ca="1">+IF(OFFSET('Water Data'!$D$27,0,10*ROW('Water Data'!D50))="","",OFFSET('Water Data'!$D$27,0,10*ROW('Water Data'!D50)))</f>
        <v/>
      </c>
      <c r="BT56" s="371" t="str">
        <f ca="1">+IF(OFFSET('Water Data'!$D$28,0,10*ROW('Water Data'!D50))="","",OFFSET('Water Data'!$D$28,0,10*ROW('Water Data'!D50)))</f>
        <v/>
      </c>
      <c r="BU56" s="371" t="str">
        <f ca="1">+IF(OFFSET('Water Data'!$D$29,0,10*ROW('Water Data'!D50))="","",OFFSET('Water Data'!$D$29,0,10*ROW('Water Data'!D50)))</f>
        <v/>
      </c>
      <c r="BV56" s="371" t="str">
        <f ca="1">+IF(OFFSET('Water Data'!$E$27,0,10*ROW('Water Data'!E50))="","",OFFSET('Water Data'!$E$27,0,10*ROW('Water Data'!E50)))</f>
        <v/>
      </c>
      <c r="BW56" s="371" t="str">
        <f ca="1">+IF(OFFSET('Water Data'!$E$28,0,10*ROW('Water Data'!E50))="","",OFFSET('Water Data'!$E$28,0,10*ROW('Water Data'!E50)))</f>
        <v/>
      </c>
      <c r="BX56" s="371" t="str">
        <f ca="1">+IF(OFFSET('Water Data'!$E$29,0,10*ROW('Water Data'!E50))="","",OFFSET('Water Data'!$E$29,0,10*ROW('Water Data'!E50)))</f>
        <v/>
      </c>
      <c r="BY56" s="371" t="str">
        <f ca="1">+IF(OFFSET('Water Data'!$F$27,0,10*ROW('Water Data'!F50))="","",OFFSET('Water Data'!$F$27,0,10*ROW('Water Data'!F50)))</f>
        <v/>
      </c>
      <c r="BZ56" s="371" t="str">
        <f ca="1">+IF(OFFSET('Water Data'!$F$28,0,10*ROW('Water Data'!F50))="","",OFFSET('Water Data'!$F$28,0,10*ROW('Water Data'!F50)))</f>
        <v/>
      </c>
      <c r="CA56" s="371" t="str">
        <f ca="1">+IF(OFFSET('Water Data'!$F$29,0,10*ROW('Water Data'!F50))="","",OFFSET('Water Data'!$F$29,0,10*ROW('Water Data'!F50)))</f>
        <v/>
      </c>
      <c r="CB56" s="371" t="str">
        <f ca="1">+IF(OFFSET('Water Data'!$G$27,0,10*ROW('Water Data'!G50))="","",OFFSET('Water Data'!$G$27,0,10*ROW('Water Data'!G50)))</f>
        <v/>
      </c>
      <c r="CC56" s="371" t="str">
        <f ca="1">+IF(OFFSET('Water Data'!$G$28,0,10*ROW('Water Data'!G50))="","",OFFSET('Water Data'!$G$28,0,10*ROW('Water Data'!G50)))</f>
        <v/>
      </c>
      <c r="CD56" s="371" t="str">
        <f ca="1">+IF(OFFSET('Water Data'!$G$29,0,10*ROW('Water Data'!G50))="","",OFFSET('Water Data'!$G$29,0,10*ROW('Water Data'!G50)))</f>
        <v/>
      </c>
      <c r="CE56" s="371" t="str">
        <f ca="1">+IF(OFFSET('Water Data'!$H$27,0,10*ROW('Water Data'!H50))="","",OFFSET('Water Data'!$H$27,0,10*ROW('Water Data'!H50)))</f>
        <v/>
      </c>
      <c r="CF56" s="371" t="str">
        <f ca="1">+IF(OFFSET('Water Data'!$H$28,0,10*ROW('Water Data'!H50))="","",OFFSET('Water Data'!$H$28,0,10*ROW('Water Data'!H50)))</f>
        <v/>
      </c>
      <c r="CG56" s="371" t="str">
        <f ca="1">+IF(OFFSET('Water Data'!$H$29,0,10*ROW('Water Data'!H50))="","",OFFSET('Water Data'!$H$29,0,10*ROW('Water Data'!H50)))</f>
        <v/>
      </c>
      <c r="CH56" s="371" t="str">
        <f ca="1">+IF(OFFSET('Water Data'!$I$27,0,10*ROW('Water Data'!I50))="","",OFFSET('Water Data'!$I$27,0,10*ROW('Water Data'!I50)))</f>
        <v/>
      </c>
      <c r="CI56" s="371" t="str">
        <f ca="1">+IF(OFFSET('Water Data'!$I$28,0,10*ROW('Water Data'!I50))="","",OFFSET('Water Data'!$I$28,0,10*ROW('Water Data'!I50)))</f>
        <v/>
      </c>
      <c r="CJ56" s="371" t="str">
        <f ca="1">+IF(OFFSET('Water Data'!$I$29,0,10*ROW('Water Data'!I50))="","",OFFSET('Water Data'!$I$29,0,10*ROW('Water Data'!I50)))</f>
        <v/>
      </c>
      <c r="CK56" s="371" t="str">
        <f ca="1">+IF(OFFSET('Sanitation Data'!$D$28,0,10*ROW('Sanitation Data'!D50))="","",OFFSET('Sanitation Data'!$D$28,0,10*ROW('Sanitation Data'!D50)))</f>
        <v/>
      </c>
      <c r="CL56" s="371" t="str">
        <f ca="1">+IF(OFFSET('Sanitation Data'!$D$29,0,10*ROW('Sanitation Data'!D50))="","",OFFSET('Sanitation Data'!$D$29,0,10*ROW('Sanitation Data'!D50)))</f>
        <v/>
      </c>
      <c r="CM56" s="371" t="str">
        <f ca="1">+IF(OFFSET('Sanitation Data'!$D$30,0,10*ROW('Sanitation Data'!D50))="","",OFFSET('Sanitation Data'!$D$30,0,10*ROW('Sanitation Data'!D50)))</f>
        <v/>
      </c>
      <c r="CN56" s="371" t="str">
        <f ca="1">+IF(OFFSET('Sanitation Data'!$D$31,0,10*ROW('Sanitation Data'!D50))="","",OFFSET('Sanitation Data'!$D$31,0,10*ROW('Sanitation Data'!D50)))</f>
        <v/>
      </c>
      <c r="CO56" s="371" t="str">
        <f ca="1">+IF(OFFSET('Sanitation Data'!$D$32,0,10*ROW('Sanitation Data'!D50))="","",OFFSET('Sanitation Data'!$D$32,0,10*ROW('Sanitation Data'!D50)))</f>
        <v/>
      </c>
      <c r="CP56" s="371" t="str">
        <f ca="1">+IF(OFFSET('Sanitation Data'!$E$28,0,10*ROW('Sanitation Data'!E50))="","",OFFSET('Sanitation Data'!$E$28,0,10*ROW('Sanitation Data'!E50)))</f>
        <v/>
      </c>
      <c r="CQ56" s="371" t="str">
        <f ca="1">+IF(OFFSET('Sanitation Data'!$E$29,0,10*ROW('Sanitation Data'!E50))="","",OFFSET('Sanitation Data'!$E$29,0,10*ROW('Sanitation Data'!E50)))</f>
        <v/>
      </c>
      <c r="CR56" s="371" t="str">
        <f ca="1">+IF(OFFSET('Sanitation Data'!$E$30,0,10*ROW('Sanitation Data'!E50))="","",OFFSET('Sanitation Data'!$E$30,0,10*ROW('Sanitation Data'!E50)))</f>
        <v/>
      </c>
      <c r="CS56" s="371" t="str">
        <f ca="1">+IF(OFFSET('Sanitation Data'!$E$31,0,10*ROW('Sanitation Data'!E50))="","",OFFSET('Sanitation Data'!$E$31,0,10*ROW('Sanitation Data'!E50)))</f>
        <v/>
      </c>
      <c r="CT56" s="371" t="str">
        <f ca="1">+IF(OFFSET('Sanitation Data'!$E$32,0,10*ROW('Sanitation Data'!E50))="","",OFFSET('Sanitation Data'!$E$32,0,10*ROW('Sanitation Data'!E50)))</f>
        <v/>
      </c>
      <c r="CU56" s="371" t="str">
        <f ca="1">+IF(OFFSET('Sanitation Data'!$F$28,0,10*ROW('Sanitation Data'!F50))="","",OFFSET('Sanitation Data'!$F$28,0,10*ROW('Sanitation Data'!F50)))</f>
        <v/>
      </c>
      <c r="CV56" s="371" t="str">
        <f ca="1">+IF(OFFSET('Sanitation Data'!$F$29,0,10*ROW('Sanitation Data'!F50))="","",OFFSET('Sanitation Data'!$F$29,0,10*ROW('Sanitation Data'!F50)))</f>
        <v/>
      </c>
      <c r="CW56" s="371" t="str">
        <f ca="1">+IF(OFFSET('Sanitation Data'!$F$30,0,10*ROW('Sanitation Data'!F50))="","",OFFSET('Sanitation Data'!$F$30,0,10*ROW('Sanitation Data'!F50)))</f>
        <v/>
      </c>
      <c r="CX56" s="371" t="str">
        <f ca="1">+IF(OFFSET('Sanitation Data'!$F$31,0,10*ROW('Sanitation Data'!F50))="","",OFFSET('Sanitation Data'!$F$31,0,10*ROW('Sanitation Data'!F50)))</f>
        <v/>
      </c>
      <c r="CY56" s="371" t="str">
        <f ca="1">+IF(OFFSET('Sanitation Data'!$F$32,0,10*ROW('Sanitation Data'!F50))="","",OFFSET('Sanitation Data'!$F$32,0,10*ROW('Sanitation Data'!F50)))</f>
        <v/>
      </c>
      <c r="CZ56" s="371" t="str">
        <f ca="1">+IF(OFFSET('Sanitation Data'!$G$28,0,10*ROW('Sanitation Data'!G50))="","",OFFSET('Sanitation Data'!$G$28,0,10*ROW('Sanitation Data'!G50)))</f>
        <v/>
      </c>
      <c r="DA56" s="371" t="str">
        <f ca="1">+IF(OFFSET('Sanitation Data'!$G$29,0,10*ROW('Sanitation Data'!G50))="","",OFFSET('Sanitation Data'!$G$29,0,10*ROW('Sanitation Data'!G50)))</f>
        <v/>
      </c>
      <c r="DB56" s="371" t="str">
        <f ca="1">+IF(OFFSET('Sanitation Data'!$G$30,0,10*ROW('Sanitation Data'!G50))="","",OFFSET('Sanitation Data'!$G$30,0,10*ROW('Sanitation Data'!G50)))</f>
        <v/>
      </c>
      <c r="DC56" s="371" t="str">
        <f ca="1">+IF(OFFSET('Sanitation Data'!$G$31,0,10*ROW('Sanitation Data'!G50))="","",OFFSET('Sanitation Data'!$G$31,0,10*ROW('Sanitation Data'!G50)))</f>
        <v/>
      </c>
      <c r="DD56" s="371" t="str">
        <f ca="1">+IF(OFFSET('Sanitation Data'!$G$32,0,10*ROW('Sanitation Data'!G50))="","",OFFSET('Sanitation Data'!$G$32,0,10*ROW('Sanitation Data'!G50)))</f>
        <v/>
      </c>
      <c r="DE56" s="371" t="str">
        <f ca="1">+IF(OFFSET('Sanitation Data'!$H$28,0,10*ROW('Sanitation Data'!H50))="","",OFFSET('Sanitation Data'!$H$28,0,10*ROW('Sanitation Data'!H50)))</f>
        <v/>
      </c>
      <c r="DF56" s="371" t="str">
        <f ca="1">+IF(OFFSET('Sanitation Data'!$H$29,0,10*ROW('Sanitation Data'!H50))="","",OFFSET('Sanitation Data'!$H$29,0,10*ROW('Sanitation Data'!H50)))</f>
        <v/>
      </c>
      <c r="DG56" s="371" t="str">
        <f ca="1">+IF(OFFSET('Sanitation Data'!$H$30,0,10*ROW('Sanitation Data'!H50))="","",OFFSET('Sanitation Data'!$H$30,0,10*ROW('Sanitation Data'!H50)))</f>
        <v/>
      </c>
      <c r="DH56" s="371" t="str">
        <f ca="1">+IF(OFFSET('Sanitation Data'!$H$31,0,10*ROW('Sanitation Data'!H50))="","",OFFSET('Sanitation Data'!$H$31,0,10*ROW('Sanitation Data'!H50)))</f>
        <v/>
      </c>
      <c r="DI56" s="371" t="str">
        <f ca="1">+IF(OFFSET('Sanitation Data'!$H$32,0,10*ROW('Sanitation Data'!H50))="","",OFFSET('Sanitation Data'!$H$32,0,10*ROW('Sanitation Data'!H50)))</f>
        <v/>
      </c>
      <c r="DJ56" s="371" t="str">
        <f ca="1">+IF(OFFSET('Sanitation Data'!$I$28,0,10*ROW('Sanitation Data'!I50))="","",OFFSET('Sanitation Data'!$I$28,0,10*ROW('Sanitation Data'!I50)))</f>
        <v/>
      </c>
      <c r="DK56" s="371" t="str">
        <f ca="1">+IF(OFFSET('Sanitation Data'!$I$29,0,10*ROW('Sanitation Data'!I50))="","",OFFSET('Sanitation Data'!$I$29,0,10*ROW('Sanitation Data'!I50)))</f>
        <v/>
      </c>
      <c r="DL56" s="371" t="str">
        <f ca="1">+IF(OFFSET('Sanitation Data'!$I$30,0,10*ROW('Sanitation Data'!I50))="","",OFFSET('Sanitation Data'!$I$30,0,10*ROW('Sanitation Data'!I50)))</f>
        <v/>
      </c>
      <c r="DM56" s="371" t="str">
        <f ca="1">+IF(OFFSET('Sanitation Data'!$I$31,0,10*ROW('Sanitation Data'!I50))="","",OFFSET('Sanitation Data'!$I$31,0,10*ROW('Sanitation Data'!I50)))</f>
        <v/>
      </c>
      <c r="DN56" s="371" t="str">
        <f ca="1">+IF(OFFSET('Sanitation Data'!$I$32,0,10*ROW('Sanitation Data'!I50))="","",OFFSET('Sanitation Data'!$I$32,0,10*ROW('Sanitation Data'!I50)))</f>
        <v/>
      </c>
      <c r="DO56" s="371" t="str">
        <f ca="1">+IF(OFFSET('Hygiene Data'!$D$11,0,10*ROW('Hygiene Data'!D50))="","",OFFSET('Hygiene Data'!$D$11,0,10*ROW('Hygiene Data'!D50)))</f>
        <v/>
      </c>
      <c r="DP56" s="371" t="str">
        <f ca="1">+IF(OFFSET('Hygiene Data'!$D$12,0,10*ROW('Hygiene Data'!D50))="","",OFFSET('Hygiene Data'!$D$12,0,10*ROW('Hygiene Data'!D50)))</f>
        <v/>
      </c>
      <c r="DQ56" s="371" t="str">
        <f ca="1">+IF(OFFSET('Hygiene Data'!$D$13,0,10*ROW('Hygiene Data'!D50))="","",OFFSET('Hygiene Data'!$D$13,0,10*ROW('Hygiene Data'!D50)))</f>
        <v/>
      </c>
      <c r="DR56" s="371" t="str">
        <f ca="1">+IF(OFFSET('Hygiene Data'!$E$11,0,10*ROW('Hygiene Data'!E50))="","",OFFSET('Hygiene Data'!$E$11,0,10*ROW('Hygiene Data'!E50)))</f>
        <v/>
      </c>
      <c r="DS56" s="371" t="str">
        <f ca="1">+IF(OFFSET('Hygiene Data'!$E$12,0,10*ROW('Hygiene Data'!E50))="","",OFFSET('Hygiene Data'!$E$12,0,10*ROW('Hygiene Data'!E50)))</f>
        <v/>
      </c>
      <c r="DT56" s="371" t="str">
        <f ca="1">+IF(OFFSET('Hygiene Data'!$E$13,0,10*ROW('Hygiene Data'!E50))="","",OFFSET('Hygiene Data'!$E$13,0,10*ROW('Hygiene Data'!E50)))</f>
        <v/>
      </c>
      <c r="DU56" s="371" t="str">
        <f ca="1">+IF(OFFSET('Hygiene Data'!$F$11,0,10*ROW('Hygiene Data'!F50))="","",OFFSET('Hygiene Data'!$F$11,0,10*ROW('Hygiene Data'!F50)))</f>
        <v/>
      </c>
      <c r="DV56" s="371" t="str">
        <f ca="1">+IF(OFFSET('Hygiene Data'!$F$12,0,10*ROW('Hygiene Data'!F50))="","",OFFSET('Hygiene Data'!$F$12,0,10*ROW('Hygiene Data'!F50)))</f>
        <v/>
      </c>
      <c r="DW56" s="371" t="str">
        <f ca="1">+IF(OFFSET('Hygiene Data'!$F$13,0,10*ROW('Hygiene Data'!F50))="","",OFFSET('Hygiene Data'!$F$13,0,10*ROW('Hygiene Data'!F50)))</f>
        <v/>
      </c>
      <c r="DX56" s="371" t="str">
        <f ca="1">+IF(OFFSET('Hygiene Data'!$G$11,0,10*ROW('Hygiene Data'!G50))="","",OFFSET('Hygiene Data'!$G$11,0,10*ROW('Hygiene Data'!G50)))</f>
        <v/>
      </c>
      <c r="DY56" s="371" t="str">
        <f ca="1">+IF(OFFSET('Hygiene Data'!$G$12,0,10*ROW('Hygiene Data'!G50))="","",OFFSET('Hygiene Data'!$G$12,0,10*ROW('Hygiene Data'!G50)))</f>
        <v/>
      </c>
      <c r="DZ56" s="371" t="str">
        <f ca="1">+IF(OFFSET('Hygiene Data'!$G$13,0,10*ROW('Hygiene Data'!G50))="","",OFFSET('Hygiene Data'!$G$13,0,10*ROW('Hygiene Data'!G50)))</f>
        <v/>
      </c>
      <c r="EA56" s="371" t="str">
        <f ca="1">+IF(OFFSET('Hygiene Data'!$H$11,0,10*ROW('Hygiene Data'!H50))="","",OFFSET('Hygiene Data'!$H$11,0,10*ROW('Hygiene Data'!H50)))</f>
        <v/>
      </c>
      <c r="EB56" s="371" t="str">
        <f ca="1">+IF(OFFSET('Hygiene Data'!$H$12,0,10*ROW('Hygiene Data'!H50))="","",OFFSET('Hygiene Data'!$H$12,0,10*ROW('Hygiene Data'!H50)))</f>
        <v/>
      </c>
      <c r="EC56" s="371" t="str">
        <f ca="1">+IF(OFFSET('Hygiene Data'!$H$13,0,10*ROW('Hygiene Data'!H50))="","",OFFSET('Hygiene Data'!$H$13,0,10*ROW('Hygiene Data'!H50)))</f>
        <v/>
      </c>
      <c r="ED56" s="371" t="str">
        <f ca="1">+IF(OFFSET('Hygiene Data'!$I$11,0,10*ROW('Hygiene Data'!I50))="","",OFFSET('Hygiene Data'!$I$11,0,10*ROW('Hygiene Data'!I50)))</f>
        <v/>
      </c>
      <c r="EE56" s="371" t="str">
        <f ca="1">+IF(OFFSET('Hygiene Data'!$I$12,0,10*ROW('Hygiene Data'!I50))="","",OFFSET('Hygiene Data'!$I$12,0,10*ROW('Hygiene Data'!I50)))</f>
        <v/>
      </c>
      <c r="EF56" s="371" t="str">
        <f ca="1">+IF(OFFSET('Hygiene Data'!$I$13,0,10*ROW('Hygiene Data'!I50))="","",OFFSET('Hygiene Data'!$I$13,0,10*ROW('Hygiene Data'!I50)))</f>
        <v/>
      </c>
    </row>
    <row r="57" spans="1:136" x14ac:dyDescent="0.25">
      <c r="A57" s="480" t="str">
        <f ca="1">+IF(OFFSET('Water Data'!$B$2,0,10*ROW('Water Data'!E51))="","",OFFSET('Water Data'!$B$2,0,10*ROW('Water Data'!E51)))</f>
        <v/>
      </c>
      <c r="B57" s="480"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7" t="str">
        <f t="shared" ca="1" si="0"/>
        <v/>
      </c>
      <c r="D57" s="508"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8"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8"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8"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8"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8"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8"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8"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8"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8"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8"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8"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8"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8"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8"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8"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8"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8"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9"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9"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9"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9"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9"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9"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9"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9"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9"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9"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9"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9"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9"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9"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9"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9"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9"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9"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9"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9"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9"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9"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9"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9"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9"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9"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9"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9"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9"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9"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10"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6"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10"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10"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10"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10"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10"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10"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10"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10"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10"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10"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10"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10"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10"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10"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10"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10"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1" t="str">
        <f ca="1">+IF(OFFSET('Water Data'!$D$27,0,10*ROW('Water Data'!D51))="","",OFFSET('Water Data'!$D$27,0,10*ROW('Water Data'!D51)))</f>
        <v/>
      </c>
      <c r="BT57" s="371" t="str">
        <f ca="1">+IF(OFFSET('Water Data'!$D$28,0,10*ROW('Water Data'!D51))="","",OFFSET('Water Data'!$D$28,0,10*ROW('Water Data'!D51)))</f>
        <v/>
      </c>
      <c r="BU57" s="371" t="str">
        <f ca="1">+IF(OFFSET('Water Data'!$D$29,0,10*ROW('Water Data'!D51))="","",OFFSET('Water Data'!$D$29,0,10*ROW('Water Data'!D51)))</f>
        <v/>
      </c>
      <c r="BV57" s="371" t="str">
        <f ca="1">+IF(OFFSET('Water Data'!$E$27,0,10*ROW('Water Data'!E51))="","",OFFSET('Water Data'!$E$27,0,10*ROW('Water Data'!E51)))</f>
        <v/>
      </c>
      <c r="BW57" s="371" t="str">
        <f ca="1">+IF(OFFSET('Water Data'!$E$28,0,10*ROW('Water Data'!E51))="","",OFFSET('Water Data'!$E$28,0,10*ROW('Water Data'!E51)))</f>
        <v/>
      </c>
      <c r="BX57" s="371" t="str">
        <f ca="1">+IF(OFFSET('Water Data'!$E$29,0,10*ROW('Water Data'!E51))="","",OFFSET('Water Data'!$E$29,0,10*ROW('Water Data'!E51)))</f>
        <v/>
      </c>
      <c r="BY57" s="371" t="str">
        <f ca="1">+IF(OFFSET('Water Data'!$F$27,0,10*ROW('Water Data'!F51))="","",OFFSET('Water Data'!$F$27,0,10*ROW('Water Data'!F51)))</f>
        <v/>
      </c>
      <c r="BZ57" s="371" t="str">
        <f ca="1">+IF(OFFSET('Water Data'!$F$28,0,10*ROW('Water Data'!F51))="","",OFFSET('Water Data'!$F$28,0,10*ROW('Water Data'!F51)))</f>
        <v/>
      </c>
      <c r="CA57" s="371" t="str">
        <f ca="1">+IF(OFFSET('Water Data'!$F$29,0,10*ROW('Water Data'!F51))="","",OFFSET('Water Data'!$F$29,0,10*ROW('Water Data'!F51)))</f>
        <v/>
      </c>
      <c r="CB57" s="371" t="str">
        <f ca="1">+IF(OFFSET('Water Data'!$G$27,0,10*ROW('Water Data'!G51))="","",OFFSET('Water Data'!$G$27,0,10*ROW('Water Data'!G51)))</f>
        <v/>
      </c>
      <c r="CC57" s="371" t="str">
        <f ca="1">+IF(OFFSET('Water Data'!$G$28,0,10*ROW('Water Data'!G51))="","",OFFSET('Water Data'!$G$28,0,10*ROW('Water Data'!G51)))</f>
        <v/>
      </c>
      <c r="CD57" s="371" t="str">
        <f ca="1">+IF(OFFSET('Water Data'!$G$29,0,10*ROW('Water Data'!G51))="","",OFFSET('Water Data'!$G$29,0,10*ROW('Water Data'!G51)))</f>
        <v/>
      </c>
      <c r="CE57" s="371" t="str">
        <f ca="1">+IF(OFFSET('Water Data'!$H$27,0,10*ROW('Water Data'!H51))="","",OFFSET('Water Data'!$H$27,0,10*ROW('Water Data'!H51)))</f>
        <v/>
      </c>
      <c r="CF57" s="371" t="str">
        <f ca="1">+IF(OFFSET('Water Data'!$H$28,0,10*ROW('Water Data'!H51))="","",OFFSET('Water Data'!$H$28,0,10*ROW('Water Data'!H51)))</f>
        <v/>
      </c>
      <c r="CG57" s="371" t="str">
        <f ca="1">+IF(OFFSET('Water Data'!$H$29,0,10*ROW('Water Data'!H51))="","",OFFSET('Water Data'!$H$29,0,10*ROW('Water Data'!H51)))</f>
        <v/>
      </c>
      <c r="CH57" s="371" t="str">
        <f ca="1">+IF(OFFSET('Water Data'!$I$27,0,10*ROW('Water Data'!I51))="","",OFFSET('Water Data'!$I$27,0,10*ROW('Water Data'!I51)))</f>
        <v/>
      </c>
      <c r="CI57" s="371" t="str">
        <f ca="1">+IF(OFFSET('Water Data'!$I$28,0,10*ROW('Water Data'!I51))="","",OFFSET('Water Data'!$I$28,0,10*ROW('Water Data'!I51)))</f>
        <v/>
      </c>
      <c r="CJ57" s="371" t="str">
        <f ca="1">+IF(OFFSET('Water Data'!$I$29,0,10*ROW('Water Data'!I51))="","",OFFSET('Water Data'!$I$29,0,10*ROW('Water Data'!I51)))</f>
        <v/>
      </c>
      <c r="CK57" s="371" t="str">
        <f ca="1">+IF(OFFSET('Sanitation Data'!$D$28,0,10*ROW('Sanitation Data'!D51))="","",OFFSET('Sanitation Data'!$D$28,0,10*ROW('Sanitation Data'!D51)))</f>
        <v/>
      </c>
      <c r="CL57" s="371" t="str">
        <f ca="1">+IF(OFFSET('Sanitation Data'!$D$29,0,10*ROW('Sanitation Data'!D51))="","",OFFSET('Sanitation Data'!$D$29,0,10*ROW('Sanitation Data'!D51)))</f>
        <v/>
      </c>
      <c r="CM57" s="371" t="str">
        <f ca="1">+IF(OFFSET('Sanitation Data'!$D$30,0,10*ROW('Sanitation Data'!D51))="","",OFFSET('Sanitation Data'!$D$30,0,10*ROW('Sanitation Data'!D51)))</f>
        <v/>
      </c>
      <c r="CN57" s="371" t="str">
        <f ca="1">+IF(OFFSET('Sanitation Data'!$D$31,0,10*ROW('Sanitation Data'!D51))="","",OFFSET('Sanitation Data'!$D$31,0,10*ROW('Sanitation Data'!D51)))</f>
        <v/>
      </c>
      <c r="CO57" s="371" t="str">
        <f ca="1">+IF(OFFSET('Sanitation Data'!$D$32,0,10*ROW('Sanitation Data'!D51))="","",OFFSET('Sanitation Data'!$D$32,0,10*ROW('Sanitation Data'!D51)))</f>
        <v/>
      </c>
      <c r="CP57" s="371" t="str">
        <f ca="1">+IF(OFFSET('Sanitation Data'!$E$28,0,10*ROW('Sanitation Data'!E51))="","",OFFSET('Sanitation Data'!$E$28,0,10*ROW('Sanitation Data'!E51)))</f>
        <v/>
      </c>
      <c r="CQ57" s="371" t="str">
        <f ca="1">+IF(OFFSET('Sanitation Data'!$E$29,0,10*ROW('Sanitation Data'!E51))="","",OFFSET('Sanitation Data'!$E$29,0,10*ROW('Sanitation Data'!E51)))</f>
        <v/>
      </c>
      <c r="CR57" s="371" t="str">
        <f ca="1">+IF(OFFSET('Sanitation Data'!$E$30,0,10*ROW('Sanitation Data'!E51))="","",OFFSET('Sanitation Data'!$E$30,0,10*ROW('Sanitation Data'!E51)))</f>
        <v/>
      </c>
      <c r="CS57" s="371" t="str">
        <f ca="1">+IF(OFFSET('Sanitation Data'!$E$31,0,10*ROW('Sanitation Data'!E51))="","",OFFSET('Sanitation Data'!$E$31,0,10*ROW('Sanitation Data'!E51)))</f>
        <v/>
      </c>
      <c r="CT57" s="371" t="str">
        <f ca="1">+IF(OFFSET('Sanitation Data'!$E$32,0,10*ROW('Sanitation Data'!E51))="","",OFFSET('Sanitation Data'!$E$32,0,10*ROW('Sanitation Data'!E51)))</f>
        <v/>
      </c>
      <c r="CU57" s="371" t="str">
        <f ca="1">+IF(OFFSET('Sanitation Data'!$F$28,0,10*ROW('Sanitation Data'!F51))="","",OFFSET('Sanitation Data'!$F$28,0,10*ROW('Sanitation Data'!F51)))</f>
        <v/>
      </c>
      <c r="CV57" s="371" t="str">
        <f ca="1">+IF(OFFSET('Sanitation Data'!$F$29,0,10*ROW('Sanitation Data'!F51))="","",OFFSET('Sanitation Data'!$F$29,0,10*ROW('Sanitation Data'!F51)))</f>
        <v/>
      </c>
      <c r="CW57" s="371" t="str">
        <f ca="1">+IF(OFFSET('Sanitation Data'!$F$30,0,10*ROW('Sanitation Data'!F51))="","",OFFSET('Sanitation Data'!$F$30,0,10*ROW('Sanitation Data'!F51)))</f>
        <v/>
      </c>
      <c r="CX57" s="371" t="str">
        <f ca="1">+IF(OFFSET('Sanitation Data'!$F$31,0,10*ROW('Sanitation Data'!F51))="","",OFFSET('Sanitation Data'!$F$31,0,10*ROW('Sanitation Data'!F51)))</f>
        <v/>
      </c>
      <c r="CY57" s="371" t="str">
        <f ca="1">+IF(OFFSET('Sanitation Data'!$F$32,0,10*ROW('Sanitation Data'!F51))="","",OFFSET('Sanitation Data'!$F$32,0,10*ROW('Sanitation Data'!F51)))</f>
        <v/>
      </c>
      <c r="CZ57" s="371" t="str">
        <f ca="1">+IF(OFFSET('Sanitation Data'!$G$28,0,10*ROW('Sanitation Data'!G51))="","",OFFSET('Sanitation Data'!$G$28,0,10*ROW('Sanitation Data'!G51)))</f>
        <v/>
      </c>
      <c r="DA57" s="371" t="str">
        <f ca="1">+IF(OFFSET('Sanitation Data'!$G$29,0,10*ROW('Sanitation Data'!G51))="","",OFFSET('Sanitation Data'!$G$29,0,10*ROW('Sanitation Data'!G51)))</f>
        <v/>
      </c>
      <c r="DB57" s="371" t="str">
        <f ca="1">+IF(OFFSET('Sanitation Data'!$G$30,0,10*ROW('Sanitation Data'!G51))="","",OFFSET('Sanitation Data'!$G$30,0,10*ROW('Sanitation Data'!G51)))</f>
        <v/>
      </c>
      <c r="DC57" s="371" t="str">
        <f ca="1">+IF(OFFSET('Sanitation Data'!$G$31,0,10*ROW('Sanitation Data'!G51))="","",OFFSET('Sanitation Data'!$G$31,0,10*ROW('Sanitation Data'!G51)))</f>
        <v/>
      </c>
      <c r="DD57" s="371" t="str">
        <f ca="1">+IF(OFFSET('Sanitation Data'!$G$32,0,10*ROW('Sanitation Data'!G51))="","",OFFSET('Sanitation Data'!$G$32,0,10*ROW('Sanitation Data'!G51)))</f>
        <v/>
      </c>
      <c r="DE57" s="371" t="str">
        <f ca="1">+IF(OFFSET('Sanitation Data'!$H$28,0,10*ROW('Sanitation Data'!H51))="","",OFFSET('Sanitation Data'!$H$28,0,10*ROW('Sanitation Data'!H51)))</f>
        <v/>
      </c>
      <c r="DF57" s="371" t="str">
        <f ca="1">+IF(OFFSET('Sanitation Data'!$H$29,0,10*ROW('Sanitation Data'!H51))="","",OFFSET('Sanitation Data'!$H$29,0,10*ROW('Sanitation Data'!H51)))</f>
        <v/>
      </c>
      <c r="DG57" s="371" t="str">
        <f ca="1">+IF(OFFSET('Sanitation Data'!$H$30,0,10*ROW('Sanitation Data'!H51))="","",OFFSET('Sanitation Data'!$H$30,0,10*ROW('Sanitation Data'!H51)))</f>
        <v/>
      </c>
      <c r="DH57" s="371" t="str">
        <f ca="1">+IF(OFFSET('Sanitation Data'!$H$31,0,10*ROW('Sanitation Data'!H51))="","",OFFSET('Sanitation Data'!$H$31,0,10*ROW('Sanitation Data'!H51)))</f>
        <v/>
      </c>
      <c r="DI57" s="371" t="str">
        <f ca="1">+IF(OFFSET('Sanitation Data'!$H$32,0,10*ROW('Sanitation Data'!H51))="","",OFFSET('Sanitation Data'!$H$32,0,10*ROW('Sanitation Data'!H51)))</f>
        <v/>
      </c>
      <c r="DJ57" s="371" t="str">
        <f ca="1">+IF(OFFSET('Sanitation Data'!$I$28,0,10*ROW('Sanitation Data'!I51))="","",OFFSET('Sanitation Data'!$I$28,0,10*ROW('Sanitation Data'!I51)))</f>
        <v/>
      </c>
      <c r="DK57" s="371" t="str">
        <f ca="1">+IF(OFFSET('Sanitation Data'!$I$29,0,10*ROW('Sanitation Data'!I51))="","",OFFSET('Sanitation Data'!$I$29,0,10*ROW('Sanitation Data'!I51)))</f>
        <v/>
      </c>
      <c r="DL57" s="371" t="str">
        <f ca="1">+IF(OFFSET('Sanitation Data'!$I$30,0,10*ROW('Sanitation Data'!I51))="","",OFFSET('Sanitation Data'!$I$30,0,10*ROW('Sanitation Data'!I51)))</f>
        <v/>
      </c>
      <c r="DM57" s="371" t="str">
        <f ca="1">+IF(OFFSET('Sanitation Data'!$I$31,0,10*ROW('Sanitation Data'!I51))="","",OFFSET('Sanitation Data'!$I$31,0,10*ROW('Sanitation Data'!I51)))</f>
        <v/>
      </c>
      <c r="DN57" s="371" t="str">
        <f ca="1">+IF(OFFSET('Sanitation Data'!$I$32,0,10*ROW('Sanitation Data'!I51))="","",OFFSET('Sanitation Data'!$I$32,0,10*ROW('Sanitation Data'!I51)))</f>
        <v/>
      </c>
      <c r="DO57" s="371" t="str">
        <f ca="1">+IF(OFFSET('Hygiene Data'!$D$11,0,10*ROW('Hygiene Data'!D51))="","",OFFSET('Hygiene Data'!$D$11,0,10*ROW('Hygiene Data'!D51)))</f>
        <v/>
      </c>
      <c r="DP57" s="371" t="str">
        <f ca="1">+IF(OFFSET('Hygiene Data'!$D$12,0,10*ROW('Hygiene Data'!D51))="","",OFFSET('Hygiene Data'!$D$12,0,10*ROW('Hygiene Data'!D51)))</f>
        <v/>
      </c>
      <c r="DQ57" s="371" t="str">
        <f ca="1">+IF(OFFSET('Hygiene Data'!$D$13,0,10*ROW('Hygiene Data'!D51))="","",OFFSET('Hygiene Data'!$D$13,0,10*ROW('Hygiene Data'!D51)))</f>
        <v/>
      </c>
      <c r="DR57" s="371" t="str">
        <f ca="1">+IF(OFFSET('Hygiene Data'!$E$11,0,10*ROW('Hygiene Data'!E51))="","",OFFSET('Hygiene Data'!$E$11,0,10*ROW('Hygiene Data'!E51)))</f>
        <v/>
      </c>
      <c r="DS57" s="371" t="str">
        <f ca="1">+IF(OFFSET('Hygiene Data'!$E$12,0,10*ROW('Hygiene Data'!E51))="","",OFFSET('Hygiene Data'!$E$12,0,10*ROW('Hygiene Data'!E51)))</f>
        <v/>
      </c>
      <c r="DT57" s="371" t="str">
        <f ca="1">+IF(OFFSET('Hygiene Data'!$E$13,0,10*ROW('Hygiene Data'!E51))="","",OFFSET('Hygiene Data'!$E$13,0,10*ROW('Hygiene Data'!E51)))</f>
        <v/>
      </c>
      <c r="DU57" s="371" t="str">
        <f ca="1">+IF(OFFSET('Hygiene Data'!$F$11,0,10*ROW('Hygiene Data'!F51))="","",OFFSET('Hygiene Data'!$F$11,0,10*ROW('Hygiene Data'!F51)))</f>
        <v/>
      </c>
      <c r="DV57" s="371" t="str">
        <f ca="1">+IF(OFFSET('Hygiene Data'!$F$12,0,10*ROW('Hygiene Data'!F51))="","",OFFSET('Hygiene Data'!$F$12,0,10*ROW('Hygiene Data'!F51)))</f>
        <v/>
      </c>
      <c r="DW57" s="371" t="str">
        <f ca="1">+IF(OFFSET('Hygiene Data'!$F$13,0,10*ROW('Hygiene Data'!F51))="","",OFFSET('Hygiene Data'!$F$13,0,10*ROW('Hygiene Data'!F51)))</f>
        <v/>
      </c>
      <c r="DX57" s="371" t="str">
        <f ca="1">+IF(OFFSET('Hygiene Data'!$G$11,0,10*ROW('Hygiene Data'!G51))="","",OFFSET('Hygiene Data'!$G$11,0,10*ROW('Hygiene Data'!G51)))</f>
        <v/>
      </c>
      <c r="DY57" s="371" t="str">
        <f ca="1">+IF(OFFSET('Hygiene Data'!$G$12,0,10*ROW('Hygiene Data'!G51))="","",OFFSET('Hygiene Data'!$G$12,0,10*ROW('Hygiene Data'!G51)))</f>
        <v/>
      </c>
      <c r="DZ57" s="371" t="str">
        <f ca="1">+IF(OFFSET('Hygiene Data'!$G$13,0,10*ROW('Hygiene Data'!G51))="","",OFFSET('Hygiene Data'!$G$13,0,10*ROW('Hygiene Data'!G51)))</f>
        <v/>
      </c>
      <c r="EA57" s="371" t="str">
        <f ca="1">+IF(OFFSET('Hygiene Data'!$H$11,0,10*ROW('Hygiene Data'!H51))="","",OFFSET('Hygiene Data'!$H$11,0,10*ROW('Hygiene Data'!H51)))</f>
        <v/>
      </c>
      <c r="EB57" s="371" t="str">
        <f ca="1">+IF(OFFSET('Hygiene Data'!$H$12,0,10*ROW('Hygiene Data'!H51))="","",OFFSET('Hygiene Data'!$H$12,0,10*ROW('Hygiene Data'!H51)))</f>
        <v/>
      </c>
      <c r="EC57" s="371" t="str">
        <f ca="1">+IF(OFFSET('Hygiene Data'!$H$13,0,10*ROW('Hygiene Data'!H51))="","",OFFSET('Hygiene Data'!$H$13,0,10*ROW('Hygiene Data'!H51)))</f>
        <v/>
      </c>
      <c r="ED57" s="371" t="str">
        <f ca="1">+IF(OFFSET('Hygiene Data'!$I$11,0,10*ROW('Hygiene Data'!I51))="","",OFFSET('Hygiene Data'!$I$11,0,10*ROW('Hygiene Data'!I51)))</f>
        <v/>
      </c>
      <c r="EE57" s="371" t="str">
        <f ca="1">+IF(OFFSET('Hygiene Data'!$I$12,0,10*ROW('Hygiene Data'!I51))="","",OFFSET('Hygiene Data'!$I$12,0,10*ROW('Hygiene Data'!I51)))</f>
        <v/>
      </c>
      <c r="EF57" s="371" t="str">
        <f ca="1">+IF(OFFSET('Hygiene Data'!$I$13,0,10*ROW('Hygiene Data'!I51))="","",OFFSET('Hygiene Data'!$I$13,0,10*ROW('Hygiene Data'!I51)))</f>
        <v/>
      </c>
    </row>
    <row r="58" spans="1:136" x14ac:dyDescent="0.25">
      <c r="A58" s="480" t="str">
        <f ca="1">+IF(OFFSET('Water Data'!$B$2,0,10*ROW('Water Data'!E52))="","",OFFSET('Water Data'!$B$2,0,10*ROW('Water Data'!E52)))</f>
        <v/>
      </c>
      <c r="B58" s="480"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7" t="str">
        <f t="shared" ca="1" si="0"/>
        <v/>
      </c>
      <c r="D58" s="508"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8"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8"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8"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8"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8"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8"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8"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8"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8"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8"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8"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8"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8"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8"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8"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8"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8"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9"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9"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9"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9"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9"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9"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9"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9"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9"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9"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9"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9"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9"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9"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9"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9"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9"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9"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9"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9"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9"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9"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9"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9"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9"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9"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9"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9"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9"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9"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10"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6"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10"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10"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10"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10"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10"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10"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10"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10"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10"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10"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10"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10"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10"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10"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10"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10"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1" t="str">
        <f ca="1">+IF(OFFSET('Water Data'!$D$27,0,10*ROW('Water Data'!D52))="","",OFFSET('Water Data'!$D$27,0,10*ROW('Water Data'!D52)))</f>
        <v/>
      </c>
      <c r="BT58" s="371" t="str">
        <f ca="1">+IF(OFFSET('Water Data'!$D$28,0,10*ROW('Water Data'!D52))="","",OFFSET('Water Data'!$D$28,0,10*ROW('Water Data'!D52)))</f>
        <v/>
      </c>
      <c r="BU58" s="371" t="str">
        <f ca="1">+IF(OFFSET('Water Data'!$D$29,0,10*ROW('Water Data'!D52))="","",OFFSET('Water Data'!$D$29,0,10*ROW('Water Data'!D52)))</f>
        <v/>
      </c>
      <c r="BV58" s="371" t="str">
        <f ca="1">+IF(OFFSET('Water Data'!$E$27,0,10*ROW('Water Data'!E52))="","",OFFSET('Water Data'!$E$27,0,10*ROW('Water Data'!E52)))</f>
        <v/>
      </c>
      <c r="BW58" s="371" t="str">
        <f ca="1">+IF(OFFSET('Water Data'!$E$28,0,10*ROW('Water Data'!E52))="","",OFFSET('Water Data'!$E$28,0,10*ROW('Water Data'!E52)))</f>
        <v/>
      </c>
      <c r="BX58" s="371" t="str">
        <f ca="1">+IF(OFFSET('Water Data'!$E$29,0,10*ROW('Water Data'!E52))="","",OFFSET('Water Data'!$E$29,0,10*ROW('Water Data'!E52)))</f>
        <v/>
      </c>
      <c r="BY58" s="371" t="str">
        <f ca="1">+IF(OFFSET('Water Data'!$F$27,0,10*ROW('Water Data'!F52))="","",OFFSET('Water Data'!$F$27,0,10*ROW('Water Data'!F52)))</f>
        <v/>
      </c>
      <c r="BZ58" s="371" t="str">
        <f ca="1">+IF(OFFSET('Water Data'!$F$28,0,10*ROW('Water Data'!F52))="","",OFFSET('Water Data'!$F$28,0,10*ROW('Water Data'!F52)))</f>
        <v/>
      </c>
      <c r="CA58" s="371" t="str">
        <f ca="1">+IF(OFFSET('Water Data'!$F$29,0,10*ROW('Water Data'!F52))="","",OFFSET('Water Data'!$F$29,0,10*ROW('Water Data'!F52)))</f>
        <v/>
      </c>
      <c r="CB58" s="371" t="str">
        <f ca="1">+IF(OFFSET('Water Data'!$G$27,0,10*ROW('Water Data'!G52))="","",OFFSET('Water Data'!$G$27,0,10*ROW('Water Data'!G52)))</f>
        <v/>
      </c>
      <c r="CC58" s="371" t="str">
        <f ca="1">+IF(OFFSET('Water Data'!$G$28,0,10*ROW('Water Data'!G52))="","",OFFSET('Water Data'!$G$28,0,10*ROW('Water Data'!G52)))</f>
        <v/>
      </c>
      <c r="CD58" s="371" t="str">
        <f ca="1">+IF(OFFSET('Water Data'!$G$29,0,10*ROW('Water Data'!G52))="","",OFFSET('Water Data'!$G$29,0,10*ROW('Water Data'!G52)))</f>
        <v/>
      </c>
      <c r="CE58" s="371" t="str">
        <f ca="1">+IF(OFFSET('Water Data'!$H$27,0,10*ROW('Water Data'!H52))="","",OFFSET('Water Data'!$H$27,0,10*ROW('Water Data'!H52)))</f>
        <v/>
      </c>
      <c r="CF58" s="371" t="str">
        <f ca="1">+IF(OFFSET('Water Data'!$H$28,0,10*ROW('Water Data'!H52))="","",OFFSET('Water Data'!$H$28,0,10*ROW('Water Data'!H52)))</f>
        <v/>
      </c>
      <c r="CG58" s="371" t="str">
        <f ca="1">+IF(OFFSET('Water Data'!$H$29,0,10*ROW('Water Data'!H52))="","",OFFSET('Water Data'!$H$29,0,10*ROW('Water Data'!H52)))</f>
        <v/>
      </c>
      <c r="CH58" s="371" t="str">
        <f ca="1">+IF(OFFSET('Water Data'!$I$27,0,10*ROW('Water Data'!I52))="","",OFFSET('Water Data'!$I$27,0,10*ROW('Water Data'!I52)))</f>
        <v/>
      </c>
      <c r="CI58" s="371" t="str">
        <f ca="1">+IF(OFFSET('Water Data'!$I$28,0,10*ROW('Water Data'!I52))="","",OFFSET('Water Data'!$I$28,0,10*ROW('Water Data'!I52)))</f>
        <v/>
      </c>
      <c r="CJ58" s="371" t="str">
        <f ca="1">+IF(OFFSET('Water Data'!$I$29,0,10*ROW('Water Data'!I52))="","",OFFSET('Water Data'!$I$29,0,10*ROW('Water Data'!I52)))</f>
        <v/>
      </c>
      <c r="CK58" s="371" t="str">
        <f ca="1">+IF(OFFSET('Sanitation Data'!$D$28,0,10*ROW('Sanitation Data'!D52))="","",OFFSET('Sanitation Data'!$D$28,0,10*ROW('Sanitation Data'!D52)))</f>
        <v/>
      </c>
      <c r="CL58" s="371" t="str">
        <f ca="1">+IF(OFFSET('Sanitation Data'!$D$29,0,10*ROW('Sanitation Data'!D52))="","",OFFSET('Sanitation Data'!$D$29,0,10*ROW('Sanitation Data'!D52)))</f>
        <v/>
      </c>
      <c r="CM58" s="371" t="str">
        <f ca="1">+IF(OFFSET('Sanitation Data'!$D$30,0,10*ROW('Sanitation Data'!D52))="","",OFFSET('Sanitation Data'!$D$30,0,10*ROW('Sanitation Data'!D52)))</f>
        <v/>
      </c>
      <c r="CN58" s="371" t="str">
        <f ca="1">+IF(OFFSET('Sanitation Data'!$D$31,0,10*ROW('Sanitation Data'!D52))="","",OFFSET('Sanitation Data'!$D$31,0,10*ROW('Sanitation Data'!D52)))</f>
        <v/>
      </c>
      <c r="CO58" s="371" t="str">
        <f ca="1">+IF(OFFSET('Sanitation Data'!$D$32,0,10*ROW('Sanitation Data'!D52))="","",OFFSET('Sanitation Data'!$D$32,0,10*ROW('Sanitation Data'!D52)))</f>
        <v/>
      </c>
      <c r="CP58" s="371" t="str">
        <f ca="1">+IF(OFFSET('Sanitation Data'!$E$28,0,10*ROW('Sanitation Data'!E52))="","",OFFSET('Sanitation Data'!$E$28,0,10*ROW('Sanitation Data'!E52)))</f>
        <v/>
      </c>
      <c r="CQ58" s="371" t="str">
        <f ca="1">+IF(OFFSET('Sanitation Data'!$E$29,0,10*ROW('Sanitation Data'!E52))="","",OFFSET('Sanitation Data'!$E$29,0,10*ROW('Sanitation Data'!E52)))</f>
        <v/>
      </c>
      <c r="CR58" s="371" t="str">
        <f ca="1">+IF(OFFSET('Sanitation Data'!$E$30,0,10*ROW('Sanitation Data'!E52))="","",OFFSET('Sanitation Data'!$E$30,0,10*ROW('Sanitation Data'!E52)))</f>
        <v/>
      </c>
      <c r="CS58" s="371" t="str">
        <f ca="1">+IF(OFFSET('Sanitation Data'!$E$31,0,10*ROW('Sanitation Data'!E52))="","",OFFSET('Sanitation Data'!$E$31,0,10*ROW('Sanitation Data'!E52)))</f>
        <v/>
      </c>
      <c r="CT58" s="371" t="str">
        <f ca="1">+IF(OFFSET('Sanitation Data'!$E$32,0,10*ROW('Sanitation Data'!E52))="","",OFFSET('Sanitation Data'!$E$32,0,10*ROW('Sanitation Data'!E52)))</f>
        <v/>
      </c>
      <c r="CU58" s="371" t="str">
        <f ca="1">+IF(OFFSET('Sanitation Data'!$F$28,0,10*ROW('Sanitation Data'!F52))="","",OFFSET('Sanitation Data'!$F$28,0,10*ROW('Sanitation Data'!F52)))</f>
        <v/>
      </c>
      <c r="CV58" s="371" t="str">
        <f ca="1">+IF(OFFSET('Sanitation Data'!$F$29,0,10*ROW('Sanitation Data'!F52))="","",OFFSET('Sanitation Data'!$F$29,0,10*ROW('Sanitation Data'!F52)))</f>
        <v/>
      </c>
      <c r="CW58" s="371" t="str">
        <f ca="1">+IF(OFFSET('Sanitation Data'!$F$30,0,10*ROW('Sanitation Data'!F52))="","",OFFSET('Sanitation Data'!$F$30,0,10*ROW('Sanitation Data'!F52)))</f>
        <v/>
      </c>
      <c r="CX58" s="371" t="str">
        <f ca="1">+IF(OFFSET('Sanitation Data'!$F$31,0,10*ROW('Sanitation Data'!F52))="","",OFFSET('Sanitation Data'!$F$31,0,10*ROW('Sanitation Data'!F52)))</f>
        <v/>
      </c>
      <c r="CY58" s="371" t="str">
        <f ca="1">+IF(OFFSET('Sanitation Data'!$F$32,0,10*ROW('Sanitation Data'!F52))="","",OFFSET('Sanitation Data'!$F$32,0,10*ROW('Sanitation Data'!F52)))</f>
        <v/>
      </c>
      <c r="CZ58" s="371" t="str">
        <f ca="1">+IF(OFFSET('Sanitation Data'!$G$28,0,10*ROW('Sanitation Data'!G52))="","",OFFSET('Sanitation Data'!$G$28,0,10*ROW('Sanitation Data'!G52)))</f>
        <v/>
      </c>
      <c r="DA58" s="371" t="str">
        <f ca="1">+IF(OFFSET('Sanitation Data'!$G$29,0,10*ROW('Sanitation Data'!G52))="","",OFFSET('Sanitation Data'!$G$29,0,10*ROW('Sanitation Data'!G52)))</f>
        <v/>
      </c>
      <c r="DB58" s="371" t="str">
        <f ca="1">+IF(OFFSET('Sanitation Data'!$G$30,0,10*ROW('Sanitation Data'!G52))="","",OFFSET('Sanitation Data'!$G$30,0,10*ROW('Sanitation Data'!G52)))</f>
        <v/>
      </c>
      <c r="DC58" s="371" t="str">
        <f ca="1">+IF(OFFSET('Sanitation Data'!$G$31,0,10*ROW('Sanitation Data'!G52))="","",OFFSET('Sanitation Data'!$G$31,0,10*ROW('Sanitation Data'!G52)))</f>
        <v/>
      </c>
      <c r="DD58" s="371" t="str">
        <f ca="1">+IF(OFFSET('Sanitation Data'!$G$32,0,10*ROW('Sanitation Data'!G52))="","",OFFSET('Sanitation Data'!$G$32,0,10*ROW('Sanitation Data'!G52)))</f>
        <v/>
      </c>
      <c r="DE58" s="371" t="str">
        <f ca="1">+IF(OFFSET('Sanitation Data'!$H$28,0,10*ROW('Sanitation Data'!H52))="","",OFFSET('Sanitation Data'!$H$28,0,10*ROW('Sanitation Data'!H52)))</f>
        <v/>
      </c>
      <c r="DF58" s="371" t="str">
        <f ca="1">+IF(OFFSET('Sanitation Data'!$H$29,0,10*ROW('Sanitation Data'!H52))="","",OFFSET('Sanitation Data'!$H$29,0,10*ROW('Sanitation Data'!H52)))</f>
        <v/>
      </c>
      <c r="DG58" s="371" t="str">
        <f ca="1">+IF(OFFSET('Sanitation Data'!$H$30,0,10*ROW('Sanitation Data'!H52))="","",OFFSET('Sanitation Data'!$H$30,0,10*ROW('Sanitation Data'!H52)))</f>
        <v/>
      </c>
      <c r="DH58" s="371" t="str">
        <f ca="1">+IF(OFFSET('Sanitation Data'!$H$31,0,10*ROW('Sanitation Data'!H52))="","",OFFSET('Sanitation Data'!$H$31,0,10*ROW('Sanitation Data'!H52)))</f>
        <v/>
      </c>
      <c r="DI58" s="371" t="str">
        <f ca="1">+IF(OFFSET('Sanitation Data'!$H$32,0,10*ROW('Sanitation Data'!H52))="","",OFFSET('Sanitation Data'!$H$32,0,10*ROW('Sanitation Data'!H52)))</f>
        <v/>
      </c>
      <c r="DJ58" s="371" t="str">
        <f ca="1">+IF(OFFSET('Sanitation Data'!$I$28,0,10*ROW('Sanitation Data'!I52))="","",OFFSET('Sanitation Data'!$I$28,0,10*ROW('Sanitation Data'!I52)))</f>
        <v/>
      </c>
      <c r="DK58" s="371" t="str">
        <f ca="1">+IF(OFFSET('Sanitation Data'!$I$29,0,10*ROW('Sanitation Data'!I52))="","",OFFSET('Sanitation Data'!$I$29,0,10*ROW('Sanitation Data'!I52)))</f>
        <v/>
      </c>
      <c r="DL58" s="371" t="str">
        <f ca="1">+IF(OFFSET('Sanitation Data'!$I$30,0,10*ROW('Sanitation Data'!I52))="","",OFFSET('Sanitation Data'!$I$30,0,10*ROW('Sanitation Data'!I52)))</f>
        <v/>
      </c>
      <c r="DM58" s="371" t="str">
        <f ca="1">+IF(OFFSET('Sanitation Data'!$I$31,0,10*ROW('Sanitation Data'!I52))="","",OFFSET('Sanitation Data'!$I$31,0,10*ROW('Sanitation Data'!I52)))</f>
        <v/>
      </c>
      <c r="DN58" s="371" t="str">
        <f ca="1">+IF(OFFSET('Sanitation Data'!$I$32,0,10*ROW('Sanitation Data'!I52))="","",OFFSET('Sanitation Data'!$I$32,0,10*ROW('Sanitation Data'!I52)))</f>
        <v/>
      </c>
      <c r="DO58" s="371" t="str">
        <f ca="1">+IF(OFFSET('Hygiene Data'!$D$11,0,10*ROW('Hygiene Data'!D52))="","",OFFSET('Hygiene Data'!$D$11,0,10*ROW('Hygiene Data'!D52)))</f>
        <v/>
      </c>
      <c r="DP58" s="371" t="str">
        <f ca="1">+IF(OFFSET('Hygiene Data'!$D$12,0,10*ROW('Hygiene Data'!D52))="","",OFFSET('Hygiene Data'!$D$12,0,10*ROW('Hygiene Data'!D52)))</f>
        <v/>
      </c>
      <c r="DQ58" s="371" t="str">
        <f ca="1">+IF(OFFSET('Hygiene Data'!$D$13,0,10*ROW('Hygiene Data'!D52))="","",OFFSET('Hygiene Data'!$D$13,0,10*ROW('Hygiene Data'!D52)))</f>
        <v/>
      </c>
      <c r="DR58" s="371" t="str">
        <f ca="1">+IF(OFFSET('Hygiene Data'!$E$11,0,10*ROW('Hygiene Data'!E52))="","",OFFSET('Hygiene Data'!$E$11,0,10*ROW('Hygiene Data'!E52)))</f>
        <v/>
      </c>
      <c r="DS58" s="371" t="str">
        <f ca="1">+IF(OFFSET('Hygiene Data'!$E$12,0,10*ROW('Hygiene Data'!E52))="","",OFFSET('Hygiene Data'!$E$12,0,10*ROW('Hygiene Data'!E52)))</f>
        <v/>
      </c>
      <c r="DT58" s="371" t="str">
        <f ca="1">+IF(OFFSET('Hygiene Data'!$E$13,0,10*ROW('Hygiene Data'!E52))="","",OFFSET('Hygiene Data'!$E$13,0,10*ROW('Hygiene Data'!E52)))</f>
        <v/>
      </c>
      <c r="DU58" s="371" t="str">
        <f ca="1">+IF(OFFSET('Hygiene Data'!$F$11,0,10*ROW('Hygiene Data'!F52))="","",OFFSET('Hygiene Data'!$F$11,0,10*ROW('Hygiene Data'!F52)))</f>
        <v/>
      </c>
      <c r="DV58" s="371" t="str">
        <f ca="1">+IF(OFFSET('Hygiene Data'!$F$12,0,10*ROW('Hygiene Data'!F52))="","",OFFSET('Hygiene Data'!$F$12,0,10*ROW('Hygiene Data'!F52)))</f>
        <v/>
      </c>
      <c r="DW58" s="371" t="str">
        <f ca="1">+IF(OFFSET('Hygiene Data'!$F$13,0,10*ROW('Hygiene Data'!F52))="","",OFFSET('Hygiene Data'!$F$13,0,10*ROW('Hygiene Data'!F52)))</f>
        <v/>
      </c>
      <c r="DX58" s="371" t="str">
        <f ca="1">+IF(OFFSET('Hygiene Data'!$G$11,0,10*ROW('Hygiene Data'!G52))="","",OFFSET('Hygiene Data'!$G$11,0,10*ROW('Hygiene Data'!G52)))</f>
        <v/>
      </c>
      <c r="DY58" s="371" t="str">
        <f ca="1">+IF(OFFSET('Hygiene Data'!$G$12,0,10*ROW('Hygiene Data'!G52))="","",OFFSET('Hygiene Data'!$G$12,0,10*ROW('Hygiene Data'!G52)))</f>
        <v/>
      </c>
      <c r="DZ58" s="371" t="str">
        <f ca="1">+IF(OFFSET('Hygiene Data'!$G$13,0,10*ROW('Hygiene Data'!G52))="","",OFFSET('Hygiene Data'!$G$13,0,10*ROW('Hygiene Data'!G52)))</f>
        <v/>
      </c>
      <c r="EA58" s="371" t="str">
        <f ca="1">+IF(OFFSET('Hygiene Data'!$H$11,0,10*ROW('Hygiene Data'!H52))="","",OFFSET('Hygiene Data'!$H$11,0,10*ROW('Hygiene Data'!H52)))</f>
        <v/>
      </c>
      <c r="EB58" s="371" t="str">
        <f ca="1">+IF(OFFSET('Hygiene Data'!$H$12,0,10*ROW('Hygiene Data'!H52))="","",OFFSET('Hygiene Data'!$H$12,0,10*ROW('Hygiene Data'!H52)))</f>
        <v/>
      </c>
      <c r="EC58" s="371" t="str">
        <f ca="1">+IF(OFFSET('Hygiene Data'!$H$13,0,10*ROW('Hygiene Data'!H52))="","",OFFSET('Hygiene Data'!$H$13,0,10*ROW('Hygiene Data'!H52)))</f>
        <v/>
      </c>
      <c r="ED58" s="371" t="str">
        <f ca="1">+IF(OFFSET('Hygiene Data'!$I$11,0,10*ROW('Hygiene Data'!I52))="","",OFFSET('Hygiene Data'!$I$11,0,10*ROW('Hygiene Data'!I52)))</f>
        <v/>
      </c>
      <c r="EE58" s="371" t="str">
        <f ca="1">+IF(OFFSET('Hygiene Data'!$I$12,0,10*ROW('Hygiene Data'!I52))="","",OFFSET('Hygiene Data'!$I$12,0,10*ROW('Hygiene Data'!I52)))</f>
        <v/>
      </c>
      <c r="EF58" s="371" t="str">
        <f ca="1">+IF(OFFSET('Hygiene Data'!$I$13,0,10*ROW('Hygiene Data'!I52))="","",OFFSET('Hygiene Data'!$I$13,0,10*ROW('Hygiene Data'!I52)))</f>
        <v/>
      </c>
    </row>
    <row r="59" spans="1:136" x14ac:dyDescent="0.25">
      <c r="A59" s="480" t="str">
        <f ca="1">+IF(OFFSET('Water Data'!$B$2,0,10*ROW('Water Data'!E53))="","",OFFSET('Water Data'!$B$2,0,10*ROW('Water Data'!E53)))</f>
        <v/>
      </c>
      <c r="B59" s="480"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7" t="str">
        <f t="shared" ca="1" si="0"/>
        <v/>
      </c>
      <c r="D59" s="508"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8"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8"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8"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8"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8"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8"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8"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8"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8"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8"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8"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8"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8"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8"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8"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8"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8"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9"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9"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9"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9"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9"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9"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9"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9"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9"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9"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9"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9"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9"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9"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9"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9"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9"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9"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9"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9"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9"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9"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9"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9"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9"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9"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9"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9"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9"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9"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10"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6"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10"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10"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10"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10"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10"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10"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10"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10"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10"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10"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10"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10"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10"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10"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10"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10"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1" t="str">
        <f ca="1">+IF(OFFSET('Water Data'!$D$27,0,10*ROW('Water Data'!D53))="","",OFFSET('Water Data'!$D$27,0,10*ROW('Water Data'!D53)))</f>
        <v/>
      </c>
      <c r="BT59" s="371" t="str">
        <f ca="1">+IF(OFFSET('Water Data'!$D$28,0,10*ROW('Water Data'!D53))="","",OFFSET('Water Data'!$D$28,0,10*ROW('Water Data'!D53)))</f>
        <v/>
      </c>
      <c r="BU59" s="371" t="str">
        <f ca="1">+IF(OFFSET('Water Data'!$D$29,0,10*ROW('Water Data'!D53))="","",OFFSET('Water Data'!$D$29,0,10*ROW('Water Data'!D53)))</f>
        <v/>
      </c>
      <c r="BV59" s="371" t="str">
        <f ca="1">+IF(OFFSET('Water Data'!$E$27,0,10*ROW('Water Data'!E53))="","",OFFSET('Water Data'!$E$27,0,10*ROW('Water Data'!E53)))</f>
        <v/>
      </c>
      <c r="BW59" s="371" t="str">
        <f ca="1">+IF(OFFSET('Water Data'!$E$28,0,10*ROW('Water Data'!E53))="","",OFFSET('Water Data'!$E$28,0,10*ROW('Water Data'!E53)))</f>
        <v/>
      </c>
      <c r="BX59" s="371" t="str">
        <f ca="1">+IF(OFFSET('Water Data'!$E$29,0,10*ROW('Water Data'!E53))="","",OFFSET('Water Data'!$E$29,0,10*ROW('Water Data'!E53)))</f>
        <v/>
      </c>
      <c r="BY59" s="371" t="str">
        <f ca="1">+IF(OFFSET('Water Data'!$F$27,0,10*ROW('Water Data'!F53))="","",OFFSET('Water Data'!$F$27,0,10*ROW('Water Data'!F53)))</f>
        <v/>
      </c>
      <c r="BZ59" s="371" t="str">
        <f ca="1">+IF(OFFSET('Water Data'!$F$28,0,10*ROW('Water Data'!F53))="","",OFFSET('Water Data'!$F$28,0,10*ROW('Water Data'!F53)))</f>
        <v/>
      </c>
      <c r="CA59" s="371" t="str">
        <f ca="1">+IF(OFFSET('Water Data'!$F$29,0,10*ROW('Water Data'!F53))="","",OFFSET('Water Data'!$F$29,0,10*ROW('Water Data'!F53)))</f>
        <v/>
      </c>
      <c r="CB59" s="371" t="str">
        <f ca="1">+IF(OFFSET('Water Data'!$G$27,0,10*ROW('Water Data'!G53))="","",OFFSET('Water Data'!$G$27,0,10*ROW('Water Data'!G53)))</f>
        <v/>
      </c>
      <c r="CC59" s="371" t="str">
        <f ca="1">+IF(OFFSET('Water Data'!$G$28,0,10*ROW('Water Data'!G53))="","",OFFSET('Water Data'!$G$28,0,10*ROW('Water Data'!G53)))</f>
        <v/>
      </c>
      <c r="CD59" s="371" t="str">
        <f ca="1">+IF(OFFSET('Water Data'!$G$29,0,10*ROW('Water Data'!G53))="","",OFFSET('Water Data'!$G$29,0,10*ROW('Water Data'!G53)))</f>
        <v/>
      </c>
      <c r="CE59" s="371" t="str">
        <f ca="1">+IF(OFFSET('Water Data'!$H$27,0,10*ROW('Water Data'!H53))="","",OFFSET('Water Data'!$H$27,0,10*ROW('Water Data'!H53)))</f>
        <v/>
      </c>
      <c r="CF59" s="371" t="str">
        <f ca="1">+IF(OFFSET('Water Data'!$H$28,0,10*ROW('Water Data'!H53))="","",OFFSET('Water Data'!$H$28,0,10*ROW('Water Data'!H53)))</f>
        <v/>
      </c>
      <c r="CG59" s="371" t="str">
        <f ca="1">+IF(OFFSET('Water Data'!$H$29,0,10*ROW('Water Data'!H53))="","",OFFSET('Water Data'!$H$29,0,10*ROW('Water Data'!H53)))</f>
        <v/>
      </c>
      <c r="CH59" s="371" t="str">
        <f ca="1">+IF(OFFSET('Water Data'!$I$27,0,10*ROW('Water Data'!I53))="","",OFFSET('Water Data'!$I$27,0,10*ROW('Water Data'!I53)))</f>
        <v/>
      </c>
      <c r="CI59" s="371" t="str">
        <f ca="1">+IF(OFFSET('Water Data'!$I$28,0,10*ROW('Water Data'!I53))="","",OFFSET('Water Data'!$I$28,0,10*ROW('Water Data'!I53)))</f>
        <v/>
      </c>
      <c r="CJ59" s="371" t="str">
        <f ca="1">+IF(OFFSET('Water Data'!$I$29,0,10*ROW('Water Data'!I53))="","",OFFSET('Water Data'!$I$29,0,10*ROW('Water Data'!I53)))</f>
        <v/>
      </c>
      <c r="CK59" s="371" t="str">
        <f ca="1">+IF(OFFSET('Sanitation Data'!$D$28,0,10*ROW('Sanitation Data'!D53))="","",OFFSET('Sanitation Data'!$D$28,0,10*ROW('Sanitation Data'!D53)))</f>
        <v/>
      </c>
      <c r="CL59" s="371" t="str">
        <f ca="1">+IF(OFFSET('Sanitation Data'!$D$29,0,10*ROW('Sanitation Data'!D53))="","",OFFSET('Sanitation Data'!$D$29,0,10*ROW('Sanitation Data'!D53)))</f>
        <v/>
      </c>
      <c r="CM59" s="371" t="str">
        <f ca="1">+IF(OFFSET('Sanitation Data'!$D$30,0,10*ROW('Sanitation Data'!D53))="","",OFFSET('Sanitation Data'!$D$30,0,10*ROW('Sanitation Data'!D53)))</f>
        <v/>
      </c>
      <c r="CN59" s="371" t="str">
        <f ca="1">+IF(OFFSET('Sanitation Data'!$D$31,0,10*ROW('Sanitation Data'!D53))="","",OFFSET('Sanitation Data'!$D$31,0,10*ROW('Sanitation Data'!D53)))</f>
        <v/>
      </c>
      <c r="CO59" s="371" t="str">
        <f ca="1">+IF(OFFSET('Sanitation Data'!$D$32,0,10*ROW('Sanitation Data'!D53))="","",OFFSET('Sanitation Data'!$D$32,0,10*ROW('Sanitation Data'!D53)))</f>
        <v/>
      </c>
      <c r="CP59" s="371" t="str">
        <f ca="1">+IF(OFFSET('Sanitation Data'!$E$28,0,10*ROW('Sanitation Data'!E53))="","",OFFSET('Sanitation Data'!$E$28,0,10*ROW('Sanitation Data'!E53)))</f>
        <v/>
      </c>
      <c r="CQ59" s="371" t="str">
        <f ca="1">+IF(OFFSET('Sanitation Data'!$E$29,0,10*ROW('Sanitation Data'!E53))="","",OFFSET('Sanitation Data'!$E$29,0,10*ROW('Sanitation Data'!E53)))</f>
        <v/>
      </c>
      <c r="CR59" s="371" t="str">
        <f ca="1">+IF(OFFSET('Sanitation Data'!$E$30,0,10*ROW('Sanitation Data'!E53))="","",OFFSET('Sanitation Data'!$E$30,0,10*ROW('Sanitation Data'!E53)))</f>
        <v/>
      </c>
      <c r="CS59" s="371" t="str">
        <f ca="1">+IF(OFFSET('Sanitation Data'!$E$31,0,10*ROW('Sanitation Data'!E53))="","",OFFSET('Sanitation Data'!$E$31,0,10*ROW('Sanitation Data'!E53)))</f>
        <v/>
      </c>
      <c r="CT59" s="371" t="str">
        <f ca="1">+IF(OFFSET('Sanitation Data'!$E$32,0,10*ROW('Sanitation Data'!E53))="","",OFFSET('Sanitation Data'!$E$32,0,10*ROW('Sanitation Data'!E53)))</f>
        <v/>
      </c>
      <c r="CU59" s="371" t="str">
        <f ca="1">+IF(OFFSET('Sanitation Data'!$F$28,0,10*ROW('Sanitation Data'!F53))="","",OFFSET('Sanitation Data'!$F$28,0,10*ROW('Sanitation Data'!F53)))</f>
        <v/>
      </c>
      <c r="CV59" s="371" t="str">
        <f ca="1">+IF(OFFSET('Sanitation Data'!$F$29,0,10*ROW('Sanitation Data'!F53))="","",OFFSET('Sanitation Data'!$F$29,0,10*ROW('Sanitation Data'!F53)))</f>
        <v/>
      </c>
      <c r="CW59" s="371" t="str">
        <f ca="1">+IF(OFFSET('Sanitation Data'!$F$30,0,10*ROW('Sanitation Data'!F53))="","",OFFSET('Sanitation Data'!$F$30,0,10*ROW('Sanitation Data'!F53)))</f>
        <v/>
      </c>
      <c r="CX59" s="371" t="str">
        <f ca="1">+IF(OFFSET('Sanitation Data'!$F$31,0,10*ROW('Sanitation Data'!F53))="","",OFFSET('Sanitation Data'!$F$31,0,10*ROW('Sanitation Data'!F53)))</f>
        <v/>
      </c>
      <c r="CY59" s="371" t="str">
        <f ca="1">+IF(OFFSET('Sanitation Data'!$F$32,0,10*ROW('Sanitation Data'!F53))="","",OFFSET('Sanitation Data'!$F$32,0,10*ROW('Sanitation Data'!F53)))</f>
        <v/>
      </c>
      <c r="CZ59" s="371" t="str">
        <f ca="1">+IF(OFFSET('Sanitation Data'!$G$28,0,10*ROW('Sanitation Data'!G53))="","",OFFSET('Sanitation Data'!$G$28,0,10*ROW('Sanitation Data'!G53)))</f>
        <v/>
      </c>
      <c r="DA59" s="371" t="str">
        <f ca="1">+IF(OFFSET('Sanitation Data'!$G$29,0,10*ROW('Sanitation Data'!G53))="","",OFFSET('Sanitation Data'!$G$29,0,10*ROW('Sanitation Data'!G53)))</f>
        <v/>
      </c>
      <c r="DB59" s="371" t="str">
        <f ca="1">+IF(OFFSET('Sanitation Data'!$G$30,0,10*ROW('Sanitation Data'!G53))="","",OFFSET('Sanitation Data'!$G$30,0,10*ROW('Sanitation Data'!G53)))</f>
        <v/>
      </c>
      <c r="DC59" s="371" t="str">
        <f ca="1">+IF(OFFSET('Sanitation Data'!$G$31,0,10*ROW('Sanitation Data'!G53))="","",OFFSET('Sanitation Data'!$G$31,0,10*ROW('Sanitation Data'!G53)))</f>
        <v/>
      </c>
      <c r="DD59" s="371" t="str">
        <f ca="1">+IF(OFFSET('Sanitation Data'!$G$32,0,10*ROW('Sanitation Data'!G53))="","",OFFSET('Sanitation Data'!$G$32,0,10*ROW('Sanitation Data'!G53)))</f>
        <v/>
      </c>
      <c r="DE59" s="371" t="str">
        <f ca="1">+IF(OFFSET('Sanitation Data'!$H$28,0,10*ROW('Sanitation Data'!H53))="","",OFFSET('Sanitation Data'!$H$28,0,10*ROW('Sanitation Data'!H53)))</f>
        <v/>
      </c>
      <c r="DF59" s="371" t="str">
        <f ca="1">+IF(OFFSET('Sanitation Data'!$H$29,0,10*ROW('Sanitation Data'!H53))="","",OFFSET('Sanitation Data'!$H$29,0,10*ROW('Sanitation Data'!H53)))</f>
        <v/>
      </c>
      <c r="DG59" s="371" t="str">
        <f ca="1">+IF(OFFSET('Sanitation Data'!$H$30,0,10*ROW('Sanitation Data'!H53))="","",OFFSET('Sanitation Data'!$H$30,0,10*ROW('Sanitation Data'!H53)))</f>
        <v/>
      </c>
      <c r="DH59" s="371" t="str">
        <f ca="1">+IF(OFFSET('Sanitation Data'!$H$31,0,10*ROW('Sanitation Data'!H53))="","",OFFSET('Sanitation Data'!$H$31,0,10*ROW('Sanitation Data'!H53)))</f>
        <v/>
      </c>
      <c r="DI59" s="371" t="str">
        <f ca="1">+IF(OFFSET('Sanitation Data'!$H$32,0,10*ROW('Sanitation Data'!H53))="","",OFFSET('Sanitation Data'!$H$32,0,10*ROW('Sanitation Data'!H53)))</f>
        <v/>
      </c>
      <c r="DJ59" s="371" t="str">
        <f ca="1">+IF(OFFSET('Sanitation Data'!$I$28,0,10*ROW('Sanitation Data'!I53))="","",OFFSET('Sanitation Data'!$I$28,0,10*ROW('Sanitation Data'!I53)))</f>
        <v/>
      </c>
      <c r="DK59" s="371" t="str">
        <f ca="1">+IF(OFFSET('Sanitation Data'!$I$29,0,10*ROW('Sanitation Data'!I53))="","",OFFSET('Sanitation Data'!$I$29,0,10*ROW('Sanitation Data'!I53)))</f>
        <v/>
      </c>
      <c r="DL59" s="371" t="str">
        <f ca="1">+IF(OFFSET('Sanitation Data'!$I$30,0,10*ROW('Sanitation Data'!I53))="","",OFFSET('Sanitation Data'!$I$30,0,10*ROW('Sanitation Data'!I53)))</f>
        <v/>
      </c>
      <c r="DM59" s="371" t="str">
        <f ca="1">+IF(OFFSET('Sanitation Data'!$I$31,0,10*ROW('Sanitation Data'!I53))="","",OFFSET('Sanitation Data'!$I$31,0,10*ROW('Sanitation Data'!I53)))</f>
        <v/>
      </c>
      <c r="DN59" s="371" t="str">
        <f ca="1">+IF(OFFSET('Sanitation Data'!$I$32,0,10*ROW('Sanitation Data'!I53))="","",OFFSET('Sanitation Data'!$I$32,0,10*ROW('Sanitation Data'!I53)))</f>
        <v/>
      </c>
      <c r="DO59" s="371" t="str">
        <f ca="1">+IF(OFFSET('Hygiene Data'!$D$11,0,10*ROW('Hygiene Data'!D53))="","",OFFSET('Hygiene Data'!$D$11,0,10*ROW('Hygiene Data'!D53)))</f>
        <v/>
      </c>
      <c r="DP59" s="371" t="str">
        <f ca="1">+IF(OFFSET('Hygiene Data'!$D$12,0,10*ROW('Hygiene Data'!D53))="","",OFFSET('Hygiene Data'!$D$12,0,10*ROW('Hygiene Data'!D53)))</f>
        <v/>
      </c>
      <c r="DQ59" s="371" t="str">
        <f ca="1">+IF(OFFSET('Hygiene Data'!$D$13,0,10*ROW('Hygiene Data'!D53))="","",OFFSET('Hygiene Data'!$D$13,0,10*ROW('Hygiene Data'!D53)))</f>
        <v/>
      </c>
      <c r="DR59" s="371" t="str">
        <f ca="1">+IF(OFFSET('Hygiene Data'!$E$11,0,10*ROW('Hygiene Data'!E53))="","",OFFSET('Hygiene Data'!$E$11,0,10*ROW('Hygiene Data'!E53)))</f>
        <v/>
      </c>
      <c r="DS59" s="371" t="str">
        <f ca="1">+IF(OFFSET('Hygiene Data'!$E$12,0,10*ROW('Hygiene Data'!E53))="","",OFFSET('Hygiene Data'!$E$12,0,10*ROW('Hygiene Data'!E53)))</f>
        <v/>
      </c>
      <c r="DT59" s="371" t="str">
        <f ca="1">+IF(OFFSET('Hygiene Data'!$E$13,0,10*ROW('Hygiene Data'!E53))="","",OFFSET('Hygiene Data'!$E$13,0,10*ROW('Hygiene Data'!E53)))</f>
        <v/>
      </c>
      <c r="DU59" s="371" t="str">
        <f ca="1">+IF(OFFSET('Hygiene Data'!$F$11,0,10*ROW('Hygiene Data'!F53))="","",OFFSET('Hygiene Data'!$F$11,0,10*ROW('Hygiene Data'!F53)))</f>
        <v/>
      </c>
      <c r="DV59" s="371" t="str">
        <f ca="1">+IF(OFFSET('Hygiene Data'!$F$12,0,10*ROW('Hygiene Data'!F53))="","",OFFSET('Hygiene Data'!$F$12,0,10*ROW('Hygiene Data'!F53)))</f>
        <v/>
      </c>
      <c r="DW59" s="371" t="str">
        <f ca="1">+IF(OFFSET('Hygiene Data'!$F$13,0,10*ROW('Hygiene Data'!F53))="","",OFFSET('Hygiene Data'!$F$13,0,10*ROW('Hygiene Data'!F53)))</f>
        <v/>
      </c>
      <c r="DX59" s="371" t="str">
        <f ca="1">+IF(OFFSET('Hygiene Data'!$G$11,0,10*ROW('Hygiene Data'!G53))="","",OFFSET('Hygiene Data'!$G$11,0,10*ROW('Hygiene Data'!G53)))</f>
        <v/>
      </c>
      <c r="DY59" s="371" t="str">
        <f ca="1">+IF(OFFSET('Hygiene Data'!$G$12,0,10*ROW('Hygiene Data'!G53))="","",OFFSET('Hygiene Data'!$G$12,0,10*ROW('Hygiene Data'!G53)))</f>
        <v/>
      </c>
      <c r="DZ59" s="371" t="str">
        <f ca="1">+IF(OFFSET('Hygiene Data'!$G$13,0,10*ROW('Hygiene Data'!G53))="","",OFFSET('Hygiene Data'!$G$13,0,10*ROW('Hygiene Data'!G53)))</f>
        <v/>
      </c>
      <c r="EA59" s="371" t="str">
        <f ca="1">+IF(OFFSET('Hygiene Data'!$H$11,0,10*ROW('Hygiene Data'!H53))="","",OFFSET('Hygiene Data'!$H$11,0,10*ROW('Hygiene Data'!H53)))</f>
        <v/>
      </c>
      <c r="EB59" s="371" t="str">
        <f ca="1">+IF(OFFSET('Hygiene Data'!$H$12,0,10*ROW('Hygiene Data'!H53))="","",OFFSET('Hygiene Data'!$H$12,0,10*ROW('Hygiene Data'!H53)))</f>
        <v/>
      </c>
      <c r="EC59" s="371" t="str">
        <f ca="1">+IF(OFFSET('Hygiene Data'!$H$13,0,10*ROW('Hygiene Data'!H53))="","",OFFSET('Hygiene Data'!$H$13,0,10*ROW('Hygiene Data'!H53)))</f>
        <v/>
      </c>
      <c r="ED59" s="371" t="str">
        <f ca="1">+IF(OFFSET('Hygiene Data'!$I$11,0,10*ROW('Hygiene Data'!I53))="","",OFFSET('Hygiene Data'!$I$11,0,10*ROW('Hygiene Data'!I53)))</f>
        <v/>
      </c>
      <c r="EE59" s="371" t="str">
        <f ca="1">+IF(OFFSET('Hygiene Data'!$I$12,0,10*ROW('Hygiene Data'!I53))="","",OFFSET('Hygiene Data'!$I$12,0,10*ROW('Hygiene Data'!I53)))</f>
        <v/>
      </c>
      <c r="EF59" s="371" t="str">
        <f ca="1">+IF(OFFSET('Hygiene Data'!$I$13,0,10*ROW('Hygiene Data'!I53))="","",OFFSET('Hygiene Data'!$I$13,0,10*ROW('Hygiene Data'!I53)))</f>
        <v/>
      </c>
    </row>
    <row r="60" spans="1:136" x14ac:dyDescent="0.25">
      <c r="A60" s="480" t="str">
        <f ca="1">+IF(OFFSET('Water Data'!$B$2,0,10*ROW('Water Data'!E54))="","",OFFSET('Water Data'!$B$2,0,10*ROW('Water Data'!E54)))</f>
        <v/>
      </c>
      <c r="B60" s="480"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7" t="str">
        <f t="shared" ca="1" si="0"/>
        <v/>
      </c>
      <c r="D60" s="508"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8"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8"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8"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8"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8"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8"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8"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8"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8"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8"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8"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8"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8"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8"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8"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8"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8"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9"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9"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9"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9"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9"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9"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9"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9"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9"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9"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9"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9"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9"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9"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9"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9"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9"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9"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9"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9"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9"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9"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9"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9"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9"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9"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9"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9"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9"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9"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10"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6"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10"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10"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10"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10"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10"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10"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10"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10"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10"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10"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10"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10"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10"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10"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10"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10"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1" t="str">
        <f ca="1">+IF(OFFSET('Water Data'!$D$27,0,10*ROW('Water Data'!D54))="","",OFFSET('Water Data'!$D$27,0,10*ROW('Water Data'!D54)))</f>
        <v/>
      </c>
      <c r="BT60" s="371" t="str">
        <f ca="1">+IF(OFFSET('Water Data'!$D$28,0,10*ROW('Water Data'!D54))="","",OFFSET('Water Data'!$D$28,0,10*ROW('Water Data'!D54)))</f>
        <v/>
      </c>
      <c r="BU60" s="371" t="str">
        <f ca="1">+IF(OFFSET('Water Data'!$D$29,0,10*ROW('Water Data'!D54))="","",OFFSET('Water Data'!$D$29,0,10*ROW('Water Data'!D54)))</f>
        <v/>
      </c>
      <c r="BV60" s="371" t="str">
        <f ca="1">+IF(OFFSET('Water Data'!$E$27,0,10*ROW('Water Data'!E54))="","",OFFSET('Water Data'!$E$27,0,10*ROW('Water Data'!E54)))</f>
        <v/>
      </c>
      <c r="BW60" s="371" t="str">
        <f ca="1">+IF(OFFSET('Water Data'!$E$28,0,10*ROW('Water Data'!E54))="","",OFFSET('Water Data'!$E$28,0,10*ROW('Water Data'!E54)))</f>
        <v/>
      </c>
      <c r="BX60" s="371" t="str">
        <f ca="1">+IF(OFFSET('Water Data'!$E$29,0,10*ROW('Water Data'!E54))="","",OFFSET('Water Data'!$E$29,0,10*ROW('Water Data'!E54)))</f>
        <v/>
      </c>
      <c r="BY60" s="371" t="str">
        <f ca="1">+IF(OFFSET('Water Data'!$F$27,0,10*ROW('Water Data'!F54))="","",OFFSET('Water Data'!$F$27,0,10*ROW('Water Data'!F54)))</f>
        <v/>
      </c>
      <c r="BZ60" s="371" t="str">
        <f ca="1">+IF(OFFSET('Water Data'!$F$28,0,10*ROW('Water Data'!F54))="","",OFFSET('Water Data'!$F$28,0,10*ROW('Water Data'!F54)))</f>
        <v/>
      </c>
      <c r="CA60" s="371" t="str">
        <f ca="1">+IF(OFFSET('Water Data'!$F$29,0,10*ROW('Water Data'!F54))="","",OFFSET('Water Data'!$F$29,0,10*ROW('Water Data'!F54)))</f>
        <v/>
      </c>
      <c r="CB60" s="371" t="str">
        <f ca="1">+IF(OFFSET('Water Data'!$G$27,0,10*ROW('Water Data'!G54))="","",OFFSET('Water Data'!$G$27,0,10*ROW('Water Data'!G54)))</f>
        <v/>
      </c>
      <c r="CC60" s="371" t="str">
        <f ca="1">+IF(OFFSET('Water Data'!$G$28,0,10*ROW('Water Data'!G54))="","",OFFSET('Water Data'!$G$28,0,10*ROW('Water Data'!G54)))</f>
        <v/>
      </c>
      <c r="CD60" s="371" t="str">
        <f ca="1">+IF(OFFSET('Water Data'!$G$29,0,10*ROW('Water Data'!G54))="","",OFFSET('Water Data'!$G$29,0,10*ROW('Water Data'!G54)))</f>
        <v/>
      </c>
      <c r="CE60" s="371" t="str">
        <f ca="1">+IF(OFFSET('Water Data'!$H$27,0,10*ROW('Water Data'!H54))="","",OFFSET('Water Data'!$H$27,0,10*ROW('Water Data'!H54)))</f>
        <v/>
      </c>
      <c r="CF60" s="371" t="str">
        <f ca="1">+IF(OFFSET('Water Data'!$H$28,0,10*ROW('Water Data'!H54))="","",OFFSET('Water Data'!$H$28,0,10*ROW('Water Data'!H54)))</f>
        <v/>
      </c>
      <c r="CG60" s="371" t="str">
        <f ca="1">+IF(OFFSET('Water Data'!$H$29,0,10*ROW('Water Data'!H54))="","",OFFSET('Water Data'!$H$29,0,10*ROW('Water Data'!H54)))</f>
        <v/>
      </c>
      <c r="CH60" s="371" t="str">
        <f ca="1">+IF(OFFSET('Water Data'!$I$27,0,10*ROW('Water Data'!I54))="","",OFFSET('Water Data'!$I$27,0,10*ROW('Water Data'!I54)))</f>
        <v/>
      </c>
      <c r="CI60" s="371" t="str">
        <f ca="1">+IF(OFFSET('Water Data'!$I$28,0,10*ROW('Water Data'!I54))="","",OFFSET('Water Data'!$I$28,0,10*ROW('Water Data'!I54)))</f>
        <v/>
      </c>
      <c r="CJ60" s="371" t="str">
        <f ca="1">+IF(OFFSET('Water Data'!$I$29,0,10*ROW('Water Data'!I54))="","",OFFSET('Water Data'!$I$29,0,10*ROW('Water Data'!I54)))</f>
        <v/>
      </c>
      <c r="CK60" s="371" t="str">
        <f ca="1">+IF(OFFSET('Sanitation Data'!$D$28,0,10*ROW('Sanitation Data'!D54))="","",OFFSET('Sanitation Data'!$D$28,0,10*ROW('Sanitation Data'!D54)))</f>
        <v/>
      </c>
      <c r="CL60" s="371" t="str">
        <f ca="1">+IF(OFFSET('Sanitation Data'!$D$29,0,10*ROW('Sanitation Data'!D54))="","",OFFSET('Sanitation Data'!$D$29,0,10*ROW('Sanitation Data'!D54)))</f>
        <v/>
      </c>
      <c r="CM60" s="371" t="str">
        <f ca="1">+IF(OFFSET('Sanitation Data'!$D$30,0,10*ROW('Sanitation Data'!D54))="","",OFFSET('Sanitation Data'!$D$30,0,10*ROW('Sanitation Data'!D54)))</f>
        <v/>
      </c>
      <c r="CN60" s="371" t="str">
        <f ca="1">+IF(OFFSET('Sanitation Data'!$D$31,0,10*ROW('Sanitation Data'!D54))="","",OFFSET('Sanitation Data'!$D$31,0,10*ROW('Sanitation Data'!D54)))</f>
        <v/>
      </c>
      <c r="CO60" s="371" t="str">
        <f ca="1">+IF(OFFSET('Sanitation Data'!$D$32,0,10*ROW('Sanitation Data'!D54))="","",OFFSET('Sanitation Data'!$D$32,0,10*ROW('Sanitation Data'!D54)))</f>
        <v/>
      </c>
      <c r="CP60" s="371" t="str">
        <f ca="1">+IF(OFFSET('Sanitation Data'!$E$28,0,10*ROW('Sanitation Data'!E54))="","",OFFSET('Sanitation Data'!$E$28,0,10*ROW('Sanitation Data'!E54)))</f>
        <v/>
      </c>
      <c r="CQ60" s="371" t="str">
        <f ca="1">+IF(OFFSET('Sanitation Data'!$E$29,0,10*ROW('Sanitation Data'!E54))="","",OFFSET('Sanitation Data'!$E$29,0,10*ROW('Sanitation Data'!E54)))</f>
        <v/>
      </c>
      <c r="CR60" s="371" t="str">
        <f ca="1">+IF(OFFSET('Sanitation Data'!$E$30,0,10*ROW('Sanitation Data'!E54))="","",OFFSET('Sanitation Data'!$E$30,0,10*ROW('Sanitation Data'!E54)))</f>
        <v/>
      </c>
      <c r="CS60" s="371" t="str">
        <f ca="1">+IF(OFFSET('Sanitation Data'!$E$31,0,10*ROW('Sanitation Data'!E54))="","",OFFSET('Sanitation Data'!$E$31,0,10*ROW('Sanitation Data'!E54)))</f>
        <v/>
      </c>
      <c r="CT60" s="371" t="str">
        <f ca="1">+IF(OFFSET('Sanitation Data'!$E$32,0,10*ROW('Sanitation Data'!E54))="","",OFFSET('Sanitation Data'!$E$32,0,10*ROW('Sanitation Data'!E54)))</f>
        <v/>
      </c>
      <c r="CU60" s="371" t="str">
        <f ca="1">+IF(OFFSET('Sanitation Data'!$F$28,0,10*ROW('Sanitation Data'!F54))="","",OFFSET('Sanitation Data'!$F$28,0,10*ROW('Sanitation Data'!F54)))</f>
        <v/>
      </c>
      <c r="CV60" s="371" t="str">
        <f ca="1">+IF(OFFSET('Sanitation Data'!$F$29,0,10*ROW('Sanitation Data'!F54))="","",OFFSET('Sanitation Data'!$F$29,0,10*ROW('Sanitation Data'!F54)))</f>
        <v/>
      </c>
      <c r="CW60" s="371" t="str">
        <f ca="1">+IF(OFFSET('Sanitation Data'!$F$30,0,10*ROW('Sanitation Data'!F54))="","",OFFSET('Sanitation Data'!$F$30,0,10*ROW('Sanitation Data'!F54)))</f>
        <v/>
      </c>
      <c r="CX60" s="371" t="str">
        <f ca="1">+IF(OFFSET('Sanitation Data'!$F$31,0,10*ROW('Sanitation Data'!F54))="","",OFFSET('Sanitation Data'!$F$31,0,10*ROW('Sanitation Data'!F54)))</f>
        <v/>
      </c>
      <c r="CY60" s="371" t="str">
        <f ca="1">+IF(OFFSET('Sanitation Data'!$F$32,0,10*ROW('Sanitation Data'!F54))="","",OFFSET('Sanitation Data'!$F$32,0,10*ROW('Sanitation Data'!F54)))</f>
        <v/>
      </c>
      <c r="CZ60" s="371" t="str">
        <f ca="1">+IF(OFFSET('Sanitation Data'!$G$28,0,10*ROW('Sanitation Data'!G54))="","",OFFSET('Sanitation Data'!$G$28,0,10*ROW('Sanitation Data'!G54)))</f>
        <v/>
      </c>
      <c r="DA60" s="371" t="str">
        <f ca="1">+IF(OFFSET('Sanitation Data'!$G$29,0,10*ROW('Sanitation Data'!G54))="","",OFFSET('Sanitation Data'!$G$29,0,10*ROW('Sanitation Data'!G54)))</f>
        <v/>
      </c>
      <c r="DB60" s="371" t="str">
        <f ca="1">+IF(OFFSET('Sanitation Data'!$G$30,0,10*ROW('Sanitation Data'!G54))="","",OFFSET('Sanitation Data'!$G$30,0,10*ROW('Sanitation Data'!G54)))</f>
        <v/>
      </c>
      <c r="DC60" s="371" t="str">
        <f ca="1">+IF(OFFSET('Sanitation Data'!$G$31,0,10*ROW('Sanitation Data'!G54))="","",OFFSET('Sanitation Data'!$G$31,0,10*ROW('Sanitation Data'!G54)))</f>
        <v/>
      </c>
      <c r="DD60" s="371" t="str">
        <f ca="1">+IF(OFFSET('Sanitation Data'!$G$32,0,10*ROW('Sanitation Data'!G54))="","",OFFSET('Sanitation Data'!$G$32,0,10*ROW('Sanitation Data'!G54)))</f>
        <v/>
      </c>
      <c r="DE60" s="371" t="str">
        <f ca="1">+IF(OFFSET('Sanitation Data'!$H$28,0,10*ROW('Sanitation Data'!H54))="","",OFFSET('Sanitation Data'!$H$28,0,10*ROW('Sanitation Data'!H54)))</f>
        <v/>
      </c>
      <c r="DF60" s="371" t="str">
        <f ca="1">+IF(OFFSET('Sanitation Data'!$H$29,0,10*ROW('Sanitation Data'!H54))="","",OFFSET('Sanitation Data'!$H$29,0,10*ROW('Sanitation Data'!H54)))</f>
        <v/>
      </c>
      <c r="DG60" s="371" t="str">
        <f ca="1">+IF(OFFSET('Sanitation Data'!$H$30,0,10*ROW('Sanitation Data'!H54))="","",OFFSET('Sanitation Data'!$H$30,0,10*ROW('Sanitation Data'!H54)))</f>
        <v/>
      </c>
      <c r="DH60" s="371" t="str">
        <f ca="1">+IF(OFFSET('Sanitation Data'!$H$31,0,10*ROW('Sanitation Data'!H54))="","",OFFSET('Sanitation Data'!$H$31,0,10*ROW('Sanitation Data'!H54)))</f>
        <v/>
      </c>
      <c r="DI60" s="371" t="str">
        <f ca="1">+IF(OFFSET('Sanitation Data'!$H$32,0,10*ROW('Sanitation Data'!H54))="","",OFFSET('Sanitation Data'!$H$32,0,10*ROW('Sanitation Data'!H54)))</f>
        <v/>
      </c>
      <c r="DJ60" s="371" t="str">
        <f ca="1">+IF(OFFSET('Sanitation Data'!$I$28,0,10*ROW('Sanitation Data'!I54))="","",OFFSET('Sanitation Data'!$I$28,0,10*ROW('Sanitation Data'!I54)))</f>
        <v/>
      </c>
      <c r="DK60" s="371" t="str">
        <f ca="1">+IF(OFFSET('Sanitation Data'!$I$29,0,10*ROW('Sanitation Data'!I54))="","",OFFSET('Sanitation Data'!$I$29,0,10*ROW('Sanitation Data'!I54)))</f>
        <v/>
      </c>
      <c r="DL60" s="371" t="str">
        <f ca="1">+IF(OFFSET('Sanitation Data'!$I$30,0,10*ROW('Sanitation Data'!I54))="","",OFFSET('Sanitation Data'!$I$30,0,10*ROW('Sanitation Data'!I54)))</f>
        <v/>
      </c>
      <c r="DM60" s="371" t="str">
        <f ca="1">+IF(OFFSET('Sanitation Data'!$I$31,0,10*ROW('Sanitation Data'!I54))="","",OFFSET('Sanitation Data'!$I$31,0,10*ROW('Sanitation Data'!I54)))</f>
        <v/>
      </c>
      <c r="DN60" s="371" t="str">
        <f ca="1">+IF(OFFSET('Sanitation Data'!$I$32,0,10*ROW('Sanitation Data'!I54))="","",OFFSET('Sanitation Data'!$I$32,0,10*ROW('Sanitation Data'!I54)))</f>
        <v/>
      </c>
      <c r="DO60" s="371" t="str">
        <f ca="1">+IF(OFFSET('Hygiene Data'!$D$11,0,10*ROW('Hygiene Data'!D54))="","",OFFSET('Hygiene Data'!$D$11,0,10*ROW('Hygiene Data'!D54)))</f>
        <v/>
      </c>
      <c r="DP60" s="371" t="str">
        <f ca="1">+IF(OFFSET('Hygiene Data'!$D$12,0,10*ROW('Hygiene Data'!D54))="","",OFFSET('Hygiene Data'!$D$12,0,10*ROW('Hygiene Data'!D54)))</f>
        <v/>
      </c>
      <c r="DQ60" s="371" t="str">
        <f ca="1">+IF(OFFSET('Hygiene Data'!$D$13,0,10*ROW('Hygiene Data'!D54))="","",OFFSET('Hygiene Data'!$D$13,0,10*ROW('Hygiene Data'!D54)))</f>
        <v/>
      </c>
      <c r="DR60" s="371" t="str">
        <f ca="1">+IF(OFFSET('Hygiene Data'!$E$11,0,10*ROW('Hygiene Data'!E54))="","",OFFSET('Hygiene Data'!$E$11,0,10*ROW('Hygiene Data'!E54)))</f>
        <v/>
      </c>
      <c r="DS60" s="371" t="str">
        <f ca="1">+IF(OFFSET('Hygiene Data'!$E$12,0,10*ROW('Hygiene Data'!E54))="","",OFFSET('Hygiene Data'!$E$12,0,10*ROW('Hygiene Data'!E54)))</f>
        <v/>
      </c>
      <c r="DT60" s="371" t="str">
        <f ca="1">+IF(OFFSET('Hygiene Data'!$E$13,0,10*ROW('Hygiene Data'!E54))="","",OFFSET('Hygiene Data'!$E$13,0,10*ROW('Hygiene Data'!E54)))</f>
        <v/>
      </c>
      <c r="DU60" s="371" t="str">
        <f ca="1">+IF(OFFSET('Hygiene Data'!$F$11,0,10*ROW('Hygiene Data'!F54))="","",OFFSET('Hygiene Data'!$F$11,0,10*ROW('Hygiene Data'!F54)))</f>
        <v/>
      </c>
      <c r="DV60" s="371" t="str">
        <f ca="1">+IF(OFFSET('Hygiene Data'!$F$12,0,10*ROW('Hygiene Data'!F54))="","",OFFSET('Hygiene Data'!$F$12,0,10*ROW('Hygiene Data'!F54)))</f>
        <v/>
      </c>
      <c r="DW60" s="371" t="str">
        <f ca="1">+IF(OFFSET('Hygiene Data'!$F$13,0,10*ROW('Hygiene Data'!F54))="","",OFFSET('Hygiene Data'!$F$13,0,10*ROW('Hygiene Data'!F54)))</f>
        <v/>
      </c>
      <c r="DX60" s="371" t="str">
        <f ca="1">+IF(OFFSET('Hygiene Data'!$G$11,0,10*ROW('Hygiene Data'!G54))="","",OFFSET('Hygiene Data'!$G$11,0,10*ROW('Hygiene Data'!G54)))</f>
        <v/>
      </c>
      <c r="DY60" s="371" t="str">
        <f ca="1">+IF(OFFSET('Hygiene Data'!$G$12,0,10*ROW('Hygiene Data'!G54))="","",OFFSET('Hygiene Data'!$G$12,0,10*ROW('Hygiene Data'!G54)))</f>
        <v/>
      </c>
      <c r="DZ60" s="371" t="str">
        <f ca="1">+IF(OFFSET('Hygiene Data'!$G$13,0,10*ROW('Hygiene Data'!G54))="","",OFFSET('Hygiene Data'!$G$13,0,10*ROW('Hygiene Data'!G54)))</f>
        <v/>
      </c>
      <c r="EA60" s="371" t="str">
        <f ca="1">+IF(OFFSET('Hygiene Data'!$H$11,0,10*ROW('Hygiene Data'!H54))="","",OFFSET('Hygiene Data'!$H$11,0,10*ROW('Hygiene Data'!H54)))</f>
        <v/>
      </c>
      <c r="EB60" s="371" t="str">
        <f ca="1">+IF(OFFSET('Hygiene Data'!$H$12,0,10*ROW('Hygiene Data'!H54))="","",OFFSET('Hygiene Data'!$H$12,0,10*ROW('Hygiene Data'!H54)))</f>
        <v/>
      </c>
      <c r="EC60" s="371" t="str">
        <f ca="1">+IF(OFFSET('Hygiene Data'!$H$13,0,10*ROW('Hygiene Data'!H54))="","",OFFSET('Hygiene Data'!$H$13,0,10*ROW('Hygiene Data'!H54)))</f>
        <v/>
      </c>
      <c r="ED60" s="371" t="str">
        <f ca="1">+IF(OFFSET('Hygiene Data'!$I$11,0,10*ROW('Hygiene Data'!I54))="","",OFFSET('Hygiene Data'!$I$11,0,10*ROW('Hygiene Data'!I54)))</f>
        <v/>
      </c>
      <c r="EE60" s="371" t="str">
        <f ca="1">+IF(OFFSET('Hygiene Data'!$I$12,0,10*ROW('Hygiene Data'!I54))="","",OFFSET('Hygiene Data'!$I$12,0,10*ROW('Hygiene Data'!I54)))</f>
        <v/>
      </c>
      <c r="EF60" s="371" t="str">
        <f ca="1">+IF(OFFSET('Hygiene Data'!$I$13,0,10*ROW('Hygiene Data'!I54))="","",OFFSET('Hygiene Data'!$I$13,0,10*ROW('Hygiene Data'!I54)))</f>
        <v/>
      </c>
    </row>
    <row r="61" spans="1:136" x14ac:dyDescent="0.25">
      <c r="A61" s="480" t="str">
        <f ca="1">+IF(OFFSET('Water Data'!$B$2,0,10*ROW('Water Data'!E55))="","",OFFSET('Water Data'!$B$2,0,10*ROW('Water Data'!E55)))</f>
        <v/>
      </c>
      <c r="B61" s="480"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7" t="str">
        <f t="shared" ca="1" si="0"/>
        <v/>
      </c>
      <c r="D61" s="508"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8"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8"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8"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8"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8"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8"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8"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8"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8"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8"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8"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8"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8"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8"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8"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8"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8"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9"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9"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9"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9"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9"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9"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9"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9"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9"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9"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9"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9"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9"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9"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9"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9"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9"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9"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9"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9"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9"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9"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9"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9"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9"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9"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9"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9"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9"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9"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10"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6"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10"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10"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10"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10"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10"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10"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10"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10"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10"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10"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10"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10"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10"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10"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10"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10"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1" t="str">
        <f ca="1">+IF(OFFSET('Water Data'!$D$27,0,10*ROW('Water Data'!D55))="","",OFFSET('Water Data'!$D$27,0,10*ROW('Water Data'!D55)))</f>
        <v/>
      </c>
      <c r="BT61" s="371" t="str">
        <f ca="1">+IF(OFFSET('Water Data'!$D$28,0,10*ROW('Water Data'!D55))="","",OFFSET('Water Data'!$D$28,0,10*ROW('Water Data'!D55)))</f>
        <v/>
      </c>
      <c r="BU61" s="371" t="str">
        <f ca="1">+IF(OFFSET('Water Data'!$D$29,0,10*ROW('Water Data'!D55))="","",OFFSET('Water Data'!$D$29,0,10*ROW('Water Data'!D55)))</f>
        <v/>
      </c>
      <c r="BV61" s="371" t="str">
        <f ca="1">+IF(OFFSET('Water Data'!$E$27,0,10*ROW('Water Data'!E55))="","",OFFSET('Water Data'!$E$27,0,10*ROW('Water Data'!E55)))</f>
        <v/>
      </c>
      <c r="BW61" s="371" t="str">
        <f ca="1">+IF(OFFSET('Water Data'!$E$28,0,10*ROW('Water Data'!E55))="","",OFFSET('Water Data'!$E$28,0,10*ROW('Water Data'!E55)))</f>
        <v/>
      </c>
      <c r="BX61" s="371" t="str">
        <f ca="1">+IF(OFFSET('Water Data'!$E$29,0,10*ROW('Water Data'!E55))="","",OFFSET('Water Data'!$E$29,0,10*ROW('Water Data'!E55)))</f>
        <v/>
      </c>
      <c r="BY61" s="371" t="str">
        <f ca="1">+IF(OFFSET('Water Data'!$F$27,0,10*ROW('Water Data'!F55))="","",OFFSET('Water Data'!$F$27,0,10*ROW('Water Data'!F55)))</f>
        <v/>
      </c>
      <c r="BZ61" s="371" t="str">
        <f ca="1">+IF(OFFSET('Water Data'!$F$28,0,10*ROW('Water Data'!F55))="","",OFFSET('Water Data'!$F$28,0,10*ROW('Water Data'!F55)))</f>
        <v/>
      </c>
      <c r="CA61" s="371" t="str">
        <f ca="1">+IF(OFFSET('Water Data'!$F$29,0,10*ROW('Water Data'!F55))="","",OFFSET('Water Data'!$F$29,0,10*ROW('Water Data'!F55)))</f>
        <v/>
      </c>
      <c r="CB61" s="371" t="str">
        <f ca="1">+IF(OFFSET('Water Data'!$G$27,0,10*ROW('Water Data'!G55))="","",OFFSET('Water Data'!$G$27,0,10*ROW('Water Data'!G55)))</f>
        <v/>
      </c>
      <c r="CC61" s="371" t="str">
        <f ca="1">+IF(OFFSET('Water Data'!$G$28,0,10*ROW('Water Data'!G55))="","",OFFSET('Water Data'!$G$28,0,10*ROW('Water Data'!G55)))</f>
        <v/>
      </c>
      <c r="CD61" s="371" t="str">
        <f ca="1">+IF(OFFSET('Water Data'!$G$29,0,10*ROW('Water Data'!G55))="","",OFFSET('Water Data'!$G$29,0,10*ROW('Water Data'!G55)))</f>
        <v/>
      </c>
      <c r="CE61" s="371" t="str">
        <f ca="1">+IF(OFFSET('Water Data'!$H$27,0,10*ROW('Water Data'!H55))="","",OFFSET('Water Data'!$H$27,0,10*ROW('Water Data'!H55)))</f>
        <v/>
      </c>
      <c r="CF61" s="371" t="str">
        <f ca="1">+IF(OFFSET('Water Data'!$H$28,0,10*ROW('Water Data'!H55))="","",OFFSET('Water Data'!$H$28,0,10*ROW('Water Data'!H55)))</f>
        <v/>
      </c>
      <c r="CG61" s="371" t="str">
        <f ca="1">+IF(OFFSET('Water Data'!$H$29,0,10*ROW('Water Data'!H55))="","",OFFSET('Water Data'!$H$29,0,10*ROW('Water Data'!H55)))</f>
        <v/>
      </c>
      <c r="CH61" s="371" t="str">
        <f ca="1">+IF(OFFSET('Water Data'!$I$27,0,10*ROW('Water Data'!I55))="","",OFFSET('Water Data'!$I$27,0,10*ROW('Water Data'!I55)))</f>
        <v/>
      </c>
      <c r="CI61" s="371" t="str">
        <f ca="1">+IF(OFFSET('Water Data'!$I$28,0,10*ROW('Water Data'!I55))="","",OFFSET('Water Data'!$I$28,0,10*ROW('Water Data'!I55)))</f>
        <v/>
      </c>
      <c r="CJ61" s="371" t="str">
        <f ca="1">+IF(OFFSET('Water Data'!$I$29,0,10*ROW('Water Data'!I55))="","",OFFSET('Water Data'!$I$29,0,10*ROW('Water Data'!I55)))</f>
        <v/>
      </c>
      <c r="CK61" s="371" t="str">
        <f ca="1">+IF(OFFSET('Sanitation Data'!$D$28,0,10*ROW('Sanitation Data'!D55))="","",OFFSET('Sanitation Data'!$D$28,0,10*ROW('Sanitation Data'!D55)))</f>
        <v/>
      </c>
      <c r="CL61" s="371" t="str">
        <f ca="1">+IF(OFFSET('Sanitation Data'!$D$29,0,10*ROW('Sanitation Data'!D55))="","",OFFSET('Sanitation Data'!$D$29,0,10*ROW('Sanitation Data'!D55)))</f>
        <v/>
      </c>
      <c r="CM61" s="371" t="str">
        <f ca="1">+IF(OFFSET('Sanitation Data'!$D$30,0,10*ROW('Sanitation Data'!D55))="","",OFFSET('Sanitation Data'!$D$30,0,10*ROW('Sanitation Data'!D55)))</f>
        <v/>
      </c>
      <c r="CN61" s="371" t="str">
        <f ca="1">+IF(OFFSET('Sanitation Data'!$D$31,0,10*ROW('Sanitation Data'!D55))="","",OFFSET('Sanitation Data'!$D$31,0,10*ROW('Sanitation Data'!D55)))</f>
        <v/>
      </c>
      <c r="CO61" s="371" t="str">
        <f ca="1">+IF(OFFSET('Sanitation Data'!$D$32,0,10*ROW('Sanitation Data'!D55))="","",OFFSET('Sanitation Data'!$D$32,0,10*ROW('Sanitation Data'!D55)))</f>
        <v/>
      </c>
      <c r="CP61" s="371" t="str">
        <f ca="1">+IF(OFFSET('Sanitation Data'!$E$28,0,10*ROW('Sanitation Data'!E55))="","",OFFSET('Sanitation Data'!$E$28,0,10*ROW('Sanitation Data'!E55)))</f>
        <v/>
      </c>
      <c r="CQ61" s="371" t="str">
        <f ca="1">+IF(OFFSET('Sanitation Data'!$E$29,0,10*ROW('Sanitation Data'!E55))="","",OFFSET('Sanitation Data'!$E$29,0,10*ROW('Sanitation Data'!E55)))</f>
        <v/>
      </c>
      <c r="CR61" s="371" t="str">
        <f ca="1">+IF(OFFSET('Sanitation Data'!$E$30,0,10*ROW('Sanitation Data'!E55))="","",OFFSET('Sanitation Data'!$E$30,0,10*ROW('Sanitation Data'!E55)))</f>
        <v/>
      </c>
      <c r="CS61" s="371" t="str">
        <f ca="1">+IF(OFFSET('Sanitation Data'!$E$31,0,10*ROW('Sanitation Data'!E55))="","",OFFSET('Sanitation Data'!$E$31,0,10*ROW('Sanitation Data'!E55)))</f>
        <v/>
      </c>
      <c r="CT61" s="371" t="str">
        <f ca="1">+IF(OFFSET('Sanitation Data'!$E$32,0,10*ROW('Sanitation Data'!E55))="","",OFFSET('Sanitation Data'!$E$32,0,10*ROW('Sanitation Data'!E55)))</f>
        <v/>
      </c>
      <c r="CU61" s="371" t="str">
        <f ca="1">+IF(OFFSET('Sanitation Data'!$F$28,0,10*ROW('Sanitation Data'!F55))="","",OFFSET('Sanitation Data'!$F$28,0,10*ROW('Sanitation Data'!F55)))</f>
        <v/>
      </c>
      <c r="CV61" s="371" t="str">
        <f ca="1">+IF(OFFSET('Sanitation Data'!$F$29,0,10*ROW('Sanitation Data'!F55))="","",OFFSET('Sanitation Data'!$F$29,0,10*ROW('Sanitation Data'!F55)))</f>
        <v/>
      </c>
      <c r="CW61" s="371" t="str">
        <f ca="1">+IF(OFFSET('Sanitation Data'!$F$30,0,10*ROW('Sanitation Data'!F55))="","",OFFSET('Sanitation Data'!$F$30,0,10*ROW('Sanitation Data'!F55)))</f>
        <v/>
      </c>
      <c r="CX61" s="371" t="str">
        <f ca="1">+IF(OFFSET('Sanitation Data'!$F$31,0,10*ROW('Sanitation Data'!F55))="","",OFFSET('Sanitation Data'!$F$31,0,10*ROW('Sanitation Data'!F55)))</f>
        <v/>
      </c>
      <c r="CY61" s="371" t="str">
        <f ca="1">+IF(OFFSET('Sanitation Data'!$F$32,0,10*ROW('Sanitation Data'!F55))="","",OFFSET('Sanitation Data'!$F$32,0,10*ROW('Sanitation Data'!F55)))</f>
        <v/>
      </c>
      <c r="CZ61" s="371" t="str">
        <f ca="1">+IF(OFFSET('Sanitation Data'!$G$28,0,10*ROW('Sanitation Data'!G55))="","",OFFSET('Sanitation Data'!$G$28,0,10*ROW('Sanitation Data'!G55)))</f>
        <v/>
      </c>
      <c r="DA61" s="371" t="str">
        <f ca="1">+IF(OFFSET('Sanitation Data'!$G$29,0,10*ROW('Sanitation Data'!G55))="","",OFFSET('Sanitation Data'!$G$29,0,10*ROW('Sanitation Data'!G55)))</f>
        <v/>
      </c>
      <c r="DB61" s="371" t="str">
        <f ca="1">+IF(OFFSET('Sanitation Data'!$G$30,0,10*ROW('Sanitation Data'!G55))="","",OFFSET('Sanitation Data'!$G$30,0,10*ROW('Sanitation Data'!G55)))</f>
        <v/>
      </c>
      <c r="DC61" s="371" t="str">
        <f ca="1">+IF(OFFSET('Sanitation Data'!$G$31,0,10*ROW('Sanitation Data'!G55))="","",OFFSET('Sanitation Data'!$G$31,0,10*ROW('Sanitation Data'!G55)))</f>
        <v/>
      </c>
      <c r="DD61" s="371" t="str">
        <f ca="1">+IF(OFFSET('Sanitation Data'!$G$32,0,10*ROW('Sanitation Data'!G55))="","",OFFSET('Sanitation Data'!$G$32,0,10*ROW('Sanitation Data'!G55)))</f>
        <v/>
      </c>
      <c r="DE61" s="371" t="str">
        <f ca="1">+IF(OFFSET('Sanitation Data'!$H$28,0,10*ROW('Sanitation Data'!H55))="","",OFFSET('Sanitation Data'!$H$28,0,10*ROW('Sanitation Data'!H55)))</f>
        <v/>
      </c>
      <c r="DF61" s="371" t="str">
        <f ca="1">+IF(OFFSET('Sanitation Data'!$H$29,0,10*ROW('Sanitation Data'!H55))="","",OFFSET('Sanitation Data'!$H$29,0,10*ROW('Sanitation Data'!H55)))</f>
        <v/>
      </c>
      <c r="DG61" s="371" t="str">
        <f ca="1">+IF(OFFSET('Sanitation Data'!$H$30,0,10*ROW('Sanitation Data'!H55))="","",OFFSET('Sanitation Data'!$H$30,0,10*ROW('Sanitation Data'!H55)))</f>
        <v/>
      </c>
      <c r="DH61" s="371" t="str">
        <f ca="1">+IF(OFFSET('Sanitation Data'!$H$31,0,10*ROW('Sanitation Data'!H55))="","",OFFSET('Sanitation Data'!$H$31,0,10*ROW('Sanitation Data'!H55)))</f>
        <v/>
      </c>
      <c r="DI61" s="371" t="str">
        <f ca="1">+IF(OFFSET('Sanitation Data'!$H$32,0,10*ROW('Sanitation Data'!H55))="","",OFFSET('Sanitation Data'!$H$32,0,10*ROW('Sanitation Data'!H55)))</f>
        <v/>
      </c>
      <c r="DJ61" s="371" t="str">
        <f ca="1">+IF(OFFSET('Sanitation Data'!$I$28,0,10*ROW('Sanitation Data'!I55))="","",OFFSET('Sanitation Data'!$I$28,0,10*ROW('Sanitation Data'!I55)))</f>
        <v/>
      </c>
      <c r="DK61" s="371" t="str">
        <f ca="1">+IF(OFFSET('Sanitation Data'!$I$29,0,10*ROW('Sanitation Data'!I55))="","",OFFSET('Sanitation Data'!$I$29,0,10*ROW('Sanitation Data'!I55)))</f>
        <v/>
      </c>
      <c r="DL61" s="371" t="str">
        <f ca="1">+IF(OFFSET('Sanitation Data'!$I$30,0,10*ROW('Sanitation Data'!I55))="","",OFFSET('Sanitation Data'!$I$30,0,10*ROW('Sanitation Data'!I55)))</f>
        <v/>
      </c>
      <c r="DM61" s="371" t="str">
        <f ca="1">+IF(OFFSET('Sanitation Data'!$I$31,0,10*ROW('Sanitation Data'!I55))="","",OFFSET('Sanitation Data'!$I$31,0,10*ROW('Sanitation Data'!I55)))</f>
        <v/>
      </c>
      <c r="DN61" s="371" t="str">
        <f ca="1">+IF(OFFSET('Sanitation Data'!$I$32,0,10*ROW('Sanitation Data'!I55))="","",OFFSET('Sanitation Data'!$I$32,0,10*ROW('Sanitation Data'!I55)))</f>
        <v/>
      </c>
      <c r="DO61" s="371" t="str">
        <f ca="1">+IF(OFFSET('Hygiene Data'!$D$11,0,10*ROW('Hygiene Data'!D55))="","",OFFSET('Hygiene Data'!$D$11,0,10*ROW('Hygiene Data'!D55)))</f>
        <v/>
      </c>
      <c r="DP61" s="371" t="str">
        <f ca="1">+IF(OFFSET('Hygiene Data'!$D$12,0,10*ROW('Hygiene Data'!D55))="","",OFFSET('Hygiene Data'!$D$12,0,10*ROW('Hygiene Data'!D55)))</f>
        <v/>
      </c>
      <c r="DQ61" s="371" t="str">
        <f ca="1">+IF(OFFSET('Hygiene Data'!$D$13,0,10*ROW('Hygiene Data'!D55))="","",OFFSET('Hygiene Data'!$D$13,0,10*ROW('Hygiene Data'!D55)))</f>
        <v/>
      </c>
      <c r="DR61" s="371" t="str">
        <f ca="1">+IF(OFFSET('Hygiene Data'!$E$11,0,10*ROW('Hygiene Data'!E55))="","",OFFSET('Hygiene Data'!$E$11,0,10*ROW('Hygiene Data'!E55)))</f>
        <v/>
      </c>
      <c r="DS61" s="371" t="str">
        <f ca="1">+IF(OFFSET('Hygiene Data'!$E$12,0,10*ROW('Hygiene Data'!E55))="","",OFFSET('Hygiene Data'!$E$12,0,10*ROW('Hygiene Data'!E55)))</f>
        <v/>
      </c>
      <c r="DT61" s="371" t="str">
        <f ca="1">+IF(OFFSET('Hygiene Data'!$E$13,0,10*ROW('Hygiene Data'!E55))="","",OFFSET('Hygiene Data'!$E$13,0,10*ROW('Hygiene Data'!E55)))</f>
        <v/>
      </c>
      <c r="DU61" s="371" t="str">
        <f ca="1">+IF(OFFSET('Hygiene Data'!$F$11,0,10*ROW('Hygiene Data'!F55))="","",OFFSET('Hygiene Data'!$F$11,0,10*ROW('Hygiene Data'!F55)))</f>
        <v/>
      </c>
      <c r="DV61" s="371" t="str">
        <f ca="1">+IF(OFFSET('Hygiene Data'!$F$12,0,10*ROW('Hygiene Data'!F55))="","",OFFSET('Hygiene Data'!$F$12,0,10*ROW('Hygiene Data'!F55)))</f>
        <v/>
      </c>
      <c r="DW61" s="371" t="str">
        <f ca="1">+IF(OFFSET('Hygiene Data'!$F$13,0,10*ROW('Hygiene Data'!F55))="","",OFFSET('Hygiene Data'!$F$13,0,10*ROW('Hygiene Data'!F55)))</f>
        <v/>
      </c>
      <c r="DX61" s="371" t="str">
        <f ca="1">+IF(OFFSET('Hygiene Data'!$G$11,0,10*ROW('Hygiene Data'!G55))="","",OFFSET('Hygiene Data'!$G$11,0,10*ROW('Hygiene Data'!G55)))</f>
        <v/>
      </c>
      <c r="DY61" s="371" t="str">
        <f ca="1">+IF(OFFSET('Hygiene Data'!$G$12,0,10*ROW('Hygiene Data'!G55))="","",OFFSET('Hygiene Data'!$G$12,0,10*ROW('Hygiene Data'!G55)))</f>
        <v/>
      </c>
      <c r="DZ61" s="371" t="str">
        <f ca="1">+IF(OFFSET('Hygiene Data'!$G$13,0,10*ROW('Hygiene Data'!G55))="","",OFFSET('Hygiene Data'!$G$13,0,10*ROW('Hygiene Data'!G55)))</f>
        <v/>
      </c>
      <c r="EA61" s="371" t="str">
        <f ca="1">+IF(OFFSET('Hygiene Data'!$H$11,0,10*ROW('Hygiene Data'!H55))="","",OFFSET('Hygiene Data'!$H$11,0,10*ROW('Hygiene Data'!H55)))</f>
        <v/>
      </c>
      <c r="EB61" s="371" t="str">
        <f ca="1">+IF(OFFSET('Hygiene Data'!$H$12,0,10*ROW('Hygiene Data'!H55))="","",OFFSET('Hygiene Data'!$H$12,0,10*ROW('Hygiene Data'!H55)))</f>
        <v/>
      </c>
      <c r="EC61" s="371" t="str">
        <f ca="1">+IF(OFFSET('Hygiene Data'!$H$13,0,10*ROW('Hygiene Data'!H55))="","",OFFSET('Hygiene Data'!$H$13,0,10*ROW('Hygiene Data'!H55)))</f>
        <v/>
      </c>
      <c r="ED61" s="371" t="str">
        <f ca="1">+IF(OFFSET('Hygiene Data'!$I$11,0,10*ROW('Hygiene Data'!I55))="","",OFFSET('Hygiene Data'!$I$11,0,10*ROW('Hygiene Data'!I55)))</f>
        <v/>
      </c>
      <c r="EE61" s="371" t="str">
        <f ca="1">+IF(OFFSET('Hygiene Data'!$I$12,0,10*ROW('Hygiene Data'!I55))="","",OFFSET('Hygiene Data'!$I$12,0,10*ROW('Hygiene Data'!I55)))</f>
        <v/>
      </c>
      <c r="EF61" s="371" t="str">
        <f ca="1">+IF(OFFSET('Hygiene Data'!$I$13,0,10*ROW('Hygiene Data'!I55))="","",OFFSET('Hygiene Data'!$I$13,0,10*ROW('Hygiene Data'!I55)))</f>
        <v/>
      </c>
    </row>
    <row r="62" spans="1:136" x14ac:dyDescent="0.25">
      <c r="A62" s="480" t="str">
        <f ca="1">+IF(OFFSET('Water Data'!$B$2,0,10*ROW('Water Data'!E56))="","",OFFSET('Water Data'!$B$2,0,10*ROW('Water Data'!E56)))</f>
        <v/>
      </c>
      <c r="B62" s="480"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7" t="str">
        <f t="shared" ca="1" si="0"/>
        <v/>
      </c>
      <c r="D62" s="508"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8"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8"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8"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8"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8"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8"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8"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8"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8"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8"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8"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8"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8"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8"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8"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8"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8"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9"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9"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9"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9"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9"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9"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9"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9"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9"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9"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9"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9"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9"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9"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9"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9"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9"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9"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9"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9"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9"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9"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9"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9"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9"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9"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9"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9"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9"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9"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10"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6"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10"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10"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10"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10"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10"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10"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10"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10"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10"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10"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10"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10"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10"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10"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10"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10"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1" t="str">
        <f ca="1">+IF(OFFSET('Water Data'!$D$27,0,10*ROW('Water Data'!D56))="","",OFFSET('Water Data'!$D$27,0,10*ROW('Water Data'!D56)))</f>
        <v/>
      </c>
      <c r="BT62" s="371" t="str">
        <f ca="1">+IF(OFFSET('Water Data'!$D$28,0,10*ROW('Water Data'!D56))="","",OFFSET('Water Data'!$D$28,0,10*ROW('Water Data'!D56)))</f>
        <v/>
      </c>
      <c r="BU62" s="371" t="str">
        <f ca="1">+IF(OFFSET('Water Data'!$D$29,0,10*ROW('Water Data'!D56))="","",OFFSET('Water Data'!$D$29,0,10*ROW('Water Data'!D56)))</f>
        <v/>
      </c>
      <c r="BV62" s="371" t="str">
        <f ca="1">+IF(OFFSET('Water Data'!$E$27,0,10*ROW('Water Data'!E56))="","",OFFSET('Water Data'!$E$27,0,10*ROW('Water Data'!E56)))</f>
        <v/>
      </c>
      <c r="BW62" s="371" t="str">
        <f ca="1">+IF(OFFSET('Water Data'!$E$28,0,10*ROW('Water Data'!E56))="","",OFFSET('Water Data'!$E$28,0,10*ROW('Water Data'!E56)))</f>
        <v/>
      </c>
      <c r="BX62" s="371" t="str">
        <f ca="1">+IF(OFFSET('Water Data'!$E$29,0,10*ROW('Water Data'!E56))="","",OFFSET('Water Data'!$E$29,0,10*ROW('Water Data'!E56)))</f>
        <v/>
      </c>
      <c r="BY62" s="371" t="str">
        <f ca="1">+IF(OFFSET('Water Data'!$F$27,0,10*ROW('Water Data'!F56))="","",OFFSET('Water Data'!$F$27,0,10*ROW('Water Data'!F56)))</f>
        <v/>
      </c>
      <c r="BZ62" s="371" t="str">
        <f ca="1">+IF(OFFSET('Water Data'!$F$28,0,10*ROW('Water Data'!F56))="","",OFFSET('Water Data'!$F$28,0,10*ROW('Water Data'!F56)))</f>
        <v/>
      </c>
      <c r="CA62" s="371" t="str">
        <f ca="1">+IF(OFFSET('Water Data'!$F$29,0,10*ROW('Water Data'!F56))="","",OFFSET('Water Data'!$F$29,0,10*ROW('Water Data'!F56)))</f>
        <v/>
      </c>
      <c r="CB62" s="371" t="str">
        <f ca="1">+IF(OFFSET('Water Data'!$G$27,0,10*ROW('Water Data'!G56))="","",OFFSET('Water Data'!$G$27,0,10*ROW('Water Data'!G56)))</f>
        <v/>
      </c>
      <c r="CC62" s="371" t="str">
        <f ca="1">+IF(OFFSET('Water Data'!$G$28,0,10*ROW('Water Data'!G56))="","",OFFSET('Water Data'!$G$28,0,10*ROW('Water Data'!G56)))</f>
        <v/>
      </c>
      <c r="CD62" s="371" t="str">
        <f ca="1">+IF(OFFSET('Water Data'!$G$29,0,10*ROW('Water Data'!G56))="","",OFFSET('Water Data'!$G$29,0,10*ROW('Water Data'!G56)))</f>
        <v/>
      </c>
      <c r="CE62" s="371" t="str">
        <f ca="1">+IF(OFFSET('Water Data'!$H$27,0,10*ROW('Water Data'!H56))="","",OFFSET('Water Data'!$H$27,0,10*ROW('Water Data'!H56)))</f>
        <v/>
      </c>
      <c r="CF62" s="371" t="str">
        <f ca="1">+IF(OFFSET('Water Data'!$H$28,0,10*ROW('Water Data'!H56))="","",OFFSET('Water Data'!$H$28,0,10*ROW('Water Data'!H56)))</f>
        <v/>
      </c>
      <c r="CG62" s="371" t="str">
        <f ca="1">+IF(OFFSET('Water Data'!$H$29,0,10*ROW('Water Data'!H56))="","",OFFSET('Water Data'!$H$29,0,10*ROW('Water Data'!H56)))</f>
        <v/>
      </c>
      <c r="CH62" s="371" t="str">
        <f ca="1">+IF(OFFSET('Water Data'!$I$27,0,10*ROW('Water Data'!I56))="","",OFFSET('Water Data'!$I$27,0,10*ROW('Water Data'!I56)))</f>
        <v/>
      </c>
      <c r="CI62" s="371" t="str">
        <f ca="1">+IF(OFFSET('Water Data'!$I$28,0,10*ROW('Water Data'!I56))="","",OFFSET('Water Data'!$I$28,0,10*ROW('Water Data'!I56)))</f>
        <v/>
      </c>
      <c r="CJ62" s="371" t="str">
        <f ca="1">+IF(OFFSET('Water Data'!$I$29,0,10*ROW('Water Data'!I56))="","",OFFSET('Water Data'!$I$29,0,10*ROW('Water Data'!I56)))</f>
        <v/>
      </c>
      <c r="CK62" s="371" t="str">
        <f ca="1">+IF(OFFSET('Sanitation Data'!$D$28,0,10*ROW('Sanitation Data'!D56))="","",OFFSET('Sanitation Data'!$D$28,0,10*ROW('Sanitation Data'!D56)))</f>
        <v/>
      </c>
      <c r="CL62" s="371" t="str">
        <f ca="1">+IF(OFFSET('Sanitation Data'!$D$29,0,10*ROW('Sanitation Data'!D56))="","",OFFSET('Sanitation Data'!$D$29,0,10*ROW('Sanitation Data'!D56)))</f>
        <v/>
      </c>
      <c r="CM62" s="371" t="str">
        <f ca="1">+IF(OFFSET('Sanitation Data'!$D$30,0,10*ROW('Sanitation Data'!D56))="","",OFFSET('Sanitation Data'!$D$30,0,10*ROW('Sanitation Data'!D56)))</f>
        <v/>
      </c>
      <c r="CN62" s="371" t="str">
        <f ca="1">+IF(OFFSET('Sanitation Data'!$D$31,0,10*ROW('Sanitation Data'!D56))="","",OFFSET('Sanitation Data'!$D$31,0,10*ROW('Sanitation Data'!D56)))</f>
        <v/>
      </c>
      <c r="CO62" s="371" t="str">
        <f ca="1">+IF(OFFSET('Sanitation Data'!$D$32,0,10*ROW('Sanitation Data'!D56))="","",OFFSET('Sanitation Data'!$D$32,0,10*ROW('Sanitation Data'!D56)))</f>
        <v/>
      </c>
      <c r="CP62" s="371" t="str">
        <f ca="1">+IF(OFFSET('Sanitation Data'!$E$28,0,10*ROW('Sanitation Data'!E56))="","",OFFSET('Sanitation Data'!$E$28,0,10*ROW('Sanitation Data'!E56)))</f>
        <v/>
      </c>
      <c r="CQ62" s="371" t="str">
        <f ca="1">+IF(OFFSET('Sanitation Data'!$E$29,0,10*ROW('Sanitation Data'!E56))="","",OFFSET('Sanitation Data'!$E$29,0,10*ROW('Sanitation Data'!E56)))</f>
        <v/>
      </c>
      <c r="CR62" s="371" t="str">
        <f ca="1">+IF(OFFSET('Sanitation Data'!$E$30,0,10*ROW('Sanitation Data'!E56))="","",OFFSET('Sanitation Data'!$E$30,0,10*ROW('Sanitation Data'!E56)))</f>
        <v/>
      </c>
      <c r="CS62" s="371" t="str">
        <f ca="1">+IF(OFFSET('Sanitation Data'!$E$31,0,10*ROW('Sanitation Data'!E56))="","",OFFSET('Sanitation Data'!$E$31,0,10*ROW('Sanitation Data'!E56)))</f>
        <v/>
      </c>
      <c r="CT62" s="371" t="str">
        <f ca="1">+IF(OFFSET('Sanitation Data'!$E$32,0,10*ROW('Sanitation Data'!E56))="","",OFFSET('Sanitation Data'!$E$32,0,10*ROW('Sanitation Data'!E56)))</f>
        <v/>
      </c>
      <c r="CU62" s="371" t="str">
        <f ca="1">+IF(OFFSET('Sanitation Data'!$F$28,0,10*ROW('Sanitation Data'!F56))="","",OFFSET('Sanitation Data'!$F$28,0,10*ROW('Sanitation Data'!F56)))</f>
        <v/>
      </c>
      <c r="CV62" s="371" t="str">
        <f ca="1">+IF(OFFSET('Sanitation Data'!$F$29,0,10*ROW('Sanitation Data'!F56))="","",OFFSET('Sanitation Data'!$F$29,0,10*ROW('Sanitation Data'!F56)))</f>
        <v/>
      </c>
      <c r="CW62" s="371" t="str">
        <f ca="1">+IF(OFFSET('Sanitation Data'!$F$30,0,10*ROW('Sanitation Data'!F56))="","",OFFSET('Sanitation Data'!$F$30,0,10*ROW('Sanitation Data'!F56)))</f>
        <v/>
      </c>
      <c r="CX62" s="371" t="str">
        <f ca="1">+IF(OFFSET('Sanitation Data'!$F$31,0,10*ROW('Sanitation Data'!F56))="","",OFFSET('Sanitation Data'!$F$31,0,10*ROW('Sanitation Data'!F56)))</f>
        <v/>
      </c>
      <c r="CY62" s="371" t="str">
        <f ca="1">+IF(OFFSET('Sanitation Data'!$F$32,0,10*ROW('Sanitation Data'!F56))="","",OFFSET('Sanitation Data'!$F$32,0,10*ROW('Sanitation Data'!F56)))</f>
        <v/>
      </c>
      <c r="CZ62" s="371" t="str">
        <f ca="1">+IF(OFFSET('Sanitation Data'!$G$28,0,10*ROW('Sanitation Data'!G56))="","",OFFSET('Sanitation Data'!$G$28,0,10*ROW('Sanitation Data'!G56)))</f>
        <v/>
      </c>
      <c r="DA62" s="371" t="str">
        <f ca="1">+IF(OFFSET('Sanitation Data'!$G$29,0,10*ROW('Sanitation Data'!G56))="","",OFFSET('Sanitation Data'!$G$29,0,10*ROW('Sanitation Data'!G56)))</f>
        <v/>
      </c>
      <c r="DB62" s="371" t="str">
        <f ca="1">+IF(OFFSET('Sanitation Data'!$G$30,0,10*ROW('Sanitation Data'!G56))="","",OFFSET('Sanitation Data'!$G$30,0,10*ROW('Sanitation Data'!G56)))</f>
        <v/>
      </c>
      <c r="DC62" s="371" t="str">
        <f ca="1">+IF(OFFSET('Sanitation Data'!$G$31,0,10*ROW('Sanitation Data'!G56))="","",OFFSET('Sanitation Data'!$G$31,0,10*ROW('Sanitation Data'!G56)))</f>
        <v/>
      </c>
      <c r="DD62" s="371" t="str">
        <f ca="1">+IF(OFFSET('Sanitation Data'!$G$32,0,10*ROW('Sanitation Data'!G56))="","",OFFSET('Sanitation Data'!$G$32,0,10*ROW('Sanitation Data'!G56)))</f>
        <v/>
      </c>
      <c r="DE62" s="371" t="str">
        <f ca="1">+IF(OFFSET('Sanitation Data'!$H$28,0,10*ROW('Sanitation Data'!H56))="","",OFFSET('Sanitation Data'!$H$28,0,10*ROW('Sanitation Data'!H56)))</f>
        <v/>
      </c>
      <c r="DF62" s="371" t="str">
        <f ca="1">+IF(OFFSET('Sanitation Data'!$H$29,0,10*ROW('Sanitation Data'!H56))="","",OFFSET('Sanitation Data'!$H$29,0,10*ROW('Sanitation Data'!H56)))</f>
        <v/>
      </c>
      <c r="DG62" s="371" t="str">
        <f ca="1">+IF(OFFSET('Sanitation Data'!$H$30,0,10*ROW('Sanitation Data'!H56))="","",OFFSET('Sanitation Data'!$H$30,0,10*ROW('Sanitation Data'!H56)))</f>
        <v/>
      </c>
      <c r="DH62" s="371" t="str">
        <f ca="1">+IF(OFFSET('Sanitation Data'!$H$31,0,10*ROW('Sanitation Data'!H56))="","",OFFSET('Sanitation Data'!$H$31,0,10*ROW('Sanitation Data'!H56)))</f>
        <v/>
      </c>
      <c r="DI62" s="371" t="str">
        <f ca="1">+IF(OFFSET('Sanitation Data'!$H$32,0,10*ROW('Sanitation Data'!H56))="","",OFFSET('Sanitation Data'!$H$32,0,10*ROW('Sanitation Data'!H56)))</f>
        <v/>
      </c>
      <c r="DJ62" s="371" t="str">
        <f ca="1">+IF(OFFSET('Sanitation Data'!$I$28,0,10*ROW('Sanitation Data'!I56))="","",OFFSET('Sanitation Data'!$I$28,0,10*ROW('Sanitation Data'!I56)))</f>
        <v/>
      </c>
      <c r="DK62" s="371" t="str">
        <f ca="1">+IF(OFFSET('Sanitation Data'!$I$29,0,10*ROW('Sanitation Data'!I56))="","",OFFSET('Sanitation Data'!$I$29,0,10*ROW('Sanitation Data'!I56)))</f>
        <v/>
      </c>
      <c r="DL62" s="371" t="str">
        <f ca="1">+IF(OFFSET('Sanitation Data'!$I$30,0,10*ROW('Sanitation Data'!I56))="","",OFFSET('Sanitation Data'!$I$30,0,10*ROW('Sanitation Data'!I56)))</f>
        <v/>
      </c>
      <c r="DM62" s="371" t="str">
        <f ca="1">+IF(OFFSET('Sanitation Data'!$I$31,0,10*ROW('Sanitation Data'!I56))="","",OFFSET('Sanitation Data'!$I$31,0,10*ROW('Sanitation Data'!I56)))</f>
        <v/>
      </c>
      <c r="DN62" s="371" t="str">
        <f ca="1">+IF(OFFSET('Sanitation Data'!$I$32,0,10*ROW('Sanitation Data'!I56))="","",OFFSET('Sanitation Data'!$I$32,0,10*ROW('Sanitation Data'!I56)))</f>
        <v/>
      </c>
      <c r="DO62" s="371" t="str">
        <f ca="1">+IF(OFFSET('Hygiene Data'!$D$11,0,10*ROW('Hygiene Data'!D56))="","",OFFSET('Hygiene Data'!$D$11,0,10*ROW('Hygiene Data'!D56)))</f>
        <v/>
      </c>
      <c r="DP62" s="371" t="str">
        <f ca="1">+IF(OFFSET('Hygiene Data'!$D$12,0,10*ROW('Hygiene Data'!D56))="","",OFFSET('Hygiene Data'!$D$12,0,10*ROW('Hygiene Data'!D56)))</f>
        <v/>
      </c>
      <c r="DQ62" s="371" t="str">
        <f ca="1">+IF(OFFSET('Hygiene Data'!$D$13,0,10*ROW('Hygiene Data'!D56))="","",OFFSET('Hygiene Data'!$D$13,0,10*ROW('Hygiene Data'!D56)))</f>
        <v/>
      </c>
      <c r="DR62" s="371" t="str">
        <f ca="1">+IF(OFFSET('Hygiene Data'!$E$11,0,10*ROW('Hygiene Data'!E56))="","",OFFSET('Hygiene Data'!$E$11,0,10*ROW('Hygiene Data'!E56)))</f>
        <v/>
      </c>
      <c r="DS62" s="371" t="str">
        <f ca="1">+IF(OFFSET('Hygiene Data'!$E$12,0,10*ROW('Hygiene Data'!E56))="","",OFFSET('Hygiene Data'!$E$12,0,10*ROW('Hygiene Data'!E56)))</f>
        <v/>
      </c>
      <c r="DT62" s="371" t="str">
        <f ca="1">+IF(OFFSET('Hygiene Data'!$E$13,0,10*ROW('Hygiene Data'!E56))="","",OFFSET('Hygiene Data'!$E$13,0,10*ROW('Hygiene Data'!E56)))</f>
        <v/>
      </c>
      <c r="DU62" s="371" t="str">
        <f ca="1">+IF(OFFSET('Hygiene Data'!$F$11,0,10*ROW('Hygiene Data'!F56))="","",OFFSET('Hygiene Data'!$F$11,0,10*ROW('Hygiene Data'!F56)))</f>
        <v/>
      </c>
      <c r="DV62" s="371" t="str">
        <f ca="1">+IF(OFFSET('Hygiene Data'!$F$12,0,10*ROW('Hygiene Data'!F56))="","",OFFSET('Hygiene Data'!$F$12,0,10*ROW('Hygiene Data'!F56)))</f>
        <v/>
      </c>
      <c r="DW62" s="371" t="str">
        <f ca="1">+IF(OFFSET('Hygiene Data'!$F$13,0,10*ROW('Hygiene Data'!F56))="","",OFFSET('Hygiene Data'!$F$13,0,10*ROW('Hygiene Data'!F56)))</f>
        <v/>
      </c>
      <c r="DX62" s="371" t="str">
        <f ca="1">+IF(OFFSET('Hygiene Data'!$G$11,0,10*ROW('Hygiene Data'!G56))="","",OFFSET('Hygiene Data'!$G$11,0,10*ROW('Hygiene Data'!G56)))</f>
        <v/>
      </c>
      <c r="DY62" s="371" t="str">
        <f ca="1">+IF(OFFSET('Hygiene Data'!$G$12,0,10*ROW('Hygiene Data'!G56))="","",OFFSET('Hygiene Data'!$G$12,0,10*ROW('Hygiene Data'!G56)))</f>
        <v/>
      </c>
      <c r="DZ62" s="371" t="str">
        <f ca="1">+IF(OFFSET('Hygiene Data'!$G$13,0,10*ROW('Hygiene Data'!G56))="","",OFFSET('Hygiene Data'!$G$13,0,10*ROW('Hygiene Data'!G56)))</f>
        <v/>
      </c>
      <c r="EA62" s="371" t="str">
        <f ca="1">+IF(OFFSET('Hygiene Data'!$H$11,0,10*ROW('Hygiene Data'!H56))="","",OFFSET('Hygiene Data'!$H$11,0,10*ROW('Hygiene Data'!H56)))</f>
        <v/>
      </c>
      <c r="EB62" s="371" t="str">
        <f ca="1">+IF(OFFSET('Hygiene Data'!$H$12,0,10*ROW('Hygiene Data'!H56))="","",OFFSET('Hygiene Data'!$H$12,0,10*ROW('Hygiene Data'!H56)))</f>
        <v/>
      </c>
      <c r="EC62" s="371" t="str">
        <f ca="1">+IF(OFFSET('Hygiene Data'!$H$13,0,10*ROW('Hygiene Data'!H56))="","",OFFSET('Hygiene Data'!$H$13,0,10*ROW('Hygiene Data'!H56)))</f>
        <v/>
      </c>
      <c r="ED62" s="371" t="str">
        <f ca="1">+IF(OFFSET('Hygiene Data'!$I$11,0,10*ROW('Hygiene Data'!I56))="","",OFFSET('Hygiene Data'!$I$11,0,10*ROW('Hygiene Data'!I56)))</f>
        <v/>
      </c>
      <c r="EE62" s="371" t="str">
        <f ca="1">+IF(OFFSET('Hygiene Data'!$I$12,0,10*ROW('Hygiene Data'!I56))="","",OFFSET('Hygiene Data'!$I$12,0,10*ROW('Hygiene Data'!I56)))</f>
        <v/>
      </c>
      <c r="EF62" s="371" t="str">
        <f ca="1">+IF(OFFSET('Hygiene Data'!$I$13,0,10*ROW('Hygiene Data'!I56))="","",OFFSET('Hygiene Data'!$I$13,0,10*ROW('Hygiene Data'!I56)))</f>
        <v/>
      </c>
    </row>
    <row r="63" spans="1:136" x14ac:dyDescent="0.25">
      <c r="A63" s="480" t="str">
        <f ca="1">+IF(OFFSET('Water Data'!$B$2,0,10*ROW('Water Data'!E57))="","",OFFSET('Water Data'!$B$2,0,10*ROW('Water Data'!E57)))</f>
        <v/>
      </c>
      <c r="B63" s="480"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7" t="str">
        <f t="shared" ca="1" si="0"/>
        <v/>
      </c>
      <c r="D63" s="508"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8"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8"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8"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8"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8"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8"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8"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8"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8"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8"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8"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8"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8"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8"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8"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8"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8"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9"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9"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9"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9"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9"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9"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9"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9"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9"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9"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9"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9"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9"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9"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9"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9"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9"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9"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9"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9"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9"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9"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9"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9"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9"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9"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9"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9"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9"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9"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10"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6"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10"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10"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10"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10"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10"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10"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10"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10"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10"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10"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10"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10"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10"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10"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10"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10"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1" t="str">
        <f ca="1">+IF(OFFSET('Water Data'!$D$27,0,10*ROW('Water Data'!D57))="","",OFFSET('Water Data'!$D$27,0,10*ROW('Water Data'!D57)))</f>
        <v/>
      </c>
      <c r="BT63" s="371" t="str">
        <f ca="1">+IF(OFFSET('Water Data'!$D$28,0,10*ROW('Water Data'!D57))="","",OFFSET('Water Data'!$D$28,0,10*ROW('Water Data'!D57)))</f>
        <v/>
      </c>
      <c r="BU63" s="371" t="str">
        <f ca="1">+IF(OFFSET('Water Data'!$D$29,0,10*ROW('Water Data'!D57))="","",OFFSET('Water Data'!$D$29,0,10*ROW('Water Data'!D57)))</f>
        <v/>
      </c>
      <c r="BV63" s="371" t="str">
        <f ca="1">+IF(OFFSET('Water Data'!$E$27,0,10*ROW('Water Data'!E57))="","",OFFSET('Water Data'!$E$27,0,10*ROW('Water Data'!E57)))</f>
        <v/>
      </c>
      <c r="BW63" s="371" t="str">
        <f ca="1">+IF(OFFSET('Water Data'!$E$28,0,10*ROW('Water Data'!E57))="","",OFFSET('Water Data'!$E$28,0,10*ROW('Water Data'!E57)))</f>
        <v/>
      </c>
      <c r="BX63" s="371" t="str">
        <f ca="1">+IF(OFFSET('Water Data'!$E$29,0,10*ROW('Water Data'!E57))="","",OFFSET('Water Data'!$E$29,0,10*ROW('Water Data'!E57)))</f>
        <v/>
      </c>
      <c r="BY63" s="371" t="str">
        <f ca="1">+IF(OFFSET('Water Data'!$F$27,0,10*ROW('Water Data'!F57))="","",OFFSET('Water Data'!$F$27,0,10*ROW('Water Data'!F57)))</f>
        <v/>
      </c>
      <c r="BZ63" s="371" t="str">
        <f ca="1">+IF(OFFSET('Water Data'!$F$28,0,10*ROW('Water Data'!F57))="","",OFFSET('Water Data'!$F$28,0,10*ROW('Water Data'!F57)))</f>
        <v/>
      </c>
      <c r="CA63" s="371" t="str">
        <f ca="1">+IF(OFFSET('Water Data'!$F$29,0,10*ROW('Water Data'!F57))="","",OFFSET('Water Data'!$F$29,0,10*ROW('Water Data'!F57)))</f>
        <v/>
      </c>
      <c r="CB63" s="371" t="str">
        <f ca="1">+IF(OFFSET('Water Data'!$G$27,0,10*ROW('Water Data'!G57))="","",OFFSET('Water Data'!$G$27,0,10*ROW('Water Data'!G57)))</f>
        <v/>
      </c>
      <c r="CC63" s="371" t="str">
        <f ca="1">+IF(OFFSET('Water Data'!$G$28,0,10*ROW('Water Data'!G57))="","",OFFSET('Water Data'!$G$28,0,10*ROW('Water Data'!G57)))</f>
        <v/>
      </c>
      <c r="CD63" s="371" t="str">
        <f ca="1">+IF(OFFSET('Water Data'!$G$29,0,10*ROW('Water Data'!G57))="","",OFFSET('Water Data'!$G$29,0,10*ROW('Water Data'!G57)))</f>
        <v/>
      </c>
      <c r="CE63" s="371" t="str">
        <f ca="1">+IF(OFFSET('Water Data'!$H$27,0,10*ROW('Water Data'!H57))="","",OFFSET('Water Data'!$H$27,0,10*ROW('Water Data'!H57)))</f>
        <v/>
      </c>
      <c r="CF63" s="371" t="str">
        <f ca="1">+IF(OFFSET('Water Data'!$H$28,0,10*ROW('Water Data'!H57))="","",OFFSET('Water Data'!$H$28,0,10*ROW('Water Data'!H57)))</f>
        <v/>
      </c>
      <c r="CG63" s="371" t="str">
        <f ca="1">+IF(OFFSET('Water Data'!$H$29,0,10*ROW('Water Data'!H57))="","",OFFSET('Water Data'!$H$29,0,10*ROW('Water Data'!H57)))</f>
        <v/>
      </c>
      <c r="CH63" s="371" t="str">
        <f ca="1">+IF(OFFSET('Water Data'!$I$27,0,10*ROW('Water Data'!I57))="","",OFFSET('Water Data'!$I$27,0,10*ROW('Water Data'!I57)))</f>
        <v/>
      </c>
      <c r="CI63" s="371" t="str">
        <f ca="1">+IF(OFFSET('Water Data'!$I$28,0,10*ROW('Water Data'!I57))="","",OFFSET('Water Data'!$I$28,0,10*ROW('Water Data'!I57)))</f>
        <v/>
      </c>
      <c r="CJ63" s="371" t="str">
        <f ca="1">+IF(OFFSET('Water Data'!$I$29,0,10*ROW('Water Data'!I57))="","",OFFSET('Water Data'!$I$29,0,10*ROW('Water Data'!I57)))</f>
        <v/>
      </c>
      <c r="CK63" s="371" t="str">
        <f ca="1">+IF(OFFSET('Sanitation Data'!$D$28,0,10*ROW('Sanitation Data'!D57))="","",OFFSET('Sanitation Data'!$D$28,0,10*ROW('Sanitation Data'!D57)))</f>
        <v/>
      </c>
      <c r="CL63" s="371" t="str">
        <f ca="1">+IF(OFFSET('Sanitation Data'!$D$29,0,10*ROW('Sanitation Data'!D57))="","",OFFSET('Sanitation Data'!$D$29,0,10*ROW('Sanitation Data'!D57)))</f>
        <v/>
      </c>
      <c r="CM63" s="371" t="str">
        <f ca="1">+IF(OFFSET('Sanitation Data'!$D$30,0,10*ROW('Sanitation Data'!D57))="","",OFFSET('Sanitation Data'!$D$30,0,10*ROW('Sanitation Data'!D57)))</f>
        <v/>
      </c>
      <c r="CN63" s="371" t="str">
        <f ca="1">+IF(OFFSET('Sanitation Data'!$D$31,0,10*ROW('Sanitation Data'!D57))="","",OFFSET('Sanitation Data'!$D$31,0,10*ROW('Sanitation Data'!D57)))</f>
        <v/>
      </c>
      <c r="CO63" s="371" t="str">
        <f ca="1">+IF(OFFSET('Sanitation Data'!$D$32,0,10*ROW('Sanitation Data'!D57))="","",OFFSET('Sanitation Data'!$D$32,0,10*ROW('Sanitation Data'!D57)))</f>
        <v/>
      </c>
      <c r="CP63" s="371" t="str">
        <f ca="1">+IF(OFFSET('Sanitation Data'!$E$28,0,10*ROW('Sanitation Data'!E57))="","",OFFSET('Sanitation Data'!$E$28,0,10*ROW('Sanitation Data'!E57)))</f>
        <v/>
      </c>
      <c r="CQ63" s="371" t="str">
        <f ca="1">+IF(OFFSET('Sanitation Data'!$E$29,0,10*ROW('Sanitation Data'!E57))="","",OFFSET('Sanitation Data'!$E$29,0,10*ROW('Sanitation Data'!E57)))</f>
        <v/>
      </c>
      <c r="CR63" s="371" t="str">
        <f ca="1">+IF(OFFSET('Sanitation Data'!$E$30,0,10*ROW('Sanitation Data'!E57))="","",OFFSET('Sanitation Data'!$E$30,0,10*ROW('Sanitation Data'!E57)))</f>
        <v/>
      </c>
      <c r="CS63" s="371" t="str">
        <f ca="1">+IF(OFFSET('Sanitation Data'!$E$31,0,10*ROW('Sanitation Data'!E57))="","",OFFSET('Sanitation Data'!$E$31,0,10*ROW('Sanitation Data'!E57)))</f>
        <v/>
      </c>
      <c r="CT63" s="371" t="str">
        <f ca="1">+IF(OFFSET('Sanitation Data'!$E$32,0,10*ROW('Sanitation Data'!E57))="","",OFFSET('Sanitation Data'!$E$32,0,10*ROW('Sanitation Data'!E57)))</f>
        <v/>
      </c>
      <c r="CU63" s="371" t="str">
        <f ca="1">+IF(OFFSET('Sanitation Data'!$F$28,0,10*ROW('Sanitation Data'!F57))="","",OFFSET('Sanitation Data'!$F$28,0,10*ROW('Sanitation Data'!F57)))</f>
        <v/>
      </c>
      <c r="CV63" s="371" t="str">
        <f ca="1">+IF(OFFSET('Sanitation Data'!$F$29,0,10*ROW('Sanitation Data'!F57))="","",OFFSET('Sanitation Data'!$F$29,0,10*ROW('Sanitation Data'!F57)))</f>
        <v/>
      </c>
      <c r="CW63" s="371" t="str">
        <f ca="1">+IF(OFFSET('Sanitation Data'!$F$30,0,10*ROW('Sanitation Data'!F57))="","",OFFSET('Sanitation Data'!$F$30,0,10*ROW('Sanitation Data'!F57)))</f>
        <v/>
      </c>
      <c r="CX63" s="371" t="str">
        <f ca="1">+IF(OFFSET('Sanitation Data'!$F$31,0,10*ROW('Sanitation Data'!F57))="","",OFFSET('Sanitation Data'!$F$31,0,10*ROW('Sanitation Data'!F57)))</f>
        <v/>
      </c>
      <c r="CY63" s="371" t="str">
        <f ca="1">+IF(OFFSET('Sanitation Data'!$F$32,0,10*ROW('Sanitation Data'!F57))="","",OFFSET('Sanitation Data'!$F$32,0,10*ROW('Sanitation Data'!F57)))</f>
        <v/>
      </c>
      <c r="CZ63" s="371" t="str">
        <f ca="1">+IF(OFFSET('Sanitation Data'!$G$28,0,10*ROW('Sanitation Data'!G57))="","",OFFSET('Sanitation Data'!$G$28,0,10*ROW('Sanitation Data'!G57)))</f>
        <v/>
      </c>
      <c r="DA63" s="371" t="str">
        <f ca="1">+IF(OFFSET('Sanitation Data'!$G$29,0,10*ROW('Sanitation Data'!G57))="","",OFFSET('Sanitation Data'!$G$29,0,10*ROW('Sanitation Data'!G57)))</f>
        <v/>
      </c>
      <c r="DB63" s="371" t="str">
        <f ca="1">+IF(OFFSET('Sanitation Data'!$G$30,0,10*ROW('Sanitation Data'!G57))="","",OFFSET('Sanitation Data'!$G$30,0,10*ROW('Sanitation Data'!G57)))</f>
        <v/>
      </c>
      <c r="DC63" s="371" t="str">
        <f ca="1">+IF(OFFSET('Sanitation Data'!$G$31,0,10*ROW('Sanitation Data'!G57))="","",OFFSET('Sanitation Data'!$G$31,0,10*ROW('Sanitation Data'!G57)))</f>
        <v/>
      </c>
      <c r="DD63" s="371" t="str">
        <f ca="1">+IF(OFFSET('Sanitation Data'!$G$32,0,10*ROW('Sanitation Data'!G57))="","",OFFSET('Sanitation Data'!$G$32,0,10*ROW('Sanitation Data'!G57)))</f>
        <v/>
      </c>
      <c r="DE63" s="371" t="str">
        <f ca="1">+IF(OFFSET('Sanitation Data'!$H$28,0,10*ROW('Sanitation Data'!H57))="","",OFFSET('Sanitation Data'!$H$28,0,10*ROW('Sanitation Data'!H57)))</f>
        <v/>
      </c>
      <c r="DF63" s="371" t="str">
        <f ca="1">+IF(OFFSET('Sanitation Data'!$H$29,0,10*ROW('Sanitation Data'!H57))="","",OFFSET('Sanitation Data'!$H$29,0,10*ROW('Sanitation Data'!H57)))</f>
        <v/>
      </c>
      <c r="DG63" s="371" t="str">
        <f ca="1">+IF(OFFSET('Sanitation Data'!$H$30,0,10*ROW('Sanitation Data'!H57))="","",OFFSET('Sanitation Data'!$H$30,0,10*ROW('Sanitation Data'!H57)))</f>
        <v/>
      </c>
      <c r="DH63" s="371" t="str">
        <f ca="1">+IF(OFFSET('Sanitation Data'!$H$31,0,10*ROW('Sanitation Data'!H57))="","",OFFSET('Sanitation Data'!$H$31,0,10*ROW('Sanitation Data'!H57)))</f>
        <v/>
      </c>
      <c r="DI63" s="371" t="str">
        <f ca="1">+IF(OFFSET('Sanitation Data'!$H$32,0,10*ROW('Sanitation Data'!H57))="","",OFFSET('Sanitation Data'!$H$32,0,10*ROW('Sanitation Data'!H57)))</f>
        <v/>
      </c>
      <c r="DJ63" s="371" t="str">
        <f ca="1">+IF(OFFSET('Sanitation Data'!$I$28,0,10*ROW('Sanitation Data'!I57))="","",OFFSET('Sanitation Data'!$I$28,0,10*ROW('Sanitation Data'!I57)))</f>
        <v/>
      </c>
      <c r="DK63" s="371" t="str">
        <f ca="1">+IF(OFFSET('Sanitation Data'!$I$29,0,10*ROW('Sanitation Data'!I57))="","",OFFSET('Sanitation Data'!$I$29,0,10*ROW('Sanitation Data'!I57)))</f>
        <v/>
      </c>
      <c r="DL63" s="371" t="str">
        <f ca="1">+IF(OFFSET('Sanitation Data'!$I$30,0,10*ROW('Sanitation Data'!I57))="","",OFFSET('Sanitation Data'!$I$30,0,10*ROW('Sanitation Data'!I57)))</f>
        <v/>
      </c>
      <c r="DM63" s="371" t="str">
        <f ca="1">+IF(OFFSET('Sanitation Data'!$I$31,0,10*ROW('Sanitation Data'!I57))="","",OFFSET('Sanitation Data'!$I$31,0,10*ROW('Sanitation Data'!I57)))</f>
        <v/>
      </c>
      <c r="DN63" s="371" t="str">
        <f ca="1">+IF(OFFSET('Sanitation Data'!$I$32,0,10*ROW('Sanitation Data'!I57))="","",OFFSET('Sanitation Data'!$I$32,0,10*ROW('Sanitation Data'!I57)))</f>
        <v/>
      </c>
      <c r="DO63" s="371" t="str">
        <f ca="1">+IF(OFFSET('Hygiene Data'!$D$11,0,10*ROW('Hygiene Data'!D57))="","",OFFSET('Hygiene Data'!$D$11,0,10*ROW('Hygiene Data'!D57)))</f>
        <v/>
      </c>
      <c r="DP63" s="371" t="str">
        <f ca="1">+IF(OFFSET('Hygiene Data'!$D$12,0,10*ROW('Hygiene Data'!D57))="","",OFFSET('Hygiene Data'!$D$12,0,10*ROW('Hygiene Data'!D57)))</f>
        <v/>
      </c>
      <c r="DQ63" s="371" t="str">
        <f ca="1">+IF(OFFSET('Hygiene Data'!$D$13,0,10*ROW('Hygiene Data'!D57))="","",OFFSET('Hygiene Data'!$D$13,0,10*ROW('Hygiene Data'!D57)))</f>
        <v/>
      </c>
      <c r="DR63" s="371" t="str">
        <f ca="1">+IF(OFFSET('Hygiene Data'!$E$11,0,10*ROW('Hygiene Data'!E57))="","",OFFSET('Hygiene Data'!$E$11,0,10*ROW('Hygiene Data'!E57)))</f>
        <v/>
      </c>
      <c r="DS63" s="371" t="str">
        <f ca="1">+IF(OFFSET('Hygiene Data'!$E$12,0,10*ROW('Hygiene Data'!E57))="","",OFFSET('Hygiene Data'!$E$12,0,10*ROW('Hygiene Data'!E57)))</f>
        <v/>
      </c>
      <c r="DT63" s="371" t="str">
        <f ca="1">+IF(OFFSET('Hygiene Data'!$E$13,0,10*ROW('Hygiene Data'!E57))="","",OFFSET('Hygiene Data'!$E$13,0,10*ROW('Hygiene Data'!E57)))</f>
        <v/>
      </c>
      <c r="DU63" s="371" t="str">
        <f ca="1">+IF(OFFSET('Hygiene Data'!$F$11,0,10*ROW('Hygiene Data'!F57))="","",OFFSET('Hygiene Data'!$F$11,0,10*ROW('Hygiene Data'!F57)))</f>
        <v/>
      </c>
      <c r="DV63" s="371" t="str">
        <f ca="1">+IF(OFFSET('Hygiene Data'!$F$12,0,10*ROW('Hygiene Data'!F57))="","",OFFSET('Hygiene Data'!$F$12,0,10*ROW('Hygiene Data'!F57)))</f>
        <v/>
      </c>
      <c r="DW63" s="371" t="str">
        <f ca="1">+IF(OFFSET('Hygiene Data'!$F$13,0,10*ROW('Hygiene Data'!F57))="","",OFFSET('Hygiene Data'!$F$13,0,10*ROW('Hygiene Data'!F57)))</f>
        <v/>
      </c>
      <c r="DX63" s="371" t="str">
        <f ca="1">+IF(OFFSET('Hygiene Data'!$G$11,0,10*ROW('Hygiene Data'!G57))="","",OFFSET('Hygiene Data'!$G$11,0,10*ROW('Hygiene Data'!G57)))</f>
        <v/>
      </c>
      <c r="DY63" s="371" t="str">
        <f ca="1">+IF(OFFSET('Hygiene Data'!$G$12,0,10*ROW('Hygiene Data'!G57))="","",OFFSET('Hygiene Data'!$G$12,0,10*ROW('Hygiene Data'!G57)))</f>
        <v/>
      </c>
      <c r="DZ63" s="371" t="str">
        <f ca="1">+IF(OFFSET('Hygiene Data'!$G$13,0,10*ROW('Hygiene Data'!G57))="","",OFFSET('Hygiene Data'!$G$13,0,10*ROW('Hygiene Data'!G57)))</f>
        <v/>
      </c>
      <c r="EA63" s="371" t="str">
        <f ca="1">+IF(OFFSET('Hygiene Data'!$H$11,0,10*ROW('Hygiene Data'!H57))="","",OFFSET('Hygiene Data'!$H$11,0,10*ROW('Hygiene Data'!H57)))</f>
        <v/>
      </c>
      <c r="EB63" s="371" t="str">
        <f ca="1">+IF(OFFSET('Hygiene Data'!$H$12,0,10*ROW('Hygiene Data'!H57))="","",OFFSET('Hygiene Data'!$H$12,0,10*ROW('Hygiene Data'!H57)))</f>
        <v/>
      </c>
      <c r="EC63" s="371" t="str">
        <f ca="1">+IF(OFFSET('Hygiene Data'!$H$13,0,10*ROW('Hygiene Data'!H57))="","",OFFSET('Hygiene Data'!$H$13,0,10*ROW('Hygiene Data'!H57)))</f>
        <v/>
      </c>
      <c r="ED63" s="371" t="str">
        <f ca="1">+IF(OFFSET('Hygiene Data'!$I$11,0,10*ROW('Hygiene Data'!I57))="","",OFFSET('Hygiene Data'!$I$11,0,10*ROW('Hygiene Data'!I57)))</f>
        <v/>
      </c>
      <c r="EE63" s="371" t="str">
        <f ca="1">+IF(OFFSET('Hygiene Data'!$I$12,0,10*ROW('Hygiene Data'!I57))="","",OFFSET('Hygiene Data'!$I$12,0,10*ROW('Hygiene Data'!I57)))</f>
        <v/>
      </c>
      <c r="EF63" s="371" t="str">
        <f ca="1">+IF(OFFSET('Hygiene Data'!$I$13,0,10*ROW('Hygiene Data'!I57))="","",OFFSET('Hygiene Data'!$I$13,0,10*ROW('Hygiene Data'!I57)))</f>
        <v/>
      </c>
    </row>
    <row r="64" spans="1:136" x14ac:dyDescent="0.25">
      <c r="A64" s="480" t="str">
        <f ca="1">+IF(OFFSET('Water Data'!$B$2,0,10*ROW('Water Data'!E58))="","",OFFSET('Water Data'!$B$2,0,10*ROW('Water Data'!E58)))</f>
        <v/>
      </c>
      <c r="B64" s="480"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7" t="str">
        <f t="shared" ca="1" si="0"/>
        <v/>
      </c>
      <c r="D64" s="508"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8"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8"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8"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8"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8"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8"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8"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8"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8"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8"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8"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8"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8"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8"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8"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8"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8"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9"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9"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9"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9"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9"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9"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9"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9"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9"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9"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9"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9"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9"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9"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9"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9"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9"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9"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9"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9"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9"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9"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9"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9"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9"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9"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9"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9"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9"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9"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10"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6"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10"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10"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10"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10"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10"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10"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10"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10"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10"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10"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10"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10"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10"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10"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10"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10"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1" t="str">
        <f ca="1">+IF(OFFSET('Water Data'!$D$27,0,10*ROW('Water Data'!D58))="","",OFFSET('Water Data'!$D$27,0,10*ROW('Water Data'!D58)))</f>
        <v/>
      </c>
      <c r="BT64" s="371" t="str">
        <f ca="1">+IF(OFFSET('Water Data'!$D$28,0,10*ROW('Water Data'!D58))="","",OFFSET('Water Data'!$D$28,0,10*ROW('Water Data'!D58)))</f>
        <v/>
      </c>
      <c r="BU64" s="371" t="str">
        <f ca="1">+IF(OFFSET('Water Data'!$D$29,0,10*ROW('Water Data'!D58))="","",OFFSET('Water Data'!$D$29,0,10*ROW('Water Data'!D58)))</f>
        <v/>
      </c>
      <c r="BV64" s="371" t="str">
        <f ca="1">+IF(OFFSET('Water Data'!$E$27,0,10*ROW('Water Data'!E58))="","",OFFSET('Water Data'!$E$27,0,10*ROW('Water Data'!E58)))</f>
        <v/>
      </c>
      <c r="BW64" s="371" t="str">
        <f ca="1">+IF(OFFSET('Water Data'!$E$28,0,10*ROW('Water Data'!E58))="","",OFFSET('Water Data'!$E$28,0,10*ROW('Water Data'!E58)))</f>
        <v/>
      </c>
      <c r="BX64" s="371" t="str">
        <f ca="1">+IF(OFFSET('Water Data'!$E$29,0,10*ROW('Water Data'!E58))="","",OFFSET('Water Data'!$E$29,0,10*ROW('Water Data'!E58)))</f>
        <v/>
      </c>
      <c r="BY64" s="371" t="str">
        <f ca="1">+IF(OFFSET('Water Data'!$F$27,0,10*ROW('Water Data'!F58))="","",OFFSET('Water Data'!$F$27,0,10*ROW('Water Data'!F58)))</f>
        <v/>
      </c>
      <c r="BZ64" s="371" t="str">
        <f ca="1">+IF(OFFSET('Water Data'!$F$28,0,10*ROW('Water Data'!F58))="","",OFFSET('Water Data'!$F$28,0,10*ROW('Water Data'!F58)))</f>
        <v/>
      </c>
      <c r="CA64" s="371" t="str">
        <f ca="1">+IF(OFFSET('Water Data'!$F$29,0,10*ROW('Water Data'!F58))="","",OFFSET('Water Data'!$F$29,0,10*ROW('Water Data'!F58)))</f>
        <v/>
      </c>
      <c r="CB64" s="371" t="str">
        <f ca="1">+IF(OFFSET('Water Data'!$G$27,0,10*ROW('Water Data'!G58))="","",OFFSET('Water Data'!$G$27,0,10*ROW('Water Data'!G58)))</f>
        <v/>
      </c>
      <c r="CC64" s="371" t="str">
        <f ca="1">+IF(OFFSET('Water Data'!$G$28,0,10*ROW('Water Data'!G58))="","",OFFSET('Water Data'!$G$28,0,10*ROW('Water Data'!G58)))</f>
        <v/>
      </c>
      <c r="CD64" s="371" t="str">
        <f ca="1">+IF(OFFSET('Water Data'!$G$29,0,10*ROW('Water Data'!G58))="","",OFFSET('Water Data'!$G$29,0,10*ROW('Water Data'!G58)))</f>
        <v/>
      </c>
      <c r="CE64" s="371" t="str">
        <f ca="1">+IF(OFFSET('Water Data'!$H$27,0,10*ROW('Water Data'!H58))="","",OFFSET('Water Data'!$H$27,0,10*ROW('Water Data'!H58)))</f>
        <v/>
      </c>
      <c r="CF64" s="371" t="str">
        <f ca="1">+IF(OFFSET('Water Data'!$H$28,0,10*ROW('Water Data'!H58))="","",OFFSET('Water Data'!$H$28,0,10*ROW('Water Data'!H58)))</f>
        <v/>
      </c>
      <c r="CG64" s="371" t="str">
        <f ca="1">+IF(OFFSET('Water Data'!$H$29,0,10*ROW('Water Data'!H58))="","",OFFSET('Water Data'!$H$29,0,10*ROW('Water Data'!H58)))</f>
        <v/>
      </c>
      <c r="CH64" s="371" t="str">
        <f ca="1">+IF(OFFSET('Water Data'!$I$27,0,10*ROW('Water Data'!I58))="","",OFFSET('Water Data'!$I$27,0,10*ROW('Water Data'!I58)))</f>
        <v/>
      </c>
      <c r="CI64" s="371" t="str">
        <f ca="1">+IF(OFFSET('Water Data'!$I$28,0,10*ROW('Water Data'!I58))="","",OFFSET('Water Data'!$I$28,0,10*ROW('Water Data'!I58)))</f>
        <v/>
      </c>
      <c r="CJ64" s="371" t="str">
        <f ca="1">+IF(OFFSET('Water Data'!$I$29,0,10*ROW('Water Data'!I58))="","",OFFSET('Water Data'!$I$29,0,10*ROW('Water Data'!I58)))</f>
        <v/>
      </c>
      <c r="CK64" s="371" t="str">
        <f ca="1">+IF(OFFSET('Sanitation Data'!$D$28,0,10*ROW('Sanitation Data'!D58))="","",OFFSET('Sanitation Data'!$D$28,0,10*ROW('Sanitation Data'!D58)))</f>
        <v/>
      </c>
      <c r="CL64" s="371" t="str">
        <f ca="1">+IF(OFFSET('Sanitation Data'!$D$29,0,10*ROW('Sanitation Data'!D58))="","",OFFSET('Sanitation Data'!$D$29,0,10*ROW('Sanitation Data'!D58)))</f>
        <v/>
      </c>
      <c r="CM64" s="371" t="str">
        <f ca="1">+IF(OFFSET('Sanitation Data'!$D$30,0,10*ROW('Sanitation Data'!D58))="","",OFFSET('Sanitation Data'!$D$30,0,10*ROW('Sanitation Data'!D58)))</f>
        <v/>
      </c>
      <c r="CN64" s="371" t="str">
        <f ca="1">+IF(OFFSET('Sanitation Data'!$D$31,0,10*ROW('Sanitation Data'!D58))="","",OFFSET('Sanitation Data'!$D$31,0,10*ROW('Sanitation Data'!D58)))</f>
        <v/>
      </c>
      <c r="CO64" s="371" t="str">
        <f ca="1">+IF(OFFSET('Sanitation Data'!$D$32,0,10*ROW('Sanitation Data'!D58))="","",OFFSET('Sanitation Data'!$D$32,0,10*ROW('Sanitation Data'!D58)))</f>
        <v/>
      </c>
      <c r="CP64" s="371" t="str">
        <f ca="1">+IF(OFFSET('Sanitation Data'!$E$28,0,10*ROW('Sanitation Data'!E58))="","",OFFSET('Sanitation Data'!$E$28,0,10*ROW('Sanitation Data'!E58)))</f>
        <v/>
      </c>
      <c r="CQ64" s="371" t="str">
        <f ca="1">+IF(OFFSET('Sanitation Data'!$E$29,0,10*ROW('Sanitation Data'!E58))="","",OFFSET('Sanitation Data'!$E$29,0,10*ROW('Sanitation Data'!E58)))</f>
        <v/>
      </c>
      <c r="CR64" s="371" t="str">
        <f ca="1">+IF(OFFSET('Sanitation Data'!$E$30,0,10*ROW('Sanitation Data'!E58))="","",OFFSET('Sanitation Data'!$E$30,0,10*ROW('Sanitation Data'!E58)))</f>
        <v/>
      </c>
      <c r="CS64" s="371" t="str">
        <f ca="1">+IF(OFFSET('Sanitation Data'!$E$31,0,10*ROW('Sanitation Data'!E58))="","",OFFSET('Sanitation Data'!$E$31,0,10*ROW('Sanitation Data'!E58)))</f>
        <v/>
      </c>
      <c r="CT64" s="371" t="str">
        <f ca="1">+IF(OFFSET('Sanitation Data'!$E$32,0,10*ROW('Sanitation Data'!E58))="","",OFFSET('Sanitation Data'!$E$32,0,10*ROW('Sanitation Data'!E58)))</f>
        <v/>
      </c>
      <c r="CU64" s="371" t="str">
        <f ca="1">+IF(OFFSET('Sanitation Data'!$F$28,0,10*ROW('Sanitation Data'!F58))="","",OFFSET('Sanitation Data'!$F$28,0,10*ROW('Sanitation Data'!F58)))</f>
        <v/>
      </c>
      <c r="CV64" s="371" t="str">
        <f ca="1">+IF(OFFSET('Sanitation Data'!$F$29,0,10*ROW('Sanitation Data'!F58))="","",OFFSET('Sanitation Data'!$F$29,0,10*ROW('Sanitation Data'!F58)))</f>
        <v/>
      </c>
      <c r="CW64" s="371" t="str">
        <f ca="1">+IF(OFFSET('Sanitation Data'!$F$30,0,10*ROW('Sanitation Data'!F58))="","",OFFSET('Sanitation Data'!$F$30,0,10*ROW('Sanitation Data'!F58)))</f>
        <v/>
      </c>
      <c r="CX64" s="371" t="str">
        <f ca="1">+IF(OFFSET('Sanitation Data'!$F$31,0,10*ROW('Sanitation Data'!F58))="","",OFFSET('Sanitation Data'!$F$31,0,10*ROW('Sanitation Data'!F58)))</f>
        <v/>
      </c>
      <c r="CY64" s="371" t="str">
        <f ca="1">+IF(OFFSET('Sanitation Data'!$F$32,0,10*ROW('Sanitation Data'!F58))="","",OFFSET('Sanitation Data'!$F$32,0,10*ROW('Sanitation Data'!F58)))</f>
        <v/>
      </c>
      <c r="CZ64" s="371" t="str">
        <f ca="1">+IF(OFFSET('Sanitation Data'!$G$28,0,10*ROW('Sanitation Data'!G58))="","",OFFSET('Sanitation Data'!$G$28,0,10*ROW('Sanitation Data'!G58)))</f>
        <v/>
      </c>
      <c r="DA64" s="371" t="str">
        <f ca="1">+IF(OFFSET('Sanitation Data'!$G$29,0,10*ROW('Sanitation Data'!G58))="","",OFFSET('Sanitation Data'!$G$29,0,10*ROW('Sanitation Data'!G58)))</f>
        <v/>
      </c>
      <c r="DB64" s="371" t="str">
        <f ca="1">+IF(OFFSET('Sanitation Data'!$G$30,0,10*ROW('Sanitation Data'!G58))="","",OFFSET('Sanitation Data'!$G$30,0,10*ROW('Sanitation Data'!G58)))</f>
        <v/>
      </c>
      <c r="DC64" s="371" t="str">
        <f ca="1">+IF(OFFSET('Sanitation Data'!$G$31,0,10*ROW('Sanitation Data'!G58))="","",OFFSET('Sanitation Data'!$G$31,0,10*ROW('Sanitation Data'!G58)))</f>
        <v/>
      </c>
      <c r="DD64" s="371" t="str">
        <f ca="1">+IF(OFFSET('Sanitation Data'!$G$32,0,10*ROW('Sanitation Data'!G58))="","",OFFSET('Sanitation Data'!$G$32,0,10*ROW('Sanitation Data'!G58)))</f>
        <v/>
      </c>
      <c r="DE64" s="371" t="str">
        <f ca="1">+IF(OFFSET('Sanitation Data'!$H$28,0,10*ROW('Sanitation Data'!H58))="","",OFFSET('Sanitation Data'!$H$28,0,10*ROW('Sanitation Data'!H58)))</f>
        <v/>
      </c>
      <c r="DF64" s="371" t="str">
        <f ca="1">+IF(OFFSET('Sanitation Data'!$H$29,0,10*ROW('Sanitation Data'!H58))="","",OFFSET('Sanitation Data'!$H$29,0,10*ROW('Sanitation Data'!H58)))</f>
        <v/>
      </c>
      <c r="DG64" s="371" t="str">
        <f ca="1">+IF(OFFSET('Sanitation Data'!$H$30,0,10*ROW('Sanitation Data'!H58))="","",OFFSET('Sanitation Data'!$H$30,0,10*ROW('Sanitation Data'!H58)))</f>
        <v/>
      </c>
      <c r="DH64" s="371" t="str">
        <f ca="1">+IF(OFFSET('Sanitation Data'!$H$31,0,10*ROW('Sanitation Data'!H58))="","",OFFSET('Sanitation Data'!$H$31,0,10*ROW('Sanitation Data'!H58)))</f>
        <v/>
      </c>
      <c r="DI64" s="371" t="str">
        <f ca="1">+IF(OFFSET('Sanitation Data'!$H$32,0,10*ROW('Sanitation Data'!H58))="","",OFFSET('Sanitation Data'!$H$32,0,10*ROW('Sanitation Data'!H58)))</f>
        <v/>
      </c>
      <c r="DJ64" s="371" t="str">
        <f ca="1">+IF(OFFSET('Sanitation Data'!$I$28,0,10*ROW('Sanitation Data'!I58))="","",OFFSET('Sanitation Data'!$I$28,0,10*ROW('Sanitation Data'!I58)))</f>
        <v/>
      </c>
      <c r="DK64" s="371" t="str">
        <f ca="1">+IF(OFFSET('Sanitation Data'!$I$29,0,10*ROW('Sanitation Data'!I58))="","",OFFSET('Sanitation Data'!$I$29,0,10*ROW('Sanitation Data'!I58)))</f>
        <v/>
      </c>
      <c r="DL64" s="371" t="str">
        <f ca="1">+IF(OFFSET('Sanitation Data'!$I$30,0,10*ROW('Sanitation Data'!I58))="","",OFFSET('Sanitation Data'!$I$30,0,10*ROW('Sanitation Data'!I58)))</f>
        <v/>
      </c>
      <c r="DM64" s="371" t="str">
        <f ca="1">+IF(OFFSET('Sanitation Data'!$I$31,0,10*ROW('Sanitation Data'!I58))="","",OFFSET('Sanitation Data'!$I$31,0,10*ROW('Sanitation Data'!I58)))</f>
        <v/>
      </c>
      <c r="DN64" s="371" t="str">
        <f ca="1">+IF(OFFSET('Sanitation Data'!$I$32,0,10*ROW('Sanitation Data'!I58))="","",OFFSET('Sanitation Data'!$I$32,0,10*ROW('Sanitation Data'!I58)))</f>
        <v/>
      </c>
      <c r="DO64" s="371" t="str">
        <f ca="1">+IF(OFFSET('Hygiene Data'!$D$11,0,10*ROW('Hygiene Data'!D58))="","",OFFSET('Hygiene Data'!$D$11,0,10*ROW('Hygiene Data'!D58)))</f>
        <v/>
      </c>
      <c r="DP64" s="371" t="str">
        <f ca="1">+IF(OFFSET('Hygiene Data'!$D$12,0,10*ROW('Hygiene Data'!D58))="","",OFFSET('Hygiene Data'!$D$12,0,10*ROW('Hygiene Data'!D58)))</f>
        <v/>
      </c>
      <c r="DQ64" s="371" t="str">
        <f ca="1">+IF(OFFSET('Hygiene Data'!$D$13,0,10*ROW('Hygiene Data'!D58))="","",OFFSET('Hygiene Data'!$D$13,0,10*ROW('Hygiene Data'!D58)))</f>
        <v/>
      </c>
      <c r="DR64" s="371" t="str">
        <f ca="1">+IF(OFFSET('Hygiene Data'!$E$11,0,10*ROW('Hygiene Data'!E58))="","",OFFSET('Hygiene Data'!$E$11,0,10*ROW('Hygiene Data'!E58)))</f>
        <v/>
      </c>
      <c r="DS64" s="371" t="str">
        <f ca="1">+IF(OFFSET('Hygiene Data'!$E$12,0,10*ROW('Hygiene Data'!E58))="","",OFFSET('Hygiene Data'!$E$12,0,10*ROW('Hygiene Data'!E58)))</f>
        <v/>
      </c>
      <c r="DT64" s="371" t="str">
        <f ca="1">+IF(OFFSET('Hygiene Data'!$E$13,0,10*ROW('Hygiene Data'!E58))="","",OFFSET('Hygiene Data'!$E$13,0,10*ROW('Hygiene Data'!E58)))</f>
        <v/>
      </c>
      <c r="DU64" s="371" t="str">
        <f ca="1">+IF(OFFSET('Hygiene Data'!$F$11,0,10*ROW('Hygiene Data'!F58))="","",OFFSET('Hygiene Data'!$F$11,0,10*ROW('Hygiene Data'!F58)))</f>
        <v/>
      </c>
      <c r="DV64" s="371" t="str">
        <f ca="1">+IF(OFFSET('Hygiene Data'!$F$12,0,10*ROW('Hygiene Data'!F58))="","",OFFSET('Hygiene Data'!$F$12,0,10*ROW('Hygiene Data'!F58)))</f>
        <v/>
      </c>
      <c r="DW64" s="371" t="str">
        <f ca="1">+IF(OFFSET('Hygiene Data'!$F$13,0,10*ROW('Hygiene Data'!F58))="","",OFFSET('Hygiene Data'!$F$13,0,10*ROW('Hygiene Data'!F58)))</f>
        <v/>
      </c>
      <c r="DX64" s="371" t="str">
        <f ca="1">+IF(OFFSET('Hygiene Data'!$G$11,0,10*ROW('Hygiene Data'!G58))="","",OFFSET('Hygiene Data'!$G$11,0,10*ROW('Hygiene Data'!G58)))</f>
        <v/>
      </c>
      <c r="DY64" s="371" t="str">
        <f ca="1">+IF(OFFSET('Hygiene Data'!$G$12,0,10*ROW('Hygiene Data'!G58))="","",OFFSET('Hygiene Data'!$G$12,0,10*ROW('Hygiene Data'!G58)))</f>
        <v/>
      </c>
      <c r="DZ64" s="371" t="str">
        <f ca="1">+IF(OFFSET('Hygiene Data'!$G$13,0,10*ROW('Hygiene Data'!G58))="","",OFFSET('Hygiene Data'!$G$13,0,10*ROW('Hygiene Data'!G58)))</f>
        <v/>
      </c>
      <c r="EA64" s="371" t="str">
        <f ca="1">+IF(OFFSET('Hygiene Data'!$H$11,0,10*ROW('Hygiene Data'!H58))="","",OFFSET('Hygiene Data'!$H$11,0,10*ROW('Hygiene Data'!H58)))</f>
        <v/>
      </c>
      <c r="EB64" s="371" t="str">
        <f ca="1">+IF(OFFSET('Hygiene Data'!$H$12,0,10*ROW('Hygiene Data'!H58))="","",OFFSET('Hygiene Data'!$H$12,0,10*ROW('Hygiene Data'!H58)))</f>
        <v/>
      </c>
      <c r="EC64" s="371" t="str">
        <f ca="1">+IF(OFFSET('Hygiene Data'!$H$13,0,10*ROW('Hygiene Data'!H58))="","",OFFSET('Hygiene Data'!$H$13,0,10*ROW('Hygiene Data'!H58)))</f>
        <v/>
      </c>
      <c r="ED64" s="371" t="str">
        <f ca="1">+IF(OFFSET('Hygiene Data'!$I$11,0,10*ROW('Hygiene Data'!I58))="","",OFFSET('Hygiene Data'!$I$11,0,10*ROW('Hygiene Data'!I58)))</f>
        <v/>
      </c>
      <c r="EE64" s="371" t="str">
        <f ca="1">+IF(OFFSET('Hygiene Data'!$I$12,0,10*ROW('Hygiene Data'!I58))="","",OFFSET('Hygiene Data'!$I$12,0,10*ROW('Hygiene Data'!I58)))</f>
        <v/>
      </c>
      <c r="EF64" s="371" t="str">
        <f ca="1">+IF(OFFSET('Hygiene Data'!$I$13,0,10*ROW('Hygiene Data'!I58))="","",OFFSET('Hygiene Data'!$I$13,0,10*ROW('Hygiene Data'!I58)))</f>
        <v/>
      </c>
    </row>
    <row r="65" spans="1:136" x14ac:dyDescent="0.25">
      <c r="A65" s="480" t="str">
        <f ca="1">+IF(OFFSET('Water Data'!$B$2,0,10*ROW('Water Data'!E59))="","",OFFSET('Water Data'!$B$2,0,10*ROW('Water Data'!E59)))</f>
        <v/>
      </c>
      <c r="B65" s="480"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7" t="str">
        <f t="shared" ca="1" si="0"/>
        <v/>
      </c>
      <c r="D65" s="508"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8"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8"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8"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8"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8"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8"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8"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8"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8"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8"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8"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8"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8"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8"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8"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8"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8"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9"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9"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9"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9"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9"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9"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9"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9"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9"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9"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9"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9"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9"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9"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9"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9"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9"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9"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9"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9"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9"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9"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9"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9"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9"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9"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9"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9"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9"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9"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10"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6"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10"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10"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10"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10"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10"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10"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10"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10"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10"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10"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10"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10"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10"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10"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10"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10"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1" t="str">
        <f ca="1">+IF(OFFSET('Water Data'!$D$27,0,10*ROW('Water Data'!D59))="","",OFFSET('Water Data'!$D$27,0,10*ROW('Water Data'!D59)))</f>
        <v/>
      </c>
      <c r="BT65" s="371" t="str">
        <f ca="1">+IF(OFFSET('Water Data'!$D$28,0,10*ROW('Water Data'!D59))="","",OFFSET('Water Data'!$D$28,0,10*ROW('Water Data'!D59)))</f>
        <v/>
      </c>
      <c r="BU65" s="371" t="str">
        <f ca="1">+IF(OFFSET('Water Data'!$D$29,0,10*ROW('Water Data'!D59))="","",OFFSET('Water Data'!$D$29,0,10*ROW('Water Data'!D59)))</f>
        <v/>
      </c>
      <c r="BV65" s="371" t="str">
        <f ca="1">+IF(OFFSET('Water Data'!$E$27,0,10*ROW('Water Data'!E59))="","",OFFSET('Water Data'!$E$27,0,10*ROW('Water Data'!E59)))</f>
        <v/>
      </c>
      <c r="BW65" s="371" t="str">
        <f ca="1">+IF(OFFSET('Water Data'!$E$28,0,10*ROW('Water Data'!E59))="","",OFFSET('Water Data'!$E$28,0,10*ROW('Water Data'!E59)))</f>
        <v/>
      </c>
      <c r="BX65" s="371" t="str">
        <f ca="1">+IF(OFFSET('Water Data'!$E$29,0,10*ROW('Water Data'!E59))="","",OFFSET('Water Data'!$E$29,0,10*ROW('Water Data'!E59)))</f>
        <v/>
      </c>
      <c r="BY65" s="371" t="str">
        <f ca="1">+IF(OFFSET('Water Data'!$F$27,0,10*ROW('Water Data'!F59))="","",OFFSET('Water Data'!$F$27,0,10*ROW('Water Data'!F59)))</f>
        <v/>
      </c>
      <c r="BZ65" s="371" t="str">
        <f ca="1">+IF(OFFSET('Water Data'!$F$28,0,10*ROW('Water Data'!F59))="","",OFFSET('Water Data'!$F$28,0,10*ROW('Water Data'!F59)))</f>
        <v/>
      </c>
      <c r="CA65" s="371" t="str">
        <f ca="1">+IF(OFFSET('Water Data'!$F$29,0,10*ROW('Water Data'!F59))="","",OFFSET('Water Data'!$F$29,0,10*ROW('Water Data'!F59)))</f>
        <v/>
      </c>
      <c r="CB65" s="371" t="str">
        <f ca="1">+IF(OFFSET('Water Data'!$G$27,0,10*ROW('Water Data'!G59))="","",OFFSET('Water Data'!$G$27,0,10*ROW('Water Data'!G59)))</f>
        <v/>
      </c>
      <c r="CC65" s="371" t="str">
        <f ca="1">+IF(OFFSET('Water Data'!$G$28,0,10*ROW('Water Data'!G59))="","",OFFSET('Water Data'!$G$28,0,10*ROW('Water Data'!G59)))</f>
        <v/>
      </c>
      <c r="CD65" s="371" t="str">
        <f ca="1">+IF(OFFSET('Water Data'!$G$29,0,10*ROW('Water Data'!G59))="","",OFFSET('Water Data'!$G$29,0,10*ROW('Water Data'!G59)))</f>
        <v/>
      </c>
      <c r="CE65" s="371" t="str">
        <f ca="1">+IF(OFFSET('Water Data'!$H$27,0,10*ROW('Water Data'!H59))="","",OFFSET('Water Data'!$H$27,0,10*ROW('Water Data'!H59)))</f>
        <v/>
      </c>
      <c r="CF65" s="371" t="str">
        <f ca="1">+IF(OFFSET('Water Data'!$H$28,0,10*ROW('Water Data'!H59))="","",OFFSET('Water Data'!$H$28,0,10*ROW('Water Data'!H59)))</f>
        <v/>
      </c>
      <c r="CG65" s="371" t="str">
        <f ca="1">+IF(OFFSET('Water Data'!$H$29,0,10*ROW('Water Data'!H59))="","",OFFSET('Water Data'!$H$29,0,10*ROW('Water Data'!H59)))</f>
        <v/>
      </c>
      <c r="CH65" s="371" t="str">
        <f ca="1">+IF(OFFSET('Water Data'!$I$27,0,10*ROW('Water Data'!I59))="","",OFFSET('Water Data'!$I$27,0,10*ROW('Water Data'!I59)))</f>
        <v/>
      </c>
      <c r="CI65" s="371" t="str">
        <f ca="1">+IF(OFFSET('Water Data'!$I$28,0,10*ROW('Water Data'!I59))="","",OFFSET('Water Data'!$I$28,0,10*ROW('Water Data'!I59)))</f>
        <v/>
      </c>
      <c r="CJ65" s="371" t="str">
        <f ca="1">+IF(OFFSET('Water Data'!$I$29,0,10*ROW('Water Data'!I59))="","",OFFSET('Water Data'!$I$29,0,10*ROW('Water Data'!I59)))</f>
        <v/>
      </c>
      <c r="CK65" s="371" t="str">
        <f ca="1">+IF(OFFSET('Sanitation Data'!$D$28,0,10*ROW('Sanitation Data'!D59))="","",OFFSET('Sanitation Data'!$D$28,0,10*ROW('Sanitation Data'!D59)))</f>
        <v/>
      </c>
      <c r="CL65" s="371" t="str">
        <f ca="1">+IF(OFFSET('Sanitation Data'!$D$29,0,10*ROW('Sanitation Data'!D59))="","",OFFSET('Sanitation Data'!$D$29,0,10*ROW('Sanitation Data'!D59)))</f>
        <v/>
      </c>
      <c r="CM65" s="371" t="str">
        <f ca="1">+IF(OFFSET('Sanitation Data'!$D$30,0,10*ROW('Sanitation Data'!D59))="","",OFFSET('Sanitation Data'!$D$30,0,10*ROW('Sanitation Data'!D59)))</f>
        <v/>
      </c>
      <c r="CN65" s="371" t="str">
        <f ca="1">+IF(OFFSET('Sanitation Data'!$D$31,0,10*ROW('Sanitation Data'!D59))="","",OFFSET('Sanitation Data'!$D$31,0,10*ROW('Sanitation Data'!D59)))</f>
        <v/>
      </c>
      <c r="CO65" s="371" t="str">
        <f ca="1">+IF(OFFSET('Sanitation Data'!$D$32,0,10*ROW('Sanitation Data'!D59))="","",OFFSET('Sanitation Data'!$D$32,0,10*ROW('Sanitation Data'!D59)))</f>
        <v/>
      </c>
      <c r="CP65" s="371" t="str">
        <f ca="1">+IF(OFFSET('Sanitation Data'!$E$28,0,10*ROW('Sanitation Data'!E59))="","",OFFSET('Sanitation Data'!$E$28,0,10*ROW('Sanitation Data'!E59)))</f>
        <v/>
      </c>
      <c r="CQ65" s="371" t="str">
        <f ca="1">+IF(OFFSET('Sanitation Data'!$E$29,0,10*ROW('Sanitation Data'!E59))="","",OFFSET('Sanitation Data'!$E$29,0,10*ROW('Sanitation Data'!E59)))</f>
        <v/>
      </c>
      <c r="CR65" s="371" t="str">
        <f ca="1">+IF(OFFSET('Sanitation Data'!$E$30,0,10*ROW('Sanitation Data'!E59))="","",OFFSET('Sanitation Data'!$E$30,0,10*ROW('Sanitation Data'!E59)))</f>
        <v/>
      </c>
      <c r="CS65" s="371" t="str">
        <f ca="1">+IF(OFFSET('Sanitation Data'!$E$31,0,10*ROW('Sanitation Data'!E59))="","",OFFSET('Sanitation Data'!$E$31,0,10*ROW('Sanitation Data'!E59)))</f>
        <v/>
      </c>
      <c r="CT65" s="371" t="str">
        <f ca="1">+IF(OFFSET('Sanitation Data'!$E$32,0,10*ROW('Sanitation Data'!E59))="","",OFFSET('Sanitation Data'!$E$32,0,10*ROW('Sanitation Data'!E59)))</f>
        <v/>
      </c>
      <c r="CU65" s="371" t="str">
        <f ca="1">+IF(OFFSET('Sanitation Data'!$F$28,0,10*ROW('Sanitation Data'!F59))="","",OFFSET('Sanitation Data'!$F$28,0,10*ROW('Sanitation Data'!F59)))</f>
        <v/>
      </c>
      <c r="CV65" s="371" t="str">
        <f ca="1">+IF(OFFSET('Sanitation Data'!$F$29,0,10*ROW('Sanitation Data'!F59))="","",OFFSET('Sanitation Data'!$F$29,0,10*ROW('Sanitation Data'!F59)))</f>
        <v/>
      </c>
      <c r="CW65" s="371" t="str">
        <f ca="1">+IF(OFFSET('Sanitation Data'!$F$30,0,10*ROW('Sanitation Data'!F59))="","",OFFSET('Sanitation Data'!$F$30,0,10*ROW('Sanitation Data'!F59)))</f>
        <v/>
      </c>
      <c r="CX65" s="371" t="str">
        <f ca="1">+IF(OFFSET('Sanitation Data'!$F$31,0,10*ROW('Sanitation Data'!F59))="","",OFFSET('Sanitation Data'!$F$31,0,10*ROW('Sanitation Data'!F59)))</f>
        <v/>
      </c>
      <c r="CY65" s="371" t="str">
        <f ca="1">+IF(OFFSET('Sanitation Data'!$F$32,0,10*ROW('Sanitation Data'!F59))="","",OFFSET('Sanitation Data'!$F$32,0,10*ROW('Sanitation Data'!F59)))</f>
        <v/>
      </c>
      <c r="CZ65" s="371" t="str">
        <f ca="1">+IF(OFFSET('Sanitation Data'!$G$28,0,10*ROW('Sanitation Data'!G59))="","",OFFSET('Sanitation Data'!$G$28,0,10*ROW('Sanitation Data'!G59)))</f>
        <v/>
      </c>
      <c r="DA65" s="371" t="str">
        <f ca="1">+IF(OFFSET('Sanitation Data'!$G$29,0,10*ROW('Sanitation Data'!G59))="","",OFFSET('Sanitation Data'!$G$29,0,10*ROW('Sanitation Data'!G59)))</f>
        <v/>
      </c>
      <c r="DB65" s="371" t="str">
        <f ca="1">+IF(OFFSET('Sanitation Data'!$G$30,0,10*ROW('Sanitation Data'!G59))="","",OFFSET('Sanitation Data'!$G$30,0,10*ROW('Sanitation Data'!G59)))</f>
        <v/>
      </c>
      <c r="DC65" s="371" t="str">
        <f ca="1">+IF(OFFSET('Sanitation Data'!$G$31,0,10*ROW('Sanitation Data'!G59))="","",OFFSET('Sanitation Data'!$G$31,0,10*ROW('Sanitation Data'!G59)))</f>
        <v/>
      </c>
      <c r="DD65" s="371" t="str">
        <f ca="1">+IF(OFFSET('Sanitation Data'!$G$32,0,10*ROW('Sanitation Data'!G59))="","",OFFSET('Sanitation Data'!$G$32,0,10*ROW('Sanitation Data'!G59)))</f>
        <v/>
      </c>
      <c r="DE65" s="371" t="str">
        <f ca="1">+IF(OFFSET('Sanitation Data'!$H$28,0,10*ROW('Sanitation Data'!H59))="","",OFFSET('Sanitation Data'!$H$28,0,10*ROW('Sanitation Data'!H59)))</f>
        <v/>
      </c>
      <c r="DF65" s="371" t="str">
        <f ca="1">+IF(OFFSET('Sanitation Data'!$H$29,0,10*ROW('Sanitation Data'!H59))="","",OFFSET('Sanitation Data'!$H$29,0,10*ROW('Sanitation Data'!H59)))</f>
        <v/>
      </c>
      <c r="DG65" s="371" t="str">
        <f ca="1">+IF(OFFSET('Sanitation Data'!$H$30,0,10*ROW('Sanitation Data'!H59))="","",OFFSET('Sanitation Data'!$H$30,0,10*ROW('Sanitation Data'!H59)))</f>
        <v/>
      </c>
      <c r="DH65" s="371" t="str">
        <f ca="1">+IF(OFFSET('Sanitation Data'!$H$31,0,10*ROW('Sanitation Data'!H59))="","",OFFSET('Sanitation Data'!$H$31,0,10*ROW('Sanitation Data'!H59)))</f>
        <v/>
      </c>
      <c r="DI65" s="371" t="str">
        <f ca="1">+IF(OFFSET('Sanitation Data'!$H$32,0,10*ROW('Sanitation Data'!H59))="","",OFFSET('Sanitation Data'!$H$32,0,10*ROW('Sanitation Data'!H59)))</f>
        <v/>
      </c>
      <c r="DJ65" s="371" t="str">
        <f ca="1">+IF(OFFSET('Sanitation Data'!$I$28,0,10*ROW('Sanitation Data'!I59))="","",OFFSET('Sanitation Data'!$I$28,0,10*ROW('Sanitation Data'!I59)))</f>
        <v/>
      </c>
      <c r="DK65" s="371" t="str">
        <f ca="1">+IF(OFFSET('Sanitation Data'!$I$29,0,10*ROW('Sanitation Data'!I59))="","",OFFSET('Sanitation Data'!$I$29,0,10*ROW('Sanitation Data'!I59)))</f>
        <v/>
      </c>
      <c r="DL65" s="371" t="str">
        <f ca="1">+IF(OFFSET('Sanitation Data'!$I$30,0,10*ROW('Sanitation Data'!I59))="","",OFFSET('Sanitation Data'!$I$30,0,10*ROW('Sanitation Data'!I59)))</f>
        <v/>
      </c>
      <c r="DM65" s="371" t="str">
        <f ca="1">+IF(OFFSET('Sanitation Data'!$I$31,0,10*ROW('Sanitation Data'!I59))="","",OFFSET('Sanitation Data'!$I$31,0,10*ROW('Sanitation Data'!I59)))</f>
        <v/>
      </c>
      <c r="DN65" s="371" t="str">
        <f ca="1">+IF(OFFSET('Sanitation Data'!$I$32,0,10*ROW('Sanitation Data'!I59))="","",OFFSET('Sanitation Data'!$I$32,0,10*ROW('Sanitation Data'!I59)))</f>
        <v/>
      </c>
      <c r="DO65" s="371" t="str">
        <f ca="1">+IF(OFFSET('Hygiene Data'!$D$11,0,10*ROW('Hygiene Data'!D59))="","",OFFSET('Hygiene Data'!$D$11,0,10*ROW('Hygiene Data'!D59)))</f>
        <v/>
      </c>
      <c r="DP65" s="371" t="str">
        <f ca="1">+IF(OFFSET('Hygiene Data'!$D$12,0,10*ROW('Hygiene Data'!D59))="","",OFFSET('Hygiene Data'!$D$12,0,10*ROW('Hygiene Data'!D59)))</f>
        <v/>
      </c>
      <c r="DQ65" s="371" t="str">
        <f ca="1">+IF(OFFSET('Hygiene Data'!$D$13,0,10*ROW('Hygiene Data'!D59))="","",OFFSET('Hygiene Data'!$D$13,0,10*ROW('Hygiene Data'!D59)))</f>
        <v/>
      </c>
      <c r="DR65" s="371" t="str">
        <f ca="1">+IF(OFFSET('Hygiene Data'!$E$11,0,10*ROW('Hygiene Data'!E59))="","",OFFSET('Hygiene Data'!$E$11,0,10*ROW('Hygiene Data'!E59)))</f>
        <v/>
      </c>
      <c r="DS65" s="371" t="str">
        <f ca="1">+IF(OFFSET('Hygiene Data'!$E$12,0,10*ROW('Hygiene Data'!E59))="","",OFFSET('Hygiene Data'!$E$12,0,10*ROW('Hygiene Data'!E59)))</f>
        <v/>
      </c>
      <c r="DT65" s="371" t="str">
        <f ca="1">+IF(OFFSET('Hygiene Data'!$E$13,0,10*ROW('Hygiene Data'!E59))="","",OFFSET('Hygiene Data'!$E$13,0,10*ROW('Hygiene Data'!E59)))</f>
        <v/>
      </c>
      <c r="DU65" s="371" t="str">
        <f ca="1">+IF(OFFSET('Hygiene Data'!$F$11,0,10*ROW('Hygiene Data'!F59))="","",OFFSET('Hygiene Data'!$F$11,0,10*ROW('Hygiene Data'!F59)))</f>
        <v/>
      </c>
      <c r="DV65" s="371" t="str">
        <f ca="1">+IF(OFFSET('Hygiene Data'!$F$12,0,10*ROW('Hygiene Data'!F59))="","",OFFSET('Hygiene Data'!$F$12,0,10*ROW('Hygiene Data'!F59)))</f>
        <v/>
      </c>
      <c r="DW65" s="371" t="str">
        <f ca="1">+IF(OFFSET('Hygiene Data'!$F$13,0,10*ROW('Hygiene Data'!F59))="","",OFFSET('Hygiene Data'!$F$13,0,10*ROW('Hygiene Data'!F59)))</f>
        <v/>
      </c>
      <c r="DX65" s="371" t="str">
        <f ca="1">+IF(OFFSET('Hygiene Data'!$G$11,0,10*ROW('Hygiene Data'!G59))="","",OFFSET('Hygiene Data'!$G$11,0,10*ROW('Hygiene Data'!G59)))</f>
        <v/>
      </c>
      <c r="DY65" s="371" t="str">
        <f ca="1">+IF(OFFSET('Hygiene Data'!$G$12,0,10*ROW('Hygiene Data'!G59))="","",OFFSET('Hygiene Data'!$G$12,0,10*ROW('Hygiene Data'!G59)))</f>
        <v/>
      </c>
      <c r="DZ65" s="371" t="str">
        <f ca="1">+IF(OFFSET('Hygiene Data'!$G$13,0,10*ROW('Hygiene Data'!G59))="","",OFFSET('Hygiene Data'!$G$13,0,10*ROW('Hygiene Data'!G59)))</f>
        <v/>
      </c>
      <c r="EA65" s="371" t="str">
        <f ca="1">+IF(OFFSET('Hygiene Data'!$H$11,0,10*ROW('Hygiene Data'!H59))="","",OFFSET('Hygiene Data'!$H$11,0,10*ROW('Hygiene Data'!H59)))</f>
        <v/>
      </c>
      <c r="EB65" s="371" t="str">
        <f ca="1">+IF(OFFSET('Hygiene Data'!$H$12,0,10*ROW('Hygiene Data'!H59))="","",OFFSET('Hygiene Data'!$H$12,0,10*ROW('Hygiene Data'!H59)))</f>
        <v/>
      </c>
      <c r="EC65" s="371" t="str">
        <f ca="1">+IF(OFFSET('Hygiene Data'!$H$13,0,10*ROW('Hygiene Data'!H59))="","",OFFSET('Hygiene Data'!$H$13,0,10*ROW('Hygiene Data'!H59)))</f>
        <v/>
      </c>
      <c r="ED65" s="371" t="str">
        <f ca="1">+IF(OFFSET('Hygiene Data'!$I$11,0,10*ROW('Hygiene Data'!I59))="","",OFFSET('Hygiene Data'!$I$11,0,10*ROW('Hygiene Data'!I59)))</f>
        <v/>
      </c>
      <c r="EE65" s="371" t="str">
        <f ca="1">+IF(OFFSET('Hygiene Data'!$I$12,0,10*ROW('Hygiene Data'!I59))="","",OFFSET('Hygiene Data'!$I$12,0,10*ROW('Hygiene Data'!I59)))</f>
        <v/>
      </c>
      <c r="EF65" s="371" t="str">
        <f ca="1">+IF(OFFSET('Hygiene Data'!$I$13,0,10*ROW('Hygiene Data'!I59))="","",OFFSET('Hygiene Data'!$I$13,0,10*ROW('Hygiene Data'!I59)))</f>
        <v/>
      </c>
    </row>
    <row r="66" spans="1:136" x14ac:dyDescent="0.25">
      <c r="A66" s="480" t="str">
        <f ca="1">+IF(OFFSET('Water Data'!$B$2,0,10*ROW('Water Data'!E60))="","",OFFSET('Water Data'!$B$2,0,10*ROW('Water Data'!E60)))</f>
        <v/>
      </c>
      <c r="B66" s="480"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7" t="str">
        <f t="shared" ca="1" si="0"/>
        <v/>
      </c>
      <c r="D66" s="508"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8"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8"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8"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8"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8"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8"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8"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8"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8"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8"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8"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8"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8"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8"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8"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8"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8"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9"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9"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9"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9"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9"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9"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9"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9"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9"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9"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9"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9"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9"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9"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9"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9"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9"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9"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9"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9"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9"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9"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9"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9"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9"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9"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9"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9"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9"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9"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10"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6"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10"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10"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10"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10"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10"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10"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10"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10"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10"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10"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10"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10"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10"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10"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10"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10"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1" t="str">
        <f ca="1">+IF(OFFSET('Water Data'!$D$27,0,10*ROW('Water Data'!D60))="","",OFFSET('Water Data'!$D$27,0,10*ROW('Water Data'!D60)))</f>
        <v/>
      </c>
      <c r="BT66" s="371" t="str">
        <f ca="1">+IF(OFFSET('Water Data'!$D$28,0,10*ROW('Water Data'!D60))="","",OFFSET('Water Data'!$D$28,0,10*ROW('Water Data'!D60)))</f>
        <v/>
      </c>
      <c r="BU66" s="371" t="str">
        <f ca="1">+IF(OFFSET('Water Data'!$D$29,0,10*ROW('Water Data'!D60))="","",OFFSET('Water Data'!$D$29,0,10*ROW('Water Data'!D60)))</f>
        <v/>
      </c>
      <c r="BV66" s="371" t="str">
        <f ca="1">+IF(OFFSET('Water Data'!$E$27,0,10*ROW('Water Data'!E60))="","",OFFSET('Water Data'!$E$27,0,10*ROW('Water Data'!E60)))</f>
        <v/>
      </c>
      <c r="BW66" s="371" t="str">
        <f ca="1">+IF(OFFSET('Water Data'!$E$28,0,10*ROW('Water Data'!E60))="","",OFFSET('Water Data'!$E$28,0,10*ROW('Water Data'!E60)))</f>
        <v/>
      </c>
      <c r="BX66" s="371" t="str">
        <f ca="1">+IF(OFFSET('Water Data'!$E$29,0,10*ROW('Water Data'!E60))="","",OFFSET('Water Data'!$E$29,0,10*ROW('Water Data'!E60)))</f>
        <v/>
      </c>
      <c r="BY66" s="371" t="str">
        <f ca="1">+IF(OFFSET('Water Data'!$F$27,0,10*ROW('Water Data'!F60))="","",OFFSET('Water Data'!$F$27,0,10*ROW('Water Data'!F60)))</f>
        <v/>
      </c>
      <c r="BZ66" s="371" t="str">
        <f ca="1">+IF(OFFSET('Water Data'!$F$28,0,10*ROW('Water Data'!F60))="","",OFFSET('Water Data'!$F$28,0,10*ROW('Water Data'!F60)))</f>
        <v/>
      </c>
      <c r="CA66" s="371" t="str">
        <f ca="1">+IF(OFFSET('Water Data'!$F$29,0,10*ROW('Water Data'!F60))="","",OFFSET('Water Data'!$F$29,0,10*ROW('Water Data'!F60)))</f>
        <v/>
      </c>
      <c r="CB66" s="371" t="str">
        <f ca="1">+IF(OFFSET('Water Data'!$G$27,0,10*ROW('Water Data'!G60))="","",OFFSET('Water Data'!$G$27,0,10*ROW('Water Data'!G60)))</f>
        <v/>
      </c>
      <c r="CC66" s="371" t="str">
        <f ca="1">+IF(OFFSET('Water Data'!$G$28,0,10*ROW('Water Data'!G60))="","",OFFSET('Water Data'!$G$28,0,10*ROW('Water Data'!G60)))</f>
        <v/>
      </c>
      <c r="CD66" s="371" t="str">
        <f ca="1">+IF(OFFSET('Water Data'!$G$29,0,10*ROW('Water Data'!G60))="","",OFFSET('Water Data'!$G$29,0,10*ROW('Water Data'!G60)))</f>
        <v/>
      </c>
      <c r="CE66" s="371" t="str">
        <f ca="1">+IF(OFFSET('Water Data'!$H$27,0,10*ROW('Water Data'!H60))="","",OFFSET('Water Data'!$H$27,0,10*ROW('Water Data'!H60)))</f>
        <v/>
      </c>
      <c r="CF66" s="371" t="str">
        <f ca="1">+IF(OFFSET('Water Data'!$H$28,0,10*ROW('Water Data'!H60))="","",OFFSET('Water Data'!$H$28,0,10*ROW('Water Data'!H60)))</f>
        <v/>
      </c>
      <c r="CG66" s="371" t="str">
        <f ca="1">+IF(OFFSET('Water Data'!$H$29,0,10*ROW('Water Data'!H60))="","",OFFSET('Water Data'!$H$29,0,10*ROW('Water Data'!H60)))</f>
        <v/>
      </c>
      <c r="CH66" s="371" t="str">
        <f ca="1">+IF(OFFSET('Water Data'!$I$27,0,10*ROW('Water Data'!I60))="","",OFFSET('Water Data'!$I$27,0,10*ROW('Water Data'!I60)))</f>
        <v/>
      </c>
      <c r="CI66" s="371" t="str">
        <f ca="1">+IF(OFFSET('Water Data'!$I$28,0,10*ROW('Water Data'!I60))="","",OFFSET('Water Data'!$I$28,0,10*ROW('Water Data'!I60)))</f>
        <v/>
      </c>
      <c r="CJ66" s="371" t="str">
        <f ca="1">+IF(OFFSET('Water Data'!$I$29,0,10*ROW('Water Data'!I60))="","",OFFSET('Water Data'!$I$29,0,10*ROW('Water Data'!I60)))</f>
        <v/>
      </c>
      <c r="CK66" s="371" t="str">
        <f ca="1">+IF(OFFSET('Sanitation Data'!$D$28,0,10*ROW('Sanitation Data'!D60))="","",OFFSET('Sanitation Data'!$D$28,0,10*ROW('Sanitation Data'!D60)))</f>
        <v/>
      </c>
      <c r="CL66" s="371" t="str">
        <f ca="1">+IF(OFFSET('Sanitation Data'!$D$29,0,10*ROW('Sanitation Data'!D60))="","",OFFSET('Sanitation Data'!$D$29,0,10*ROW('Sanitation Data'!D60)))</f>
        <v/>
      </c>
      <c r="CM66" s="371" t="str">
        <f ca="1">+IF(OFFSET('Sanitation Data'!$D$30,0,10*ROW('Sanitation Data'!D60))="","",OFFSET('Sanitation Data'!$D$30,0,10*ROW('Sanitation Data'!D60)))</f>
        <v/>
      </c>
      <c r="CN66" s="371" t="str">
        <f ca="1">+IF(OFFSET('Sanitation Data'!$D$31,0,10*ROW('Sanitation Data'!D60))="","",OFFSET('Sanitation Data'!$D$31,0,10*ROW('Sanitation Data'!D60)))</f>
        <v/>
      </c>
      <c r="CO66" s="371" t="str">
        <f ca="1">+IF(OFFSET('Sanitation Data'!$D$32,0,10*ROW('Sanitation Data'!D60))="","",OFFSET('Sanitation Data'!$D$32,0,10*ROW('Sanitation Data'!D60)))</f>
        <v/>
      </c>
      <c r="CP66" s="371" t="str">
        <f ca="1">+IF(OFFSET('Sanitation Data'!$E$28,0,10*ROW('Sanitation Data'!E60))="","",OFFSET('Sanitation Data'!$E$28,0,10*ROW('Sanitation Data'!E60)))</f>
        <v/>
      </c>
      <c r="CQ66" s="371" t="str">
        <f ca="1">+IF(OFFSET('Sanitation Data'!$E$29,0,10*ROW('Sanitation Data'!E60))="","",OFFSET('Sanitation Data'!$E$29,0,10*ROW('Sanitation Data'!E60)))</f>
        <v/>
      </c>
      <c r="CR66" s="371" t="str">
        <f ca="1">+IF(OFFSET('Sanitation Data'!$E$30,0,10*ROW('Sanitation Data'!E60))="","",OFFSET('Sanitation Data'!$E$30,0,10*ROW('Sanitation Data'!E60)))</f>
        <v/>
      </c>
      <c r="CS66" s="371" t="str">
        <f ca="1">+IF(OFFSET('Sanitation Data'!$E$31,0,10*ROW('Sanitation Data'!E60))="","",OFFSET('Sanitation Data'!$E$31,0,10*ROW('Sanitation Data'!E60)))</f>
        <v/>
      </c>
      <c r="CT66" s="371" t="str">
        <f ca="1">+IF(OFFSET('Sanitation Data'!$E$32,0,10*ROW('Sanitation Data'!E60))="","",OFFSET('Sanitation Data'!$E$32,0,10*ROW('Sanitation Data'!E60)))</f>
        <v/>
      </c>
      <c r="CU66" s="371" t="str">
        <f ca="1">+IF(OFFSET('Sanitation Data'!$F$28,0,10*ROW('Sanitation Data'!F60))="","",OFFSET('Sanitation Data'!$F$28,0,10*ROW('Sanitation Data'!F60)))</f>
        <v/>
      </c>
      <c r="CV66" s="371" t="str">
        <f ca="1">+IF(OFFSET('Sanitation Data'!$F$29,0,10*ROW('Sanitation Data'!F60))="","",OFFSET('Sanitation Data'!$F$29,0,10*ROW('Sanitation Data'!F60)))</f>
        <v/>
      </c>
      <c r="CW66" s="371" t="str">
        <f ca="1">+IF(OFFSET('Sanitation Data'!$F$30,0,10*ROW('Sanitation Data'!F60))="","",OFFSET('Sanitation Data'!$F$30,0,10*ROW('Sanitation Data'!F60)))</f>
        <v/>
      </c>
      <c r="CX66" s="371" t="str">
        <f ca="1">+IF(OFFSET('Sanitation Data'!$F$31,0,10*ROW('Sanitation Data'!F60))="","",OFFSET('Sanitation Data'!$F$31,0,10*ROW('Sanitation Data'!F60)))</f>
        <v/>
      </c>
      <c r="CY66" s="371" t="str">
        <f ca="1">+IF(OFFSET('Sanitation Data'!$F$32,0,10*ROW('Sanitation Data'!F60))="","",OFFSET('Sanitation Data'!$F$32,0,10*ROW('Sanitation Data'!F60)))</f>
        <v/>
      </c>
      <c r="CZ66" s="371" t="str">
        <f ca="1">+IF(OFFSET('Sanitation Data'!$G$28,0,10*ROW('Sanitation Data'!G60))="","",OFFSET('Sanitation Data'!$G$28,0,10*ROW('Sanitation Data'!G60)))</f>
        <v/>
      </c>
      <c r="DA66" s="371" t="str">
        <f ca="1">+IF(OFFSET('Sanitation Data'!$G$29,0,10*ROW('Sanitation Data'!G60))="","",OFFSET('Sanitation Data'!$G$29,0,10*ROW('Sanitation Data'!G60)))</f>
        <v/>
      </c>
      <c r="DB66" s="371" t="str">
        <f ca="1">+IF(OFFSET('Sanitation Data'!$G$30,0,10*ROW('Sanitation Data'!G60))="","",OFFSET('Sanitation Data'!$G$30,0,10*ROW('Sanitation Data'!G60)))</f>
        <v/>
      </c>
      <c r="DC66" s="371" t="str">
        <f ca="1">+IF(OFFSET('Sanitation Data'!$G$31,0,10*ROW('Sanitation Data'!G60))="","",OFFSET('Sanitation Data'!$G$31,0,10*ROW('Sanitation Data'!G60)))</f>
        <v/>
      </c>
      <c r="DD66" s="371" t="str">
        <f ca="1">+IF(OFFSET('Sanitation Data'!$G$32,0,10*ROW('Sanitation Data'!G60))="","",OFFSET('Sanitation Data'!$G$32,0,10*ROW('Sanitation Data'!G60)))</f>
        <v/>
      </c>
      <c r="DE66" s="371" t="str">
        <f ca="1">+IF(OFFSET('Sanitation Data'!$H$28,0,10*ROW('Sanitation Data'!H60))="","",OFFSET('Sanitation Data'!$H$28,0,10*ROW('Sanitation Data'!H60)))</f>
        <v/>
      </c>
      <c r="DF66" s="371" t="str">
        <f ca="1">+IF(OFFSET('Sanitation Data'!$H$29,0,10*ROW('Sanitation Data'!H60))="","",OFFSET('Sanitation Data'!$H$29,0,10*ROW('Sanitation Data'!H60)))</f>
        <v/>
      </c>
      <c r="DG66" s="371" t="str">
        <f ca="1">+IF(OFFSET('Sanitation Data'!$H$30,0,10*ROW('Sanitation Data'!H60))="","",OFFSET('Sanitation Data'!$H$30,0,10*ROW('Sanitation Data'!H60)))</f>
        <v/>
      </c>
      <c r="DH66" s="371" t="str">
        <f ca="1">+IF(OFFSET('Sanitation Data'!$H$31,0,10*ROW('Sanitation Data'!H60))="","",OFFSET('Sanitation Data'!$H$31,0,10*ROW('Sanitation Data'!H60)))</f>
        <v/>
      </c>
      <c r="DI66" s="371" t="str">
        <f ca="1">+IF(OFFSET('Sanitation Data'!$H$32,0,10*ROW('Sanitation Data'!H60))="","",OFFSET('Sanitation Data'!$H$32,0,10*ROW('Sanitation Data'!H60)))</f>
        <v/>
      </c>
      <c r="DJ66" s="371" t="str">
        <f ca="1">+IF(OFFSET('Sanitation Data'!$I$28,0,10*ROW('Sanitation Data'!I60))="","",OFFSET('Sanitation Data'!$I$28,0,10*ROW('Sanitation Data'!I60)))</f>
        <v/>
      </c>
      <c r="DK66" s="371" t="str">
        <f ca="1">+IF(OFFSET('Sanitation Data'!$I$29,0,10*ROW('Sanitation Data'!I60))="","",OFFSET('Sanitation Data'!$I$29,0,10*ROW('Sanitation Data'!I60)))</f>
        <v/>
      </c>
      <c r="DL66" s="371" t="str">
        <f ca="1">+IF(OFFSET('Sanitation Data'!$I$30,0,10*ROW('Sanitation Data'!I60))="","",OFFSET('Sanitation Data'!$I$30,0,10*ROW('Sanitation Data'!I60)))</f>
        <v/>
      </c>
      <c r="DM66" s="371" t="str">
        <f ca="1">+IF(OFFSET('Sanitation Data'!$I$31,0,10*ROW('Sanitation Data'!I60))="","",OFFSET('Sanitation Data'!$I$31,0,10*ROW('Sanitation Data'!I60)))</f>
        <v/>
      </c>
      <c r="DN66" s="371" t="str">
        <f ca="1">+IF(OFFSET('Sanitation Data'!$I$32,0,10*ROW('Sanitation Data'!I60))="","",OFFSET('Sanitation Data'!$I$32,0,10*ROW('Sanitation Data'!I60)))</f>
        <v/>
      </c>
      <c r="DO66" s="371" t="str">
        <f ca="1">+IF(OFFSET('Hygiene Data'!$D$11,0,10*ROW('Hygiene Data'!D60))="","",OFFSET('Hygiene Data'!$D$11,0,10*ROW('Hygiene Data'!D60)))</f>
        <v/>
      </c>
      <c r="DP66" s="371" t="str">
        <f ca="1">+IF(OFFSET('Hygiene Data'!$D$12,0,10*ROW('Hygiene Data'!D60))="","",OFFSET('Hygiene Data'!$D$12,0,10*ROW('Hygiene Data'!D60)))</f>
        <v/>
      </c>
      <c r="DQ66" s="371" t="str">
        <f ca="1">+IF(OFFSET('Hygiene Data'!$D$13,0,10*ROW('Hygiene Data'!D60))="","",OFFSET('Hygiene Data'!$D$13,0,10*ROW('Hygiene Data'!D60)))</f>
        <v/>
      </c>
      <c r="DR66" s="371" t="str">
        <f ca="1">+IF(OFFSET('Hygiene Data'!$E$11,0,10*ROW('Hygiene Data'!E60))="","",OFFSET('Hygiene Data'!$E$11,0,10*ROW('Hygiene Data'!E60)))</f>
        <v/>
      </c>
      <c r="DS66" s="371" t="str">
        <f ca="1">+IF(OFFSET('Hygiene Data'!$E$12,0,10*ROW('Hygiene Data'!E60))="","",OFFSET('Hygiene Data'!$E$12,0,10*ROW('Hygiene Data'!E60)))</f>
        <v/>
      </c>
      <c r="DT66" s="371" t="str">
        <f ca="1">+IF(OFFSET('Hygiene Data'!$E$13,0,10*ROW('Hygiene Data'!E60))="","",OFFSET('Hygiene Data'!$E$13,0,10*ROW('Hygiene Data'!E60)))</f>
        <v/>
      </c>
      <c r="DU66" s="371" t="str">
        <f ca="1">+IF(OFFSET('Hygiene Data'!$F$11,0,10*ROW('Hygiene Data'!F60))="","",OFFSET('Hygiene Data'!$F$11,0,10*ROW('Hygiene Data'!F60)))</f>
        <v/>
      </c>
      <c r="DV66" s="371" t="str">
        <f ca="1">+IF(OFFSET('Hygiene Data'!$F$12,0,10*ROW('Hygiene Data'!F60))="","",OFFSET('Hygiene Data'!$F$12,0,10*ROW('Hygiene Data'!F60)))</f>
        <v/>
      </c>
      <c r="DW66" s="371" t="str">
        <f ca="1">+IF(OFFSET('Hygiene Data'!$F$13,0,10*ROW('Hygiene Data'!F60))="","",OFFSET('Hygiene Data'!$F$13,0,10*ROW('Hygiene Data'!F60)))</f>
        <v/>
      </c>
      <c r="DX66" s="371" t="str">
        <f ca="1">+IF(OFFSET('Hygiene Data'!$G$11,0,10*ROW('Hygiene Data'!G60))="","",OFFSET('Hygiene Data'!$G$11,0,10*ROW('Hygiene Data'!G60)))</f>
        <v/>
      </c>
      <c r="DY66" s="371" t="str">
        <f ca="1">+IF(OFFSET('Hygiene Data'!$G$12,0,10*ROW('Hygiene Data'!G60))="","",OFFSET('Hygiene Data'!$G$12,0,10*ROW('Hygiene Data'!G60)))</f>
        <v/>
      </c>
      <c r="DZ66" s="371" t="str">
        <f ca="1">+IF(OFFSET('Hygiene Data'!$G$13,0,10*ROW('Hygiene Data'!G60))="","",OFFSET('Hygiene Data'!$G$13,0,10*ROW('Hygiene Data'!G60)))</f>
        <v/>
      </c>
      <c r="EA66" s="371" t="str">
        <f ca="1">+IF(OFFSET('Hygiene Data'!$H$11,0,10*ROW('Hygiene Data'!H60))="","",OFFSET('Hygiene Data'!$H$11,0,10*ROW('Hygiene Data'!H60)))</f>
        <v/>
      </c>
      <c r="EB66" s="371" t="str">
        <f ca="1">+IF(OFFSET('Hygiene Data'!$H$12,0,10*ROW('Hygiene Data'!H60))="","",OFFSET('Hygiene Data'!$H$12,0,10*ROW('Hygiene Data'!H60)))</f>
        <v/>
      </c>
      <c r="EC66" s="371" t="str">
        <f ca="1">+IF(OFFSET('Hygiene Data'!$H$13,0,10*ROW('Hygiene Data'!H60))="","",OFFSET('Hygiene Data'!$H$13,0,10*ROW('Hygiene Data'!H60)))</f>
        <v/>
      </c>
      <c r="ED66" s="371" t="str">
        <f ca="1">+IF(OFFSET('Hygiene Data'!$I$11,0,10*ROW('Hygiene Data'!I60))="","",OFFSET('Hygiene Data'!$I$11,0,10*ROW('Hygiene Data'!I60)))</f>
        <v/>
      </c>
      <c r="EE66" s="371" t="str">
        <f ca="1">+IF(OFFSET('Hygiene Data'!$I$12,0,10*ROW('Hygiene Data'!I60))="","",OFFSET('Hygiene Data'!$I$12,0,10*ROW('Hygiene Data'!I60)))</f>
        <v/>
      </c>
      <c r="EF66" s="371" t="str">
        <f ca="1">+IF(OFFSET('Hygiene Data'!$I$13,0,10*ROW('Hygiene Data'!I60))="","",OFFSET('Hygiene Data'!$I$13,0,10*ROW('Hygiene Data'!I60)))</f>
        <v/>
      </c>
    </row>
    <row r="67" spans="1:136" x14ac:dyDescent="0.25">
      <c r="A67" s="480" t="str">
        <f ca="1">+IF(OFFSET('Water Data'!$B$2,0,10*ROW('Water Data'!E61))="","",OFFSET('Water Data'!$B$2,0,10*ROW('Water Data'!E61)))</f>
        <v/>
      </c>
      <c r="B67" s="480"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7" t="str">
        <f t="shared" ca="1" si="0"/>
        <v/>
      </c>
      <c r="D67" s="508"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8"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8"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8"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8"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8"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8"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8"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8"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8"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8"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8"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8"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8"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8"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8"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8"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8"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9"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9"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9"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9"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9"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9"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9"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9"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9"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9"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9"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9"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9"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9"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9"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9"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9"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9"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9"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9"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9"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9"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9"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9"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9"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9"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9"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9"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9"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9"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10"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6"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10"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10"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10"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10"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10"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10"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10"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10"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10"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10"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10"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10"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10"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10"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10"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10"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1" t="str">
        <f ca="1">+IF(OFFSET('Water Data'!$D$27,0,10*ROW('Water Data'!D61))="","",OFFSET('Water Data'!$D$27,0,10*ROW('Water Data'!D61)))</f>
        <v/>
      </c>
      <c r="BT67" s="371" t="str">
        <f ca="1">+IF(OFFSET('Water Data'!$D$28,0,10*ROW('Water Data'!D61))="","",OFFSET('Water Data'!$D$28,0,10*ROW('Water Data'!D61)))</f>
        <v/>
      </c>
      <c r="BU67" s="371" t="str">
        <f ca="1">+IF(OFFSET('Water Data'!$D$29,0,10*ROW('Water Data'!D61))="","",OFFSET('Water Data'!$D$29,0,10*ROW('Water Data'!D61)))</f>
        <v/>
      </c>
      <c r="BV67" s="371" t="str">
        <f ca="1">+IF(OFFSET('Water Data'!$E$27,0,10*ROW('Water Data'!E61))="","",OFFSET('Water Data'!$E$27,0,10*ROW('Water Data'!E61)))</f>
        <v/>
      </c>
      <c r="BW67" s="371" t="str">
        <f ca="1">+IF(OFFSET('Water Data'!$E$28,0,10*ROW('Water Data'!E61))="","",OFFSET('Water Data'!$E$28,0,10*ROW('Water Data'!E61)))</f>
        <v/>
      </c>
      <c r="BX67" s="371" t="str">
        <f ca="1">+IF(OFFSET('Water Data'!$E$29,0,10*ROW('Water Data'!E61))="","",OFFSET('Water Data'!$E$29,0,10*ROW('Water Data'!E61)))</f>
        <v/>
      </c>
      <c r="BY67" s="371" t="str">
        <f ca="1">+IF(OFFSET('Water Data'!$F$27,0,10*ROW('Water Data'!F61))="","",OFFSET('Water Data'!$F$27,0,10*ROW('Water Data'!F61)))</f>
        <v/>
      </c>
      <c r="BZ67" s="371" t="str">
        <f ca="1">+IF(OFFSET('Water Data'!$F$28,0,10*ROW('Water Data'!F61))="","",OFFSET('Water Data'!$F$28,0,10*ROW('Water Data'!F61)))</f>
        <v/>
      </c>
      <c r="CA67" s="371" t="str">
        <f ca="1">+IF(OFFSET('Water Data'!$F$29,0,10*ROW('Water Data'!F61))="","",OFFSET('Water Data'!$F$29,0,10*ROW('Water Data'!F61)))</f>
        <v/>
      </c>
      <c r="CB67" s="371" t="str">
        <f ca="1">+IF(OFFSET('Water Data'!$G$27,0,10*ROW('Water Data'!G61))="","",OFFSET('Water Data'!$G$27,0,10*ROW('Water Data'!G61)))</f>
        <v/>
      </c>
      <c r="CC67" s="371" t="str">
        <f ca="1">+IF(OFFSET('Water Data'!$G$28,0,10*ROW('Water Data'!G61))="","",OFFSET('Water Data'!$G$28,0,10*ROW('Water Data'!G61)))</f>
        <v/>
      </c>
      <c r="CD67" s="371" t="str">
        <f ca="1">+IF(OFFSET('Water Data'!$G$29,0,10*ROW('Water Data'!G61))="","",OFFSET('Water Data'!$G$29,0,10*ROW('Water Data'!G61)))</f>
        <v/>
      </c>
      <c r="CE67" s="371" t="str">
        <f ca="1">+IF(OFFSET('Water Data'!$H$27,0,10*ROW('Water Data'!H61))="","",OFFSET('Water Data'!$H$27,0,10*ROW('Water Data'!H61)))</f>
        <v/>
      </c>
      <c r="CF67" s="371" t="str">
        <f ca="1">+IF(OFFSET('Water Data'!$H$28,0,10*ROW('Water Data'!H61))="","",OFFSET('Water Data'!$H$28,0,10*ROW('Water Data'!H61)))</f>
        <v/>
      </c>
      <c r="CG67" s="371" t="str">
        <f ca="1">+IF(OFFSET('Water Data'!$H$29,0,10*ROW('Water Data'!H61))="","",OFFSET('Water Data'!$H$29,0,10*ROW('Water Data'!H61)))</f>
        <v/>
      </c>
      <c r="CH67" s="371" t="str">
        <f ca="1">+IF(OFFSET('Water Data'!$I$27,0,10*ROW('Water Data'!I61))="","",OFFSET('Water Data'!$I$27,0,10*ROW('Water Data'!I61)))</f>
        <v/>
      </c>
      <c r="CI67" s="371" t="str">
        <f ca="1">+IF(OFFSET('Water Data'!$I$28,0,10*ROW('Water Data'!I61))="","",OFFSET('Water Data'!$I$28,0,10*ROW('Water Data'!I61)))</f>
        <v/>
      </c>
      <c r="CJ67" s="371" t="str">
        <f ca="1">+IF(OFFSET('Water Data'!$I$29,0,10*ROW('Water Data'!I61))="","",OFFSET('Water Data'!$I$29,0,10*ROW('Water Data'!I61)))</f>
        <v/>
      </c>
      <c r="CK67" s="371" t="str">
        <f ca="1">+IF(OFFSET('Sanitation Data'!$D$28,0,10*ROW('Sanitation Data'!D61))="","",OFFSET('Sanitation Data'!$D$28,0,10*ROW('Sanitation Data'!D61)))</f>
        <v/>
      </c>
      <c r="CL67" s="371" t="str">
        <f ca="1">+IF(OFFSET('Sanitation Data'!$D$29,0,10*ROW('Sanitation Data'!D61))="","",OFFSET('Sanitation Data'!$D$29,0,10*ROW('Sanitation Data'!D61)))</f>
        <v/>
      </c>
      <c r="CM67" s="371" t="str">
        <f ca="1">+IF(OFFSET('Sanitation Data'!$D$30,0,10*ROW('Sanitation Data'!D61))="","",OFFSET('Sanitation Data'!$D$30,0,10*ROW('Sanitation Data'!D61)))</f>
        <v/>
      </c>
      <c r="CN67" s="371" t="str">
        <f ca="1">+IF(OFFSET('Sanitation Data'!$D$31,0,10*ROW('Sanitation Data'!D61))="","",OFFSET('Sanitation Data'!$D$31,0,10*ROW('Sanitation Data'!D61)))</f>
        <v/>
      </c>
      <c r="CO67" s="371" t="str">
        <f ca="1">+IF(OFFSET('Sanitation Data'!$D$32,0,10*ROW('Sanitation Data'!D61))="","",OFFSET('Sanitation Data'!$D$32,0,10*ROW('Sanitation Data'!D61)))</f>
        <v/>
      </c>
      <c r="CP67" s="371" t="str">
        <f ca="1">+IF(OFFSET('Sanitation Data'!$E$28,0,10*ROW('Sanitation Data'!E61))="","",OFFSET('Sanitation Data'!$E$28,0,10*ROW('Sanitation Data'!E61)))</f>
        <v/>
      </c>
      <c r="CQ67" s="371" t="str">
        <f ca="1">+IF(OFFSET('Sanitation Data'!$E$29,0,10*ROW('Sanitation Data'!E61))="","",OFFSET('Sanitation Data'!$E$29,0,10*ROW('Sanitation Data'!E61)))</f>
        <v/>
      </c>
      <c r="CR67" s="371" t="str">
        <f ca="1">+IF(OFFSET('Sanitation Data'!$E$30,0,10*ROW('Sanitation Data'!E61))="","",OFFSET('Sanitation Data'!$E$30,0,10*ROW('Sanitation Data'!E61)))</f>
        <v/>
      </c>
      <c r="CS67" s="371" t="str">
        <f ca="1">+IF(OFFSET('Sanitation Data'!$E$31,0,10*ROW('Sanitation Data'!E61))="","",OFFSET('Sanitation Data'!$E$31,0,10*ROW('Sanitation Data'!E61)))</f>
        <v/>
      </c>
      <c r="CT67" s="371" t="str">
        <f ca="1">+IF(OFFSET('Sanitation Data'!$E$32,0,10*ROW('Sanitation Data'!E61))="","",OFFSET('Sanitation Data'!$E$32,0,10*ROW('Sanitation Data'!E61)))</f>
        <v/>
      </c>
      <c r="CU67" s="371" t="str">
        <f ca="1">+IF(OFFSET('Sanitation Data'!$F$28,0,10*ROW('Sanitation Data'!F61))="","",OFFSET('Sanitation Data'!$F$28,0,10*ROW('Sanitation Data'!F61)))</f>
        <v/>
      </c>
      <c r="CV67" s="371" t="str">
        <f ca="1">+IF(OFFSET('Sanitation Data'!$F$29,0,10*ROW('Sanitation Data'!F61))="","",OFFSET('Sanitation Data'!$F$29,0,10*ROW('Sanitation Data'!F61)))</f>
        <v/>
      </c>
      <c r="CW67" s="371" t="str">
        <f ca="1">+IF(OFFSET('Sanitation Data'!$F$30,0,10*ROW('Sanitation Data'!F61))="","",OFFSET('Sanitation Data'!$F$30,0,10*ROW('Sanitation Data'!F61)))</f>
        <v/>
      </c>
      <c r="CX67" s="371" t="str">
        <f ca="1">+IF(OFFSET('Sanitation Data'!$F$31,0,10*ROW('Sanitation Data'!F61))="","",OFFSET('Sanitation Data'!$F$31,0,10*ROW('Sanitation Data'!F61)))</f>
        <v/>
      </c>
      <c r="CY67" s="371" t="str">
        <f ca="1">+IF(OFFSET('Sanitation Data'!$F$32,0,10*ROW('Sanitation Data'!F61))="","",OFFSET('Sanitation Data'!$F$32,0,10*ROW('Sanitation Data'!F61)))</f>
        <v/>
      </c>
      <c r="CZ67" s="371" t="str">
        <f ca="1">+IF(OFFSET('Sanitation Data'!$G$28,0,10*ROW('Sanitation Data'!G61))="","",OFFSET('Sanitation Data'!$G$28,0,10*ROW('Sanitation Data'!G61)))</f>
        <v/>
      </c>
      <c r="DA67" s="371" t="str">
        <f ca="1">+IF(OFFSET('Sanitation Data'!$G$29,0,10*ROW('Sanitation Data'!G61))="","",OFFSET('Sanitation Data'!$G$29,0,10*ROW('Sanitation Data'!G61)))</f>
        <v/>
      </c>
      <c r="DB67" s="371" t="str">
        <f ca="1">+IF(OFFSET('Sanitation Data'!$G$30,0,10*ROW('Sanitation Data'!G61))="","",OFFSET('Sanitation Data'!$G$30,0,10*ROW('Sanitation Data'!G61)))</f>
        <v/>
      </c>
      <c r="DC67" s="371" t="str">
        <f ca="1">+IF(OFFSET('Sanitation Data'!$G$31,0,10*ROW('Sanitation Data'!G61))="","",OFFSET('Sanitation Data'!$G$31,0,10*ROW('Sanitation Data'!G61)))</f>
        <v/>
      </c>
      <c r="DD67" s="371" t="str">
        <f ca="1">+IF(OFFSET('Sanitation Data'!$G$32,0,10*ROW('Sanitation Data'!G61))="","",OFFSET('Sanitation Data'!$G$32,0,10*ROW('Sanitation Data'!G61)))</f>
        <v/>
      </c>
      <c r="DE67" s="371" t="str">
        <f ca="1">+IF(OFFSET('Sanitation Data'!$H$28,0,10*ROW('Sanitation Data'!H61))="","",OFFSET('Sanitation Data'!$H$28,0,10*ROW('Sanitation Data'!H61)))</f>
        <v/>
      </c>
      <c r="DF67" s="371" t="str">
        <f ca="1">+IF(OFFSET('Sanitation Data'!$H$29,0,10*ROW('Sanitation Data'!H61))="","",OFFSET('Sanitation Data'!$H$29,0,10*ROW('Sanitation Data'!H61)))</f>
        <v/>
      </c>
      <c r="DG67" s="371" t="str">
        <f ca="1">+IF(OFFSET('Sanitation Data'!$H$30,0,10*ROW('Sanitation Data'!H61))="","",OFFSET('Sanitation Data'!$H$30,0,10*ROW('Sanitation Data'!H61)))</f>
        <v/>
      </c>
      <c r="DH67" s="371" t="str">
        <f ca="1">+IF(OFFSET('Sanitation Data'!$H$31,0,10*ROW('Sanitation Data'!H61))="","",OFFSET('Sanitation Data'!$H$31,0,10*ROW('Sanitation Data'!H61)))</f>
        <v/>
      </c>
      <c r="DI67" s="371" t="str">
        <f ca="1">+IF(OFFSET('Sanitation Data'!$H$32,0,10*ROW('Sanitation Data'!H61))="","",OFFSET('Sanitation Data'!$H$32,0,10*ROW('Sanitation Data'!H61)))</f>
        <v/>
      </c>
      <c r="DJ67" s="371" t="str">
        <f ca="1">+IF(OFFSET('Sanitation Data'!$I$28,0,10*ROW('Sanitation Data'!I61))="","",OFFSET('Sanitation Data'!$I$28,0,10*ROW('Sanitation Data'!I61)))</f>
        <v/>
      </c>
      <c r="DK67" s="371" t="str">
        <f ca="1">+IF(OFFSET('Sanitation Data'!$I$29,0,10*ROW('Sanitation Data'!I61))="","",OFFSET('Sanitation Data'!$I$29,0,10*ROW('Sanitation Data'!I61)))</f>
        <v/>
      </c>
      <c r="DL67" s="371" t="str">
        <f ca="1">+IF(OFFSET('Sanitation Data'!$I$30,0,10*ROW('Sanitation Data'!I61))="","",OFFSET('Sanitation Data'!$I$30,0,10*ROW('Sanitation Data'!I61)))</f>
        <v/>
      </c>
      <c r="DM67" s="371" t="str">
        <f ca="1">+IF(OFFSET('Sanitation Data'!$I$31,0,10*ROW('Sanitation Data'!I61))="","",OFFSET('Sanitation Data'!$I$31,0,10*ROW('Sanitation Data'!I61)))</f>
        <v/>
      </c>
      <c r="DN67" s="371" t="str">
        <f ca="1">+IF(OFFSET('Sanitation Data'!$I$32,0,10*ROW('Sanitation Data'!I61))="","",OFFSET('Sanitation Data'!$I$32,0,10*ROW('Sanitation Data'!I61)))</f>
        <v/>
      </c>
      <c r="DO67" s="371" t="str">
        <f ca="1">+IF(OFFSET('Hygiene Data'!$D$11,0,10*ROW('Hygiene Data'!D61))="","",OFFSET('Hygiene Data'!$D$11,0,10*ROW('Hygiene Data'!D61)))</f>
        <v/>
      </c>
      <c r="DP67" s="371" t="str">
        <f ca="1">+IF(OFFSET('Hygiene Data'!$D$12,0,10*ROW('Hygiene Data'!D61))="","",OFFSET('Hygiene Data'!$D$12,0,10*ROW('Hygiene Data'!D61)))</f>
        <v/>
      </c>
      <c r="DQ67" s="371" t="str">
        <f ca="1">+IF(OFFSET('Hygiene Data'!$D$13,0,10*ROW('Hygiene Data'!D61))="","",OFFSET('Hygiene Data'!$D$13,0,10*ROW('Hygiene Data'!D61)))</f>
        <v/>
      </c>
      <c r="DR67" s="371" t="str">
        <f ca="1">+IF(OFFSET('Hygiene Data'!$E$11,0,10*ROW('Hygiene Data'!E61))="","",OFFSET('Hygiene Data'!$E$11,0,10*ROW('Hygiene Data'!E61)))</f>
        <v/>
      </c>
      <c r="DS67" s="371" t="str">
        <f ca="1">+IF(OFFSET('Hygiene Data'!$E$12,0,10*ROW('Hygiene Data'!E61))="","",OFFSET('Hygiene Data'!$E$12,0,10*ROW('Hygiene Data'!E61)))</f>
        <v/>
      </c>
      <c r="DT67" s="371" t="str">
        <f ca="1">+IF(OFFSET('Hygiene Data'!$E$13,0,10*ROW('Hygiene Data'!E61))="","",OFFSET('Hygiene Data'!$E$13,0,10*ROW('Hygiene Data'!E61)))</f>
        <v/>
      </c>
      <c r="DU67" s="371" t="str">
        <f ca="1">+IF(OFFSET('Hygiene Data'!$F$11,0,10*ROW('Hygiene Data'!F61))="","",OFFSET('Hygiene Data'!$F$11,0,10*ROW('Hygiene Data'!F61)))</f>
        <v/>
      </c>
      <c r="DV67" s="371" t="str">
        <f ca="1">+IF(OFFSET('Hygiene Data'!$F$12,0,10*ROW('Hygiene Data'!F61))="","",OFFSET('Hygiene Data'!$F$12,0,10*ROW('Hygiene Data'!F61)))</f>
        <v/>
      </c>
      <c r="DW67" s="371" t="str">
        <f ca="1">+IF(OFFSET('Hygiene Data'!$F$13,0,10*ROW('Hygiene Data'!F61))="","",OFFSET('Hygiene Data'!$F$13,0,10*ROW('Hygiene Data'!F61)))</f>
        <v/>
      </c>
      <c r="DX67" s="371" t="str">
        <f ca="1">+IF(OFFSET('Hygiene Data'!$G$11,0,10*ROW('Hygiene Data'!G61))="","",OFFSET('Hygiene Data'!$G$11,0,10*ROW('Hygiene Data'!G61)))</f>
        <v/>
      </c>
      <c r="DY67" s="371" t="str">
        <f ca="1">+IF(OFFSET('Hygiene Data'!$G$12,0,10*ROW('Hygiene Data'!G61))="","",OFFSET('Hygiene Data'!$G$12,0,10*ROW('Hygiene Data'!G61)))</f>
        <v/>
      </c>
      <c r="DZ67" s="371" t="str">
        <f ca="1">+IF(OFFSET('Hygiene Data'!$G$13,0,10*ROW('Hygiene Data'!G61))="","",OFFSET('Hygiene Data'!$G$13,0,10*ROW('Hygiene Data'!G61)))</f>
        <v/>
      </c>
      <c r="EA67" s="371" t="str">
        <f ca="1">+IF(OFFSET('Hygiene Data'!$H$11,0,10*ROW('Hygiene Data'!H61))="","",OFFSET('Hygiene Data'!$H$11,0,10*ROW('Hygiene Data'!H61)))</f>
        <v/>
      </c>
      <c r="EB67" s="371" t="str">
        <f ca="1">+IF(OFFSET('Hygiene Data'!$H$12,0,10*ROW('Hygiene Data'!H61))="","",OFFSET('Hygiene Data'!$H$12,0,10*ROW('Hygiene Data'!H61)))</f>
        <v/>
      </c>
      <c r="EC67" s="371" t="str">
        <f ca="1">+IF(OFFSET('Hygiene Data'!$H$13,0,10*ROW('Hygiene Data'!H61))="","",OFFSET('Hygiene Data'!$H$13,0,10*ROW('Hygiene Data'!H61)))</f>
        <v/>
      </c>
      <c r="ED67" s="371" t="str">
        <f ca="1">+IF(OFFSET('Hygiene Data'!$I$11,0,10*ROW('Hygiene Data'!I61))="","",OFFSET('Hygiene Data'!$I$11,0,10*ROW('Hygiene Data'!I61)))</f>
        <v/>
      </c>
      <c r="EE67" s="371" t="str">
        <f ca="1">+IF(OFFSET('Hygiene Data'!$I$12,0,10*ROW('Hygiene Data'!I61))="","",OFFSET('Hygiene Data'!$I$12,0,10*ROW('Hygiene Data'!I61)))</f>
        <v/>
      </c>
      <c r="EF67" s="371" t="str">
        <f ca="1">+IF(OFFSET('Hygiene Data'!$I$13,0,10*ROW('Hygiene Data'!I61))="","",OFFSET('Hygiene Data'!$I$13,0,10*ROW('Hygiene Data'!I61)))</f>
        <v/>
      </c>
    </row>
    <row r="68" spans="1:136" x14ac:dyDescent="0.25">
      <c r="A68" s="480" t="str">
        <f ca="1">+IF(OFFSET('Water Data'!$B$2,0,10*ROW('Water Data'!E62))="","",OFFSET('Water Data'!$B$2,0,10*ROW('Water Data'!E62)))</f>
        <v/>
      </c>
      <c r="B68" s="480"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7" t="str">
        <f t="shared" ca="1" si="0"/>
        <v/>
      </c>
      <c r="D68" s="508"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8"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8"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8"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8"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8"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8"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8"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8"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8"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8"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8"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8"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8"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8"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8"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8"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8"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9"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9"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9"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9"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9"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9"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9"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9"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9"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9"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9"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9"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9"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9"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9"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9"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9"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9"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9"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9"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9"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9"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9"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9"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9"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9"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9"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9"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9"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9"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10"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6"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10"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10"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10"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10"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10"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10"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10"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10"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10"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10"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10"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10"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10"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10"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10"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10"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1" t="str">
        <f ca="1">+IF(OFFSET('Water Data'!$D$27,0,10*ROW('Water Data'!D62))="","",OFFSET('Water Data'!$D$27,0,10*ROW('Water Data'!D62)))</f>
        <v/>
      </c>
      <c r="BT68" s="371" t="str">
        <f ca="1">+IF(OFFSET('Water Data'!$D$28,0,10*ROW('Water Data'!D62))="","",OFFSET('Water Data'!$D$28,0,10*ROW('Water Data'!D62)))</f>
        <v/>
      </c>
      <c r="BU68" s="371" t="str">
        <f ca="1">+IF(OFFSET('Water Data'!$D$29,0,10*ROW('Water Data'!D62))="","",OFFSET('Water Data'!$D$29,0,10*ROW('Water Data'!D62)))</f>
        <v/>
      </c>
      <c r="BV68" s="371" t="str">
        <f ca="1">+IF(OFFSET('Water Data'!$E$27,0,10*ROW('Water Data'!E62))="","",OFFSET('Water Data'!$E$27,0,10*ROW('Water Data'!E62)))</f>
        <v/>
      </c>
      <c r="BW68" s="371" t="str">
        <f ca="1">+IF(OFFSET('Water Data'!$E$28,0,10*ROW('Water Data'!E62))="","",OFFSET('Water Data'!$E$28,0,10*ROW('Water Data'!E62)))</f>
        <v/>
      </c>
      <c r="BX68" s="371" t="str">
        <f ca="1">+IF(OFFSET('Water Data'!$E$29,0,10*ROW('Water Data'!E62))="","",OFFSET('Water Data'!$E$29,0,10*ROW('Water Data'!E62)))</f>
        <v/>
      </c>
      <c r="BY68" s="371" t="str">
        <f ca="1">+IF(OFFSET('Water Data'!$F$27,0,10*ROW('Water Data'!F62))="","",OFFSET('Water Data'!$F$27,0,10*ROW('Water Data'!F62)))</f>
        <v/>
      </c>
      <c r="BZ68" s="371" t="str">
        <f ca="1">+IF(OFFSET('Water Data'!$F$28,0,10*ROW('Water Data'!F62))="","",OFFSET('Water Data'!$F$28,0,10*ROW('Water Data'!F62)))</f>
        <v/>
      </c>
      <c r="CA68" s="371" t="str">
        <f ca="1">+IF(OFFSET('Water Data'!$F$29,0,10*ROW('Water Data'!F62))="","",OFFSET('Water Data'!$F$29,0,10*ROW('Water Data'!F62)))</f>
        <v/>
      </c>
      <c r="CB68" s="371" t="str">
        <f ca="1">+IF(OFFSET('Water Data'!$G$27,0,10*ROW('Water Data'!G62))="","",OFFSET('Water Data'!$G$27,0,10*ROW('Water Data'!G62)))</f>
        <v/>
      </c>
      <c r="CC68" s="371" t="str">
        <f ca="1">+IF(OFFSET('Water Data'!$G$28,0,10*ROW('Water Data'!G62))="","",OFFSET('Water Data'!$G$28,0,10*ROW('Water Data'!G62)))</f>
        <v/>
      </c>
      <c r="CD68" s="371" t="str">
        <f ca="1">+IF(OFFSET('Water Data'!$G$29,0,10*ROW('Water Data'!G62))="","",OFFSET('Water Data'!$G$29,0,10*ROW('Water Data'!G62)))</f>
        <v/>
      </c>
      <c r="CE68" s="371" t="str">
        <f ca="1">+IF(OFFSET('Water Data'!$H$27,0,10*ROW('Water Data'!H62))="","",OFFSET('Water Data'!$H$27,0,10*ROW('Water Data'!H62)))</f>
        <v/>
      </c>
      <c r="CF68" s="371" t="str">
        <f ca="1">+IF(OFFSET('Water Data'!$H$28,0,10*ROW('Water Data'!H62))="","",OFFSET('Water Data'!$H$28,0,10*ROW('Water Data'!H62)))</f>
        <v/>
      </c>
      <c r="CG68" s="371" t="str">
        <f ca="1">+IF(OFFSET('Water Data'!$H$29,0,10*ROW('Water Data'!H62))="","",OFFSET('Water Data'!$H$29,0,10*ROW('Water Data'!H62)))</f>
        <v/>
      </c>
      <c r="CH68" s="371" t="str">
        <f ca="1">+IF(OFFSET('Water Data'!$I$27,0,10*ROW('Water Data'!I62))="","",OFFSET('Water Data'!$I$27,0,10*ROW('Water Data'!I62)))</f>
        <v/>
      </c>
      <c r="CI68" s="371" t="str">
        <f ca="1">+IF(OFFSET('Water Data'!$I$28,0,10*ROW('Water Data'!I62))="","",OFFSET('Water Data'!$I$28,0,10*ROW('Water Data'!I62)))</f>
        <v/>
      </c>
      <c r="CJ68" s="371" t="str">
        <f ca="1">+IF(OFFSET('Water Data'!$I$29,0,10*ROW('Water Data'!I62))="","",OFFSET('Water Data'!$I$29,0,10*ROW('Water Data'!I62)))</f>
        <v/>
      </c>
      <c r="CK68" s="371" t="str">
        <f ca="1">+IF(OFFSET('Sanitation Data'!$D$28,0,10*ROW('Sanitation Data'!D62))="","",OFFSET('Sanitation Data'!$D$28,0,10*ROW('Sanitation Data'!D62)))</f>
        <v/>
      </c>
      <c r="CL68" s="371" t="str">
        <f ca="1">+IF(OFFSET('Sanitation Data'!$D$29,0,10*ROW('Sanitation Data'!D62))="","",OFFSET('Sanitation Data'!$D$29,0,10*ROW('Sanitation Data'!D62)))</f>
        <v/>
      </c>
      <c r="CM68" s="371" t="str">
        <f ca="1">+IF(OFFSET('Sanitation Data'!$D$30,0,10*ROW('Sanitation Data'!D62))="","",OFFSET('Sanitation Data'!$D$30,0,10*ROW('Sanitation Data'!D62)))</f>
        <v/>
      </c>
      <c r="CN68" s="371" t="str">
        <f ca="1">+IF(OFFSET('Sanitation Data'!$D$31,0,10*ROW('Sanitation Data'!D62))="","",OFFSET('Sanitation Data'!$D$31,0,10*ROW('Sanitation Data'!D62)))</f>
        <v/>
      </c>
      <c r="CO68" s="371" t="str">
        <f ca="1">+IF(OFFSET('Sanitation Data'!$D$32,0,10*ROW('Sanitation Data'!D62))="","",OFFSET('Sanitation Data'!$D$32,0,10*ROW('Sanitation Data'!D62)))</f>
        <v/>
      </c>
      <c r="CP68" s="371" t="str">
        <f ca="1">+IF(OFFSET('Sanitation Data'!$E$28,0,10*ROW('Sanitation Data'!E62))="","",OFFSET('Sanitation Data'!$E$28,0,10*ROW('Sanitation Data'!E62)))</f>
        <v/>
      </c>
      <c r="CQ68" s="371" t="str">
        <f ca="1">+IF(OFFSET('Sanitation Data'!$E$29,0,10*ROW('Sanitation Data'!E62))="","",OFFSET('Sanitation Data'!$E$29,0,10*ROW('Sanitation Data'!E62)))</f>
        <v/>
      </c>
      <c r="CR68" s="371" t="str">
        <f ca="1">+IF(OFFSET('Sanitation Data'!$E$30,0,10*ROW('Sanitation Data'!E62))="","",OFFSET('Sanitation Data'!$E$30,0,10*ROW('Sanitation Data'!E62)))</f>
        <v/>
      </c>
      <c r="CS68" s="371" t="str">
        <f ca="1">+IF(OFFSET('Sanitation Data'!$E$31,0,10*ROW('Sanitation Data'!E62))="","",OFFSET('Sanitation Data'!$E$31,0,10*ROW('Sanitation Data'!E62)))</f>
        <v/>
      </c>
      <c r="CT68" s="371" t="str">
        <f ca="1">+IF(OFFSET('Sanitation Data'!$E$32,0,10*ROW('Sanitation Data'!E62))="","",OFFSET('Sanitation Data'!$E$32,0,10*ROW('Sanitation Data'!E62)))</f>
        <v/>
      </c>
      <c r="CU68" s="371" t="str">
        <f ca="1">+IF(OFFSET('Sanitation Data'!$F$28,0,10*ROW('Sanitation Data'!F62))="","",OFFSET('Sanitation Data'!$F$28,0,10*ROW('Sanitation Data'!F62)))</f>
        <v/>
      </c>
      <c r="CV68" s="371" t="str">
        <f ca="1">+IF(OFFSET('Sanitation Data'!$F$29,0,10*ROW('Sanitation Data'!F62))="","",OFFSET('Sanitation Data'!$F$29,0,10*ROW('Sanitation Data'!F62)))</f>
        <v/>
      </c>
      <c r="CW68" s="371" t="str">
        <f ca="1">+IF(OFFSET('Sanitation Data'!$F$30,0,10*ROW('Sanitation Data'!F62))="","",OFFSET('Sanitation Data'!$F$30,0,10*ROW('Sanitation Data'!F62)))</f>
        <v/>
      </c>
      <c r="CX68" s="371" t="str">
        <f ca="1">+IF(OFFSET('Sanitation Data'!$F$31,0,10*ROW('Sanitation Data'!F62))="","",OFFSET('Sanitation Data'!$F$31,0,10*ROW('Sanitation Data'!F62)))</f>
        <v/>
      </c>
      <c r="CY68" s="371" t="str">
        <f ca="1">+IF(OFFSET('Sanitation Data'!$F$32,0,10*ROW('Sanitation Data'!F62))="","",OFFSET('Sanitation Data'!$F$32,0,10*ROW('Sanitation Data'!F62)))</f>
        <v/>
      </c>
      <c r="CZ68" s="371" t="str">
        <f ca="1">+IF(OFFSET('Sanitation Data'!$G$28,0,10*ROW('Sanitation Data'!G62))="","",OFFSET('Sanitation Data'!$G$28,0,10*ROW('Sanitation Data'!G62)))</f>
        <v/>
      </c>
      <c r="DA68" s="371" t="str">
        <f ca="1">+IF(OFFSET('Sanitation Data'!$G$29,0,10*ROW('Sanitation Data'!G62))="","",OFFSET('Sanitation Data'!$G$29,0,10*ROW('Sanitation Data'!G62)))</f>
        <v/>
      </c>
      <c r="DB68" s="371" t="str">
        <f ca="1">+IF(OFFSET('Sanitation Data'!$G$30,0,10*ROW('Sanitation Data'!G62))="","",OFFSET('Sanitation Data'!$G$30,0,10*ROW('Sanitation Data'!G62)))</f>
        <v/>
      </c>
      <c r="DC68" s="371" t="str">
        <f ca="1">+IF(OFFSET('Sanitation Data'!$G$31,0,10*ROW('Sanitation Data'!G62))="","",OFFSET('Sanitation Data'!$G$31,0,10*ROW('Sanitation Data'!G62)))</f>
        <v/>
      </c>
      <c r="DD68" s="371" t="str">
        <f ca="1">+IF(OFFSET('Sanitation Data'!$G$32,0,10*ROW('Sanitation Data'!G62))="","",OFFSET('Sanitation Data'!$G$32,0,10*ROW('Sanitation Data'!G62)))</f>
        <v/>
      </c>
      <c r="DE68" s="371" t="str">
        <f ca="1">+IF(OFFSET('Sanitation Data'!$H$28,0,10*ROW('Sanitation Data'!H62))="","",OFFSET('Sanitation Data'!$H$28,0,10*ROW('Sanitation Data'!H62)))</f>
        <v/>
      </c>
      <c r="DF68" s="371" t="str">
        <f ca="1">+IF(OFFSET('Sanitation Data'!$H$29,0,10*ROW('Sanitation Data'!H62))="","",OFFSET('Sanitation Data'!$H$29,0,10*ROW('Sanitation Data'!H62)))</f>
        <v/>
      </c>
      <c r="DG68" s="371" t="str">
        <f ca="1">+IF(OFFSET('Sanitation Data'!$H$30,0,10*ROW('Sanitation Data'!H62))="","",OFFSET('Sanitation Data'!$H$30,0,10*ROW('Sanitation Data'!H62)))</f>
        <v/>
      </c>
      <c r="DH68" s="371" t="str">
        <f ca="1">+IF(OFFSET('Sanitation Data'!$H$31,0,10*ROW('Sanitation Data'!H62))="","",OFFSET('Sanitation Data'!$H$31,0,10*ROW('Sanitation Data'!H62)))</f>
        <v/>
      </c>
      <c r="DI68" s="371" t="str">
        <f ca="1">+IF(OFFSET('Sanitation Data'!$H$32,0,10*ROW('Sanitation Data'!H62))="","",OFFSET('Sanitation Data'!$H$32,0,10*ROW('Sanitation Data'!H62)))</f>
        <v/>
      </c>
      <c r="DJ68" s="371" t="str">
        <f ca="1">+IF(OFFSET('Sanitation Data'!$I$28,0,10*ROW('Sanitation Data'!I62))="","",OFFSET('Sanitation Data'!$I$28,0,10*ROW('Sanitation Data'!I62)))</f>
        <v/>
      </c>
      <c r="DK68" s="371" t="str">
        <f ca="1">+IF(OFFSET('Sanitation Data'!$I$29,0,10*ROW('Sanitation Data'!I62))="","",OFFSET('Sanitation Data'!$I$29,0,10*ROW('Sanitation Data'!I62)))</f>
        <v/>
      </c>
      <c r="DL68" s="371" t="str">
        <f ca="1">+IF(OFFSET('Sanitation Data'!$I$30,0,10*ROW('Sanitation Data'!I62))="","",OFFSET('Sanitation Data'!$I$30,0,10*ROW('Sanitation Data'!I62)))</f>
        <v/>
      </c>
      <c r="DM68" s="371" t="str">
        <f ca="1">+IF(OFFSET('Sanitation Data'!$I$31,0,10*ROW('Sanitation Data'!I62))="","",OFFSET('Sanitation Data'!$I$31,0,10*ROW('Sanitation Data'!I62)))</f>
        <v/>
      </c>
      <c r="DN68" s="371" t="str">
        <f ca="1">+IF(OFFSET('Sanitation Data'!$I$32,0,10*ROW('Sanitation Data'!I62))="","",OFFSET('Sanitation Data'!$I$32,0,10*ROW('Sanitation Data'!I62)))</f>
        <v/>
      </c>
      <c r="DO68" s="371" t="str">
        <f ca="1">+IF(OFFSET('Hygiene Data'!$D$11,0,10*ROW('Hygiene Data'!D62))="","",OFFSET('Hygiene Data'!$D$11,0,10*ROW('Hygiene Data'!D62)))</f>
        <v/>
      </c>
      <c r="DP68" s="371" t="str">
        <f ca="1">+IF(OFFSET('Hygiene Data'!$D$12,0,10*ROW('Hygiene Data'!D62))="","",OFFSET('Hygiene Data'!$D$12,0,10*ROW('Hygiene Data'!D62)))</f>
        <v/>
      </c>
      <c r="DQ68" s="371" t="str">
        <f ca="1">+IF(OFFSET('Hygiene Data'!$D$13,0,10*ROW('Hygiene Data'!D62))="","",OFFSET('Hygiene Data'!$D$13,0,10*ROW('Hygiene Data'!D62)))</f>
        <v/>
      </c>
      <c r="DR68" s="371" t="str">
        <f ca="1">+IF(OFFSET('Hygiene Data'!$E$11,0,10*ROW('Hygiene Data'!E62))="","",OFFSET('Hygiene Data'!$E$11,0,10*ROW('Hygiene Data'!E62)))</f>
        <v/>
      </c>
      <c r="DS68" s="371" t="str">
        <f ca="1">+IF(OFFSET('Hygiene Data'!$E$12,0,10*ROW('Hygiene Data'!E62))="","",OFFSET('Hygiene Data'!$E$12,0,10*ROW('Hygiene Data'!E62)))</f>
        <v/>
      </c>
      <c r="DT68" s="371" t="str">
        <f ca="1">+IF(OFFSET('Hygiene Data'!$E$13,0,10*ROW('Hygiene Data'!E62))="","",OFFSET('Hygiene Data'!$E$13,0,10*ROW('Hygiene Data'!E62)))</f>
        <v/>
      </c>
      <c r="DU68" s="371" t="str">
        <f ca="1">+IF(OFFSET('Hygiene Data'!$F$11,0,10*ROW('Hygiene Data'!F62))="","",OFFSET('Hygiene Data'!$F$11,0,10*ROW('Hygiene Data'!F62)))</f>
        <v/>
      </c>
      <c r="DV68" s="371" t="str">
        <f ca="1">+IF(OFFSET('Hygiene Data'!$F$12,0,10*ROW('Hygiene Data'!F62))="","",OFFSET('Hygiene Data'!$F$12,0,10*ROW('Hygiene Data'!F62)))</f>
        <v/>
      </c>
      <c r="DW68" s="371" t="str">
        <f ca="1">+IF(OFFSET('Hygiene Data'!$F$13,0,10*ROW('Hygiene Data'!F62))="","",OFFSET('Hygiene Data'!$F$13,0,10*ROW('Hygiene Data'!F62)))</f>
        <v/>
      </c>
      <c r="DX68" s="371" t="str">
        <f ca="1">+IF(OFFSET('Hygiene Data'!$G$11,0,10*ROW('Hygiene Data'!G62))="","",OFFSET('Hygiene Data'!$G$11,0,10*ROW('Hygiene Data'!G62)))</f>
        <v/>
      </c>
      <c r="DY68" s="371" t="str">
        <f ca="1">+IF(OFFSET('Hygiene Data'!$G$12,0,10*ROW('Hygiene Data'!G62))="","",OFFSET('Hygiene Data'!$G$12,0,10*ROW('Hygiene Data'!G62)))</f>
        <v/>
      </c>
      <c r="DZ68" s="371" t="str">
        <f ca="1">+IF(OFFSET('Hygiene Data'!$G$13,0,10*ROW('Hygiene Data'!G62))="","",OFFSET('Hygiene Data'!$G$13,0,10*ROW('Hygiene Data'!G62)))</f>
        <v/>
      </c>
      <c r="EA68" s="371" t="str">
        <f ca="1">+IF(OFFSET('Hygiene Data'!$H$11,0,10*ROW('Hygiene Data'!H62))="","",OFFSET('Hygiene Data'!$H$11,0,10*ROW('Hygiene Data'!H62)))</f>
        <v/>
      </c>
      <c r="EB68" s="371" t="str">
        <f ca="1">+IF(OFFSET('Hygiene Data'!$H$12,0,10*ROW('Hygiene Data'!H62))="","",OFFSET('Hygiene Data'!$H$12,0,10*ROW('Hygiene Data'!H62)))</f>
        <v/>
      </c>
      <c r="EC68" s="371" t="str">
        <f ca="1">+IF(OFFSET('Hygiene Data'!$H$13,0,10*ROW('Hygiene Data'!H62))="","",OFFSET('Hygiene Data'!$H$13,0,10*ROW('Hygiene Data'!H62)))</f>
        <v/>
      </c>
      <c r="ED68" s="371" t="str">
        <f ca="1">+IF(OFFSET('Hygiene Data'!$I$11,0,10*ROW('Hygiene Data'!I62))="","",OFFSET('Hygiene Data'!$I$11,0,10*ROW('Hygiene Data'!I62)))</f>
        <v/>
      </c>
      <c r="EE68" s="371" t="str">
        <f ca="1">+IF(OFFSET('Hygiene Data'!$I$12,0,10*ROW('Hygiene Data'!I62))="","",OFFSET('Hygiene Data'!$I$12,0,10*ROW('Hygiene Data'!I62)))</f>
        <v/>
      </c>
      <c r="EF68" s="371" t="str">
        <f ca="1">+IF(OFFSET('Hygiene Data'!$I$13,0,10*ROW('Hygiene Data'!I62))="","",OFFSET('Hygiene Data'!$I$13,0,10*ROW('Hygiene Data'!I62)))</f>
        <v/>
      </c>
    </row>
    <row r="69" spans="1:136" x14ac:dyDescent="0.25">
      <c r="A69" s="480" t="str">
        <f ca="1">+IF(OFFSET('Water Data'!$B$2,0,10*ROW('Water Data'!E63))="","",OFFSET('Water Data'!$B$2,0,10*ROW('Water Data'!E63)))</f>
        <v/>
      </c>
      <c r="B69" s="480"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7" t="str">
        <f t="shared" ca="1" si="0"/>
        <v/>
      </c>
      <c r="D69" s="508"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8"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8"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8"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8"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8"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8"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8"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8"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8"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8"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8"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8"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8"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8"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8"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8"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8"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9"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9"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9"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9"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9"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9"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9"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9"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9"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9"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9"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9"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9"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9"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9"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9"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9"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9"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9"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9"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9"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9"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9"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9"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9"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9"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9"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9"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9"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9"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10"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6"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10"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10"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10"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10"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10"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10"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10"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10"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10"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10"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10"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10"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10"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10"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10"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10"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1" t="str">
        <f ca="1">+IF(OFFSET('Water Data'!$D$27,0,10*ROW('Water Data'!D63))="","",OFFSET('Water Data'!$D$27,0,10*ROW('Water Data'!D63)))</f>
        <v/>
      </c>
      <c r="BT69" s="371" t="str">
        <f ca="1">+IF(OFFSET('Water Data'!$D$28,0,10*ROW('Water Data'!D63))="","",OFFSET('Water Data'!$D$28,0,10*ROW('Water Data'!D63)))</f>
        <v/>
      </c>
      <c r="BU69" s="371" t="str">
        <f ca="1">+IF(OFFSET('Water Data'!$D$29,0,10*ROW('Water Data'!D63))="","",OFFSET('Water Data'!$D$29,0,10*ROW('Water Data'!D63)))</f>
        <v/>
      </c>
      <c r="BV69" s="371" t="str">
        <f ca="1">+IF(OFFSET('Water Data'!$E$27,0,10*ROW('Water Data'!E63))="","",OFFSET('Water Data'!$E$27,0,10*ROW('Water Data'!E63)))</f>
        <v/>
      </c>
      <c r="BW69" s="371" t="str">
        <f ca="1">+IF(OFFSET('Water Data'!$E$28,0,10*ROW('Water Data'!E63))="","",OFFSET('Water Data'!$E$28,0,10*ROW('Water Data'!E63)))</f>
        <v/>
      </c>
      <c r="BX69" s="371" t="str">
        <f ca="1">+IF(OFFSET('Water Data'!$E$29,0,10*ROW('Water Data'!E63))="","",OFFSET('Water Data'!$E$29,0,10*ROW('Water Data'!E63)))</f>
        <v/>
      </c>
      <c r="BY69" s="371" t="str">
        <f ca="1">+IF(OFFSET('Water Data'!$F$27,0,10*ROW('Water Data'!F63))="","",OFFSET('Water Data'!$F$27,0,10*ROW('Water Data'!F63)))</f>
        <v/>
      </c>
      <c r="BZ69" s="371" t="str">
        <f ca="1">+IF(OFFSET('Water Data'!$F$28,0,10*ROW('Water Data'!F63))="","",OFFSET('Water Data'!$F$28,0,10*ROW('Water Data'!F63)))</f>
        <v/>
      </c>
      <c r="CA69" s="371" t="str">
        <f ca="1">+IF(OFFSET('Water Data'!$F$29,0,10*ROW('Water Data'!F63))="","",OFFSET('Water Data'!$F$29,0,10*ROW('Water Data'!F63)))</f>
        <v/>
      </c>
      <c r="CB69" s="371" t="str">
        <f ca="1">+IF(OFFSET('Water Data'!$G$27,0,10*ROW('Water Data'!G63))="","",OFFSET('Water Data'!$G$27,0,10*ROW('Water Data'!G63)))</f>
        <v/>
      </c>
      <c r="CC69" s="371" t="str">
        <f ca="1">+IF(OFFSET('Water Data'!$G$28,0,10*ROW('Water Data'!G63))="","",OFFSET('Water Data'!$G$28,0,10*ROW('Water Data'!G63)))</f>
        <v/>
      </c>
      <c r="CD69" s="371" t="str">
        <f ca="1">+IF(OFFSET('Water Data'!$G$29,0,10*ROW('Water Data'!G63))="","",OFFSET('Water Data'!$G$29,0,10*ROW('Water Data'!G63)))</f>
        <v/>
      </c>
      <c r="CE69" s="371" t="str">
        <f ca="1">+IF(OFFSET('Water Data'!$H$27,0,10*ROW('Water Data'!H63))="","",OFFSET('Water Data'!$H$27,0,10*ROW('Water Data'!H63)))</f>
        <v/>
      </c>
      <c r="CF69" s="371" t="str">
        <f ca="1">+IF(OFFSET('Water Data'!$H$28,0,10*ROW('Water Data'!H63))="","",OFFSET('Water Data'!$H$28,0,10*ROW('Water Data'!H63)))</f>
        <v/>
      </c>
      <c r="CG69" s="371" t="str">
        <f ca="1">+IF(OFFSET('Water Data'!$H$29,0,10*ROW('Water Data'!H63))="","",OFFSET('Water Data'!$H$29,0,10*ROW('Water Data'!H63)))</f>
        <v/>
      </c>
      <c r="CH69" s="371" t="str">
        <f ca="1">+IF(OFFSET('Water Data'!$I$27,0,10*ROW('Water Data'!I63))="","",OFFSET('Water Data'!$I$27,0,10*ROW('Water Data'!I63)))</f>
        <v/>
      </c>
      <c r="CI69" s="371" t="str">
        <f ca="1">+IF(OFFSET('Water Data'!$I$28,0,10*ROW('Water Data'!I63))="","",OFFSET('Water Data'!$I$28,0,10*ROW('Water Data'!I63)))</f>
        <v/>
      </c>
      <c r="CJ69" s="371" t="str">
        <f ca="1">+IF(OFFSET('Water Data'!$I$29,0,10*ROW('Water Data'!I63))="","",OFFSET('Water Data'!$I$29,0,10*ROW('Water Data'!I63)))</f>
        <v/>
      </c>
      <c r="CK69" s="371" t="str">
        <f ca="1">+IF(OFFSET('Sanitation Data'!$D$28,0,10*ROW('Sanitation Data'!D63))="","",OFFSET('Sanitation Data'!$D$28,0,10*ROW('Sanitation Data'!D63)))</f>
        <v/>
      </c>
      <c r="CL69" s="371" t="str">
        <f ca="1">+IF(OFFSET('Sanitation Data'!$D$29,0,10*ROW('Sanitation Data'!D63))="","",OFFSET('Sanitation Data'!$D$29,0,10*ROW('Sanitation Data'!D63)))</f>
        <v/>
      </c>
      <c r="CM69" s="371" t="str">
        <f ca="1">+IF(OFFSET('Sanitation Data'!$D$30,0,10*ROW('Sanitation Data'!D63))="","",OFFSET('Sanitation Data'!$D$30,0,10*ROW('Sanitation Data'!D63)))</f>
        <v/>
      </c>
      <c r="CN69" s="371" t="str">
        <f ca="1">+IF(OFFSET('Sanitation Data'!$D$31,0,10*ROW('Sanitation Data'!D63))="","",OFFSET('Sanitation Data'!$D$31,0,10*ROW('Sanitation Data'!D63)))</f>
        <v/>
      </c>
      <c r="CO69" s="371" t="str">
        <f ca="1">+IF(OFFSET('Sanitation Data'!$D$32,0,10*ROW('Sanitation Data'!D63))="","",OFFSET('Sanitation Data'!$D$32,0,10*ROW('Sanitation Data'!D63)))</f>
        <v/>
      </c>
      <c r="CP69" s="371" t="str">
        <f ca="1">+IF(OFFSET('Sanitation Data'!$E$28,0,10*ROW('Sanitation Data'!E63))="","",OFFSET('Sanitation Data'!$E$28,0,10*ROW('Sanitation Data'!E63)))</f>
        <v/>
      </c>
      <c r="CQ69" s="371" t="str">
        <f ca="1">+IF(OFFSET('Sanitation Data'!$E$29,0,10*ROW('Sanitation Data'!E63))="","",OFFSET('Sanitation Data'!$E$29,0,10*ROW('Sanitation Data'!E63)))</f>
        <v/>
      </c>
      <c r="CR69" s="371" t="str">
        <f ca="1">+IF(OFFSET('Sanitation Data'!$E$30,0,10*ROW('Sanitation Data'!E63))="","",OFFSET('Sanitation Data'!$E$30,0,10*ROW('Sanitation Data'!E63)))</f>
        <v/>
      </c>
      <c r="CS69" s="371" t="str">
        <f ca="1">+IF(OFFSET('Sanitation Data'!$E$31,0,10*ROW('Sanitation Data'!E63))="","",OFFSET('Sanitation Data'!$E$31,0,10*ROW('Sanitation Data'!E63)))</f>
        <v/>
      </c>
      <c r="CT69" s="371" t="str">
        <f ca="1">+IF(OFFSET('Sanitation Data'!$E$32,0,10*ROW('Sanitation Data'!E63))="","",OFFSET('Sanitation Data'!$E$32,0,10*ROW('Sanitation Data'!E63)))</f>
        <v/>
      </c>
      <c r="CU69" s="371" t="str">
        <f ca="1">+IF(OFFSET('Sanitation Data'!$F$28,0,10*ROW('Sanitation Data'!F63))="","",OFFSET('Sanitation Data'!$F$28,0,10*ROW('Sanitation Data'!F63)))</f>
        <v/>
      </c>
      <c r="CV69" s="371" t="str">
        <f ca="1">+IF(OFFSET('Sanitation Data'!$F$29,0,10*ROW('Sanitation Data'!F63))="","",OFFSET('Sanitation Data'!$F$29,0,10*ROW('Sanitation Data'!F63)))</f>
        <v/>
      </c>
      <c r="CW69" s="371" t="str">
        <f ca="1">+IF(OFFSET('Sanitation Data'!$F$30,0,10*ROW('Sanitation Data'!F63))="","",OFFSET('Sanitation Data'!$F$30,0,10*ROW('Sanitation Data'!F63)))</f>
        <v/>
      </c>
      <c r="CX69" s="371" t="str">
        <f ca="1">+IF(OFFSET('Sanitation Data'!$F$31,0,10*ROW('Sanitation Data'!F63))="","",OFFSET('Sanitation Data'!$F$31,0,10*ROW('Sanitation Data'!F63)))</f>
        <v/>
      </c>
      <c r="CY69" s="371" t="str">
        <f ca="1">+IF(OFFSET('Sanitation Data'!$F$32,0,10*ROW('Sanitation Data'!F63))="","",OFFSET('Sanitation Data'!$F$32,0,10*ROW('Sanitation Data'!F63)))</f>
        <v/>
      </c>
      <c r="CZ69" s="371" t="str">
        <f ca="1">+IF(OFFSET('Sanitation Data'!$G$28,0,10*ROW('Sanitation Data'!G63))="","",OFFSET('Sanitation Data'!$G$28,0,10*ROW('Sanitation Data'!G63)))</f>
        <v/>
      </c>
      <c r="DA69" s="371" t="str">
        <f ca="1">+IF(OFFSET('Sanitation Data'!$G$29,0,10*ROW('Sanitation Data'!G63))="","",OFFSET('Sanitation Data'!$G$29,0,10*ROW('Sanitation Data'!G63)))</f>
        <v/>
      </c>
      <c r="DB69" s="371" t="str">
        <f ca="1">+IF(OFFSET('Sanitation Data'!$G$30,0,10*ROW('Sanitation Data'!G63))="","",OFFSET('Sanitation Data'!$G$30,0,10*ROW('Sanitation Data'!G63)))</f>
        <v/>
      </c>
      <c r="DC69" s="371" t="str">
        <f ca="1">+IF(OFFSET('Sanitation Data'!$G$31,0,10*ROW('Sanitation Data'!G63))="","",OFFSET('Sanitation Data'!$G$31,0,10*ROW('Sanitation Data'!G63)))</f>
        <v/>
      </c>
      <c r="DD69" s="371" t="str">
        <f ca="1">+IF(OFFSET('Sanitation Data'!$G$32,0,10*ROW('Sanitation Data'!G63))="","",OFFSET('Sanitation Data'!$G$32,0,10*ROW('Sanitation Data'!G63)))</f>
        <v/>
      </c>
      <c r="DE69" s="371" t="str">
        <f ca="1">+IF(OFFSET('Sanitation Data'!$H$28,0,10*ROW('Sanitation Data'!H63))="","",OFFSET('Sanitation Data'!$H$28,0,10*ROW('Sanitation Data'!H63)))</f>
        <v/>
      </c>
      <c r="DF69" s="371" t="str">
        <f ca="1">+IF(OFFSET('Sanitation Data'!$H$29,0,10*ROW('Sanitation Data'!H63))="","",OFFSET('Sanitation Data'!$H$29,0,10*ROW('Sanitation Data'!H63)))</f>
        <v/>
      </c>
      <c r="DG69" s="371" t="str">
        <f ca="1">+IF(OFFSET('Sanitation Data'!$H$30,0,10*ROW('Sanitation Data'!H63))="","",OFFSET('Sanitation Data'!$H$30,0,10*ROW('Sanitation Data'!H63)))</f>
        <v/>
      </c>
      <c r="DH69" s="371" t="str">
        <f ca="1">+IF(OFFSET('Sanitation Data'!$H$31,0,10*ROW('Sanitation Data'!H63))="","",OFFSET('Sanitation Data'!$H$31,0,10*ROW('Sanitation Data'!H63)))</f>
        <v/>
      </c>
      <c r="DI69" s="371" t="str">
        <f ca="1">+IF(OFFSET('Sanitation Data'!$H$32,0,10*ROW('Sanitation Data'!H63))="","",OFFSET('Sanitation Data'!$H$32,0,10*ROW('Sanitation Data'!H63)))</f>
        <v/>
      </c>
      <c r="DJ69" s="371" t="str">
        <f ca="1">+IF(OFFSET('Sanitation Data'!$I$28,0,10*ROW('Sanitation Data'!I63))="","",OFFSET('Sanitation Data'!$I$28,0,10*ROW('Sanitation Data'!I63)))</f>
        <v/>
      </c>
      <c r="DK69" s="371" t="str">
        <f ca="1">+IF(OFFSET('Sanitation Data'!$I$29,0,10*ROW('Sanitation Data'!I63))="","",OFFSET('Sanitation Data'!$I$29,0,10*ROW('Sanitation Data'!I63)))</f>
        <v/>
      </c>
      <c r="DL69" s="371" t="str">
        <f ca="1">+IF(OFFSET('Sanitation Data'!$I$30,0,10*ROW('Sanitation Data'!I63))="","",OFFSET('Sanitation Data'!$I$30,0,10*ROW('Sanitation Data'!I63)))</f>
        <v/>
      </c>
      <c r="DM69" s="371" t="str">
        <f ca="1">+IF(OFFSET('Sanitation Data'!$I$31,0,10*ROW('Sanitation Data'!I63))="","",OFFSET('Sanitation Data'!$I$31,0,10*ROW('Sanitation Data'!I63)))</f>
        <v/>
      </c>
      <c r="DN69" s="371" t="str">
        <f ca="1">+IF(OFFSET('Sanitation Data'!$I$32,0,10*ROW('Sanitation Data'!I63))="","",OFFSET('Sanitation Data'!$I$32,0,10*ROW('Sanitation Data'!I63)))</f>
        <v/>
      </c>
      <c r="DO69" s="371" t="str">
        <f ca="1">+IF(OFFSET('Hygiene Data'!$D$11,0,10*ROW('Hygiene Data'!D63))="","",OFFSET('Hygiene Data'!$D$11,0,10*ROW('Hygiene Data'!D63)))</f>
        <v/>
      </c>
      <c r="DP69" s="371" t="str">
        <f ca="1">+IF(OFFSET('Hygiene Data'!$D$12,0,10*ROW('Hygiene Data'!D63))="","",OFFSET('Hygiene Data'!$D$12,0,10*ROW('Hygiene Data'!D63)))</f>
        <v/>
      </c>
      <c r="DQ69" s="371" t="str">
        <f ca="1">+IF(OFFSET('Hygiene Data'!$D$13,0,10*ROW('Hygiene Data'!D63))="","",OFFSET('Hygiene Data'!$D$13,0,10*ROW('Hygiene Data'!D63)))</f>
        <v/>
      </c>
      <c r="DR69" s="371" t="str">
        <f ca="1">+IF(OFFSET('Hygiene Data'!$E$11,0,10*ROW('Hygiene Data'!E63))="","",OFFSET('Hygiene Data'!$E$11,0,10*ROW('Hygiene Data'!E63)))</f>
        <v/>
      </c>
      <c r="DS69" s="371" t="str">
        <f ca="1">+IF(OFFSET('Hygiene Data'!$E$12,0,10*ROW('Hygiene Data'!E63))="","",OFFSET('Hygiene Data'!$E$12,0,10*ROW('Hygiene Data'!E63)))</f>
        <v/>
      </c>
      <c r="DT69" s="371" t="str">
        <f ca="1">+IF(OFFSET('Hygiene Data'!$E$13,0,10*ROW('Hygiene Data'!E63))="","",OFFSET('Hygiene Data'!$E$13,0,10*ROW('Hygiene Data'!E63)))</f>
        <v/>
      </c>
      <c r="DU69" s="371" t="str">
        <f ca="1">+IF(OFFSET('Hygiene Data'!$F$11,0,10*ROW('Hygiene Data'!F63))="","",OFFSET('Hygiene Data'!$F$11,0,10*ROW('Hygiene Data'!F63)))</f>
        <v/>
      </c>
      <c r="DV69" s="371" t="str">
        <f ca="1">+IF(OFFSET('Hygiene Data'!$F$12,0,10*ROW('Hygiene Data'!F63))="","",OFFSET('Hygiene Data'!$F$12,0,10*ROW('Hygiene Data'!F63)))</f>
        <v/>
      </c>
      <c r="DW69" s="371" t="str">
        <f ca="1">+IF(OFFSET('Hygiene Data'!$F$13,0,10*ROW('Hygiene Data'!F63))="","",OFFSET('Hygiene Data'!$F$13,0,10*ROW('Hygiene Data'!F63)))</f>
        <v/>
      </c>
      <c r="DX69" s="371" t="str">
        <f ca="1">+IF(OFFSET('Hygiene Data'!$G$11,0,10*ROW('Hygiene Data'!G63))="","",OFFSET('Hygiene Data'!$G$11,0,10*ROW('Hygiene Data'!G63)))</f>
        <v/>
      </c>
      <c r="DY69" s="371" t="str">
        <f ca="1">+IF(OFFSET('Hygiene Data'!$G$12,0,10*ROW('Hygiene Data'!G63))="","",OFFSET('Hygiene Data'!$G$12,0,10*ROW('Hygiene Data'!G63)))</f>
        <v/>
      </c>
      <c r="DZ69" s="371" t="str">
        <f ca="1">+IF(OFFSET('Hygiene Data'!$G$13,0,10*ROW('Hygiene Data'!G63))="","",OFFSET('Hygiene Data'!$G$13,0,10*ROW('Hygiene Data'!G63)))</f>
        <v/>
      </c>
      <c r="EA69" s="371" t="str">
        <f ca="1">+IF(OFFSET('Hygiene Data'!$H$11,0,10*ROW('Hygiene Data'!H63))="","",OFFSET('Hygiene Data'!$H$11,0,10*ROW('Hygiene Data'!H63)))</f>
        <v/>
      </c>
      <c r="EB69" s="371" t="str">
        <f ca="1">+IF(OFFSET('Hygiene Data'!$H$12,0,10*ROW('Hygiene Data'!H63))="","",OFFSET('Hygiene Data'!$H$12,0,10*ROW('Hygiene Data'!H63)))</f>
        <v/>
      </c>
      <c r="EC69" s="371" t="str">
        <f ca="1">+IF(OFFSET('Hygiene Data'!$H$13,0,10*ROW('Hygiene Data'!H63))="","",OFFSET('Hygiene Data'!$H$13,0,10*ROW('Hygiene Data'!H63)))</f>
        <v/>
      </c>
      <c r="ED69" s="371" t="str">
        <f ca="1">+IF(OFFSET('Hygiene Data'!$I$11,0,10*ROW('Hygiene Data'!I63))="","",OFFSET('Hygiene Data'!$I$11,0,10*ROW('Hygiene Data'!I63)))</f>
        <v/>
      </c>
      <c r="EE69" s="371" t="str">
        <f ca="1">+IF(OFFSET('Hygiene Data'!$I$12,0,10*ROW('Hygiene Data'!I63))="","",OFFSET('Hygiene Data'!$I$12,0,10*ROW('Hygiene Data'!I63)))</f>
        <v/>
      </c>
      <c r="EF69" s="371" t="str">
        <f ca="1">+IF(OFFSET('Hygiene Data'!$I$13,0,10*ROW('Hygiene Data'!I63))="","",OFFSET('Hygiene Data'!$I$13,0,10*ROW('Hygiene Data'!I63)))</f>
        <v/>
      </c>
    </row>
    <row r="70" spans="1:136" x14ac:dyDescent="0.25">
      <c r="A70" s="480" t="str">
        <f ca="1">+IF(OFFSET('Water Data'!$B$2,0,10*ROW('Water Data'!E64))="","",OFFSET('Water Data'!$B$2,0,10*ROW('Water Data'!E64)))</f>
        <v/>
      </c>
      <c r="B70" s="480"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7" t="str">
        <f t="shared" ca="1" si="0"/>
        <v/>
      </c>
      <c r="D70" s="508"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8"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8"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8"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8"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8"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8"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8"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8"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8"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8"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8"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8"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8"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8"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8"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8"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8"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9"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9"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9"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9"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9"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9"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9"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9"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9"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9"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9"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9"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9"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9"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9"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9"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9"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9"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9"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9"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9"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9"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9"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9"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9"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9"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9"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9"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9"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9"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10"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6"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10"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10"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10"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10"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10"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10"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10"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10"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10"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10"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10"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10"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10"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10"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10"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10"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1" t="str">
        <f ca="1">+IF(OFFSET('Water Data'!$D$27,0,10*ROW('Water Data'!D64))="","",OFFSET('Water Data'!$D$27,0,10*ROW('Water Data'!D64)))</f>
        <v/>
      </c>
      <c r="BT70" s="371" t="str">
        <f ca="1">+IF(OFFSET('Water Data'!$D$28,0,10*ROW('Water Data'!D64))="","",OFFSET('Water Data'!$D$28,0,10*ROW('Water Data'!D64)))</f>
        <v/>
      </c>
      <c r="BU70" s="371" t="str">
        <f ca="1">+IF(OFFSET('Water Data'!$D$29,0,10*ROW('Water Data'!D64))="","",OFFSET('Water Data'!$D$29,0,10*ROW('Water Data'!D64)))</f>
        <v/>
      </c>
      <c r="BV70" s="371" t="str">
        <f ca="1">+IF(OFFSET('Water Data'!$E$27,0,10*ROW('Water Data'!E64))="","",OFFSET('Water Data'!$E$27,0,10*ROW('Water Data'!E64)))</f>
        <v/>
      </c>
      <c r="BW70" s="371" t="str">
        <f ca="1">+IF(OFFSET('Water Data'!$E$28,0,10*ROW('Water Data'!E64))="","",OFFSET('Water Data'!$E$28,0,10*ROW('Water Data'!E64)))</f>
        <v/>
      </c>
      <c r="BX70" s="371" t="str">
        <f ca="1">+IF(OFFSET('Water Data'!$E$29,0,10*ROW('Water Data'!E64))="","",OFFSET('Water Data'!$E$29,0,10*ROW('Water Data'!E64)))</f>
        <v/>
      </c>
      <c r="BY70" s="371" t="str">
        <f ca="1">+IF(OFFSET('Water Data'!$F$27,0,10*ROW('Water Data'!F64))="","",OFFSET('Water Data'!$F$27,0,10*ROW('Water Data'!F64)))</f>
        <v/>
      </c>
      <c r="BZ70" s="371" t="str">
        <f ca="1">+IF(OFFSET('Water Data'!$F$28,0,10*ROW('Water Data'!F64))="","",OFFSET('Water Data'!$F$28,0,10*ROW('Water Data'!F64)))</f>
        <v/>
      </c>
      <c r="CA70" s="371" t="str">
        <f ca="1">+IF(OFFSET('Water Data'!$F$29,0,10*ROW('Water Data'!F64))="","",OFFSET('Water Data'!$F$29,0,10*ROW('Water Data'!F64)))</f>
        <v/>
      </c>
      <c r="CB70" s="371" t="str">
        <f ca="1">+IF(OFFSET('Water Data'!$G$27,0,10*ROW('Water Data'!G64))="","",OFFSET('Water Data'!$G$27,0,10*ROW('Water Data'!G64)))</f>
        <v/>
      </c>
      <c r="CC70" s="371" t="str">
        <f ca="1">+IF(OFFSET('Water Data'!$G$28,0,10*ROW('Water Data'!G64))="","",OFFSET('Water Data'!$G$28,0,10*ROW('Water Data'!G64)))</f>
        <v/>
      </c>
      <c r="CD70" s="371" t="str">
        <f ca="1">+IF(OFFSET('Water Data'!$G$29,0,10*ROW('Water Data'!G64))="","",OFFSET('Water Data'!$G$29,0,10*ROW('Water Data'!G64)))</f>
        <v/>
      </c>
      <c r="CE70" s="371" t="str">
        <f ca="1">+IF(OFFSET('Water Data'!$H$27,0,10*ROW('Water Data'!H64))="","",OFFSET('Water Data'!$H$27,0,10*ROW('Water Data'!H64)))</f>
        <v/>
      </c>
      <c r="CF70" s="371" t="str">
        <f ca="1">+IF(OFFSET('Water Data'!$H$28,0,10*ROW('Water Data'!H64))="","",OFFSET('Water Data'!$H$28,0,10*ROW('Water Data'!H64)))</f>
        <v/>
      </c>
      <c r="CG70" s="371" t="str">
        <f ca="1">+IF(OFFSET('Water Data'!$H$29,0,10*ROW('Water Data'!H64))="","",OFFSET('Water Data'!$H$29,0,10*ROW('Water Data'!H64)))</f>
        <v/>
      </c>
      <c r="CH70" s="371" t="str">
        <f ca="1">+IF(OFFSET('Water Data'!$I$27,0,10*ROW('Water Data'!I64))="","",OFFSET('Water Data'!$I$27,0,10*ROW('Water Data'!I64)))</f>
        <v/>
      </c>
      <c r="CI70" s="371" t="str">
        <f ca="1">+IF(OFFSET('Water Data'!$I$28,0,10*ROW('Water Data'!I64))="","",OFFSET('Water Data'!$I$28,0,10*ROW('Water Data'!I64)))</f>
        <v/>
      </c>
      <c r="CJ70" s="371" t="str">
        <f ca="1">+IF(OFFSET('Water Data'!$I$29,0,10*ROW('Water Data'!I64))="","",OFFSET('Water Data'!$I$29,0,10*ROW('Water Data'!I64)))</f>
        <v/>
      </c>
      <c r="CK70" s="371" t="str">
        <f ca="1">+IF(OFFSET('Sanitation Data'!$D$28,0,10*ROW('Sanitation Data'!D64))="","",OFFSET('Sanitation Data'!$D$28,0,10*ROW('Sanitation Data'!D64)))</f>
        <v/>
      </c>
      <c r="CL70" s="371" t="str">
        <f ca="1">+IF(OFFSET('Sanitation Data'!$D$29,0,10*ROW('Sanitation Data'!D64))="","",OFFSET('Sanitation Data'!$D$29,0,10*ROW('Sanitation Data'!D64)))</f>
        <v/>
      </c>
      <c r="CM70" s="371" t="str">
        <f ca="1">+IF(OFFSET('Sanitation Data'!$D$30,0,10*ROW('Sanitation Data'!D64))="","",OFFSET('Sanitation Data'!$D$30,0,10*ROW('Sanitation Data'!D64)))</f>
        <v/>
      </c>
      <c r="CN70" s="371" t="str">
        <f ca="1">+IF(OFFSET('Sanitation Data'!$D$31,0,10*ROW('Sanitation Data'!D64))="","",OFFSET('Sanitation Data'!$D$31,0,10*ROW('Sanitation Data'!D64)))</f>
        <v/>
      </c>
      <c r="CO70" s="371" t="str">
        <f ca="1">+IF(OFFSET('Sanitation Data'!$D$32,0,10*ROW('Sanitation Data'!D64))="","",OFFSET('Sanitation Data'!$D$32,0,10*ROW('Sanitation Data'!D64)))</f>
        <v/>
      </c>
      <c r="CP70" s="371" t="str">
        <f ca="1">+IF(OFFSET('Sanitation Data'!$E$28,0,10*ROW('Sanitation Data'!E64))="","",OFFSET('Sanitation Data'!$E$28,0,10*ROW('Sanitation Data'!E64)))</f>
        <v/>
      </c>
      <c r="CQ70" s="371" t="str">
        <f ca="1">+IF(OFFSET('Sanitation Data'!$E$29,0,10*ROW('Sanitation Data'!E64))="","",OFFSET('Sanitation Data'!$E$29,0,10*ROW('Sanitation Data'!E64)))</f>
        <v/>
      </c>
      <c r="CR70" s="371" t="str">
        <f ca="1">+IF(OFFSET('Sanitation Data'!$E$30,0,10*ROW('Sanitation Data'!E64))="","",OFFSET('Sanitation Data'!$E$30,0,10*ROW('Sanitation Data'!E64)))</f>
        <v/>
      </c>
      <c r="CS70" s="371" t="str">
        <f ca="1">+IF(OFFSET('Sanitation Data'!$E$31,0,10*ROW('Sanitation Data'!E64))="","",OFFSET('Sanitation Data'!$E$31,0,10*ROW('Sanitation Data'!E64)))</f>
        <v/>
      </c>
      <c r="CT70" s="371" t="str">
        <f ca="1">+IF(OFFSET('Sanitation Data'!$E$32,0,10*ROW('Sanitation Data'!E64))="","",OFFSET('Sanitation Data'!$E$32,0,10*ROW('Sanitation Data'!E64)))</f>
        <v/>
      </c>
      <c r="CU70" s="371" t="str">
        <f ca="1">+IF(OFFSET('Sanitation Data'!$F$28,0,10*ROW('Sanitation Data'!F64))="","",OFFSET('Sanitation Data'!$F$28,0,10*ROW('Sanitation Data'!F64)))</f>
        <v/>
      </c>
      <c r="CV70" s="371" t="str">
        <f ca="1">+IF(OFFSET('Sanitation Data'!$F$29,0,10*ROW('Sanitation Data'!F64))="","",OFFSET('Sanitation Data'!$F$29,0,10*ROW('Sanitation Data'!F64)))</f>
        <v/>
      </c>
      <c r="CW70" s="371" t="str">
        <f ca="1">+IF(OFFSET('Sanitation Data'!$F$30,0,10*ROW('Sanitation Data'!F64))="","",OFFSET('Sanitation Data'!$F$30,0,10*ROW('Sanitation Data'!F64)))</f>
        <v/>
      </c>
      <c r="CX70" s="371" t="str">
        <f ca="1">+IF(OFFSET('Sanitation Data'!$F$31,0,10*ROW('Sanitation Data'!F64))="","",OFFSET('Sanitation Data'!$F$31,0,10*ROW('Sanitation Data'!F64)))</f>
        <v/>
      </c>
      <c r="CY70" s="371" t="str">
        <f ca="1">+IF(OFFSET('Sanitation Data'!$F$32,0,10*ROW('Sanitation Data'!F64))="","",OFFSET('Sanitation Data'!$F$32,0,10*ROW('Sanitation Data'!F64)))</f>
        <v/>
      </c>
      <c r="CZ70" s="371" t="str">
        <f ca="1">+IF(OFFSET('Sanitation Data'!$G$28,0,10*ROW('Sanitation Data'!G64))="","",OFFSET('Sanitation Data'!$G$28,0,10*ROW('Sanitation Data'!G64)))</f>
        <v/>
      </c>
      <c r="DA70" s="371" t="str">
        <f ca="1">+IF(OFFSET('Sanitation Data'!$G$29,0,10*ROW('Sanitation Data'!G64))="","",OFFSET('Sanitation Data'!$G$29,0,10*ROW('Sanitation Data'!G64)))</f>
        <v/>
      </c>
      <c r="DB70" s="371" t="str">
        <f ca="1">+IF(OFFSET('Sanitation Data'!$G$30,0,10*ROW('Sanitation Data'!G64))="","",OFFSET('Sanitation Data'!$G$30,0,10*ROW('Sanitation Data'!G64)))</f>
        <v/>
      </c>
      <c r="DC70" s="371" t="str">
        <f ca="1">+IF(OFFSET('Sanitation Data'!$G$31,0,10*ROW('Sanitation Data'!G64))="","",OFFSET('Sanitation Data'!$G$31,0,10*ROW('Sanitation Data'!G64)))</f>
        <v/>
      </c>
      <c r="DD70" s="371" t="str">
        <f ca="1">+IF(OFFSET('Sanitation Data'!$G$32,0,10*ROW('Sanitation Data'!G64))="","",OFFSET('Sanitation Data'!$G$32,0,10*ROW('Sanitation Data'!G64)))</f>
        <v/>
      </c>
      <c r="DE70" s="371" t="str">
        <f ca="1">+IF(OFFSET('Sanitation Data'!$H$28,0,10*ROW('Sanitation Data'!H64))="","",OFFSET('Sanitation Data'!$H$28,0,10*ROW('Sanitation Data'!H64)))</f>
        <v/>
      </c>
      <c r="DF70" s="371" t="str">
        <f ca="1">+IF(OFFSET('Sanitation Data'!$H$29,0,10*ROW('Sanitation Data'!H64))="","",OFFSET('Sanitation Data'!$H$29,0,10*ROW('Sanitation Data'!H64)))</f>
        <v/>
      </c>
      <c r="DG70" s="371" t="str">
        <f ca="1">+IF(OFFSET('Sanitation Data'!$H$30,0,10*ROW('Sanitation Data'!H64))="","",OFFSET('Sanitation Data'!$H$30,0,10*ROW('Sanitation Data'!H64)))</f>
        <v/>
      </c>
      <c r="DH70" s="371" t="str">
        <f ca="1">+IF(OFFSET('Sanitation Data'!$H$31,0,10*ROW('Sanitation Data'!H64))="","",OFFSET('Sanitation Data'!$H$31,0,10*ROW('Sanitation Data'!H64)))</f>
        <v/>
      </c>
      <c r="DI70" s="371" t="str">
        <f ca="1">+IF(OFFSET('Sanitation Data'!$H$32,0,10*ROW('Sanitation Data'!H64))="","",OFFSET('Sanitation Data'!$H$32,0,10*ROW('Sanitation Data'!H64)))</f>
        <v/>
      </c>
      <c r="DJ70" s="371" t="str">
        <f ca="1">+IF(OFFSET('Sanitation Data'!$I$28,0,10*ROW('Sanitation Data'!I64))="","",OFFSET('Sanitation Data'!$I$28,0,10*ROW('Sanitation Data'!I64)))</f>
        <v/>
      </c>
      <c r="DK70" s="371" t="str">
        <f ca="1">+IF(OFFSET('Sanitation Data'!$I$29,0,10*ROW('Sanitation Data'!I64))="","",OFFSET('Sanitation Data'!$I$29,0,10*ROW('Sanitation Data'!I64)))</f>
        <v/>
      </c>
      <c r="DL70" s="371" t="str">
        <f ca="1">+IF(OFFSET('Sanitation Data'!$I$30,0,10*ROW('Sanitation Data'!I64))="","",OFFSET('Sanitation Data'!$I$30,0,10*ROW('Sanitation Data'!I64)))</f>
        <v/>
      </c>
      <c r="DM70" s="371" t="str">
        <f ca="1">+IF(OFFSET('Sanitation Data'!$I$31,0,10*ROW('Sanitation Data'!I64))="","",OFFSET('Sanitation Data'!$I$31,0,10*ROW('Sanitation Data'!I64)))</f>
        <v/>
      </c>
      <c r="DN70" s="371" t="str">
        <f ca="1">+IF(OFFSET('Sanitation Data'!$I$32,0,10*ROW('Sanitation Data'!I64))="","",OFFSET('Sanitation Data'!$I$32,0,10*ROW('Sanitation Data'!I64)))</f>
        <v/>
      </c>
      <c r="DO70" s="371" t="str">
        <f ca="1">+IF(OFFSET('Hygiene Data'!$D$11,0,10*ROW('Hygiene Data'!D64))="","",OFFSET('Hygiene Data'!$D$11,0,10*ROW('Hygiene Data'!D64)))</f>
        <v/>
      </c>
      <c r="DP70" s="371" t="str">
        <f ca="1">+IF(OFFSET('Hygiene Data'!$D$12,0,10*ROW('Hygiene Data'!D64))="","",OFFSET('Hygiene Data'!$D$12,0,10*ROW('Hygiene Data'!D64)))</f>
        <v/>
      </c>
      <c r="DQ70" s="371" t="str">
        <f ca="1">+IF(OFFSET('Hygiene Data'!$D$13,0,10*ROW('Hygiene Data'!D64))="","",OFFSET('Hygiene Data'!$D$13,0,10*ROW('Hygiene Data'!D64)))</f>
        <v/>
      </c>
      <c r="DR70" s="371" t="str">
        <f ca="1">+IF(OFFSET('Hygiene Data'!$E$11,0,10*ROW('Hygiene Data'!E64))="","",OFFSET('Hygiene Data'!$E$11,0,10*ROW('Hygiene Data'!E64)))</f>
        <v/>
      </c>
      <c r="DS70" s="371" t="str">
        <f ca="1">+IF(OFFSET('Hygiene Data'!$E$12,0,10*ROW('Hygiene Data'!E64))="","",OFFSET('Hygiene Data'!$E$12,0,10*ROW('Hygiene Data'!E64)))</f>
        <v/>
      </c>
      <c r="DT70" s="371" t="str">
        <f ca="1">+IF(OFFSET('Hygiene Data'!$E$13,0,10*ROW('Hygiene Data'!E64))="","",OFFSET('Hygiene Data'!$E$13,0,10*ROW('Hygiene Data'!E64)))</f>
        <v/>
      </c>
      <c r="DU70" s="371" t="str">
        <f ca="1">+IF(OFFSET('Hygiene Data'!$F$11,0,10*ROW('Hygiene Data'!F64))="","",OFFSET('Hygiene Data'!$F$11,0,10*ROW('Hygiene Data'!F64)))</f>
        <v/>
      </c>
      <c r="DV70" s="371" t="str">
        <f ca="1">+IF(OFFSET('Hygiene Data'!$F$12,0,10*ROW('Hygiene Data'!F64))="","",OFFSET('Hygiene Data'!$F$12,0,10*ROW('Hygiene Data'!F64)))</f>
        <v/>
      </c>
      <c r="DW70" s="371" t="str">
        <f ca="1">+IF(OFFSET('Hygiene Data'!$F$13,0,10*ROW('Hygiene Data'!F64))="","",OFFSET('Hygiene Data'!$F$13,0,10*ROW('Hygiene Data'!F64)))</f>
        <v/>
      </c>
      <c r="DX70" s="371" t="str">
        <f ca="1">+IF(OFFSET('Hygiene Data'!$G$11,0,10*ROW('Hygiene Data'!G64))="","",OFFSET('Hygiene Data'!$G$11,0,10*ROW('Hygiene Data'!G64)))</f>
        <v/>
      </c>
      <c r="DY70" s="371" t="str">
        <f ca="1">+IF(OFFSET('Hygiene Data'!$G$12,0,10*ROW('Hygiene Data'!G64))="","",OFFSET('Hygiene Data'!$G$12,0,10*ROW('Hygiene Data'!G64)))</f>
        <v/>
      </c>
      <c r="DZ70" s="371" t="str">
        <f ca="1">+IF(OFFSET('Hygiene Data'!$G$13,0,10*ROW('Hygiene Data'!G64))="","",OFFSET('Hygiene Data'!$G$13,0,10*ROW('Hygiene Data'!G64)))</f>
        <v/>
      </c>
      <c r="EA70" s="371" t="str">
        <f ca="1">+IF(OFFSET('Hygiene Data'!$H$11,0,10*ROW('Hygiene Data'!H64))="","",OFFSET('Hygiene Data'!$H$11,0,10*ROW('Hygiene Data'!H64)))</f>
        <v/>
      </c>
      <c r="EB70" s="371" t="str">
        <f ca="1">+IF(OFFSET('Hygiene Data'!$H$12,0,10*ROW('Hygiene Data'!H64))="","",OFFSET('Hygiene Data'!$H$12,0,10*ROW('Hygiene Data'!H64)))</f>
        <v/>
      </c>
      <c r="EC70" s="371" t="str">
        <f ca="1">+IF(OFFSET('Hygiene Data'!$H$13,0,10*ROW('Hygiene Data'!H64))="","",OFFSET('Hygiene Data'!$H$13,0,10*ROW('Hygiene Data'!H64)))</f>
        <v/>
      </c>
      <c r="ED70" s="371" t="str">
        <f ca="1">+IF(OFFSET('Hygiene Data'!$I$11,0,10*ROW('Hygiene Data'!I64))="","",OFFSET('Hygiene Data'!$I$11,0,10*ROW('Hygiene Data'!I64)))</f>
        <v/>
      </c>
      <c r="EE70" s="371" t="str">
        <f ca="1">+IF(OFFSET('Hygiene Data'!$I$12,0,10*ROW('Hygiene Data'!I64))="","",OFFSET('Hygiene Data'!$I$12,0,10*ROW('Hygiene Data'!I64)))</f>
        <v/>
      </c>
      <c r="EF70" s="371" t="str">
        <f ca="1">+IF(OFFSET('Hygiene Data'!$I$13,0,10*ROW('Hygiene Data'!I64))="","",OFFSET('Hygiene Data'!$I$13,0,10*ROW('Hygiene Data'!I64)))</f>
        <v/>
      </c>
    </row>
    <row r="71" spans="1:136" x14ac:dyDescent="0.25">
      <c r="A71" s="480" t="str">
        <f ca="1">+IF(OFFSET('Water Data'!$B$2,0,10*ROW('Water Data'!E65))="","",OFFSET('Water Data'!$B$2,0,10*ROW('Water Data'!E65)))</f>
        <v/>
      </c>
      <c r="B71" s="480"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7" t="str">
        <f t="shared" ref="C71:C134" ca="1" si="1">+IF(ISNUMBER(VALUE(MID(A71,5,4))), VALUE(MID(A71, 5,4)),"")</f>
        <v/>
      </c>
      <c r="D71" s="508"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8"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8"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8"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8"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8"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8"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8"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8"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8"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8"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8"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8"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8"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8"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8"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8"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8"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9"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9"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9"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9"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9"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9"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9"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9"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9"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9"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9"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9"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9"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9"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9"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9"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9"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9"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9"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9"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9"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9"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9"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9"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9"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9"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9"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9"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9"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9"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10"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6"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10"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10"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10"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10"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10"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10"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10"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10"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10"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10"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10"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10"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10"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10"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10"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10"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1" t="str">
        <f ca="1">+IF(OFFSET('Water Data'!$D$27,0,10*ROW('Water Data'!D65))="","",OFFSET('Water Data'!$D$27,0,10*ROW('Water Data'!D65)))</f>
        <v/>
      </c>
      <c r="BT71" s="371" t="str">
        <f ca="1">+IF(OFFSET('Water Data'!$D$28,0,10*ROW('Water Data'!D65))="","",OFFSET('Water Data'!$D$28,0,10*ROW('Water Data'!D65)))</f>
        <v/>
      </c>
      <c r="BU71" s="371" t="str">
        <f ca="1">+IF(OFFSET('Water Data'!$D$29,0,10*ROW('Water Data'!D65))="","",OFFSET('Water Data'!$D$29,0,10*ROW('Water Data'!D65)))</f>
        <v/>
      </c>
      <c r="BV71" s="371" t="str">
        <f ca="1">+IF(OFFSET('Water Data'!$E$27,0,10*ROW('Water Data'!E65))="","",OFFSET('Water Data'!$E$27,0,10*ROW('Water Data'!E65)))</f>
        <v/>
      </c>
      <c r="BW71" s="371" t="str">
        <f ca="1">+IF(OFFSET('Water Data'!$E$28,0,10*ROW('Water Data'!E65))="","",OFFSET('Water Data'!$E$28,0,10*ROW('Water Data'!E65)))</f>
        <v/>
      </c>
      <c r="BX71" s="371" t="str">
        <f ca="1">+IF(OFFSET('Water Data'!$E$29,0,10*ROW('Water Data'!E65))="","",OFFSET('Water Data'!$E$29,0,10*ROW('Water Data'!E65)))</f>
        <v/>
      </c>
      <c r="BY71" s="371" t="str">
        <f ca="1">+IF(OFFSET('Water Data'!$F$27,0,10*ROW('Water Data'!F65))="","",OFFSET('Water Data'!$F$27,0,10*ROW('Water Data'!F65)))</f>
        <v/>
      </c>
      <c r="BZ71" s="371" t="str">
        <f ca="1">+IF(OFFSET('Water Data'!$F$28,0,10*ROW('Water Data'!F65))="","",OFFSET('Water Data'!$F$28,0,10*ROW('Water Data'!F65)))</f>
        <v/>
      </c>
      <c r="CA71" s="371" t="str">
        <f ca="1">+IF(OFFSET('Water Data'!$F$29,0,10*ROW('Water Data'!F65))="","",OFFSET('Water Data'!$F$29,0,10*ROW('Water Data'!F65)))</f>
        <v/>
      </c>
      <c r="CB71" s="371" t="str">
        <f ca="1">+IF(OFFSET('Water Data'!$G$27,0,10*ROW('Water Data'!G65))="","",OFFSET('Water Data'!$G$27,0,10*ROW('Water Data'!G65)))</f>
        <v/>
      </c>
      <c r="CC71" s="371" t="str">
        <f ca="1">+IF(OFFSET('Water Data'!$G$28,0,10*ROW('Water Data'!G65))="","",OFFSET('Water Data'!$G$28,0,10*ROW('Water Data'!G65)))</f>
        <v/>
      </c>
      <c r="CD71" s="371" t="str">
        <f ca="1">+IF(OFFSET('Water Data'!$G$29,0,10*ROW('Water Data'!G65))="","",OFFSET('Water Data'!$G$29,0,10*ROW('Water Data'!G65)))</f>
        <v/>
      </c>
      <c r="CE71" s="371" t="str">
        <f ca="1">+IF(OFFSET('Water Data'!$H$27,0,10*ROW('Water Data'!H65))="","",OFFSET('Water Data'!$H$27,0,10*ROW('Water Data'!H65)))</f>
        <v/>
      </c>
      <c r="CF71" s="371" t="str">
        <f ca="1">+IF(OFFSET('Water Data'!$H$28,0,10*ROW('Water Data'!H65))="","",OFFSET('Water Data'!$H$28,0,10*ROW('Water Data'!H65)))</f>
        <v/>
      </c>
      <c r="CG71" s="371" t="str">
        <f ca="1">+IF(OFFSET('Water Data'!$H$29,0,10*ROW('Water Data'!H65))="","",OFFSET('Water Data'!$H$29,0,10*ROW('Water Data'!H65)))</f>
        <v/>
      </c>
      <c r="CH71" s="371" t="str">
        <f ca="1">+IF(OFFSET('Water Data'!$I$27,0,10*ROW('Water Data'!I65))="","",OFFSET('Water Data'!$I$27,0,10*ROW('Water Data'!I65)))</f>
        <v/>
      </c>
      <c r="CI71" s="371" t="str">
        <f ca="1">+IF(OFFSET('Water Data'!$I$28,0,10*ROW('Water Data'!I65))="","",OFFSET('Water Data'!$I$28,0,10*ROW('Water Data'!I65)))</f>
        <v/>
      </c>
      <c r="CJ71" s="371" t="str">
        <f ca="1">+IF(OFFSET('Water Data'!$I$29,0,10*ROW('Water Data'!I65))="","",OFFSET('Water Data'!$I$29,0,10*ROW('Water Data'!I65)))</f>
        <v/>
      </c>
      <c r="CK71" s="371" t="str">
        <f ca="1">+IF(OFFSET('Sanitation Data'!$D$28,0,10*ROW('Sanitation Data'!D65))="","",OFFSET('Sanitation Data'!$D$28,0,10*ROW('Sanitation Data'!D65)))</f>
        <v/>
      </c>
      <c r="CL71" s="371" t="str">
        <f ca="1">+IF(OFFSET('Sanitation Data'!$D$29,0,10*ROW('Sanitation Data'!D65))="","",OFFSET('Sanitation Data'!$D$29,0,10*ROW('Sanitation Data'!D65)))</f>
        <v/>
      </c>
      <c r="CM71" s="371" t="str">
        <f ca="1">+IF(OFFSET('Sanitation Data'!$D$30,0,10*ROW('Sanitation Data'!D65))="","",OFFSET('Sanitation Data'!$D$30,0,10*ROW('Sanitation Data'!D65)))</f>
        <v/>
      </c>
      <c r="CN71" s="371" t="str">
        <f ca="1">+IF(OFFSET('Sanitation Data'!$D$31,0,10*ROW('Sanitation Data'!D65))="","",OFFSET('Sanitation Data'!$D$31,0,10*ROW('Sanitation Data'!D65)))</f>
        <v/>
      </c>
      <c r="CO71" s="371" t="str">
        <f ca="1">+IF(OFFSET('Sanitation Data'!$D$32,0,10*ROW('Sanitation Data'!D65))="","",OFFSET('Sanitation Data'!$D$32,0,10*ROW('Sanitation Data'!D65)))</f>
        <v/>
      </c>
      <c r="CP71" s="371" t="str">
        <f ca="1">+IF(OFFSET('Sanitation Data'!$E$28,0,10*ROW('Sanitation Data'!E65))="","",OFFSET('Sanitation Data'!$E$28,0,10*ROW('Sanitation Data'!E65)))</f>
        <v/>
      </c>
      <c r="CQ71" s="371" t="str">
        <f ca="1">+IF(OFFSET('Sanitation Data'!$E$29,0,10*ROW('Sanitation Data'!E65))="","",OFFSET('Sanitation Data'!$E$29,0,10*ROW('Sanitation Data'!E65)))</f>
        <v/>
      </c>
      <c r="CR71" s="371" t="str">
        <f ca="1">+IF(OFFSET('Sanitation Data'!$E$30,0,10*ROW('Sanitation Data'!E65))="","",OFFSET('Sanitation Data'!$E$30,0,10*ROW('Sanitation Data'!E65)))</f>
        <v/>
      </c>
      <c r="CS71" s="371" t="str">
        <f ca="1">+IF(OFFSET('Sanitation Data'!$E$31,0,10*ROW('Sanitation Data'!E65))="","",OFFSET('Sanitation Data'!$E$31,0,10*ROW('Sanitation Data'!E65)))</f>
        <v/>
      </c>
      <c r="CT71" s="371" t="str">
        <f ca="1">+IF(OFFSET('Sanitation Data'!$E$32,0,10*ROW('Sanitation Data'!E65))="","",OFFSET('Sanitation Data'!$E$32,0,10*ROW('Sanitation Data'!E65)))</f>
        <v/>
      </c>
      <c r="CU71" s="371" t="str">
        <f ca="1">+IF(OFFSET('Sanitation Data'!$F$28,0,10*ROW('Sanitation Data'!F65))="","",OFFSET('Sanitation Data'!$F$28,0,10*ROW('Sanitation Data'!F65)))</f>
        <v/>
      </c>
      <c r="CV71" s="371" t="str">
        <f ca="1">+IF(OFFSET('Sanitation Data'!$F$29,0,10*ROW('Sanitation Data'!F65))="","",OFFSET('Sanitation Data'!$F$29,0,10*ROW('Sanitation Data'!F65)))</f>
        <v/>
      </c>
      <c r="CW71" s="371" t="str">
        <f ca="1">+IF(OFFSET('Sanitation Data'!$F$30,0,10*ROW('Sanitation Data'!F65))="","",OFFSET('Sanitation Data'!$F$30,0,10*ROW('Sanitation Data'!F65)))</f>
        <v/>
      </c>
      <c r="CX71" s="371" t="str">
        <f ca="1">+IF(OFFSET('Sanitation Data'!$F$31,0,10*ROW('Sanitation Data'!F65))="","",OFFSET('Sanitation Data'!$F$31,0,10*ROW('Sanitation Data'!F65)))</f>
        <v/>
      </c>
      <c r="CY71" s="371" t="str">
        <f ca="1">+IF(OFFSET('Sanitation Data'!$F$32,0,10*ROW('Sanitation Data'!F65))="","",OFFSET('Sanitation Data'!$F$32,0,10*ROW('Sanitation Data'!F65)))</f>
        <v/>
      </c>
      <c r="CZ71" s="371" t="str">
        <f ca="1">+IF(OFFSET('Sanitation Data'!$G$28,0,10*ROW('Sanitation Data'!G65))="","",OFFSET('Sanitation Data'!$G$28,0,10*ROW('Sanitation Data'!G65)))</f>
        <v/>
      </c>
      <c r="DA71" s="371" t="str">
        <f ca="1">+IF(OFFSET('Sanitation Data'!$G$29,0,10*ROW('Sanitation Data'!G65))="","",OFFSET('Sanitation Data'!$G$29,0,10*ROW('Sanitation Data'!G65)))</f>
        <v/>
      </c>
      <c r="DB71" s="371" t="str">
        <f ca="1">+IF(OFFSET('Sanitation Data'!$G$30,0,10*ROW('Sanitation Data'!G65))="","",OFFSET('Sanitation Data'!$G$30,0,10*ROW('Sanitation Data'!G65)))</f>
        <v/>
      </c>
      <c r="DC71" s="371" t="str">
        <f ca="1">+IF(OFFSET('Sanitation Data'!$G$31,0,10*ROW('Sanitation Data'!G65))="","",OFFSET('Sanitation Data'!$G$31,0,10*ROW('Sanitation Data'!G65)))</f>
        <v/>
      </c>
      <c r="DD71" s="371" t="str">
        <f ca="1">+IF(OFFSET('Sanitation Data'!$G$32,0,10*ROW('Sanitation Data'!G65))="","",OFFSET('Sanitation Data'!$G$32,0,10*ROW('Sanitation Data'!G65)))</f>
        <v/>
      </c>
      <c r="DE71" s="371" t="str">
        <f ca="1">+IF(OFFSET('Sanitation Data'!$H$28,0,10*ROW('Sanitation Data'!H65))="","",OFFSET('Sanitation Data'!$H$28,0,10*ROW('Sanitation Data'!H65)))</f>
        <v/>
      </c>
      <c r="DF71" s="371" t="str">
        <f ca="1">+IF(OFFSET('Sanitation Data'!$H$29,0,10*ROW('Sanitation Data'!H65))="","",OFFSET('Sanitation Data'!$H$29,0,10*ROW('Sanitation Data'!H65)))</f>
        <v/>
      </c>
      <c r="DG71" s="371" t="str">
        <f ca="1">+IF(OFFSET('Sanitation Data'!$H$30,0,10*ROW('Sanitation Data'!H65))="","",OFFSET('Sanitation Data'!$H$30,0,10*ROW('Sanitation Data'!H65)))</f>
        <v/>
      </c>
      <c r="DH71" s="371" t="str">
        <f ca="1">+IF(OFFSET('Sanitation Data'!$H$31,0,10*ROW('Sanitation Data'!H65))="","",OFFSET('Sanitation Data'!$H$31,0,10*ROW('Sanitation Data'!H65)))</f>
        <v/>
      </c>
      <c r="DI71" s="371" t="str">
        <f ca="1">+IF(OFFSET('Sanitation Data'!$H$32,0,10*ROW('Sanitation Data'!H65))="","",OFFSET('Sanitation Data'!$H$32,0,10*ROW('Sanitation Data'!H65)))</f>
        <v/>
      </c>
      <c r="DJ71" s="371" t="str">
        <f ca="1">+IF(OFFSET('Sanitation Data'!$I$28,0,10*ROW('Sanitation Data'!I65))="","",OFFSET('Sanitation Data'!$I$28,0,10*ROW('Sanitation Data'!I65)))</f>
        <v/>
      </c>
      <c r="DK71" s="371" t="str">
        <f ca="1">+IF(OFFSET('Sanitation Data'!$I$29,0,10*ROW('Sanitation Data'!I65))="","",OFFSET('Sanitation Data'!$I$29,0,10*ROW('Sanitation Data'!I65)))</f>
        <v/>
      </c>
      <c r="DL71" s="371" t="str">
        <f ca="1">+IF(OFFSET('Sanitation Data'!$I$30,0,10*ROW('Sanitation Data'!I65))="","",OFFSET('Sanitation Data'!$I$30,0,10*ROW('Sanitation Data'!I65)))</f>
        <v/>
      </c>
      <c r="DM71" s="371" t="str">
        <f ca="1">+IF(OFFSET('Sanitation Data'!$I$31,0,10*ROW('Sanitation Data'!I65))="","",OFFSET('Sanitation Data'!$I$31,0,10*ROW('Sanitation Data'!I65)))</f>
        <v/>
      </c>
      <c r="DN71" s="371" t="str">
        <f ca="1">+IF(OFFSET('Sanitation Data'!$I$32,0,10*ROW('Sanitation Data'!I65))="","",OFFSET('Sanitation Data'!$I$32,0,10*ROW('Sanitation Data'!I65)))</f>
        <v/>
      </c>
      <c r="DO71" s="371" t="str">
        <f ca="1">+IF(OFFSET('Hygiene Data'!$D$11,0,10*ROW('Hygiene Data'!D65))="","",OFFSET('Hygiene Data'!$D$11,0,10*ROW('Hygiene Data'!D65)))</f>
        <v/>
      </c>
      <c r="DP71" s="371" t="str">
        <f ca="1">+IF(OFFSET('Hygiene Data'!$D$12,0,10*ROW('Hygiene Data'!D65))="","",OFFSET('Hygiene Data'!$D$12,0,10*ROW('Hygiene Data'!D65)))</f>
        <v/>
      </c>
      <c r="DQ71" s="371" t="str">
        <f ca="1">+IF(OFFSET('Hygiene Data'!$D$13,0,10*ROW('Hygiene Data'!D65))="","",OFFSET('Hygiene Data'!$D$13,0,10*ROW('Hygiene Data'!D65)))</f>
        <v/>
      </c>
      <c r="DR71" s="371" t="str">
        <f ca="1">+IF(OFFSET('Hygiene Data'!$E$11,0,10*ROW('Hygiene Data'!E65))="","",OFFSET('Hygiene Data'!$E$11,0,10*ROW('Hygiene Data'!E65)))</f>
        <v/>
      </c>
      <c r="DS71" s="371" t="str">
        <f ca="1">+IF(OFFSET('Hygiene Data'!$E$12,0,10*ROW('Hygiene Data'!E65))="","",OFFSET('Hygiene Data'!$E$12,0,10*ROW('Hygiene Data'!E65)))</f>
        <v/>
      </c>
      <c r="DT71" s="371" t="str">
        <f ca="1">+IF(OFFSET('Hygiene Data'!$E$13,0,10*ROW('Hygiene Data'!E65))="","",OFFSET('Hygiene Data'!$E$13,0,10*ROW('Hygiene Data'!E65)))</f>
        <v/>
      </c>
      <c r="DU71" s="371" t="str">
        <f ca="1">+IF(OFFSET('Hygiene Data'!$F$11,0,10*ROW('Hygiene Data'!F65))="","",OFFSET('Hygiene Data'!$F$11,0,10*ROW('Hygiene Data'!F65)))</f>
        <v/>
      </c>
      <c r="DV71" s="371" t="str">
        <f ca="1">+IF(OFFSET('Hygiene Data'!$F$12,0,10*ROW('Hygiene Data'!F65))="","",OFFSET('Hygiene Data'!$F$12,0,10*ROW('Hygiene Data'!F65)))</f>
        <v/>
      </c>
      <c r="DW71" s="371" t="str">
        <f ca="1">+IF(OFFSET('Hygiene Data'!$F$13,0,10*ROW('Hygiene Data'!F65))="","",OFFSET('Hygiene Data'!$F$13,0,10*ROW('Hygiene Data'!F65)))</f>
        <v/>
      </c>
      <c r="DX71" s="371" t="str">
        <f ca="1">+IF(OFFSET('Hygiene Data'!$G$11,0,10*ROW('Hygiene Data'!G65))="","",OFFSET('Hygiene Data'!$G$11,0,10*ROW('Hygiene Data'!G65)))</f>
        <v/>
      </c>
      <c r="DY71" s="371" t="str">
        <f ca="1">+IF(OFFSET('Hygiene Data'!$G$12,0,10*ROW('Hygiene Data'!G65))="","",OFFSET('Hygiene Data'!$G$12,0,10*ROW('Hygiene Data'!G65)))</f>
        <v/>
      </c>
      <c r="DZ71" s="371" t="str">
        <f ca="1">+IF(OFFSET('Hygiene Data'!$G$13,0,10*ROW('Hygiene Data'!G65))="","",OFFSET('Hygiene Data'!$G$13,0,10*ROW('Hygiene Data'!G65)))</f>
        <v/>
      </c>
      <c r="EA71" s="371" t="str">
        <f ca="1">+IF(OFFSET('Hygiene Data'!$H$11,0,10*ROW('Hygiene Data'!H65))="","",OFFSET('Hygiene Data'!$H$11,0,10*ROW('Hygiene Data'!H65)))</f>
        <v/>
      </c>
      <c r="EB71" s="371" t="str">
        <f ca="1">+IF(OFFSET('Hygiene Data'!$H$12,0,10*ROW('Hygiene Data'!H65))="","",OFFSET('Hygiene Data'!$H$12,0,10*ROW('Hygiene Data'!H65)))</f>
        <v/>
      </c>
      <c r="EC71" s="371" t="str">
        <f ca="1">+IF(OFFSET('Hygiene Data'!$H$13,0,10*ROW('Hygiene Data'!H65))="","",OFFSET('Hygiene Data'!$H$13,0,10*ROW('Hygiene Data'!H65)))</f>
        <v/>
      </c>
      <c r="ED71" s="371" t="str">
        <f ca="1">+IF(OFFSET('Hygiene Data'!$I$11,0,10*ROW('Hygiene Data'!I65))="","",OFFSET('Hygiene Data'!$I$11,0,10*ROW('Hygiene Data'!I65)))</f>
        <v/>
      </c>
      <c r="EE71" s="371" t="str">
        <f ca="1">+IF(OFFSET('Hygiene Data'!$I$12,0,10*ROW('Hygiene Data'!I65))="","",OFFSET('Hygiene Data'!$I$12,0,10*ROW('Hygiene Data'!I65)))</f>
        <v/>
      </c>
      <c r="EF71" s="371" t="str">
        <f ca="1">+IF(OFFSET('Hygiene Data'!$I$13,0,10*ROW('Hygiene Data'!I65))="","",OFFSET('Hygiene Data'!$I$13,0,10*ROW('Hygiene Data'!I65)))</f>
        <v/>
      </c>
    </row>
    <row r="72" spans="1:136" x14ac:dyDescent="0.25">
      <c r="A72" s="480" t="str">
        <f ca="1">+IF(OFFSET('Water Data'!$B$2,0,10*ROW('Water Data'!E66))="","",OFFSET('Water Data'!$B$2,0,10*ROW('Water Data'!E66)))</f>
        <v/>
      </c>
      <c r="B72" s="480"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7" t="str">
        <f t="shared" ca="1" si="1"/>
        <v/>
      </c>
      <c r="D72" s="508"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8"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8"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8"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8"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8"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8"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8"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8"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8"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8"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8"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8"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8"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8"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8"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8"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8"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9"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9"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9"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9"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9"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9"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9"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9"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9"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9"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9"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9"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9"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9"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9"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9"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9"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9"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9"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9"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9"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9"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9"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9"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9"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9"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9"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9"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9"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9"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10"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6"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10"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10"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10"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10"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10"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10"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10"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10"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10"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10"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10"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10"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10"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10"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10"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10"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1" t="str">
        <f ca="1">+IF(OFFSET('Water Data'!$D$27,0,10*ROW('Water Data'!D66))="","",OFFSET('Water Data'!$D$27,0,10*ROW('Water Data'!D66)))</f>
        <v/>
      </c>
      <c r="BT72" s="371" t="str">
        <f ca="1">+IF(OFFSET('Water Data'!$D$28,0,10*ROW('Water Data'!D66))="","",OFFSET('Water Data'!$D$28,0,10*ROW('Water Data'!D66)))</f>
        <v/>
      </c>
      <c r="BU72" s="371" t="str">
        <f ca="1">+IF(OFFSET('Water Data'!$D$29,0,10*ROW('Water Data'!D66))="","",OFFSET('Water Data'!$D$29,0,10*ROW('Water Data'!D66)))</f>
        <v/>
      </c>
      <c r="BV72" s="371" t="str">
        <f ca="1">+IF(OFFSET('Water Data'!$E$27,0,10*ROW('Water Data'!E66))="","",OFFSET('Water Data'!$E$27,0,10*ROW('Water Data'!E66)))</f>
        <v/>
      </c>
      <c r="BW72" s="371" t="str">
        <f ca="1">+IF(OFFSET('Water Data'!$E$28,0,10*ROW('Water Data'!E66))="","",OFFSET('Water Data'!$E$28,0,10*ROW('Water Data'!E66)))</f>
        <v/>
      </c>
      <c r="BX72" s="371" t="str">
        <f ca="1">+IF(OFFSET('Water Data'!$E$29,0,10*ROW('Water Data'!E66))="","",OFFSET('Water Data'!$E$29,0,10*ROW('Water Data'!E66)))</f>
        <v/>
      </c>
      <c r="BY72" s="371" t="str">
        <f ca="1">+IF(OFFSET('Water Data'!$F$27,0,10*ROW('Water Data'!F66))="","",OFFSET('Water Data'!$F$27,0,10*ROW('Water Data'!F66)))</f>
        <v/>
      </c>
      <c r="BZ72" s="371" t="str">
        <f ca="1">+IF(OFFSET('Water Data'!$F$28,0,10*ROW('Water Data'!F66))="","",OFFSET('Water Data'!$F$28,0,10*ROW('Water Data'!F66)))</f>
        <v/>
      </c>
      <c r="CA72" s="371" t="str">
        <f ca="1">+IF(OFFSET('Water Data'!$F$29,0,10*ROW('Water Data'!F66))="","",OFFSET('Water Data'!$F$29,0,10*ROW('Water Data'!F66)))</f>
        <v/>
      </c>
      <c r="CB72" s="371" t="str">
        <f ca="1">+IF(OFFSET('Water Data'!$G$27,0,10*ROW('Water Data'!G66))="","",OFFSET('Water Data'!$G$27,0,10*ROW('Water Data'!G66)))</f>
        <v/>
      </c>
      <c r="CC72" s="371" t="str">
        <f ca="1">+IF(OFFSET('Water Data'!$G$28,0,10*ROW('Water Data'!G66))="","",OFFSET('Water Data'!$G$28,0,10*ROW('Water Data'!G66)))</f>
        <v/>
      </c>
      <c r="CD72" s="371" t="str">
        <f ca="1">+IF(OFFSET('Water Data'!$G$29,0,10*ROW('Water Data'!G66))="","",OFFSET('Water Data'!$G$29,0,10*ROW('Water Data'!G66)))</f>
        <v/>
      </c>
      <c r="CE72" s="371" t="str">
        <f ca="1">+IF(OFFSET('Water Data'!$H$27,0,10*ROW('Water Data'!H66))="","",OFFSET('Water Data'!$H$27,0,10*ROW('Water Data'!H66)))</f>
        <v/>
      </c>
      <c r="CF72" s="371" t="str">
        <f ca="1">+IF(OFFSET('Water Data'!$H$28,0,10*ROW('Water Data'!H66))="","",OFFSET('Water Data'!$H$28,0,10*ROW('Water Data'!H66)))</f>
        <v/>
      </c>
      <c r="CG72" s="371" t="str">
        <f ca="1">+IF(OFFSET('Water Data'!$H$29,0,10*ROW('Water Data'!H66))="","",OFFSET('Water Data'!$H$29,0,10*ROW('Water Data'!H66)))</f>
        <v/>
      </c>
      <c r="CH72" s="371" t="str">
        <f ca="1">+IF(OFFSET('Water Data'!$I$27,0,10*ROW('Water Data'!I66))="","",OFFSET('Water Data'!$I$27,0,10*ROW('Water Data'!I66)))</f>
        <v/>
      </c>
      <c r="CI72" s="371" t="str">
        <f ca="1">+IF(OFFSET('Water Data'!$I$28,0,10*ROW('Water Data'!I66))="","",OFFSET('Water Data'!$I$28,0,10*ROW('Water Data'!I66)))</f>
        <v/>
      </c>
      <c r="CJ72" s="371" t="str">
        <f ca="1">+IF(OFFSET('Water Data'!$I$29,0,10*ROW('Water Data'!I66))="","",OFFSET('Water Data'!$I$29,0,10*ROW('Water Data'!I66)))</f>
        <v/>
      </c>
      <c r="CK72" s="371" t="str">
        <f ca="1">+IF(OFFSET('Sanitation Data'!$D$28,0,10*ROW('Sanitation Data'!D66))="","",OFFSET('Sanitation Data'!$D$28,0,10*ROW('Sanitation Data'!D66)))</f>
        <v/>
      </c>
      <c r="CL72" s="371" t="str">
        <f ca="1">+IF(OFFSET('Sanitation Data'!$D$29,0,10*ROW('Sanitation Data'!D66))="","",OFFSET('Sanitation Data'!$D$29,0,10*ROW('Sanitation Data'!D66)))</f>
        <v/>
      </c>
      <c r="CM72" s="371" t="str">
        <f ca="1">+IF(OFFSET('Sanitation Data'!$D$30,0,10*ROW('Sanitation Data'!D66))="","",OFFSET('Sanitation Data'!$D$30,0,10*ROW('Sanitation Data'!D66)))</f>
        <v/>
      </c>
      <c r="CN72" s="371" t="str">
        <f ca="1">+IF(OFFSET('Sanitation Data'!$D$31,0,10*ROW('Sanitation Data'!D66))="","",OFFSET('Sanitation Data'!$D$31,0,10*ROW('Sanitation Data'!D66)))</f>
        <v/>
      </c>
      <c r="CO72" s="371" t="str">
        <f ca="1">+IF(OFFSET('Sanitation Data'!$D$32,0,10*ROW('Sanitation Data'!D66))="","",OFFSET('Sanitation Data'!$D$32,0,10*ROW('Sanitation Data'!D66)))</f>
        <v/>
      </c>
      <c r="CP72" s="371" t="str">
        <f ca="1">+IF(OFFSET('Sanitation Data'!$E$28,0,10*ROW('Sanitation Data'!E66))="","",OFFSET('Sanitation Data'!$E$28,0,10*ROW('Sanitation Data'!E66)))</f>
        <v/>
      </c>
      <c r="CQ72" s="371" t="str">
        <f ca="1">+IF(OFFSET('Sanitation Data'!$E$29,0,10*ROW('Sanitation Data'!E66))="","",OFFSET('Sanitation Data'!$E$29,0,10*ROW('Sanitation Data'!E66)))</f>
        <v/>
      </c>
      <c r="CR72" s="371" t="str">
        <f ca="1">+IF(OFFSET('Sanitation Data'!$E$30,0,10*ROW('Sanitation Data'!E66))="","",OFFSET('Sanitation Data'!$E$30,0,10*ROW('Sanitation Data'!E66)))</f>
        <v/>
      </c>
      <c r="CS72" s="371" t="str">
        <f ca="1">+IF(OFFSET('Sanitation Data'!$E$31,0,10*ROW('Sanitation Data'!E66))="","",OFFSET('Sanitation Data'!$E$31,0,10*ROW('Sanitation Data'!E66)))</f>
        <v/>
      </c>
      <c r="CT72" s="371" t="str">
        <f ca="1">+IF(OFFSET('Sanitation Data'!$E$32,0,10*ROW('Sanitation Data'!E66))="","",OFFSET('Sanitation Data'!$E$32,0,10*ROW('Sanitation Data'!E66)))</f>
        <v/>
      </c>
      <c r="CU72" s="371" t="str">
        <f ca="1">+IF(OFFSET('Sanitation Data'!$F$28,0,10*ROW('Sanitation Data'!F66))="","",OFFSET('Sanitation Data'!$F$28,0,10*ROW('Sanitation Data'!F66)))</f>
        <v/>
      </c>
      <c r="CV72" s="371" t="str">
        <f ca="1">+IF(OFFSET('Sanitation Data'!$F$29,0,10*ROW('Sanitation Data'!F66))="","",OFFSET('Sanitation Data'!$F$29,0,10*ROW('Sanitation Data'!F66)))</f>
        <v/>
      </c>
      <c r="CW72" s="371" t="str">
        <f ca="1">+IF(OFFSET('Sanitation Data'!$F$30,0,10*ROW('Sanitation Data'!F66))="","",OFFSET('Sanitation Data'!$F$30,0,10*ROW('Sanitation Data'!F66)))</f>
        <v/>
      </c>
      <c r="CX72" s="371" t="str">
        <f ca="1">+IF(OFFSET('Sanitation Data'!$F$31,0,10*ROW('Sanitation Data'!F66))="","",OFFSET('Sanitation Data'!$F$31,0,10*ROW('Sanitation Data'!F66)))</f>
        <v/>
      </c>
      <c r="CY72" s="371" t="str">
        <f ca="1">+IF(OFFSET('Sanitation Data'!$F$32,0,10*ROW('Sanitation Data'!F66))="","",OFFSET('Sanitation Data'!$F$32,0,10*ROW('Sanitation Data'!F66)))</f>
        <v/>
      </c>
      <c r="CZ72" s="371" t="str">
        <f ca="1">+IF(OFFSET('Sanitation Data'!$G$28,0,10*ROW('Sanitation Data'!G66))="","",OFFSET('Sanitation Data'!$G$28,0,10*ROW('Sanitation Data'!G66)))</f>
        <v/>
      </c>
      <c r="DA72" s="371" t="str">
        <f ca="1">+IF(OFFSET('Sanitation Data'!$G$29,0,10*ROW('Sanitation Data'!G66))="","",OFFSET('Sanitation Data'!$G$29,0,10*ROW('Sanitation Data'!G66)))</f>
        <v/>
      </c>
      <c r="DB72" s="371" t="str">
        <f ca="1">+IF(OFFSET('Sanitation Data'!$G$30,0,10*ROW('Sanitation Data'!G66))="","",OFFSET('Sanitation Data'!$G$30,0,10*ROW('Sanitation Data'!G66)))</f>
        <v/>
      </c>
      <c r="DC72" s="371" t="str">
        <f ca="1">+IF(OFFSET('Sanitation Data'!$G$31,0,10*ROW('Sanitation Data'!G66))="","",OFFSET('Sanitation Data'!$G$31,0,10*ROW('Sanitation Data'!G66)))</f>
        <v/>
      </c>
      <c r="DD72" s="371" t="str">
        <f ca="1">+IF(OFFSET('Sanitation Data'!$G$32,0,10*ROW('Sanitation Data'!G66))="","",OFFSET('Sanitation Data'!$G$32,0,10*ROW('Sanitation Data'!G66)))</f>
        <v/>
      </c>
      <c r="DE72" s="371" t="str">
        <f ca="1">+IF(OFFSET('Sanitation Data'!$H$28,0,10*ROW('Sanitation Data'!H66))="","",OFFSET('Sanitation Data'!$H$28,0,10*ROW('Sanitation Data'!H66)))</f>
        <v/>
      </c>
      <c r="DF72" s="371" t="str">
        <f ca="1">+IF(OFFSET('Sanitation Data'!$H$29,0,10*ROW('Sanitation Data'!H66))="","",OFFSET('Sanitation Data'!$H$29,0,10*ROW('Sanitation Data'!H66)))</f>
        <v/>
      </c>
      <c r="DG72" s="371" t="str">
        <f ca="1">+IF(OFFSET('Sanitation Data'!$H$30,0,10*ROW('Sanitation Data'!H66))="","",OFFSET('Sanitation Data'!$H$30,0,10*ROW('Sanitation Data'!H66)))</f>
        <v/>
      </c>
      <c r="DH72" s="371" t="str">
        <f ca="1">+IF(OFFSET('Sanitation Data'!$H$31,0,10*ROW('Sanitation Data'!H66))="","",OFFSET('Sanitation Data'!$H$31,0,10*ROW('Sanitation Data'!H66)))</f>
        <v/>
      </c>
      <c r="DI72" s="371" t="str">
        <f ca="1">+IF(OFFSET('Sanitation Data'!$H$32,0,10*ROW('Sanitation Data'!H66))="","",OFFSET('Sanitation Data'!$H$32,0,10*ROW('Sanitation Data'!H66)))</f>
        <v/>
      </c>
      <c r="DJ72" s="371" t="str">
        <f ca="1">+IF(OFFSET('Sanitation Data'!$I$28,0,10*ROW('Sanitation Data'!I66))="","",OFFSET('Sanitation Data'!$I$28,0,10*ROW('Sanitation Data'!I66)))</f>
        <v/>
      </c>
      <c r="DK72" s="371" t="str">
        <f ca="1">+IF(OFFSET('Sanitation Data'!$I$29,0,10*ROW('Sanitation Data'!I66))="","",OFFSET('Sanitation Data'!$I$29,0,10*ROW('Sanitation Data'!I66)))</f>
        <v/>
      </c>
      <c r="DL72" s="371" t="str">
        <f ca="1">+IF(OFFSET('Sanitation Data'!$I$30,0,10*ROW('Sanitation Data'!I66))="","",OFFSET('Sanitation Data'!$I$30,0,10*ROW('Sanitation Data'!I66)))</f>
        <v/>
      </c>
      <c r="DM72" s="371" t="str">
        <f ca="1">+IF(OFFSET('Sanitation Data'!$I$31,0,10*ROW('Sanitation Data'!I66))="","",OFFSET('Sanitation Data'!$I$31,0,10*ROW('Sanitation Data'!I66)))</f>
        <v/>
      </c>
      <c r="DN72" s="371" t="str">
        <f ca="1">+IF(OFFSET('Sanitation Data'!$I$32,0,10*ROW('Sanitation Data'!I66))="","",OFFSET('Sanitation Data'!$I$32,0,10*ROW('Sanitation Data'!I66)))</f>
        <v/>
      </c>
      <c r="DO72" s="371" t="str">
        <f ca="1">+IF(OFFSET('Hygiene Data'!$D$11,0,10*ROW('Hygiene Data'!D66))="","",OFFSET('Hygiene Data'!$D$11,0,10*ROW('Hygiene Data'!D66)))</f>
        <v/>
      </c>
      <c r="DP72" s="371" t="str">
        <f ca="1">+IF(OFFSET('Hygiene Data'!$D$12,0,10*ROW('Hygiene Data'!D66))="","",OFFSET('Hygiene Data'!$D$12,0,10*ROW('Hygiene Data'!D66)))</f>
        <v/>
      </c>
      <c r="DQ72" s="371" t="str">
        <f ca="1">+IF(OFFSET('Hygiene Data'!$D$13,0,10*ROW('Hygiene Data'!D66))="","",OFFSET('Hygiene Data'!$D$13,0,10*ROW('Hygiene Data'!D66)))</f>
        <v/>
      </c>
      <c r="DR72" s="371" t="str">
        <f ca="1">+IF(OFFSET('Hygiene Data'!$E$11,0,10*ROW('Hygiene Data'!E66))="","",OFFSET('Hygiene Data'!$E$11,0,10*ROW('Hygiene Data'!E66)))</f>
        <v/>
      </c>
      <c r="DS72" s="371" t="str">
        <f ca="1">+IF(OFFSET('Hygiene Data'!$E$12,0,10*ROW('Hygiene Data'!E66))="","",OFFSET('Hygiene Data'!$E$12,0,10*ROW('Hygiene Data'!E66)))</f>
        <v/>
      </c>
      <c r="DT72" s="371" t="str">
        <f ca="1">+IF(OFFSET('Hygiene Data'!$E$13,0,10*ROW('Hygiene Data'!E66))="","",OFFSET('Hygiene Data'!$E$13,0,10*ROW('Hygiene Data'!E66)))</f>
        <v/>
      </c>
      <c r="DU72" s="371" t="str">
        <f ca="1">+IF(OFFSET('Hygiene Data'!$F$11,0,10*ROW('Hygiene Data'!F66))="","",OFFSET('Hygiene Data'!$F$11,0,10*ROW('Hygiene Data'!F66)))</f>
        <v/>
      </c>
      <c r="DV72" s="371" t="str">
        <f ca="1">+IF(OFFSET('Hygiene Data'!$F$12,0,10*ROW('Hygiene Data'!F66))="","",OFFSET('Hygiene Data'!$F$12,0,10*ROW('Hygiene Data'!F66)))</f>
        <v/>
      </c>
      <c r="DW72" s="371" t="str">
        <f ca="1">+IF(OFFSET('Hygiene Data'!$F$13,0,10*ROW('Hygiene Data'!F66))="","",OFFSET('Hygiene Data'!$F$13,0,10*ROW('Hygiene Data'!F66)))</f>
        <v/>
      </c>
      <c r="DX72" s="371" t="str">
        <f ca="1">+IF(OFFSET('Hygiene Data'!$G$11,0,10*ROW('Hygiene Data'!G66))="","",OFFSET('Hygiene Data'!$G$11,0,10*ROW('Hygiene Data'!G66)))</f>
        <v/>
      </c>
      <c r="DY72" s="371" t="str">
        <f ca="1">+IF(OFFSET('Hygiene Data'!$G$12,0,10*ROW('Hygiene Data'!G66))="","",OFFSET('Hygiene Data'!$G$12,0,10*ROW('Hygiene Data'!G66)))</f>
        <v/>
      </c>
      <c r="DZ72" s="371" t="str">
        <f ca="1">+IF(OFFSET('Hygiene Data'!$G$13,0,10*ROW('Hygiene Data'!G66))="","",OFFSET('Hygiene Data'!$G$13,0,10*ROW('Hygiene Data'!G66)))</f>
        <v/>
      </c>
      <c r="EA72" s="371" t="str">
        <f ca="1">+IF(OFFSET('Hygiene Data'!$H$11,0,10*ROW('Hygiene Data'!H66))="","",OFFSET('Hygiene Data'!$H$11,0,10*ROW('Hygiene Data'!H66)))</f>
        <v/>
      </c>
      <c r="EB72" s="371" t="str">
        <f ca="1">+IF(OFFSET('Hygiene Data'!$H$12,0,10*ROW('Hygiene Data'!H66))="","",OFFSET('Hygiene Data'!$H$12,0,10*ROW('Hygiene Data'!H66)))</f>
        <v/>
      </c>
      <c r="EC72" s="371" t="str">
        <f ca="1">+IF(OFFSET('Hygiene Data'!$H$13,0,10*ROW('Hygiene Data'!H66))="","",OFFSET('Hygiene Data'!$H$13,0,10*ROW('Hygiene Data'!H66)))</f>
        <v/>
      </c>
      <c r="ED72" s="371" t="str">
        <f ca="1">+IF(OFFSET('Hygiene Data'!$I$11,0,10*ROW('Hygiene Data'!I66))="","",OFFSET('Hygiene Data'!$I$11,0,10*ROW('Hygiene Data'!I66)))</f>
        <v/>
      </c>
      <c r="EE72" s="371" t="str">
        <f ca="1">+IF(OFFSET('Hygiene Data'!$I$12,0,10*ROW('Hygiene Data'!I66))="","",OFFSET('Hygiene Data'!$I$12,0,10*ROW('Hygiene Data'!I66)))</f>
        <v/>
      </c>
      <c r="EF72" s="371" t="str">
        <f ca="1">+IF(OFFSET('Hygiene Data'!$I$13,0,10*ROW('Hygiene Data'!I66))="","",OFFSET('Hygiene Data'!$I$13,0,10*ROW('Hygiene Data'!I66)))</f>
        <v/>
      </c>
    </row>
    <row r="73" spans="1:136" x14ac:dyDescent="0.25">
      <c r="A73" s="480" t="str">
        <f ca="1">+IF(OFFSET('Water Data'!$B$2,0,10*ROW('Water Data'!E67))="","",OFFSET('Water Data'!$B$2,0,10*ROW('Water Data'!E67)))</f>
        <v/>
      </c>
      <c r="B73" s="480"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7" t="str">
        <f t="shared" ca="1" si="1"/>
        <v/>
      </c>
      <c r="D73" s="508"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8"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8"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8"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8"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8"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8"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8"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8"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8"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8"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8"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8"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8"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8"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8"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8"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8"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9"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9"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9"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9"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9"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9"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9"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9"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9"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9"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9"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9"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9"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9"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9"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9"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9"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9"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9"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9"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9"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9"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9"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9"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9"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9"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9"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9"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9"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9"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10"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6"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10"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10"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10"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10"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10"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10"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10"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10"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10"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10"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10"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10"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10"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10"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10"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10"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1" t="str">
        <f ca="1">+IF(OFFSET('Water Data'!$D$27,0,10*ROW('Water Data'!D67))="","",OFFSET('Water Data'!$D$27,0,10*ROW('Water Data'!D67)))</f>
        <v/>
      </c>
      <c r="BT73" s="371" t="str">
        <f ca="1">+IF(OFFSET('Water Data'!$D$28,0,10*ROW('Water Data'!D67))="","",OFFSET('Water Data'!$D$28,0,10*ROW('Water Data'!D67)))</f>
        <v/>
      </c>
      <c r="BU73" s="371" t="str">
        <f ca="1">+IF(OFFSET('Water Data'!$D$29,0,10*ROW('Water Data'!D67))="","",OFFSET('Water Data'!$D$29,0,10*ROW('Water Data'!D67)))</f>
        <v/>
      </c>
      <c r="BV73" s="371" t="str">
        <f ca="1">+IF(OFFSET('Water Data'!$E$27,0,10*ROW('Water Data'!E67))="","",OFFSET('Water Data'!$E$27,0,10*ROW('Water Data'!E67)))</f>
        <v/>
      </c>
      <c r="BW73" s="371" t="str">
        <f ca="1">+IF(OFFSET('Water Data'!$E$28,0,10*ROW('Water Data'!E67))="","",OFFSET('Water Data'!$E$28,0,10*ROW('Water Data'!E67)))</f>
        <v/>
      </c>
      <c r="BX73" s="371" t="str">
        <f ca="1">+IF(OFFSET('Water Data'!$E$29,0,10*ROW('Water Data'!E67))="","",OFFSET('Water Data'!$E$29,0,10*ROW('Water Data'!E67)))</f>
        <v/>
      </c>
      <c r="BY73" s="371" t="str">
        <f ca="1">+IF(OFFSET('Water Data'!$F$27,0,10*ROW('Water Data'!F67))="","",OFFSET('Water Data'!$F$27,0,10*ROW('Water Data'!F67)))</f>
        <v/>
      </c>
      <c r="BZ73" s="371" t="str">
        <f ca="1">+IF(OFFSET('Water Data'!$F$28,0,10*ROW('Water Data'!F67))="","",OFFSET('Water Data'!$F$28,0,10*ROW('Water Data'!F67)))</f>
        <v/>
      </c>
      <c r="CA73" s="371" t="str">
        <f ca="1">+IF(OFFSET('Water Data'!$F$29,0,10*ROW('Water Data'!F67))="","",OFFSET('Water Data'!$F$29,0,10*ROW('Water Data'!F67)))</f>
        <v/>
      </c>
      <c r="CB73" s="371" t="str">
        <f ca="1">+IF(OFFSET('Water Data'!$G$27,0,10*ROW('Water Data'!G67))="","",OFFSET('Water Data'!$G$27,0,10*ROW('Water Data'!G67)))</f>
        <v/>
      </c>
      <c r="CC73" s="371" t="str">
        <f ca="1">+IF(OFFSET('Water Data'!$G$28,0,10*ROW('Water Data'!G67))="","",OFFSET('Water Data'!$G$28,0,10*ROW('Water Data'!G67)))</f>
        <v/>
      </c>
      <c r="CD73" s="371" t="str">
        <f ca="1">+IF(OFFSET('Water Data'!$G$29,0,10*ROW('Water Data'!G67))="","",OFFSET('Water Data'!$G$29,0,10*ROW('Water Data'!G67)))</f>
        <v/>
      </c>
      <c r="CE73" s="371" t="str">
        <f ca="1">+IF(OFFSET('Water Data'!$H$27,0,10*ROW('Water Data'!H67))="","",OFFSET('Water Data'!$H$27,0,10*ROW('Water Data'!H67)))</f>
        <v/>
      </c>
      <c r="CF73" s="371" t="str">
        <f ca="1">+IF(OFFSET('Water Data'!$H$28,0,10*ROW('Water Data'!H67))="","",OFFSET('Water Data'!$H$28,0,10*ROW('Water Data'!H67)))</f>
        <v/>
      </c>
      <c r="CG73" s="371" t="str">
        <f ca="1">+IF(OFFSET('Water Data'!$H$29,0,10*ROW('Water Data'!H67))="","",OFFSET('Water Data'!$H$29,0,10*ROW('Water Data'!H67)))</f>
        <v/>
      </c>
      <c r="CH73" s="371" t="str">
        <f ca="1">+IF(OFFSET('Water Data'!$I$27,0,10*ROW('Water Data'!I67))="","",OFFSET('Water Data'!$I$27,0,10*ROW('Water Data'!I67)))</f>
        <v/>
      </c>
      <c r="CI73" s="371" t="str">
        <f ca="1">+IF(OFFSET('Water Data'!$I$28,0,10*ROW('Water Data'!I67))="","",OFFSET('Water Data'!$I$28,0,10*ROW('Water Data'!I67)))</f>
        <v/>
      </c>
      <c r="CJ73" s="371" t="str">
        <f ca="1">+IF(OFFSET('Water Data'!$I$29,0,10*ROW('Water Data'!I67))="","",OFFSET('Water Data'!$I$29,0,10*ROW('Water Data'!I67)))</f>
        <v/>
      </c>
      <c r="CK73" s="371" t="str">
        <f ca="1">+IF(OFFSET('Sanitation Data'!$D$28,0,10*ROW('Sanitation Data'!D67))="","",OFFSET('Sanitation Data'!$D$28,0,10*ROW('Sanitation Data'!D67)))</f>
        <v/>
      </c>
      <c r="CL73" s="371" t="str">
        <f ca="1">+IF(OFFSET('Sanitation Data'!$D$29,0,10*ROW('Sanitation Data'!D67))="","",OFFSET('Sanitation Data'!$D$29,0,10*ROW('Sanitation Data'!D67)))</f>
        <v/>
      </c>
      <c r="CM73" s="371" t="str">
        <f ca="1">+IF(OFFSET('Sanitation Data'!$D$30,0,10*ROW('Sanitation Data'!D67))="","",OFFSET('Sanitation Data'!$D$30,0,10*ROW('Sanitation Data'!D67)))</f>
        <v/>
      </c>
      <c r="CN73" s="371" t="str">
        <f ca="1">+IF(OFFSET('Sanitation Data'!$D$31,0,10*ROW('Sanitation Data'!D67))="","",OFFSET('Sanitation Data'!$D$31,0,10*ROW('Sanitation Data'!D67)))</f>
        <v/>
      </c>
      <c r="CO73" s="371" t="str">
        <f ca="1">+IF(OFFSET('Sanitation Data'!$D$32,0,10*ROW('Sanitation Data'!D67))="","",OFFSET('Sanitation Data'!$D$32,0,10*ROW('Sanitation Data'!D67)))</f>
        <v/>
      </c>
      <c r="CP73" s="371" t="str">
        <f ca="1">+IF(OFFSET('Sanitation Data'!$E$28,0,10*ROW('Sanitation Data'!E67))="","",OFFSET('Sanitation Data'!$E$28,0,10*ROW('Sanitation Data'!E67)))</f>
        <v/>
      </c>
      <c r="CQ73" s="371" t="str">
        <f ca="1">+IF(OFFSET('Sanitation Data'!$E$29,0,10*ROW('Sanitation Data'!E67))="","",OFFSET('Sanitation Data'!$E$29,0,10*ROW('Sanitation Data'!E67)))</f>
        <v/>
      </c>
      <c r="CR73" s="371" t="str">
        <f ca="1">+IF(OFFSET('Sanitation Data'!$E$30,0,10*ROW('Sanitation Data'!E67))="","",OFFSET('Sanitation Data'!$E$30,0,10*ROW('Sanitation Data'!E67)))</f>
        <v/>
      </c>
      <c r="CS73" s="371" t="str">
        <f ca="1">+IF(OFFSET('Sanitation Data'!$E$31,0,10*ROW('Sanitation Data'!E67))="","",OFFSET('Sanitation Data'!$E$31,0,10*ROW('Sanitation Data'!E67)))</f>
        <v/>
      </c>
      <c r="CT73" s="371" t="str">
        <f ca="1">+IF(OFFSET('Sanitation Data'!$E$32,0,10*ROW('Sanitation Data'!E67))="","",OFFSET('Sanitation Data'!$E$32,0,10*ROW('Sanitation Data'!E67)))</f>
        <v/>
      </c>
      <c r="CU73" s="371" t="str">
        <f ca="1">+IF(OFFSET('Sanitation Data'!$F$28,0,10*ROW('Sanitation Data'!F67))="","",OFFSET('Sanitation Data'!$F$28,0,10*ROW('Sanitation Data'!F67)))</f>
        <v/>
      </c>
      <c r="CV73" s="371" t="str">
        <f ca="1">+IF(OFFSET('Sanitation Data'!$F$29,0,10*ROW('Sanitation Data'!F67))="","",OFFSET('Sanitation Data'!$F$29,0,10*ROW('Sanitation Data'!F67)))</f>
        <v/>
      </c>
      <c r="CW73" s="371" t="str">
        <f ca="1">+IF(OFFSET('Sanitation Data'!$F$30,0,10*ROW('Sanitation Data'!F67))="","",OFFSET('Sanitation Data'!$F$30,0,10*ROW('Sanitation Data'!F67)))</f>
        <v/>
      </c>
      <c r="CX73" s="371" t="str">
        <f ca="1">+IF(OFFSET('Sanitation Data'!$F$31,0,10*ROW('Sanitation Data'!F67))="","",OFFSET('Sanitation Data'!$F$31,0,10*ROW('Sanitation Data'!F67)))</f>
        <v/>
      </c>
      <c r="CY73" s="371" t="str">
        <f ca="1">+IF(OFFSET('Sanitation Data'!$F$32,0,10*ROW('Sanitation Data'!F67))="","",OFFSET('Sanitation Data'!$F$32,0,10*ROW('Sanitation Data'!F67)))</f>
        <v/>
      </c>
      <c r="CZ73" s="371" t="str">
        <f ca="1">+IF(OFFSET('Sanitation Data'!$G$28,0,10*ROW('Sanitation Data'!G67))="","",OFFSET('Sanitation Data'!$G$28,0,10*ROW('Sanitation Data'!G67)))</f>
        <v/>
      </c>
      <c r="DA73" s="371" t="str">
        <f ca="1">+IF(OFFSET('Sanitation Data'!$G$29,0,10*ROW('Sanitation Data'!G67))="","",OFFSET('Sanitation Data'!$G$29,0,10*ROW('Sanitation Data'!G67)))</f>
        <v/>
      </c>
      <c r="DB73" s="371" t="str">
        <f ca="1">+IF(OFFSET('Sanitation Data'!$G$30,0,10*ROW('Sanitation Data'!G67))="","",OFFSET('Sanitation Data'!$G$30,0,10*ROW('Sanitation Data'!G67)))</f>
        <v/>
      </c>
      <c r="DC73" s="371" t="str">
        <f ca="1">+IF(OFFSET('Sanitation Data'!$G$31,0,10*ROW('Sanitation Data'!G67))="","",OFFSET('Sanitation Data'!$G$31,0,10*ROW('Sanitation Data'!G67)))</f>
        <v/>
      </c>
      <c r="DD73" s="371" t="str">
        <f ca="1">+IF(OFFSET('Sanitation Data'!$G$32,0,10*ROW('Sanitation Data'!G67))="","",OFFSET('Sanitation Data'!$G$32,0,10*ROW('Sanitation Data'!G67)))</f>
        <v/>
      </c>
      <c r="DE73" s="371" t="str">
        <f ca="1">+IF(OFFSET('Sanitation Data'!$H$28,0,10*ROW('Sanitation Data'!H67))="","",OFFSET('Sanitation Data'!$H$28,0,10*ROW('Sanitation Data'!H67)))</f>
        <v/>
      </c>
      <c r="DF73" s="371" t="str">
        <f ca="1">+IF(OFFSET('Sanitation Data'!$H$29,0,10*ROW('Sanitation Data'!H67))="","",OFFSET('Sanitation Data'!$H$29,0,10*ROW('Sanitation Data'!H67)))</f>
        <v/>
      </c>
      <c r="DG73" s="371" t="str">
        <f ca="1">+IF(OFFSET('Sanitation Data'!$H$30,0,10*ROW('Sanitation Data'!H67))="","",OFFSET('Sanitation Data'!$H$30,0,10*ROW('Sanitation Data'!H67)))</f>
        <v/>
      </c>
      <c r="DH73" s="371" t="str">
        <f ca="1">+IF(OFFSET('Sanitation Data'!$H$31,0,10*ROW('Sanitation Data'!H67))="","",OFFSET('Sanitation Data'!$H$31,0,10*ROW('Sanitation Data'!H67)))</f>
        <v/>
      </c>
      <c r="DI73" s="371" t="str">
        <f ca="1">+IF(OFFSET('Sanitation Data'!$H$32,0,10*ROW('Sanitation Data'!H67))="","",OFFSET('Sanitation Data'!$H$32,0,10*ROW('Sanitation Data'!H67)))</f>
        <v/>
      </c>
      <c r="DJ73" s="371" t="str">
        <f ca="1">+IF(OFFSET('Sanitation Data'!$I$28,0,10*ROW('Sanitation Data'!I67))="","",OFFSET('Sanitation Data'!$I$28,0,10*ROW('Sanitation Data'!I67)))</f>
        <v/>
      </c>
      <c r="DK73" s="371" t="str">
        <f ca="1">+IF(OFFSET('Sanitation Data'!$I$29,0,10*ROW('Sanitation Data'!I67))="","",OFFSET('Sanitation Data'!$I$29,0,10*ROW('Sanitation Data'!I67)))</f>
        <v/>
      </c>
      <c r="DL73" s="371" t="str">
        <f ca="1">+IF(OFFSET('Sanitation Data'!$I$30,0,10*ROW('Sanitation Data'!I67))="","",OFFSET('Sanitation Data'!$I$30,0,10*ROW('Sanitation Data'!I67)))</f>
        <v/>
      </c>
      <c r="DM73" s="371" t="str">
        <f ca="1">+IF(OFFSET('Sanitation Data'!$I$31,0,10*ROW('Sanitation Data'!I67))="","",OFFSET('Sanitation Data'!$I$31,0,10*ROW('Sanitation Data'!I67)))</f>
        <v/>
      </c>
      <c r="DN73" s="371" t="str">
        <f ca="1">+IF(OFFSET('Sanitation Data'!$I$32,0,10*ROW('Sanitation Data'!I67))="","",OFFSET('Sanitation Data'!$I$32,0,10*ROW('Sanitation Data'!I67)))</f>
        <v/>
      </c>
      <c r="DO73" s="371" t="str">
        <f ca="1">+IF(OFFSET('Hygiene Data'!$D$11,0,10*ROW('Hygiene Data'!D67))="","",OFFSET('Hygiene Data'!$D$11,0,10*ROW('Hygiene Data'!D67)))</f>
        <v/>
      </c>
      <c r="DP73" s="371" t="str">
        <f ca="1">+IF(OFFSET('Hygiene Data'!$D$12,0,10*ROW('Hygiene Data'!D67))="","",OFFSET('Hygiene Data'!$D$12,0,10*ROW('Hygiene Data'!D67)))</f>
        <v/>
      </c>
      <c r="DQ73" s="371" t="str">
        <f ca="1">+IF(OFFSET('Hygiene Data'!$D$13,0,10*ROW('Hygiene Data'!D67))="","",OFFSET('Hygiene Data'!$D$13,0,10*ROW('Hygiene Data'!D67)))</f>
        <v/>
      </c>
      <c r="DR73" s="371" t="str">
        <f ca="1">+IF(OFFSET('Hygiene Data'!$E$11,0,10*ROW('Hygiene Data'!E67))="","",OFFSET('Hygiene Data'!$E$11,0,10*ROW('Hygiene Data'!E67)))</f>
        <v/>
      </c>
      <c r="DS73" s="371" t="str">
        <f ca="1">+IF(OFFSET('Hygiene Data'!$E$12,0,10*ROW('Hygiene Data'!E67))="","",OFFSET('Hygiene Data'!$E$12,0,10*ROW('Hygiene Data'!E67)))</f>
        <v/>
      </c>
      <c r="DT73" s="371" t="str">
        <f ca="1">+IF(OFFSET('Hygiene Data'!$E$13,0,10*ROW('Hygiene Data'!E67))="","",OFFSET('Hygiene Data'!$E$13,0,10*ROW('Hygiene Data'!E67)))</f>
        <v/>
      </c>
      <c r="DU73" s="371" t="str">
        <f ca="1">+IF(OFFSET('Hygiene Data'!$F$11,0,10*ROW('Hygiene Data'!F67))="","",OFFSET('Hygiene Data'!$F$11,0,10*ROW('Hygiene Data'!F67)))</f>
        <v/>
      </c>
      <c r="DV73" s="371" t="str">
        <f ca="1">+IF(OFFSET('Hygiene Data'!$F$12,0,10*ROW('Hygiene Data'!F67))="","",OFFSET('Hygiene Data'!$F$12,0,10*ROW('Hygiene Data'!F67)))</f>
        <v/>
      </c>
      <c r="DW73" s="371" t="str">
        <f ca="1">+IF(OFFSET('Hygiene Data'!$F$13,0,10*ROW('Hygiene Data'!F67))="","",OFFSET('Hygiene Data'!$F$13,0,10*ROW('Hygiene Data'!F67)))</f>
        <v/>
      </c>
      <c r="DX73" s="371" t="str">
        <f ca="1">+IF(OFFSET('Hygiene Data'!$G$11,0,10*ROW('Hygiene Data'!G67))="","",OFFSET('Hygiene Data'!$G$11,0,10*ROW('Hygiene Data'!G67)))</f>
        <v/>
      </c>
      <c r="DY73" s="371" t="str">
        <f ca="1">+IF(OFFSET('Hygiene Data'!$G$12,0,10*ROW('Hygiene Data'!G67))="","",OFFSET('Hygiene Data'!$G$12,0,10*ROW('Hygiene Data'!G67)))</f>
        <v/>
      </c>
      <c r="DZ73" s="371" t="str">
        <f ca="1">+IF(OFFSET('Hygiene Data'!$G$13,0,10*ROW('Hygiene Data'!G67))="","",OFFSET('Hygiene Data'!$G$13,0,10*ROW('Hygiene Data'!G67)))</f>
        <v/>
      </c>
      <c r="EA73" s="371" t="str">
        <f ca="1">+IF(OFFSET('Hygiene Data'!$H$11,0,10*ROW('Hygiene Data'!H67))="","",OFFSET('Hygiene Data'!$H$11,0,10*ROW('Hygiene Data'!H67)))</f>
        <v/>
      </c>
      <c r="EB73" s="371" t="str">
        <f ca="1">+IF(OFFSET('Hygiene Data'!$H$12,0,10*ROW('Hygiene Data'!H67))="","",OFFSET('Hygiene Data'!$H$12,0,10*ROW('Hygiene Data'!H67)))</f>
        <v/>
      </c>
      <c r="EC73" s="371" t="str">
        <f ca="1">+IF(OFFSET('Hygiene Data'!$H$13,0,10*ROW('Hygiene Data'!H67))="","",OFFSET('Hygiene Data'!$H$13,0,10*ROW('Hygiene Data'!H67)))</f>
        <v/>
      </c>
      <c r="ED73" s="371" t="str">
        <f ca="1">+IF(OFFSET('Hygiene Data'!$I$11,0,10*ROW('Hygiene Data'!I67))="","",OFFSET('Hygiene Data'!$I$11,0,10*ROW('Hygiene Data'!I67)))</f>
        <v/>
      </c>
      <c r="EE73" s="371" t="str">
        <f ca="1">+IF(OFFSET('Hygiene Data'!$I$12,0,10*ROW('Hygiene Data'!I67))="","",OFFSET('Hygiene Data'!$I$12,0,10*ROW('Hygiene Data'!I67)))</f>
        <v/>
      </c>
      <c r="EF73" s="371" t="str">
        <f ca="1">+IF(OFFSET('Hygiene Data'!$I$13,0,10*ROW('Hygiene Data'!I67))="","",OFFSET('Hygiene Data'!$I$13,0,10*ROW('Hygiene Data'!I67)))</f>
        <v/>
      </c>
    </row>
    <row r="74" spans="1:136" x14ac:dyDescent="0.25">
      <c r="A74" s="480" t="str">
        <f ca="1">+IF(OFFSET('Water Data'!$B$2,0,10*ROW('Water Data'!E68))="","",OFFSET('Water Data'!$B$2,0,10*ROW('Water Data'!E68)))</f>
        <v/>
      </c>
      <c r="B74" s="480"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7" t="str">
        <f t="shared" ca="1" si="1"/>
        <v/>
      </c>
      <c r="D74" s="508"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8"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8"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8"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8"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8"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8"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8"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8"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8"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8"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8"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8"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8"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8"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8"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8"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8"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9"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9"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9"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9"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9"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9"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9"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9"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9"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9"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9"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9"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9"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9"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9"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9"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9"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9"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9"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9"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9"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9"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9"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9"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9"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9"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9"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9"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9"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9"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10"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6"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10"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10"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10"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10"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10"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10"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10"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10"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10"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10"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10"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10"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10"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10"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10"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10"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1" t="str">
        <f ca="1">+IF(OFFSET('Water Data'!$D$27,0,10*ROW('Water Data'!D68))="","",OFFSET('Water Data'!$D$27,0,10*ROW('Water Data'!D68)))</f>
        <v/>
      </c>
      <c r="BT74" s="371" t="str">
        <f ca="1">+IF(OFFSET('Water Data'!$D$28,0,10*ROW('Water Data'!D68))="","",OFFSET('Water Data'!$D$28,0,10*ROW('Water Data'!D68)))</f>
        <v/>
      </c>
      <c r="BU74" s="371" t="str">
        <f ca="1">+IF(OFFSET('Water Data'!$D$29,0,10*ROW('Water Data'!D68))="","",OFFSET('Water Data'!$D$29,0,10*ROW('Water Data'!D68)))</f>
        <v/>
      </c>
      <c r="BV74" s="371" t="str">
        <f ca="1">+IF(OFFSET('Water Data'!$E$27,0,10*ROW('Water Data'!E68))="","",OFFSET('Water Data'!$E$27,0,10*ROW('Water Data'!E68)))</f>
        <v/>
      </c>
      <c r="BW74" s="371" t="str">
        <f ca="1">+IF(OFFSET('Water Data'!$E$28,0,10*ROW('Water Data'!E68))="","",OFFSET('Water Data'!$E$28,0,10*ROW('Water Data'!E68)))</f>
        <v/>
      </c>
      <c r="BX74" s="371" t="str">
        <f ca="1">+IF(OFFSET('Water Data'!$E$29,0,10*ROW('Water Data'!E68))="","",OFFSET('Water Data'!$E$29,0,10*ROW('Water Data'!E68)))</f>
        <v/>
      </c>
      <c r="BY74" s="371" t="str">
        <f ca="1">+IF(OFFSET('Water Data'!$F$27,0,10*ROW('Water Data'!F68))="","",OFFSET('Water Data'!$F$27,0,10*ROW('Water Data'!F68)))</f>
        <v/>
      </c>
      <c r="BZ74" s="371" t="str">
        <f ca="1">+IF(OFFSET('Water Data'!$F$28,0,10*ROW('Water Data'!F68))="","",OFFSET('Water Data'!$F$28,0,10*ROW('Water Data'!F68)))</f>
        <v/>
      </c>
      <c r="CA74" s="371" t="str">
        <f ca="1">+IF(OFFSET('Water Data'!$F$29,0,10*ROW('Water Data'!F68))="","",OFFSET('Water Data'!$F$29,0,10*ROW('Water Data'!F68)))</f>
        <v/>
      </c>
      <c r="CB74" s="371" t="str">
        <f ca="1">+IF(OFFSET('Water Data'!$G$27,0,10*ROW('Water Data'!G68))="","",OFFSET('Water Data'!$G$27,0,10*ROW('Water Data'!G68)))</f>
        <v/>
      </c>
      <c r="CC74" s="371" t="str">
        <f ca="1">+IF(OFFSET('Water Data'!$G$28,0,10*ROW('Water Data'!G68))="","",OFFSET('Water Data'!$G$28,0,10*ROW('Water Data'!G68)))</f>
        <v/>
      </c>
      <c r="CD74" s="371" t="str">
        <f ca="1">+IF(OFFSET('Water Data'!$G$29,0,10*ROW('Water Data'!G68))="","",OFFSET('Water Data'!$G$29,0,10*ROW('Water Data'!G68)))</f>
        <v/>
      </c>
      <c r="CE74" s="371" t="str">
        <f ca="1">+IF(OFFSET('Water Data'!$H$27,0,10*ROW('Water Data'!H68))="","",OFFSET('Water Data'!$H$27,0,10*ROW('Water Data'!H68)))</f>
        <v/>
      </c>
      <c r="CF74" s="371" t="str">
        <f ca="1">+IF(OFFSET('Water Data'!$H$28,0,10*ROW('Water Data'!H68))="","",OFFSET('Water Data'!$H$28,0,10*ROW('Water Data'!H68)))</f>
        <v/>
      </c>
      <c r="CG74" s="371" t="str">
        <f ca="1">+IF(OFFSET('Water Data'!$H$29,0,10*ROW('Water Data'!H68))="","",OFFSET('Water Data'!$H$29,0,10*ROW('Water Data'!H68)))</f>
        <v/>
      </c>
      <c r="CH74" s="371" t="str">
        <f ca="1">+IF(OFFSET('Water Data'!$I$27,0,10*ROW('Water Data'!I68))="","",OFFSET('Water Data'!$I$27,0,10*ROW('Water Data'!I68)))</f>
        <v/>
      </c>
      <c r="CI74" s="371" t="str">
        <f ca="1">+IF(OFFSET('Water Data'!$I$28,0,10*ROW('Water Data'!I68))="","",OFFSET('Water Data'!$I$28,0,10*ROW('Water Data'!I68)))</f>
        <v/>
      </c>
      <c r="CJ74" s="371" t="str">
        <f ca="1">+IF(OFFSET('Water Data'!$I$29,0,10*ROW('Water Data'!I68))="","",OFFSET('Water Data'!$I$29,0,10*ROW('Water Data'!I68)))</f>
        <v/>
      </c>
      <c r="CK74" s="371" t="str">
        <f ca="1">+IF(OFFSET('Sanitation Data'!$D$28,0,10*ROW('Sanitation Data'!D68))="","",OFFSET('Sanitation Data'!$D$28,0,10*ROW('Sanitation Data'!D68)))</f>
        <v/>
      </c>
      <c r="CL74" s="371" t="str">
        <f ca="1">+IF(OFFSET('Sanitation Data'!$D$29,0,10*ROW('Sanitation Data'!D68))="","",OFFSET('Sanitation Data'!$D$29,0,10*ROW('Sanitation Data'!D68)))</f>
        <v/>
      </c>
      <c r="CM74" s="371" t="str">
        <f ca="1">+IF(OFFSET('Sanitation Data'!$D$30,0,10*ROW('Sanitation Data'!D68))="","",OFFSET('Sanitation Data'!$D$30,0,10*ROW('Sanitation Data'!D68)))</f>
        <v/>
      </c>
      <c r="CN74" s="371" t="str">
        <f ca="1">+IF(OFFSET('Sanitation Data'!$D$31,0,10*ROW('Sanitation Data'!D68))="","",OFFSET('Sanitation Data'!$D$31,0,10*ROW('Sanitation Data'!D68)))</f>
        <v/>
      </c>
      <c r="CO74" s="371" t="str">
        <f ca="1">+IF(OFFSET('Sanitation Data'!$D$32,0,10*ROW('Sanitation Data'!D68))="","",OFFSET('Sanitation Data'!$D$32,0,10*ROW('Sanitation Data'!D68)))</f>
        <v/>
      </c>
      <c r="CP74" s="371" t="str">
        <f ca="1">+IF(OFFSET('Sanitation Data'!$E$28,0,10*ROW('Sanitation Data'!E68))="","",OFFSET('Sanitation Data'!$E$28,0,10*ROW('Sanitation Data'!E68)))</f>
        <v/>
      </c>
      <c r="CQ74" s="371" t="str">
        <f ca="1">+IF(OFFSET('Sanitation Data'!$E$29,0,10*ROW('Sanitation Data'!E68))="","",OFFSET('Sanitation Data'!$E$29,0,10*ROW('Sanitation Data'!E68)))</f>
        <v/>
      </c>
      <c r="CR74" s="371" t="str">
        <f ca="1">+IF(OFFSET('Sanitation Data'!$E$30,0,10*ROW('Sanitation Data'!E68))="","",OFFSET('Sanitation Data'!$E$30,0,10*ROW('Sanitation Data'!E68)))</f>
        <v/>
      </c>
      <c r="CS74" s="371" t="str">
        <f ca="1">+IF(OFFSET('Sanitation Data'!$E$31,0,10*ROW('Sanitation Data'!E68))="","",OFFSET('Sanitation Data'!$E$31,0,10*ROW('Sanitation Data'!E68)))</f>
        <v/>
      </c>
      <c r="CT74" s="371" t="str">
        <f ca="1">+IF(OFFSET('Sanitation Data'!$E$32,0,10*ROW('Sanitation Data'!E68))="","",OFFSET('Sanitation Data'!$E$32,0,10*ROW('Sanitation Data'!E68)))</f>
        <v/>
      </c>
      <c r="CU74" s="371" t="str">
        <f ca="1">+IF(OFFSET('Sanitation Data'!$F$28,0,10*ROW('Sanitation Data'!F68))="","",OFFSET('Sanitation Data'!$F$28,0,10*ROW('Sanitation Data'!F68)))</f>
        <v/>
      </c>
      <c r="CV74" s="371" t="str">
        <f ca="1">+IF(OFFSET('Sanitation Data'!$F$29,0,10*ROW('Sanitation Data'!F68))="","",OFFSET('Sanitation Data'!$F$29,0,10*ROW('Sanitation Data'!F68)))</f>
        <v/>
      </c>
      <c r="CW74" s="371" t="str">
        <f ca="1">+IF(OFFSET('Sanitation Data'!$F$30,0,10*ROW('Sanitation Data'!F68))="","",OFFSET('Sanitation Data'!$F$30,0,10*ROW('Sanitation Data'!F68)))</f>
        <v/>
      </c>
      <c r="CX74" s="371" t="str">
        <f ca="1">+IF(OFFSET('Sanitation Data'!$F$31,0,10*ROW('Sanitation Data'!F68))="","",OFFSET('Sanitation Data'!$F$31,0,10*ROW('Sanitation Data'!F68)))</f>
        <v/>
      </c>
      <c r="CY74" s="371" t="str">
        <f ca="1">+IF(OFFSET('Sanitation Data'!$F$32,0,10*ROW('Sanitation Data'!F68))="","",OFFSET('Sanitation Data'!$F$32,0,10*ROW('Sanitation Data'!F68)))</f>
        <v/>
      </c>
      <c r="CZ74" s="371" t="str">
        <f ca="1">+IF(OFFSET('Sanitation Data'!$G$28,0,10*ROW('Sanitation Data'!G68))="","",OFFSET('Sanitation Data'!$G$28,0,10*ROW('Sanitation Data'!G68)))</f>
        <v/>
      </c>
      <c r="DA74" s="371" t="str">
        <f ca="1">+IF(OFFSET('Sanitation Data'!$G$29,0,10*ROW('Sanitation Data'!G68))="","",OFFSET('Sanitation Data'!$G$29,0,10*ROW('Sanitation Data'!G68)))</f>
        <v/>
      </c>
      <c r="DB74" s="371" t="str">
        <f ca="1">+IF(OFFSET('Sanitation Data'!$G$30,0,10*ROW('Sanitation Data'!G68))="","",OFFSET('Sanitation Data'!$G$30,0,10*ROW('Sanitation Data'!G68)))</f>
        <v/>
      </c>
      <c r="DC74" s="371" t="str">
        <f ca="1">+IF(OFFSET('Sanitation Data'!$G$31,0,10*ROW('Sanitation Data'!G68))="","",OFFSET('Sanitation Data'!$G$31,0,10*ROW('Sanitation Data'!G68)))</f>
        <v/>
      </c>
      <c r="DD74" s="371" t="str">
        <f ca="1">+IF(OFFSET('Sanitation Data'!$G$32,0,10*ROW('Sanitation Data'!G68))="","",OFFSET('Sanitation Data'!$G$32,0,10*ROW('Sanitation Data'!G68)))</f>
        <v/>
      </c>
      <c r="DE74" s="371" t="str">
        <f ca="1">+IF(OFFSET('Sanitation Data'!$H$28,0,10*ROW('Sanitation Data'!H68))="","",OFFSET('Sanitation Data'!$H$28,0,10*ROW('Sanitation Data'!H68)))</f>
        <v/>
      </c>
      <c r="DF74" s="371" t="str">
        <f ca="1">+IF(OFFSET('Sanitation Data'!$H$29,0,10*ROW('Sanitation Data'!H68))="","",OFFSET('Sanitation Data'!$H$29,0,10*ROW('Sanitation Data'!H68)))</f>
        <v/>
      </c>
      <c r="DG74" s="371" t="str">
        <f ca="1">+IF(OFFSET('Sanitation Data'!$H$30,0,10*ROW('Sanitation Data'!H68))="","",OFFSET('Sanitation Data'!$H$30,0,10*ROW('Sanitation Data'!H68)))</f>
        <v/>
      </c>
      <c r="DH74" s="371" t="str">
        <f ca="1">+IF(OFFSET('Sanitation Data'!$H$31,0,10*ROW('Sanitation Data'!H68))="","",OFFSET('Sanitation Data'!$H$31,0,10*ROW('Sanitation Data'!H68)))</f>
        <v/>
      </c>
      <c r="DI74" s="371" t="str">
        <f ca="1">+IF(OFFSET('Sanitation Data'!$H$32,0,10*ROW('Sanitation Data'!H68))="","",OFFSET('Sanitation Data'!$H$32,0,10*ROW('Sanitation Data'!H68)))</f>
        <v/>
      </c>
      <c r="DJ74" s="371" t="str">
        <f ca="1">+IF(OFFSET('Sanitation Data'!$I$28,0,10*ROW('Sanitation Data'!I68))="","",OFFSET('Sanitation Data'!$I$28,0,10*ROW('Sanitation Data'!I68)))</f>
        <v/>
      </c>
      <c r="DK74" s="371" t="str">
        <f ca="1">+IF(OFFSET('Sanitation Data'!$I$29,0,10*ROW('Sanitation Data'!I68))="","",OFFSET('Sanitation Data'!$I$29,0,10*ROW('Sanitation Data'!I68)))</f>
        <v/>
      </c>
      <c r="DL74" s="371" t="str">
        <f ca="1">+IF(OFFSET('Sanitation Data'!$I$30,0,10*ROW('Sanitation Data'!I68))="","",OFFSET('Sanitation Data'!$I$30,0,10*ROW('Sanitation Data'!I68)))</f>
        <v/>
      </c>
      <c r="DM74" s="371" t="str">
        <f ca="1">+IF(OFFSET('Sanitation Data'!$I$31,0,10*ROW('Sanitation Data'!I68))="","",OFFSET('Sanitation Data'!$I$31,0,10*ROW('Sanitation Data'!I68)))</f>
        <v/>
      </c>
      <c r="DN74" s="371" t="str">
        <f ca="1">+IF(OFFSET('Sanitation Data'!$I$32,0,10*ROW('Sanitation Data'!I68))="","",OFFSET('Sanitation Data'!$I$32,0,10*ROW('Sanitation Data'!I68)))</f>
        <v/>
      </c>
      <c r="DO74" s="371" t="str">
        <f ca="1">+IF(OFFSET('Hygiene Data'!$D$11,0,10*ROW('Hygiene Data'!D68))="","",OFFSET('Hygiene Data'!$D$11,0,10*ROW('Hygiene Data'!D68)))</f>
        <v/>
      </c>
      <c r="DP74" s="371" t="str">
        <f ca="1">+IF(OFFSET('Hygiene Data'!$D$12,0,10*ROW('Hygiene Data'!D68))="","",OFFSET('Hygiene Data'!$D$12,0,10*ROW('Hygiene Data'!D68)))</f>
        <v/>
      </c>
      <c r="DQ74" s="371" t="str">
        <f ca="1">+IF(OFFSET('Hygiene Data'!$D$13,0,10*ROW('Hygiene Data'!D68))="","",OFFSET('Hygiene Data'!$D$13,0,10*ROW('Hygiene Data'!D68)))</f>
        <v/>
      </c>
      <c r="DR74" s="371" t="str">
        <f ca="1">+IF(OFFSET('Hygiene Data'!$E$11,0,10*ROW('Hygiene Data'!E68))="","",OFFSET('Hygiene Data'!$E$11,0,10*ROW('Hygiene Data'!E68)))</f>
        <v/>
      </c>
      <c r="DS74" s="371" t="str">
        <f ca="1">+IF(OFFSET('Hygiene Data'!$E$12,0,10*ROW('Hygiene Data'!E68))="","",OFFSET('Hygiene Data'!$E$12,0,10*ROW('Hygiene Data'!E68)))</f>
        <v/>
      </c>
      <c r="DT74" s="371" t="str">
        <f ca="1">+IF(OFFSET('Hygiene Data'!$E$13,0,10*ROW('Hygiene Data'!E68))="","",OFFSET('Hygiene Data'!$E$13,0,10*ROW('Hygiene Data'!E68)))</f>
        <v/>
      </c>
      <c r="DU74" s="371" t="str">
        <f ca="1">+IF(OFFSET('Hygiene Data'!$F$11,0,10*ROW('Hygiene Data'!F68))="","",OFFSET('Hygiene Data'!$F$11,0,10*ROW('Hygiene Data'!F68)))</f>
        <v/>
      </c>
      <c r="DV74" s="371" t="str">
        <f ca="1">+IF(OFFSET('Hygiene Data'!$F$12,0,10*ROW('Hygiene Data'!F68))="","",OFFSET('Hygiene Data'!$F$12,0,10*ROW('Hygiene Data'!F68)))</f>
        <v/>
      </c>
      <c r="DW74" s="371" t="str">
        <f ca="1">+IF(OFFSET('Hygiene Data'!$F$13,0,10*ROW('Hygiene Data'!F68))="","",OFFSET('Hygiene Data'!$F$13,0,10*ROW('Hygiene Data'!F68)))</f>
        <v/>
      </c>
      <c r="DX74" s="371" t="str">
        <f ca="1">+IF(OFFSET('Hygiene Data'!$G$11,0,10*ROW('Hygiene Data'!G68))="","",OFFSET('Hygiene Data'!$G$11,0,10*ROW('Hygiene Data'!G68)))</f>
        <v/>
      </c>
      <c r="DY74" s="371" t="str">
        <f ca="1">+IF(OFFSET('Hygiene Data'!$G$12,0,10*ROW('Hygiene Data'!G68))="","",OFFSET('Hygiene Data'!$G$12,0,10*ROW('Hygiene Data'!G68)))</f>
        <v/>
      </c>
      <c r="DZ74" s="371" t="str">
        <f ca="1">+IF(OFFSET('Hygiene Data'!$G$13,0,10*ROW('Hygiene Data'!G68))="","",OFFSET('Hygiene Data'!$G$13,0,10*ROW('Hygiene Data'!G68)))</f>
        <v/>
      </c>
      <c r="EA74" s="371" t="str">
        <f ca="1">+IF(OFFSET('Hygiene Data'!$H$11,0,10*ROW('Hygiene Data'!H68))="","",OFFSET('Hygiene Data'!$H$11,0,10*ROW('Hygiene Data'!H68)))</f>
        <v/>
      </c>
      <c r="EB74" s="371" t="str">
        <f ca="1">+IF(OFFSET('Hygiene Data'!$H$12,0,10*ROW('Hygiene Data'!H68))="","",OFFSET('Hygiene Data'!$H$12,0,10*ROW('Hygiene Data'!H68)))</f>
        <v/>
      </c>
      <c r="EC74" s="371" t="str">
        <f ca="1">+IF(OFFSET('Hygiene Data'!$H$13,0,10*ROW('Hygiene Data'!H68))="","",OFFSET('Hygiene Data'!$H$13,0,10*ROW('Hygiene Data'!H68)))</f>
        <v/>
      </c>
      <c r="ED74" s="371" t="str">
        <f ca="1">+IF(OFFSET('Hygiene Data'!$I$11,0,10*ROW('Hygiene Data'!I68))="","",OFFSET('Hygiene Data'!$I$11,0,10*ROW('Hygiene Data'!I68)))</f>
        <v/>
      </c>
      <c r="EE74" s="371" t="str">
        <f ca="1">+IF(OFFSET('Hygiene Data'!$I$12,0,10*ROW('Hygiene Data'!I68))="","",OFFSET('Hygiene Data'!$I$12,0,10*ROW('Hygiene Data'!I68)))</f>
        <v/>
      </c>
      <c r="EF74" s="371" t="str">
        <f ca="1">+IF(OFFSET('Hygiene Data'!$I$13,0,10*ROW('Hygiene Data'!I68))="","",OFFSET('Hygiene Data'!$I$13,0,10*ROW('Hygiene Data'!I68)))</f>
        <v/>
      </c>
    </row>
    <row r="75" spans="1:136" x14ac:dyDescent="0.25">
      <c r="A75" s="480" t="str">
        <f ca="1">+IF(OFFSET('Water Data'!$B$2,0,10*ROW('Water Data'!E69))="","",OFFSET('Water Data'!$B$2,0,10*ROW('Water Data'!E69)))</f>
        <v/>
      </c>
      <c r="B75" s="480"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7" t="str">
        <f t="shared" ca="1" si="1"/>
        <v/>
      </c>
      <c r="D75" s="508"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8"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8"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8"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8"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8"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8"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8"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8"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8"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8"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8"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8"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8"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8"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8"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8"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8"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9"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9"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9"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9"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9"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9"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9"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9"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9"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9"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9"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9"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9"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9"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9"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9"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9"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9"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9"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9"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9"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9"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9"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9"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9"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9"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9"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9"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9"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9"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10"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6"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10"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10"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10"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10"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10"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10"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10"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10"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10"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10"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10"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10"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10"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10"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10"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10"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1" t="str">
        <f ca="1">+IF(OFFSET('Water Data'!$D$27,0,10*ROW('Water Data'!D69))="","",OFFSET('Water Data'!$D$27,0,10*ROW('Water Data'!D69)))</f>
        <v/>
      </c>
      <c r="BT75" s="371" t="str">
        <f ca="1">+IF(OFFSET('Water Data'!$D$28,0,10*ROW('Water Data'!D69))="","",OFFSET('Water Data'!$D$28,0,10*ROW('Water Data'!D69)))</f>
        <v/>
      </c>
      <c r="BU75" s="371" t="str">
        <f ca="1">+IF(OFFSET('Water Data'!$D$29,0,10*ROW('Water Data'!D69))="","",OFFSET('Water Data'!$D$29,0,10*ROW('Water Data'!D69)))</f>
        <v/>
      </c>
      <c r="BV75" s="371" t="str">
        <f ca="1">+IF(OFFSET('Water Data'!$E$27,0,10*ROW('Water Data'!E69))="","",OFFSET('Water Data'!$E$27,0,10*ROW('Water Data'!E69)))</f>
        <v/>
      </c>
      <c r="BW75" s="371" t="str">
        <f ca="1">+IF(OFFSET('Water Data'!$E$28,0,10*ROW('Water Data'!E69))="","",OFFSET('Water Data'!$E$28,0,10*ROW('Water Data'!E69)))</f>
        <v/>
      </c>
      <c r="BX75" s="371" t="str">
        <f ca="1">+IF(OFFSET('Water Data'!$E$29,0,10*ROW('Water Data'!E69))="","",OFFSET('Water Data'!$E$29,0,10*ROW('Water Data'!E69)))</f>
        <v/>
      </c>
      <c r="BY75" s="371" t="str">
        <f ca="1">+IF(OFFSET('Water Data'!$F$27,0,10*ROW('Water Data'!F69))="","",OFFSET('Water Data'!$F$27,0,10*ROW('Water Data'!F69)))</f>
        <v/>
      </c>
      <c r="BZ75" s="371" t="str">
        <f ca="1">+IF(OFFSET('Water Data'!$F$28,0,10*ROW('Water Data'!F69))="","",OFFSET('Water Data'!$F$28,0,10*ROW('Water Data'!F69)))</f>
        <v/>
      </c>
      <c r="CA75" s="371" t="str">
        <f ca="1">+IF(OFFSET('Water Data'!$F$29,0,10*ROW('Water Data'!F69))="","",OFFSET('Water Data'!$F$29,0,10*ROW('Water Data'!F69)))</f>
        <v/>
      </c>
      <c r="CB75" s="371" t="str">
        <f ca="1">+IF(OFFSET('Water Data'!$G$27,0,10*ROW('Water Data'!G69))="","",OFFSET('Water Data'!$G$27,0,10*ROW('Water Data'!G69)))</f>
        <v/>
      </c>
      <c r="CC75" s="371" t="str">
        <f ca="1">+IF(OFFSET('Water Data'!$G$28,0,10*ROW('Water Data'!G69))="","",OFFSET('Water Data'!$G$28,0,10*ROW('Water Data'!G69)))</f>
        <v/>
      </c>
      <c r="CD75" s="371" t="str">
        <f ca="1">+IF(OFFSET('Water Data'!$G$29,0,10*ROW('Water Data'!G69))="","",OFFSET('Water Data'!$G$29,0,10*ROW('Water Data'!G69)))</f>
        <v/>
      </c>
      <c r="CE75" s="371" t="str">
        <f ca="1">+IF(OFFSET('Water Data'!$H$27,0,10*ROW('Water Data'!H69))="","",OFFSET('Water Data'!$H$27,0,10*ROW('Water Data'!H69)))</f>
        <v/>
      </c>
      <c r="CF75" s="371" t="str">
        <f ca="1">+IF(OFFSET('Water Data'!$H$28,0,10*ROW('Water Data'!H69))="","",OFFSET('Water Data'!$H$28,0,10*ROW('Water Data'!H69)))</f>
        <v/>
      </c>
      <c r="CG75" s="371" t="str">
        <f ca="1">+IF(OFFSET('Water Data'!$H$29,0,10*ROW('Water Data'!H69))="","",OFFSET('Water Data'!$H$29,0,10*ROW('Water Data'!H69)))</f>
        <v/>
      </c>
      <c r="CH75" s="371" t="str">
        <f ca="1">+IF(OFFSET('Water Data'!$I$27,0,10*ROW('Water Data'!I69))="","",OFFSET('Water Data'!$I$27,0,10*ROW('Water Data'!I69)))</f>
        <v/>
      </c>
      <c r="CI75" s="371" t="str">
        <f ca="1">+IF(OFFSET('Water Data'!$I$28,0,10*ROW('Water Data'!I69))="","",OFFSET('Water Data'!$I$28,0,10*ROW('Water Data'!I69)))</f>
        <v/>
      </c>
      <c r="CJ75" s="371" t="str">
        <f ca="1">+IF(OFFSET('Water Data'!$I$29,0,10*ROW('Water Data'!I69))="","",OFFSET('Water Data'!$I$29,0,10*ROW('Water Data'!I69)))</f>
        <v/>
      </c>
      <c r="CK75" s="371" t="str">
        <f ca="1">+IF(OFFSET('Sanitation Data'!$D$28,0,10*ROW('Sanitation Data'!D69))="","",OFFSET('Sanitation Data'!$D$28,0,10*ROW('Sanitation Data'!D69)))</f>
        <v/>
      </c>
      <c r="CL75" s="371" t="str">
        <f ca="1">+IF(OFFSET('Sanitation Data'!$D$29,0,10*ROW('Sanitation Data'!D69))="","",OFFSET('Sanitation Data'!$D$29,0,10*ROW('Sanitation Data'!D69)))</f>
        <v/>
      </c>
      <c r="CM75" s="371" t="str">
        <f ca="1">+IF(OFFSET('Sanitation Data'!$D$30,0,10*ROW('Sanitation Data'!D69))="","",OFFSET('Sanitation Data'!$D$30,0,10*ROW('Sanitation Data'!D69)))</f>
        <v/>
      </c>
      <c r="CN75" s="371" t="str">
        <f ca="1">+IF(OFFSET('Sanitation Data'!$D$31,0,10*ROW('Sanitation Data'!D69))="","",OFFSET('Sanitation Data'!$D$31,0,10*ROW('Sanitation Data'!D69)))</f>
        <v/>
      </c>
      <c r="CO75" s="371" t="str">
        <f ca="1">+IF(OFFSET('Sanitation Data'!$D$32,0,10*ROW('Sanitation Data'!D69))="","",OFFSET('Sanitation Data'!$D$32,0,10*ROW('Sanitation Data'!D69)))</f>
        <v/>
      </c>
      <c r="CP75" s="371" t="str">
        <f ca="1">+IF(OFFSET('Sanitation Data'!$E$28,0,10*ROW('Sanitation Data'!E69))="","",OFFSET('Sanitation Data'!$E$28,0,10*ROW('Sanitation Data'!E69)))</f>
        <v/>
      </c>
      <c r="CQ75" s="371" t="str">
        <f ca="1">+IF(OFFSET('Sanitation Data'!$E$29,0,10*ROW('Sanitation Data'!E69))="","",OFFSET('Sanitation Data'!$E$29,0,10*ROW('Sanitation Data'!E69)))</f>
        <v/>
      </c>
      <c r="CR75" s="371" t="str">
        <f ca="1">+IF(OFFSET('Sanitation Data'!$E$30,0,10*ROW('Sanitation Data'!E69))="","",OFFSET('Sanitation Data'!$E$30,0,10*ROW('Sanitation Data'!E69)))</f>
        <v/>
      </c>
      <c r="CS75" s="371" t="str">
        <f ca="1">+IF(OFFSET('Sanitation Data'!$E$31,0,10*ROW('Sanitation Data'!E69))="","",OFFSET('Sanitation Data'!$E$31,0,10*ROW('Sanitation Data'!E69)))</f>
        <v/>
      </c>
      <c r="CT75" s="371" t="str">
        <f ca="1">+IF(OFFSET('Sanitation Data'!$E$32,0,10*ROW('Sanitation Data'!E69))="","",OFFSET('Sanitation Data'!$E$32,0,10*ROW('Sanitation Data'!E69)))</f>
        <v/>
      </c>
      <c r="CU75" s="371" t="str">
        <f ca="1">+IF(OFFSET('Sanitation Data'!$F$28,0,10*ROW('Sanitation Data'!F69))="","",OFFSET('Sanitation Data'!$F$28,0,10*ROW('Sanitation Data'!F69)))</f>
        <v/>
      </c>
      <c r="CV75" s="371" t="str">
        <f ca="1">+IF(OFFSET('Sanitation Data'!$F$29,0,10*ROW('Sanitation Data'!F69))="","",OFFSET('Sanitation Data'!$F$29,0,10*ROW('Sanitation Data'!F69)))</f>
        <v/>
      </c>
      <c r="CW75" s="371" t="str">
        <f ca="1">+IF(OFFSET('Sanitation Data'!$F$30,0,10*ROW('Sanitation Data'!F69))="","",OFFSET('Sanitation Data'!$F$30,0,10*ROW('Sanitation Data'!F69)))</f>
        <v/>
      </c>
      <c r="CX75" s="371" t="str">
        <f ca="1">+IF(OFFSET('Sanitation Data'!$F$31,0,10*ROW('Sanitation Data'!F69))="","",OFFSET('Sanitation Data'!$F$31,0,10*ROW('Sanitation Data'!F69)))</f>
        <v/>
      </c>
      <c r="CY75" s="371" t="str">
        <f ca="1">+IF(OFFSET('Sanitation Data'!$F$32,0,10*ROW('Sanitation Data'!F69))="","",OFFSET('Sanitation Data'!$F$32,0,10*ROW('Sanitation Data'!F69)))</f>
        <v/>
      </c>
      <c r="CZ75" s="371" t="str">
        <f ca="1">+IF(OFFSET('Sanitation Data'!$G$28,0,10*ROW('Sanitation Data'!G69))="","",OFFSET('Sanitation Data'!$G$28,0,10*ROW('Sanitation Data'!G69)))</f>
        <v/>
      </c>
      <c r="DA75" s="371" t="str">
        <f ca="1">+IF(OFFSET('Sanitation Data'!$G$29,0,10*ROW('Sanitation Data'!G69))="","",OFFSET('Sanitation Data'!$G$29,0,10*ROW('Sanitation Data'!G69)))</f>
        <v/>
      </c>
      <c r="DB75" s="371" t="str">
        <f ca="1">+IF(OFFSET('Sanitation Data'!$G$30,0,10*ROW('Sanitation Data'!G69))="","",OFFSET('Sanitation Data'!$G$30,0,10*ROW('Sanitation Data'!G69)))</f>
        <v/>
      </c>
      <c r="DC75" s="371" t="str">
        <f ca="1">+IF(OFFSET('Sanitation Data'!$G$31,0,10*ROW('Sanitation Data'!G69))="","",OFFSET('Sanitation Data'!$G$31,0,10*ROW('Sanitation Data'!G69)))</f>
        <v/>
      </c>
      <c r="DD75" s="371" t="str">
        <f ca="1">+IF(OFFSET('Sanitation Data'!$G$32,0,10*ROW('Sanitation Data'!G69))="","",OFFSET('Sanitation Data'!$G$32,0,10*ROW('Sanitation Data'!G69)))</f>
        <v/>
      </c>
      <c r="DE75" s="371" t="str">
        <f ca="1">+IF(OFFSET('Sanitation Data'!$H$28,0,10*ROW('Sanitation Data'!H69))="","",OFFSET('Sanitation Data'!$H$28,0,10*ROW('Sanitation Data'!H69)))</f>
        <v/>
      </c>
      <c r="DF75" s="371" t="str">
        <f ca="1">+IF(OFFSET('Sanitation Data'!$H$29,0,10*ROW('Sanitation Data'!H69))="","",OFFSET('Sanitation Data'!$H$29,0,10*ROW('Sanitation Data'!H69)))</f>
        <v/>
      </c>
      <c r="DG75" s="371" t="str">
        <f ca="1">+IF(OFFSET('Sanitation Data'!$H$30,0,10*ROW('Sanitation Data'!H69))="","",OFFSET('Sanitation Data'!$H$30,0,10*ROW('Sanitation Data'!H69)))</f>
        <v/>
      </c>
      <c r="DH75" s="371" t="str">
        <f ca="1">+IF(OFFSET('Sanitation Data'!$H$31,0,10*ROW('Sanitation Data'!H69))="","",OFFSET('Sanitation Data'!$H$31,0,10*ROW('Sanitation Data'!H69)))</f>
        <v/>
      </c>
      <c r="DI75" s="371" t="str">
        <f ca="1">+IF(OFFSET('Sanitation Data'!$H$32,0,10*ROW('Sanitation Data'!H69))="","",OFFSET('Sanitation Data'!$H$32,0,10*ROW('Sanitation Data'!H69)))</f>
        <v/>
      </c>
      <c r="DJ75" s="371" t="str">
        <f ca="1">+IF(OFFSET('Sanitation Data'!$I$28,0,10*ROW('Sanitation Data'!I69))="","",OFFSET('Sanitation Data'!$I$28,0,10*ROW('Sanitation Data'!I69)))</f>
        <v/>
      </c>
      <c r="DK75" s="371" t="str">
        <f ca="1">+IF(OFFSET('Sanitation Data'!$I$29,0,10*ROW('Sanitation Data'!I69))="","",OFFSET('Sanitation Data'!$I$29,0,10*ROW('Sanitation Data'!I69)))</f>
        <v/>
      </c>
      <c r="DL75" s="371" t="str">
        <f ca="1">+IF(OFFSET('Sanitation Data'!$I$30,0,10*ROW('Sanitation Data'!I69))="","",OFFSET('Sanitation Data'!$I$30,0,10*ROW('Sanitation Data'!I69)))</f>
        <v/>
      </c>
      <c r="DM75" s="371" t="str">
        <f ca="1">+IF(OFFSET('Sanitation Data'!$I$31,0,10*ROW('Sanitation Data'!I69))="","",OFFSET('Sanitation Data'!$I$31,0,10*ROW('Sanitation Data'!I69)))</f>
        <v/>
      </c>
      <c r="DN75" s="371" t="str">
        <f ca="1">+IF(OFFSET('Sanitation Data'!$I$32,0,10*ROW('Sanitation Data'!I69))="","",OFFSET('Sanitation Data'!$I$32,0,10*ROW('Sanitation Data'!I69)))</f>
        <v/>
      </c>
      <c r="DO75" s="371" t="str">
        <f ca="1">+IF(OFFSET('Hygiene Data'!$D$11,0,10*ROW('Hygiene Data'!D69))="","",OFFSET('Hygiene Data'!$D$11,0,10*ROW('Hygiene Data'!D69)))</f>
        <v/>
      </c>
      <c r="DP75" s="371" t="str">
        <f ca="1">+IF(OFFSET('Hygiene Data'!$D$12,0,10*ROW('Hygiene Data'!D69))="","",OFFSET('Hygiene Data'!$D$12,0,10*ROW('Hygiene Data'!D69)))</f>
        <v/>
      </c>
      <c r="DQ75" s="371" t="str">
        <f ca="1">+IF(OFFSET('Hygiene Data'!$D$13,0,10*ROW('Hygiene Data'!D69))="","",OFFSET('Hygiene Data'!$D$13,0,10*ROW('Hygiene Data'!D69)))</f>
        <v/>
      </c>
      <c r="DR75" s="371" t="str">
        <f ca="1">+IF(OFFSET('Hygiene Data'!$E$11,0,10*ROW('Hygiene Data'!E69))="","",OFFSET('Hygiene Data'!$E$11,0,10*ROW('Hygiene Data'!E69)))</f>
        <v/>
      </c>
      <c r="DS75" s="371" t="str">
        <f ca="1">+IF(OFFSET('Hygiene Data'!$E$12,0,10*ROW('Hygiene Data'!E69))="","",OFFSET('Hygiene Data'!$E$12,0,10*ROW('Hygiene Data'!E69)))</f>
        <v/>
      </c>
      <c r="DT75" s="371" t="str">
        <f ca="1">+IF(OFFSET('Hygiene Data'!$E$13,0,10*ROW('Hygiene Data'!E69))="","",OFFSET('Hygiene Data'!$E$13,0,10*ROW('Hygiene Data'!E69)))</f>
        <v/>
      </c>
      <c r="DU75" s="371" t="str">
        <f ca="1">+IF(OFFSET('Hygiene Data'!$F$11,0,10*ROW('Hygiene Data'!F69))="","",OFFSET('Hygiene Data'!$F$11,0,10*ROW('Hygiene Data'!F69)))</f>
        <v/>
      </c>
      <c r="DV75" s="371" t="str">
        <f ca="1">+IF(OFFSET('Hygiene Data'!$F$12,0,10*ROW('Hygiene Data'!F69))="","",OFFSET('Hygiene Data'!$F$12,0,10*ROW('Hygiene Data'!F69)))</f>
        <v/>
      </c>
      <c r="DW75" s="371" t="str">
        <f ca="1">+IF(OFFSET('Hygiene Data'!$F$13,0,10*ROW('Hygiene Data'!F69))="","",OFFSET('Hygiene Data'!$F$13,0,10*ROW('Hygiene Data'!F69)))</f>
        <v/>
      </c>
      <c r="DX75" s="371" t="str">
        <f ca="1">+IF(OFFSET('Hygiene Data'!$G$11,0,10*ROW('Hygiene Data'!G69))="","",OFFSET('Hygiene Data'!$G$11,0,10*ROW('Hygiene Data'!G69)))</f>
        <v/>
      </c>
      <c r="DY75" s="371" t="str">
        <f ca="1">+IF(OFFSET('Hygiene Data'!$G$12,0,10*ROW('Hygiene Data'!G69))="","",OFFSET('Hygiene Data'!$G$12,0,10*ROW('Hygiene Data'!G69)))</f>
        <v/>
      </c>
      <c r="DZ75" s="371" t="str">
        <f ca="1">+IF(OFFSET('Hygiene Data'!$G$13,0,10*ROW('Hygiene Data'!G69))="","",OFFSET('Hygiene Data'!$G$13,0,10*ROW('Hygiene Data'!G69)))</f>
        <v/>
      </c>
      <c r="EA75" s="371" t="str">
        <f ca="1">+IF(OFFSET('Hygiene Data'!$H$11,0,10*ROW('Hygiene Data'!H69))="","",OFFSET('Hygiene Data'!$H$11,0,10*ROW('Hygiene Data'!H69)))</f>
        <v/>
      </c>
      <c r="EB75" s="371" t="str">
        <f ca="1">+IF(OFFSET('Hygiene Data'!$H$12,0,10*ROW('Hygiene Data'!H69))="","",OFFSET('Hygiene Data'!$H$12,0,10*ROW('Hygiene Data'!H69)))</f>
        <v/>
      </c>
      <c r="EC75" s="371" t="str">
        <f ca="1">+IF(OFFSET('Hygiene Data'!$H$13,0,10*ROW('Hygiene Data'!H69))="","",OFFSET('Hygiene Data'!$H$13,0,10*ROW('Hygiene Data'!H69)))</f>
        <v/>
      </c>
      <c r="ED75" s="371" t="str">
        <f ca="1">+IF(OFFSET('Hygiene Data'!$I$11,0,10*ROW('Hygiene Data'!I69))="","",OFFSET('Hygiene Data'!$I$11,0,10*ROW('Hygiene Data'!I69)))</f>
        <v/>
      </c>
      <c r="EE75" s="371" t="str">
        <f ca="1">+IF(OFFSET('Hygiene Data'!$I$12,0,10*ROW('Hygiene Data'!I69))="","",OFFSET('Hygiene Data'!$I$12,0,10*ROW('Hygiene Data'!I69)))</f>
        <v/>
      </c>
      <c r="EF75" s="371" t="str">
        <f ca="1">+IF(OFFSET('Hygiene Data'!$I$13,0,10*ROW('Hygiene Data'!I69))="","",OFFSET('Hygiene Data'!$I$13,0,10*ROW('Hygiene Data'!I69)))</f>
        <v/>
      </c>
    </row>
    <row r="76" spans="1:136" x14ac:dyDescent="0.25">
      <c r="A76" s="480" t="str">
        <f ca="1">+IF(OFFSET('Water Data'!$B$2,0,10*ROW('Water Data'!E70))="","",OFFSET('Water Data'!$B$2,0,10*ROW('Water Data'!E70)))</f>
        <v/>
      </c>
      <c r="B76" s="480"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7" t="str">
        <f t="shared" ca="1" si="1"/>
        <v/>
      </c>
      <c r="D76" s="508"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8"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8"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8"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8"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8"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8"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8"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8"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8"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8"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8"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8"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8"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8"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8"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8"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8"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9"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9"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9"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9"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9"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9"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9"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9"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9"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9"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9"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9"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9"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9"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9"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9"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9"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9"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9"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9"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9"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9"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9"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9"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9"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9"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9"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9"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9"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9"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10"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6"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10"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10"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10"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10"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10"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10"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10"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10"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10"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10"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10"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10"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10"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10"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10"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10"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1" t="str">
        <f ca="1">+IF(OFFSET('Water Data'!$D$27,0,10*ROW('Water Data'!D70))="","",OFFSET('Water Data'!$D$27,0,10*ROW('Water Data'!D70)))</f>
        <v/>
      </c>
      <c r="BT76" s="371" t="str">
        <f ca="1">+IF(OFFSET('Water Data'!$D$28,0,10*ROW('Water Data'!D70))="","",OFFSET('Water Data'!$D$28,0,10*ROW('Water Data'!D70)))</f>
        <v/>
      </c>
      <c r="BU76" s="371" t="str">
        <f ca="1">+IF(OFFSET('Water Data'!$D$29,0,10*ROW('Water Data'!D70))="","",OFFSET('Water Data'!$D$29,0,10*ROW('Water Data'!D70)))</f>
        <v/>
      </c>
      <c r="BV76" s="371" t="str">
        <f ca="1">+IF(OFFSET('Water Data'!$E$27,0,10*ROW('Water Data'!E70))="","",OFFSET('Water Data'!$E$27,0,10*ROW('Water Data'!E70)))</f>
        <v/>
      </c>
      <c r="BW76" s="371" t="str">
        <f ca="1">+IF(OFFSET('Water Data'!$E$28,0,10*ROW('Water Data'!E70))="","",OFFSET('Water Data'!$E$28,0,10*ROW('Water Data'!E70)))</f>
        <v/>
      </c>
      <c r="BX76" s="371" t="str">
        <f ca="1">+IF(OFFSET('Water Data'!$E$29,0,10*ROW('Water Data'!E70))="","",OFFSET('Water Data'!$E$29,0,10*ROW('Water Data'!E70)))</f>
        <v/>
      </c>
      <c r="BY76" s="371" t="str">
        <f ca="1">+IF(OFFSET('Water Data'!$F$27,0,10*ROW('Water Data'!F70))="","",OFFSET('Water Data'!$F$27,0,10*ROW('Water Data'!F70)))</f>
        <v/>
      </c>
      <c r="BZ76" s="371" t="str">
        <f ca="1">+IF(OFFSET('Water Data'!$F$28,0,10*ROW('Water Data'!F70))="","",OFFSET('Water Data'!$F$28,0,10*ROW('Water Data'!F70)))</f>
        <v/>
      </c>
      <c r="CA76" s="371" t="str">
        <f ca="1">+IF(OFFSET('Water Data'!$F$29,0,10*ROW('Water Data'!F70))="","",OFFSET('Water Data'!$F$29,0,10*ROW('Water Data'!F70)))</f>
        <v/>
      </c>
      <c r="CB76" s="371" t="str">
        <f ca="1">+IF(OFFSET('Water Data'!$G$27,0,10*ROW('Water Data'!G70))="","",OFFSET('Water Data'!$G$27,0,10*ROW('Water Data'!G70)))</f>
        <v/>
      </c>
      <c r="CC76" s="371" t="str">
        <f ca="1">+IF(OFFSET('Water Data'!$G$28,0,10*ROW('Water Data'!G70))="","",OFFSET('Water Data'!$G$28,0,10*ROW('Water Data'!G70)))</f>
        <v/>
      </c>
      <c r="CD76" s="371" t="str">
        <f ca="1">+IF(OFFSET('Water Data'!$G$29,0,10*ROW('Water Data'!G70))="","",OFFSET('Water Data'!$G$29,0,10*ROW('Water Data'!G70)))</f>
        <v/>
      </c>
      <c r="CE76" s="371" t="str">
        <f ca="1">+IF(OFFSET('Water Data'!$H$27,0,10*ROW('Water Data'!H70))="","",OFFSET('Water Data'!$H$27,0,10*ROW('Water Data'!H70)))</f>
        <v/>
      </c>
      <c r="CF76" s="371" t="str">
        <f ca="1">+IF(OFFSET('Water Data'!$H$28,0,10*ROW('Water Data'!H70))="","",OFFSET('Water Data'!$H$28,0,10*ROW('Water Data'!H70)))</f>
        <v/>
      </c>
      <c r="CG76" s="371" t="str">
        <f ca="1">+IF(OFFSET('Water Data'!$H$29,0,10*ROW('Water Data'!H70))="","",OFFSET('Water Data'!$H$29,0,10*ROW('Water Data'!H70)))</f>
        <v/>
      </c>
      <c r="CH76" s="371" t="str">
        <f ca="1">+IF(OFFSET('Water Data'!$I$27,0,10*ROW('Water Data'!I70))="","",OFFSET('Water Data'!$I$27,0,10*ROW('Water Data'!I70)))</f>
        <v/>
      </c>
      <c r="CI76" s="371" t="str">
        <f ca="1">+IF(OFFSET('Water Data'!$I$28,0,10*ROW('Water Data'!I70))="","",OFFSET('Water Data'!$I$28,0,10*ROW('Water Data'!I70)))</f>
        <v/>
      </c>
      <c r="CJ76" s="371" t="str">
        <f ca="1">+IF(OFFSET('Water Data'!$I$29,0,10*ROW('Water Data'!I70))="","",OFFSET('Water Data'!$I$29,0,10*ROW('Water Data'!I70)))</f>
        <v/>
      </c>
      <c r="CK76" s="371" t="str">
        <f ca="1">+IF(OFFSET('Sanitation Data'!$D$28,0,10*ROW('Sanitation Data'!D70))="","",OFFSET('Sanitation Data'!$D$28,0,10*ROW('Sanitation Data'!D70)))</f>
        <v/>
      </c>
      <c r="CL76" s="371" t="str">
        <f ca="1">+IF(OFFSET('Sanitation Data'!$D$29,0,10*ROW('Sanitation Data'!D70))="","",OFFSET('Sanitation Data'!$D$29,0,10*ROW('Sanitation Data'!D70)))</f>
        <v/>
      </c>
      <c r="CM76" s="371" t="str">
        <f ca="1">+IF(OFFSET('Sanitation Data'!$D$30,0,10*ROW('Sanitation Data'!D70))="","",OFFSET('Sanitation Data'!$D$30,0,10*ROW('Sanitation Data'!D70)))</f>
        <v/>
      </c>
      <c r="CN76" s="371" t="str">
        <f ca="1">+IF(OFFSET('Sanitation Data'!$D$31,0,10*ROW('Sanitation Data'!D70))="","",OFFSET('Sanitation Data'!$D$31,0,10*ROW('Sanitation Data'!D70)))</f>
        <v/>
      </c>
      <c r="CO76" s="371" t="str">
        <f ca="1">+IF(OFFSET('Sanitation Data'!$D$32,0,10*ROW('Sanitation Data'!D70))="","",OFFSET('Sanitation Data'!$D$32,0,10*ROW('Sanitation Data'!D70)))</f>
        <v/>
      </c>
      <c r="CP76" s="371" t="str">
        <f ca="1">+IF(OFFSET('Sanitation Data'!$E$28,0,10*ROW('Sanitation Data'!E70))="","",OFFSET('Sanitation Data'!$E$28,0,10*ROW('Sanitation Data'!E70)))</f>
        <v/>
      </c>
      <c r="CQ76" s="371" t="str">
        <f ca="1">+IF(OFFSET('Sanitation Data'!$E$29,0,10*ROW('Sanitation Data'!E70))="","",OFFSET('Sanitation Data'!$E$29,0,10*ROW('Sanitation Data'!E70)))</f>
        <v/>
      </c>
      <c r="CR76" s="371" t="str">
        <f ca="1">+IF(OFFSET('Sanitation Data'!$E$30,0,10*ROW('Sanitation Data'!E70))="","",OFFSET('Sanitation Data'!$E$30,0,10*ROW('Sanitation Data'!E70)))</f>
        <v/>
      </c>
      <c r="CS76" s="371" t="str">
        <f ca="1">+IF(OFFSET('Sanitation Data'!$E$31,0,10*ROW('Sanitation Data'!E70))="","",OFFSET('Sanitation Data'!$E$31,0,10*ROW('Sanitation Data'!E70)))</f>
        <v/>
      </c>
      <c r="CT76" s="371" t="str">
        <f ca="1">+IF(OFFSET('Sanitation Data'!$E$32,0,10*ROW('Sanitation Data'!E70))="","",OFFSET('Sanitation Data'!$E$32,0,10*ROW('Sanitation Data'!E70)))</f>
        <v/>
      </c>
      <c r="CU76" s="371" t="str">
        <f ca="1">+IF(OFFSET('Sanitation Data'!$F$28,0,10*ROW('Sanitation Data'!F70))="","",OFFSET('Sanitation Data'!$F$28,0,10*ROW('Sanitation Data'!F70)))</f>
        <v/>
      </c>
      <c r="CV76" s="371" t="str">
        <f ca="1">+IF(OFFSET('Sanitation Data'!$F$29,0,10*ROW('Sanitation Data'!F70))="","",OFFSET('Sanitation Data'!$F$29,0,10*ROW('Sanitation Data'!F70)))</f>
        <v/>
      </c>
      <c r="CW76" s="371" t="str">
        <f ca="1">+IF(OFFSET('Sanitation Data'!$F$30,0,10*ROW('Sanitation Data'!F70))="","",OFFSET('Sanitation Data'!$F$30,0,10*ROW('Sanitation Data'!F70)))</f>
        <v/>
      </c>
      <c r="CX76" s="371" t="str">
        <f ca="1">+IF(OFFSET('Sanitation Data'!$F$31,0,10*ROW('Sanitation Data'!F70))="","",OFFSET('Sanitation Data'!$F$31,0,10*ROW('Sanitation Data'!F70)))</f>
        <v/>
      </c>
      <c r="CY76" s="371" t="str">
        <f ca="1">+IF(OFFSET('Sanitation Data'!$F$32,0,10*ROW('Sanitation Data'!F70))="","",OFFSET('Sanitation Data'!$F$32,0,10*ROW('Sanitation Data'!F70)))</f>
        <v/>
      </c>
      <c r="CZ76" s="371" t="str">
        <f ca="1">+IF(OFFSET('Sanitation Data'!$G$28,0,10*ROW('Sanitation Data'!G70))="","",OFFSET('Sanitation Data'!$G$28,0,10*ROW('Sanitation Data'!G70)))</f>
        <v/>
      </c>
      <c r="DA76" s="371" t="str">
        <f ca="1">+IF(OFFSET('Sanitation Data'!$G$29,0,10*ROW('Sanitation Data'!G70))="","",OFFSET('Sanitation Data'!$G$29,0,10*ROW('Sanitation Data'!G70)))</f>
        <v/>
      </c>
      <c r="DB76" s="371" t="str">
        <f ca="1">+IF(OFFSET('Sanitation Data'!$G$30,0,10*ROW('Sanitation Data'!G70))="","",OFFSET('Sanitation Data'!$G$30,0,10*ROW('Sanitation Data'!G70)))</f>
        <v/>
      </c>
      <c r="DC76" s="371" t="str">
        <f ca="1">+IF(OFFSET('Sanitation Data'!$G$31,0,10*ROW('Sanitation Data'!G70))="","",OFFSET('Sanitation Data'!$G$31,0,10*ROW('Sanitation Data'!G70)))</f>
        <v/>
      </c>
      <c r="DD76" s="371" t="str">
        <f ca="1">+IF(OFFSET('Sanitation Data'!$G$32,0,10*ROW('Sanitation Data'!G70))="","",OFFSET('Sanitation Data'!$G$32,0,10*ROW('Sanitation Data'!G70)))</f>
        <v/>
      </c>
      <c r="DE76" s="371" t="str">
        <f ca="1">+IF(OFFSET('Sanitation Data'!$H$28,0,10*ROW('Sanitation Data'!H70))="","",OFFSET('Sanitation Data'!$H$28,0,10*ROW('Sanitation Data'!H70)))</f>
        <v/>
      </c>
      <c r="DF76" s="371" t="str">
        <f ca="1">+IF(OFFSET('Sanitation Data'!$H$29,0,10*ROW('Sanitation Data'!H70))="","",OFFSET('Sanitation Data'!$H$29,0,10*ROW('Sanitation Data'!H70)))</f>
        <v/>
      </c>
      <c r="DG76" s="371" t="str">
        <f ca="1">+IF(OFFSET('Sanitation Data'!$H$30,0,10*ROW('Sanitation Data'!H70))="","",OFFSET('Sanitation Data'!$H$30,0,10*ROW('Sanitation Data'!H70)))</f>
        <v/>
      </c>
      <c r="DH76" s="371" t="str">
        <f ca="1">+IF(OFFSET('Sanitation Data'!$H$31,0,10*ROW('Sanitation Data'!H70))="","",OFFSET('Sanitation Data'!$H$31,0,10*ROW('Sanitation Data'!H70)))</f>
        <v/>
      </c>
      <c r="DI76" s="371" t="str">
        <f ca="1">+IF(OFFSET('Sanitation Data'!$H$32,0,10*ROW('Sanitation Data'!H70))="","",OFFSET('Sanitation Data'!$H$32,0,10*ROW('Sanitation Data'!H70)))</f>
        <v/>
      </c>
      <c r="DJ76" s="371" t="str">
        <f ca="1">+IF(OFFSET('Sanitation Data'!$I$28,0,10*ROW('Sanitation Data'!I70))="","",OFFSET('Sanitation Data'!$I$28,0,10*ROW('Sanitation Data'!I70)))</f>
        <v/>
      </c>
      <c r="DK76" s="371" t="str">
        <f ca="1">+IF(OFFSET('Sanitation Data'!$I$29,0,10*ROW('Sanitation Data'!I70))="","",OFFSET('Sanitation Data'!$I$29,0,10*ROW('Sanitation Data'!I70)))</f>
        <v/>
      </c>
      <c r="DL76" s="371" t="str">
        <f ca="1">+IF(OFFSET('Sanitation Data'!$I$30,0,10*ROW('Sanitation Data'!I70))="","",OFFSET('Sanitation Data'!$I$30,0,10*ROW('Sanitation Data'!I70)))</f>
        <v/>
      </c>
      <c r="DM76" s="371" t="str">
        <f ca="1">+IF(OFFSET('Sanitation Data'!$I$31,0,10*ROW('Sanitation Data'!I70))="","",OFFSET('Sanitation Data'!$I$31,0,10*ROW('Sanitation Data'!I70)))</f>
        <v/>
      </c>
      <c r="DN76" s="371" t="str">
        <f ca="1">+IF(OFFSET('Sanitation Data'!$I$32,0,10*ROW('Sanitation Data'!I70))="","",OFFSET('Sanitation Data'!$I$32,0,10*ROW('Sanitation Data'!I70)))</f>
        <v/>
      </c>
      <c r="DO76" s="371" t="str">
        <f ca="1">+IF(OFFSET('Hygiene Data'!$D$11,0,10*ROW('Hygiene Data'!D70))="","",OFFSET('Hygiene Data'!$D$11,0,10*ROW('Hygiene Data'!D70)))</f>
        <v/>
      </c>
      <c r="DP76" s="371" t="str">
        <f ca="1">+IF(OFFSET('Hygiene Data'!$D$12,0,10*ROW('Hygiene Data'!D70))="","",OFFSET('Hygiene Data'!$D$12,0,10*ROW('Hygiene Data'!D70)))</f>
        <v/>
      </c>
      <c r="DQ76" s="371" t="str">
        <f ca="1">+IF(OFFSET('Hygiene Data'!$D$13,0,10*ROW('Hygiene Data'!D70))="","",OFFSET('Hygiene Data'!$D$13,0,10*ROW('Hygiene Data'!D70)))</f>
        <v/>
      </c>
      <c r="DR76" s="371" t="str">
        <f ca="1">+IF(OFFSET('Hygiene Data'!$E$11,0,10*ROW('Hygiene Data'!E70))="","",OFFSET('Hygiene Data'!$E$11,0,10*ROW('Hygiene Data'!E70)))</f>
        <v/>
      </c>
      <c r="DS76" s="371" t="str">
        <f ca="1">+IF(OFFSET('Hygiene Data'!$E$12,0,10*ROW('Hygiene Data'!E70))="","",OFFSET('Hygiene Data'!$E$12,0,10*ROW('Hygiene Data'!E70)))</f>
        <v/>
      </c>
      <c r="DT76" s="371" t="str">
        <f ca="1">+IF(OFFSET('Hygiene Data'!$E$13,0,10*ROW('Hygiene Data'!E70))="","",OFFSET('Hygiene Data'!$E$13,0,10*ROW('Hygiene Data'!E70)))</f>
        <v/>
      </c>
      <c r="DU76" s="371" t="str">
        <f ca="1">+IF(OFFSET('Hygiene Data'!$F$11,0,10*ROW('Hygiene Data'!F70))="","",OFFSET('Hygiene Data'!$F$11,0,10*ROW('Hygiene Data'!F70)))</f>
        <v/>
      </c>
      <c r="DV76" s="371" t="str">
        <f ca="1">+IF(OFFSET('Hygiene Data'!$F$12,0,10*ROW('Hygiene Data'!F70))="","",OFFSET('Hygiene Data'!$F$12,0,10*ROW('Hygiene Data'!F70)))</f>
        <v/>
      </c>
      <c r="DW76" s="371" t="str">
        <f ca="1">+IF(OFFSET('Hygiene Data'!$F$13,0,10*ROW('Hygiene Data'!F70))="","",OFFSET('Hygiene Data'!$F$13,0,10*ROW('Hygiene Data'!F70)))</f>
        <v/>
      </c>
      <c r="DX76" s="371" t="str">
        <f ca="1">+IF(OFFSET('Hygiene Data'!$G$11,0,10*ROW('Hygiene Data'!G70))="","",OFFSET('Hygiene Data'!$G$11,0,10*ROW('Hygiene Data'!G70)))</f>
        <v/>
      </c>
      <c r="DY76" s="371" t="str">
        <f ca="1">+IF(OFFSET('Hygiene Data'!$G$12,0,10*ROW('Hygiene Data'!G70))="","",OFFSET('Hygiene Data'!$G$12,0,10*ROW('Hygiene Data'!G70)))</f>
        <v/>
      </c>
      <c r="DZ76" s="371" t="str">
        <f ca="1">+IF(OFFSET('Hygiene Data'!$G$13,0,10*ROW('Hygiene Data'!G70))="","",OFFSET('Hygiene Data'!$G$13,0,10*ROW('Hygiene Data'!G70)))</f>
        <v/>
      </c>
      <c r="EA76" s="371" t="str">
        <f ca="1">+IF(OFFSET('Hygiene Data'!$H$11,0,10*ROW('Hygiene Data'!H70))="","",OFFSET('Hygiene Data'!$H$11,0,10*ROW('Hygiene Data'!H70)))</f>
        <v/>
      </c>
      <c r="EB76" s="371" t="str">
        <f ca="1">+IF(OFFSET('Hygiene Data'!$H$12,0,10*ROW('Hygiene Data'!H70))="","",OFFSET('Hygiene Data'!$H$12,0,10*ROW('Hygiene Data'!H70)))</f>
        <v/>
      </c>
      <c r="EC76" s="371" t="str">
        <f ca="1">+IF(OFFSET('Hygiene Data'!$H$13,0,10*ROW('Hygiene Data'!H70))="","",OFFSET('Hygiene Data'!$H$13,0,10*ROW('Hygiene Data'!H70)))</f>
        <v/>
      </c>
      <c r="ED76" s="371" t="str">
        <f ca="1">+IF(OFFSET('Hygiene Data'!$I$11,0,10*ROW('Hygiene Data'!I70))="","",OFFSET('Hygiene Data'!$I$11,0,10*ROW('Hygiene Data'!I70)))</f>
        <v/>
      </c>
      <c r="EE76" s="371" t="str">
        <f ca="1">+IF(OFFSET('Hygiene Data'!$I$12,0,10*ROW('Hygiene Data'!I70))="","",OFFSET('Hygiene Data'!$I$12,0,10*ROW('Hygiene Data'!I70)))</f>
        <v/>
      </c>
      <c r="EF76" s="371" t="str">
        <f ca="1">+IF(OFFSET('Hygiene Data'!$I$13,0,10*ROW('Hygiene Data'!I70))="","",OFFSET('Hygiene Data'!$I$13,0,10*ROW('Hygiene Data'!I70)))</f>
        <v/>
      </c>
    </row>
    <row r="77" spans="1:136" x14ac:dyDescent="0.25">
      <c r="A77" s="480" t="str">
        <f ca="1">+IF(OFFSET('Water Data'!$B$2,0,10*ROW('Water Data'!E71))="","",OFFSET('Water Data'!$B$2,0,10*ROW('Water Data'!E71)))</f>
        <v/>
      </c>
      <c r="B77" s="480"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7" t="str">
        <f t="shared" ca="1" si="1"/>
        <v/>
      </c>
      <c r="D77" s="508"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8"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8"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8"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8"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8"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8"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8"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8"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8"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8"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8"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8"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8"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8"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8"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8"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8"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9"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9"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9"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9"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9"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9"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9"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9"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9"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9"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9"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9"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9"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9"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9"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9"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9"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9"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9"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9"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9"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9"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9"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9"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9"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9"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9"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9"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9"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9"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10"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6"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10"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10"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10"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10"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10"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10"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10"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10"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10"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10"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10"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10"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10"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10"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10"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10"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1" t="str">
        <f ca="1">+IF(OFFSET('Water Data'!$D$27,0,10*ROW('Water Data'!D71))="","",OFFSET('Water Data'!$D$27,0,10*ROW('Water Data'!D71)))</f>
        <v/>
      </c>
      <c r="BT77" s="371" t="str">
        <f ca="1">+IF(OFFSET('Water Data'!$D$28,0,10*ROW('Water Data'!D71))="","",OFFSET('Water Data'!$D$28,0,10*ROW('Water Data'!D71)))</f>
        <v/>
      </c>
      <c r="BU77" s="371" t="str">
        <f ca="1">+IF(OFFSET('Water Data'!$D$29,0,10*ROW('Water Data'!D71))="","",OFFSET('Water Data'!$D$29,0,10*ROW('Water Data'!D71)))</f>
        <v/>
      </c>
      <c r="BV77" s="371" t="str">
        <f ca="1">+IF(OFFSET('Water Data'!$E$27,0,10*ROW('Water Data'!E71))="","",OFFSET('Water Data'!$E$27,0,10*ROW('Water Data'!E71)))</f>
        <v/>
      </c>
      <c r="BW77" s="371" t="str">
        <f ca="1">+IF(OFFSET('Water Data'!$E$28,0,10*ROW('Water Data'!E71))="","",OFFSET('Water Data'!$E$28,0,10*ROW('Water Data'!E71)))</f>
        <v/>
      </c>
      <c r="BX77" s="371" t="str">
        <f ca="1">+IF(OFFSET('Water Data'!$E$29,0,10*ROW('Water Data'!E71))="","",OFFSET('Water Data'!$E$29,0,10*ROW('Water Data'!E71)))</f>
        <v/>
      </c>
      <c r="BY77" s="371" t="str">
        <f ca="1">+IF(OFFSET('Water Data'!$F$27,0,10*ROW('Water Data'!F71))="","",OFFSET('Water Data'!$F$27,0,10*ROW('Water Data'!F71)))</f>
        <v/>
      </c>
      <c r="BZ77" s="371" t="str">
        <f ca="1">+IF(OFFSET('Water Data'!$F$28,0,10*ROW('Water Data'!F71))="","",OFFSET('Water Data'!$F$28,0,10*ROW('Water Data'!F71)))</f>
        <v/>
      </c>
      <c r="CA77" s="371" t="str">
        <f ca="1">+IF(OFFSET('Water Data'!$F$29,0,10*ROW('Water Data'!F71))="","",OFFSET('Water Data'!$F$29,0,10*ROW('Water Data'!F71)))</f>
        <v/>
      </c>
      <c r="CB77" s="371" t="str">
        <f ca="1">+IF(OFFSET('Water Data'!$G$27,0,10*ROW('Water Data'!G71))="","",OFFSET('Water Data'!$G$27,0,10*ROW('Water Data'!G71)))</f>
        <v/>
      </c>
      <c r="CC77" s="371" t="str">
        <f ca="1">+IF(OFFSET('Water Data'!$G$28,0,10*ROW('Water Data'!G71))="","",OFFSET('Water Data'!$G$28,0,10*ROW('Water Data'!G71)))</f>
        <v/>
      </c>
      <c r="CD77" s="371" t="str">
        <f ca="1">+IF(OFFSET('Water Data'!$G$29,0,10*ROW('Water Data'!G71))="","",OFFSET('Water Data'!$G$29,0,10*ROW('Water Data'!G71)))</f>
        <v/>
      </c>
      <c r="CE77" s="371" t="str">
        <f ca="1">+IF(OFFSET('Water Data'!$H$27,0,10*ROW('Water Data'!H71))="","",OFFSET('Water Data'!$H$27,0,10*ROW('Water Data'!H71)))</f>
        <v/>
      </c>
      <c r="CF77" s="371" t="str">
        <f ca="1">+IF(OFFSET('Water Data'!$H$28,0,10*ROW('Water Data'!H71))="","",OFFSET('Water Data'!$H$28,0,10*ROW('Water Data'!H71)))</f>
        <v/>
      </c>
      <c r="CG77" s="371" t="str">
        <f ca="1">+IF(OFFSET('Water Data'!$H$29,0,10*ROW('Water Data'!H71))="","",OFFSET('Water Data'!$H$29,0,10*ROW('Water Data'!H71)))</f>
        <v/>
      </c>
      <c r="CH77" s="371" t="str">
        <f ca="1">+IF(OFFSET('Water Data'!$I$27,0,10*ROW('Water Data'!I71))="","",OFFSET('Water Data'!$I$27,0,10*ROW('Water Data'!I71)))</f>
        <v/>
      </c>
      <c r="CI77" s="371" t="str">
        <f ca="1">+IF(OFFSET('Water Data'!$I$28,0,10*ROW('Water Data'!I71))="","",OFFSET('Water Data'!$I$28,0,10*ROW('Water Data'!I71)))</f>
        <v/>
      </c>
      <c r="CJ77" s="371" t="str">
        <f ca="1">+IF(OFFSET('Water Data'!$I$29,0,10*ROW('Water Data'!I71))="","",OFFSET('Water Data'!$I$29,0,10*ROW('Water Data'!I71)))</f>
        <v/>
      </c>
      <c r="CK77" s="371" t="str">
        <f ca="1">+IF(OFFSET('Sanitation Data'!$D$28,0,10*ROW('Sanitation Data'!D71))="","",OFFSET('Sanitation Data'!$D$28,0,10*ROW('Sanitation Data'!D71)))</f>
        <v/>
      </c>
      <c r="CL77" s="371" t="str">
        <f ca="1">+IF(OFFSET('Sanitation Data'!$D$29,0,10*ROW('Sanitation Data'!D71))="","",OFFSET('Sanitation Data'!$D$29,0,10*ROW('Sanitation Data'!D71)))</f>
        <v/>
      </c>
      <c r="CM77" s="371" t="str">
        <f ca="1">+IF(OFFSET('Sanitation Data'!$D$30,0,10*ROW('Sanitation Data'!D71))="","",OFFSET('Sanitation Data'!$D$30,0,10*ROW('Sanitation Data'!D71)))</f>
        <v/>
      </c>
      <c r="CN77" s="371" t="str">
        <f ca="1">+IF(OFFSET('Sanitation Data'!$D$31,0,10*ROW('Sanitation Data'!D71))="","",OFFSET('Sanitation Data'!$D$31,0,10*ROW('Sanitation Data'!D71)))</f>
        <v/>
      </c>
      <c r="CO77" s="371" t="str">
        <f ca="1">+IF(OFFSET('Sanitation Data'!$D$32,0,10*ROW('Sanitation Data'!D71))="","",OFFSET('Sanitation Data'!$D$32,0,10*ROW('Sanitation Data'!D71)))</f>
        <v/>
      </c>
      <c r="CP77" s="371" t="str">
        <f ca="1">+IF(OFFSET('Sanitation Data'!$E$28,0,10*ROW('Sanitation Data'!E71))="","",OFFSET('Sanitation Data'!$E$28,0,10*ROW('Sanitation Data'!E71)))</f>
        <v/>
      </c>
      <c r="CQ77" s="371" t="str">
        <f ca="1">+IF(OFFSET('Sanitation Data'!$E$29,0,10*ROW('Sanitation Data'!E71))="","",OFFSET('Sanitation Data'!$E$29,0,10*ROW('Sanitation Data'!E71)))</f>
        <v/>
      </c>
      <c r="CR77" s="371" t="str">
        <f ca="1">+IF(OFFSET('Sanitation Data'!$E$30,0,10*ROW('Sanitation Data'!E71))="","",OFFSET('Sanitation Data'!$E$30,0,10*ROW('Sanitation Data'!E71)))</f>
        <v/>
      </c>
      <c r="CS77" s="371" t="str">
        <f ca="1">+IF(OFFSET('Sanitation Data'!$E$31,0,10*ROW('Sanitation Data'!E71))="","",OFFSET('Sanitation Data'!$E$31,0,10*ROW('Sanitation Data'!E71)))</f>
        <v/>
      </c>
      <c r="CT77" s="371" t="str">
        <f ca="1">+IF(OFFSET('Sanitation Data'!$E$32,0,10*ROW('Sanitation Data'!E71))="","",OFFSET('Sanitation Data'!$E$32,0,10*ROW('Sanitation Data'!E71)))</f>
        <v/>
      </c>
      <c r="CU77" s="371" t="str">
        <f ca="1">+IF(OFFSET('Sanitation Data'!$F$28,0,10*ROW('Sanitation Data'!F71))="","",OFFSET('Sanitation Data'!$F$28,0,10*ROW('Sanitation Data'!F71)))</f>
        <v/>
      </c>
      <c r="CV77" s="371" t="str">
        <f ca="1">+IF(OFFSET('Sanitation Data'!$F$29,0,10*ROW('Sanitation Data'!F71))="","",OFFSET('Sanitation Data'!$F$29,0,10*ROW('Sanitation Data'!F71)))</f>
        <v/>
      </c>
      <c r="CW77" s="371" t="str">
        <f ca="1">+IF(OFFSET('Sanitation Data'!$F$30,0,10*ROW('Sanitation Data'!F71))="","",OFFSET('Sanitation Data'!$F$30,0,10*ROW('Sanitation Data'!F71)))</f>
        <v/>
      </c>
      <c r="CX77" s="371" t="str">
        <f ca="1">+IF(OFFSET('Sanitation Data'!$F$31,0,10*ROW('Sanitation Data'!F71))="","",OFFSET('Sanitation Data'!$F$31,0,10*ROW('Sanitation Data'!F71)))</f>
        <v/>
      </c>
      <c r="CY77" s="371" t="str">
        <f ca="1">+IF(OFFSET('Sanitation Data'!$F$32,0,10*ROW('Sanitation Data'!F71))="","",OFFSET('Sanitation Data'!$F$32,0,10*ROW('Sanitation Data'!F71)))</f>
        <v/>
      </c>
      <c r="CZ77" s="371" t="str">
        <f ca="1">+IF(OFFSET('Sanitation Data'!$G$28,0,10*ROW('Sanitation Data'!G71))="","",OFFSET('Sanitation Data'!$G$28,0,10*ROW('Sanitation Data'!G71)))</f>
        <v/>
      </c>
      <c r="DA77" s="371" t="str">
        <f ca="1">+IF(OFFSET('Sanitation Data'!$G$29,0,10*ROW('Sanitation Data'!G71))="","",OFFSET('Sanitation Data'!$G$29,0,10*ROW('Sanitation Data'!G71)))</f>
        <v/>
      </c>
      <c r="DB77" s="371" t="str">
        <f ca="1">+IF(OFFSET('Sanitation Data'!$G$30,0,10*ROW('Sanitation Data'!G71))="","",OFFSET('Sanitation Data'!$G$30,0,10*ROW('Sanitation Data'!G71)))</f>
        <v/>
      </c>
      <c r="DC77" s="371" t="str">
        <f ca="1">+IF(OFFSET('Sanitation Data'!$G$31,0,10*ROW('Sanitation Data'!G71))="","",OFFSET('Sanitation Data'!$G$31,0,10*ROW('Sanitation Data'!G71)))</f>
        <v/>
      </c>
      <c r="DD77" s="371" t="str">
        <f ca="1">+IF(OFFSET('Sanitation Data'!$G$32,0,10*ROW('Sanitation Data'!G71))="","",OFFSET('Sanitation Data'!$G$32,0,10*ROW('Sanitation Data'!G71)))</f>
        <v/>
      </c>
      <c r="DE77" s="371" t="str">
        <f ca="1">+IF(OFFSET('Sanitation Data'!$H$28,0,10*ROW('Sanitation Data'!H71))="","",OFFSET('Sanitation Data'!$H$28,0,10*ROW('Sanitation Data'!H71)))</f>
        <v/>
      </c>
      <c r="DF77" s="371" t="str">
        <f ca="1">+IF(OFFSET('Sanitation Data'!$H$29,0,10*ROW('Sanitation Data'!H71))="","",OFFSET('Sanitation Data'!$H$29,0,10*ROW('Sanitation Data'!H71)))</f>
        <v/>
      </c>
      <c r="DG77" s="371" t="str">
        <f ca="1">+IF(OFFSET('Sanitation Data'!$H$30,0,10*ROW('Sanitation Data'!H71))="","",OFFSET('Sanitation Data'!$H$30,0,10*ROW('Sanitation Data'!H71)))</f>
        <v/>
      </c>
      <c r="DH77" s="371" t="str">
        <f ca="1">+IF(OFFSET('Sanitation Data'!$H$31,0,10*ROW('Sanitation Data'!H71))="","",OFFSET('Sanitation Data'!$H$31,0,10*ROW('Sanitation Data'!H71)))</f>
        <v/>
      </c>
      <c r="DI77" s="371" t="str">
        <f ca="1">+IF(OFFSET('Sanitation Data'!$H$32,0,10*ROW('Sanitation Data'!H71))="","",OFFSET('Sanitation Data'!$H$32,0,10*ROW('Sanitation Data'!H71)))</f>
        <v/>
      </c>
      <c r="DJ77" s="371" t="str">
        <f ca="1">+IF(OFFSET('Sanitation Data'!$I$28,0,10*ROW('Sanitation Data'!I71))="","",OFFSET('Sanitation Data'!$I$28,0,10*ROW('Sanitation Data'!I71)))</f>
        <v/>
      </c>
      <c r="DK77" s="371" t="str">
        <f ca="1">+IF(OFFSET('Sanitation Data'!$I$29,0,10*ROW('Sanitation Data'!I71))="","",OFFSET('Sanitation Data'!$I$29,0,10*ROW('Sanitation Data'!I71)))</f>
        <v/>
      </c>
      <c r="DL77" s="371" t="str">
        <f ca="1">+IF(OFFSET('Sanitation Data'!$I$30,0,10*ROW('Sanitation Data'!I71))="","",OFFSET('Sanitation Data'!$I$30,0,10*ROW('Sanitation Data'!I71)))</f>
        <v/>
      </c>
      <c r="DM77" s="371" t="str">
        <f ca="1">+IF(OFFSET('Sanitation Data'!$I$31,0,10*ROW('Sanitation Data'!I71))="","",OFFSET('Sanitation Data'!$I$31,0,10*ROW('Sanitation Data'!I71)))</f>
        <v/>
      </c>
      <c r="DN77" s="371" t="str">
        <f ca="1">+IF(OFFSET('Sanitation Data'!$I$32,0,10*ROW('Sanitation Data'!I71))="","",OFFSET('Sanitation Data'!$I$32,0,10*ROW('Sanitation Data'!I71)))</f>
        <v/>
      </c>
      <c r="DO77" s="371" t="str">
        <f ca="1">+IF(OFFSET('Hygiene Data'!$D$11,0,10*ROW('Hygiene Data'!D71))="","",OFFSET('Hygiene Data'!$D$11,0,10*ROW('Hygiene Data'!D71)))</f>
        <v/>
      </c>
      <c r="DP77" s="371" t="str">
        <f ca="1">+IF(OFFSET('Hygiene Data'!$D$12,0,10*ROW('Hygiene Data'!D71))="","",OFFSET('Hygiene Data'!$D$12,0,10*ROW('Hygiene Data'!D71)))</f>
        <v/>
      </c>
      <c r="DQ77" s="371" t="str">
        <f ca="1">+IF(OFFSET('Hygiene Data'!$D$13,0,10*ROW('Hygiene Data'!D71))="","",OFFSET('Hygiene Data'!$D$13,0,10*ROW('Hygiene Data'!D71)))</f>
        <v/>
      </c>
      <c r="DR77" s="371" t="str">
        <f ca="1">+IF(OFFSET('Hygiene Data'!$E$11,0,10*ROW('Hygiene Data'!E71))="","",OFFSET('Hygiene Data'!$E$11,0,10*ROW('Hygiene Data'!E71)))</f>
        <v/>
      </c>
      <c r="DS77" s="371" t="str">
        <f ca="1">+IF(OFFSET('Hygiene Data'!$E$12,0,10*ROW('Hygiene Data'!E71))="","",OFFSET('Hygiene Data'!$E$12,0,10*ROW('Hygiene Data'!E71)))</f>
        <v/>
      </c>
      <c r="DT77" s="371" t="str">
        <f ca="1">+IF(OFFSET('Hygiene Data'!$E$13,0,10*ROW('Hygiene Data'!E71))="","",OFFSET('Hygiene Data'!$E$13,0,10*ROW('Hygiene Data'!E71)))</f>
        <v/>
      </c>
      <c r="DU77" s="371" t="str">
        <f ca="1">+IF(OFFSET('Hygiene Data'!$F$11,0,10*ROW('Hygiene Data'!F71))="","",OFFSET('Hygiene Data'!$F$11,0,10*ROW('Hygiene Data'!F71)))</f>
        <v/>
      </c>
      <c r="DV77" s="371" t="str">
        <f ca="1">+IF(OFFSET('Hygiene Data'!$F$12,0,10*ROW('Hygiene Data'!F71))="","",OFFSET('Hygiene Data'!$F$12,0,10*ROW('Hygiene Data'!F71)))</f>
        <v/>
      </c>
      <c r="DW77" s="371" t="str">
        <f ca="1">+IF(OFFSET('Hygiene Data'!$F$13,0,10*ROW('Hygiene Data'!F71))="","",OFFSET('Hygiene Data'!$F$13,0,10*ROW('Hygiene Data'!F71)))</f>
        <v/>
      </c>
      <c r="DX77" s="371" t="str">
        <f ca="1">+IF(OFFSET('Hygiene Data'!$G$11,0,10*ROW('Hygiene Data'!G71))="","",OFFSET('Hygiene Data'!$G$11,0,10*ROW('Hygiene Data'!G71)))</f>
        <v/>
      </c>
      <c r="DY77" s="371" t="str">
        <f ca="1">+IF(OFFSET('Hygiene Data'!$G$12,0,10*ROW('Hygiene Data'!G71))="","",OFFSET('Hygiene Data'!$G$12,0,10*ROW('Hygiene Data'!G71)))</f>
        <v/>
      </c>
      <c r="DZ77" s="371" t="str">
        <f ca="1">+IF(OFFSET('Hygiene Data'!$G$13,0,10*ROW('Hygiene Data'!G71))="","",OFFSET('Hygiene Data'!$G$13,0,10*ROW('Hygiene Data'!G71)))</f>
        <v/>
      </c>
      <c r="EA77" s="371" t="str">
        <f ca="1">+IF(OFFSET('Hygiene Data'!$H$11,0,10*ROW('Hygiene Data'!H71))="","",OFFSET('Hygiene Data'!$H$11,0,10*ROW('Hygiene Data'!H71)))</f>
        <v/>
      </c>
      <c r="EB77" s="371" t="str">
        <f ca="1">+IF(OFFSET('Hygiene Data'!$H$12,0,10*ROW('Hygiene Data'!H71))="","",OFFSET('Hygiene Data'!$H$12,0,10*ROW('Hygiene Data'!H71)))</f>
        <v/>
      </c>
      <c r="EC77" s="371" t="str">
        <f ca="1">+IF(OFFSET('Hygiene Data'!$H$13,0,10*ROW('Hygiene Data'!H71))="","",OFFSET('Hygiene Data'!$H$13,0,10*ROW('Hygiene Data'!H71)))</f>
        <v/>
      </c>
      <c r="ED77" s="371" t="str">
        <f ca="1">+IF(OFFSET('Hygiene Data'!$I$11,0,10*ROW('Hygiene Data'!I71))="","",OFFSET('Hygiene Data'!$I$11,0,10*ROW('Hygiene Data'!I71)))</f>
        <v/>
      </c>
      <c r="EE77" s="371" t="str">
        <f ca="1">+IF(OFFSET('Hygiene Data'!$I$12,0,10*ROW('Hygiene Data'!I71))="","",OFFSET('Hygiene Data'!$I$12,0,10*ROW('Hygiene Data'!I71)))</f>
        <v/>
      </c>
      <c r="EF77" s="371" t="str">
        <f ca="1">+IF(OFFSET('Hygiene Data'!$I$13,0,10*ROW('Hygiene Data'!I71))="","",OFFSET('Hygiene Data'!$I$13,0,10*ROW('Hygiene Data'!I71)))</f>
        <v/>
      </c>
    </row>
    <row r="78" spans="1:136" x14ac:dyDescent="0.25">
      <c r="A78" s="480" t="str">
        <f ca="1">+IF(OFFSET('Water Data'!$B$2,0,10*ROW('Water Data'!E72))="","",OFFSET('Water Data'!$B$2,0,10*ROW('Water Data'!E72)))</f>
        <v/>
      </c>
      <c r="B78" s="480"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7" t="str">
        <f t="shared" ca="1" si="1"/>
        <v/>
      </c>
      <c r="D78" s="508"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8"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8"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8"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8"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8"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8"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8"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8"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8"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8"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8"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8"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8"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8"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8"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8"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8"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9"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9"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9"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9"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9"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9"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9"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9"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9"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9"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9"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9"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9"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9"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9"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9"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9"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9"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9"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9"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9"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9"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9"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9"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9"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9"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9"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9"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9"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9"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10"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6"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10"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10"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10"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10"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10"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10"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10"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10"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10"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10"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10"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10"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10"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10"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10"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10"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1" t="str">
        <f ca="1">+IF(OFFSET('Water Data'!$D$27,0,10*ROW('Water Data'!D72))="","",OFFSET('Water Data'!$D$27,0,10*ROW('Water Data'!D72)))</f>
        <v/>
      </c>
      <c r="BT78" s="371" t="str">
        <f ca="1">+IF(OFFSET('Water Data'!$D$28,0,10*ROW('Water Data'!D72))="","",OFFSET('Water Data'!$D$28,0,10*ROW('Water Data'!D72)))</f>
        <v/>
      </c>
      <c r="BU78" s="371" t="str">
        <f ca="1">+IF(OFFSET('Water Data'!$D$29,0,10*ROW('Water Data'!D72))="","",OFFSET('Water Data'!$D$29,0,10*ROW('Water Data'!D72)))</f>
        <v/>
      </c>
      <c r="BV78" s="371" t="str">
        <f ca="1">+IF(OFFSET('Water Data'!$E$27,0,10*ROW('Water Data'!E72))="","",OFFSET('Water Data'!$E$27,0,10*ROW('Water Data'!E72)))</f>
        <v/>
      </c>
      <c r="BW78" s="371" t="str">
        <f ca="1">+IF(OFFSET('Water Data'!$E$28,0,10*ROW('Water Data'!E72))="","",OFFSET('Water Data'!$E$28,0,10*ROW('Water Data'!E72)))</f>
        <v/>
      </c>
      <c r="BX78" s="371" t="str">
        <f ca="1">+IF(OFFSET('Water Data'!$E$29,0,10*ROW('Water Data'!E72))="","",OFFSET('Water Data'!$E$29,0,10*ROW('Water Data'!E72)))</f>
        <v/>
      </c>
      <c r="BY78" s="371" t="str">
        <f ca="1">+IF(OFFSET('Water Data'!$F$27,0,10*ROW('Water Data'!F72))="","",OFFSET('Water Data'!$F$27,0,10*ROW('Water Data'!F72)))</f>
        <v/>
      </c>
      <c r="BZ78" s="371" t="str">
        <f ca="1">+IF(OFFSET('Water Data'!$F$28,0,10*ROW('Water Data'!F72))="","",OFFSET('Water Data'!$F$28,0,10*ROW('Water Data'!F72)))</f>
        <v/>
      </c>
      <c r="CA78" s="371" t="str">
        <f ca="1">+IF(OFFSET('Water Data'!$F$29,0,10*ROW('Water Data'!F72))="","",OFFSET('Water Data'!$F$29,0,10*ROW('Water Data'!F72)))</f>
        <v/>
      </c>
      <c r="CB78" s="371" t="str">
        <f ca="1">+IF(OFFSET('Water Data'!$G$27,0,10*ROW('Water Data'!G72))="","",OFFSET('Water Data'!$G$27,0,10*ROW('Water Data'!G72)))</f>
        <v/>
      </c>
      <c r="CC78" s="371" t="str">
        <f ca="1">+IF(OFFSET('Water Data'!$G$28,0,10*ROW('Water Data'!G72))="","",OFFSET('Water Data'!$G$28,0,10*ROW('Water Data'!G72)))</f>
        <v/>
      </c>
      <c r="CD78" s="371" t="str">
        <f ca="1">+IF(OFFSET('Water Data'!$G$29,0,10*ROW('Water Data'!G72))="","",OFFSET('Water Data'!$G$29,0,10*ROW('Water Data'!G72)))</f>
        <v/>
      </c>
      <c r="CE78" s="371" t="str">
        <f ca="1">+IF(OFFSET('Water Data'!$H$27,0,10*ROW('Water Data'!H72))="","",OFFSET('Water Data'!$H$27,0,10*ROW('Water Data'!H72)))</f>
        <v/>
      </c>
      <c r="CF78" s="371" t="str">
        <f ca="1">+IF(OFFSET('Water Data'!$H$28,0,10*ROW('Water Data'!H72))="","",OFFSET('Water Data'!$H$28,0,10*ROW('Water Data'!H72)))</f>
        <v/>
      </c>
      <c r="CG78" s="371" t="str">
        <f ca="1">+IF(OFFSET('Water Data'!$H$29,0,10*ROW('Water Data'!H72))="","",OFFSET('Water Data'!$H$29,0,10*ROW('Water Data'!H72)))</f>
        <v/>
      </c>
      <c r="CH78" s="371" t="str">
        <f ca="1">+IF(OFFSET('Water Data'!$I$27,0,10*ROW('Water Data'!I72))="","",OFFSET('Water Data'!$I$27,0,10*ROW('Water Data'!I72)))</f>
        <v/>
      </c>
      <c r="CI78" s="371" t="str">
        <f ca="1">+IF(OFFSET('Water Data'!$I$28,0,10*ROW('Water Data'!I72))="","",OFFSET('Water Data'!$I$28,0,10*ROW('Water Data'!I72)))</f>
        <v/>
      </c>
      <c r="CJ78" s="371" t="str">
        <f ca="1">+IF(OFFSET('Water Data'!$I$29,0,10*ROW('Water Data'!I72))="","",OFFSET('Water Data'!$I$29,0,10*ROW('Water Data'!I72)))</f>
        <v/>
      </c>
      <c r="CK78" s="371" t="str">
        <f ca="1">+IF(OFFSET('Sanitation Data'!$D$28,0,10*ROW('Sanitation Data'!D72))="","",OFFSET('Sanitation Data'!$D$28,0,10*ROW('Sanitation Data'!D72)))</f>
        <v/>
      </c>
      <c r="CL78" s="371" t="str">
        <f ca="1">+IF(OFFSET('Sanitation Data'!$D$29,0,10*ROW('Sanitation Data'!D72))="","",OFFSET('Sanitation Data'!$D$29,0,10*ROW('Sanitation Data'!D72)))</f>
        <v/>
      </c>
      <c r="CM78" s="371" t="str">
        <f ca="1">+IF(OFFSET('Sanitation Data'!$D$30,0,10*ROW('Sanitation Data'!D72))="","",OFFSET('Sanitation Data'!$D$30,0,10*ROW('Sanitation Data'!D72)))</f>
        <v/>
      </c>
      <c r="CN78" s="371" t="str">
        <f ca="1">+IF(OFFSET('Sanitation Data'!$D$31,0,10*ROW('Sanitation Data'!D72))="","",OFFSET('Sanitation Data'!$D$31,0,10*ROW('Sanitation Data'!D72)))</f>
        <v/>
      </c>
      <c r="CO78" s="371" t="str">
        <f ca="1">+IF(OFFSET('Sanitation Data'!$D$32,0,10*ROW('Sanitation Data'!D72))="","",OFFSET('Sanitation Data'!$D$32,0,10*ROW('Sanitation Data'!D72)))</f>
        <v/>
      </c>
      <c r="CP78" s="371" t="str">
        <f ca="1">+IF(OFFSET('Sanitation Data'!$E$28,0,10*ROW('Sanitation Data'!E72))="","",OFFSET('Sanitation Data'!$E$28,0,10*ROW('Sanitation Data'!E72)))</f>
        <v/>
      </c>
      <c r="CQ78" s="371" t="str">
        <f ca="1">+IF(OFFSET('Sanitation Data'!$E$29,0,10*ROW('Sanitation Data'!E72))="","",OFFSET('Sanitation Data'!$E$29,0,10*ROW('Sanitation Data'!E72)))</f>
        <v/>
      </c>
      <c r="CR78" s="371" t="str">
        <f ca="1">+IF(OFFSET('Sanitation Data'!$E$30,0,10*ROW('Sanitation Data'!E72))="","",OFFSET('Sanitation Data'!$E$30,0,10*ROW('Sanitation Data'!E72)))</f>
        <v/>
      </c>
      <c r="CS78" s="371" t="str">
        <f ca="1">+IF(OFFSET('Sanitation Data'!$E$31,0,10*ROW('Sanitation Data'!E72))="","",OFFSET('Sanitation Data'!$E$31,0,10*ROW('Sanitation Data'!E72)))</f>
        <v/>
      </c>
      <c r="CT78" s="371" t="str">
        <f ca="1">+IF(OFFSET('Sanitation Data'!$E$32,0,10*ROW('Sanitation Data'!E72))="","",OFFSET('Sanitation Data'!$E$32,0,10*ROW('Sanitation Data'!E72)))</f>
        <v/>
      </c>
      <c r="CU78" s="371" t="str">
        <f ca="1">+IF(OFFSET('Sanitation Data'!$F$28,0,10*ROW('Sanitation Data'!F72))="","",OFFSET('Sanitation Data'!$F$28,0,10*ROW('Sanitation Data'!F72)))</f>
        <v/>
      </c>
      <c r="CV78" s="371" t="str">
        <f ca="1">+IF(OFFSET('Sanitation Data'!$F$29,0,10*ROW('Sanitation Data'!F72))="","",OFFSET('Sanitation Data'!$F$29,0,10*ROW('Sanitation Data'!F72)))</f>
        <v/>
      </c>
      <c r="CW78" s="371" t="str">
        <f ca="1">+IF(OFFSET('Sanitation Data'!$F$30,0,10*ROW('Sanitation Data'!F72))="","",OFFSET('Sanitation Data'!$F$30,0,10*ROW('Sanitation Data'!F72)))</f>
        <v/>
      </c>
      <c r="CX78" s="371" t="str">
        <f ca="1">+IF(OFFSET('Sanitation Data'!$F$31,0,10*ROW('Sanitation Data'!F72))="","",OFFSET('Sanitation Data'!$F$31,0,10*ROW('Sanitation Data'!F72)))</f>
        <v/>
      </c>
      <c r="CY78" s="371" t="str">
        <f ca="1">+IF(OFFSET('Sanitation Data'!$F$32,0,10*ROW('Sanitation Data'!F72))="","",OFFSET('Sanitation Data'!$F$32,0,10*ROW('Sanitation Data'!F72)))</f>
        <v/>
      </c>
      <c r="CZ78" s="371" t="str">
        <f ca="1">+IF(OFFSET('Sanitation Data'!$G$28,0,10*ROW('Sanitation Data'!G72))="","",OFFSET('Sanitation Data'!$G$28,0,10*ROW('Sanitation Data'!G72)))</f>
        <v/>
      </c>
      <c r="DA78" s="371" t="str">
        <f ca="1">+IF(OFFSET('Sanitation Data'!$G$29,0,10*ROW('Sanitation Data'!G72))="","",OFFSET('Sanitation Data'!$G$29,0,10*ROW('Sanitation Data'!G72)))</f>
        <v/>
      </c>
      <c r="DB78" s="371" t="str">
        <f ca="1">+IF(OFFSET('Sanitation Data'!$G$30,0,10*ROW('Sanitation Data'!G72))="","",OFFSET('Sanitation Data'!$G$30,0,10*ROW('Sanitation Data'!G72)))</f>
        <v/>
      </c>
      <c r="DC78" s="371" t="str">
        <f ca="1">+IF(OFFSET('Sanitation Data'!$G$31,0,10*ROW('Sanitation Data'!G72))="","",OFFSET('Sanitation Data'!$G$31,0,10*ROW('Sanitation Data'!G72)))</f>
        <v/>
      </c>
      <c r="DD78" s="371" t="str">
        <f ca="1">+IF(OFFSET('Sanitation Data'!$G$32,0,10*ROW('Sanitation Data'!G72))="","",OFFSET('Sanitation Data'!$G$32,0,10*ROW('Sanitation Data'!G72)))</f>
        <v/>
      </c>
      <c r="DE78" s="371" t="str">
        <f ca="1">+IF(OFFSET('Sanitation Data'!$H$28,0,10*ROW('Sanitation Data'!H72))="","",OFFSET('Sanitation Data'!$H$28,0,10*ROW('Sanitation Data'!H72)))</f>
        <v/>
      </c>
      <c r="DF78" s="371" t="str">
        <f ca="1">+IF(OFFSET('Sanitation Data'!$H$29,0,10*ROW('Sanitation Data'!H72))="","",OFFSET('Sanitation Data'!$H$29,0,10*ROW('Sanitation Data'!H72)))</f>
        <v/>
      </c>
      <c r="DG78" s="371" t="str">
        <f ca="1">+IF(OFFSET('Sanitation Data'!$H$30,0,10*ROW('Sanitation Data'!H72))="","",OFFSET('Sanitation Data'!$H$30,0,10*ROW('Sanitation Data'!H72)))</f>
        <v/>
      </c>
      <c r="DH78" s="371" t="str">
        <f ca="1">+IF(OFFSET('Sanitation Data'!$H$31,0,10*ROW('Sanitation Data'!H72))="","",OFFSET('Sanitation Data'!$H$31,0,10*ROW('Sanitation Data'!H72)))</f>
        <v/>
      </c>
      <c r="DI78" s="371" t="str">
        <f ca="1">+IF(OFFSET('Sanitation Data'!$H$32,0,10*ROW('Sanitation Data'!H72))="","",OFFSET('Sanitation Data'!$H$32,0,10*ROW('Sanitation Data'!H72)))</f>
        <v/>
      </c>
      <c r="DJ78" s="371" t="str">
        <f ca="1">+IF(OFFSET('Sanitation Data'!$I$28,0,10*ROW('Sanitation Data'!I72))="","",OFFSET('Sanitation Data'!$I$28,0,10*ROW('Sanitation Data'!I72)))</f>
        <v/>
      </c>
      <c r="DK78" s="371" t="str">
        <f ca="1">+IF(OFFSET('Sanitation Data'!$I$29,0,10*ROW('Sanitation Data'!I72))="","",OFFSET('Sanitation Data'!$I$29,0,10*ROW('Sanitation Data'!I72)))</f>
        <v/>
      </c>
      <c r="DL78" s="371" t="str">
        <f ca="1">+IF(OFFSET('Sanitation Data'!$I$30,0,10*ROW('Sanitation Data'!I72))="","",OFFSET('Sanitation Data'!$I$30,0,10*ROW('Sanitation Data'!I72)))</f>
        <v/>
      </c>
      <c r="DM78" s="371" t="str">
        <f ca="1">+IF(OFFSET('Sanitation Data'!$I$31,0,10*ROW('Sanitation Data'!I72))="","",OFFSET('Sanitation Data'!$I$31,0,10*ROW('Sanitation Data'!I72)))</f>
        <v/>
      </c>
      <c r="DN78" s="371" t="str">
        <f ca="1">+IF(OFFSET('Sanitation Data'!$I$32,0,10*ROW('Sanitation Data'!I72))="","",OFFSET('Sanitation Data'!$I$32,0,10*ROW('Sanitation Data'!I72)))</f>
        <v/>
      </c>
      <c r="DO78" s="371" t="str">
        <f ca="1">+IF(OFFSET('Hygiene Data'!$D$11,0,10*ROW('Hygiene Data'!D72))="","",OFFSET('Hygiene Data'!$D$11,0,10*ROW('Hygiene Data'!D72)))</f>
        <v/>
      </c>
      <c r="DP78" s="371" t="str">
        <f ca="1">+IF(OFFSET('Hygiene Data'!$D$12,0,10*ROW('Hygiene Data'!D72))="","",OFFSET('Hygiene Data'!$D$12,0,10*ROW('Hygiene Data'!D72)))</f>
        <v/>
      </c>
      <c r="DQ78" s="371" t="str">
        <f ca="1">+IF(OFFSET('Hygiene Data'!$D$13,0,10*ROW('Hygiene Data'!D72))="","",OFFSET('Hygiene Data'!$D$13,0,10*ROW('Hygiene Data'!D72)))</f>
        <v/>
      </c>
      <c r="DR78" s="371" t="str">
        <f ca="1">+IF(OFFSET('Hygiene Data'!$E$11,0,10*ROW('Hygiene Data'!E72))="","",OFFSET('Hygiene Data'!$E$11,0,10*ROW('Hygiene Data'!E72)))</f>
        <v/>
      </c>
      <c r="DS78" s="371" t="str">
        <f ca="1">+IF(OFFSET('Hygiene Data'!$E$12,0,10*ROW('Hygiene Data'!E72))="","",OFFSET('Hygiene Data'!$E$12,0,10*ROW('Hygiene Data'!E72)))</f>
        <v/>
      </c>
      <c r="DT78" s="371" t="str">
        <f ca="1">+IF(OFFSET('Hygiene Data'!$E$13,0,10*ROW('Hygiene Data'!E72))="","",OFFSET('Hygiene Data'!$E$13,0,10*ROW('Hygiene Data'!E72)))</f>
        <v/>
      </c>
      <c r="DU78" s="371" t="str">
        <f ca="1">+IF(OFFSET('Hygiene Data'!$F$11,0,10*ROW('Hygiene Data'!F72))="","",OFFSET('Hygiene Data'!$F$11,0,10*ROW('Hygiene Data'!F72)))</f>
        <v/>
      </c>
      <c r="DV78" s="371" t="str">
        <f ca="1">+IF(OFFSET('Hygiene Data'!$F$12,0,10*ROW('Hygiene Data'!F72))="","",OFFSET('Hygiene Data'!$F$12,0,10*ROW('Hygiene Data'!F72)))</f>
        <v/>
      </c>
      <c r="DW78" s="371" t="str">
        <f ca="1">+IF(OFFSET('Hygiene Data'!$F$13,0,10*ROW('Hygiene Data'!F72))="","",OFFSET('Hygiene Data'!$F$13,0,10*ROW('Hygiene Data'!F72)))</f>
        <v/>
      </c>
      <c r="DX78" s="371" t="str">
        <f ca="1">+IF(OFFSET('Hygiene Data'!$G$11,0,10*ROW('Hygiene Data'!G72))="","",OFFSET('Hygiene Data'!$G$11,0,10*ROW('Hygiene Data'!G72)))</f>
        <v/>
      </c>
      <c r="DY78" s="371" t="str">
        <f ca="1">+IF(OFFSET('Hygiene Data'!$G$12,0,10*ROW('Hygiene Data'!G72))="","",OFFSET('Hygiene Data'!$G$12,0,10*ROW('Hygiene Data'!G72)))</f>
        <v/>
      </c>
      <c r="DZ78" s="371" t="str">
        <f ca="1">+IF(OFFSET('Hygiene Data'!$G$13,0,10*ROW('Hygiene Data'!G72))="","",OFFSET('Hygiene Data'!$G$13,0,10*ROW('Hygiene Data'!G72)))</f>
        <v/>
      </c>
      <c r="EA78" s="371" t="str">
        <f ca="1">+IF(OFFSET('Hygiene Data'!$H$11,0,10*ROW('Hygiene Data'!H72))="","",OFFSET('Hygiene Data'!$H$11,0,10*ROW('Hygiene Data'!H72)))</f>
        <v/>
      </c>
      <c r="EB78" s="371" t="str">
        <f ca="1">+IF(OFFSET('Hygiene Data'!$H$12,0,10*ROW('Hygiene Data'!H72))="","",OFFSET('Hygiene Data'!$H$12,0,10*ROW('Hygiene Data'!H72)))</f>
        <v/>
      </c>
      <c r="EC78" s="371" t="str">
        <f ca="1">+IF(OFFSET('Hygiene Data'!$H$13,0,10*ROW('Hygiene Data'!H72))="","",OFFSET('Hygiene Data'!$H$13,0,10*ROW('Hygiene Data'!H72)))</f>
        <v/>
      </c>
      <c r="ED78" s="371" t="str">
        <f ca="1">+IF(OFFSET('Hygiene Data'!$I$11,0,10*ROW('Hygiene Data'!I72))="","",OFFSET('Hygiene Data'!$I$11,0,10*ROW('Hygiene Data'!I72)))</f>
        <v/>
      </c>
      <c r="EE78" s="371" t="str">
        <f ca="1">+IF(OFFSET('Hygiene Data'!$I$12,0,10*ROW('Hygiene Data'!I72))="","",OFFSET('Hygiene Data'!$I$12,0,10*ROW('Hygiene Data'!I72)))</f>
        <v/>
      </c>
      <c r="EF78" s="371" t="str">
        <f ca="1">+IF(OFFSET('Hygiene Data'!$I$13,0,10*ROW('Hygiene Data'!I72))="","",OFFSET('Hygiene Data'!$I$13,0,10*ROW('Hygiene Data'!I72)))</f>
        <v/>
      </c>
    </row>
    <row r="79" spans="1:136" x14ac:dyDescent="0.25">
      <c r="A79" s="480" t="str">
        <f ca="1">+IF(OFFSET('Water Data'!$B$2,0,10*ROW('Water Data'!E73))="","",OFFSET('Water Data'!$B$2,0,10*ROW('Water Data'!E73)))</f>
        <v/>
      </c>
      <c r="B79" s="480"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7" t="str">
        <f t="shared" ca="1" si="1"/>
        <v/>
      </c>
      <c r="D79" s="508"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8"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8"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8"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8"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8"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8"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8"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8"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8"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8"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8"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8"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8"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8"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8"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8"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8"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9"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9"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9"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9"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9"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9"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9"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9"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9"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9"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9"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9"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9"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9"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9"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9"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9"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9"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9"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9"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9"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9"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9"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9"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9"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9"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9"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9"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9"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9"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10"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6"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10"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10"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10"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10"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10"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10"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10"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10"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10"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10"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10"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10"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10"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10"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10"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10"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1" t="str">
        <f ca="1">+IF(OFFSET('Water Data'!$D$27,0,10*ROW('Water Data'!D73))="","",OFFSET('Water Data'!$D$27,0,10*ROW('Water Data'!D73)))</f>
        <v/>
      </c>
      <c r="BT79" s="371" t="str">
        <f ca="1">+IF(OFFSET('Water Data'!$D$28,0,10*ROW('Water Data'!D73))="","",OFFSET('Water Data'!$D$28,0,10*ROW('Water Data'!D73)))</f>
        <v/>
      </c>
      <c r="BU79" s="371" t="str">
        <f ca="1">+IF(OFFSET('Water Data'!$D$29,0,10*ROW('Water Data'!D73))="","",OFFSET('Water Data'!$D$29,0,10*ROW('Water Data'!D73)))</f>
        <v/>
      </c>
      <c r="BV79" s="371" t="str">
        <f ca="1">+IF(OFFSET('Water Data'!$E$27,0,10*ROW('Water Data'!E73))="","",OFFSET('Water Data'!$E$27,0,10*ROW('Water Data'!E73)))</f>
        <v/>
      </c>
      <c r="BW79" s="371" t="str">
        <f ca="1">+IF(OFFSET('Water Data'!$E$28,0,10*ROW('Water Data'!E73))="","",OFFSET('Water Data'!$E$28,0,10*ROW('Water Data'!E73)))</f>
        <v/>
      </c>
      <c r="BX79" s="371" t="str">
        <f ca="1">+IF(OFFSET('Water Data'!$E$29,0,10*ROW('Water Data'!E73))="","",OFFSET('Water Data'!$E$29,0,10*ROW('Water Data'!E73)))</f>
        <v/>
      </c>
      <c r="BY79" s="371" t="str">
        <f ca="1">+IF(OFFSET('Water Data'!$F$27,0,10*ROW('Water Data'!F73))="","",OFFSET('Water Data'!$F$27,0,10*ROW('Water Data'!F73)))</f>
        <v/>
      </c>
      <c r="BZ79" s="371" t="str">
        <f ca="1">+IF(OFFSET('Water Data'!$F$28,0,10*ROW('Water Data'!F73))="","",OFFSET('Water Data'!$F$28,0,10*ROW('Water Data'!F73)))</f>
        <v/>
      </c>
      <c r="CA79" s="371" t="str">
        <f ca="1">+IF(OFFSET('Water Data'!$F$29,0,10*ROW('Water Data'!F73))="","",OFFSET('Water Data'!$F$29,0,10*ROW('Water Data'!F73)))</f>
        <v/>
      </c>
      <c r="CB79" s="371" t="str">
        <f ca="1">+IF(OFFSET('Water Data'!$G$27,0,10*ROW('Water Data'!G73))="","",OFFSET('Water Data'!$G$27,0,10*ROW('Water Data'!G73)))</f>
        <v/>
      </c>
      <c r="CC79" s="371" t="str">
        <f ca="1">+IF(OFFSET('Water Data'!$G$28,0,10*ROW('Water Data'!G73))="","",OFFSET('Water Data'!$G$28,0,10*ROW('Water Data'!G73)))</f>
        <v/>
      </c>
      <c r="CD79" s="371" t="str">
        <f ca="1">+IF(OFFSET('Water Data'!$G$29,0,10*ROW('Water Data'!G73))="","",OFFSET('Water Data'!$G$29,0,10*ROW('Water Data'!G73)))</f>
        <v/>
      </c>
      <c r="CE79" s="371" t="str">
        <f ca="1">+IF(OFFSET('Water Data'!$H$27,0,10*ROW('Water Data'!H73))="","",OFFSET('Water Data'!$H$27,0,10*ROW('Water Data'!H73)))</f>
        <v/>
      </c>
      <c r="CF79" s="371" t="str">
        <f ca="1">+IF(OFFSET('Water Data'!$H$28,0,10*ROW('Water Data'!H73))="","",OFFSET('Water Data'!$H$28,0,10*ROW('Water Data'!H73)))</f>
        <v/>
      </c>
      <c r="CG79" s="371" t="str">
        <f ca="1">+IF(OFFSET('Water Data'!$H$29,0,10*ROW('Water Data'!H73))="","",OFFSET('Water Data'!$H$29,0,10*ROW('Water Data'!H73)))</f>
        <v/>
      </c>
      <c r="CH79" s="371" t="str">
        <f ca="1">+IF(OFFSET('Water Data'!$I$27,0,10*ROW('Water Data'!I73))="","",OFFSET('Water Data'!$I$27,0,10*ROW('Water Data'!I73)))</f>
        <v/>
      </c>
      <c r="CI79" s="371" t="str">
        <f ca="1">+IF(OFFSET('Water Data'!$I$28,0,10*ROW('Water Data'!I73))="","",OFFSET('Water Data'!$I$28,0,10*ROW('Water Data'!I73)))</f>
        <v/>
      </c>
      <c r="CJ79" s="371" t="str">
        <f ca="1">+IF(OFFSET('Water Data'!$I$29,0,10*ROW('Water Data'!I73))="","",OFFSET('Water Data'!$I$29,0,10*ROW('Water Data'!I73)))</f>
        <v/>
      </c>
      <c r="CK79" s="371" t="str">
        <f ca="1">+IF(OFFSET('Sanitation Data'!$D$28,0,10*ROW('Sanitation Data'!D73))="","",OFFSET('Sanitation Data'!$D$28,0,10*ROW('Sanitation Data'!D73)))</f>
        <v/>
      </c>
      <c r="CL79" s="371" t="str">
        <f ca="1">+IF(OFFSET('Sanitation Data'!$D$29,0,10*ROW('Sanitation Data'!D73))="","",OFFSET('Sanitation Data'!$D$29,0,10*ROW('Sanitation Data'!D73)))</f>
        <v/>
      </c>
      <c r="CM79" s="371" t="str">
        <f ca="1">+IF(OFFSET('Sanitation Data'!$D$30,0,10*ROW('Sanitation Data'!D73))="","",OFFSET('Sanitation Data'!$D$30,0,10*ROW('Sanitation Data'!D73)))</f>
        <v/>
      </c>
      <c r="CN79" s="371" t="str">
        <f ca="1">+IF(OFFSET('Sanitation Data'!$D$31,0,10*ROW('Sanitation Data'!D73))="","",OFFSET('Sanitation Data'!$D$31,0,10*ROW('Sanitation Data'!D73)))</f>
        <v/>
      </c>
      <c r="CO79" s="371" t="str">
        <f ca="1">+IF(OFFSET('Sanitation Data'!$D$32,0,10*ROW('Sanitation Data'!D73))="","",OFFSET('Sanitation Data'!$D$32,0,10*ROW('Sanitation Data'!D73)))</f>
        <v/>
      </c>
      <c r="CP79" s="371" t="str">
        <f ca="1">+IF(OFFSET('Sanitation Data'!$E$28,0,10*ROW('Sanitation Data'!E73))="","",OFFSET('Sanitation Data'!$E$28,0,10*ROW('Sanitation Data'!E73)))</f>
        <v/>
      </c>
      <c r="CQ79" s="371" t="str">
        <f ca="1">+IF(OFFSET('Sanitation Data'!$E$29,0,10*ROW('Sanitation Data'!E73))="","",OFFSET('Sanitation Data'!$E$29,0,10*ROW('Sanitation Data'!E73)))</f>
        <v/>
      </c>
      <c r="CR79" s="371" t="str">
        <f ca="1">+IF(OFFSET('Sanitation Data'!$E$30,0,10*ROW('Sanitation Data'!E73))="","",OFFSET('Sanitation Data'!$E$30,0,10*ROW('Sanitation Data'!E73)))</f>
        <v/>
      </c>
      <c r="CS79" s="371" t="str">
        <f ca="1">+IF(OFFSET('Sanitation Data'!$E$31,0,10*ROW('Sanitation Data'!E73))="","",OFFSET('Sanitation Data'!$E$31,0,10*ROW('Sanitation Data'!E73)))</f>
        <v/>
      </c>
      <c r="CT79" s="371" t="str">
        <f ca="1">+IF(OFFSET('Sanitation Data'!$E$32,0,10*ROW('Sanitation Data'!E73))="","",OFFSET('Sanitation Data'!$E$32,0,10*ROW('Sanitation Data'!E73)))</f>
        <v/>
      </c>
      <c r="CU79" s="371" t="str">
        <f ca="1">+IF(OFFSET('Sanitation Data'!$F$28,0,10*ROW('Sanitation Data'!F73))="","",OFFSET('Sanitation Data'!$F$28,0,10*ROW('Sanitation Data'!F73)))</f>
        <v/>
      </c>
      <c r="CV79" s="371" t="str">
        <f ca="1">+IF(OFFSET('Sanitation Data'!$F$29,0,10*ROW('Sanitation Data'!F73))="","",OFFSET('Sanitation Data'!$F$29,0,10*ROW('Sanitation Data'!F73)))</f>
        <v/>
      </c>
      <c r="CW79" s="371" t="str">
        <f ca="1">+IF(OFFSET('Sanitation Data'!$F$30,0,10*ROW('Sanitation Data'!F73))="","",OFFSET('Sanitation Data'!$F$30,0,10*ROW('Sanitation Data'!F73)))</f>
        <v/>
      </c>
      <c r="CX79" s="371" t="str">
        <f ca="1">+IF(OFFSET('Sanitation Data'!$F$31,0,10*ROW('Sanitation Data'!F73))="","",OFFSET('Sanitation Data'!$F$31,0,10*ROW('Sanitation Data'!F73)))</f>
        <v/>
      </c>
      <c r="CY79" s="371" t="str">
        <f ca="1">+IF(OFFSET('Sanitation Data'!$F$32,0,10*ROW('Sanitation Data'!F73))="","",OFFSET('Sanitation Data'!$F$32,0,10*ROW('Sanitation Data'!F73)))</f>
        <v/>
      </c>
      <c r="CZ79" s="371" t="str">
        <f ca="1">+IF(OFFSET('Sanitation Data'!$G$28,0,10*ROW('Sanitation Data'!G73))="","",OFFSET('Sanitation Data'!$G$28,0,10*ROW('Sanitation Data'!G73)))</f>
        <v/>
      </c>
      <c r="DA79" s="371" t="str">
        <f ca="1">+IF(OFFSET('Sanitation Data'!$G$29,0,10*ROW('Sanitation Data'!G73))="","",OFFSET('Sanitation Data'!$G$29,0,10*ROW('Sanitation Data'!G73)))</f>
        <v/>
      </c>
      <c r="DB79" s="371" t="str">
        <f ca="1">+IF(OFFSET('Sanitation Data'!$G$30,0,10*ROW('Sanitation Data'!G73))="","",OFFSET('Sanitation Data'!$G$30,0,10*ROW('Sanitation Data'!G73)))</f>
        <v/>
      </c>
      <c r="DC79" s="371" t="str">
        <f ca="1">+IF(OFFSET('Sanitation Data'!$G$31,0,10*ROW('Sanitation Data'!G73))="","",OFFSET('Sanitation Data'!$G$31,0,10*ROW('Sanitation Data'!G73)))</f>
        <v/>
      </c>
      <c r="DD79" s="371" t="str">
        <f ca="1">+IF(OFFSET('Sanitation Data'!$G$32,0,10*ROW('Sanitation Data'!G73))="","",OFFSET('Sanitation Data'!$G$32,0,10*ROW('Sanitation Data'!G73)))</f>
        <v/>
      </c>
      <c r="DE79" s="371" t="str">
        <f ca="1">+IF(OFFSET('Sanitation Data'!$H$28,0,10*ROW('Sanitation Data'!H73))="","",OFFSET('Sanitation Data'!$H$28,0,10*ROW('Sanitation Data'!H73)))</f>
        <v/>
      </c>
      <c r="DF79" s="371" t="str">
        <f ca="1">+IF(OFFSET('Sanitation Data'!$H$29,0,10*ROW('Sanitation Data'!H73))="","",OFFSET('Sanitation Data'!$H$29,0,10*ROW('Sanitation Data'!H73)))</f>
        <v/>
      </c>
      <c r="DG79" s="371" t="str">
        <f ca="1">+IF(OFFSET('Sanitation Data'!$H$30,0,10*ROW('Sanitation Data'!H73))="","",OFFSET('Sanitation Data'!$H$30,0,10*ROW('Sanitation Data'!H73)))</f>
        <v/>
      </c>
      <c r="DH79" s="371" t="str">
        <f ca="1">+IF(OFFSET('Sanitation Data'!$H$31,0,10*ROW('Sanitation Data'!H73))="","",OFFSET('Sanitation Data'!$H$31,0,10*ROW('Sanitation Data'!H73)))</f>
        <v/>
      </c>
      <c r="DI79" s="371" t="str">
        <f ca="1">+IF(OFFSET('Sanitation Data'!$H$32,0,10*ROW('Sanitation Data'!H73))="","",OFFSET('Sanitation Data'!$H$32,0,10*ROW('Sanitation Data'!H73)))</f>
        <v/>
      </c>
      <c r="DJ79" s="371" t="str">
        <f ca="1">+IF(OFFSET('Sanitation Data'!$I$28,0,10*ROW('Sanitation Data'!I73))="","",OFFSET('Sanitation Data'!$I$28,0,10*ROW('Sanitation Data'!I73)))</f>
        <v/>
      </c>
      <c r="DK79" s="371" t="str">
        <f ca="1">+IF(OFFSET('Sanitation Data'!$I$29,0,10*ROW('Sanitation Data'!I73))="","",OFFSET('Sanitation Data'!$I$29,0,10*ROW('Sanitation Data'!I73)))</f>
        <v/>
      </c>
      <c r="DL79" s="371" t="str">
        <f ca="1">+IF(OFFSET('Sanitation Data'!$I$30,0,10*ROW('Sanitation Data'!I73))="","",OFFSET('Sanitation Data'!$I$30,0,10*ROW('Sanitation Data'!I73)))</f>
        <v/>
      </c>
      <c r="DM79" s="371" t="str">
        <f ca="1">+IF(OFFSET('Sanitation Data'!$I$31,0,10*ROW('Sanitation Data'!I73))="","",OFFSET('Sanitation Data'!$I$31,0,10*ROW('Sanitation Data'!I73)))</f>
        <v/>
      </c>
      <c r="DN79" s="371" t="str">
        <f ca="1">+IF(OFFSET('Sanitation Data'!$I$32,0,10*ROW('Sanitation Data'!I73))="","",OFFSET('Sanitation Data'!$I$32,0,10*ROW('Sanitation Data'!I73)))</f>
        <v/>
      </c>
      <c r="DO79" s="371" t="str">
        <f ca="1">+IF(OFFSET('Hygiene Data'!$D$11,0,10*ROW('Hygiene Data'!D73))="","",OFFSET('Hygiene Data'!$D$11,0,10*ROW('Hygiene Data'!D73)))</f>
        <v/>
      </c>
      <c r="DP79" s="371" t="str">
        <f ca="1">+IF(OFFSET('Hygiene Data'!$D$12,0,10*ROW('Hygiene Data'!D73))="","",OFFSET('Hygiene Data'!$D$12,0,10*ROW('Hygiene Data'!D73)))</f>
        <v/>
      </c>
      <c r="DQ79" s="371" t="str">
        <f ca="1">+IF(OFFSET('Hygiene Data'!$D$13,0,10*ROW('Hygiene Data'!D73))="","",OFFSET('Hygiene Data'!$D$13,0,10*ROW('Hygiene Data'!D73)))</f>
        <v/>
      </c>
      <c r="DR79" s="371" t="str">
        <f ca="1">+IF(OFFSET('Hygiene Data'!$E$11,0,10*ROW('Hygiene Data'!E73))="","",OFFSET('Hygiene Data'!$E$11,0,10*ROW('Hygiene Data'!E73)))</f>
        <v/>
      </c>
      <c r="DS79" s="371" t="str">
        <f ca="1">+IF(OFFSET('Hygiene Data'!$E$12,0,10*ROW('Hygiene Data'!E73))="","",OFFSET('Hygiene Data'!$E$12,0,10*ROW('Hygiene Data'!E73)))</f>
        <v/>
      </c>
      <c r="DT79" s="371" t="str">
        <f ca="1">+IF(OFFSET('Hygiene Data'!$E$13,0,10*ROW('Hygiene Data'!E73))="","",OFFSET('Hygiene Data'!$E$13,0,10*ROW('Hygiene Data'!E73)))</f>
        <v/>
      </c>
      <c r="DU79" s="371" t="str">
        <f ca="1">+IF(OFFSET('Hygiene Data'!$F$11,0,10*ROW('Hygiene Data'!F73))="","",OFFSET('Hygiene Data'!$F$11,0,10*ROW('Hygiene Data'!F73)))</f>
        <v/>
      </c>
      <c r="DV79" s="371" t="str">
        <f ca="1">+IF(OFFSET('Hygiene Data'!$F$12,0,10*ROW('Hygiene Data'!F73))="","",OFFSET('Hygiene Data'!$F$12,0,10*ROW('Hygiene Data'!F73)))</f>
        <v/>
      </c>
      <c r="DW79" s="371" t="str">
        <f ca="1">+IF(OFFSET('Hygiene Data'!$F$13,0,10*ROW('Hygiene Data'!F73))="","",OFFSET('Hygiene Data'!$F$13,0,10*ROW('Hygiene Data'!F73)))</f>
        <v/>
      </c>
      <c r="DX79" s="371" t="str">
        <f ca="1">+IF(OFFSET('Hygiene Data'!$G$11,0,10*ROW('Hygiene Data'!G73))="","",OFFSET('Hygiene Data'!$G$11,0,10*ROW('Hygiene Data'!G73)))</f>
        <v/>
      </c>
      <c r="DY79" s="371" t="str">
        <f ca="1">+IF(OFFSET('Hygiene Data'!$G$12,0,10*ROW('Hygiene Data'!G73))="","",OFFSET('Hygiene Data'!$G$12,0,10*ROW('Hygiene Data'!G73)))</f>
        <v/>
      </c>
      <c r="DZ79" s="371" t="str">
        <f ca="1">+IF(OFFSET('Hygiene Data'!$G$13,0,10*ROW('Hygiene Data'!G73))="","",OFFSET('Hygiene Data'!$G$13,0,10*ROW('Hygiene Data'!G73)))</f>
        <v/>
      </c>
      <c r="EA79" s="371" t="str">
        <f ca="1">+IF(OFFSET('Hygiene Data'!$H$11,0,10*ROW('Hygiene Data'!H73))="","",OFFSET('Hygiene Data'!$H$11,0,10*ROW('Hygiene Data'!H73)))</f>
        <v/>
      </c>
      <c r="EB79" s="371" t="str">
        <f ca="1">+IF(OFFSET('Hygiene Data'!$H$12,0,10*ROW('Hygiene Data'!H73))="","",OFFSET('Hygiene Data'!$H$12,0,10*ROW('Hygiene Data'!H73)))</f>
        <v/>
      </c>
      <c r="EC79" s="371" t="str">
        <f ca="1">+IF(OFFSET('Hygiene Data'!$H$13,0,10*ROW('Hygiene Data'!H73))="","",OFFSET('Hygiene Data'!$H$13,0,10*ROW('Hygiene Data'!H73)))</f>
        <v/>
      </c>
      <c r="ED79" s="371" t="str">
        <f ca="1">+IF(OFFSET('Hygiene Data'!$I$11,0,10*ROW('Hygiene Data'!I73))="","",OFFSET('Hygiene Data'!$I$11,0,10*ROW('Hygiene Data'!I73)))</f>
        <v/>
      </c>
      <c r="EE79" s="371" t="str">
        <f ca="1">+IF(OFFSET('Hygiene Data'!$I$12,0,10*ROW('Hygiene Data'!I73))="","",OFFSET('Hygiene Data'!$I$12,0,10*ROW('Hygiene Data'!I73)))</f>
        <v/>
      </c>
      <c r="EF79" s="371" t="str">
        <f ca="1">+IF(OFFSET('Hygiene Data'!$I$13,0,10*ROW('Hygiene Data'!I73))="","",OFFSET('Hygiene Data'!$I$13,0,10*ROW('Hygiene Data'!I73)))</f>
        <v/>
      </c>
    </row>
    <row r="80" spans="1:136" x14ac:dyDescent="0.25">
      <c r="A80" s="480" t="str">
        <f ca="1">+IF(OFFSET('Water Data'!$B$2,0,10*ROW('Water Data'!E74))="","",OFFSET('Water Data'!$B$2,0,10*ROW('Water Data'!E74)))</f>
        <v/>
      </c>
      <c r="B80" s="480"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7" t="str">
        <f t="shared" ca="1" si="1"/>
        <v/>
      </c>
      <c r="D80" s="508"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8"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8"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8"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8"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8"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8"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8"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8"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8"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8"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8"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8"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8"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8"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8"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8"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8"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9"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9"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9"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9"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9"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9"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9"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9"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9"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9"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9"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9"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9"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9"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9"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9"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9"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9"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9"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9"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9"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9"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9"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9"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9"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9"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9"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9"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9"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9"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10"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6"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10"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10"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10"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10"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10"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10"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10"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10"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10"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10"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10"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10"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10"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10"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10"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10"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1" t="str">
        <f ca="1">+IF(OFFSET('Water Data'!$D$27,0,10*ROW('Water Data'!D74))="","",OFFSET('Water Data'!$D$27,0,10*ROW('Water Data'!D74)))</f>
        <v/>
      </c>
      <c r="BT80" s="371" t="str">
        <f ca="1">+IF(OFFSET('Water Data'!$D$28,0,10*ROW('Water Data'!D74))="","",OFFSET('Water Data'!$D$28,0,10*ROW('Water Data'!D74)))</f>
        <v/>
      </c>
      <c r="BU80" s="371" t="str">
        <f ca="1">+IF(OFFSET('Water Data'!$D$29,0,10*ROW('Water Data'!D74))="","",OFFSET('Water Data'!$D$29,0,10*ROW('Water Data'!D74)))</f>
        <v/>
      </c>
      <c r="BV80" s="371" t="str">
        <f ca="1">+IF(OFFSET('Water Data'!$E$27,0,10*ROW('Water Data'!E74))="","",OFFSET('Water Data'!$E$27,0,10*ROW('Water Data'!E74)))</f>
        <v/>
      </c>
      <c r="BW80" s="371" t="str">
        <f ca="1">+IF(OFFSET('Water Data'!$E$28,0,10*ROW('Water Data'!E74))="","",OFFSET('Water Data'!$E$28,0,10*ROW('Water Data'!E74)))</f>
        <v/>
      </c>
      <c r="BX80" s="371" t="str">
        <f ca="1">+IF(OFFSET('Water Data'!$E$29,0,10*ROW('Water Data'!E74))="","",OFFSET('Water Data'!$E$29,0,10*ROW('Water Data'!E74)))</f>
        <v/>
      </c>
      <c r="BY80" s="371" t="str">
        <f ca="1">+IF(OFFSET('Water Data'!$F$27,0,10*ROW('Water Data'!F74))="","",OFFSET('Water Data'!$F$27,0,10*ROW('Water Data'!F74)))</f>
        <v/>
      </c>
      <c r="BZ80" s="371" t="str">
        <f ca="1">+IF(OFFSET('Water Data'!$F$28,0,10*ROW('Water Data'!F74))="","",OFFSET('Water Data'!$F$28,0,10*ROW('Water Data'!F74)))</f>
        <v/>
      </c>
      <c r="CA80" s="371" t="str">
        <f ca="1">+IF(OFFSET('Water Data'!$F$29,0,10*ROW('Water Data'!F74))="","",OFFSET('Water Data'!$F$29,0,10*ROW('Water Data'!F74)))</f>
        <v/>
      </c>
      <c r="CB80" s="371" t="str">
        <f ca="1">+IF(OFFSET('Water Data'!$G$27,0,10*ROW('Water Data'!G74))="","",OFFSET('Water Data'!$G$27,0,10*ROW('Water Data'!G74)))</f>
        <v/>
      </c>
      <c r="CC80" s="371" t="str">
        <f ca="1">+IF(OFFSET('Water Data'!$G$28,0,10*ROW('Water Data'!G74))="","",OFFSET('Water Data'!$G$28,0,10*ROW('Water Data'!G74)))</f>
        <v/>
      </c>
      <c r="CD80" s="371" t="str">
        <f ca="1">+IF(OFFSET('Water Data'!$G$29,0,10*ROW('Water Data'!G74))="","",OFFSET('Water Data'!$G$29,0,10*ROW('Water Data'!G74)))</f>
        <v/>
      </c>
      <c r="CE80" s="371" t="str">
        <f ca="1">+IF(OFFSET('Water Data'!$H$27,0,10*ROW('Water Data'!H74))="","",OFFSET('Water Data'!$H$27,0,10*ROW('Water Data'!H74)))</f>
        <v/>
      </c>
      <c r="CF80" s="371" t="str">
        <f ca="1">+IF(OFFSET('Water Data'!$H$28,0,10*ROW('Water Data'!H74))="","",OFFSET('Water Data'!$H$28,0,10*ROW('Water Data'!H74)))</f>
        <v/>
      </c>
      <c r="CG80" s="371" t="str">
        <f ca="1">+IF(OFFSET('Water Data'!$H$29,0,10*ROW('Water Data'!H74))="","",OFFSET('Water Data'!$H$29,0,10*ROW('Water Data'!H74)))</f>
        <v/>
      </c>
      <c r="CH80" s="371" t="str">
        <f ca="1">+IF(OFFSET('Water Data'!$I$27,0,10*ROW('Water Data'!I74))="","",OFFSET('Water Data'!$I$27,0,10*ROW('Water Data'!I74)))</f>
        <v/>
      </c>
      <c r="CI80" s="371" t="str">
        <f ca="1">+IF(OFFSET('Water Data'!$I$28,0,10*ROW('Water Data'!I74))="","",OFFSET('Water Data'!$I$28,0,10*ROW('Water Data'!I74)))</f>
        <v/>
      </c>
      <c r="CJ80" s="371" t="str">
        <f ca="1">+IF(OFFSET('Water Data'!$I$29,0,10*ROW('Water Data'!I74))="","",OFFSET('Water Data'!$I$29,0,10*ROW('Water Data'!I74)))</f>
        <v/>
      </c>
      <c r="CK80" s="371" t="str">
        <f ca="1">+IF(OFFSET('Sanitation Data'!$D$28,0,10*ROW('Sanitation Data'!D74))="","",OFFSET('Sanitation Data'!$D$28,0,10*ROW('Sanitation Data'!D74)))</f>
        <v/>
      </c>
      <c r="CL80" s="371" t="str">
        <f ca="1">+IF(OFFSET('Sanitation Data'!$D$29,0,10*ROW('Sanitation Data'!D74))="","",OFFSET('Sanitation Data'!$D$29,0,10*ROW('Sanitation Data'!D74)))</f>
        <v/>
      </c>
      <c r="CM80" s="371" t="str">
        <f ca="1">+IF(OFFSET('Sanitation Data'!$D$30,0,10*ROW('Sanitation Data'!D74))="","",OFFSET('Sanitation Data'!$D$30,0,10*ROW('Sanitation Data'!D74)))</f>
        <v/>
      </c>
      <c r="CN80" s="371" t="str">
        <f ca="1">+IF(OFFSET('Sanitation Data'!$D$31,0,10*ROW('Sanitation Data'!D74))="","",OFFSET('Sanitation Data'!$D$31,0,10*ROW('Sanitation Data'!D74)))</f>
        <v/>
      </c>
      <c r="CO80" s="371" t="str">
        <f ca="1">+IF(OFFSET('Sanitation Data'!$D$32,0,10*ROW('Sanitation Data'!D74))="","",OFFSET('Sanitation Data'!$D$32,0,10*ROW('Sanitation Data'!D74)))</f>
        <v/>
      </c>
      <c r="CP80" s="371" t="str">
        <f ca="1">+IF(OFFSET('Sanitation Data'!$E$28,0,10*ROW('Sanitation Data'!E74))="","",OFFSET('Sanitation Data'!$E$28,0,10*ROW('Sanitation Data'!E74)))</f>
        <v/>
      </c>
      <c r="CQ80" s="371" t="str">
        <f ca="1">+IF(OFFSET('Sanitation Data'!$E$29,0,10*ROW('Sanitation Data'!E74))="","",OFFSET('Sanitation Data'!$E$29,0,10*ROW('Sanitation Data'!E74)))</f>
        <v/>
      </c>
      <c r="CR80" s="371" t="str">
        <f ca="1">+IF(OFFSET('Sanitation Data'!$E$30,0,10*ROW('Sanitation Data'!E74))="","",OFFSET('Sanitation Data'!$E$30,0,10*ROW('Sanitation Data'!E74)))</f>
        <v/>
      </c>
      <c r="CS80" s="371" t="str">
        <f ca="1">+IF(OFFSET('Sanitation Data'!$E$31,0,10*ROW('Sanitation Data'!E74))="","",OFFSET('Sanitation Data'!$E$31,0,10*ROW('Sanitation Data'!E74)))</f>
        <v/>
      </c>
      <c r="CT80" s="371" t="str">
        <f ca="1">+IF(OFFSET('Sanitation Data'!$E$32,0,10*ROW('Sanitation Data'!E74))="","",OFFSET('Sanitation Data'!$E$32,0,10*ROW('Sanitation Data'!E74)))</f>
        <v/>
      </c>
      <c r="CU80" s="371" t="str">
        <f ca="1">+IF(OFFSET('Sanitation Data'!$F$28,0,10*ROW('Sanitation Data'!F74))="","",OFFSET('Sanitation Data'!$F$28,0,10*ROW('Sanitation Data'!F74)))</f>
        <v/>
      </c>
      <c r="CV80" s="371" t="str">
        <f ca="1">+IF(OFFSET('Sanitation Data'!$F$29,0,10*ROW('Sanitation Data'!F74))="","",OFFSET('Sanitation Data'!$F$29,0,10*ROW('Sanitation Data'!F74)))</f>
        <v/>
      </c>
      <c r="CW80" s="371" t="str">
        <f ca="1">+IF(OFFSET('Sanitation Data'!$F$30,0,10*ROW('Sanitation Data'!F74))="","",OFFSET('Sanitation Data'!$F$30,0,10*ROW('Sanitation Data'!F74)))</f>
        <v/>
      </c>
      <c r="CX80" s="371" t="str">
        <f ca="1">+IF(OFFSET('Sanitation Data'!$F$31,0,10*ROW('Sanitation Data'!F74))="","",OFFSET('Sanitation Data'!$F$31,0,10*ROW('Sanitation Data'!F74)))</f>
        <v/>
      </c>
      <c r="CY80" s="371" t="str">
        <f ca="1">+IF(OFFSET('Sanitation Data'!$F$32,0,10*ROW('Sanitation Data'!F74))="","",OFFSET('Sanitation Data'!$F$32,0,10*ROW('Sanitation Data'!F74)))</f>
        <v/>
      </c>
      <c r="CZ80" s="371" t="str">
        <f ca="1">+IF(OFFSET('Sanitation Data'!$G$28,0,10*ROW('Sanitation Data'!G74))="","",OFFSET('Sanitation Data'!$G$28,0,10*ROW('Sanitation Data'!G74)))</f>
        <v/>
      </c>
      <c r="DA80" s="371" t="str">
        <f ca="1">+IF(OFFSET('Sanitation Data'!$G$29,0,10*ROW('Sanitation Data'!G74))="","",OFFSET('Sanitation Data'!$G$29,0,10*ROW('Sanitation Data'!G74)))</f>
        <v/>
      </c>
      <c r="DB80" s="371" t="str">
        <f ca="1">+IF(OFFSET('Sanitation Data'!$G$30,0,10*ROW('Sanitation Data'!G74))="","",OFFSET('Sanitation Data'!$G$30,0,10*ROW('Sanitation Data'!G74)))</f>
        <v/>
      </c>
      <c r="DC80" s="371" t="str">
        <f ca="1">+IF(OFFSET('Sanitation Data'!$G$31,0,10*ROW('Sanitation Data'!G74))="","",OFFSET('Sanitation Data'!$G$31,0,10*ROW('Sanitation Data'!G74)))</f>
        <v/>
      </c>
      <c r="DD80" s="371" t="str">
        <f ca="1">+IF(OFFSET('Sanitation Data'!$G$32,0,10*ROW('Sanitation Data'!G74))="","",OFFSET('Sanitation Data'!$G$32,0,10*ROW('Sanitation Data'!G74)))</f>
        <v/>
      </c>
      <c r="DE80" s="371" t="str">
        <f ca="1">+IF(OFFSET('Sanitation Data'!$H$28,0,10*ROW('Sanitation Data'!H74))="","",OFFSET('Sanitation Data'!$H$28,0,10*ROW('Sanitation Data'!H74)))</f>
        <v/>
      </c>
      <c r="DF80" s="371" t="str">
        <f ca="1">+IF(OFFSET('Sanitation Data'!$H$29,0,10*ROW('Sanitation Data'!H74))="","",OFFSET('Sanitation Data'!$H$29,0,10*ROW('Sanitation Data'!H74)))</f>
        <v/>
      </c>
      <c r="DG80" s="371" t="str">
        <f ca="1">+IF(OFFSET('Sanitation Data'!$H$30,0,10*ROW('Sanitation Data'!H74))="","",OFFSET('Sanitation Data'!$H$30,0,10*ROW('Sanitation Data'!H74)))</f>
        <v/>
      </c>
      <c r="DH80" s="371" t="str">
        <f ca="1">+IF(OFFSET('Sanitation Data'!$H$31,0,10*ROW('Sanitation Data'!H74))="","",OFFSET('Sanitation Data'!$H$31,0,10*ROW('Sanitation Data'!H74)))</f>
        <v/>
      </c>
      <c r="DI80" s="371" t="str">
        <f ca="1">+IF(OFFSET('Sanitation Data'!$H$32,0,10*ROW('Sanitation Data'!H74))="","",OFFSET('Sanitation Data'!$H$32,0,10*ROW('Sanitation Data'!H74)))</f>
        <v/>
      </c>
      <c r="DJ80" s="371" t="str">
        <f ca="1">+IF(OFFSET('Sanitation Data'!$I$28,0,10*ROW('Sanitation Data'!I74))="","",OFFSET('Sanitation Data'!$I$28,0,10*ROW('Sanitation Data'!I74)))</f>
        <v/>
      </c>
      <c r="DK80" s="371" t="str">
        <f ca="1">+IF(OFFSET('Sanitation Data'!$I$29,0,10*ROW('Sanitation Data'!I74))="","",OFFSET('Sanitation Data'!$I$29,0,10*ROW('Sanitation Data'!I74)))</f>
        <v/>
      </c>
      <c r="DL80" s="371" t="str">
        <f ca="1">+IF(OFFSET('Sanitation Data'!$I$30,0,10*ROW('Sanitation Data'!I74))="","",OFFSET('Sanitation Data'!$I$30,0,10*ROW('Sanitation Data'!I74)))</f>
        <v/>
      </c>
      <c r="DM80" s="371" t="str">
        <f ca="1">+IF(OFFSET('Sanitation Data'!$I$31,0,10*ROW('Sanitation Data'!I74))="","",OFFSET('Sanitation Data'!$I$31,0,10*ROW('Sanitation Data'!I74)))</f>
        <v/>
      </c>
      <c r="DN80" s="371" t="str">
        <f ca="1">+IF(OFFSET('Sanitation Data'!$I$32,0,10*ROW('Sanitation Data'!I74))="","",OFFSET('Sanitation Data'!$I$32,0,10*ROW('Sanitation Data'!I74)))</f>
        <v/>
      </c>
      <c r="DO80" s="371" t="str">
        <f ca="1">+IF(OFFSET('Hygiene Data'!$D$11,0,10*ROW('Hygiene Data'!D74))="","",OFFSET('Hygiene Data'!$D$11,0,10*ROW('Hygiene Data'!D74)))</f>
        <v/>
      </c>
      <c r="DP80" s="371" t="str">
        <f ca="1">+IF(OFFSET('Hygiene Data'!$D$12,0,10*ROW('Hygiene Data'!D74))="","",OFFSET('Hygiene Data'!$D$12,0,10*ROW('Hygiene Data'!D74)))</f>
        <v/>
      </c>
      <c r="DQ80" s="371" t="str">
        <f ca="1">+IF(OFFSET('Hygiene Data'!$D$13,0,10*ROW('Hygiene Data'!D74))="","",OFFSET('Hygiene Data'!$D$13,0,10*ROW('Hygiene Data'!D74)))</f>
        <v/>
      </c>
      <c r="DR80" s="371" t="str">
        <f ca="1">+IF(OFFSET('Hygiene Data'!$E$11,0,10*ROW('Hygiene Data'!E74))="","",OFFSET('Hygiene Data'!$E$11,0,10*ROW('Hygiene Data'!E74)))</f>
        <v/>
      </c>
      <c r="DS80" s="371" t="str">
        <f ca="1">+IF(OFFSET('Hygiene Data'!$E$12,0,10*ROW('Hygiene Data'!E74))="","",OFFSET('Hygiene Data'!$E$12,0,10*ROW('Hygiene Data'!E74)))</f>
        <v/>
      </c>
      <c r="DT80" s="371" t="str">
        <f ca="1">+IF(OFFSET('Hygiene Data'!$E$13,0,10*ROW('Hygiene Data'!E74))="","",OFFSET('Hygiene Data'!$E$13,0,10*ROW('Hygiene Data'!E74)))</f>
        <v/>
      </c>
      <c r="DU80" s="371" t="str">
        <f ca="1">+IF(OFFSET('Hygiene Data'!$F$11,0,10*ROW('Hygiene Data'!F74))="","",OFFSET('Hygiene Data'!$F$11,0,10*ROW('Hygiene Data'!F74)))</f>
        <v/>
      </c>
      <c r="DV80" s="371" t="str">
        <f ca="1">+IF(OFFSET('Hygiene Data'!$F$12,0,10*ROW('Hygiene Data'!F74))="","",OFFSET('Hygiene Data'!$F$12,0,10*ROW('Hygiene Data'!F74)))</f>
        <v/>
      </c>
      <c r="DW80" s="371" t="str">
        <f ca="1">+IF(OFFSET('Hygiene Data'!$F$13,0,10*ROW('Hygiene Data'!F74))="","",OFFSET('Hygiene Data'!$F$13,0,10*ROW('Hygiene Data'!F74)))</f>
        <v/>
      </c>
      <c r="DX80" s="371" t="str">
        <f ca="1">+IF(OFFSET('Hygiene Data'!$G$11,0,10*ROW('Hygiene Data'!G74))="","",OFFSET('Hygiene Data'!$G$11,0,10*ROW('Hygiene Data'!G74)))</f>
        <v/>
      </c>
      <c r="DY80" s="371" t="str">
        <f ca="1">+IF(OFFSET('Hygiene Data'!$G$12,0,10*ROW('Hygiene Data'!G74))="","",OFFSET('Hygiene Data'!$G$12,0,10*ROW('Hygiene Data'!G74)))</f>
        <v/>
      </c>
      <c r="DZ80" s="371" t="str">
        <f ca="1">+IF(OFFSET('Hygiene Data'!$G$13,0,10*ROW('Hygiene Data'!G74))="","",OFFSET('Hygiene Data'!$G$13,0,10*ROW('Hygiene Data'!G74)))</f>
        <v/>
      </c>
      <c r="EA80" s="371" t="str">
        <f ca="1">+IF(OFFSET('Hygiene Data'!$H$11,0,10*ROW('Hygiene Data'!H74))="","",OFFSET('Hygiene Data'!$H$11,0,10*ROW('Hygiene Data'!H74)))</f>
        <v/>
      </c>
      <c r="EB80" s="371" t="str">
        <f ca="1">+IF(OFFSET('Hygiene Data'!$H$12,0,10*ROW('Hygiene Data'!H74))="","",OFFSET('Hygiene Data'!$H$12,0,10*ROW('Hygiene Data'!H74)))</f>
        <v/>
      </c>
      <c r="EC80" s="371" t="str">
        <f ca="1">+IF(OFFSET('Hygiene Data'!$H$13,0,10*ROW('Hygiene Data'!H74))="","",OFFSET('Hygiene Data'!$H$13,0,10*ROW('Hygiene Data'!H74)))</f>
        <v/>
      </c>
      <c r="ED80" s="371" t="str">
        <f ca="1">+IF(OFFSET('Hygiene Data'!$I$11,0,10*ROW('Hygiene Data'!I74))="","",OFFSET('Hygiene Data'!$I$11,0,10*ROW('Hygiene Data'!I74)))</f>
        <v/>
      </c>
      <c r="EE80" s="371" t="str">
        <f ca="1">+IF(OFFSET('Hygiene Data'!$I$12,0,10*ROW('Hygiene Data'!I74))="","",OFFSET('Hygiene Data'!$I$12,0,10*ROW('Hygiene Data'!I74)))</f>
        <v/>
      </c>
      <c r="EF80" s="371" t="str">
        <f ca="1">+IF(OFFSET('Hygiene Data'!$I$13,0,10*ROW('Hygiene Data'!I74))="","",OFFSET('Hygiene Data'!$I$13,0,10*ROW('Hygiene Data'!I74)))</f>
        <v/>
      </c>
    </row>
    <row r="81" spans="1:136" x14ac:dyDescent="0.25">
      <c r="A81" s="480" t="str">
        <f ca="1">+IF(OFFSET('Water Data'!$B$2,0,10*ROW('Water Data'!E75))="","",OFFSET('Water Data'!$B$2,0,10*ROW('Water Data'!E75)))</f>
        <v/>
      </c>
      <c r="B81" s="480"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7" t="str">
        <f t="shared" ca="1" si="1"/>
        <v/>
      </c>
      <c r="D81" s="508"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8"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8"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8"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8"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8"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8"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8"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8"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8"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8"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8"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8"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8"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8"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8"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8"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8"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9"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9"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9"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9"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9"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9"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9"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9"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9"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9"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9"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9"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9"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9"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9"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9"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9"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9"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9"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9"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9"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9"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9"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9"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9"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9"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9"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9"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9"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9"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10"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6"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10"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10"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10"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10"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10"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10"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10"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10"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10"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10"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10"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10"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10"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10"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10"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10"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1" t="str">
        <f ca="1">+IF(OFFSET('Water Data'!$D$27,0,10*ROW('Water Data'!D75))="","",OFFSET('Water Data'!$D$27,0,10*ROW('Water Data'!D75)))</f>
        <v/>
      </c>
      <c r="BT81" s="371" t="str">
        <f ca="1">+IF(OFFSET('Water Data'!$D$28,0,10*ROW('Water Data'!D75))="","",OFFSET('Water Data'!$D$28,0,10*ROW('Water Data'!D75)))</f>
        <v/>
      </c>
      <c r="BU81" s="371" t="str">
        <f ca="1">+IF(OFFSET('Water Data'!$D$29,0,10*ROW('Water Data'!D75))="","",OFFSET('Water Data'!$D$29,0,10*ROW('Water Data'!D75)))</f>
        <v/>
      </c>
      <c r="BV81" s="371" t="str">
        <f ca="1">+IF(OFFSET('Water Data'!$E$27,0,10*ROW('Water Data'!E75))="","",OFFSET('Water Data'!$E$27,0,10*ROW('Water Data'!E75)))</f>
        <v/>
      </c>
      <c r="BW81" s="371" t="str">
        <f ca="1">+IF(OFFSET('Water Data'!$E$28,0,10*ROW('Water Data'!E75))="","",OFFSET('Water Data'!$E$28,0,10*ROW('Water Data'!E75)))</f>
        <v/>
      </c>
      <c r="BX81" s="371" t="str">
        <f ca="1">+IF(OFFSET('Water Data'!$E$29,0,10*ROW('Water Data'!E75))="","",OFFSET('Water Data'!$E$29,0,10*ROW('Water Data'!E75)))</f>
        <v/>
      </c>
      <c r="BY81" s="371" t="str">
        <f ca="1">+IF(OFFSET('Water Data'!$F$27,0,10*ROW('Water Data'!F75))="","",OFFSET('Water Data'!$F$27,0,10*ROW('Water Data'!F75)))</f>
        <v/>
      </c>
      <c r="BZ81" s="371" t="str">
        <f ca="1">+IF(OFFSET('Water Data'!$F$28,0,10*ROW('Water Data'!F75))="","",OFFSET('Water Data'!$F$28,0,10*ROW('Water Data'!F75)))</f>
        <v/>
      </c>
      <c r="CA81" s="371" t="str">
        <f ca="1">+IF(OFFSET('Water Data'!$F$29,0,10*ROW('Water Data'!F75))="","",OFFSET('Water Data'!$F$29,0,10*ROW('Water Data'!F75)))</f>
        <v/>
      </c>
      <c r="CB81" s="371" t="str">
        <f ca="1">+IF(OFFSET('Water Data'!$G$27,0,10*ROW('Water Data'!G75))="","",OFFSET('Water Data'!$G$27,0,10*ROW('Water Data'!G75)))</f>
        <v/>
      </c>
      <c r="CC81" s="371" t="str">
        <f ca="1">+IF(OFFSET('Water Data'!$G$28,0,10*ROW('Water Data'!G75))="","",OFFSET('Water Data'!$G$28,0,10*ROW('Water Data'!G75)))</f>
        <v/>
      </c>
      <c r="CD81" s="371" t="str">
        <f ca="1">+IF(OFFSET('Water Data'!$G$29,0,10*ROW('Water Data'!G75))="","",OFFSET('Water Data'!$G$29,0,10*ROW('Water Data'!G75)))</f>
        <v/>
      </c>
      <c r="CE81" s="371" t="str">
        <f ca="1">+IF(OFFSET('Water Data'!$H$27,0,10*ROW('Water Data'!H75))="","",OFFSET('Water Data'!$H$27,0,10*ROW('Water Data'!H75)))</f>
        <v/>
      </c>
      <c r="CF81" s="371" t="str">
        <f ca="1">+IF(OFFSET('Water Data'!$H$28,0,10*ROW('Water Data'!H75))="","",OFFSET('Water Data'!$H$28,0,10*ROW('Water Data'!H75)))</f>
        <v/>
      </c>
      <c r="CG81" s="371" t="str">
        <f ca="1">+IF(OFFSET('Water Data'!$H$29,0,10*ROW('Water Data'!H75))="","",OFFSET('Water Data'!$H$29,0,10*ROW('Water Data'!H75)))</f>
        <v/>
      </c>
      <c r="CH81" s="371" t="str">
        <f ca="1">+IF(OFFSET('Water Data'!$I$27,0,10*ROW('Water Data'!I75))="","",OFFSET('Water Data'!$I$27,0,10*ROW('Water Data'!I75)))</f>
        <v/>
      </c>
      <c r="CI81" s="371" t="str">
        <f ca="1">+IF(OFFSET('Water Data'!$I$28,0,10*ROW('Water Data'!I75))="","",OFFSET('Water Data'!$I$28,0,10*ROW('Water Data'!I75)))</f>
        <v/>
      </c>
      <c r="CJ81" s="371" t="str">
        <f ca="1">+IF(OFFSET('Water Data'!$I$29,0,10*ROW('Water Data'!I75))="","",OFFSET('Water Data'!$I$29,0,10*ROW('Water Data'!I75)))</f>
        <v/>
      </c>
      <c r="CK81" s="371" t="str">
        <f ca="1">+IF(OFFSET('Sanitation Data'!$D$28,0,10*ROW('Sanitation Data'!D75))="","",OFFSET('Sanitation Data'!$D$28,0,10*ROW('Sanitation Data'!D75)))</f>
        <v/>
      </c>
      <c r="CL81" s="371" t="str">
        <f ca="1">+IF(OFFSET('Sanitation Data'!$D$29,0,10*ROW('Sanitation Data'!D75))="","",OFFSET('Sanitation Data'!$D$29,0,10*ROW('Sanitation Data'!D75)))</f>
        <v/>
      </c>
      <c r="CM81" s="371" t="str">
        <f ca="1">+IF(OFFSET('Sanitation Data'!$D$30,0,10*ROW('Sanitation Data'!D75))="","",OFFSET('Sanitation Data'!$D$30,0,10*ROW('Sanitation Data'!D75)))</f>
        <v/>
      </c>
      <c r="CN81" s="371" t="str">
        <f ca="1">+IF(OFFSET('Sanitation Data'!$D$31,0,10*ROW('Sanitation Data'!D75))="","",OFFSET('Sanitation Data'!$D$31,0,10*ROW('Sanitation Data'!D75)))</f>
        <v/>
      </c>
      <c r="CO81" s="371" t="str">
        <f ca="1">+IF(OFFSET('Sanitation Data'!$D$32,0,10*ROW('Sanitation Data'!D75))="","",OFFSET('Sanitation Data'!$D$32,0,10*ROW('Sanitation Data'!D75)))</f>
        <v/>
      </c>
      <c r="CP81" s="371" t="str">
        <f ca="1">+IF(OFFSET('Sanitation Data'!$E$28,0,10*ROW('Sanitation Data'!E75))="","",OFFSET('Sanitation Data'!$E$28,0,10*ROW('Sanitation Data'!E75)))</f>
        <v/>
      </c>
      <c r="CQ81" s="371" t="str">
        <f ca="1">+IF(OFFSET('Sanitation Data'!$E$29,0,10*ROW('Sanitation Data'!E75))="","",OFFSET('Sanitation Data'!$E$29,0,10*ROW('Sanitation Data'!E75)))</f>
        <v/>
      </c>
      <c r="CR81" s="371" t="str">
        <f ca="1">+IF(OFFSET('Sanitation Data'!$E$30,0,10*ROW('Sanitation Data'!E75))="","",OFFSET('Sanitation Data'!$E$30,0,10*ROW('Sanitation Data'!E75)))</f>
        <v/>
      </c>
      <c r="CS81" s="371" t="str">
        <f ca="1">+IF(OFFSET('Sanitation Data'!$E$31,0,10*ROW('Sanitation Data'!E75))="","",OFFSET('Sanitation Data'!$E$31,0,10*ROW('Sanitation Data'!E75)))</f>
        <v/>
      </c>
      <c r="CT81" s="371" t="str">
        <f ca="1">+IF(OFFSET('Sanitation Data'!$E$32,0,10*ROW('Sanitation Data'!E75))="","",OFFSET('Sanitation Data'!$E$32,0,10*ROW('Sanitation Data'!E75)))</f>
        <v/>
      </c>
      <c r="CU81" s="371" t="str">
        <f ca="1">+IF(OFFSET('Sanitation Data'!$F$28,0,10*ROW('Sanitation Data'!F75))="","",OFFSET('Sanitation Data'!$F$28,0,10*ROW('Sanitation Data'!F75)))</f>
        <v/>
      </c>
      <c r="CV81" s="371" t="str">
        <f ca="1">+IF(OFFSET('Sanitation Data'!$F$29,0,10*ROW('Sanitation Data'!F75))="","",OFFSET('Sanitation Data'!$F$29,0,10*ROW('Sanitation Data'!F75)))</f>
        <v/>
      </c>
      <c r="CW81" s="371" t="str">
        <f ca="1">+IF(OFFSET('Sanitation Data'!$F$30,0,10*ROW('Sanitation Data'!F75))="","",OFFSET('Sanitation Data'!$F$30,0,10*ROW('Sanitation Data'!F75)))</f>
        <v/>
      </c>
      <c r="CX81" s="371" t="str">
        <f ca="1">+IF(OFFSET('Sanitation Data'!$F$31,0,10*ROW('Sanitation Data'!F75))="","",OFFSET('Sanitation Data'!$F$31,0,10*ROW('Sanitation Data'!F75)))</f>
        <v/>
      </c>
      <c r="CY81" s="371" t="str">
        <f ca="1">+IF(OFFSET('Sanitation Data'!$F$32,0,10*ROW('Sanitation Data'!F75))="","",OFFSET('Sanitation Data'!$F$32,0,10*ROW('Sanitation Data'!F75)))</f>
        <v/>
      </c>
      <c r="CZ81" s="371" t="str">
        <f ca="1">+IF(OFFSET('Sanitation Data'!$G$28,0,10*ROW('Sanitation Data'!G75))="","",OFFSET('Sanitation Data'!$G$28,0,10*ROW('Sanitation Data'!G75)))</f>
        <v/>
      </c>
      <c r="DA81" s="371" t="str">
        <f ca="1">+IF(OFFSET('Sanitation Data'!$G$29,0,10*ROW('Sanitation Data'!G75))="","",OFFSET('Sanitation Data'!$G$29,0,10*ROW('Sanitation Data'!G75)))</f>
        <v/>
      </c>
      <c r="DB81" s="371" t="str">
        <f ca="1">+IF(OFFSET('Sanitation Data'!$G$30,0,10*ROW('Sanitation Data'!G75))="","",OFFSET('Sanitation Data'!$G$30,0,10*ROW('Sanitation Data'!G75)))</f>
        <v/>
      </c>
      <c r="DC81" s="371" t="str">
        <f ca="1">+IF(OFFSET('Sanitation Data'!$G$31,0,10*ROW('Sanitation Data'!G75))="","",OFFSET('Sanitation Data'!$G$31,0,10*ROW('Sanitation Data'!G75)))</f>
        <v/>
      </c>
      <c r="DD81" s="371" t="str">
        <f ca="1">+IF(OFFSET('Sanitation Data'!$G$32,0,10*ROW('Sanitation Data'!G75))="","",OFFSET('Sanitation Data'!$G$32,0,10*ROW('Sanitation Data'!G75)))</f>
        <v/>
      </c>
      <c r="DE81" s="371" t="str">
        <f ca="1">+IF(OFFSET('Sanitation Data'!$H$28,0,10*ROW('Sanitation Data'!H75))="","",OFFSET('Sanitation Data'!$H$28,0,10*ROW('Sanitation Data'!H75)))</f>
        <v/>
      </c>
      <c r="DF81" s="371" t="str">
        <f ca="1">+IF(OFFSET('Sanitation Data'!$H$29,0,10*ROW('Sanitation Data'!H75))="","",OFFSET('Sanitation Data'!$H$29,0,10*ROW('Sanitation Data'!H75)))</f>
        <v/>
      </c>
      <c r="DG81" s="371" t="str">
        <f ca="1">+IF(OFFSET('Sanitation Data'!$H$30,0,10*ROW('Sanitation Data'!H75))="","",OFFSET('Sanitation Data'!$H$30,0,10*ROW('Sanitation Data'!H75)))</f>
        <v/>
      </c>
      <c r="DH81" s="371" t="str">
        <f ca="1">+IF(OFFSET('Sanitation Data'!$H$31,0,10*ROW('Sanitation Data'!H75))="","",OFFSET('Sanitation Data'!$H$31,0,10*ROW('Sanitation Data'!H75)))</f>
        <v/>
      </c>
      <c r="DI81" s="371" t="str">
        <f ca="1">+IF(OFFSET('Sanitation Data'!$H$32,0,10*ROW('Sanitation Data'!H75))="","",OFFSET('Sanitation Data'!$H$32,0,10*ROW('Sanitation Data'!H75)))</f>
        <v/>
      </c>
      <c r="DJ81" s="371" t="str">
        <f ca="1">+IF(OFFSET('Sanitation Data'!$I$28,0,10*ROW('Sanitation Data'!I75))="","",OFFSET('Sanitation Data'!$I$28,0,10*ROW('Sanitation Data'!I75)))</f>
        <v/>
      </c>
      <c r="DK81" s="371" t="str">
        <f ca="1">+IF(OFFSET('Sanitation Data'!$I$29,0,10*ROW('Sanitation Data'!I75))="","",OFFSET('Sanitation Data'!$I$29,0,10*ROW('Sanitation Data'!I75)))</f>
        <v/>
      </c>
      <c r="DL81" s="371" t="str">
        <f ca="1">+IF(OFFSET('Sanitation Data'!$I$30,0,10*ROW('Sanitation Data'!I75))="","",OFFSET('Sanitation Data'!$I$30,0,10*ROW('Sanitation Data'!I75)))</f>
        <v/>
      </c>
      <c r="DM81" s="371" t="str">
        <f ca="1">+IF(OFFSET('Sanitation Data'!$I$31,0,10*ROW('Sanitation Data'!I75))="","",OFFSET('Sanitation Data'!$I$31,0,10*ROW('Sanitation Data'!I75)))</f>
        <v/>
      </c>
      <c r="DN81" s="371" t="str">
        <f ca="1">+IF(OFFSET('Sanitation Data'!$I$32,0,10*ROW('Sanitation Data'!I75))="","",OFFSET('Sanitation Data'!$I$32,0,10*ROW('Sanitation Data'!I75)))</f>
        <v/>
      </c>
      <c r="DO81" s="371" t="str">
        <f ca="1">+IF(OFFSET('Hygiene Data'!$D$11,0,10*ROW('Hygiene Data'!D75))="","",OFFSET('Hygiene Data'!$D$11,0,10*ROW('Hygiene Data'!D75)))</f>
        <v/>
      </c>
      <c r="DP81" s="371" t="str">
        <f ca="1">+IF(OFFSET('Hygiene Data'!$D$12,0,10*ROW('Hygiene Data'!D75))="","",OFFSET('Hygiene Data'!$D$12,0,10*ROW('Hygiene Data'!D75)))</f>
        <v/>
      </c>
      <c r="DQ81" s="371" t="str">
        <f ca="1">+IF(OFFSET('Hygiene Data'!$D$13,0,10*ROW('Hygiene Data'!D75))="","",OFFSET('Hygiene Data'!$D$13,0,10*ROW('Hygiene Data'!D75)))</f>
        <v/>
      </c>
      <c r="DR81" s="371" t="str">
        <f ca="1">+IF(OFFSET('Hygiene Data'!$E$11,0,10*ROW('Hygiene Data'!E75))="","",OFFSET('Hygiene Data'!$E$11,0,10*ROW('Hygiene Data'!E75)))</f>
        <v/>
      </c>
      <c r="DS81" s="371" t="str">
        <f ca="1">+IF(OFFSET('Hygiene Data'!$E$12,0,10*ROW('Hygiene Data'!E75))="","",OFFSET('Hygiene Data'!$E$12,0,10*ROW('Hygiene Data'!E75)))</f>
        <v/>
      </c>
      <c r="DT81" s="371" t="str">
        <f ca="1">+IF(OFFSET('Hygiene Data'!$E$13,0,10*ROW('Hygiene Data'!E75))="","",OFFSET('Hygiene Data'!$E$13,0,10*ROW('Hygiene Data'!E75)))</f>
        <v/>
      </c>
      <c r="DU81" s="371" t="str">
        <f ca="1">+IF(OFFSET('Hygiene Data'!$F$11,0,10*ROW('Hygiene Data'!F75))="","",OFFSET('Hygiene Data'!$F$11,0,10*ROW('Hygiene Data'!F75)))</f>
        <v/>
      </c>
      <c r="DV81" s="371" t="str">
        <f ca="1">+IF(OFFSET('Hygiene Data'!$F$12,0,10*ROW('Hygiene Data'!F75))="","",OFFSET('Hygiene Data'!$F$12,0,10*ROW('Hygiene Data'!F75)))</f>
        <v/>
      </c>
      <c r="DW81" s="371" t="str">
        <f ca="1">+IF(OFFSET('Hygiene Data'!$F$13,0,10*ROW('Hygiene Data'!F75))="","",OFFSET('Hygiene Data'!$F$13,0,10*ROW('Hygiene Data'!F75)))</f>
        <v/>
      </c>
      <c r="DX81" s="371" t="str">
        <f ca="1">+IF(OFFSET('Hygiene Data'!$G$11,0,10*ROW('Hygiene Data'!G75))="","",OFFSET('Hygiene Data'!$G$11,0,10*ROW('Hygiene Data'!G75)))</f>
        <v/>
      </c>
      <c r="DY81" s="371" t="str">
        <f ca="1">+IF(OFFSET('Hygiene Data'!$G$12,0,10*ROW('Hygiene Data'!G75))="","",OFFSET('Hygiene Data'!$G$12,0,10*ROW('Hygiene Data'!G75)))</f>
        <v/>
      </c>
      <c r="DZ81" s="371" t="str">
        <f ca="1">+IF(OFFSET('Hygiene Data'!$G$13,0,10*ROW('Hygiene Data'!G75))="","",OFFSET('Hygiene Data'!$G$13,0,10*ROW('Hygiene Data'!G75)))</f>
        <v/>
      </c>
      <c r="EA81" s="371" t="str">
        <f ca="1">+IF(OFFSET('Hygiene Data'!$H$11,0,10*ROW('Hygiene Data'!H75))="","",OFFSET('Hygiene Data'!$H$11,0,10*ROW('Hygiene Data'!H75)))</f>
        <v/>
      </c>
      <c r="EB81" s="371" t="str">
        <f ca="1">+IF(OFFSET('Hygiene Data'!$H$12,0,10*ROW('Hygiene Data'!H75))="","",OFFSET('Hygiene Data'!$H$12,0,10*ROW('Hygiene Data'!H75)))</f>
        <v/>
      </c>
      <c r="EC81" s="371" t="str">
        <f ca="1">+IF(OFFSET('Hygiene Data'!$H$13,0,10*ROW('Hygiene Data'!H75))="","",OFFSET('Hygiene Data'!$H$13,0,10*ROW('Hygiene Data'!H75)))</f>
        <v/>
      </c>
      <c r="ED81" s="371" t="str">
        <f ca="1">+IF(OFFSET('Hygiene Data'!$I$11,0,10*ROW('Hygiene Data'!I75))="","",OFFSET('Hygiene Data'!$I$11,0,10*ROW('Hygiene Data'!I75)))</f>
        <v/>
      </c>
      <c r="EE81" s="371" t="str">
        <f ca="1">+IF(OFFSET('Hygiene Data'!$I$12,0,10*ROW('Hygiene Data'!I75))="","",OFFSET('Hygiene Data'!$I$12,0,10*ROW('Hygiene Data'!I75)))</f>
        <v/>
      </c>
      <c r="EF81" s="371" t="str">
        <f ca="1">+IF(OFFSET('Hygiene Data'!$I$13,0,10*ROW('Hygiene Data'!I75))="","",OFFSET('Hygiene Data'!$I$13,0,10*ROW('Hygiene Data'!I75)))</f>
        <v/>
      </c>
    </row>
    <row r="82" spans="1:136" x14ac:dyDescent="0.25">
      <c r="A82" s="480" t="str">
        <f ca="1">+IF(OFFSET('Water Data'!$B$2,0,10*ROW('Water Data'!E76))="","",OFFSET('Water Data'!$B$2,0,10*ROW('Water Data'!E76)))</f>
        <v/>
      </c>
      <c r="B82" s="480"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7" t="str">
        <f t="shared" ca="1" si="1"/>
        <v/>
      </c>
      <c r="D82" s="508"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8"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8"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8"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8"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8"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8"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8"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8"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8"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8"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8"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8"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8"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8"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8"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8"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8"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9"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9"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9"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9"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9"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9"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9"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9"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9"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9"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9"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9"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9"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9"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9"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9"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9"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9"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9"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9"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9"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9"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9"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9"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9"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9"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9"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9"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9"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9"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10"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6"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10"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10"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10"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10"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10"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10"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10"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10"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10"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10"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10"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10"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10"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10"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10"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10"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1" t="str">
        <f ca="1">+IF(OFFSET('Water Data'!$D$27,0,10*ROW('Water Data'!D76))="","",OFFSET('Water Data'!$D$27,0,10*ROW('Water Data'!D76)))</f>
        <v/>
      </c>
      <c r="BT82" s="371" t="str">
        <f ca="1">+IF(OFFSET('Water Data'!$D$28,0,10*ROW('Water Data'!D76))="","",OFFSET('Water Data'!$D$28,0,10*ROW('Water Data'!D76)))</f>
        <v/>
      </c>
      <c r="BU82" s="371" t="str">
        <f ca="1">+IF(OFFSET('Water Data'!$D$29,0,10*ROW('Water Data'!D76))="","",OFFSET('Water Data'!$D$29,0,10*ROW('Water Data'!D76)))</f>
        <v/>
      </c>
      <c r="BV82" s="371" t="str">
        <f ca="1">+IF(OFFSET('Water Data'!$E$27,0,10*ROW('Water Data'!E76))="","",OFFSET('Water Data'!$E$27,0,10*ROW('Water Data'!E76)))</f>
        <v/>
      </c>
      <c r="BW82" s="371" t="str">
        <f ca="1">+IF(OFFSET('Water Data'!$E$28,0,10*ROW('Water Data'!E76))="","",OFFSET('Water Data'!$E$28,0,10*ROW('Water Data'!E76)))</f>
        <v/>
      </c>
      <c r="BX82" s="371" t="str">
        <f ca="1">+IF(OFFSET('Water Data'!$E$29,0,10*ROW('Water Data'!E76))="","",OFFSET('Water Data'!$E$29,0,10*ROW('Water Data'!E76)))</f>
        <v/>
      </c>
      <c r="BY82" s="371" t="str">
        <f ca="1">+IF(OFFSET('Water Data'!$F$27,0,10*ROW('Water Data'!F76))="","",OFFSET('Water Data'!$F$27,0,10*ROW('Water Data'!F76)))</f>
        <v/>
      </c>
      <c r="BZ82" s="371" t="str">
        <f ca="1">+IF(OFFSET('Water Data'!$F$28,0,10*ROW('Water Data'!F76))="","",OFFSET('Water Data'!$F$28,0,10*ROW('Water Data'!F76)))</f>
        <v/>
      </c>
      <c r="CA82" s="371" t="str">
        <f ca="1">+IF(OFFSET('Water Data'!$F$29,0,10*ROW('Water Data'!F76))="","",OFFSET('Water Data'!$F$29,0,10*ROW('Water Data'!F76)))</f>
        <v/>
      </c>
      <c r="CB82" s="371" t="str">
        <f ca="1">+IF(OFFSET('Water Data'!$G$27,0,10*ROW('Water Data'!G76))="","",OFFSET('Water Data'!$G$27,0,10*ROW('Water Data'!G76)))</f>
        <v/>
      </c>
      <c r="CC82" s="371" t="str">
        <f ca="1">+IF(OFFSET('Water Data'!$G$28,0,10*ROW('Water Data'!G76))="","",OFFSET('Water Data'!$G$28,0,10*ROW('Water Data'!G76)))</f>
        <v/>
      </c>
      <c r="CD82" s="371" t="str">
        <f ca="1">+IF(OFFSET('Water Data'!$G$29,0,10*ROW('Water Data'!G76))="","",OFFSET('Water Data'!$G$29,0,10*ROW('Water Data'!G76)))</f>
        <v/>
      </c>
      <c r="CE82" s="371" t="str">
        <f ca="1">+IF(OFFSET('Water Data'!$H$27,0,10*ROW('Water Data'!H76))="","",OFFSET('Water Data'!$H$27,0,10*ROW('Water Data'!H76)))</f>
        <v/>
      </c>
      <c r="CF82" s="371" t="str">
        <f ca="1">+IF(OFFSET('Water Data'!$H$28,0,10*ROW('Water Data'!H76))="","",OFFSET('Water Data'!$H$28,0,10*ROW('Water Data'!H76)))</f>
        <v/>
      </c>
      <c r="CG82" s="371" t="str">
        <f ca="1">+IF(OFFSET('Water Data'!$H$29,0,10*ROW('Water Data'!H76))="","",OFFSET('Water Data'!$H$29,0,10*ROW('Water Data'!H76)))</f>
        <v/>
      </c>
      <c r="CH82" s="371" t="str">
        <f ca="1">+IF(OFFSET('Water Data'!$I$27,0,10*ROW('Water Data'!I76))="","",OFFSET('Water Data'!$I$27,0,10*ROW('Water Data'!I76)))</f>
        <v/>
      </c>
      <c r="CI82" s="371" t="str">
        <f ca="1">+IF(OFFSET('Water Data'!$I$28,0,10*ROW('Water Data'!I76))="","",OFFSET('Water Data'!$I$28,0,10*ROW('Water Data'!I76)))</f>
        <v/>
      </c>
      <c r="CJ82" s="371" t="str">
        <f ca="1">+IF(OFFSET('Water Data'!$I$29,0,10*ROW('Water Data'!I76))="","",OFFSET('Water Data'!$I$29,0,10*ROW('Water Data'!I76)))</f>
        <v/>
      </c>
      <c r="CK82" s="371" t="str">
        <f ca="1">+IF(OFFSET('Sanitation Data'!$D$28,0,10*ROW('Sanitation Data'!D76))="","",OFFSET('Sanitation Data'!$D$28,0,10*ROW('Sanitation Data'!D76)))</f>
        <v/>
      </c>
      <c r="CL82" s="371" t="str">
        <f ca="1">+IF(OFFSET('Sanitation Data'!$D$29,0,10*ROW('Sanitation Data'!D76))="","",OFFSET('Sanitation Data'!$D$29,0,10*ROW('Sanitation Data'!D76)))</f>
        <v/>
      </c>
      <c r="CM82" s="371" t="str">
        <f ca="1">+IF(OFFSET('Sanitation Data'!$D$30,0,10*ROW('Sanitation Data'!D76))="","",OFFSET('Sanitation Data'!$D$30,0,10*ROW('Sanitation Data'!D76)))</f>
        <v/>
      </c>
      <c r="CN82" s="371" t="str">
        <f ca="1">+IF(OFFSET('Sanitation Data'!$D$31,0,10*ROW('Sanitation Data'!D76))="","",OFFSET('Sanitation Data'!$D$31,0,10*ROW('Sanitation Data'!D76)))</f>
        <v/>
      </c>
      <c r="CO82" s="371" t="str">
        <f ca="1">+IF(OFFSET('Sanitation Data'!$D$32,0,10*ROW('Sanitation Data'!D76))="","",OFFSET('Sanitation Data'!$D$32,0,10*ROW('Sanitation Data'!D76)))</f>
        <v/>
      </c>
      <c r="CP82" s="371" t="str">
        <f ca="1">+IF(OFFSET('Sanitation Data'!$E$28,0,10*ROW('Sanitation Data'!E76))="","",OFFSET('Sanitation Data'!$E$28,0,10*ROW('Sanitation Data'!E76)))</f>
        <v/>
      </c>
      <c r="CQ82" s="371" t="str">
        <f ca="1">+IF(OFFSET('Sanitation Data'!$E$29,0,10*ROW('Sanitation Data'!E76))="","",OFFSET('Sanitation Data'!$E$29,0,10*ROW('Sanitation Data'!E76)))</f>
        <v/>
      </c>
      <c r="CR82" s="371" t="str">
        <f ca="1">+IF(OFFSET('Sanitation Data'!$E$30,0,10*ROW('Sanitation Data'!E76))="","",OFFSET('Sanitation Data'!$E$30,0,10*ROW('Sanitation Data'!E76)))</f>
        <v/>
      </c>
      <c r="CS82" s="371" t="str">
        <f ca="1">+IF(OFFSET('Sanitation Data'!$E$31,0,10*ROW('Sanitation Data'!E76))="","",OFFSET('Sanitation Data'!$E$31,0,10*ROW('Sanitation Data'!E76)))</f>
        <v/>
      </c>
      <c r="CT82" s="371" t="str">
        <f ca="1">+IF(OFFSET('Sanitation Data'!$E$32,0,10*ROW('Sanitation Data'!E76))="","",OFFSET('Sanitation Data'!$E$32,0,10*ROW('Sanitation Data'!E76)))</f>
        <v/>
      </c>
      <c r="CU82" s="371" t="str">
        <f ca="1">+IF(OFFSET('Sanitation Data'!$F$28,0,10*ROW('Sanitation Data'!F76))="","",OFFSET('Sanitation Data'!$F$28,0,10*ROW('Sanitation Data'!F76)))</f>
        <v/>
      </c>
      <c r="CV82" s="371" t="str">
        <f ca="1">+IF(OFFSET('Sanitation Data'!$F$29,0,10*ROW('Sanitation Data'!F76))="","",OFFSET('Sanitation Data'!$F$29,0,10*ROW('Sanitation Data'!F76)))</f>
        <v/>
      </c>
      <c r="CW82" s="371" t="str">
        <f ca="1">+IF(OFFSET('Sanitation Data'!$F$30,0,10*ROW('Sanitation Data'!F76))="","",OFFSET('Sanitation Data'!$F$30,0,10*ROW('Sanitation Data'!F76)))</f>
        <v/>
      </c>
      <c r="CX82" s="371" t="str">
        <f ca="1">+IF(OFFSET('Sanitation Data'!$F$31,0,10*ROW('Sanitation Data'!F76))="","",OFFSET('Sanitation Data'!$F$31,0,10*ROW('Sanitation Data'!F76)))</f>
        <v/>
      </c>
      <c r="CY82" s="371" t="str">
        <f ca="1">+IF(OFFSET('Sanitation Data'!$F$32,0,10*ROW('Sanitation Data'!F76))="","",OFFSET('Sanitation Data'!$F$32,0,10*ROW('Sanitation Data'!F76)))</f>
        <v/>
      </c>
      <c r="CZ82" s="371" t="str">
        <f ca="1">+IF(OFFSET('Sanitation Data'!$G$28,0,10*ROW('Sanitation Data'!G76))="","",OFFSET('Sanitation Data'!$G$28,0,10*ROW('Sanitation Data'!G76)))</f>
        <v/>
      </c>
      <c r="DA82" s="371" t="str">
        <f ca="1">+IF(OFFSET('Sanitation Data'!$G$29,0,10*ROW('Sanitation Data'!G76))="","",OFFSET('Sanitation Data'!$G$29,0,10*ROW('Sanitation Data'!G76)))</f>
        <v/>
      </c>
      <c r="DB82" s="371" t="str">
        <f ca="1">+IF(OFFSET('Sanitation Data'!$G$30,0,10*ROW('Sanitation Data'!G76))="","",OFFSET('Sanitation Data'!$G$30,0,10*ROW('Sanitation Data'!G76)))</f>
        <v/>
      </c>
      <c r="DC82" s="371" t="str">
        <f ca="1">+IF(OFFSET('Sanitation Data'!$G$31,0,10*ROW('Sanitation Data'!G76))="","",OFFSET('Sanitation Data'!$G$31,0,10*ROW('Sanitation Data'!G76)))</f>
        <v/>
      </c>
      <c r="DD82" s="371" t="str">
        <f ca="1">+IF(OFFSET('Sanitation Data'!$G$32,0,10*ROW('Sanitation Data'!G76))="","",OFFSET('Sanitation Data'!$G$32,0,10*ROW('Sanitation Data'!G76)))</f>
        <v/>
      </c>
      <c r="DE82" s="371" t="str">
        <f ca="1">+IF(OFFSET('Sanitation Data'!$H$28,0,10*ROW('Sanitation Data'!H76))="","",OFFSET('Sanitation Data'!$H$28,0,10*ROW('Sanitation Data'!H76)))</f>
        <v/>
      </c>
      <c r="DF82" s="371" t="str">
        <f ca="1">+IF(OFFSET('Sanitation Data'!$H$29,0,10*ROW('Sanitation Data'!H76))="","",OFFSET('Sanitation Data'!$H$29,0,10*ROW('Sanitation Data'!H76)))</f>
        <v/>
      </c>
      <c r="DG82" s="371" t="str">
        <f ca="1">+IF(OFFSET('Sanitation Data'!$H$30,0,10*ROW('Sanitation Data'!H76))="","",OFFSET('Sanitation Data'!$H$30,0,10*ROW('Sanitation Data'!H76)))</f>
        <v/>
      </c>
      <c r="DH82" s="371" t="str">
        <f ca="1">+IF(OFFSET('Sanitation Data'!$H$31,0,10*ROW('Sanitation Data'!H76))="","",OFFSET('Sanitation Data'!$H$31,0,10*ROW('Sanitation Data'!H76)))</f>
        <v/>
      </c>
      <c r="DI82" s="371" t="str">
        <f ca="1">+IF(OFFSET('Sanitation Data'!$H$32,0,10*ROW('Sanitation Data'!H76))="","",OFFSET('Sanitation Data'!$H$32,0,10*ROW('Sanitation Data'!H76)))</f>
        <v/>
      </c>
      <c r="DJ82" s="371" t="str">
        <f ca="1">+IF(OFFSET('Sanitation Data'!$I$28,0,10*ROW('Sanitation Data'!I76))="","",OFFSET('Sanitation Data'!$I$28,0,10*ROW('Sanitation Data'!I76)))</f>
        <v/>
      </c>
      <c r="DK82" s="371" t="str">
        <f ca="1">+IF(OFFSET('Sanitation Data'!$I$29,0,10*ROW('Sanitation Data'!I76))="","",OFFSET('Sanitation Data'!$I$29,0,10*ROW('Sanitation Data'!I76)))</f>
        <v/>
      </c>
      <c r="DL82" s="371" t="str">
        <f ca="1">+IF(OFFSET('Sanitation Data'!$I$30,0,10*ROW('Sanitation Data'!I76))="","",OFFSET('Sanitation Data'!$I$30,0,10*ROW('Sanitation Data'!I76)))</f>
        <v/>
      </c>
      <c r="DM82" s="371" t="str">
        <f ca="1">+IF(OFFSET('Sanitation Data'!$I$31,0,10*ROW('Sanitation Data'!I76))="","",OFFSET('Sanitation Data'!$I$31,0,10*ROW('Sanitation Data'!I76)))</f>
        <v/>
      </c>
      <c r="DN82" s="371" t="str">
        <f ca="1">+IF(OFFSET('Sanitation Data'!$I$32,0,10*ROW('Sanitation Data'!I76))="","",OFFSET('Sanitation Data'!$I$32,0,10*ROW('Sanitation Data'!I76)))</f>
        <v/>
      </c>
      <c r="DO82" s="371" t="str">
        <f ca="1">+IF(OFFSET('Hygiene Data'!$D$11,0,10*ROW('Hygiene Data'!D76))="","",OFFSET('Hygiene Data'!$D$11,0,10*ROW('Hygiene Data'!D76)))</f>
        <v/>
      </c>
      <c r="DP82" s="371" t="str">
        <f ca="1">+IF(OFFSET('Hygiene Data'!$D$12,0,10*ROW('Hygiene Data'!D76))="","",OFFSET('Hygiene Data'!$D$12,0,10*ROW('Hygiene Data'!D76)))</f>
        <v/>
      </c>
      <c r="DQ82" s="371" t="str">
        <f ca="1">+IF(OFFSET('Hygiene Data'!$D$13,0,10*ROW('Hygiene Data'!D76))="","",OFFSET('Hygiene Data'!$D$13,0,10*ROW('Hygiene Data'!D76)))</f>
        <v/>
      </c>
      <c r="DR82" s="371" t="str">
        <f ca="1">+IF(OFFSET('Hygiene Data'!$E$11,0,10*ROW('Hygiene Data'!E76))="","",OFFSET('Hygiene Data'!$E$11,0,10*ROW('Hygiene Data'!E76)))</f>
        <v/>
      </c>
      <c r="DS82" s="371" t="str">
        <f ca="1">+IF(OFFSET('Hygiene Data'!$E$12,0,10*ROW('Hygiene Data'!E76))="","",OFFSET('Hygiene Data'!$E$12,0,10*ROW('Hygiene Data'!E76)))</f>
        <v/>
      </c>
      <c r="DT82" s="371" t="str">
        <f ca="1">+IF(OFFSET('Hygiene Data'!$E$13,0,10*ROW('Hygiene Data'!E76))="","",OFFSET('Hygiene Data'!$E$13,0,10*ROW('Hygiene Data'!E76)))</f>
        <v/>
      </c>
      <c r="DU82" s="371" t="str">
        <f ca="1">+IF(OFFSET('Hygiene Data'!$F$11,0,10*ROW('Hygiene Data'!F76))="","",OFFSET('Hygiene Data'!$F$11,0,10*ROW('Hygiene Data'!F76)))</f>
        <v/>
      </c>
      <c r="DV82" s="371" t="str">
        <f ca="1">+IF(OFFSET('Hygiene Data'!$F$12,0,10*ROW('Hygiene Data'!F76))="","",OFFSET('Hygiene Data'!$F$12,0,10*ROW('Hygiene Data'!F76)))</f>
        <v/>
      </c>
      <c r="DW82" s="371" t="str">
        <f ca="1">+IF(OFFSET('Hygiene Data'!$F$13,0,10*ROW('Hygiene Data'!F76))="","",OFFSET('Hygiene Data'!$F$13,0,10*ROW('Hygiene Data'!F76)))</f>
        <v/>
      </c>
      <c r="DX82" s="371" t="str">
        <f ca="1">+IF(OFFSET('Hygiene Data'!$G$11,0,10*ROW('Hygiene Data'!G76))="","",OFFSET('Hygiene Data'!$G$11,0,10*ROW('Hygiene Data'!G76)))</f>
        <v/>
      </c>
      <c r="DY82" s="371" t="str">
        <f ca="1">+IF(OFFSET('Hygiene Data'!$G$12,0,10*ROW('Hygiene Data'!G76))="","",OFFSET('Hygiene Data'!$G$12,0,10*ROW('Hygiene Data'!G76)))</f>
        <v/>
      </c>
      <c r="DZ82" s="371" t="str">
        <f ca="1">+IF(OFFSET('Hygiene Data'!$G$13,0,10*ROW('Hygiene Data'!G76))="","",OFFSET('Hygiene Data'!$G$13,0,10*ROW('Hygiene Data'!G76)))</f>
        <v/>
      </c>
      <c r="EA82" s="371" t="str">
        <f ca="1">+IF(OFFSET('Hygiene Data'!$H$11,0,10*ROW('Hygiene Data'!H76))="","",OFFSET('Hygiene Data'!$H$11,0,10*ROW('Hygiene Data'!H76)))</f>
        <v/>
      </c>
      <c r="EB82" s="371" t="str">
        <f ca="1">+IF(OFFSET('Hygiene Data'!$H$12,0,10*ROW('Hygiene Data'!H76))="","",OFFSET('Hygiene Data'!$H$12,0,10*ROW('Hygiene Data'!H76)))</f>
        <v/>
      </c>
      <c r="EC82" s="371" t="str">
        <f ca="1">+IF(OFFSET('Hygiene Data'!$H$13,0,10*ROW('Hygiene Data'!H76))="","",OFFSET('Hygiene Data'!$H$13,0,10*ROW('Hygiene Data'!H76)))</f>
        <v/>
      </c>
      <c r="ED82" s="371" t="str">
        <f ca="1">+IF(OFFSET('Hygiene Data'!$I$11,0,10*ROW('Hygiene Data'!I76))="","",OFFSET('Hygiene Data'!$I$11,0,10*ROW('Hygiene Data'!I76)))</f>
        <v/>
      </c>
      <c r="EE82" s="371" t="str">
        <f ca="1">+IF(OFFSET('Hygiene Data'!$I$12,0,10*ROW('Hygiene Data'!I76))="","",OFFSET('Hygiene Data'!$I$12,0,10*ROW('Hygiene Data'!I76)))</f>
        <v/>
      </c>
      <c r="EF82" s="371" t="str">
        <f ca="1">+IF(OFFSET('Hygiene Data'!$I$13,0,10*ROW('Hygiene Data'!I76))="","",OFFSET('Hygiene Data'!$I$13,0,10*ROW('Hygiene Data'!I76)))</f>
        <v/>
      </c>
    </row>
    <row r="83" spans="1:136" x14ac:dyDescent="0.25">
      <c r="A83" s="480" t="str">
        <f ca="1">+IF(OFFSET('Water Data'!$B$2,0,10*ROW('Water Data'!E77))="","",OFFSET('Water Data'!$B$2,0,10*ROW('Water Data'!E77)))</f>
        <v/>
      </c>
      <c r="B83" s="480"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7" t="str">
        <f t="shared" ca="1" si="1"/>
        <v/>
      </c>
      <c r="D83" s="508"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8"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8"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8"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8"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8"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8"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8"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8"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8"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8"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8"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8"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8"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8"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8"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8"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8"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9"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9"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9"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9"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9"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9"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9"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9"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9"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9"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9"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9"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9"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9"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9"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9"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9"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9"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9"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9"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9"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9"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9"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9"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9"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9"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9"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9"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9"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9"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10"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6"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10"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10"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10"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10"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10"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10"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10"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10"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10"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10"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10"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10"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10"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10"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10"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10"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1" t="str">
        <f ca="1">+IF(OFFSET('Water Data'!$D$27,0,10*ROW('Water Data'!D77))="","",OFFSET('Water Data'!$D$27,0,10*ROW('Water Data'!D77)))</f>
        <v/>
      </c>
      <c r="BT83" s="371" t="str">
        <f ca="1">+IF(OFFSET('Water Data'!$D$28,0,10*ROW('Water Data'!D77))="","",OFFSET('Water Data'!$D$28,0,10*ROW('Water Data'!D77)))</f>
        <v/>
      </c>
      <c r="BU83" s="371" t="str">
        <f ca="1">+IF(OFFSET('Water Data'!$D$29,0,10*ROW('Water Data'!D77))="","",OFFSET('Water Data'!$D$29,0,10*ROW('Water Data'!D77)))</f>
        <v/>
      </c>
      <c r="BV83" s="371" t="str">
        <f ca="1">+IF(OFFSET('Water Data'!$E$27,0,10*ROW('Water Data'!E77))="","",OFFSET('Water Data'!$E$27,0,10*ROW('Water Data'!E77)))</f>
        <v/>
      </c>
      <c r="BW83" s="371" t="str">
        <f ca="1">+IF(OFFSET('Water Data'!$E$28,0,10*ROW('Water Data'!E77))="","",OFFSET('Water Data'!$E$28,0,10*ROW('Water Data'!E77)))</f>
        <v/>
      </c>
      <c r="BX83" s="371" t="str">
        <f ca="1">+IF(OFFSET('Water Data'!$E$29,0,10*ROW('Water Data'!E77))="","",OFFSET('Water Data'!$E$29,0,10*ROW('Water Data'!E77)))</f>
        <v/>
      </c>
      <c r="BY83" s="371" t="str">
        <f ca="1">+IF(OFFSET('Water Data'!$F$27,0,10*ROW('Water Data'!F77))="","",OFFSET('Water Data'!$F$27,0,10*ROW('Water Data'!F77)))</f>
        <v/>
      </c>
      <c r="BZ83" s="371" t="str">
        <f ca="1">+IF(OFFSET('Water Data'!$F$28,0,10*ROW('Water Data'!F77))="","",OFFSET('Water Data'!$F$28,0,10*ROW('Water Data'!F77)))</f>
        <v/>
      </c>
      <c r="CA83" s="371" t="str">
        <f ca="1">+IF(OFFSET('Water Data'!$F$29,0,10*ROW('Water Data'!F77))="","",OFFSET('Water Data'!$F$29,0,10*ROW('Water Data'!F77)))</f>
        <v/>
      </c>
      <c r="CB83" s="371" t="str">
        <f ca="1">+IF(OFFSET('Water Data'!$G$27,0,10*ROW('Water Data'!G77))="","",OFFSET('Water Data'!$G$27,0,10*ROW('Water Data'!G77)))</f>
        <v/>
      </c>
      <c r="CC83" s="371" t="str">
        <f ca="1">+IF(OFFSET('Water Data'!$G$28,0,10*ROW('Water Data'!G77))="","",OFFSET('Water Data'!$G$28,0,10*ROW('Water Data'!G77)))</f>
        <v/>
      </c>
      <c r="CD83" s="371" t="str">
        <f ca="1">+IF(OFFSET('Water Data'!$G$29,0,10*ROW('Water Data'!G77))="","",OFFSET('Water Data'!$G$29,0,10*ROW('Water Data'!G77)))</f>
        <v/>
      </c>
      <c r="CE83" s="371" t="str">
        <f ca="1">+IF(OFFSET('Water Data'!$H$27,0,10*ROW('Water Data'!H77))="","",OFFSET('Water Data'!$H$27,0,10*ROW('Water Data'!H77)))</f>
        <v/>
      </c>
      <c r="CF83" s="371" t="str">
        <f ca="1">+IF(OFFSET('Water Data'!$H$28,0,10*ROW('Water Data'!H77))="","",OFFSET('Water Data'!$H$28,0,10*ROW('Water Data'!H77)))</f>
        <v/>
      </c>
      <c r="CG83" s="371" t="str">
        <f ca="1">+IF(OFFSET('Water Data'!$H$29,0,10*ROW('Water Data'!H77))="","",OFFSET('Water Data'!$H$29,0,10*ROW('Water Data'!H77)))</f>
        <v/>
      </c>
      <c r="CH83" s="371" t="str">
        <f ca="1">+IF(OFFSET('Water Data'!$I$27,0,10*ROW('Water Data'!I77))="","",OFFSET('Water Data'!$I$27,0,10*ROW('Water Data'!I77)))</f>
        <v/>
      </c>
      <c r="CI83" s="371" t="str">
        <f ca="1">+IF(OFFSET('Water Data'!$I$28,0,10*ROW('Water Data'!I77))="","",OFFSET('Water Data'!$I$28,0,10*ROW('Water Data'!I77)))</f>
        <v/>
      </c>
      <c r="CJ83" s="371" t="str">
        <f ca="1">+IF(OFFSET('Water Data'!$I$29,0,10*ROW('Water Data'!I77))="","",OFFSET('Water Data'!$I$29,0,10*ROW('Water Data'!I77)))</f>
        <v/>
      </c>
      <c r="CK83" s="371" t="str">
        <f ca="1">+IF(OFFSET('Sanitation Data'!$D$28,0,10*ROW('Sanitation Data'!D77))="","",OFFSET('Sanitation Data'!$D$28,0,10*ROW('Sanitation Data'!D77)))</f>
        <v/>
      </c>
      <c r="CL83" s="371" t="str">
        <f ca="1">+IF(OFFSET('Sanitation Data'!$D$29,0,10*ROW('Sanitation Data'!D77))="","",OFFSET('Sanitation Data'!$D$29,0,10*ROW('Sanitation Data'!D77)))</f>
        <v/>
      </c>
      <c r="CM83" s="371" t="str">
        <f ca="1">+IF(OFFSET('Sanitation Data'!$D$30,0,10*ROW('Sanitation Data'!D77))="","",OFFSET('Sanitation Data'!$D$30,0,10*ROW('Sanitation Data'!D77)))</f>
        <v/>
      </c>
      <c r="CN83" s="371" t="str">
        <f ca="1">+IF(OFFSET('Sanitation Data'!$D$31,0,10*ROW('Sanitation Data'!D77))="","",OFFSET('Sanitation Data'!$D$31,0,10*ROW('Sanitation Data'!D77)))</f>
        <v/>
      </c>
      <c r="CO83" s="371" t="str">
        <f ca="1">+IF(OFFSET('Sanitation Data'!$D$32,0,10*ROW('Sanitation Data'!D77))="","",OFFSET('Sanitation Data'!$D$32,0,10*ROW('Sanitation Data'!D77)))</f>
        <v/>
      </c>
      <c r="CP83" s="371" t="str">
        <f ca="1">+IF(OFFSET('Sanitation Data'!$E$28,0,10*ROW('Sanitation Data'!E77))="","",OFFSET('Sanitation Data'!$E$28,0,10*ROW('Sanitation Data'!E77)))</f>
        <v/>
      </c>
      <c r="CQ83" s="371" t="str">
        <f ca="1">+IF(OFFSET('Sanitation Data'!$E$29,0,10*ROW('Sanitation Data'!E77))="","",OFFSET('Sanitation Data'!$E$29,0,10*ROW('Sanitation Data'!E77)))</f>
        <v/>
      </c>
      <c r="CR83" s="371" t="str">
        <f ca="1">+IF(OFFSET('Sanitation Data'!$E$30,0,10*ROW('Sanitation Data'!E77))="","",OFFSET('Sanitation Data'!$E$30,0,10*ROW('Sanitation Data'!E77)))</f>
        <v/>
      </c>
      <c r="CS83" s="371" t="str">
        <f ca="1">+IF(OFFSET('Sanitation Data'!$E$31,0,10*ROW('Sanitation Data'!E77))="","",OFFSET('Sanitation Data'!$E$31,0,10*ROW('Sanitation Data'!E77)))</f>
        <v/>
      </c>
      <c r="CT83" s="371" t="str">
        <f ca="1">+IF(OFFSET('Sanitation Data'!$E$32,0,10*ROW('Sanitation Data'!E77))="","",OFFSET('Sanitation Data'!$E$32,0,10*ROW('Sanitation Data'!E77)))</f>
        <v/>
      </c>
      <c r="CU83" s="371" t="str">
        <f ca="1">+IF(OFFSET('Sanitation Data'!$F$28,0,10*ROW('Sanitation Data'!F77))="","",OFFSET('Sanitation Data'!$F$28,0,10*ROW('Sanitation Data'!F77)))</f>
        <v/>
      </c>
      <c r="CV83" s="371" t="str">
        <f ca="1">+IF(OFFSET('Sanitation Data'!$F$29,0,10*ROW('Sanitation Data'!F77))="","",OFFSET('Sanitation Data'!$F$29,0,10*ROW('Sanitation Data'!F77)))</f>
        <v/>
      </c>
      <c r="CW83" s="371" t="str">
        <f ca="1">+IF(OFFSET('Sanitation Data'!$F$30,0,10*ROW('Sanitation Data'!F77))="","",OFFSET('Sanitation Data'!$F$30,0,10*ROW('Sanitation Data'!F77)))</f>
        <v/>
      </c>
      <c r="CX83" s="371" t="str">
        <f ca="1">+IF(OFFSET('Sanitation Data'!$F$31,0,10*ROW('Sanitation Data'!F77))="","",OFFSET('Sanitation Data'!$F$31,0,10*ROW('Sanitation Data'!F77)))</f>
        <v/>
      </c>
      <c r="CY83" s="371" t="str">
        <f ca="1">+IF(OFFSET('Sanitation Data'!$F$32,0,10*ROW('Sanitation Data'!F77))="","",OFFSET('Sanitation Data'!$F$32,0,10*ROW('Sanitation Data'!F77)))</f>
        <v/>
      </c>
      <c r="CZ83" s="371" t="str">
        <f ca="1">+IF(OFFSET('Sanitation Data'!$G$28,0,10*ROW('Sanitation Data'!G77))="","",OFFSET('Sanitation Data'!$G$28,0,10*ROW('Sanitation Data'!G77)))</f>
        <v/>
      </c>
      <c r="DA83" s="371" t="str">
        <f ca="1">+IF(OFFSET('Sanitation Data'!$G$29,0,10*ROW('Sanitation Data'!G77))="","",OFFSET('Sanitation Data'!$G$29,0,10*ROW('Sanitation Data'!G77)))</f>
        <v/>
      </c>
      <c r="DB83" s="371" t="str">
        <f ca="1">+IF(OFFSET('Sanitation Data'!$G$30,0,10*ROW('Sanitation Data'!G77))="","",OFFSET('Sanitation Data'!$G$30,0,10*ROW('Sanitation Data'!G77)))</f>
        <v/>
      </c>
      <c r="DC83" s="371" t="str">
        <f ca="1">+IF(OFFSET('Sanitation Data'!$G$31,0,10*ROW('Sanitation Data'!G77))="","",OFFSET('Sanitation Data'!$G$31,0,10*ROW('Sanitation Data'!G77)))</f>
        <v/>
      </c>
      <c r="DD83" s="371" t="str">
        <f ca="1">+IF(OFFSET('Sanitation Data'!$G$32,0,10*ROW('Sanitation Data'!G77))="","",OFFSET('Sanitation Data'!$G$32,0,10*ROW('Sanitation Data'!G77)))</f>
        <v/>
      </c>
      <c r="DE83" s="371" t="str">
        <f ca="1">+IF(OFFSET('Sanitation Data'!$H$28,0,10*ROW('Sanitation Data'!H77))="","",OFFSET('Sanitation Data'!$H$28,0,10*ROW('Sanitation Data'!H77)))</f>
        <v/>
      </c>
      <c r="DF83" s="371" t="str">
        <f ca="1">+IF(OFFSET('Sanitation Data'!$H$29,0,10*ROW('Sanitation Data'!H77))="","",OFFSET('Sanitation Data'!$H$29,0,10*ROW('Sanitation Data'!H77)))</f>
        <v/>
      </c>
      <c r="DG83" s="371" t="str">
        <f ca="1">+IF(OFFSET('Sanitation Data'!$H$30,0,10*ROW('Sanitation Data'!H77))="","",OFFSET('Sanitation Data'!$H$30,0,10*ROW('Sanitation Data'!H77)))</f>
        <v/>
      </c>
      <c r="DH83" s="371" t="str">
        <f ca="1">+IF(OFFSET('Sanitation Data'!$H$31,0,10*ROW('Sanitation Data'!H77))="","",OFFSET('Sanitation Data'!$H$31,0,10*ROW('Sanitation Data'!H77)))</f>
        <v/>
      </c>
      <c r="DI83" s="371" t="str">
        <f ca="1">+IF(OFFSET('Sanitation Data'!$H$32,0,10*ROW('Sanitation Data'!H77))="","",OFFSET('Sanitation Data'!$H$32,0,10*ROW('Sanitation Data'!H77)))</f>
        <v/>
      </c>
      <c r="DJ83" s="371" t="str">
        <f ca="1">+IF(OFFSET('Sanitation Data'!$I$28,0,10*ROW('Sanitation Data'!I77))="","",OFFSET('Sanitation Data'!$I$28,0,10*ROW('Sanitation Data'!I77)))</f>
        <v/>
      </c>
      <c r="DK83" s="371" t="str">
        <f ca="1">+IF(OFFSET('Sanitation Data'!$I$29,0,10*ROW('Sanitation Data'!I77))="","",OFFSET('Sanitation Data'!$I$29,0,10*ROW('Sanitation Data'!I77)))</f>
        <v/>
      </c>
      <c r="DL83" s="371" t="str">
        <f ca="1">+IF(OFFSET('Sanitation Data'!$I$30,0,10*ROW('Sanitation Data'!I77))="","",OFFSET('Sanitation Data'!$I$30,0,10*ROW('Sanitation Data'!I77)))</f>
        <v/>
      </c>
      <c r="DM83" s="371" t="str">
        <f ca="1">+IF(OFFSET('Sanitation Data'!$I$31,0,10*ROW('Sanitation Data'!I77))="","",OFFSET('Sanitation Data'!$I$31,0,10*ROW('Sanitation Data'!I77)))</f>
        <v/>
      </c>
      <c r="DN83" s="371" t="str">
        <f ca="1">+IF(OFFSET('Sanitation Data'!$I$32,0,10*ROW('Sanitation Data'!I77))="","",OFFSET('Sanitation Data'!$I$32,0,10*ROW('Sanitation Data'!I77)))</f>
        <v/>
      </c>
      <c r="DO83" s="371" t="str">
        <f ca="1">+IF(OFFSET('Hygiene Data'!$D$11,0,10*ROW('Hygiene Data'!D77))="","",OFFSET('Hygiene Data'!$D$11,0,10*ROW('Hygiene Data'!D77)))</f>
        <v/>
      </c>
      <c r="DP83" s="371" t="str">
        <f ca="1">+IF(OFFSET('Hygiene Data'!$D$12,0,10*ROW('Hygiene Data'!D77))="","",OFFSET('Hygiene Data'!$D$12,0,10*ROW('Hygiene Data'!D77)))</f>
        <v/>
      </c>
      <c r="DQ83" s="371" t="str">
        <f ca="1">+IF(OFFSET('Hygiene Data'!$D$13,0,10*ROW('Hygiene Data'!D77))="","",OFFSET('Hygiene Data'!$D$13,0,10*ROW('Hygiene Data'!D77)))</f>
        <v/>
      </c>
      <c r="DR83" s="371" t="str">
        <f ca="1">+IF(OFFSET('Hygiene Data'!$E$11,0,10*ROW('Hygiene Data'!E77))="","",OFFSET('Hygiene Data'!$E$11,0,10*ROW('Hygiene Data'!E77)))</f>
        <v/>
      </c>
      <c r="DS83" s="371" t="str">
        <f ca="1">+IF(OFFSET('Hygiene Data'!$E$12,0,10*ROW('Hygiene Data'!E77))="","",OFFSET('Hygiene Data'!$E$12,0,10*ROW('Hygiene Data'!E77)))</f>
        <v/>
      </c>
      <c r="DT83" s="371" t="str">
        <f ca="1">+IF(OFFSET('Hygiene Data'!$E$13,0,10*ROW('Hygiene Data'!E77))="","",OFFSET('Hygiene Data'!$E$13,0,10*ROW('Hygiene Data'!E77)))</f>
        <v/>
      </c>
      <c r="DU83" s="371" t="str">
        <f ca="1">+IF(OFFSET('Hygiene Data'!$F$11,0,10*ROW('Hygiene Data'!F77))="","",OFFSET('Hygiene Data'!$F$11,0,10*ROW('Hygiene Data'!F77)))</f>
        <v/>
      </c>
      <c r="DV83" s="371" t="str">
        <f ca="1">+IF(OFFSET('Hygiene Data'!$F$12,0,10*ROW('Hygiene Data'!F77))="","",OFFSET('Hygiene Data'!$F$12,0,10*ROW('Hygiene Data'!F77)))</f>
        <v/>
      </c>
      <c r="DW83" s="371" t="str">
        <f ca="1">+IF(OFFSET('Hygiene Data'!$F$13,0,10*ROW('Hygiene Data'!F77))="","",OFFSET('Hygiene Data'!$F$13,0,10*ROW('Hygiene Data'!F77)))</f>
        <v/>
      </c>
      <c r="DX83" s="371" t="str">
        <f ca="1">+IF(OFFSET('Hygiene Data'!$G$11,0,10*ROW('Hygiene Data'!G77))="","",OFFSET('Hygiene Data'!$G$11,0,10*ROW('Hygiene Data'!G77)))</f>
        <v/>
      </c>
      <c r="DY83" s="371" t="str">
        <f ca="1">+IF(OFFSET('Hygiene Data'!$G$12,0,10*ROW('Hygiene Data'!G77))="","",OFFSET('Hygiene Data'!$G$12,0,10*ROW('Hygiene Data'!G77)))</f>
        <v/>
      </c>
      <c r="DZ83" s="371" t="str">
        <f ca="1">+IF(OFFSET('Hygiene Data'!$G$13,0,10*ROW('Hygiene Data'!G77))="","",OFFSET('Hygiene Data'!$G$13,0,10*ROW('Hygiene Data'!G77)))</f>
        <v/>
      </c>
      <c r="EA83" s="371" t="str">
        <f ca="1">+IF(OFFSET('Hygiene Data'!$H$11,0,10*ROW('Hygiene Data'!H77))="","",OFFSET('Hygiene Data'!$H$11,0,10*ROW('Hygiene Data'!H77)))</f>
        <v/>
      </c>
      <c r="EB83" s="371" t="str">
        <f ca="1">+IF(OFFSET('Hygiene Data'!$H$12,0,10*ROW('Hygiene Data'!H77))="","",OFFSET('Hygiene Data'!$H$12,0,10*ROW('Hygiene Data'!H77)))</f>
        <v/>
      </c>
      <c r="EC83" s="371" t="str">
        <f ca="1">+IF(OFFSET('Hygiene Data'!$H$13,0,10*ROW('Hygiene Data'!H77))="","",OFFSET('Hygiene Data'!$H$13,0,10*ROW('Hygiene Data'!H77)))</f>
        <v/>
      </c>
      <c r="ED83" s="371" t="str">
        <f ca="1">+IF(OFFSET('Hygiene Data'!$I$11,0,10*ROW('Hygiene Data'!I77))="","",OFFSET('Hygiene Data'!$I$11,0,10*ROW('Hygiene Data'!I77)))</f>
        <v/>
      </c>
      <c r="EE83" s="371" t="str">
        <f ca="1">+IF(OFFSET('Hygiene Data'!$I$12,0,10*ROW('Hygiene Data'!I77))="","",OFFSET('Hygiene Data'!$I$12,0,10*ROW('Hygiene Data'!I77)))</f>
        <v/>
      </c>
      <c r="EF83" s="371" t="str">
        <f ca="1">+IF(OFFSET('Hygiene Data'!$I$13,0,10*ROW('Hygiene Data'!I77))="","",OFFSET('Hygiene Data'!$I$13,0,10*ROW('Hygiene Data'!I77)))</f>
        <v/>
      </c>
    </row>
    <row r="84" spans="1:136" x14ac:dyDescent="0.25">
      <c r="A84" s="480" t="str">
        <f ca="1">+IF(OFFSET('Water Data'!$B$2,0,10*ROW('Water Data'!E78))="","",OFFSET('Water Data'!$B$2,0,10*ROW('Water Data'!E78)))</f>
        <v/>
      </c>
      <c r="B84" s="480"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7" t="str">
        <f t="shared" ca="1" si="1"/>
        <v/>
      </c>
      <c r="D84" s="508"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8"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8"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8"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8"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8"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8"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8"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8"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8"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8"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8"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8"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8"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8"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8"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8"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8"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9"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9"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9"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9"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9"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9"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9"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9"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9"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9"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9"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9"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9"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9"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9"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9"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9"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9"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9"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9"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9"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9"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9"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9"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9"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9"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9"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9"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9"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9"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10"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6"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10"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10"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10"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10"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10"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10"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10"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10"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10"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10"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10"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10"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10"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10"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10"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10"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1" t="str">
        <f ca="1">+IF(OFFSET('Water Data'!$D$27,0,10*ROW('Water Data'!D78))="","",OFFSET('Water Data'!$D$27,0,10*ROW('Water Data'!D78)))</f>
        <v/>
      </c>
      <c r="BT84" s="371" t="str">
        <f ca="1">+IF(OFFSET('Water Data'!$D$28,0,10*ROW('Water Data'!D78))="","",OFFSET('Water Data'!$D$28,0,10*ROW('Water Data'!D78)))</f>
        <v/>
      </c>
      <c r="BU84" s="371" t="str">
        <f ca="1">+IF(OFFSET('Water Data'!$D$29,0,10*ROW('Water Data'!D78))="","",OFFSET('Water Data'!$D$29,0,10*ROW('Water Data'!D78)))</f>
        <v/>
      </c>
      <c r="BV84" s="371" t="str">
        <f ca="1">+IF(OFFSET('Water Data'!$E$27,0,10*ROW('Water Data'!E78))="","",OFFSET('Water Data'!$E$27,0,10*ROW('Water Data'!E78)))</f>
        <v/>
      </c>
      <c r="BW84" s="371" t="str">
        <f ca="1">+IF(OFFSET('Water Data'!$E$28,0,10*ROW('Water Data'!E78))="","",OFFSET('Water Data'!$E$28,0,10*ROW('Water Data'!E78)))</f>
        <v/>
      </c>
      <c r="BX84" s="371" t="str">
        <f ca="1">+IF(OFFSET('Water Data'!$E$29,0,10*ROW('Water Data'!E78))="","",OFFSET('Water Data'!$E$29,0,10*ROW('Water Data'!E78)))</f>
        <v/>
      </c>
      <c r="BY84" s="371" t="str">
        <f ca="1">+IF(OFFSET('Water Data'!$F$27,0,10*ROW('Water Data'!F78))="","",OFFSET('Water Data'!$F$27,0,10*ROW('Water Data'!F78)))</f>
        <v/>
      </c>
      <c r="BZ84" s="371" t="str">
        <f ca="1">+IF(OFFSET('Water Data'!$F$28,0,10*ROW('Water Data'!F78))="","",OFFSET('Water Data'!$F$28,0,10*ROW('Water Data'!F78)))</f>
        <v/>
      </c>
      <c r="CA84" s="371" t="str">
        <f ca="1">+IF(OFFSET('Water Data'!$F$29,0,10*ROW('Water Data'!F78))="","",OFFSET('Water Data'!$F$29,0,10*ROW('Water Data'!F78)))</f>
        <v/>
      </c>
      <c r="CB84" s="371" t="str">
        <f ca="1">+IF(OFFSET('Water Data'!$G$27,0,10*ROW('Water Data'!G78))="","",OFFSET('Water Data'!$G$27,0,10*ROW('Water Data'!G78)))</f>
        <v/>
      </c>
      <c r="CC84" s="371" t="str">
        <f ca="1">+IF(OFFSET('Water Data'!$G$28,0,10*ROW('Water Data'!G78))="","",OFFSET('Water Data'!$G$28,0,10*ROW('Water Data'!G78)))</f>
        <v/>
      </c>
      <c r="CD84" s="371" t="str">
        <f ca="1">+IF(OFFSET('Water Data'!$G$29,0,10*ROW('Water Data'!G78))="","",OFFSET('Water Data'!$G$29,0,10*ROW('Water Data'!G78)))</f>
        <v/>
      </c>
      <c r="CE84" s="371" t="str">
        <f ca="1">+IF(OFFSET('Water Data'!$H$27,0,10*ROW('Water Data'!H78))="","",OFFSET('Water Data'!$H$27,0,10*ROW('Water Data'!H78)))</f>
        <v/>
      </c>
      <c r="CF84" s="371" t="str">
        <f ca="1">+IF(OFFSET('Water Data'!$H$28,0,10*ROW('Water Data'!H78))="","",OFFSET('Water Data'!$H$28,0,10*ROW('Water Data'!H78)))</f>
        <v/>
      </c>
      <c r="CG84" s="371" t="str">
        <f ca="1">+IF(OFFSET('Water Data'!$H$29,0,10*ROW('Water Data'!H78))="","",OFFSET('Water Data'!$H$29,0,10*ROW('Water Data'!H78)))</f>
        <v/>
      </c>
      <c r="CH84" s="371" t="str">
        <f ca="1">+IF(OFFSET('Water Data'!$I$27,0,10*ROW('Water Data'!I78))="","",OFFSET('Water Data'!$I$27,0,10*ROW('Water Data'!I78)))</f>
        <v/>
      </c>
      <c r="CI84" s="371" t="str">
        <f ca="1">+IF(OFFSET('Water Data'!$I$28,0,10*ROW('Water Data'!I78))="","",OFFSET('Water Data'!$I$28,0,10*ROW('Water Data'!I78)))</f>
        <v/>
      </c>
      <c r="CJ84" s="371" t="str">
        <f ca="1">+IF(OFFSET('Water Data'!$I$29,0,10*ROW('Water Data'!I78))="","",OFFSET('Water Data'!$I$29,0,10*ROW('Water Data'!I78)))</f>
        <v/>
      </c>
      <c r="CK84" s="371" t="str">
        <f ca="1">+IF(OFFSET('Sanitation Data'!$D$28,0,10*ROW('Sanitation Data'!D78))="","",OFFSET('Sanitation Data'!$D$28,0,10*ROW('Sanitation Data'!D78)))</f>
        <v/>
      </c>
      <c r="CL84" s="371" t="str">
        <f ca="1">+IF(OFFSET('Sanitation Data'!$D$29,0,10*ROW('Sanitation Data'!D78))="","",OFFSET('Sanitation Data'!$D$29,0,10*ROW('Sanitation Data'!D78)))</f>
        <v/>
      </c>
      <c r="CM84" s="371" t="str">
        <f ca="1">+IF(OFFSET('Sanitation Data'!$D$30,0,10*ROW('Sanitation Data'!D78))="","",OFFSET('Sanitation Data'!$D$30,0,10*ROW('Sanitation Data'!D78)))</f>
        <v/>
      </c>
      <c r="CN84" s="371" t="str">
        <f ca="1">+IF(OFFSET('Sanitation Data'!$D$31,0,10*ROW('Sanitation Data'!D78))="","",OFFSET('Sanitation Data'!$D$31,0,10*ROW('Sanitation Data'!D78)))</f>
        <v/>
      </c>
      <c r="CO84" s="371" t="str">
        <f ca="1">+IF(OFFSET('Sanitation Data'!$D$32,0,10*ROW('Sanitation Data'!D78))="","",OFFSET('Sanitation Data'!$D$32,0,10*ROW('Sanitation Data'!D78)))</f>
        <v/>
      </c>
      <c r="CP84" s="371" t="str">
        <f ca="1">+IF(OFFSET('Sanitation Data'!$E$28,0,10*ROW('Sanitation Data'!E78))="","",OFFSET('Sanitation Data'!$E$28,0,10*ROW('Sanitation Data'!E78)))</f>
        <v/>
      </c>
      <c r="CQ84" s="371" t="str">
        <f ca="1">+IF(OFFSET('Sanitation Data'!$E$29,0,10*ROW('Sanitation Data'!E78))="","",OFFSET('Sanitation Data'!$E$29,0,10*ROW('Sanitation Data'!E78)))</f>
        <v/>
      </c>
      <c r="CR84" s="371" t="str">
        <f ca="1">+IF(OFFSET('Sanitation Data'!$E$30,0,10*ROW('Sanitation Data'!E78))="","",OFFSET('Sanitation Data'!$E$30,0,10*ROW('Sanitation Data'!E78)))</f>
        <v/>
      </c>
      <c r="CS84" s="371" t="str">
        <f ca="1">+IF(OFFSET('Sanitation Data'!$E$31,0,10*ROW('Sanitation Data'!E78))="","",OFFSET('Sanitation Data'!$E$31,0,10*ROW('Sanitation Data'!E78)))</f>
        <v/>
      </c>
      <c r="CT84" s="371" t="str">
        <f ca="1">+IF(OFFSET('Sanitation Data'!$E$32,0,10*ROW('Sanitation Data'!E78))="","",OFFSET('Sanitation Data'!$E$32,0,10*ROW('Sanitation Data'!E78)))</f>
        <v/>
      </c>
      <c r="CU84" s="371" t="str">
        <f ca="1">+IF(OFFSET('Sanitation Data'!$F$28,0,10*ROW('Sanitation Data'!F78))="","",OFFSET('Sanitation Data'!$F$28,0,10*ROW('Sanitation Data'!F78)))</f>
        <v/>
      </c>
      <c r="CV84" s="371" t="str">
        <f ca="1">+IF(OFFSET('Sanitation Data'!$F$29,0,10*ROW('Sanitation Data'!F78))="","",OFFSET('Sanitation Data'!$F$29,0,10*ROW('Sanitation Data'!F78)))</f>
        <v/>
      </c>
      <c r="CW84" s="371" t="str">
        <f ca="1">+IF(OFFSET('Sanitation Data'!$F$30,0,10*ROW('Sanitation Data'!F78))="","",OFFSET('Sanitation Data'!$F$30,0,10*ROW('Sanitation Data'!F78)))</f>
        <v/>
      </c>
      <c r="CX84" s="371" t="str">
        <f ca="1">+IF(OFFSET('Sanitation Data'!$F$31,0,10*ROW('Sanitation Data'!F78))="","",OFFSET('Sanitation Data'!$F$31,0,10*ROW('Sanitation Data'!F78)))</f>
        <v/>
      </c>
      <c r="CY84" s="371" t="str">
        <f ca="1">+IF(OFFSET('Sanitation Data'!$F$32,0,10*ROW('Sanitation Data'!F78))="","",OFFSET('Sanitation Data'!$F$32,0,10*ROW('Sanitation Data'!F78)))</f>
        <v/>
      </c>
      <c r="CZ84" s="371" t="str">
        <f ca="1">+IF(OFFSET('Sanitation Data'!$G$28,0,10*ROW('Sanitation Data'!G78))="","",OFFSET('Sanitation Data'!$G$28,0,10*ROW('Sanitation Data'!G78)))</f>
        <v/>
      </c>
      <c r="DA84" s="371" t="str">
        <f ca="1">+IF(OFFSET('Sanitation Data'!$G$29,0,10*ROW('Sanitation Data'!G78))="","",OFFSET('Sanitation Data'!$G$29,0,10*ROW('Sanitation Data'!G78)))</f>
        <v/>
      </c>
      <c r="DB84" s="371" t="str">
        <f ca="1">+IF(OFFSET('Sanitation Data'!$G$30,0,10*ROW('Sanitation Data'!G78))="","",OFFSET('Sanitation Data'!$G$30,0,10*ROW('Sanitation Data'!G78)))</f>
        <v/>
      </c>
      <c r="DC84" s="371" t="str">
        <f ca="1">+IF(OFFSET('Sanitation Data'!$G$31,0,10*ROW('Sanitation Data'!G78))="","",OFFSET('Sanitation Data'!$G$31,0,10*ROW('Sanitation Data'!G78)))</f>
        <v/>
      </c>
      <c r="DD84" s="371" t="str">
        <f ca="1">+IF(OFFSET('Sanitation Data'!$G$32,0,10*ROW('Sanitation Data'!G78))="","",OFFSET('Sanitation Data'!$G$32,0,10*ROW('Sanitation Data'!G78)))</f>
        <v/>
      </c>
      <c r="DE84" s="371" t="str">
        <f ca="1">+IF(OFFSET('Sanitation Data'!$H$28,0,10*ROW('Sanitation Data'!H78))="","",OFFSET('Sanitation Data'!$H$28,0,10*ROW('Sanitation Data'!H78)))</f>
        <v/>
      </c>
      <c r="DF84" s="371" t="str">
        <f ca="1">+IF(OFFSET('Sanitation Data'!$H$29,0,10*ROW('Sanitation Data'!H78))="","",OFFSET('Sanitation Data'!$H$29,0,10*ROW('Sanitation Data'!H78)))</f>
        <v/>
      </c>
      <c r="DG84" s="371" t="str">
        <f ca="1">+IF(OFFSET('Sanitation Data'!$H$30,0,10*ROW('Sanitation Data'!H78))="","",OFFSET('Sanitation Data'!$H$30,0,10*ROW('Sanitation Data'!H78)))</f>
        <v/>
      </c>
      <c r="DH84" s="371" t="str">
        <f ca="1">+IF(OFFSET('Sanitation Data'!$H$31,0,10*ROW('Sanitation Data'!H78))="","",OFFSET('Sanitation Data'!$H$31,0,10*ROW('Sanitation Data'!H78)))</f>
        <v/>
      </c>
      <c r="DI84" s="371" t="str">
        <f ca="1">+IF(OFFSET('Sanitation Data'!$H$32,0,10*ROW('Sanitation Data'!H78))="","",OFFSET('Sanitation Data'!$H$32,0,10*ROW('Sanitation Data'!H78)))</f>
        <v/>
      </c>
      <c r="DJ84" s="371" t="str">
        <f ca="1">+IF(OFFSET('Sanitation Data'!$I$28,0,10*ROW('Sanitation Data'!I78))="","",OFFSET('Sanitation Data'!$I$28,0,10*ROW('Sanitation Data'!I78)))</f>
        <v/>
      </c>
      <c r="DK84" s="371" t="str">
        <f ca="1">+IF(OFFSET('Sanitation Data'!$I$29,0,10*ROW('Sanitation Data'!I78))="","",OFFSET('Sanitation Data'!$I$29,0,10*ROW('Sanitation Data'!I78)))</f>
        <v/>
      </c>
      <c r="DL84" s="371" t="str">
        <f ca="1">+IF(OFFSET('Sanitation Data'!$I$30,0,10*ROW('Sanitation Data'!I78))="","",OFFSET('Sanitation Data'!$I$30,0,10*ROW('Sanitation Data'!I78)))</f>
        <v/>
      </c>
      <c r="DM84" s="371" t="str">
        <f ca="1">+IF(OFFSET('Sanitation Data'!$I$31,0,10*ROW('Sanitation Data'!I78))="","",OFFSET('Sanitation Data'!$I$31,0,10*ROW('Sanitation Data'!I78)))</f>
        <v/>
      </c>
      <c r="DN84" s="371" t="str">
        <f ca="1">+IF(OFFSET('Sanitation Data'!$I$32,0,10*ROW('Sanitation Data'!I78))="","",OFFSET('Sanitation Data'!$I$32,0,10*ROW('Sanitation Data'!I78)))</f>
        <v/>
      </c>
      <c r="DO84" s="371" t="str">
        <f ca="1">+IF(OFFSET('Hygiene Data'!$D$11,0,10*ROW('Hygiene Data'!D78))="","",OFFSET('Hygiene Data'!$D$11,0,10*ROW('Hygiene Data'!D78)))</f>
        <v/>
      </c>
      <c r="DP84" s="371" t="str">
        <f ca="1">+IF(OFFSET('Hygiene Data'!$D$12,0,10*ROW('Hygiene Data'!D78))="","",OFFSET('Hygiene Data'!$D$12,0,10*ROW('Hygiene Data'!D78)))</f>
        <v/>
      </c>
      <c r="DQ84" s="371" t="str">
        <f ca="1">+IF(OFFSET('Hygiene Data'!$D$13,0,10*ROW('Hygiene Data'!D78))="","",OFFSET('Hygiene Data'!$D$13,0,10*ROW('Hygiene Data'!D78)))</f>
        <v/>
      </c>
      <c r="DR84" s="371" t="str">
        <f ca="1">+IF(OFFSET('Hygiene Data'!$E$11,0,10*ROW('Hygiene Data'!E78))="","",OFFSET('Hygiene Data'!$E$11,0,10*ROW('Hygiene Data'!E78)))</f>
        <v/>
      </c>
      <c r="DS84" s="371" t="str">
        <f ca="1">+IF(OFFSET('Hygiene Data'!$E$12,0,10*ROW('Hygiene Data'!E78))="","",OFFSET('Hygiene Data'!$E$12,0,10*ROW('Hygiene Data'!E78)))</f>
        <v/>
      </c>
      <c r="DT84" s="371" t="str">
        <f ca="1">+IF(OFFSET('Hygiene Data'!$E$13,0,10*ROW('Hygiene Data'!E78))="","",OFFSET('Hygiene Data'!$E$13,0,10*ROW('Hygiene Data'!E78)))</f>
        <v/>
      </c>
      <c r="DU84" s="371" t="str">
        <f ca="1">+IF(OFFSET('Hygiene Data'!$F$11,0,10*ROW('Hygiene Data'!F78))="","",OFFSET('Hygiene Data'!$F$11,0,10*ROW('Hygiene Data'!F78)))</f>
        <v/>
      </c>
      <c r="DV84" s="371" t="str">
        <f ca="1">+IF(OFFSET('Hygiene Data'!$F$12,0,10*ROW('Hygiene Data'!F78))="","",OFFSET('Hygiene Data'!$F$12,0,10*ROW('Hygiene Data'!F78)))</f>
        <v/>
      </c>
      <c r="DW84" s="371" t="str">
        <f ca="1">+IF(OFFSET('Hygiene Data'!$F$13,0,10*ROW('Hygiene Data'!F78))="","",OFFSET('Hygiene Data'!$F$13,0,10*ROW('Hygiene Data'!F78)))</f>
        <v/>
      </c>
      <c r="DX84" s="371" t="str">
        <f ca="1">+IF(OFFSET('Hygiene Data'!$G$11,0,10*ROW('Hygiene Data'!G78))="","",OFFSET('Hygiene Data'!$G$11,0,10*ROW('Hygiene Data'!G78)))</f>
        <v/>
      </c>
      <c r="DY84" s="371" t="str">
        <f ca="1">+IF(OFFSET('Hygiene Data'!$G$12,0,10*ROW('Hygiene Data'!G78))="","",OFFSET('Hygiene Data'!$G$12,0,10*ROW('Hygiene Data'!G78)))</f>
        <v/>
      </c>
      <c r="DZ84" s="371" t="str">
        <f ca="1">+IF(OFFSET('Hygiene Data'!$G$13,0,10*ROW('Hygiene Data'!G78))="","",OFFSET('Hygiene Data'!$G$13,0,10*ROW('Hygiene Data'!G78)))</f>
        <v/>
      </c>
      <c r="EA84" s="371" t="str">
        <f ca="1">+IF(OFFSET('Hygiene Data'!$H$11,0,10*ROW('Hygiene Data'!H78))="","",OFFSET('Hygiene Data'!$H$11,0,10*ROW('Hygiene Data'!H78)))</f>
        <v/>
      </c>
      <c r="EB84" s="371" t="str">
        <f ca="1">+IF(OFFSET('Hygiene Data'!$H$12,0,10*ROW('Hygiene Data'!H78))="","",OFFSET('Hygiene Data'!$H$12,0,10*ROW('Hygiene Data'!H78)))</f>
        <v/>
      </c>
      <c r="EC84" s="371" t="str">
        <f ca="1">+IF(OFFSET('Hygiene Data'!$H$13,0,10*ROW('Hygiene Data'!H78))="","",OFFSET('Hygiene Data'!$H$13,0,10*ROW('Hygiene Data'!H78)))</f>
        <v/>
      </c>
      <c r="ED84" s="371" t="str">
        <f ca="1">+IF(OFFSET('Hygiene Data'!$I$11,0,10*ROW('Hygiene Data'!I78))="","",OFFSET('Hygiene Data'!$I$11,0,10*ROW('Hygiene Data'!I78)))</f>
        <v/>
      </c>
      <c r="EE84" s="371" t="str">
        <f ca="1">+IF(OFFSET('Hygiene Data'!$I$12,0,10*ROW('Hygiene Data'!I78))="","",OFFSET('Hygiene Data'!$I$12,0,10*ROW('Hygiene Data'!I78)))</f>
        <v/>
      </c>
      <c r="EF84" s="371" t="str">
        <f ca="1">+IF(OFFSET('Hygiene Data'!$I$13,0,10*ROW('Hygiene Data'!I78))="","",OFFSET('Hygiene Data'!$I$13,0,10*ROW('Hygiene Data'!I78)))</f>
        <v/>
      </c>
    </row>
    <row r="85" spans="1:136" x14ac:dyDescent="0.25">
      <c r="A85" s="480" t="str">
        <f ca="1">+IF(OFFSET('Water Data'!$B$2,0,10*ROW('Water Data'!E79))="","",OFFSET('Water Data'!$B$2,0,10*ROW('Water Data'!E79)))</f>
        <v/>
      </c>
      <c r="B85" s="480"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7" t="str">
        <f t="shared" ca="1" si="1"/>
        <v/>
      </c>
      <c r="D85" s="508"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8"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8"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8"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8"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8"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8"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8"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8"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8"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8"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8"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8"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8"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8"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8"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8"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8"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9"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9"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9"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9"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9"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9"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9"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9"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9"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9"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9"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9"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9"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9"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9"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9"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9"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9"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9"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9"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9"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9"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9"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9"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9"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9"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9"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9"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9"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9"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10"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6"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10"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10"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10"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10"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10"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10"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10"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10"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10"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10"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10"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10"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10"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10"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10"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10"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1" t="str">
        <f ca="1">+IF(OFFSET('Water Data'!$D$27,0,10*ROW('Water Data'!D79))="","",OFFSET('Water Data'!$D$27,0,10*ROW('Water Data'!D79)))</f>
        <v/>
      </c>
      <c r="BT85" s="371" t="str">
        <f ca="1">+IF(OFFSET('Water Data'!$D$28,0,10*ROW('Water Data'!D79))="","",OFFSET('Water Data'!$D$28,0,10*ROW('Water Data'!D79)))</f>
        <v/>
      </c>
      <c r="BU85" s="371" t="str">
        <f ca="1">+IF(OFFSET('Water Data'!$D$29,0,10*ROW('Water Data'!D79))="","",OFFSET('Water Data'!$D$29,0,10*ROW('Water Data'!D79)))</f>
        <v/>
      </c>
      <c r="BV85" s="371" t="str">
        <f ca="1">+IF(OFFSET('Water Data'!$E$27,0,10*ROW('Water Data'!E79))="","",OFFSET('Water Data'!$E$27,0,10*ROW('Water Data'!E79)))</f>
        <v/>
      </c>
      <c r="BW85" s="371" t="str">
        <f ca="1">+IF(OFFSET('Water Data'!$E$28,0,10*ROW('Water Data'!E79))="","",OFFSET('Water Data'!$E$28,0,10*ROW('Water Data'!E79)))</f>
        <v/>
      </c>
      <c r="BX85" s="371" t="str">
        <f ca="1">+IF(OFFSET('Water Data'!$E$29,0,10*ROW('Water Data'!E79))="","",OFFSET('Water Data'!$E$29,0,10*ROW('Water Data'!E79)))</f>
        <v/>
      </c>
      <c r="BY85" s="371" t="str">
        <f ca="1">+IF(OFFSET('Water Data'!$F$27,0,10*ROW('Water Data'!F79))="","",OFFSET('Water Data'!$F$27,0,10*ROW('Water Data'!F79)))</f>
        <v/>
      </c>
      <c r="BZ85" s="371" t="str">
        <f ca="1">+IF(OFFSET('Water Data'!$F$28,0,10*ROW('Water Data'!F79))="","",OFFSET('Water Data'!$F$28,0,10*ROW('Water Data'!F79)))</f>
        <v/>
      </c>
      <c r="CA85" s="371" t="str">
        <f ca="1">+IF(OFFSET('Water Data'!$F$29,0,10*ROW('Water Data'!F79))="","",OFFSET('Water Data'!$F$29,0,10*ROW('Water Data'!F79)))</f>
        <v/>
      </c>
      <c r="CB85" s="371" t="str">
        <f ca="1">+IF(OFFSET('Water Data'!$G$27,0,10*ROW('Water Data'!G79))="","",OFFSET('Water Data'!$G$27,0,10*ROW('Water Data'!G79)))</f>
        <v/>
      </c>
      <c r="CC85" s="371" t="str">
        <f ca="1">+IF(OFFSET('Water Data'!$G$28,0,10*ROW('Water Data'!G79))="","",OFFSET('Water Data'!$G$28,0,10*ROW('Water Data'!G79)))</f>
        <v/>
      </c>
      <c r="CD85" s="371" t="str">
        <f ca="1">+IF(OFFSET('Water Data'!$G$29,0,10*ROW('Water Data'!G79))="","",OFFSET('Water Data'!$G$29,0,10*ROW('Water Data'!G79)))</f>
        <v/>
      </c>
      <c r="CE85" s="371" t="str">
        <f ca="1">+IF(OFFSET('Water Data'!$H$27,0,10*ROW('Water Data'!H79))="","",OFFSET('Water Data'!$H$27,0,10*ROW('Water Data'!H79)))</f>
        <v/>
      </c>
      <c r="CF85" s="371" t="str">
        <f ca="1">+IF(OFFSET('Water Data'!$H$28,0,10*ROW('Water Data'!H79))="","",OFFSET('Water Data'!$H$28,0,10*ROW('Water Data'!H79)))</f>
        <v/>
      </c>
      <c r="CG85" s="371" t="str">
        <f ca="1">+IF(OFFSET('Water Data'!$H$29,0,10*ROW('Water Data'!H79))="","",OFFSET('Water Data'!$H$29,0,10*ROW('Water Data'!H79)))</f>
        <v/>
      </c>
      <c r="CH85" s="371" t="str">
        <f ca="1">+IF(OFFSET('Water Data'!$I$27,0,10*ROW('Water Data'!I79))="","",OFFSET('Water Data'!$I$27,0,10*ROW('Water Data'!I79)))</f>
        <v/>
      </c>
      <c r="CI85" s="371" t="str">
        <f ca="1">+IF(OFFSET('Water Data'!$I$28,0,10*ROW('Water Data'!I79))="","",OFFSET('Water Data'!$I$28,0,10*ROW('Water Data'!I79)))</f>
        <v/>
      </c>
      <c r="CJ85" s="371" t="str">
        <f ca="1">+IF(OFFSET('Water Data'!$I$29,0,10*ROW('Water Data'!I79))="","",OFFSET('Water Data'!$I$29,0,10*ROW('Water Data'!I79)))</f>
        <v/>
      </c>
      <c r="CK85" s="371" t="str">
        <f ca="1">+IF(OFFSET('Sanitation Data'!$D$28,0,10*ROW('Sanitation Data'!D79))="","",OFFSET('Sanitation Data'!$D$28,0,10*ROW('Sanitation Data'!D79)))</f>
        <v/>
      </c>
      <c r="CL85" s="371" t="str">
        <f ca="1">+IF(OFFSET('Sanitation Data'!$D$29,0,10*ROW('Sanitation Data'!D79))="","",OFFSET('Sanitation Data'!$D$29,0,10*ROW('Sanitation Data'!D79)))</f>
        <v/>
      </c>
      <c r="CM85" s="371" t="str">
        <f ca="1">+IF(OFFSET('Sanitation Data'!$D$30,0,10*ROW('Sanitation Data'!D79))="","",OFFSET('Sanitation Data'!$D$30,0,10*ROW('Sanitation Data'!D79)))</f>
        <v/>
      </c>
      <c r="CN85" s="371" t="str">
        <f ca="1">+IF(OFFSET('Sanitation Data'!$D$31,0,10*ROW('Sanitation Data'!D79))="","",OFFSET('Sanitation Data'!$D$31,0,10*ROW('Sanitation Data'!D79)))</f>
        <v/>
      </c>
      <c r="CO85" s="371" t="str">
        <f ca="1">+IF(OFFSET('Sanitation Data'!$D$32,0,10*ROW('Sanitation Data'!D79))="","",OFFSET('Sanitation Data'!$D$32,0,10*ROW('Sanitation Data'!D79)))</f>
        <v/>
      </c>
      <c r="CP85" s="371" t="str">
        <f ca="1">+IF(OFFSET('Sanitation Data'!$E$28,0,10*ROW('Sanitation Data'!E79))="","",OFFSET('Sanitation Data'!$E$28,0,10*ROW('Sanitation Data'!E79)))</f>
        <v/>
      </c>
      <c r="CQ85" s="371" t="str">
        <f ca="1">+IF(OFFSET('Sanitation Data'!$E$29,0,10*ROW('Sanitation Data'!E79))="","",OFFSET('Sanitation Data'!$E$29,0,10*ROW('Sanitation Data'!E79)))</f>
        <v/>
      </c>
      <c r="CR85" s="371" t="str">
        <f ca="1">+IF(OFFSET('Sanitation Data'!$E$30,0,10*ROW('Sanitation Data'!E79))="","",OFFSET('Sanitation Data'!$E$30,0,10*ROW('Sanitation Data'!E79)))</f>
        <v/>
      </c>
      <c r="CS85" s="371" t="str">
        <f ca="1">+IF(OFFSET('Sanitation Data'!$E$31,0,10*ROW('Sanitation Data'!E79))="","",OFFSET('Sanitation Data'!$E$31,0,10*ROW('Sanitation Data'!E79)))</f>
        <v/>
      </c>
      <c r="CT85" s="371" t="str">
        <f ca="1">+IF(OFFSET('Sanitation Data'!$E$32,0,10*ROW('Sanitation Data'!E79))="","",OFFSET('Sanitation Data'!$E$32,0,10*ROW('Sanitation Data'!E79)))</f>
        <v/>
      </c>
      <c r="CU85" s="371" t="str">
        <f ca="1">+IF(OFFSET('Sanitation Data'!$F$28,0,10*ROW('Sanitation Data'!F79))="","",OFFSET('Sanitation Data'!$F$28,0,10*ROW('Sanitation Data'!F79)))</f>
        <v/>
      </c>
      <c r="CV85" s="371" t="str">
        <f ca="1">+IF(OFFSET('Sanitation Data'!$F$29,0,10*ROW('Sanitation Data'!F79))="","",OFFSET('Sanitation Data'!$F$29,0,10*ROW('Sanitation Data'!F79)))</f>
        <v/>
      </c>
      <c r="CW85" s="371" t="str">
        <f ca="1">+IF(OFFSET('Sanitation Data'!$F$30,0,10*ROW('Sanitation Data'!F79))="","",OFFSET('Sanitation Data'!$F$30,0,10*ROW('Sanitation Data'!F79)))</f>
        <v/>
      </c>
      <c r="CX85" s="371" t="str">
        <f ca="1">+IF(OFFSET('Sanitation Data'!$F$31,0,10*ROW('Sanitation Data'!F79))="","",OFFSET('Sanitation Data'!$F$31,0,10*ROW('Sanitation Data'!F79)))</f>
        <v/>
      </c>
      <c r="CY85" s="371" t="str">
        <f ca="1">+IF(OFFSET('Sanitation Data'!$F$32,0,10*ROW('Sanitation Data'!F79))="","",OFFSET('Sanitation Data'!$F$32,0,10*ROW('Sanitation Data'!F79)))</f>
        <v/>
      </c>
      <c r="CZ85" s="371" t="str">
        <f ca="1">+IF(OFFSET('Sanitation Data'!$G$28,0,10*ROW('Sanitation Data'!G79))="","",OFFSET('Sanitation Data'!$G$28,0,10*ROW('Sanitation Data'!G79)))</f>
        <v/>
      </c>
      <c r="DA85" s="371" t="str">
        <f ca="1">+IF(OFFSET('Sanitation Data'!$G$29,0,10*ROW('Sanitation Data'!G79))="","",OFFSET('Sanitation Data'!$G$29,0,10*ROW('Sanitation Data'!G79)))</f>
        <v/>
      </c>
      <c r="DB85" s="371" t="str">
        <f ca="1">+IF(OFFSET('Sanitation Data'!$G$30,0,10*ROW('Sanitation Data'!G79))="","",OFFSET('Sanitation Data'!$G$30,0,10*ROW('Sanitation Data'!G79)))</f>
        <v/>
      </c>
      <c r="DC85" s="371" t="str">
        <f ca="1">+IF(OFFSET('Sanitation Data'!$G$31,0,10*ROW('Sanitation Data'!G79))="","",OFFSET('Sanitation Data'!$G$31,0,10*ROW('Sanitation Data'!G79)))</f>
        <v/>
      </c>
      <c r="DD85" s="371" t="str">
        <f ca="1">+IF(OFFSET('Sanitation Data'!$G$32,0,10*ROW('Sanitation Data'!G79))="","",OFFSET('Sanitation Data'!$G$32,0,10*ROW('Sanitation Data'!G79)))</f>
        <v/>
      </c>
      <c r="DE85" s="371" t="str">
        <f ca="1">+IF(OFFSET('Sanitation Data'!$H$28,0,10*ROW('Sanitation Data'!H79))="","",OFFSET('Sanitation Data'!$H$28,0,10*ROW('Sanitation Data'!H79)))</f>
        <v/>
      </c>
      <c r="DF85" s="371" t="str">
        <f ca="1">+IF(OFFSET('Sanitation Data'!$H$29,0,10*ROW('Sanitation Data'!H79))="","",OFFSET('Sanitation Data'!$H$29,0,10*ROW('Sanitation Data'!H79)))</f>
        <v/>
      </c>
      <c r="DG85" s="371" t="str">
        <f ca="1">+IF(OFFSET('Sanitation Data'!$H$30,0,10*ROW('Sanitation Data'!H79))="","",OFFSET('Sanitation Data'!$H$30,0,10*ROW('Sanitation Data'!H79)))</f>
        <v/>
      </c>
      <c r="DH85" s="371" t="str">
        <f ca="1">+IF(OFFSET('Sanitation Data'!$H$31,0,10*ROW('Sanitation Data'!H79))="","",OFFSET('Sanitation Data'!$H$31,0,10*ROW('Sanitation Data'!H79)))</f>
        <v/>
      </c>
      <c r="DI85" s="371" t="str">
        <f ca="1">+IF(OFFSET('Sanitation Data'!$H$32,0,10*ROW('Sanitation Data'!H79))="","",OFFSET('Sanitation Data'!$H$32,0,10*ROW('Sanitation Data'!H79)))</f>
        <v/>
      </c>
      <c r="DJ85" s="371" t="str">
        <f ca="1">+IF(OFFSET('Sanitation Data'!$I$28,0,10*ROW('Sanitation Data'!I79))="","",OFFSET('Sanitation Data'!$I$28,0,10*ROW('Sanitation Data'!I79)))</f>
        <v/>
      </c>
      <c r="DK85" s="371" t="str">
        <f ca="1">+IF(OFFSET('Sanitation Data'!$I$29,0,10*ROW('Sanitation Data'!I79))="","",OFFSET('Sanitation Data'!$I$29,0,10*ROW('Sanitation Data'!I79)))</f>
        <v/>
      </c>
      <c r="DL85" s="371" t="str">
        <f ca="1">+IF(OFFSET('Sanitation Data'!$I$30,0,10*ROW('Sanitation Data'!I79))="","",OFFSET('Sanitation Data'!$I$30,0,10*ROW('Sanitation Data'!I79)))</f>
        <v/>
      </c>
      <c r="DM85" s="371" t="str">
        <f ca="1">+IF(OFFSET('Sanitation Data'!$I$31,0,10*ROW('Sanitation Data'!I79))="","",OFFSET('Sanitation Data'!$I$31,0,10*ROW('Sanitation Data'!I79)))</f>
        <v/>
      </c>
      <c r="DN85" s="371" t="str">
        <f ca="1">+IF(OFFSET('Sanitation Data'!$I$32,0,10*ROW('Sanitation Data'!I79))="","",OFFSET('Sanitation Data'!$I$32,0,10*ROW('Sanitation Data'!I79)))</f>
        <v/>
      </c>
      <c r="DO85" s="371" t="str">
        <f ca="1">+IF(OFFSET('Hygiene Data'!$D$11,0,10*ROW('Hygiene Data'!D79))="","",OFFSET('Hygiene Data'!$D$11,0,10*ROW('Hygiene Data'!D79)))</f>
        <v/>
      </c>
      <c r="DP85" s="371" t="str">
        <f ca="1">+IF(OFFSET('Hygiene Data'!$D$12,0,10*ROW('Hygiene Data'!D79))="","",OFFSET('Hygiene Data'!$D$12,0,10*ROW('Hygiene Data'!D79)))</f>
        <v/>
      </c>
      <c r="DQ85" s="371" t="str">
        <f ca="1">+IF(OFFSET('Hygiene Data'!$D$13,0,10*ROW('Hygiene Data'!D79))="","",OFFSET('Hygiene Data'!$D$13,0,10*ROW('Hygiene Data'!D79)))</f>
        <v/>
      </c>
      <c r="DR85" s="371" t="str">
        <f ca="1">+IF(OFFSET('Hygiene Data'!$E$11,0,10*ROW('Hygiene Data'!E79))="","",OFFSET('Hygiene Data'!$E$11,0,10*ROW('Hygiene Data'!E79)))</f>
        <v/>
      </c>
      <c r="DS85" s="371" t="str">
        <f ca="1">+IF(OFFSET('Hygiene Data'!$E$12,0,10*ROW('Hygiene Data'!E79))="","",OFFSET('Hygiene Data'!$E$12,0,10*ROW('Hygiene Data'!E79)))</f>
        <v/>
      </c>
      <c r="DT85" s="371" t="str">
        <f ca="1">+IF(OFFSET('Hygiene Data'!$E$13,0,10*ROW('Hygiene Data'!E79))="","",OFFSET('Hygiene Data'!$E$13,0,10*ROW('Hygiene Data'!E79)))</f>
        <v/>
      </c>
      <c r="DU85" s="371" t="str">
        <f ca="1">+IF(OFFSET('Hygiene Data'!$F$11,0,10*ROW('Hygiene Data'!F79))="","",OFFSET('Hygiene Data'!$F$11,0,10*ROW('Hygiene Data'!F79)))</f>
        <v/>
      </c>
      <c r="DV85" s="371" t="str">
        <f ca="1">+IF(OFFSET('Hygiene Data'!$F$12,0,10*ROW('Hygiene Data'!F79))="","",OFFSET('Hygiene Data'!$F$12,0,10*ROW('Hygiene Data'!F79)))</f>
        <v/>
      </c>
      <c r="DW85" s="371" t="str">
        <f ca="1">+IF(OFFSET('Hygiene Data'!$F$13,0,10*ROW('Hygiene Data'!F79))="","",OFFSET('Hygiene Data'!$F$13,0,10*ROW('Hygiene Data'!F79)))</f>
        <v/>
      </c>
      <c r="DX85" s="371" t="str">
        <f ca="1">+IF(OFFSET('Hygiene Data'!$G$11,0,10*ROW('Hygiene Data'!G79))="","",OFFSET('Hygiene Data'!$G$11,0,10*ROW('Hygiene Data'!G79)))</f>
        <v/>
      </c>
      <c r="DY85" s="371" t="str">
        <f ca="1">+IF(OFFSET('Hygiene Data'!$G$12,0,10*ROW('Hygiene Data'!G79))="","",OFFSET('Hygiene Data'!$G$12,0,10*ROW('Hygiene Data'!G79)))</f>
        <v/>
      </c>
      <c r="DZ85" s="371" t="str">
        <f ca="1">+IF(OFFSET('Hygiene Data'!$G$13,0,10*ROW('Hygiene Data'!G79))="","",OFFSET('Hygiene Data'!$G$13,0,10*ROW('Hygiene Data'!G79)))</f>
        <v/>
      </c>
      <c r="EA85" s="371" t="str">
        <f ca="1">+IF(OFFSET('Hygiene Data'!$H$11,0,10*ROW('Hygiene Data'!H79))="","",OFFSET('Hygiene Data'!$H$11,0,10*ROW('Hygiene Data'!H79)))</f>
        <v/>
      </c>
      <c r="EB85" s="371" t="str">
        <f ca="1">+IF(OFFSET('Hygiene Data'!$H$12,0,10*ROW('Hygiene Data'!H79))="","",OFFSET('Hygiene Data'!$H$12,0,10*ROW('Hygiene Data'!H79)))</f>
        <v/>
      </c>
      <c r="EC85" s="371" t="str">
        <f ca="1">+IF(OFFSET('Hygiene Data'!$H$13,0,10*ROW('Hygiene Data'!H79))="","",OFFSET('Hygiene Data'!$H$13,0,10*ROW('Hygiene Data'!H79)))</f>
        <v/>
      </c>
      <c r="ED85" s="371" t="str">
        <f ca="1">+IF(OFFSET('Hygiene Data'!$I$11,0,10*ROW('Hygiene Data'!I79))="","",OFFSET('Hygiene Data'!$I$11,0,10*ROW('Hygiene Data'!I79)))</f>
        <v/>
      </c>
      <c r="EE85" s="371" t="str">
        <f ca="1">+IF(OFFSET('Hygiene Data'!$I$12,0,10*ROW('Hygiene Data'!I79))="","",OFFSET('Hygiene Data'!$I$12,0,10*ROW('Hygiene Data'!I79)))</f>
        <v/>
      </c>
      <c r="EF85" s="371" t="str">
        <f ca="1">+IF(OFFSET('Hygiene Data'!$I$13,0,10*ROW('Hygiene Data'!I79))="","",OFFSET('Hygiene Data'!$I$13,0,10*ROW('Hygiene Data'!I79)))</f>
        <v/>
      </c>
    </row>
    <row r="86" spans="1:136" x14ac:dyDescent="0.25">
      <c r="A86" s="480" t="str">
        <f ca="1">+IF(OFFSET('Water Data'!$B$2,0,10*ROW('Water Data'!E80))="","",OFFSET('Water Data'!$B$2,0,10*ROW('Water Data'!E80)))</f>
        <v/>
      </c>
      <c r="B86" s="480"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7" t="str">
        <f t="shared" ca="1" si="1"/>
        <v/>
      </c>
      <c r="D86" s="508"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8"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8"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8"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8"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8"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8"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8"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8"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8"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8"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8"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8"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8"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8"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8"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8"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8"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9"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9"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9"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9"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9"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9"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9"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9"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9"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9"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9"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9"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9"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9"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9"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9"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9"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9"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9"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9"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9"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9"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9"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9"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9"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9"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9"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9"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9"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9"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10"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6"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10"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10"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10"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10"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10"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10"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10"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10"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10"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10"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10"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10"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10"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10"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10"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10"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1" t="str">
        <f ca="1">+IF(OFFSET('Water Data'!$D$27,0,10*ROW('Water Data'!D80))="","",OFFSET('Water Data'!$D$27,0,10*ROW('Water Data'!D80)))</f>
        <v/>
      </c>
      <c r="BT86" s="371" t="str">
        <f ca="1">+IF(OFFSET('Water Data'!$D$28,0,10*ROW('Water Data'!D80))="","",OFFSET('Water Data'!$D$28,0,10*ROW('Water Data'!D80)))</f>
        <v/>
      </c>
      <c r="BU86" s="371" t="str">
        <f ca="1">+IF(OFFSET('Water Data'!$D$29,0,10*ROW('Water Data'!D80))="","",OFFSET('Water Data'!$D$29,0,10*ROW('Water Data'!D80)))</f>
        <v/>
      </c>
      <c r="BV86" s="371" t="str">
        <f ca="1">+IF(OFFSET('Water Data'!$E$27,0,10*ROW('Water Data'!E80))="","",OFFSET('Water Data'!$E$27,0,10*ROW('Water Data'!E80)))</f>
        <v/>
      </c>
      <c r="BW86" s="371" t="str">
        <f ca="1">+IF(OFFSET('Water Data'!$E$28,0,10*ROW('Water Data'!E80))="","",OFFSET('Water Data'!$E$28,0,10*ROW('Water Data'!E80)))</f>
        <v/>
      </c>
      <c r="BX86" s="371" t="str">
        <f ca="1">+IF(OFFSET('Water Data'!$E$29,0,10*ROW('Water Data'!E80))="","",OFFSET('Water Data'!$E$29,0,10*ROW('Water Data'!E80)))</f>
        <v/>
      </c>
      <c r="BY86" s="371" t="str">
        <f ca="1">+IF(OFFSET('Water Data'!$F$27,0,10*ROW('Water Data'!F80))="","",OFFSET('Water Data'!$F$27,0,10*ROW('Water Data'!F80)))</f>
        <v/>
      </c>
      <c r="BZ86" s="371" t="str">
        <f ca="1">+IF(OFFSET('Water Data'!$F$28,0,10*ROW('Water Data'!F80))="","",OFFSET('Water Data'!$F$28,0,10*ROW('Water Data'!F80)))</f>
        <v/>
      </c>
      <c r="CA86" s="371" t="str">
        <f ca="1">+IF(OFFSET('Water Data'!$F$29,0,10*ROW('Water Data'!F80))="","",OFFSET('Water Data'!$F$29,0,10*ROW('Water Data'!F80)))</f>
        <v/>
      </c>
      <c r="CB86" s="371" t="str">
        <f ca="1">+IF(OFFSET('Water Data'!$G$27,0,10*ROW('Water Data'!G80))="","",OFFSET('Water Data'!$G$27,0,10*ROW('Water Data'!G80)))</f>
        <v/>
      </c>
      <c r="CC86" s="371" t="str">
        <f ca="1">+IF(OFFSET('Water Data'!$G$28,0,10*ROW('Water Data'!G80))="","",OFFSET('Water Data'!$G$28,0,10*ROW('Water Data'!G80)))</f>
        <v/>
      </c>
      <c r="CD86" s="371" t="str">
        <f ca="1">+IF(OFFSET('Water Data'!$G$29,0,10*ROW('Water Data'!G80))="","",OFFSET('Water Data'!$G$29,0,10*ROW('Water Data'!G80)))</f>
        <v/>
      </c>
      <c r="CE86" s="371" t="str">
        <f ca="1">+IF(OFFSET('Water Data'!$H$27,0,10*ROW('Water Data'!H80))="","",OFFSET('Water Data'!$H$27,0,10*ROW('Water Data'!H80)))</f>
        <v/>
      </c>
      <c r="CF86" s="371" t="str">
        <f ca="1">+IF(OFFSET('Water Data'!$H$28,0,10*ROW('Water Data'!H80))="","",OFFSET('Water Data'!$H$28,0,10*ROW('Water Data'!H80)))</f>
        <v/>
      </c>
      <c r="CG86" s="371" t="str">
        <f ca="1">+IF(OFFSET('Water Data'!$H$29,0,10*ROW('Water Data'!H80))="","",OFFSET('Water Data'!$H$29,0,10*ROW('Water Data'!H80)))</f>
        <v/>
      </c>
      <c r="CH86" s="371" t="str">
        <f ca="1">+IF(OFFSET('Water Data'!$I$27,0,10*ROW('Water Data'!I80))="","",OFFSET('Water Data'!$I$27,0,10*ROW('Water Data'!I80)))</f>
        <v/>
      </c>
      <c r="CI86" s="371" t="str">
        <f ca="1">+IF(OFFSET('Water Data'!$I$28,0,10*ROW('Water Data'!I80))="","",OFFSET('Water Data'!$I$28,0,10*ROW('Water Data'!I80)))</f>
        <v/>
      </c>
      <c r="CJ86" s="371" t="str">
        <f ca="1">+IF(OFFSET('Water Data'!$I$29,0,10*ROW('Water Data'!I80))="","",OFFSET('Water Data'!$I$29,0,10*ROW('Water Data'!I80)))</f>
        <v/>
      </c>
      <c r="CK86" s="371" t="str">
        <f ca="1">+IF(OFFSET('Sanitation Data'!$D$28,0,10*ROW('Sanitation Data'!D80))="","",OFFSET('Sanitation Data'!$D$28,0,10*ROW('Sanitation Data'!D80)))</f>
        <v/>
      </c>
      <c r="CL86" s="371" t="str">
        <f ca="1">+IF(OFFSET('Sanitation Data'!$D$29,0,10*ROW('Sanitation Data'!D80))="","",OFFSET('Sanitation Data'!$D$29,0,10*ROW('Sanitation Data'!D80)))</f>
        <v/>
      </c>
      <c r="CM86" s="371" t="str">
        <f ca="1">+IF(OFFSET('Sanitation Data'!$D$30,0,10*ROW('Sanitation Data'!D80))="","",OFFSET('Sanitation Data'!$D$30,0,10*ROW('Sanitation Data'!D80)))</f>
        <v/>
      </c>
      <c r="CN86" s="371" t="str">
        <f ca="1">+IF(OFFSET('Sanitation Data'!$D$31,0,10*ROW('Sanitation Data'!D80))="","",OFFSET('Sanitation Data'!$D$31,0,10*ROW('Sanitation Data'!D80)))</f>
        <v/>
      </c>
      <c r="CO86" s="371" t="str">
        <f ca="1">+IF(OFFSET('Sanitation Data'!$D$32,0,10*ROW('Sanitation Data'!D80))="","",OFFSET('Sanitation Data'!$D$32,0,10*ROW('Sanitation Data'!D80)))</f>
        <v/>
      </c>
      <c r="CP86" s="371" t="str">
        <f ca="1">+IF(OFFSET('Sanitation Data'!$E$28,0,10*ROW('Sanitation Data'!E80))="","",OFFSET('Sanitation Data'!$E$28,0,10*ROW('Sanitation Data'!E80)))</f>
        <v/>
      </c>
      <c r="CQ86" s="371" t="str">
        <f ca="1">+IF(OFFSET('Sanitation Data'!$E$29,0,10*ROW('Sanitation Data'!E80))="","",OFFSET('Sanitation Data'!$E$29,0,10*ROW('Sanitation Data'!E80)))</f>
        <v/>
      </c>
      <c r="CR86" s="371" t="str">
        <f ca="1">+IF(OFFSET('Sanitation Data'!$E$30,0,10*ROW('Sanitation Data'!E80))="","",OFFSET('Sanitation Data'!$E$30,0,10*ROW('Sanitation Data'!E80)))</f>
        <v/>
      </c>
      <c r="CS86" s="371" t="str">
        <f ca="1">+IF(OFFSET('Sanitation Data'!$E$31,0,10*ROW('Sanitation Data'!E80))="","",OFFSET('Sanitation Data'!$E$31,0,10*ROW('Sanitation Data'!E80)))</f>
        <v/>
      </c>
      <c r="CT86" s="371" t="str">
        <f ca="1">+IF(OFFSET('Sanitation Data'!$E$32,0,10*ROW('Sanitation Data'!E80))="","",OFFSET('Sanitation Data'!$E$32,0,10*ROW('Sanitation Data'!E80)))</f>
        <v/>
      </c>
      <c r="CU86" s="371" t="str">
        <f ca="1">+IF(OFFSET('Sanitation Data'!$F$28,0,10*ROW('Sanitation Data'!F80))="","",OFFSET('Sanitation Data'!$F$28,0,10*ROW('Sanitation Data'!F80)))</f>
        <v/>
      </c>
      <c r="CV86" s="371" t="str">
        <f ca="1">+IF(OFFSET('Sanitation Data'!$F$29,0,10*ROW('Sanitation Data'!F80))="","",OFFSET('Sanitation Data'!$F$29,0,10*ROW('Sanitation Data'!F80)))</f>
        <v/>
      </c>
      <c r="CW86" s="371" t="str">
        <f ca="1">+IF(OFFSET('Sanitation Data'!$F$30,0,10*ROW('Sanitation Data'!F80))="","",OFFSET('Sanitation Data'!$F$30,0,10*ROW('Sanitation Data'!F80)))</f>
        <v/>
      </c>
      <c r="CX86" s="371" t="str">
        <f ca="1">+IF(OFFSET('Sanitation Data'!$F$31,0,10*ROW('Sanitation Data'!F80))="","",OFFSET('Sanitation Data'!$F$31,0,10*ROW('Sanitation Data'!F80)))</f>
        <v/>
      </c>
      <c r="CY86" s="371" t="str">
        <f ca="1">+IF(OFFSET('Sanitation Data'!$F$32,0,10*ROW('Sanitation Data'!F80))="","",OFFSET('Sanitation Data'!$F$32,0,10*ROW('Sanitation Data'!F80)))</f>
        <v/>
      </c>
      <c r="CZ86" s="371" t="str">
        <f ca="1">+IF(OFFSET('Sanitation Data'!$G$28,0,10*ROW('Sanitation Data'!G80))="","",OFFSET('Sanitation Data'!$G$28,0,10*ROW('Sanitation Data'!G80)))</f>
        <v/>
      </c>
      <c r="DA86" s="371" t="str">
        <f ca="1">+IF(OFFSET('Sanitation Data'!$G$29,0,10*ROW('Sanitation Data'!G80))="","",OFFSET('Sanitation Data'!$G$29,0,10*ROW('Sanitation Data'!G80)))</f>
        <v/>
      </c>
      <c r="DB86" s="371" t="str">
        <f ca="1">+IF(OFFSET('Sanitation Data'!$G$30,0,10*ROW('Sanitation Data'!G80))="","",OFFSET('Sanitation Data'!$G$30,0,10*ROW('Sanitation Data'!G80)))</f>
        <v/>
      </c>
      <c r="DC86" s="371" t="str">
        <f ca="1">+IF(OFFSET('Sanitation Data'!$G$31,0,10*ROW('Sanitation Data'!G80))="","",OFFSET('Sanitation Data'!$G$31,0,10*ROW('Sanitation Data'!G80)))</f>
        <v/>
      </c>
      <c r="DD86" s="371" t="str">
        <f ca="1">+IF(OFFSET('Sanitation Data'!$G$32,0,10*ROW('Sanitation Data'!G80))="","",OFFSET('Sanitation Data'!$G$32,0,10*ROW('Sanitation Data'!G80)))</f>
        <v/>
      </c>
      <c r="DE86" s="371" t="str">
        <f ca="1">+IF(OFFSET('Sanitation Data'!$H$28,0,10*ROW('Sanitation Data'!H80))="","",OFFSET('Sanitation Data'!$H$28,0,10*ROW('Sanitation Data'!H80)))</f>
        <v/>
      </c>
      <c r="DF86" s="371" t="str">
        <f ca="1">+IF(OFFSET('Sanitation Data'!$H$29,0,10*ROW('Sanitation Data'!H80))="","",OFFSET('Sanitation Data'!$H$29,0,10*ROW('Sanitation Data'!H80)))</f>
        <v/>
      </c>
      <c r="DG86" s="371" t="str">
        <f ca="1">+IF(OFFSET('Sanitation Data'!$H$30,0,10*ROW('Sanitation Data'!H80))="","",OFFSET('Sanitation Data'!$H$30,0,10*ROW('Sanitation Data'!H80)))</f>
        <v/>
      </c>
      <c r="DH86" s="371" t="str">
        <f ca="1">+IF(OFFSET('Sanitation Data'!$H$31,0,10*ROW('Sanitation Data'!H80))="","",OFFSET('Sanitation Data'!$H$31,0,10*ROW('Sanitation Data'!H80)))</f>
        <v/>
      </c>
      <c r="DI86" s="371" t="str">
        <f ca="1">+IF(OFFSET('Sanitation Data'!$H$32,0,10*ROW('Sanitation Data'!H80))="","",OFFSET('Sanitation Data'!$H$32,0,10*ROW('Sanitation Data'!H80)))</f>
        <v/>
      </c>
      <c r="DJ86" s="371" t="str">
        <f ca="1">+IF(OFFSET('Sanitation Data'!$I$28,0,10*ROW('Sanitation Data'!I80))="","",OFFSET('Sanitation Data'!$I$28,0,10*ROW('Sanitation Data'!I80)))</f>
        <v/>
      </c>
      <c r="DK86" s="371" t="str">
        <f ca="1">+IF(OFFSET('Sanitation Data'!$I$29,0,10*ROW('Sanitation Data'!I80))="","",OFFSET('Sanitation Data'!$I$29,0,10*ROW('Sanitation Data'!I80)))</f>
        <v/>
      </c>
      <c r="DL86" s="371" t="str">
        <f ca="1">+IF(OFFSET('Sanitation Data'!$I$30,0,10*ROW('Sanitation Data'!I80))="","",OFFSET('Sanitation Data'!$I$30,0,10*ROW('Sanitation Data'!I80)))</f>
        <v/>
      </c>
      <c r="DM86" s="371" t="str">
        <f ca="1">+IF(OFFSET('Sanitation Data'!$I$31,0,10*ROW('Sanitation Data'!I80))="","",OFFSET('Sanitation Data'!$I$31,0,10*ROW('Sanitation Data'!I80)))</f>
        <v/>
      </c>
      <c r="DN86" s="371" t="str">
        <f ca="1">+IF(OFFSET('Sanitation Data'!$I$32,0,10*ROW('Sanitation Data'!I80))="","",OFFSET('Sanitation Data'!$I$32,0,10*ROW('Sanitation Data'!I80)))</f>
        <v/>
      </c>
      <c r="DO86" s="371" t="str">
        <f ca="1">+IF(OFFSET('Hygiene Data'!$D$11,0,10*ROW('Hygiene Data'!D80))="","",OFFSET('Hygiene Data'!$D$11,0,10*ROW('Hygiene Data'!D80)))</f>
        <v/>
      </c>
      <c r="DP86" s="371" t="str">
        <f ca="1">+IF(OFFSET('Hygiene Data'!$D$12,0,10*ROW('Hygiene Data'!D80))="","",OFFSET('Hygiene Data'!$D$12,0,10*ROW('Hygiene Data'!D80)))</f>
        <v/>
      </c>
      <c r="DQ86" s="371" t="str">
        <f ca="1">+IF(OFFSET('Hygiene Data'!$D$13,0,10*ROW('Hygiene Data'!D80))="","",OFFSET('Hygiene Data'!$D$13,0,10*ROW('Hygiene Data'!D80)))</f>
        <v/>
      </c>
      <c r="DR86" s="371" t="str">
        <f ca="1">+IF(OFFSET('Hygiene Data'!$E$11,0,10*ROW('Hygiene Data'!E80))="","",OFFSET('Hygiene Data'!$E$11,0,10*ROW('Hygiene Data'!E80)))</f>
        <v/>
      </c>
      <c r="DS86" s="371" t="str">
        <f ca="1">+IF(OFFSET('Hygiene Data'!$E$12,0,10*ROW('Hygiene Data'!E80))="","",OFFSET('Hygiene Data'!$E$12,0,10*ROW('Hygiene Data'!E80)))</f>
        <v/>
      </c>
      <c r="DT86" s="371" t="str">
        <f ca="1">+IF(OFFSET('Hygiene Data'!$E$13,0,10*ROW('Hygiene Data'!E80))="","",OFFSET('Hygiene Data'!$E$13,0,10*ROW('Hygiene Data'!E80)))</f>
        <v/>
      </c>
      <c r="DU86" s="371" t="str">
        <f ca="1">+IF(OFFSET('Hygiene Data'!$F$11,0,10*ROW('Hygiene Data'!F80))="","",OFFSET('Hygiene Data'!$F$11,0,10*ROW('Hygiene Data'!F80)))</f>
        <v/>
      </c>
      <c r="DV86" s="371" t="str">
        <f ca="1">+IF(OFFSET('Hygiene Data'!$F$12,0,10*ROW('Hygiene Data'!F80))="","",OFFSET('Hygiene Data'!$F$12,0,10*ROW('Hygiene Data'!F80)))</f>
        <v/>
      </c>
      <c r="DW86" s="371" t="str">
        <f ca="1">+IF(OFFSET('Hygiene Data'!$F$13,0,10*ROW('Hygiene Data'!F80))="","",OFFSET('Hygiene Data'!$F$13,0,10*ROW('Hygiene Data'!F80)))</f>
        <v/>
      </c>
      <c r="DX86" s="371" t="str">
        <f ca="1">+IF(OFFSET('Hygiene Data'!$G$11,0,10*ROW('Hygiene Data'!G80))="","",OFFSET('Hygiene Data'!$G$11,0,10*ROW('Hygiene Data'!G80)))</f>
        <v/>
      </c>
      <c r="DY86" s="371" t="str">
        <f ca="1">+IF(OFFSET('Hygiene Data'!$G$12,0,10*ROW('Hygiene Data'!G80))="","",OFFSET('Hygiene Data'!$G$12,0,10*ROW('Hygiene Data'!G80)))</f>
        <v/>
      </c>
      <c r="DZ86" s="371" t="str">
        <f ca="1">+IF(OFFSET('Hygiene Data'!$G$13,0,10*ROW('Hygiene Data'!G80))="","",OFFSET('Hygiene Data'!$G$13,0,10*ROW('Hygiene Data'!G80)))</f>
        <v/>
      </c>
      <c r="EA86" s="371" t="str">
        <f ca="1">+IF(OFFSET('Hygiene Data'!$H$11,0,10*ROW('Hygiene Data'!H80))="","",OFFSET('Hygiene Data'!$H$11,0,10*ROW('Hygiene Data'!H80)))</f>
        <v/>
      </c>
      <c r="EB86" s="371" t="str">
        <f ca="1">+IF(OFFSET('Hygiene Data'!$H$12,0,10*ROW('Hygiene Data'!H80))="","",OFFSET('Hygiene Data'!$H$12,0,10*ROW('Hygiene Data'!H80)))</f>
        <v/>
      </c>
      <c r="EC86" s="371" t="str">
        <f ca="1">+IF(OFFSET('Hygiene Data'!$H$13,0,10*ROW('Hygiene Data'!H80))="","",OFFSET('Hygiene Data'!$H$13,0,10*ROW('Hygiene Data'!H80)))</f>
        <v/>
      </c>
      <c r="ED86" s="371" t="str">
        <f ca="1">+IF(OFFSET('Hygiene Data'!$I$11,0,10*ROW('Hygiene Data'!I80))="","",OFFSET('Hygiene Data'!$I$11,0,10*ROW('Hygiene Data'!I80)))</f>
        <v/>
      </c>
      <c r="EE86" s="371" t="str">
        <f ca="1">+IF(OFFSET('Hygiene Data'!$I$12,0,10*ROW('Hygiene Data'!I80))="","",OFFSET('Hygiene Data'!$I$12,0,10*ROW('Hygiene Data'!I80)))</f>
        <v/>
      </c>
      <c r="EF86" s="371" t="str">
        <f ca="1">+IF(OFFSET('Hygiene Data'!$I$13,0,10*ROW('Hygiene Data'!I80))="","",OFFSET('Hygiene Data'!$I$13,0,10*ROW('Hygiene Data'!I80)))</f>
        <v/>
      </c>
    </row>
    <row r="87" spans="1:136" x14ac:dyDescent="0.25">
      <c r="A87" s="480" t="str">
        <f ca="1">+IF(OFFSET('Water Data'!$B$2,0,10*ROW('Water Data'!E81))="","",OFFSET('Water Data'!$B$2,0,10*ROW('Water Data'!E81)))</f>
        <v/>
      </c>
      <c r="B87" s="480"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7" t="str">
        <f t="shared" ca="1" si="1"/>
        <v/>
      </c>
      <c r="D87" s="508"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8"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8"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8"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8"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8"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8"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8"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8"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8"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8"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8"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8"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8"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8"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8"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8"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8"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9"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9"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9"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9"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9"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9"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9"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9"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9"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9"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9"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9"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9"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9"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9"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9"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9"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9"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9"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9"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9"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9"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9"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9"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9"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9"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9"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9"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9"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9"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10"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6"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10"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10"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10"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10"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10"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10"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10"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10"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10"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10"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10"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10"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10"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10"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10"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10"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1" t="str">
        <f ca="1">+IF(OFFSET('Water Data'!$D$27,0,10*ROW('Water Data'!D81))="","",OFFSET('Water Data'!$D$27,0,10*ROW('Water Data'!D81)))</f>
        <v/>
      </c>
      <c r="BT87" s="371" t="str">
        <f ca="1">+IF(OFFSET('Water Data'!$D$28,0,10*ROW('Water Data'!D81))="","",OFFSET('Water Data'!$D$28,0,10*ROW('Water Data'!D81)))</f>
        <v/>
      </c>
      <c r="BU87" s="371" t="str">
        <f ca="1">+IF(OFFSET('Water Data'!$D$29,0,10*ROW('Water Data'!D81))="","",OFFSET('Water Data'!$D$29,0,10*ROW('Water Data'!D81)))</f>
        <v/>
      </c>
      <c r="BV87" s="371" t="str">
        <f ca="1">+IF(OFFSET('Water Data'!$E$27,0,10*ROW('Water Data'!E81))="","",OFFSET('Water Data'!$E$27,0,10*ROW('Water Data'!E81)))</f>
        <v/>
      </c>
      <c r="BW87" s="371" t="str">
        <f ca="1">+IF(OFFSET('Water Data'!$E$28,0,10*ROW('Water Data'!E81))="","",OFFSET('Water Data'!$E$28,0,10*ROW('Water Data'!E81)))</f>
        <v/>
      </c>
      <c r="BX87" s="371" t="str">
        <f ca="1">+IF(OFFSET('Water Data'!$E$29,0,10*ROW('Water Data'!E81))="","",OFFSET('Water Data'!$E$29,0,10*ROW('Water Data'!E81)))</f>
        <v/>
      </c>
      <c r="BY87" s="371" t="str">
        <f ca="1">+IF(OFFSET('Water Data'!$F$27,0,10*ROW('Water Data'!F81))="","",OFFSET('Water Data'!$F$27,0,10*ROW('Water Data'!F81)))</f>
        <v/>
      </c>
      <c r="BZ87" s="371" t="str">
        <f ca="1">+IF(OFFSET('Water Data'!$F$28,0,10*ROW('Water Data'!F81))="","",OFFSET('Water Data'!$F$28,0,10*ROW('Water Data'!F81)))</f>
        <v/>
      </c>
      <c r="CA87" s="371" t="str">
        <f ca="1">+IF(OFFSET('Water Data'!$F$29,0,10*ROW('Water Data'!F81))="","",OFFSET('Water Data'!$F$29,0,10*ROW('Water Data'!F81)))</f>
        <v/>
      </c>
      <c r="CB87" s="371" t="str">
        <f ca="1">+IF(OFFSET('Water Data'!$G$27,0,10*ROW('Water Data'!G81))="","",OFFSET('Water Data'!$G$27,0,10*ROW('Water Data'!G81)))</f>
        <v/>
      </c>
      <c r="CC87" s="371" t="str">
        <f ca="1">+IF(OFFSET('Water Data'!$G$28,0,10*ROW('Water Data'!G81))="","",OFFSET('Water Data'!$G$28,0,10*ROW('Water Data'!G81)))</f>
        <v/>
      </c>
      <c r="CD87" s="371" t="str">
        <f ca="1">+IF(OFFSET('Water Data'!$G$29,0,10*ROW('Water Data'!G81))="","",OFFSET('Water Data'!$G$29,0,10*ROW('Water Data'!G81)))</f>
        <v/>
      </c>
      <c r="CE87" s="371" t="str">
        <f ca="1">+IF(OFFSET('Water Data'!$H$27,0,10*ROW('Water Data'!H81))="","",OFFSET('Water Data'!$H$27,0,10*ROW('Water Data'!H81)))</f>
        <v/>
      </c>
      <c r="CF87" s="371" t="str">
        <f ca="1">+IF(OFFSET('Water Data'!$H$28,0,10*ROW('Water Data'!H81))="","",OFFSET('Water Data'!$H$28,0,10*ROW('Water Data'!H81)))</f>
        <v/>
      </c>
      <c r="CG87" s="371" t="str">
        <f ca="1">+IF(OFFSET('Water Data'!$H$29,0,10*ROW('Water Data'!H81))="","",OFFSET('Water Data'!$H$29,0,10*ROW('Water Data'!H81)))</f>
        <v/>
      </c>
      <c r="CH87" s="371" t="str">
        <f ca="1">+IF(OFFSET('Water Data'!$I$27,0,10*ROW('Water Data'!I81))="","",OFFSET('Water Data'!$I$27,0,10*ROW('Water Data'!I81)))</f>
        <v/>
      </c>
      <c r="CI87" s="371" t="str">
        <f ca="1">+IF(OFFSET('Water Data'!$I$28,0,10*ROW('Water Data'!I81))="","",OFFSET('Water Data'!$I$28,0,10*ROW('Water Data'!I81)))</f>
        <v/>
      </c>
      <c r="CJ87" s="371" t="str">
        <f ca="1">+IF(OFFSET('Water Data'!$I$29,0,10*ROW('Water Data'!I81))="","",OFFSET('Water Data'!$I$29,0,10*ROW('Water Data'!I81)))</f>
        <v/>
      </c>
      <c r="CK87" s="371" t="str">
        <f ca="1">+IF(OFFSET('Sanitation Data'!$D$28,0,10*ROW('Sanitation Data'!D81))="","",OFFSET('Sanitation Data'!$D$28,0,10*ROW('Sanitation Data'!D81)))</f>
        <v/>
      </c>
      <c r="CL87" s="371" t="str">
        <f ca="1">+IF(OFFSET('Sanitation Data'!$D$29,0,10*ROW('Sanitation Data'!D81))="","",OFFSET('Sanitation Data'!$D$29,0,10*ROW('Sanitation Data'!D81)))</f>
        <v/>
      </c>
      <c r="CM87" s="371" t="str">
        <f ca="1">+IF(OFFSET('Sanitation Data'!$D$30,0,10*ROW('Sanitation Data'!D81))="","",OFFSET('Sanitation Data'!$D$30,0,10*ROW('Sanitation Data'!D81)))</f>
        <v/>
      </c>
      <c r="CN87" s="371" t="str">
        <f ca="1">+IF(OFFSET('Sanitation Data'!$D$31,0,10*ROW('Sanitation Data'!D81))="","",OFFSET('Sanitation Data'!$D$31,0,10*ROW('Sanitation Data'!D81)))</f>
        <v/>
      </c>
      <c r="CO87" s="371" t="str">
        <f ca="1">+IF(OFFSET('Sanitation Data'!$D$32,0,10*ROW('Sanitation Data'!D81))="","",OFFSET('Sanitation Data'!$D$32,0,10*ROW('Sanitation Data'!D81)))</f>
        <v/>
      </c>
      <c r="CP87" s="371" t="str">
        <f ca="1">+IF(OFFSET('Sanitation Data'!$E$28,0,10*ROW('Sanitation Data'!E81))="","",OFFSET('Sanitation Data'!$E$28,0,10*ROW('Sanitation Data'!E81)))</f>
        <v/>
      </c>
      <c r="CQ87" s="371" t="str">
        <f ca="1">+IF(OFFSET('Sanitation Data'!$E$29,0,10*ROW('Sanitation Data'!E81))="","",OFFSET('Sanitation Data'!$E$29,0,10*ROW('Sanitation Data'!E81)))</f>
        <v/>
      </c>
      <c r="CR87" s="371" t="str">
        <f ca="1">+IF(OFFSET('Sanitation Data'!$E$30,0,10*ROW('Sanitation Data'!E81))="","",OFFSET('Sanitation Data'!$E$30,0,10*ROW('Sanitation Data'!E81)))</f>
        <v/>
      </c>
      <c r="CS87" s="371" t="str">
        <f ca="1">+IF(OFFSET('Sanitation Data'!$E$31,0,10*ROW('Sanitation Data'!E81))="","",OFFSET('Sanitation Data'!$E$31,0,10*ROW('Sanitation Data'!E81)))</f>
        <v/>
      </c>
      <c r="CT87" s="371" t="str">
        <f ca="1">+IF(OFFSET('Sanitation Data'!$E$32,0,10*ROW('Sanitation Data'!E81))="","",OFFSET('Sanitation Data'!$E$32,0,10*ROW('Sanitation Data'!E81)))</f>
        <v/>
      </c>
      <c r="CU87" s="371" t="str">
        <f ca="1">+IF(OFFSET('Sanitation Data'!$F$28,0,10*ROW('Sanitation Data'!F81))="","",OFFSET('Sanitation Data'!$F$28,0,10*ROW('Sanitation Data'!F81)))</f>
        <v/>
      </c>
      <c r="CV87" s="371" t="str">
        <f ca="1">+IF(OFFSET('Sanitation Data'!$F$29,0,10*ROW('Sanitation Data'!F81))="","",OFFSET('Sanitation Data'!$F$29,0,10*ROW('Sanitation Data'!F81)))</f>
        <v/>
      </c>
      <c r="CW87" s="371" t="str">
        <f ca="1">+IF(OFFSET('Sanitation Data'!$F$30,0,10*ROW('Sanitation Data'!F81))="","",OFFSET('Sanitation Data'!$F$30,0,10*ROW('Sanitation Data'!F81)))</f>
        <v/>
      </c>
      <c r="CX87" s="371" t="str">
        <f ca="1">+IF(OFFSET('Sanitation Data'!$F$31,0,10*ROW('Sanitation Data'!F81))="","",OFFSET('Sanitation Data'!$F$31,0,10*ROW('Sanitation Data'!F81)))</f>
        <v/>
      </c>
      <c r="CY87" s="371" t="str">
        <f ca="1">+IF(OFFSET('Sanitation Data'!$F$32,0,10*ROW('Sanitation Data'!F81))="","",OFFSET('Sanitation Data'!$F$32,0,10*ROW('Sanitation Data'!F81)))</f>
        <v/>
      </c>
      <c r="CZ87" s="371" t="str">
        <f ca="1">+IF(OFFSET('Sanitation Data'!$G$28,0,10*ROW('Sanitation Data'!G81))="","",OFFSET('Sanitation Data'!$G$28,0,10*ROW('Sanitation Data'!G81)))</f>
        <v/>
      </c>
      <c r="DA87" s="371" t="str">
        <f ca="1">+IF(OFFSET('Sanitation Data'!$G$29,0,10*ROW('Sanitation Data'!G81))="","",OFFSET('Sanitation Data'!$G$29,0,10*ROW('Sanitation Data'!G81)))</f>
        <v/>
      </c>
      <c r="DB87" s="371" t="str">
        <f ca="1">+IF(OFFSET('Sanitation Data'!$G$30,0,10*ROW('Sanitation Data'!G81))="","",OFFSET('Sanitation Data'!$G$30,0,10*ROW('Sanitation Data'!G81)))</f>
        <v/>
      </c>
      <c r="DC87" s="371" t="str">
        <f ca="1">+IF(OFFSET('Sanitation Data'!$G$31,0,10*ROW('Sanitation Data'!G81))="","",OFFSET('Sanitation Data'!$G$31,0,10*ROW('Sanitation Data'!G81)))</f>
        <v/>
      </c>
      <c r="DD87" s="371" t="str">
        <f ca="1">+IF(OFFSET('Sanitation Data'!$G$32,0,10*ROW('Sanitation Data'!G81))="","",OFFSET('Sanitation Data'!$G$32,0,10*ROW('Sanitation Data'!G81)))</f>
        <v/>
      </c>
      <c r="DE87" s="371" t="str">
        <f ca="1">+IF(OFFSET('Sanitation Data'!$H$28,0,10*ROW('Sanitation Data'!H81))="","",OFFSET('Sanitation Data'!$H$28,0,10*ROW('Sanitation Data'!H81)))</f>
        <v/>
      </c>
      <c r="DF87" s="371" t="str">
        <f ca="1">+IF(OFFSET('Sanitation Data'!$H$29,0,10*ROW('Sanitation Data'!H81))="","",OFFSET('Sanitation Data'!$H$29,0,10*ROW('Sanitation Data'!H81)))</f>
        <v/>
      </c>
      <c r="DG87" s="371" t="str">
        <f ca="1">+IF(OFFSET('Sanitation Data'!$H$30,0,10*ROW('Sanitation Data'!H81))="","",OFFSET('Sanitation Data'!$H$30,0,10*ROW('Sanitation Data'!H81)))</f>
        <v/>
      </c>
      <c r="DH87" s="371" t="str">
        <f ca="1">+IF(OFFSET('Sanitation Data'!$H$31,0,10*ROW('Sanitation Data'!H81))="","",OFFSET('Sanitation Data'!$H$31,0,10*ROW('Sanitation Data'!H81)))</f>
        <v/>
      </c>
      <c r="DI87" s="371" t="str">
        <f ca="1">+IF(OFFSET('Sanitation Data'!$H$32,0,10*ROW('Sanitation Data'!H81))="","",OFFSET('Sanitation Data'!$H$32,0,10*ROW('Sanitation Data'!H81)))</f>
        <v/>
      </c>
      <c r="DJ87" s="371" t="str">
        <f ca="1">+IF(OFFSET('Sanitation Data'!$I$28,0,10*ROW('Sanitation Data'!I81))="","",OFFSET('Sanitation Data'!$I$28,0,10*ROW('Sanitation Data'!I81)))</f>
        <v/>
      </c>
      <c r="DK87" s="371" t="str">
        <f ca="1">+IF(OFFSET('Sanitation Data'!$I$29,0,10*ROW('Sanitation Data'!I81))="","",OFFSET('Sanitation Data'!$I$29,0,10*ROW('Sanitation Data'!I81)))</f>
        <v/>
      </c>
      <c r="DL87" s="371" t="str">
        <f ca="1">+IF(OFFSET('Sanitation Data'!$I$30,0,10*ROW('Sanitation Data'!I81))="","",OFFSET('Sanitation Data'!$I$30,0,10*ROW('Sanitation Data'!I81)))</f>
        <v/>
      </c>
      <c r="DM87" s="371" t="str">
        <f ca="1">+IF(OFFSET('Sanitation Data'!$I$31,0,10*ROW('Sanitation Data'!I81))="","",OFFSET('Sanitation Data'!$I$31,0,10*ROW('Sanitation Data'!I81)))</f>
        <v/>
      </c>
      <c r="DN87" s="371" t="str">
        <f ca="1">+IF(OFFSET('Sanitation Data'!$I$32,0,10*ROW('Sanitation Data'!I81))="","",OFFSET('Sanitation Data'!$I$32,0,10*ROW('Sanitation Data'!I81)))</f>
        <v/>
      </c>
      <c r="DO87" s="371" t="str">
        <f ca="1">+IF(OFFSET('Hygiene Data'!$D$11,0,10*ROW('Hygiene Data'!D81))="","",OFFSET('Hygiene Data'!$D$11,0,10*ROW('Hygiene Data'!D81)))</f>
        <v/>
      </c>
      <c r="DP87" s="371" t="str">
        <f ca="1">+IF(OFFSET('Hygiene Data'!$D$12,0,10*ROW('Hygiene Data'!D81))="","",OFFSET('Hygiene Data'!$D$12,0,10*ROW('Hygiene Data'!D81)))</f>
        <v/>
      </c>
      <c r="DQ87" s="371" t="str">
        <f ca="1">+IF(OFFSET('Hygiene Data'!$D$13,0,10*ROW('Hygiene Data'!D81))="","",OFFSET('Hygiene Data'!$D$13,0,10*ROW('Hygiene Data'!D81)))</f>
        <v/>
      </c>
      <c r="DR87" s="371" t="str">
        <f ca="1">+IF(OFFSET('Hygiene Data'!$E$11,0,10*ROW('Hygiene Data'!E81))="","",OFFSET('Hygiene Data'!$E$11,0,10*ROW('Hygiene Data'!E81)))</f>
        <v/>
      </c>
      <c r="DS87" s="371" t="str">
        <f ca="1">+IF(OFFSET('Hygiene Data'!$E$12,0,10*ROW('Hygiene Data'!E81))="","",OFFSET('Hygiene Data'!$E$12,0,10*ROW('Hygiene Data'!E81)))</f>
        <v/>
      </c>
      <c r="DT87" s="371" t="str">
        <f ca="1">+IF(OFFSET('Hygiene Data'!$E$13,0,10*ROW('Hygiene Data'!E81))="","",OFFSET('Hygiene Data'!$E$13,0,10*ROW('Hygiene Data'!E81)))</f>
        <v/>
      </c>
      <c r="DU87" s="371" t="str">
        <f ca="1">+IF(OFFSET('Hygiene Data'!$F$11,0,10*ROW('Hygiene Data'!F81))="","",OFFSET('Hygiene Data'!$F$11,0,10*ROW('Hygiene Data'!F81)))</f>
        <v/>
      </c>
      <c r="DV87" s="371" t="str">
        <f ca="1">+IF(OFFSET('Hygiene Data'!$F$12,0,10*ROW('Hygiene Data'!F81))="","",OFFSET('Hygiene Data'!$F$12,0,10*ROW('Hygiene Data'!F81)))</f>
        <v/>
      </c>
      <c r="DW87" s="371" t="str">
        <f ca="1">+IF(OFFSET('Hygiene Data'!$F$13,0,10*ROW('Hygiene Data'!F81))="","",OFFSET('Hygiene Data'!$F$13,0,10*ROW('Hygiene Data'!F81)))</f>
        <v/>
      </c>
      <c r="DX87" s="371" t="str">
        <f ca="1">+IF(OFFSET('Hygiene Data'!$G$11,0,10*ROW('Hygiene Data'!G81))="","",OFFSET('Hygiene Data'!$G$11,0,10*ROW('Hygiene Data'!G81)))</f>
        <v/>
      </c>
      <c r="DY87" s="371" t="str">
        <f ca="1">+IF(OFFSET('Hygiene Data'!$G$12,0,10*ROW('Hygiene Data'!G81))="","",OFFSET('Hygiene Data'!$G$12,0,10*ROW('Hygiene Data'!G81)))</f>
        <v/>
      </c>
      <c r="DZ87" s="371" t="str">
        <f ca="1">+IF(OFFSET('Hygiene Data'!$G$13,0,10*ROW('Hygiene Data'!G81))="","",OFFSET('Hygiene Data'!$G$13,0,10*ROW('Hygiene Data'!G81)))</f>
        <v/>
      </c>
      <c r="EA87" s="371" t="str">
        <f ca="1">+IF(OFFSET('Hygiene Data'!$H$11,0,10*ROW('Hygiene Data'!H81))="","",OFFSET('Hygiene Data'!$H$11,0,10*ROW('Hygiene Data'!H81)))</f>
        <v/>
      </c>
      <c r="EB87" s="371" t="str">
        <f ca="1">+IF(OFFSET('Hygiene Data'!$H$12,0,10*ROW('Hygiene Data'!H81))="","",OFFSET('Hygiene Data'!$H$12,0,10*ROW('Hygiene Data'!H81)))</f>
        <v/>
      </c>
      <c r="EC87" s="371" t="str">
        <f ca="1">+IF(OFFSET('Hygiene Data'!$H$13,0,10*ROW('Hygiene Data'!H81))="","",OFFSET('Hygiene Data'!$H$13,0,10*ROW('Hygiene Data'!H81)))</f>
        <v/>
      </c>
      <c r="ED87" s="371" t="str">
        <f ca="1">+IF(OFFSET('Hygiene Data'!$I$11,0,10*ROW('Hygiene Data'!I81))="","",OFFSET('Hygiene Data'!$I$11,0,10*ROW('Hygiene Data'!I81)))</f>
        <v/>
      </c>
      <c r="EE87" s="371" t="str">
        <f ca="1">+IF(OFFSET('Hygiene Data'!$I$12,0,10*ROW('Hygiene Data'!I81))="","",OFFSET('Hygiene Data'!$I$12,0,10*ROW('Hygiene Data'!I81)))</f>
        <v/>
      </c>
      <c r="EF87" s="371" t="str">
        <f ca="1">+IF(OFFSET('Hygiene Data'!$I$13,0,10*ROW('Hygiene Data'!I81))="","",OFFSET('Hygiene Data'!$I$13,0,10*ROW('Hygiene Data'!I81)))</f>
        <v/>
      </c>
    </row>
    <row r="88" spans="1:136" x14ac:dyDescent="0.25">
      <c r="A88" s="480" t="str">
        <f ca="1">+IF(OFFSET('Water Data'!$B$2,0,10*ROW('Water Data'!E82))="","",OFFSET('Water Data'!$B$2,0,10*ROW('Water Data'!E82)))</f>
        <v/>
      </c>
      <c r="B88" s="480"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7" t="str">
        <f t="shared" ca="1" si="1"/>
        <v/>
      </c>
      <c r="D88" s="508"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8"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8"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8"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8"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8"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8"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8"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8"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8"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8"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8"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8"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8"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8"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8"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8"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8"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9"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9"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9"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9"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9"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9"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9"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9"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9"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9"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9"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9"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9"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9"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9"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9"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9"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9"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9"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9"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9"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9"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9"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9"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9"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9"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9"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9"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9"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9"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10"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6"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10"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10"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10"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10"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10"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10"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10"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10"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10"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10"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10"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10"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10"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10"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10"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10"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1" t="str">
        <f ca="1">+IF(OFFSET('Water Data'!$D$27,0,10*ROW('Water Data'!D82))="","",OFFSET('Water Data'!$D$27,0,10*ROW('Water Data'!D82)))</f>
        <v/>
      </c>
      <c r="BT88" s="371" t="str">
        <f ca="1">+IF(OFFSET('Water Data'!$D$28,0,10*ROW('Water Data'!D82))="","",OFFSET('Water Data'!$D$28,0,10*ROW('Water Data'!D82)))</f>
        <v/>
      </c>
      <c r="BU88" s="371" t="str">
        <f ca="1">+IF(OFFSET('Water Data'!$D$29,0,10*ROW('Water Data'!D82))="","",OFFSET('Water Data'!$D$29,0,10*ROW('Water Data'!D82)))</f>
        <v/>
      </c>
      <c r="BV88" s="371" t="str">
        <f ca="1">+IF(OFFSET('Water Data'!$E$27,0,10*ROW('Water Data'!E82))="","",OFFSET('Water Data'!$E$27,0,10*ROW('Water Data'!E82)))</f>
        <v/>
      </c>
      <c r="BW88" s="371" t="str">
        <f ca="1">+IF(OFFSET('Water Data'!$E$28,0,10*ROW('Water Data'!E82))="","",OFFSET('Water Data'!$E$28,0,10*ROW('Water Data'!E82)))</f>
        <v/>
      </c>
      <c r="BX88" s="371" t="str">
        <f ca="1">+IF(OFFSET('Water Data'!$E$29,0,10*ROW('Water Data'!E82))="","",OFFSET('Water Data'!$E$29,0,10*ROW('Water Data'!E82)))</f>
        <v/>
      </c>
      <c r="BY88" s="371" t="str">
        <f ca="1">+IF(OFFSET('Water Data'!$F$27,0,10*ROW('Water Data'!F82))="","",OFFSET('Water Data'!$F$27,0,10*ROW('Water Data'!F82)))</f>
        <v/>
      </c>
      <c r="BZ88" s="371" t="str">
        <f ca="1">+IF(OFFSET('Water Data'!$F$28,0,10*ROW('Water Data'!F82))="","",OFFSET('Water Data'!$F$28,0,10*ROW('Water Data'!F82)))</f>
        <v/>
      </c>
      <c r="CA88" s="371" t="str">
        <f ca="1">+IF(OFFSET('Water Data'!$F$29,0,10*ROW('Water Data'!F82))="","",OFFSET('Water Data'!$F$29,0,10*ROW('Water Data'!F82)))</f>
        <v/>
      </c>
      <c r="CB88" s="371" t="str">
        <f ca="1">+IF(OFFSET('Water Data'!$G$27,0,10*ROW('Water Data'!G82))="","",OFFSET('Water Data'!$G$27,0,10*ROW('Water Data'!G82)))</f>
        <v/>
      </c>
      <c r="CC88" s="371" t="str">
        <f ca="1">+IF(OFFSET('Water Data'!$G$28,0,10*ROW('Water Data'!G82))="","",OFFSET('Water Data'!$G$28,0,10*ROW('Water Data'!G82)))</f>
        <v/>
      </c>
      <c r="CD88" s="371" t="str">
        <f ca="1">+IF(OFFSET('Water Data'!$G$29,0,10*ROW('Water Data'!G82))="","",OFFSET('Water Data'!$G$29,0,10*ROW('Water Data'!G82)))</f>
        <v/>
      </c>
      <c r="CE88" s="371" t="str">
        <f ca="1">+IF(OFFSET('Water Data'!$H$27,0,10*ROW('Water Data'!H82))="","",OFFSET('Water Data'!$H$27,0,10*ROW('Water Data'!H82)))</f>
        <v/>
      </c>
      <c r="CF88" s="371" t="str">
        <f ca="1">+IF(OFFSET('Water Data'!$H$28,0,10*ROW('Water Data'!H82))="","",OFFSET('Water Data'!$H$28,0,10*ROW('Water Data'!H82)))</f>
        <v/>
      </c>
      <c r="CG88" s="371" t="str">
        <f ca="1">+IF(OFFSET('Water Data'!$H$29,0,10*ROW('Water Data'!H82))="","",OFFSET('Water Data'!$H$29,0,10*ROW('Water Data'!H82)))</f>
        <v/>
      </c>
      <c r="CH88" s="371" t="str">
        <f ca="1">+IF(OFFSET('Water Data'!$I$27,0,10*ROW('Water Data'!I82))="","",OFFSET('Water Data'!$I$27,0,10*ROW('Water Data'!I82)))</f>
        <v/>
      </c>
      <c r="CI88" s="371" t="str">
        <f ca="1">+IF(OFFSET('Water Data'!$I$28,0,10*ROW('Water Data'!I82))="","",OFFSET('Water Data'!$I$28,0,10*ROW('Water Data'!I82)))</f>
        <v/>
      </c>
      <c r="CJ88" s="371" t="str">
        <f ca="1">+IF(OFFSET('Water Data'!$I$29,0,10*ROW('Water Data'!I82))="","",OFFSET('Water Data'!$I$29,0,10*ROW('Water Data'!I82)))</f>
        <v/>
      </c>
      <c r="CK88" s="371" t="str">
        <f ca="1">+IF(OFFSET('Sanitation Data'!$D$28,0,10*ROW('Sanitation Data'!D82))="","",OFFSET('Sanitation Data'!$D$28,0,10*ROW('Sanitation Data'!D82)))</f>
        <v/>
      </c>
      <c r="CL88" s="371" t="str">
        <f ca="1">+IF(OFFSET('Sanitation Data'!$D$29,0,10*ROW('Sanitation Data'!D82))="","",OFFSET('Sanitation Data'!$D$29,0,10*ROW('Sanitation Data'!D82)))</f>
        <v/>
      </c>
      <c r="CM88" s="371" t="str">
        <f ca="1">+IF(OFFSET('Sanitation Data'!$D$30,0,10*ROW('Sanitation Data'!D82))="","",OFFSET('Sanitation Data'!$D$30,0,10*ROW('Sanitation Data'!D82)))</f>
        <v/>
      </c>
      <c r="CN88" s="371" t="str">
        <f ca="1">+IF(OFFSET('Sanitation Data'!$D$31,0,10*ROW('Sanitation Data'!D82))="","",OFFSET('Sanitation Data'!$D$31,0,10*ROW('Sanitation Data'!D82)))</f>
        <v/>
      </c>
      <c r="CO88" s="371" t="str">
        <f ca="1">+IF(OFFSET('Sanitation Data'!$D$32,0,10*ROW('Sanitation Data'!D82))="","",OFFSET('Sanitation Data'!$D$32,0,10*ROW('Sanitation Data'!D82)))</f>
        <v/>
      </c>
      <c r="CP88" s="371" t="str">
        <f ca="1">+IF(OFFSET('Sanitation Data'!$E$28,0,10*ROW('Sanitation Data'!E82))="","",OFFSET('Sanitation Data'!$E$28,0,10*ROW('Sanitation Data'!E82)))</f>
        <v/>
      </c>
      <c r="CQ88" s="371" t="str">
        <f ca="1">+IF(OFFSET('Sanitation Data'!$E$29,0,10*ROW('Sanitation Data'!E82))="","",OFFSET('Sanitation Data'!$E$29,0,10*ROW('Sanitation Data'!E82)))</f>
        <v/>
      </c>
      <c r="CR88" s="371" t="str">
        <f ca="1">+IF(OFFSET('Sanitation Data'!$E$30,0,10*ROW('Sanitation Data'!E82))="","",OFFSET('Sanitation Data'!$E$30,0,10*ROW('Sanitation Data'!E82)))</f>
        <v/>
      </c>
      <c r="CS88" s="371" t="str">
        <f ca="1">+IF(OFFSET('Sanitation Data'!$E$31,0,10*ROW('Sanitation Data'!E82))="","",OFFSET('Sanitation Data'!$E$31,0,10*ROW('Sanitation Data'!E82)))</f>
        <v/>
      </c>
      <c r="CT88" s="371" t="str">
        <f ca="1">+IF(OFFSET('Sanitation Data'!$E$32,0,10*ROW('Sanitation Data'!E82))="","",OFFSET('Sanitation Data'!$E$32,0,10*ROW('Sanitation Data'!E82)))</f>
        <v/>
      </c>
      <c r="CU88" s="371" t="str">
        <f ca="1">+IF(OFFSET('Sanitation Data'!$F$28,0,10*ROW('Sanitation Data'!F82))="","",OFFSET('Sanitation Data'!$F$28,0,10*ROW('Sanitation Data'!F82)))</f>
        <v/>
      </c>
      <c r="CV88" s="371" t="str">
        <f ca="1">+IF(OFFSET('Sanitation Data'!$F$29,0,10*ROW('Sanitation Data'!F82))="","",OFFSET('Sanitation Data'!$F$29,0,10*ROW('Sanitation Data'!F82)))</f>
        <v/>
      </c>
      <c r="CW88" s="371" t="str">
        <f ca="1">+IF(OFFSET('Sanitation Data'!$F$30,0,10*ROW('Sanitation Data'!F82))="","",OFFSET('Sanitation Data'!$F$30,0,10*ROW('Sanitation Data'!F82)))</f>
        <v/>
      </c>
      <c r="CX88" s="371" t="str">
        <f ca="1">+IF(OFFSET('Sanitation Data'!$F$31,0,10*ROW('Sanitation Data'!F82))="","",OFFSET('Sanitation Data'!$F$31,0,10*ROW('Sanitation Data'!F82)))</f>
        <v/>
      </c>
      <c r="CY88" s="371" t="str">
        <f ca="1">+IF(OFFSET('Sanitation Data'!$F$32,0,10*ROW('Sanitation Data'!F82))="","",OFFSET('Sanitation Data'!$F$32,0,10*ROW('Sanitation Data'!F82)))</f>
        <v/>
      </c>
      <c r="CZ88" s="371" t="str">
        <f ca="1">+IF(OFFSET('Sanitation Data'!$G$28,0,10*ROW('Sanitation Data'!G82))="","",OFFSET('Sanitation Data'!$G$28,0,10*ROW('Sanitation Data'!G82)))</f>
        <v/>
      </c>
      <c r="DA88" s="371" t="str">
        <f ca="1">+IF(OFFSET('Sanitation Data'!$G$29,0,10*ROW('Sanitation Data'!G82))="","",OFFSET('Sanitation Data'!$G$29,0,10*ROW('Sanitation Data'!G82)))</f>
        <v/>
      </c>
      <c r="DB88" s="371" t="str">
        <f ca="1">+IF(OFFSET('Sanitation Data'!$G$30,0,10*ROW('Sanitation Data'!G82))="","",OFFSET('Sanitation Data'!$G$30,0,10*ROW('Sanitation Data'!G82)))</f>
        <v/>
      </c>
      <c r="DC88" s="371" t="str">
        <f ca="1">+IF(OFFSET('Sanitation Data'!$G$31,0,10*ROW('Sanitation Data'!G82))="","",OFFSET('Sanitation Data'!$G$31,0,10*ROW('Sanitation Data'!G82)))</f>
        <v/>
      </c>
      <c r="DD88" s="371" t="str">
        <f ca="1">+IF(OFFSET('Sanitation Data'!$G$32,0,10*ROW('Sanitation Data'!G82))="","",OFFSET('Sanitation Data'!$G$32,0,10*ROW('Sanitation Data'!G82)))</f>
        <v/>
      </c>
      <c r="DE88" s="371" t="str">
        <f ca="1">+IF(OFFSET('Sanitation Data'!$H$28,0,10*ROW('Sanitation Data'!H82))="","",OFFSET('Sanitation Data'!$H$28,0,10*ROW('Sanitation Data'!H82)))</f>
        <v/>
      </c>
      <c r="DF88" s="371" t="str">
        <f ca="1">+IF(OFFSET('Sanitation Data'!$H$29,0,10*ROW('Sanitation Data'!H82))="","",OFFSET('Sanitation Data'!$H$29,0,10*ROW('Sanitation Data'!H82)))</f>
        <v/>
      </c>
      <c r="DG88" s="371" t="str">
        <f ca="1">+IF(OFFSET('Sanitation Data'!$H$30,0,10*ROW('Sanitation Data'!H82))="","",OFFSET('Sanitation Data'!$H$30,0,10*ROW('Sanitation Data'!H82)))</f>
        <v/>
      </c>
      <c r="DH88" s="371" t="str">
        <f ca="1">+IF(OFFSET('Sanitation Data'!$H$31,0,10*ROW('Sanitation Data'!H82))="","",OFFSET('Sanitation Data'!$H$31,0,10*ROW('Sanitation Data'!H82)))</f>
        <v/>
      </c>
      <c r="DI88" s="371" t="str">
        <f ca="1">+IF(OFFSET('Sanitation Data'!$H$32,0,10*ROW('Sanitation Data'!H82))="","",OFFSET('Sanitation Data'!$H$32,0,10*ROW('Sanitation Data'!H82)))</f>
        <v/>
      </c>
      <c r="DJ88" s="371" t="str">
        <f ca="1">+IF(OFFSET('Sanitation Data'!$I$28,0,10*ROW('Sanitation Data'!I82))="","",OFFSET('Sanitation Data'!$I$28,0,10*ROW('Sanitation Data'!I82)))</f>
        <v/>
      </c>
      <c r="DK88" s="371" t="str">
        <f ca="1">+IF(OFFSET('Sanitation Data'!$I$29,0,10*ROW('Sanitation Data'!I82))="","",OFFSET('Sanitation Data'!$I$29,0,10*ROW('Sanitation Data'!I82)))</f>
        <v/>
      </c>
      <c r="DL88" s="371" t="str">
        <f ca="1">+IF(OFFSET('Sanitation Data'!$I$30,0,10*ROW('Sanitation Data'!I82))="","",OFFSET('Sanitation Data'!$I$30,0,10*ROW('Sanitation Data'!I82)))</f>
        <v/>
      </c>
      <c r="DM88" s="371" t="str">
        <f ca="1">+IF(OFFSET('Sanitation Data'!$I$31,0,10*ROW('Sanitation Data'!I82))="","",OFFSET('Sanitation Data'!$I$31,0,10*ROW('Sanitation Data'!I82)))</f>
        <v/>
      </c>
      <c r="DN88" s="371" t="str">
        <f ca="1">+IF(OFFSET('Sanitation Data'!$I$32,0,10*ROW('Sanitation Data'!I82))="","",OFFSET('Sanitation Data'!$I$32,0,10*ROW('Sanitation Data'!I82)))</f>
        <v/>
      </c>
      <c r="DO88" s="371" t="str">
        <f ca="1">+IF(OFFSET('Hygiene Data'!$D$11,0,10*ROW('Hygiene Data'!D82))="","",OFFSET('Hygiene Data'!$D$11,0,10*ROW('Hygiene Data'!D82)))</f>
        <v/>
      </c>
      <c r="DP88" s="371" t="str">
        <f ca="1">+IF(OFFSET('Hygiene Data'!$D$12,0,10*ROW('Hygiene Data'!D82))="","",OFFSET('Hygiene Data'!$D$12,0,10*ROW('Hygiene Data'!D82)))</f>
        <v/>
      </c>
      <c r="DQ88" s="371" t="str">
        <f ca="1">+IF(OFFSET('Hygiene Data'!$D$13,0,10*ROW('Hygiene Data'!D82))="","",OFFSET('Hygiene Data'!$D$13,0,10*ROW('Hygiene Data'!D82)))</f>
        <v/>
      </c>
      <c r="DR88" s="371" t="str">
        <f ca="1">+IF(OFFSET('Hygiene Data'!$E$11,0,10*ROW('Hygiene Data'!E82))="","",OFFSET('Hygiene Data'!$E$11,0,10*ROW('Hygiene Data'!E82)))</f>
        <v/>
      </c>
      <c r="DS88" s="371" t="str">
        <f ca="1">+IF(OFFSET('Hygiene Data'!$E$12,0,10*ROW('Hygiene Data'!E82))="","",OFFSET('Hygiene Data'!$E$12,0,10*ROW('Hygiene Data'!E82)))</f>
        <v/>
      </c>
      <c r="DT88" s="371" t="str">
        <f ca="1">+IF(OFFSET('Hygiene Data'!$E$13,0,10*ROW('Hygiene Data'!E82))="","",OFFSET('Hygiene Data'!$E$13,0,10*ROW('Hygiene Data'!E82)))</f>
        <v/>
      </c>
      <c r="DU88" s="371" t="str">
        <f ca="1">+IF(OFFSET('Hygiene Data'!$F$11,0,10*ROW('Hygiene Data'!F82))="","",OFFSET('Hygiene Data'!$F$11,0,10*ROW('Hygiene Data'!F82)))</f>
        <v/>
      </c>
      <c r="DV88" s="371" t="str">
        <f ca="1">+IF(OFFSET('Hygiene Data'!$F$12,0,10*ROW('Hygiene Data'!F82))="","",OFFSET('Hygiene Data'!$F$12,0,10*ROW('Hygiene Data'!F82)))</f>
        <v/>
      </c>
      <c r="DW88" s="371" t="str">
        <f ca="1">+IF(OFFSET('Hygiene Data'!$F$13,0,10*ROW('Hygiene Data'!F82))="","",OFFSET('Hygiene Data'!$F$13,0,10*ROW('Hygiene Data'!F82)))</f>
        <v/>
      </c>
      <c r="DX88" s="371" t="str">
        <f ca="1">+IF(OFFSET('Hygiene Data'!$G$11,0,10*ROW('Hygiene Data'!G82))="","",OFFSET('Hygiene Data'!$G$11,0,10*ROW('Hygiene Data'!G82)))</f>
        <v/>
      </c>
      <c r="DY88" s="371" t="str">
        <f ca="1">+IF(OFFSET('Hygiene Data'!$G$12,0,10*ROW('Hygiene Data'!G82))="","",OFFSET('Hygiene Data'!$G$12,0,10*ROW('Hygiene Data'!G82)))</f>
        <v/>
      </c>
      <c r="DZ88" s="371" t="str">
        <f ca="1">+IF(OFFSET('Hygiene Data'!$G$13,0,10*ROW('Hygiene Data'!G82))="","",OFFSET('Hygiene Data'!$G$13,0,10*ROW('Hygiene Data'!G82)))</f>
        <v/>
      </c>
      <c r="EA88" s="371" t="str">
        <f ca="1">+IF(OFFSET('Hygiene Data'!$H$11,0,10*ROW('Hygiene Data'!H82))="","",OFFSET('Hygiene Data'!$H$11,0,10*ROW('Hygiene Data'!H82)))</f>
        <v/>
      </c>
      <c r="EB88" s="371" t="str">
        <f ca="1">+IF(OFFSET('Hygiene Data'!$H$12,0,10*ROW('Hygiene Data'!H82))="","",OFFSET('Hygiene Data'!$H$12,0,10*ROW('Hygiene Data'!H82)))</f>
        <v/>
      </c>
      <c r="EC88" s="371" t="str">
        <f ca="1">+IF(OFFSET('Hygiene Data'!$H$13,0,10*ROW('Hygiene Data'!H82))="","",OFFSET('Hygiene Data'!$H$13,0,10*ROW('Hygiene Data'!H82)))</f>
        <v/>
      </c>
      <c r="ED88" s="371" t="str">
        <f ca="1">+IF(OFFSET('Hygiene Data'!$I$11,0,10*ROW('Hygiene Data'!I82))="","",OFFSET('Hygiene Data'!$I$11,0,10*ROW('Hygiene Data'!I82)))</f>
        <v/>
      </c>
      <c r="EE88" s="371" t="str">
        <f ca="1">+IF(OFFSET('Hygiene Data'!$I$12,0,10*ROW('Hygiene Data'!I82))="","",OFFSET('Hygiene Data'!$I$12,0,10*ROW('Hygiene Data'!I82)))</f>
        <v/>
      </c>
      <c r="EF88" s="371" t="str">
        <f ca="1">+IF(OFFSET('Hygiene Data'!$I$13,0,10*ROW('Hygiene Data'!I82))="","",OFFSET('Hygiene Data'!$I$13,0,10*ROW('Hygiene Data'!I82)))</f>
        <v/>
      </c>
    </row>
    <row r="89" spans="1:136" x14ac:dyDescent="0.25">
      <c r="A89" s="480" t="str">
        <f ca="1">+IF(OFFSET('Water Data'!$B$2,0,10*ROW('Water Data'!E83))="","",OFFSET('Water Data'!$B$2,0,10*ROW('Water Data'!E83)))</f>
        <v/>
      </c>
      <c r="B89" s="480"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7" t="str">
        <f t="shared" ca="1" si="1"/>
        <v/>
      </c>
      <c r="D89" s="508"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8"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8"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8"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8"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8"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8"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8"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8"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8"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8"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8"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8"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8"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8"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8"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8"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8"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9"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9"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9"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9"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9"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9"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9"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9"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9"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9"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9"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9"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9"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9"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9"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9"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9"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9"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9"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9"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9"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9"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9"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9"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9"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9"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9"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9"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9"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9"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10"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6"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10"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10"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10"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10"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10"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10"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10"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10"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10"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10"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10"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10"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10"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10"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10"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10"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1" t="str">
        <f ca="1">+IF(OFFSET('Water Data'!$D$27,0,10*ROW('Water Data'!D83))="","",OFFSET('Water Data'!$D$27,0,10*ROW('Water Data'!D83)))</f>
        <v/>
      </c>
      <c r="BT89" s="371" t="str">
        <f ca="1">+IF(OFFSET('Water Data'!$D$28,0,10*ROW('Water Data'!D83))="","",OFFSET('Water Data'!$D$28,0,10*ROW('Water Data'!D83)))</f>
        <v/>
      </c>
      <c r="BU89" s="371" t="str">
        <f ca="1">+IF(OFFSET('Water Data'!$D$29,0,10*ROW('Water Data'!D83))="","",OFFSET('Water Data'!$D$29,0,10*ROW('Water Data'!D83)))</f>
        <v/>
      </c>
      <c r="BV89" s="371" t="str">
        <f ca="1">+IF(OFFSET('Water Data'!$E$27,0,10*ROW('Water Data'!E83))="","",OFFSET('Water Data'!$E$27,0,10*ROW('Water Data'!E83)))</f>
        <v/>
      </c>
      <c r="BW89" s="371" t="str">
        <f ca="1">+IF(OFFSET('Water Data'!$E$28,0,10*ROW('Water Data'!E83))="","",OFFSET('Water Data'!$E$28,0,10*ROW('Water Data'!E83)))</f>
        <v/>
      </c>
      <c r="BX89" s="371" t="str">
        <f ca="1">+IF(OFFSET('Water Data'!$E$29,0,10*ROW('Water Data'!E83))="","",OFFSET('Water Data'!$E$29,0,10*ROW('Water Data'!E83)))</f>
        <v/>
      </c>
      <c r="BY89" s="371" t="str">
        <f ca="1">+IF(OFFSET('Water Data'!$F$27,0,10*ROW('Water Data'!F83))="","",OFFSET('Water Data'!$F$27,0,10*ROW('Water Data'!F83)))</f>
        <v/>
      </c>
      <c r="BZ89" s="371" t="str">
        <f ca="1">+IF(OFFSET('Water Data'!$F$28,0,10*ROW('Water Data'!F83))="","",OFFSET('Water Data'!$F$28,0,10*ROW('Water Data'!F83)))</f>
        <v/>
      </c>
      <c r="CA89" s="371" t="str">
        <f ca="1">+IF(OFFSET('Water Data'!$F$29,0,10*ROW('Water Data'!F83))="","",OFFSET('Water Data'!$F$29,0,10*ROW('Water Data'!F83)))</f>
        <v/>
      </c>
      <c r="CB89" s="371" t="str">
        <f ca="1">+IF(OFFSET('Water Data'!$G$27,0,10*ROW('Water Data'!G83))="","",OFFSET('Water Data'!$G$27,0,10*ROW('Water Data'!G83)))</f>
        <v/>
      </c>
      <c r="CC89" s="371" t="str">
        <f ca="1">+IF(OFFSET('Water Data'!$G$28,0,10*ROW('Water Data'!G83))="","",OFFSET('Water Data'!$G$28,0,10*ROW('Water Data'!G83)))</f>
        <v/>
      </c>
      <c r="CD89" s="371" t="str">
        <f ca="1">+IF(OFFSET('Water Data'!$G$29,0,10*ROW('Water Data'!G83))="","",OFFSET('Water Data'!$G$29,0,10*ROW('Water Data'!G83)))</f>
        <v/>
      </c>
      <c r="CE89" s="371" t="str">
        <f ca="1">+IF(OFFSET('Water Data'!$H$27,0,10*ROW('Water Data'!H83))="","",OFFSET('Water Data'!$H$27,0,10*ROW('Water Data'!H83)))</f>
        <v/>
      </c>
      <c r="CF89" s="371" t="str">
        <f ca="1">+IF(OFFSET('Water Data'!$H$28,0,10*ROW('Water Data'!H83))="","",OFFSET('Water Data'!$H$28,0,10*ROW('Water Data'!H83)))</f>
        <v/>
      </c>
      <c r="CG89" s="371" t="str">
        <f ca="1">+IF(OFFSET('Water Data'!$H$29,0,10*ROW('Water Data'!H83))="","",OFFSET('Water Data'!$H$29,0,10*ROW('Water Data'!H83)))</f>
        <v/>
      </c>
      <c r="CH89" s="371" t="str">
        <f ca="1">+IF(OFFSET('Water Data'!$I$27,0,10*ROW('Water Data'!I83))="","",OFFSET('Water Data'!$I$27,0,10*ROW('Water Data'!I83)))</f>
        <v/>
      </c>
      <c r="CI89" s="371" t="str">
        <f ca="1">+IF(OFFSET('Water Data'!$I$28,0,10*ROW('Water Data'!I83))="","",OFFSET('Water Data'!$I$28,0,10*ROW('Water Data'!I83)))</f>
        <v/>
      </c>
      <c r="CJ89" s="371" t="str">
        <f ca="1">+IF(OFFSET('Water Data'!$I$29,0,10*ROW('Water Data'!I83))="","",OFFSET('Water Data'!$I$29,0,10*ROW('Water Data'!I83)))</f>
        <v/>
      </c>
      <c r="CK89" s="371" t="str">
        <f ca="1">+IF(OFFSET('Sanitation Data'!$D$28,0,10*ROW('Sanitation Data'!D83))="","",OFFSET('Sanitation Data'!$D$28,0,10*ROW('Sanitation Data'!D83)))</f>
        <v/>
      </c>
      <c r="CL89" s="371" t="str">
        <f ca="1">+IF(OFFSET('Sanitation Data'!$D$29,0,10*ROW('Sanitation Data'!D83))="","",OFFSET('Sanitation Data'!$D$29,0,10*ROW('Sanitation Data'!D83)))</f>
        <v/>
      </c>
      <c r="CM89" s="371" t="str">
        <f ca="1">+IF(OFFSET('Sanitation Data'!$D$30,0,10*ROW('Sanitation Data'!D83))="","",OFFSET('Sanitation Data'!$D$30,0,10*ROW('Sanitation Data'!D83)))</f>
        <v/>
      </c>
      <c r="CN89" s="371" t="str">
        <f ca="1">+IF(OFFSET('Sanitation Data'!$D$31,0,10*ROW('Sanitation Data'!D83))="","",OFFSET('Sanitation Data'!$D$31,0,10*ROW('Sanitation Data'!D83)))</f>
        <v/>
      </c>
      <c r="CO89" s="371" t="str">
        <f ca="1">+IF(OFFSET('Sanitation Data'!$D$32,0,10*ROW('Sanitation Data'!D83))="","",OFFSET('Sanitation Data'!$D$32,0,10*ROW('Sanitation Data'!D83)))</f>
        <v/>
      </c>
      <c r="CP89" s="371" t="str">
        <f ca="1">+IF(OFFSET('Sanitation Data'!$E$28,0,10*ROW('Sanitation Data'!E83))="","",OFFSET('Sanitation Data'!$E$28,0,10*ROW('Sanitation Data'!E83)))</f>
        <v/>
      </c>
      <c r="CQ89" s="371" t="str">
        <f ca="1">+IF(OFFSET('Sanitation Data'!$E$29,0,10*ROW('Sanitation Data'!E83))="","",OFFSET('Sanitation Data'!$E$29,0,10*ROW('Sanitation Data'!E83)))</f>
        <v/>
      </c>
      <c r="CR89" s="371" t="str">
        <f ca="1">+IF(OFFSET('Sanitation Data'!$E$30,0,10*ROW('Sanitation Data'!E83))="","",OFFSET('Sanitation Data'!$E$30,0,10*ROW('Sanitation Data'!E83)))</f>
        <v/>
      </c>
      <c r="CS89" s="371" t="str">
        <f ca="1">+IF(OFFSET('Sanitation Data'!$E$31,0,10*ROW('Sanitation Data'!E83))="","",OFFSET('Sanitation Data'!$E$31,0,10*ROW('Sanitation Data'!E83)))</f>
        <v/>
      </c>
      <c r="CT89" s="371" t="str">
        <f ca="1">+IF(OFFSET('Sanitation Data'!$E$32,0,10*ROW('Sanitation Data'!E83))="","",OFFSET('Sanitation Data'!$E$32,0,10*ROW('Sanitation Data'!E83)))</f>
        <v/>
      </c>
      <c r="CU89" s="371" t="str">
        <f ca="1">+IF(OFFSET('Sanitation Data'!$F$28,0,10*ROW('Sanitation Data'!F83))="","",OFFSET('Sanitation Data'!$F$28,0,10*ROW('Sanitation Data'!F83)))</f>
        <v/>
      </c>
      <c r="CV89" s="371" t="str">
        <f ca="1">+IF(OFFSET('Sanitation Data'!$F$29,0,10*ROW('Sanitation Data'!F83))="","",OFFSET('Sanitation Data'!$F$29,0,10*ROW('Sanitation Data'!F83)))</f>
        <v/>
      </c>
      <c r="CW89" s="371" t="str">
        <f ca="1">+IF(OFFSET('Sanitation Data'!$F$30,0,10*ROW('Sanitation Data'!F83))="","",OFFSET('Sanitation Data'!$F$30,0,10*ROW('Sanitation Data'!F83)))</f>
        <v/>
      </c>
      <c r="CX89" s="371" t="str">
        <f ca="1">+IF(OFFSET('Sanitation Data'!$F$31,0,10*ROW('Sanitation Data'!F83))="","",OFFSET('Sanitation Data'!$F$31,0,10*ROW('Sanitation Data'!F83)))</f>
        <v/>
      </c>
      <c r="CY89" s="371" t="str">
        <f ca="1">+IF(OFFSET('Sanitation Data'!$F$32,0,10*ROW('Sanitation Data'!F83))="","",OFFSET('Sanitation Data'!$F$32,0,10*ROW('Sanitation Data'!F83)))</f>
        <v/>
      </c>
      <c r="CZ89" s="371" t="str">
        <f ca="1">+IF(OFFSET('Sanitation Data'!$G$28,0,10*ROW('Sanitation Data'!G83))="","",OFFSET('Sanitation Data'!$G$28,0,10*ROW('Sanitation Data'!G83)))</f>
        <v/>
      </c>
      <c r="DA89" s="371" t="str">
        <f ca="1">+IF(OFFSET('Sanitation Data'!$G$29,0,10*ROW('Sanitation Data'!G83))="","",OFFSET('Sanitation Data'!$G$29,0,10*ROW('Sanitation Data'!G83)))</f>
        <v/>
      </c>
      <c r="DB89" s="371" t="str">
        <f ca="1">+IF(OFFSET('Sanitation Data'!$G$30,0,10*ROW('Sanitation Data'!G83))="","",OFFSET('Sanitation Data'!$G$30,0,10*ROW('Sanitation Data'!G83)))</f>
        <v/>
      </c>
      <c r="DC89" s="371" t="str">
        <f ca="1">+IF(OFFSET('Sanitation Data'!$G$31,0,10*ROW('Sanitation Data'!G83))="","",OFFSET('Sanitation Data'!$G$31,0,10*ROW('Sanitation Data'!G83)))</f>
        <v/>
      </c>
      <c r="DD89" s="371" t="str">
        <f ca="1">+IF(OFFSET('Sanitation Data'!$G$32,0,10*ROW('Sanitation Data'!G83))="","",OFFSET('Sanitation Data'!$G$32,0,10*ROW('Sanitation Data'!G83)))</f>
        <v/>
      </c>
      <c r="DE89" s="371" t="str">
        <f ca="1">+IF(OFFSET('Sanitation Data'!$H$28,0,10*ROW('Sanitation Data'!H83))="","",OFFSET('Sanitation Data'!$H$28,0,10*ROW('Sanitation Data'!H83)))</f>
        <v/>
      </c>
      <c r="DF89" s="371" t="str">
        <f ca="1">+IF(OFFSET('Sanitation Data'!$H$29,0,10*ROW('Sanitation Data'!H83))="","",OFFSET('Sanitation Data'!$H$29,0,10*ROW('Sanitation Data'!H83)))</f>
        <v/>
      </c>
      <c r="DG89" s="371" t="str">
        <f ca="1">+IF(OFFSET('Sanitation Data'!$H$30,0,10*ROW('Sanitation Data'!H83))="","",OFFSET('Sanitation Data'!$H$30,0,10*ROW('Sanitation Data'!H83)))</f>
        <v/>
      </c>
      <c r="DH89" s="371" t="str">
        <f ca="1">+IF(OFFSET('Sanitation Data'!$H$31,0,10*ROW('Sanitation Data'!H83))="","",OFFSET('Sanitation Data'!$H$31,0,10*ROW('Sanitation Data'!H83)))</f>
        <v/>
      </c>
      <c r="DI89" s="371" t="str">
        <f ca="1">+IF(OFFSET('Sanitation Data'!$H$32,0,10*ROW('Sanitation Data'!H83))="","",OFFSET('Sanitation Data'!$H$32,0,10*ROW('Sanitation Data'!H83)))</f>
        <v/>
      </c>
      <c r="DJ89" s="371" t="str">
        <f ca="1">+IF(OFFSET('Sanitation Data'!$I$28,0,10*ROW('Sanitation Data'!I83))="","",OFFSET('Sanitation Data'!$I$28,0,10*ROW('Sanitation Data'!I83)))</f>
        <v/>
      </c>
      <c r="DK89" s="371" t="str">
        <f ca="1">+IF(OFFSET('Sanitation Data'!$I$29,0,10*ROW('Sanitation Data'!I83))="","",OFFSET('Sanitation Data'!$I$29,0,10*ROW('Sanitation Data'!I83)))</f>
        <v/>
      </c>
      <c r="DL89" s="371" t="str">
        <f ca="1">+IF(OFFSET('Sanitation Data'!$I$30,0,10*ROW('Sanitation Data'!I83))="","",OFFSET('Sanitation Data'!$I$30,0,10*ROW('Sanitation Data'!I83)))</f>
        <v/>
      </c>
      <c r="DM89" s="371" t="str">
        <f ca="1">+IF(OFFSET('Sanitation Data'!$I$31,0,10*ROW('Sanitation Data'!I83))="","",OFFSET('Sanitation Data'!$I$31,0,10*ROW('Sanitation Data'!I83)))</f>
        <v/>
      </c>
      <c r="DN89" s="371" t="str">
        <f ca="1">+IF(OFFSET('Sanitation Data'!$I$32,0,10*ROW('Sanitation Data'!I83))="","",OFFSET('Sanitation Data'!$I$32,0,10*ROW('Sanitation Data'!I83)))</f>
        <v/>
      </c>
      <c r="DO89" s="371" t="str">
        <f ca="1">+IF(OFFSET('Hygiene Data'!$D$11,0,10*ROW('Hygiene Data'!D83))="","",OFFSET('Hygiene Data'!$D$11,0,10*ROW('Hygiene Data'!D83)))</f>
        <v/>
      </c>
      <c r="DP89" s="371" t="str">
        <f ca="1">+IF(OFFSET('Hygiene Data'!$D$12,0,10*ROW('Hygiene Data'!D83))="","",OFFSET('Hygiene Data'!$D$12,0,10*ROW('Hygiene Data'!D83)))</f>
        <v/>
      </c>
      <c r="DQ89" s="371" t="str">
        <f ca="1">+IF(OFFSET('Hygiene Data'!$D$13,0,10*ROW('Hygiene Data'!D83))="","",OFFSET('Hygiene Data'!$D$13,0,10*ROW('Hygiene Data'!D83)))</f>
        <v/>
      </c>
      <c r="DR89" s="371" t="str">
        <f ca="1">+IF(OFFSET('Hygiene Data'!$E$11,0,10*ROW('Hygiene Data'!E83))="","",OFFSET('Hygiene Data'!$E$11,0,10*ROW('Hygiene Data'!E83)))</f>
        <v/>
      </c>
      <c r="DS89" s="371" t="str">
        <f ca="1">+IF(OFFSET('Hygiene Data'!$E$12,0,10*ROW('Hygiene Data'!E83))="","",OFFSET('Hygiene Data'!$E$12,0,10*ROW('Hygiene Data'!E83)))</f>
        <v/>
      </c>
      <c r="DT89" s="371" t="str">
        <f ca="1">+IF(OFFSET('Hygiene Data'!$E$13,0,10*ROW('Hygiene Data'!E83))="","",OFFSET('Hygiene Data'!$E$13,0,10*ROW('Hygiene Data'!E83)))</f>
        <v/>
      </c>
      <c r="DU89" s="371" t="str">
        <f ca="1">+IF(OFFSET('Hygiene Data'!$F$11,0,10*ROW('Hygiene Data'!F83))="","",OFFSET('Hygiene Data'!$F$11,0,10*ROW('Hygiene Data'!F83)))</f>
        <v/>
      </c>
      <c r="DV89" s="371" t="str">
        <f ca="1">+IF(OFFSET('Hygiene Data'!$F$12,0,10*ROW('Hygiene Data'!F83))="","",OFFSET('Hygiene Data'!$F$12,0,10*ROW('Hygiene Data'!F83)))</f>
        <v/>
      </c>
      <c r="DW89" s="371" t="str">
        <f ca="1">+IF(OFFSET('Hygiene Data'!$F$13,0,10*ROW('Hygiene Data'!F83))="","",OFFSET('Hygiene Data'!$F$13,0,10*ROW('Hygiene Data'!F83)))</f>
        <v/>
      </c>
      <c r="DX89" s="371" t="str">
        <f ca="1">+IF(OFFSET('Hygiene Data'!$G$11,0,10*ROW('Hygiene Data'!G83))="","",OFFSET('Hygiene Data'!$G$11,0,10*ROW('Hygiene Data'!G83)))</f>
        <v/>
      </c>
      <c r="DY89" s="371" t="str">
        <f ca="1">+IF(OFFSET('Hygiene Data'!$G$12,0,10*ROW('Hygiene Data'!G83))="","",OFFSET('Hygiene Data'!$G$12,0,10*ROW('Hygiene Data'!G83)))</f>
        <v/>
      </c>
      <c r="DZ89" s="371" t="str">
        <f ca="1">+IF(OFFSET('Hygiene Data'!$G$13,0,10*ROW('Hygiene Data'!G83))="","",OFFSET('Hygiene Data'!$G$13,0,10*ROW('Hygiene Data'!G83)))</f>
        <v/>
      </c>
      <c r="EA89" s="371" t="str">
        <f ca="1">+IF(OFFSET('Hygiene Data'!$H$11,0,10*ROW('Hygiene Data'!H83))="","",OFFSET('Hygiene Data'!$H$11,0,10*ROW('Hygiene Data'!H83)))</f>
        <v/>
      </c>
      <c r="EB89" s="371" t="str">
        <f ca="1">+IF(OFFSET('Hygiene Data'!$H$12,0,10*ROW('Hygiene Data'!H83))="","",OFFSET('Hygiene Data'!$H$12,0,10*ROW('Hygiene Data'!H83)))</f>
        <v/>
      </c>
      <c r="EC89" s="371" t="str">
        <f ca="1">+IF(OFFSET('Hygiene Data'!$H$13,0,10*ROW('Hygiene Data'!H83))="","",OFFSET('Hygiene Data'!$H$13,0,10*ROW('Hygiene Data'!H83)))</f>
        <v/>
      </c>
      <c r="ED89" s="371" t="str">
        <f ca="1">+IF(OFFSET('Hygiene Data'!$I$11,0,10*ROW('Hygiene Data'!I83))="","",OFFSET('Hygiene Data'!$I$11,0,10*ROW('Hygiene Data'!I83)))</f>
        <v/>
      </c>
      <c r="EE89" s="371" t="str">
        <f ca="1">+IF(OFFSET('Hygiene Data'!$I$12,0,10*ROW('Hygiene Data'!I83))="","",OFFSET('Hygiene Data'!$I$12,0,10*ROW('Hygiene Data'!I83)))</f>
        <v/>
      </c>
      <c r="EF89" s="371" t="str">
        <f ca="1">+IF(OFFSET('Hygiene Data'!$I$13,0,10*ROW('Hygiene Data'!I83))="","",OFFSET('Hygiene Data'!$I$13,0,10*ROW('Hygiene Data'!I83)))</f>
        <v/>
      </c>
    </row>
    <row r="90" spans="1:136" x14ac:dyDescent="0.25">
      <c r="A90" s="480" t="str">
        <f ca="1">+IF(OFFSET('Water Data'!$B$2,0,10*ROW('Water Data'!E84))="","",OFFSET('Water Data'!$B$2,0,10*ROW('Water Data'!E84)))</f>
        <v/>
      </c>
      <c r="B90" s="480"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7" t="str">
        <f t="shared" ca="1" si="1"/>
        <v/>
      </c>
      <c r="D90" s="508"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8"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8"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8"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8"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8"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8"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8"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8"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8"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8"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8"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8"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8"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8"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8"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8"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8"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9"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9"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9"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9"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9"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9"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9"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9"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9"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9"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9"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9"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9"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9"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9"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9"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9"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9"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9"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9"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9"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9"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9"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9"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9"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9"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9"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9"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9"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9"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10"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6"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10"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10"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10"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10"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10"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10"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10"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10"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10"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10"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10"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10"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10"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10"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10"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10"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1" t="str">
        <f ca="1">+IF(OFFSET('Water Data'!$D$27,0,10*ROW('Water Data'!D84))="","",OFFSET('Water Data'!$D$27,0,10*ROW('Water Data'!D84)))</f>
        <v/>
      </c>
      <c r="BT90" s="371" t="str">
        <f ca="1">+IF(OFFSET('Water Data'!$D$28,0,10*ROW('Water Data'!D84))="","",OFFSET('Water Data'!$D$28,0,10*ROW('Water Data'!D84)))</f>
        <v/>
      </c>
      <c r="BU90" s="371" t="str">
        <f ca="1">+IF(OFFSET('Water Data'!$D$29,0,10*ROW('Water Data'!D84))="","",OFFSET('Water Data'!$D$29,0,10*ROW('Water Data'!D84)))</f>
        <v/>
      </c>
      <c r="BV90" s="371" t="str">
        <f ca="1">+IF(OFFSET('Water Data'!$E$27,0,10*ROW('Water Data'!E84))="","",OFFSET('Water Data'!$E$27,0,10*ROW('Water Data'!E84)))</f>
        <v/>
      </c>
      <c r="BW90" s="371" t="str">
        <f ca="1">+IF(OFFSET('Water Data'!$E$28,0,10*ROW('Water Data'!E84))="","",OFFSET('Water Data'!$E$28,0,10*ROW('Water Data'!E84)))</f>
        <v/>
      </c>
      <c r="BX90" s="371" t="str">
        <f ca="1">+IF(OFFSET('Water Data'!$E$29,0,10*ROW('Water Data'!E84))="","",OFFSET('Water Data'!$E$29,0,10*ROW('Water Data'!E84)))</f>
        <v/>
      </c>
      <c r="BY90" s="371" t="str">
        <f ca="1">+IF(OFFSET('Water Data'!$F$27,0,10*ROW('Water Data'!F84))="","",OFFSET('Water Data'!$F$27,0,10*ROW('Water Data'!F84)))</f>
        <v/>
      </c>
      <c r="BZ90" s="371" t="str">
        <f ca="1">+IF(OFFSET('Water Data'!$F$28,0,10*ROW('Water Data'!F84))="","",OFFSET('Water Data'!$F$28,0,10*ROW('Water Data'!F84)))</f>
        <v/>
      </c>
      <c r="CA90" s="371" t="str">
        <f ca="1">+IF(OFFSET('Water Data'!$F$29,0,10*ROW('Water Data'!F84))="","",OFFSET('Water Data'!$F$29,0,10*ROW('Water Data'!F84)))</f>
        <v/>
      </c>
      <c r="CB90" s="371" t="str">
        <f ca="1">+IF(OFFSET('Water Data'!$G$27,0,10*ROW('Water Data'!G84))="","",OFFSET('Water Data'!$G$27,0,10*ROW('Water Data'!G84)))</f>
        <v/>
      </c>
      <c r="CC90" s="371" t="str">
        <f ca="1">+IF(OFFSET('Water Data'!$G$28,0,10*ROW('Water Data'!G84))="","",OFFSET('Water Data'!$G$28,0,10*ROW('Water Data'!G84)))</f>
        <v/>
      </c>
      <c r="CD90" s="371" t="str">
        <f ca="1">+IF(OFFSET('Water Data'!$G$29,0,10*ROW('Water Data'!G84))="","",OFFSET('Water Data'!$G$29,0,10*ROW('Water Data'!G84)))</f>
        <v/>
      </c>
      <c r="CE90" s="371" t="str">
        <f ca="1">+IF(OFFSET('Water Data'!$H$27,0,10*ROW('Water Data'!H84))="","",OFFSET('Water Data'!$H$27,0,10*ROW('Water Data'!H84)))</f>
        <v/>
      </c>
      <c r="CF90" s="371" t="str">
        <f ca="1">+IF(OFFSET('Water Data'!$H$28,0,10*ROW('Water Data'!H84))="","",OFFSET('Water Data'!$H$28,0,10*ROW('Water Data'!H84)))</f>
        <v/>
      </c>
      <c r="CG90" s="371" t="str">
        <f ca="1">+IF(OFFSET('Water Data'!$H$29,0,10*ROW('Water Data'!H84))="","",OFFSET('Water Data'!$H$29,0,10*ROW('Water Data'!H84)))</f>
        <v/>
      </c>
      <c r="CH90" s="371" t="str">
        <f ca="1">+IF(OFFSET('Water Data'!$I$27,0,10*ROW('Water Data'!I84))="","",OFFSET('Water Data'!$I$27,0,10*ROW('Water Data'!I84)))</f>
        <v/>
      </c>
      <c r="CI90" s="371" t="str">
        <f ca="1">+IF(OFFSET('Water Data'!$I$28,0,10*ROW('Water Data'!I84))="","",OFFSET('Water Data'!$I$28,0,10*ROW('Water Data'!I84)))</f>
        <v/>
      </c>
      <c r="CJ90" s="371" t="str">
        <f ca="1">+IF(OFFSET('Water Data'!$I$29,0,10*ROW('Water Data'!I84))="","",OFFSET('Water Data'!$I$29,0,10*ROW('Water Data'!I84)))</f>
        <v/>
      </c>
      <c r="CK90" s="371" t="str">
        <f ca="1">+IF(OFFSET('Sanitation Data'!$D$28,0,10*ROW('Sanitation Data'!D84))="","",OFFSET('Sanitation Data'!$D$28,0,10*ROW('Sanitation Data'!D84)))</f>
        <v/>
      </c>
      <c r="CL90" s="371" t="str">
        <f ca="1">+IF(OFFSET('Sanitation Data'!$D$29,0,10*ROW('Sanitation Data'!D84))="","",OFFSET('Sanitation Data'!$D$29,0,10*ROW('Sanitation Data'!D84)))</f>
        <v/>
      </c>
      <c r="CM90" s="371" t="str">
        <f ca="1">+IF(OFFSET('Sanitation Data'!$D$30,0,10*ROW('Sanitation Data'!D84))="","",OFFSET('Sanitation Data'!$D$30,0,10*ROW('Sanitation Data'!D84)))</f>
        <v/>
      </c>
      <c r="CN90" s="371" t="str">
        <f ca="1">+IF(OFFSET('Sanitation Data'!$D$31,0,10*ROW('Sanitation Data'!D84))="","",OFFSET('Sanitation Data'!$D$31,0,10*ROW('Sanitation Data'!D84)))</f>
        <v/>
      </c>
      <c r="CO90" s="371" t="str">
        <f ca="1">+IF(OFFSET('Sanitation Data'!$D$32,0,10*ROW('Sanitation Data'!D84))="","",OFFSET('Sanitation Data'!$D$32,0,10*ROW('Sanitation Data'!D84)))</f>
        <v/>
      </c>
      <c r="CP90" s="371" t="str">
        <f ca="1">+IF(OFFSET('Sanitation Data'!$E$28,0,10*ROW('Sanitation Data'!E84))="","",OFFSET('Sanitation Data'!$E$28,0,10*ROW('Sanitation Data'!E84)))</f>
        <v/>
      </c>
      <c r="CQ90" s="371" t="str">
        <f ca="1">+IF(OFFSET('Sanitation Data'!$E$29,0,10*ROW('Sanitation Data'!E84))="","",OFFSET('Sanitation Data'!$E$29,0,10*ROW('Sanitation Data'!E84)))</f>
        <v/>
      </c>
      <c r="CR90" s="371" t="str">
        <f ca="1">+IF(OFFSET('Sanitation Data'!$E$30,0,10*ROW('Sanitation Data'!E84))="","",OFFSET('Sanitation Data'!$E$30,0,10*ROW('Sanitation Data'!E84)))</f>
        <v/>
      </c>
      <c r="CS90" s="371" t="str">
        <f ca="1">+IF(OFFSET('Sanitation Data'!$E$31,0,10*ROW('Sanitation Data'!E84))="","",OFFSET('Sanitation Data'!$E$31,0,10*ROW('Sanitation Data'!E84)))</f>
        <v/>
      </c>
      <c r="CT90" s="371" t="str">
        <f ca="1">+IF(OFFSET('Sanitation Data'!$E$32,0,10*ROW('Sanitation Data'!E84))="","",OFFSET('Sanitation Data'!$E$32,0,10*ROW('Sanitation Data'!E84)))</f>
        <v/>
      </c>
      <c r="CU90" s="371" t="str">
        <f ca="1">+IF(OFFSET('Sanitation Data'!$F$28,0,10*ROW('Sanitation Data'!F84))="","",OFFSET('Sanitation Data'!$F$28,0,10*ROW('Sanitation Data'!F84)))</f>
        <v/>
      </c>
      <c r="CV90" s="371" t="str">
        <f ca="1">+IF(OFFSET('Sanitation Data'!$F$29,0,10*ROW('Sanitation Data'!F84))="","",OFFSET('Sanitation Data'!$F$29,0,10*ROW('Sanitation Data'!F84)))</f>
        <v/>
      </c>
      <c r="CW90" s="371" t="str">
        <f ca="1">+IF(OFFSET('Sanitation Data'!$F$30,0,10*ROW('Sanitation Data'!F84))="","",OFFSET('Sanitation Data'!$F$30,0,10*ROW('Sanitation Data'!F84)))</f>
        <v/>
      </c>
      <c r="CX90" s="371" t="str">
        <f ca="1">+IF(OFFSET('Sanitation Data'!$F$31,0,10*ROW('Sanitation Data'!F84))="","",OFFSET('Sanitation Data'!$F$31,0,10*ROW('Sanitation Data'!F84)))</f>
        <v/>
      </c>
      <c r="CY90" s="371" t="str">
        <f ca="1">+IF(OFFSET('Sanitation Data'!$F$32,0,10*ROW('Sanitation Data'!F84))="","",OFFSET('Sanitation Data'!$F$32,0,10*ROW('Sanitation Data'!F84)))</f>
        <v/>
      </c>
      <c r="CZ90" s="371" t="str">
        <f ca="1">+IF(OFFSET('Sanitation Data'!$G$28,0,10*ROW('Sanitation Data'!G84))="","",OFFSET('Sanitation Data'!$G$28,0,10*ROW('Sanitation Data'!G84)))</f>
        <v/>
      </c>
      <c r="DA90" s="371" t="str">
        <f ca="1">+IF(OFFSET('Sanitation Data'!$G$29,0,10*ROW('Sanitation Data'!G84))="","",OFFSET('Sanitation Data'!$G$29,0,10*ROW('Sanitation Data'!G84)))</f>
        <v/>
      </c>
      <c r="DB90" s="371" t="str">
        <f ca="1">+IF(OFFSET('Sanitation Data'!$G$30,0,10*ROW('Sanitation Data'!G84))="","",OFFSET('Sanitation Data'!$G$30,0,10*ROW('Sanitation Data'!G84)))</f>
        <v/>
      </c>
      <c r="DC90" s="371" t="str">
        <f ca="1">+IF(OFFSET('Sanitation Data'!$G$31,0,10*ROW('Sanitation Data'!G84))="","",OFFSET('Sanitation Data'!$G$31,0,10*ROW('Sanitation Data'!G84)))</f>
        <v/>
      </c>
      <c r="DD90" s="371" t="str">
        <f ca="1">+IF(OFFSET('Sanitation Data'!$G$32,0,10*ROW('Sanitation Data'!G84))="","",OFFSET('Sanitation Data'!$G$32,0,10*ROW('Sanitation Data'!G84)))</f>
        <v/>
      </c>
      <c r="DE90" s="371" t="str">
        <f ca="1">+IF(OFFSET('Sanitation Data'!$H$28,0,10*ROW('Sanitation Data'!H84))="","",OFFSET('Sanitation Data'!$H$28,0,10*ROW('Sanitation Data'!H84)))</f>
        <v/>
      </c>
      <c r="DF90" s="371" t="str">
        <f ca="1">+IF(OFFSET('Sanitation Data'!$H$29,0,10*ROW('Sanitation Data'!H84))="","",OFFSET('Sanitation Data'!$H$29,0,10*ROW('Sanitation Data'!H84)))</f>
        <v/>
      </c>
      <c r="DG90" s="371" t="str">
        <f ca="1">+IF(OFFSET('Sanitation Data'!$H$30,0,10*ROW('Sanitation Data'!H84))="","",OFFSET('Sanitation Data'!$H$30,0,10*ROW('Sanitation Data'!H84)))</f>
        <v/>
      </c>
      <c r="DH90" s="371" t="str">
        <f ca="1">+IF(OFFSET('Sanitation Data'!$H$31,0,10*ROW('Sanitation Data'!H84))="","",OFFSET('Sanitation Data'!$H$31,0,10*ROW('Sanitation Data'!H84)))</f>
        <v/>
      </c>
      <c r="DI90" s="371" t="str">
        <f ca="1">+IF(OFFSET('Sanitation Data'!$H$32,0,10*ROW('Sanitation Data'!H84))="","",OFFSET('Sanitation Data'!$H$32,0,10*ROW('Sanitation Data'!H84)))</f>
        <v/>
      </c>
      <c r="DJ90" s="371" t="str">
        <f ca="1">+IF(OFFSET('Sanitation Data'!$I$28,0,10*ROW('Sanitation Data'!I84))="","",OFFSET('Sanitation Data'!$I$28,0,10*ROW('Sanitation Data'!I84)))</f>
        <v/>
      </c>
      <c r="DK90" s="371" t="str">
        <f ca="1">+IF(OFFSET('Sanitation Data'!$I$29,0,10*ROW('Sanitation Data'!I84))="","",OFFSET('Sanitation Data'!$I$29,0,10*ROW('Sanitation Data'!I84)))</f>
        <v/>
      </c>
      <c r="DL90" s="371" t="str">
        <f ca="1">+IF(OFFSET('Sanitation Data'!$I$30,0,10*ROW('Sanitation Data'!I84))="","",OFFSET('Sanitation Data'!$I$30,0,10*ROW('Sanitation Data'!I84)))</f>
        <v/>
      </c>
      <c r="DM90" s="371" t="str">
        <f ca="1">+IF(OFFSET('Sanitation Data'!$I$31,0,10*ROW('Sanitation Data'!I84))="","",OFFSET('Sanitation Data'!$I$31,0,10*ROW('Sanitation Data'!I84)))</f>
        <v/>
      </c>
      <c r="DN90" s="371" t="str">
        <f ca="1">+IF(OFFSET('Sanitation Data'!$I$32,0,10*ROW('Sanitation Data'!I84))="","",OFFSET('Sanitation Data'!$I$32,0,10*ROW('Sanitation Data'!I84)))</f>
        <v/>
      </c>
      <c r="DO90" s="371" t="str">
        <f ca="1">+IF(OFFSET('Hygiene Data'!$D$11,0,10*ROW('Hygiene Data'!D84))="","",OFFSET('Hygiene Data'!$D$11,0,10*ROW('Hygiene Data'!D84)))</f>
        <v/>
      </c>
      <c r="DP90" s="371" t="str">
        <f ca="1">+IF(OFFSET('Hygiene Data'!$D$12,0,10*ROW('Hygiene Data'!D84))="","",OFFSET('Hygiene Data'!$D$12,0,10*ROW('Hygiene Data'!D84)))</f>
        <v/>
      </c>
      <c r="DQ90" s="371" t="str">
        <f ca="1">+IF(OFFSET('Hygiene Data'!$D$13,0,10*ROW('Hygiene Data'!D84))="","",OFFSET('Hygiene Data'!$D$13,0,10*ROW('Hygiene Data'!D84)))</f>
        <v/>
      </c>
      <c r="DR90" s="371" t="str">
        <f ca="1">+IF(OFFSET('Hygiene Data'!$E$11,0,10*ROW('Hygiene Data'!E84))="","",OFFSET('Hygiene Data'!$E$11,0,10*ROW('Hygiene Data'!E84)))</f>
        <v/>
      </c>
      <c r="DS90" s="371" t="str">
        <f ca="1">+IF(OFFSET('Hygiene Data'!$E$12,0,10*ROW('Hygiene Data'!E84))="","",OFFSET('Hygiene Data'!$E$12,0,10*ROW('Hygiene Data'!E84)))</f>
        <v/>
      </c>
      <c r="DT90" s="371" t="str">
        <f ca="1">+IF(OFFSET('Hygiene Data'!$E$13,0,10*ROW('Hygiene Data'!E84))="","",OFFSET('Hygiene Data'!$E$13,0,10*ROW('Hygiene Data'!E84)))</f>
        <v/>
      </c>
      <c r="DU90" s="371" t="str">
        <f ca="1">+IF(OFFSET('Hygiene Data'!$F$11,0,10*ROW('Hygiene Data'!F84))="","",OFFSET('Hygiene Data'!$F$11,0,10*ROW('Hygiene Data'!F84)))</f>
        <v/>
      </c>
      <c r="DV90" s="371" t="str">
        <f ca="1">+IF(OFFSET('Hygiene Data'!$F$12,0,10*ROW('Hygiene Data'!F84))="","",OFFSET('Hygiene Data'!$F$12,0,10*ROW('Hygiene Data'!F84)))</f>
        <v/>
      </c>
      <c r="DW90" s="371" t="str">
        <f ca="1">+IF(OFFSET('Hygiene Data'!$F$13,0,10*ROW('Hygiene Data'!F84))="","",OFFSET('Hygiene Data'!$F$13,0,10*ROW('Hygiene Data'!F84)))</f>
        <v/>
      </c>
      <c r="DX90" s="371" t="str">
        <f ca="1">+IF(OFFSET('Hygiene Data'!$G$11,0,10*ROW('Hygiene Data'!G84))="","",OFFSET('Hygiene Data'!$G$11,0,10*ROW('Hygiene Data'!G84)))</f>
        <v/>
      </c>
      <c r="DY90" s="371" t="str">
        <f ca="1">+IF(OFFSET('Hygiene Data'!$G$12,0,10*ROW('Hygiene Data'!G84))="","",OFFSET('Hygiene Data'!$G$12,0,10*ROW('Hygiene Data'!G84)))</f>
        <v/>
      </c>
      <c r="DZ90" s="371" t="str">
        <f ca="1">+IF(OFFSET('Hygiene Data'!$G$13,0,10*ROW('Hygiene Data'!G84))="","",OFFSET('Hygiene Data'!$G$13,0,10*ROW('Hygiene Data'!G84)))</f>
        <v/>
      </c>
      <c r="EA90" s="371" t="str">
        <f ca="1">+IF(OFFSET('Hygiene Data'!$H$11,0,10*ROW('Hygiene Data'!H84))="","",OFFSET('Hygiene Data'!$H$11,0,10*ROW('Hygiene Data'!H84)))</f>
        <v/>
      </c>
      <c r="EB90" s="371" t="str">
        <f ca="1">+IF(OFFSET('Hygiene Data'!$H$12,0,10*ROW('Hygiene Data'!H84))="","",OFFSET('Hygiene Data'!$H$12,0,10*ROW('Hygiene Data'!H84)))</f>
        <v/>
      </c>
      <c r="EC90" s="371" t="str">
        <f ca="1">+IF(OFFSET('Hygiene Data'!$H$13,0,10*ROW('Hygiene Data'!H84))="","",OFFSET('Hygiene Data'!$H$13,0,10*ROW('Hygiene Data'!H84)))</f>
        <v/>
      </c>
      <c r="ED90" s="371" t="str">
        <f ca="1">+IF(OFFSET('Hygiene Data'!$I$11,0,10*ROW('Hygiene Data'!I84))="","",OFFSET('Hygiene Data'!$I$11,0,10*ROW('Hygiene Data'!I84)))</f>
        <v/>
      </c>
      <c r="EE90" s="371" t="str">
        <f ca="1">+IF(OFFSET('Hygiene Data'!$I$12,0,10*ROW('Hygiene Data'!I84))="","",OFFSET('Hygiene Data'!$I$12,0,10*ROW('Hygiene Data'!I84)))</f>
        <v/>
      </c>
      <c r="EF90" s="371" t="str">
        <f ca="1">+IF(OFFSET('Hygiene Data'!$I$13,0,10*ROW('Hygiene Data'!I84))="","",OFFSET('Hygiene Data'!$I$13,0,10*ROW('Hygiene Data'!I84)))</f>
        <v/>
      </c>
    </row>
    <row r="91" spans="1:136" x14ac:dyDescent="0.25">
      <c r="A91" s="480" t="str">
        <f ca="1">+IF(OFFSET('Water Data'!$B$2,0,10*ROW('Water Data'!E85))="","",OFFSET('Water Data'!$B$2,0,10*ROW('Water Data'!E85)))</f>
        <v/>
      </c>
      <c r="B91" s="480"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7" t="str">
        <f t="shared" ca="1" si="1"/>
        <v/>
      </c>
      <c r="D91" s="508"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8"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8"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8"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8"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8"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8"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8"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8"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8"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8"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8"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8"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8"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8"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8"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8"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8"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9"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9"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9"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9"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9"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9"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9"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9"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9"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9"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9"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9"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9"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9"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9"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9"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9"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9"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9"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9"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9"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9"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9"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9"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9"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9"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9"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9"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9"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9"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10"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6"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10"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10"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10"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10"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10"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10"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10"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10"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10"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10"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10"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10"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10"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10"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10"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10"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1" t="str">
        <f ca="1">+IF(OFFSET('Water Data'!$D$27,0,10*ROW('Water Data'!D85))="","",OFFSET('Water Data'!$D$27,0,10*ROW('Water Data'!D85)))</f>
        <v/>
      </c>
      <c r="BT91" s="371" t="str">
        <f ca="1">+IF(OFFSET('Water Data'!$D$28,0,10*ROW('Water Data'!D85))="","",OFFSET('Water Data'!$D$28,0,10*ROW('Water Data'!D85)))</f>
        <v/>
      </c>
      <c r="BU91" s="371" t="str">
        <f ca="1">+IF(OFFSET('Water Data'!$D$29,0,10*ROW('Water Data'!D85))="","",OFFSET('Water Data'!$D$29,0,10*ROW('Water Data'!D85)))</f>
        <v/>
      </c>
      <c r="BV91" s="371" t="str">
        <f ca="1">+IF(OFFSET('Water Data'!$E$27,0,10*ROW('Water Data'!E85))="","",OFFSET('Water Data'!$E$27,0,10*ROW('Water Data'!E85)))</f>
        <v/>
      </c>
      <c r="BW91" s="371" t="str">
        <f ca="1">+IF(OFFSET('Water Data'!$E$28,0,10*ROW('Water Data'!E85))="","",OFFSET('Water Data'!$E$28,0,10*ROW('Water Data'!E85)))</f>
        <v/>
      </c>
      <c r="BX91" s="371" t="str">
        <f ca="1">+IF(OFFSET('Water Data'!$E$29,0,10*ROW('Water Data'!E85))="","",OFFSET('Water Data'!$E$29,0,10*ROW('Water Data'!E85)))</f>
        <v/>
      </c>
      <c r="BY91" s="371" t="str">
        <f ca="1">+IF(OFFSET('Water Data'!$F$27,0,10*ROW('Water Data'!F85))="","",OFFSET('Water Data'!$F$27,0,10*ROW('Water Data'!F85)))</f>
        <v/>
      </c>
      <c r="BZ91" s="371" t="str">
        <f ca="1">+IF(OFFSET('Water Data'!$F$28,0,10*ROW('Water Data'!F85))="","",OFFSET('Water Data'!$F$28,0,10*ROW('Water Data'!F85)))</f>
        <v/>
      </c>
      <c r="CA91" s="371" t="str">
        <f ca="1">+IF(OFFSET('Water Data'!$F$29,0,10*ROW('Water Data'!F85))="","",OFFSET('Water Data'!$F$29,0,10*ROW('Water Data'!F85)))</f>
        <v/>
      </c>
      <c r="CB91" s="371" t="str">
        <f ca="1">+IF(OFFSET('Water Data'!$G$27,0,10*ROW('Water Data'!G85))="","",OFFSET('Water Data'!$G$27,0,10*ROW('Water Data'!G85)))</f>
        <v/>
      </c>
      <c r="CC91" s="371" t="str">
        <f ca="1">+IF(OFFSET('Water Data'!$G$28,0,10*ROW('Water Data'!G85))="","",OFFSET('Water Data'!$G$28,0,10*ROW('Water Data'!G85)))</f>
        <v/>
      </c>
      <c r="CD91" s="371" t="str">
        <f ca="1">+IF(OFFSET('Water Data'!$G$29,0,10*ROW('Water Data'!G85))="","",OFFSET('Water Data'!$G$29,0,10*ROW('Water Data'!G85)))</f>
        <v/>
      </c>
      <c r="CE91" s="371" t="str">
        <f ca="1">+IF(OFFSET('Water Data'!$H$27,0,10*ROW('Water Data'!H85))="","",OFFSET('Water Data'!$H$27,0,10*ROW('Water Data'!H85)))</f>
        <v/>
      </c>
      <c r="CF91" s="371" t="str">
        <f ca="1">+IF(OFFSET('Water Data'!$H$28,0,10*ROW('Water Data'!H85))="","",OFFSET('Water Data'!$H$28,0,10*ROW('Water Data'!H85)))</f>
        <v/>
      </c>
      <c r="CG91" s="371" t="str">
        <f ca="1">+IF(OFFSET('Water Data'!$H$29,0,10*ROW('Water Data'!H85))="","",OFFSET('Water Data'!$H$29,0,10*ROW('Water Data'!H85)))</f>
        <v/>
      </c>
      <c r="CH91" s="371" t="str">
        <f ca="1">+IF(OFFSET('Water Data'!$I$27,0,10*ROW('Water Data'!I85))="","",OFFSET('Water Data'!$I$27,0,10*ROW('Water Data'!I85)))</f>
        <v/>
      </c>
      <c r="CI91" s="371" t="str">
        <f ca="1">+IF(OFFSET('Water Data'!$I$28,0,10*ROW('Water Data'!I85))="","",OFFSET('Water Data'!$I$28,0,10*ROW('Water Data'!I85)))</f>
        <v/>
      </c>
      <c r="CJ91" s="371" t="str">
        <f ca="1">+IF(OFFSET('Water Data'!$I$29,0,10*ROW('Water Data'!I85))="","",OFFSET('Water Data'!$I$29,0,10*ROW('Water Data'!I85)))</f>
        <v/>
      </c>
      <c r="CK91" s="371" t="str">
        <f ca="1">+IF(OFFSET('Sanitation Data'!$D$28,0,10*ROW('Sanitation Data'!D85))="","",OFFSET('Sanitation Data'!$D$28,0,10*ROW('Sanitation Data'!D85)))</f>
        <v/>
      </c>
      <c r="CL91" s="371" t="str">
        <f ca="1">+IF(OFFSET('Sanitation Data'!$D$29,0,10*ROW('Sanitation Data'!D85))="","",OFFSET('Sanitation Data'!$D$29,0,10*ROW('Sanitation Data'!D85)))</f>
        <v/>
      </c>
      <c r="CM91" s="371" t="str">
        <f ca="1">+IF(OFFSET('Sanitation Data'!$D$30,0,10*ROW('Sanitation Data'!D85))="","",OFFSET('Sanitation Data'!$D$30,0,10*ROW('Sanitation Data'!D85)))</f>
        <v/>
      </c>
      <c r="CN91" s="371" t="str">
        <f ca="1">+IF(OFFSET('Sanitation Data'!$D$31,0,10*ROW('Sanitation Data'!D85))="","",OFFSET('Sanitation Data'!$D$31,0,10*ROW('Sanitation Data'!D85)))</f>
        <v/>
      </c>
      <c r="CO91" s="371" t="str">
        <f ca="1">+IF(OFFSET('Sanitation Data'!$D$32,0,10*ROW('Sanitation Data'!D85))="","",OFFSET('Sanitation Data'!$D$32,0,10*ROW('Sanitation Data'!D85)))</f>
        <v/>
      </c>
      <c r="CP91" s="371" t="str">
        <f ca="1">+IF(OFFSET('Sanitation Data'!$E$28,0,10*ROW('Sanitation Data'!E85))="","",OFFSET('Sanitation Data'!$E$28,0,10*ROW('Sanitation Data'!E85)))</f>
        <v/>
      </c>
      <c r="CQ91" s="371" t="str">
        <f ca="1">+IF(OFFSET('Sanitation Data'!$E$29,0,10*ROW('Sanitation Data'!E85))="","",OFFSET('Sanitation Data'!$E$29,0,10*ROW('Sanitation Data'!E85)))</f>
        <v/>
      </c>
      <c r="CR91" s="371" t="str">
        <f ca="1">+IF(OFFSET('Sanitation Data'!$E$30,0,10*ROW('Sanitation Data'!E85))="","",OFFSET('Sanitation Data'!$E$30,0,10*ROW('Sanitation Data'!E85)))</f>
        <v/>
      </c>
      <c r="CS91" s="371" t="str">
        <f ca="1">+IF(OFFSET('Sanitation Data'!$E$31,0,10*ROW('Sanitation Data'!E85))="","",OFFSET('Sanitation Data'!$E$31,0,10*ROW('Sanitation Data'!E85)))</f>
        <v/>
      </c>
      <c r="CT91" s="371" t="str">
        <f ca="1">+IF(OFFSET('Sanitation Data'!$E$32,0,10*ROW('Sanitation Data'!E85))="","",OFFSET('Sanitation Data'!$E$32,0,10*ROW('Sanitation Data'!E85)))</f>
        <v/>
      </c>
      <c r="CU91" s="371" t="str">
        <f ca="1">+IF(OFFSET('Sanitation Data'!$F$28,0,10*ROW('Sanitation Data'!F85))="","",OFFSET('Sanitation Data'!$F$28,0,10*ROW('Sanitation Data'!F85)))</f>
        <v/>
      </c>
      <c r="CV91" s="371" t="str">
        <f ca="1">+IF(OFFSET('Sanitation Data'!$F$29,0,10*ROW('Sanitation Data'!F85))="","",OFFSET('Sanitation Data'!$F$29,0,10*ROW('Sanitation Data'!F85)))</f>
        <v/>
      </c>
      <c r="CW91" s="371" t="str">
        <f ca="1">+IF(OFFSET('Sanitation Data'!$F$30,0,10*ROW('Sanitation Data'!F85))="","",OFFSET('Sanitation Data'!$F$30,0,10*ROW('Sanitation Data'!F85)))</f>
        <v/>
      </c>
      <c r="CX91" s="371" t="str">
        <f ca="1">+IF(OFFSET('Sanitation Data'!$F$31,0,10*ROW('Sanitation Data'!F85))="","",OFFSET('Sanitation Data'!$F$31,0,10*ROW('Sanitation Data'!F85)))</f>
        <v/>
      </c>
      <c r="CY91" s="371" t="str">
        <f ca="1">+IF(OFFSET('Sanitation Data'!$F$32,0,10*ROW('Sanitation Data'!F85))="","",OFFSET('Sanitation Data'!$F$32,0,10*ROW('Sanitation Data'!F85)))</f>
        <v/>
      </c>
      <c r="CZ91" s="371" t="str">
        <f ca="1">+IF(OFFSET('Sanitation Data'!$G$28,0,10*ROW('Sanitation Data'!G85))="","",OFFSET('Sanitation Data'!$G$28,0,10*ROW('Sanitation Data'!G85)))</f>
        <v/>
      </c>
      <c r="DA91" s="371" t="str">
        <f ca="1">+IF(OFFSET('Sanitation Data'!$G$29,0,10*ROW('Sanitation Data'!G85))="","",OFFSET('Sanitation Data'!$G$29,0,10*ROW('Sanitation Data'!G85)))</f>
        <v/>
      </c>
      <c r="DB91" s="371" t="str">
        <f ca="1">+IF(OFFSET('Sanitation Data'!$G$30,0,10*ROW('Sanitation Data'!G85))="","",OFFSET('Sanitation Data'!$G$30,0,10*ROW('Sanitation Data'!G85)))</f>
        <v/>
      </c>
      <c r="DC91" s="371" t="str">
        <f ca="1">+IF(OFFSET('Sanitation Data'!$G$31,0,10*ROW('Sanitation Data'!G85))="","",OFFSET('Sanitation Data'!$G$31,0,10*ROW('Sanitation Data'!G85)))</f>
        <v/>
      </c>
      <c r="DD91" s="371" t="str">
        <f ca="1">+IF(OFFSET('Sanitation Data'!$G$32,0,10*ROW('Sanitation Data'!G85))="","",OFFSET('Sanitation Data'!$G$32,0,10*ROW('Sanitation Data'!G85)))</f>
        <v/>
      </c>
      <c r="DE91" s="371" t="str">
        <f ca="1">+IF(OFFSET('Sanitation Data'!$H$28,0,10*ROW('Sanitation Data'!H85))="","",OFFSET('Sanitation Data'!$H$28,0,10*ROW('Sanitation Data'!H85)))</f>
        <v/>
      </c>
      <c r="DF91" s="371" t="str">
        <f ca="1">+IF(OFFSET('Sanitation Data'!$H$29,0,10*ROW('Sanitation Data'!H85))="","",OFFSET('Sanitation Data'!$H$29,0,10*ROW('Sanitation Data'!H85)))</f>
        <v/>
      </c>
      <c r="DG91" s="371" t="str">
        <f ca="1">+IF(OFFSET('Sanitation Data'!$H$30,0,10*ROW('Sanitation Data'!H85))="","",OFFSET('Sanitation Data'!$H$30,0,10*ROW('Sanitation Data'!H85)))</f>
        <v/>
      </c>
      <c r="DH91" s="371" t="str">
        <f ca="1">+IF(OFFSET('Sanitation Data'!$H$31,0,10*ROW('Sanitation Data'!H85))="","",OFFSET('Sanitation Data'!$H$31,0,10*ROW('Sanitation Data'!H85)))</f>
        <v/>
      </c>
      <c r="DI91" s="371" t="str">
        <f ca="1">+IF(OFFSET('Sanitation Data'!$H$32,0,10*ROW('Sanitation Data'!H85))="","",OFFSET('Sanitation Data'!$H$32,0,10*ROW('Sanitation Data'!H85)))</f>
        <v/>
      </c>
      <c r="DJ91" s="371" t="str">
        <f ca="1">+IF(OFFSET('Sanitation Data'!$I$28,0,10*ROW('Sanitation Data'!I85))="","",OFFSET('Sanitation Data'!$I$28,0,10*ROW('Sanitation Data'!I85)))</f>
        <v/>
      </c>
      <c r="DK91" s="371" t="str">
        <f ca="1">+IF(OFFSET('Sanitation Data'!$I$29,0,10*ROW('Sanitation Data'!I85))="","",OFFSET('Sanitation Data'!$I$29,0,10*ROW('Sanitation Data'!I85)))</f>
        <v/>
      </c>
      <c r="DL91" s="371" t="str">
        <f ca="1">+IF(OFFSET('Sanitation Data'!$I$30,0,10*ROW('Sanitation Data'!I85))="","",OFFSET('Sanitation Data'!$I$30,0,10*ROW('Sanitation Data'!I85)))</f>
        <v/>
      </c>
      <c r="DM91" s="371" t="str">
        <f ca="1">+IF(OFFSET('Sanitation Data'!$I$31,0,10*ROW('Sanitation Data'!I85))="","",OFFSET('Sanitation Data'!$I$31,0,10*ROW('Sanitation Data'!I85)))</f>
        <v/>
      </c>
      <c r="DN91" s="371" t="str">
        <f ca="1">+IF(OFFSET('Sanitation Data'!$I$32,0,10*ROW('Sanitation Data'!I85))="","",OFFSET('Sanitation Data'!$I$32,0,10*ROW('Sanitation Data'!I85)))</f>
        <v/>
      </c>
      <c r="DO91" s="371" t="str">
        <f ca="1">+IF(OFFSET('Hygiene Data'!$D$11,0,10*ROW('Hygiene Data'!D85))="","",OFFSET('Hygiene Data'!$D$11,0,10*ROW('Hygiene Data'!D85)))</f>
        <v/>
      </c>
      <c r="DP91" s="371" t="str">
        <f ca="1">+IF(OFFSET('Hygiene Data'!$D$12,0,10*ROW('Hygiene Data'!D85))="","",OFFSET('Hygiene Data'!$D$12,0,10*ROW('Hygiene Data'!D85)))</f>
        <v/>
      </c>
      <c r="DQ91" s="371" t="str">
        <f ca="1">+IF(OFFSET('Hygiene Data'!$D$13,0,10*ROW('Hygiene Data'!D85))="","",OFFSET('Hygiene Data'!$D$13,0,10*ROW('Hygiene Data'!D85)))</f>
        <v/>
      </c>
      <c r="DR91" s="371" t="str">
        <f ca="1">+IF(OFFSET('Hygiene Data'!$E$11,0,10*ROW('Hygiene Data'!E85))="","",OFFSET('Hygiene Data'!$E$11,0,10*ROW('Hygiene Data'!E85)))</f>
        <v/>
      </c>
      <c r="DS91" s="371" t="str">
        <f ca="1">+IF(OFFSET('Hygiene Data'!$E$12,0,10*ROW('Hygiene Data'!E85))="","",OFFSET('Hygiene Data'!$E$12,0,10*ROW('Hygiene Data'!E85)))</f>
        <v/>
      </c>
      <c r="DT91" s="371" t="str">
        <f ca="1">+IF(OFFSET('Hygiene Data'!$E$13,0,10*ROW('Hygiene Data'!E85))="","",OFFSET('Hygiene Data'!$E$13,0,10*ROW('Hygiene Data'!E85)))</f>
        <v/>
      </c>
      <c r="DU91" s="371" t="str">
        <f ca="1">+IF(OFFSET('Hygiene Data'!$F$11,0,10*ROW('Hygiene Data'!F85))="","",OFFSET('Hygiene Data'!$F$11,0,10*ROW('Hygiene Data'!F85)))</f>
        <v/>
      </c>
      <c r="DV91" s="371" t="str">
        <f ca="1">+IF(OFFSET('Hygiene Data'!$F$12,0,10*ROW('Hygiene Data'!F85))="","",OFFSET('Hygiene Data'!$F$12,0,10*ROW('Hygiene Data'!F85)))</f>
        <v/>
      </c>
      <c r="DW91" s="371" t="str">
        <f ca="1">+IF(OFFSET('Hygiene Data'!$F$13,0,10*ROW('Hygiene Data'!F85))="","",OFFSET('Hygiene Data'!$F$13,0,10*ROW('Hygiene Data'!F85)))</f>
        <v/>
      </c>
      <c r="DX91" s="371" t="str">
        <f ca="1">+IF(OFFSET('Hygiene Data'!$G$11,0,10*ROW('Hygiene Data'!G85))="","",OFFSET('Hygiene Data'!$G$11,0,10*ROW('Hygiene Data'!G85)))</f>
        <v/>
      </c>
      <c r="DY91" s="371" t="str">
        <f ca="1">+IF(OFFSET('Hygiene Data'!$G$12,0,10*ROW('Hygiene Data'!G85))="","",OFFSET('Hygiene Data'!$G$12,0,10*ROW('Hygiene Data'!G85)))</f>
        <v/>
      </c>
      <c r="DZ91" s="371" t="str">
        <f ca="1">+IF(OFFSET('Hygiene Data'!$G$13,0,10*ROW('Hygiene Data'!G85))="","",OFFSET('Hygiene Data'!$G$13,0,10*ROW('Hygiene Data'!G85)))</f>
        <v/>
      </c>
      <c r="EA91" s="371" t="str">
        <f ca="1">+IF(OFFSET('Hygiene Data'!$H$11,0,10*ROW('Hygiene Data'!H85))="","",OFFSET('Hygiene Data'!$H$11,0,10*ROW('Hygiene Data'!H85)))</f>
        <v/>
      </c>
      <c r="EB91" s="371" t="str">
        <f ca="1">+IF(OFFSET('Hygiene Data'!$H$12,0,10*ROW('Hygiene Data'!H85))="","",OFFSET('Hygiene Data'!$H$12,0,10*ROW('Hygiene Data'!H85)))</f>
        <v/>
      </c>
      <c r="EC91" s="371" t="str">
        <f ca="1">+IF(OFFSET('Hygiene Data'!$H$13,0,10*ROW('Hygiene Data'!H85))="","",OFFSET('Hygiene Data'!$H$13,0,10*ROW('Hygiene Data'!H85)))</f>
        <v/>
      </c>
      <c r="ED91" s="371" t="str">
        <f ca="1">+IF(OFFSET('Hygiene Data'!$I$11,0,10*ROW('Hygiene Data'!I85))="","",OFFSET('Hygiene Data'!$I$11,0,10*ROW('Hygiene Data'!I85)))</f>
        <v/>
      </c>
      <c r="EE91" s="371" t="str">
        <f ca="1">+IF(OFFSET('Hygiene Data'!$I$12,0,10*ROW('Hygiene Data'!I85))="","",OFFSET('Hygiene Data'!$I$12,0,10*ROW('Hygiene Data'!I85)))</f>
        <v/>
      </c>
      <c r="EF91" s="371" t="str">
        <f ca="1">+IF(OFFSET('Hygiene Data'!$I$13,0,10*ROW('Hygiene Data'!I85))="","",OFFSET('Hygiene Data'!$I$13,0,10*ROW('Hygiene Data'!I85)))</f>
        <v/>
      </c>
    </row>
    <row r="92" spans="1:136" x14ac:dyDescent="0.25">
      <c r="A92" s="480" t="str">
        <f ca="1">+IF(OFFSET('Water Data'!$B$2,0,10*ROW('Water Data'!E86))="","",OFFSET('Water Data'!$B$2,0,10*ROW('Water Data'!E86)))</f>
        <v/>
      </c>
      <c r="B92" s="480"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7" t="str">
        <f t="shared" ca="1" si="1"/>
        <v/>
      </c>
      <c r="D92" s="508"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8"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8"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8"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8"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8"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8"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8"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8"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8"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8"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8"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8"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8"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8"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8"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8"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8"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9"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9"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9"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9"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9"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9"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9"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9"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9"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9"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9"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9"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9"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9"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9"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9"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9"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9"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9"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9"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9"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9"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9"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9"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9"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9"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9"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9"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9"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9"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10"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6"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10"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10"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10"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10"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10"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10"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10"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10"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10"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10"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10"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10"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10"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10"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10"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10"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1" t="str">
        <f ca="1">+IF(OFFSET('Water Data'!$D$27,0,10*ROW('Water Data'!D86))="","",OFFSET('Water Data'!$D$27,0,10*ROW('Water Data'!D86)))</f>
        <v/>
      </c>
      <c r="BT92" s="371" t="str">
        <f ca="1">+IF(OFFSET('Water Data'!$D$28,0,10*ROW('Water Data'!D86))="","",OFFSET('Water Data'!$D$28,0,10*ROW('Water Data'!D86)))</f>
        <v/>
      </c>
      <c r="BU92" s="371" t="str">
        <f ca="1">+IF(OFFSET('Water Data'!$D$29,0,10*ROW('Water Data'!D86))="","",OFFSET('Water Data'!$D$29,0,10*ROW('Water Data'!D86)))</f>
        <v/>
      </c>
      <c r="BV92" s="371" t="str">
        <f ca="1">+IF(OFFSET('Water Data'!$E$27,0,10*ROW('Water Data'!E86))="","",OFFSET('Water Data'!$E$27,0,10*ROW('Water Data'!E86)))</f>
        <v/>
      </c>
      <c r="BW92" s="371" t="str">
        <f ca="1">+IF(OFFSET('Water Data'!$E$28,0,10*ROW('Water Data'!E86))="","",OFFSET('Water Data'!$E$28,0,10*ROW('Water Data'!E86)))</f>
        <v/>
      </c>
      <c r="BX92" s="371" t="str">
        <f ca="1">+IF(OFFSET('Water Data'!$E$29,0,10*ROW('Water Data'!E86))="","",OFFSET('Water Data'!$E$29,0,10*ROW('Water Data'!E86)))</f>
        <v/>
      </c>
      <c r="BY92" s="371" t="str">
        <f ca="1">+IF(OFFSET('Water Data'!$F$27,0,10*ROW('Water Data'!F86))="","",OFFSET('Water Data'!$F$27,0,10*ROW('Water Data'!F86)))</f>
        <v/>
      </c>
      <c r="BZ92" s="371" t="str">
        <f ca="1">+IF(OFFSET('Water Data'!$F$28,0,10*ROW('Water Data'!F86))="","",OFFSET('Water Data'!$F$28,0,10*ROW('Water Data'!F86)))</f>
        <v/>
      </c>
      <c r="CA92" s="371" t="str">
        <f ca="1">+IF(OFFSET('Water Data'!$F$29,0,10*ROW('Water Data'!F86))="","",OFFSET('Water Data'!$F$29,0,10*ROW('Water Data'!F86)))</f>
        <v/>
      </c>
      <c r="CB92" s="371" t="str">
        <f ca="1">+IF(OFFSET('Water Data'!$G$27,0,10*ROW('Water Data'!G86))="","",OFFSET('Water Data'!$G$27,0,10*ROW('Water Data'!G86)))</f>
        <v/>
      </c>
      <c r="CC92" s="371" t="str">
        <f ca="1">+IF(OFFSET('Water Data'!$G$28,0,10*ROW('Water Data'!G86))="","",OFFSET('Water Data'!$G$28,0,10*ROW('Water Data'!G86)))</f>
        <v/>
      </c>
      <c r="CD92" s="371" t="str">
        <f ca="1">+IF(OFFSET('Water Data'!$G$29,0,10*ROW('Water Data'!G86))="","",OFFSET('Water Data'!$G$29,0,10*ROW('Water Data'!G86)))</f>
        <v/>
      </c>
      <c r="CE92" s="371" t="str">
        <f ca="1">+IF(OFFSET('Water Data'!$H$27,0,10*ROW('Water Data'!H86))="","",OFFSET('Water Data'!$H$27,0,10*ROW('Water Data'!H86)))</f>
        <v/>
      </c>
      <c r="CF92" s="371" t="str">
        <f ca="1">+IF(OFFSET('Water Data'!$H$28,0,10*ROW('Water Data'!H86))="","",OFFSET('Water Data'!$H$28,0,10*ROW('Water Data'!H86)))</f>
        <v/>
      </c>
      <c r="CG92" s="371" t="str">
        <f ca="1">+IF(OFFSET('Water Data'!$H$29,0,10*ROW('Water Data'!H86))="","",OFFSET('Water Data'!$H$29,0,10*ROW('Water Data'!H86)))</f>
        <v/>
      </c>
      <c r="CH92" s="371" t="str">
        <f ca="1">+IF(OFFSET('Water Data'!$I$27,0,10*ROW('Water Data'!I86))="","",OFFSET('Water Data'!$I$27,0,10*ROW('Water Data'!I86)))</f>
        <v/>
      </c>
      <c r="CI92" s="371" t="str">
        <f ca="1">+IF(OFFSET('Water Data'!$I$28,0,10*ROW('Water Data'!I86))="","",OFFSET('Water Data'!$I$28,0,10*ROW('Water Data'!I86)))</f>
        <v/>
      </c>
      <c r="CJ92" s="371" t="str">
        <f ca="1">+IF(OFFSET('Water Data'!$I$29,0,10*ROW('Water Data'!I86))="","",OFFSET('Water Data'!$I$29,0,10*ROW('Water Data'!I86)))</f>
        <v/>
      </c>
      <c r="CK92" s="371" t="str">
        <f ca="1">+IF(OFFSET('Sanitation Data'!$D$28,0,10*ROW('Sanitation Data'!D86))="","",OFFSET('Sanitation Data'!$D$28,0,10*ROW('Sanitation Data'!D86)))</f>
        <v/>
      </c>
      <c r="CL92" s="371" t="str">
        <f ca="1">+IF(OFFSET('Sanitation Data'!$D$29,0,10*ROW('Sanitation Data'!D86))="","",OFFSET('Sanitation Data'!$D$29,0,10*ROW('Sanitation Data'!D86)))</f>
        <v/>
      </c>
      <c r="CM92" s="371" t="str">
        <f ca="1">+IF(OFFSET('Sanitation Data'!$D$30,0,10*ROW('Sanitation Data'!D86))="","",OFFSET('Sanitation Data'!$D$30,0,10*ROW('Sanitation Data'!D86)))</f>
        <v/>
      </c>
      <c r="CN92" s="371" t="str">
        <f ca="1">+IF(OFFSET('Sanitation Data'!$D$31,0,10*ROW('Sanitation Data'!D86))="","",OFFSET('Sanitation Data'!$D$31,0,10*ROW('Sanitation Data'!D86)))</f>
        <v/>
      </c>
      <c r="CO92" s="371" t="str">
        <f ca="1">+IF(OFFSET('Sanitation Data'!$D$32,0,10*ROW('Sanitation Data'!D86))="","",OFFSET('Sanitation Data'!$D$32,0,10*ROW('Sanitation Data'!D86)))</f>
        <v/>
      </c>
      <c r="CP92" s="371" t="str">
        <f ca="1">+IF(OFFSET('Sanitation Data'!$E$28,0,10*ROW('Sanitation Data'!E86))="","",OFFSET('Sanitation Data'!$E$28,0,10*ROW('Sanitation Data'!E86)))</f>
        <v/>
      </c>
      <c r="CQ92" s="371" t="str">
        <f ca="1">+IF(OFFSET('Sanitation Data'!$E$29,0,10*ROW('Sanitation Data'!E86))="","",OFFSET('Sanitation Data'!$E$29,0,10*ROW('Sanitation Data'!E86)))</f>
        <v/>
      </c>
      <c r="CR92" s="371" t="str">
        <f ca="1">+IF(OFFSET('Sanitation Data'!$E$30,0,10*ROW('Sanitation Data'!E86))="","",OFFSET('Sanitation Data'!$E$30,0,10*ROW('Sanitation Data'!E86)))</f>
        <v/>
      </c>
      <c r="CS92" s="371" t="str">
        <f ca="1">+IF(OFFSET('Sanitation Data'!$E$31,0,10*ROW('Sanitation Data'!E86))="","",OFFSET('Sanitation Data'!$E$31,0,10*ROW('Sanitation Data'!E86)))</f>
        <v/>
      </c>
      <c r="CT92" s="371" t="str">
        <f ca="1">+IF(OFFSET('Sanitation Data'!$E$32,0,10*ROW('Sanitation Data'!E86))="","",OFFSET('Sanitation Data'!$E$32,0,10*ROW('Sanitation Data'!E86)))</f>
        <v/>
      </c>
      <c r="CU92" s="371" t="str">
        <f ca="1">+IF(OFFSET('Sanitation Data'!$F$28,0,10*ROW('Sanitation Data'!F86))="","",OFFSET('Sanitation Data'!$F$28,0,10*ROW('Sanitation Data'!F86)))</f>
        <v/>
      </c>
      <c r="CV92" s="371" t="str">
        <f ca="1">+IF(OFFSET('Sanitation Data'!$F$29,0,10*ROW('Sanitation Data'!F86))="","",OFFSET('Sanitation Data'!$F$29,0,10*ROW('Sanitation Data'!F86)))</f>
        <v/>
      </c>
      <c r="CW92" s="371" t="str">
        <f ca="1">+IF(OFFSET('Sanitation Data'!$F$30,0,10*ROW('Sanitation Data'!F86))="","",OFFSET('Sanitation Data'!$F$30,0,10*ROW('Sanitation Data'!F86)))</f>
        <v/>
      </c>
      <c r="CX92" s="371" t="str">
        <f ca="1">+IF(OFFSET('Sanitation Data'!$F$31,0,10*ROW('Sanitation Data'!F86))="","",OFFSET('Sanitation Data'!$F$31,0,10*ROW('Sanitation Data'!F86)))</f>
        <v/>
      </c>
      <c r="CY92" s="371" t="str">
        <f ca="1">+IF(OFFSET('Sanitation Data'!$F$32,0,10*ROW('Sanitation Data'!F86))="","",OFFSET('Sanitation Data'!$F$32,0,10*ROW('Sanitation Data'!F86)))</f>
        <v/>
      </c>
      <c r="CZ92" s="371" t="str">
        <f ca="1">+IF(OFFSET('Sanitation Data'!$G$28,0,10*ROW('Sanitation Data'!G86))="","",OFFSET('Sanitation Data'!$G$28,0,10*ROW('Sanitation Data'!G86)))</f>
        <v/>
      </c>
      <c r="DA92" s="371" t="str">
        <f ca="1">+IF(OFFSET('Sanitation Data'!$G$29,0,10*ROW('Sanitation Data'!G86))="","",OFFSET('Sanitation Data'!$G$29,0,10*ROW('Sanitation Data'!G86)))</f>
        <v/>
      </c>
      <c r="DB92" s="371" t="str">
        <f ca="1">+IF(OFFSET('Sanitation Data'!$G$30,0,10*ROW('Sanitation Data'!G86))="","",OFFSET('Sanitation Data'!$G$30,0,10*ROW('Sanitation Data'!G86)))</f>
        <v/>
      </c>
      <c r="DC92" s="371" t="str">
        <f ca="1">+IF(OFFSET('Sanitation Data'!$G$31,0,10*ROW('Sanitation Data'!G86))="","",OFFSET('Sanitation Data'!$G$31,0,10*ROW('Sanitation Data'!G86)))</f>
        <v/>
      </c>
      <c r="DD92" s="371" t="str">
        <f ca="1">+IF(OFFSET('Sanitation Data'!$G$32,0,10*ROW('Sanitation Data'!G86))="","",OFFSET('Sanitation Data'!$G$32,0,10*ROW('Sanitation Data'!G86)))</f>
        <v/>
      </c>
      <c r="DE92" s="371" t="str">
        <f ca="1">+IF(OFFSET('Sanitation Data'!$H$28,0,10*ROW('Sanitation Data'!H86))="","",OFFSET('Sanitation Data'!$H$28,0,10*ROW('Sanitation Data'!H86)))</f>
        <v/>
      </c>
      <c r="DF92" s="371" t="str">
        <f ca="1">+IF(OFFSET('Sanitation Data'!$H$29,0,10*ROW('Sanitation Data'!H86))="","",OFFSET('Sanitation Data'!$H$29,0,10*ROW('Sanitation Data'!H86)))</f>
        <v/>
      </c>
      <c r="DG92" s="371" t="str">
        <f ca="1">+IF(OFFSET('Sanitation Data'!$H$30,0,10*ROW('Sanitation Data'!H86))="","",OFFSET('Sanitation Data'!$H$30,0,10*ROW('Sanitation Data'!H86)))</f>
        <v/>
      </c>
      <c r="DH92" s="371" t="str">
        <f ca="1">+IF(OFFSET('Sanitation Data'!$H$31,0,10*ROW('Sanitation Data'!H86))="","",OFFSET('Sanitation Data'!$H$31,0,10*ROW('Sanitation Data'!H86)))</f>
        <v/>
      </c>
      <c r="DI92" s="371" t="str">
        <f ca="1">+IF(OFFSET('Sanitation Data'!$H$32,0,10*ROW('Sanitation Data'!H86))="","",OFFSET('Sanitation Data'!$H$32,0,10*ROW('Sanitation Data'!H86)))</f>
        <v/>
      </c>
      <c r="DJ92" s="371" t="str">
        <f ca="1">+IF(OFFSET('Sanitation Data'!$I$28,0,10*ROW('Sanitation Data'!I86))="","",OFFSET('Sanitation Data'!$I$28,0,10*ROW('Sanitation Data'!I86)))</f>
        <v/>
      </c>
      <c r="DK92" s="371" t="str">
        <f ca="1">+IF(OFFSET('Sanitation Data'!$I$29,0,10*ROW('Sanitation Data'!I86))="","",OFFSET('Sanitation Data'!$I$29,0,10*ROW('Sanitation Data'!I86)))</f>
        <v/>
      </c>
      <c r="DL92" s="371" t="str">
        <f ca="1">+IF(OFFSET('Sanitation Data'!$I$30,0,10*ROW('Sanitation Data'!I86))="","",OFFSET('Sanitation Data'!$I$30,0,10*ROW('Sanitation Data'!I86)))</f>
        <v/>
      </c>
      <c r="DM92" s="371" t="str">
        <f ca="1">+IF(OFFSET('Sanitation Data'!$I$31,0,10*ROW('Sanitation Data'!I86))="","",OFFSET('Sanitation Data'!$I$31,0,10*ROW('Sanitation Data'!I86)))</f>
        <v/>
      </c>
      <c r="DN92" s="371" t="str">
        <f ca="1">+IF(OFFSET('Sanitation Data'!$I$32,0,10*ROW('Sanitation Data'!I86))="","",OFFSET('Sanitation Data'!$I$32,0,10*ROW('Sanitation Data'!I86)))</f>
        <v/>
      </c>
      <c r="DO92" s="371" t="str">
        <f ca="1">+IF(OFFSET('Hygiene Data'!$D$11,0,10*ROW('Hygiene Data'!D86))="","",OFFSET('Hygiene Data'!$D$11,0,10*ROW('Hygiene Data'!D86)))</f>
        <v/>
      </c>
      <c r="DP92" s="371" t="str">
        <f ca="1">+IF(OFFSET('Hygiene Data'!$D$12,0,10*ROW('Hygiene Data'!D86))="","",OFFSET('Hygiene Data'!$D$12,0,10*ROW('Hygiene Data'!D86)))</f>
        <v/>
      </c>
      <c r="DQ92" s="371" t="str">
        <f ca="1">+IF(OFFSET('Hygiene Data'!$D$13,0,10*ROW('Hygiene Data'!D86))="","",OFFSET('Hygiene Data'!$D$13,0,10*ROW('Hygiene Data'!D86)))</f>
        <v/>
      </c>
      <c r="DR92" s="371" t="str">
        <f ca="1">+IF(OFFSET('Hygiene Data'!$E$11,0,10*ROW('Hygiene Data'!E86))="","",OFFSET('Hygiene Data'!$E$11,0,10*ROW('Hygiene Data'!E86)))</f>
        <v/>
      </c>
      <c r="DS92" s="371" t="str">
        <f ca="1">+IF(OFFSET('Hygiene Data'!$E$12,0,10*ROW('Hygiene Data'!E86))="","",OFFSET('Hygiene Data'!$E$12,0,10*ROW('Hygiene Data'!E86)))</f>
        <v/>
      </c>
      <c r="DT92" s="371" t="str">
        <f ca="1">+IF(OFFSET('Hygiene Data'!$E$13,0,10*ROW('Hygiene Data'!E86))="","",OFFSET('Hygiene Data'!$E$13,0,10*ROW('Hygiene Data'!E86)))</f>
        <v/>
      </c>
      <c r="DU92" s="371" t="str">
        <f ca="1">+IF(OFFSET('Hygiene Data'!$F$11,0,10*ROW('Hygiene Data'!F86))="","",OFFSET('Hygiene Data'!$F$11,0,10*ROW('Hygiene Data'!F86)))</f>
        <v/>
      </c>
      <c r="DV92" s="371" t="str">
        <f ca="1">+IF(OFFSET('Hygiene Data'!$F$12,0,10*ROW('Hygiene Data'!F86))="","",OFFSET('Hygiene Data'!$F$12,0,10*ROW('Hygiene Data'!F86)))</f>
        <v/>
      </c>
      <c r="DW92" s="371" t="str">
        <f ca="1">+IF(OFFSET('Hygiene Data'!$F$13,0,10*ROW('Hygiene Data'!F86))="","",OFFSET('Hygiene Data'!$F$13,0,10*ROW('Hygiene Data'!F86)))</f>
        <v/>
      </c>
      <c r="DX92" s="371" t="str">
        <f ca="1">+IF(OFFSET('Hygiene Data'!$G$11,0,10*ROW('Hygiene Data'!G86))="","",OFFSET('Hygiene Data'!$G$11,0,10*ROW('Hygiene Data'!G86)))</f>
        <v/>
      </c>
      <c r="DY92" s="371" t="str">
        <f ca="1">+IF(OFFSET('Hygiene Data'!$G$12,0,10*ROW('Hygiene Data'!G86))="","",OFFSET('Hygiene Data'!$G$12,0,10*ROW('Hygiene Data'!G86)))</f>
        <v/>
      </c>
      <c r="DZ92" s="371" t="str">
        <f ca="1">+IF(OFFSET('Hygiene Data'!$G$13,0,10*ROW('Hygiene Data'!G86))="","",OFFSET('Hygiene Data'!$G$13,0,10*ROW('Hygiene Data'!G86)))</f>
        <v/>
      </c>
      <c r="EA92" s="371" t="str">
        <f ca="1">+IF(OFFSET('Hygiene Data'!$H$11,0,10*ROW('Hygiene Data'!H86))="","",OFFSET('Hygiene Data'!$H$11,0,10*ROW('Hygiene Data'!H86)))</f>
        <v/>
      </c>
      <c r="EB92" s="371" t="str">
        <f ca="1">+IF(OFFSET('Hygiene Data'!$H$12,0,10*ROW('Hygiene Data'!H86))="","",OFFSET('Hygiene Data'!$H$12,0,10*ROW('Hygiene Data'!H86)))</f>
        <v/>
      </c>
      <c r="EC92" s="371" t="str">
        <f ca="1">+IF(OFFSET('Hygiene Data'!$H$13,0,10*ROW('Hygiene Data'!H86))="","",OFFSET('Hygiene Data'!$H$13,0,10*ROW('Hygiene Data'!H86)))</f>
        <v/>
      </c>
      <c r="ED92" s="371" t="str">
        <f ca="1">+IF(OFFSET('Hygiene Data'!$I$11,0,10*ROW('Hygiene Data'!I86))="","",OFFSET('Hygiene Data'!$I$11,0,10*ROW('Hygiene Data'!I86)))</f>
        <v/>
      </c>
      <c r="EE92" s="371" t="str">
        <f ca="1">+IF(OFFSET('Hygiene Data'!$I$12,0,10*ROW('Hygiene Data'!I86))="","",OFFSET('Hygiene Data'!$I$12,0,10*ROW('Hygiene Data'!I86)))</f>
        <v/>
      </c>
      <c r="EF92" s="371" t="str">
        <f ca="1">+IF(OFFSET('Hygiene Data'!$I$13,0,10*ROW('Hygiene Data'!I86))="","",OFFSET('Hygiene Data'!$I$13,0,10*ROW('Hygiene Data'!I86)))</f>
        <v/>
      </c>
    </row>
    <row r="93" spans="1:136" x14ac:dyDescent="0.25">
      <c r="A93" s="480" t="str">
        <f ca="1">+IF(OFFSET('Water Data'!$B$2,0,10*ROW('Water Data'!E87))="","",OFFSET('Water Data'!$B$2,0,10*ROW('Water Data'!E87)))</f>
        <v/>
      </c>
      <c r="B93" s="480"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7" t="str">
        <f t="shared" ca="1" si="1"/>
        <v/>
      </c>
      <c r="D93" s="508"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8"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8"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8"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8"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8"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8"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8"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8"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8"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8"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8"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8"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8"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8"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8"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8"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8"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9"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9"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9"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9"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9"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9"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9"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9"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9"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9"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9"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9"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9"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9"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9"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9"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9"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9"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9"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9"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9"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9"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9"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9"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9"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9"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9"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9"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9"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9"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10"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6"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10"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10"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10"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10"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10"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10"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10"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10"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10"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10"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10"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10"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10"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10"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10"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10"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1" t="str">
        <f ca="1">+IF(OFFSET('Water Data'!$D$27,0,10*ROW('Water Data'!D87))="","",OFFSET('Water Data'!$D$27,0,10*ROW('Water Data'!D87)))</f>
        <v/>
      </c>
      <c r="BT93" s="371" t="str">
        <f ca="1">+IF(OFFSET('Water Data'!$D$28,0,10*ROW('Water Data'!D87))="","",OFFSET('Water Data'!$D$28,0,10*ROW('Water Data'!D87)))</f>
        <v/>
      </c>
      <c r="BU93" s="371" t="str">
        <f ca="1">+IF(OFFSET('Water Data'!$D$29,0,10*ROW('Water Data'!D87))="","",OFFSET('Water Data'!$D$29,0,10*ROW('Water Data'!D87)))</f>
        <v/>
      </c>
      <c r="BV93" s="371" t="str">
        <f ca="1">+IF(OFFSET('Water Data'!$E$27,0,10*ROW('Water Data'!E87))="","",OFFSET('Water Data'!$E$27,0,10*ROW('Water Data'!E87)))</f>
        <v/>
      </c>
      <c r="BW93" s="371" t="str">
        <f ca="1">+IF(OFFSET('Water Data'!$E$28,0,10*ROW('Water Data'!E87))="","",OFFSET('Water Data'!$E$28,0,10*ROW('Water Data'!E87)))</f>
        <v/>
      </c>
      <c r="BX93" s="371" t="str">
        <f ca="1">+IF(OFFSET('Water Data'!$E$29,0,10*ROW('Water Data'!E87))="","",OFFSET('Water Data'!$E$29,0,10*ROW('Water Data'!E87)))</f>
        <v/>
      </c>
      <c r="BY93" s="371" t="str">
        <f ca="1">+IF(OFFSET('Water Data'!$F$27,0,10*ROW('Water Data'!F87))="","",OFFSET('Water Data'!$F$27,0,10*ROW('Water Data'!F87)))</f>
        <v/>
      </c>
      <c r="BZ93" s="371" t="str">
        <f ca="1">+IF(OFFSET('Water Data'!$F$28,0,10*ROW('Water Data'!F87))="","",OFFSET('Water Data'!$F$28,0,10*ROW('Water Data'!F87)))</f>
        <v/>
      </c>
      <c r="CA93" s="371" t="str">
        <f ca="1">+IF(OFFSET('Water Data'!$F$29,0,10*ROW('Water Data'!F87))="","",OFFSET('Water Data'!$F$29,0,10*ROW('Water Data'!F87)))</f>
        <v/>
      </c>
      <c r="CB93" s="371" t="str">
        <f ca="1">+IF(OFFSET('Water Data'!$G$27,0,10*ROW('Water Data'!G87))="","",OFFSET('Water Data'!$G$27,0,10*ROW('Water Data'!G87)))</f>
        <v/>
      </c>
      <c r="CC93" s="371" t="str">
        <f ca="1">+IF(OFFSET('Water Data'!$G$28,0,10*ROW('Water Data'!G87))="","",OFFSET('Water Data'!$G$28,0,10*ROW('Water Data'!G87)))</f>
        <v/>
      </c>
      <c r="CD93" s="371" t="str">
        <f ca="1">+IF(OFFSET('Water Data'!$G$29,0,10*ROW('Water Data'!G87))="","",OFFSET('Water Data'!$G$29,0,10*ROW('Water Data'!G87)))</f>
        <v/>
      </c>
      <c r="CE93" s="371" t="str">
        <f ca="1">+IF(OFFSET('Water Data'!$H$27,0,10*ROW('Water Data'!H87))="","",OFFSET('Water Data'!$H$27,0,10*ROW('Water Data'!H87)))</f>
        <v/>
      </c>
      <c r="CF93" s="371" t="str">
        <f ca="1">+IF(OFFSET('Water Data'!$H$28,0,10*ROW('Water Data'!H87))="","",OFFSET('Water Data'!$H$28,0,10*ROW('Water Data'!H87)))</f>
        <v/>
      </c>
      <c r="CG93" s="371" t="str">
        <f ca="1">+IF(OFFSET('Water Data'!$H$29,0,10*ROW('Water Data'!H87))="","",OFFSET('Water Data'!$H$29,0,10*ROW('Water Data'!H87)))</f>
        <v/>
      </c>
      <c r="CH93" s="371" t="str">
        <f ca="1">+IF(OFFSET('Water Data'!$I$27,0,10*ROW('Water Data'!I87))="","",OFFSET('Water Data'!$I$27,0,10*ROW('Water Data'!I87)))</f>
        <v/>
      </c>
      <c r="CI93" s="371" t="str">
        <f ca="1">+IF(OFFSET('Water Data'!$I$28,0,10*ROW('Water Data'!I87))="","",OFFSET('Water Data'!$I$28,0,10*ROW('Water Data'!I87)))</f>
        <v/>
      </c>
      <c r="CJ93" s="371" t="str">
        <f ca="1">+IF(OFFSET('Water Data'!$I$29,0,10*ROW('Water Data'!I87))="","",OFFSET('Water Data'!$I$29,0,10*ROW('Water Data'!I87)))</f>
        <v/>
      </c>
      <c r="CK93" s="371" t="str">
        <f ca="1">+IF(OFFSET('Sanitation Data'!$D$28,0,10*ROW('Sanitation Data'!D87))="","",OFFSET('Sanitation Data'!$D$28,0,10*ROW('Sanitation Data'!D87)))</f>
        <v/>
      </c>
      <c r="CL93" s="371" t="str">
        <f ca="1">+IF(OFFSET('Sanitation Data'!$D$29,0,10*ROW('Sanitation Data'!D87))="","",OFFSET('Sanitation Data'!$D$29,0,10*ROW('Sanitation Data'!D87)))</f>
        <v/>
      </c>
      <c r="CM93" s="371" t="str">
        <f ca="1">+IF(OFFSET('Sanitation Data'!$D$30,0,10*ROW('Sanitation Data'!D87))="","",OFFSET('Sanitation Data'!$D$30,0,10*ROW('Sanitation Data'!D87)))</f>
        <v/>
      </c>
      <c r="CN93" s="371" t="str">
        <f ca="1">+IF(OFFSET('Sanitation Data'!$D$31,0,10*ROW('Sanitation Data'!D87))="","",OFFSET('Sanitation Data'!$D$31,0,10*ROW('Sanitation Data'!D87)))</f>
        <v/>
      </c>
      <c r="CO93" s="371" t="str">
        <f ca="1">+IF(OFFSET('Sanitation Data'!$D$32,0,10*ROW('Sanitation Data'!D87))="","",OFFSET('Sanitation Data'!$D$32,0,10*ROW('Sanitation Data'!D87)))</f>
        <v/>
      </c>
      <c r="CP93" s="371" t="str">
        <f ca="1">+IF(OFFSET('Sanitation Data'!$E$28,0,10*ROW('Sanitation Data'!E87))="","",OFFSET('Sanitation Data'!$E$28,0,10*ROW('Sanitation Data'!E87)))</f>
        <v/>
      </c>
      <c r="CQ93" s="371" t="str">
        <f ca="1">+IF(OFFSET('Sanitation Data'!$E$29,0,10*ROW('Sanitation Data'!E87))="","",OFFSET('Sanitation Data'!$E$29,0,10*ROW('Sanitation Data'!E87)))</f>
        <v/>
      </c>
      <c r="CR93" s="371" t="str">
        <f ca="1">+IF(OFFSET('Sanitation Data'!$E$30,0,10*ROW('Sanitation Data'!E87))="","",OFFSET('Sanitation Data'!$E$30,0,10*ROW('Sanitation Data'!E87)))</f>
        <v/>
      </c>
      <c r="CS93" s="371" t="str">
        <f ca="1">+IF(OFFSET('Sanitation Data'!$E$31,0,10*ROW('Sanitation Data'!E87))="","",OFFSET('Sanitation Data'!$E$31,0,10*ROW('Sanitation Data'!E87)))</f>
        <v/>
      </c>
      <c r="CT93" s="371" t="str">
        <f ca="1">+IF(OFFSET('Sanitation Data'!$E$32,0,10*ROW('Sanitation Data'!E87))="","",OFFSET('Sanitation Data'!$E$32,0,10*ROW('Sanitation Data'!E87)))</f>
        <v/>
      </c>
      <c r="CU93" s="371" t="str">
        <f ca="1">+IF(OFFSET('Sanitation Data'!$F$28,0,10*ROW('Sanitation Data'!F87))="","",OFFSET('Sanitation Data'!$F$28,0,10*ROW('Sanitation Data'!F87)))</f>
        <v/>
      </c>
      <c r="CV93" s="371" t="str">
        <f ca="1">+IF(OFFSET('Sanitation Data'!$F$29,0,10*ROW('Sanitation Data'!F87))="","",OFFSET('Sanitation Data'!$F$29,0,10*ROW('Sanitation Data'!F87)))</f>
        <v/>
      </c>
      <c r="CW93" s="371" t="str">
        <f ca="1">+IF(OFFSET('Sanitation Data'!$F$30,0,10*ROW('Sanitation Data'!F87))="","",OFFSET('Sanitation Data'!$F$30,0,10*ROW('Sanitation Data'!F87)))</f>
        <v/>
      </c>
      <c r="CX93" s="371" t="str">
        <f ca="1">+IF(OFFSET('Sanitation Data'!$F$31,0,10*ROW('Sanitation Data'!F87))="","",OFFSET('Sanitation Data'!$F$31,0,10*ROW('Sanitation Data'!F87)))</f>
        <v/>
      </c>
      <c r="CY93" s="371" t="str">
        <f ca="1">+IF(OFFSET('Sanitation Data'!$F$32,0,10*ROW('Sanitation Data'!F87))="","",OFFSET('Sanitation Data'!$F$32,0,10*ROW('Sanitation Data'!F87)))</f>
        <v/>
      </c>
      <c r="CZ93" s="371" t="str">
        <f ca="1">+IF(OFFSET('Sanitation Data'!$G$28,0,10*ROW('Sanitation Data'!G87))="","",OFFSET('Sanitation Data'!$G$28,0,10*ROW('Sanitation Data'!G87)))</f>
        <v/>
      </c>
      <c r="DA93" s="371" t="str">
        <f ca="1">+IF(OFFSET('Sanitation Data'!$G$29,0,10*ROW('Sanitation Data'!G87))="","",OFFSET('Sanitation Data'!$G$29,0,10*ROW('Sanitation Data'!G87)))</f>
        <v/>
      </c>
      <c r="DB93" s="371" t="str">
        <f ca="1">+IF(OFFSET('Sanitation Data'!$G$30,0,10*ROW('Sanitation Data'!G87))="","",OFFSET('Sanitation Data'!$G$30,0,10*ROW('Sanitation Data'!G87)))</f>
        <v/>
      </c>
      <c r="DC93" s="371" t="str">
        <f ca="1">+IF(OFFSET('Sanitation Data'!$G$31,0,10*ROW('Sanitation Data'!G87))="","",OFFSET('Sanitation Data'!$G$31,0,10*ROW('Sanitation Data'!G87)))</f>
        <v/>
      </c>
      <c r="DD93" s="371" t="str">
        <f ca="1">+IF(OFFSET('Sanitation Data'!$G$32,0,10*ROW('Sanitation Data'!G87))="","",OFFSET('Sanitation Data'!$G$32,0,10*ROW('Sanitation Data'!G87)))</f>
        <v/>
      </c>
      <c r="DE93" s="371" t="str">
        <f ca="1">+IF(OFFSET('Sanitation Data'!$H$28,0,10*ROW('Sanitation Data'!H87))="","",OFFSET('Sanitation Data'!$H$28,0,10*ROW('Sanitation Data'!H87)))</f>
        <v/>
      </c>
      <c r="DF93" s="371" t="str">
        <f ca="1">+IF(OFFSET('Sanitation Data'!$H$29,0,10*ROW('Sanitation Data'!H87))="","",OFFSET('Sanitation Data'!$H$29,0,10*ROW('Sanitation Data'!H87)))</f>
        <v/>
      </c>
      <c r="DG93" s="371" t="str">
        <f ca="1">+IF(OFFSET('Sanitation Data'!$H$30,0,10*ROW('Sanitation Data'!H87))="","",OFFSET('Sanitation Data'!$H$30,0,10*ROW('Sanitation Data'!H87)))</f>
        <v/>
      </c>
      <c r="DH93" s="371" t="str">
        <f ca="1">+IF(OFFSET('Sanitation Data'!$H$31,0,10*ROW('Sanitation Data'!H87))="","",OFFSET('Sanitation Data'!$H$31,0,10*ROW('Sanitation Data'!H87)))</f>
        <v/>
      </c>
      <c r="DI93" s="371" t="str">
        <f ca="1">+IF(OFFSET('Sanitation Data'!$H$32,0,10*ROW('Sanitation Data'!H87))="","",OFFSET('Sanitation Data'!$H$32,0,10*ROW('Sanitation Data'!H87)))</f>
        <v/>
      </c>
      <c r="DJ93" s="371" t="str">
        <f ca="1">+IF(OFFSET('Sanitation Data'!$I$28,0,10*ROW('Sanitation Data'!I87))="","",OFFSET('Sanitation Data'!$I$28,0,10*ROW('Sanitation Data'!I87)))</f>
        <v/>
      </c>
      <c r="DK93" s="371" t="str">
        <f ca="1">+IF(OFFSET('Sanitation Data'!$I$29,0,10*ROW('Sanitation Data'!I87))="","",OFFSET('Sanitation Data'!$I$29,0,10*ROW('Sanitation Data'!I87)))</f>
        <v/>
      </c>
      <c r="DL93" s="371" t="str">
        <f ca="1">+IF(OFFSET('Sanitation Data'!$I$30,0,10*ROW('Sanitation Data'!I87))="","",OFFSET('Sanitation Data'!$I$30,0,10*ROW('Sanitation Data'!I87)))</f>
        <v/>
      </c>
      <c r="DM93" s="371" t="str">
        <f ca="1">+IF(OFFSET('Sanitation Data'!$I$31,0,10*ROW('Sanitation Data'!I87))="","",OFFSET('Sanitation Data'!$I$31,0,10*ROW('Sanitation Data'!I87)))</f>
        <v/>
      </c>
      <c r="DN93" s="371" t="str">
        <f ca="1">+IF(OFFSET('Sanitation Data'!$I$32,0,10*ROW('Sanitation Data'!I87))="","",OFFSET('Sanitation Data'!$I$32,0,10*ROW('Sanitation Data'!I87)))</f>
        <v/>
      </c>
      <c r="DO93" s="371" t="str">
        <f ca="1">+IF(OFFSET('Hygiene Data'!$D$11,0,10*ROW('Hygiene Data'!D87))="","",OFFSET('Hygiene Data'!$D$11,0,10*ROW('Hygiene Data'!D87)))</f>
        <v/>
      </c>
      <c r="DP93" s="371" t="str">
        <f ca="1">+IF(OFFSET('Hygiene Data'!$D$12,0,10*ROW('Hygiene Data'!D87))="","",OFFSET('Hygiene Data'!$D$12,0,10*ROW('Hygiene Data'!D87)))</f>
        <v/>
      </c>
      <c r="DQ93" s="371" t="str">
        <f ca="1">+IF(OFFSET('Hygiene Data'!$D$13,0,10*ROW('Hygiene Data'!D87))="","",OFFSET('Hygiene Data'!$D$13,0,10*ROW('Hygiene Data'!D87)))</f>
        <v/>
      </c>
      <c r="DR93" s="371" t="str">
        <f ca="1">+IF(OFFSET('Hygiene Data'!$E$11,0,10*ROW('Hygiene Data'!E87))="","",OFFSET('Hygiene Data'!$E$11,0,10*ROW('Hygiene Data'!E87)))</f>
        <v/>
      </c>
      <c r="DS93" s="371" t="str">
        <f ca="1">+IF(OFFSET('Hygiene Data'!$E$12,0,10*ROW('Hygiene Data'!E87))="","",OFFSET('Hygiene Data'!$E$12,0,10*ROW('Hygiene Data'!E87)))</f>
        <v/>
      </c>
      <c r="DT93" s="371" t="str">
        <f ca="1">+IF(OFFSET('Hygiene Data'!$E$13,0,10*ROW('Hygiene Data'!E87))="","",OFFSET('Hygiene Data'!$E$13,0,10*ROW('Hygiene Data'!E87)))</f>
        <v/>
      </c>
      <c r="DU93" s="371" t="str">
        <f ca="1">+IF(OFFSET('Hygiene Data'!$F$11,0,10*ROW('Hygiene Data'!F87))="","",OFFSET('Hygiene Data'!$F$11,0,10*ROW('Hygiene Data'!F87)))</f>
        <v/>
      </c>
      <c r="DV93" s="371" t="str">
        <f ca="1">+IF(OFFSET('Hygiene Data'!$F$12,0,10*ROW('Hygiene Data'!F87))="","",OFFSET('Hygiene Data'!$F$12,0,10*ROW('Hygiene Data'!F87)))</f>
        <v/>
      </c>
      <c r="DW93" s="371" t="str">
        <f ca="1">+IF(OFFSET('Hygiene Data'!$F$13,0,10*ROW('Hygiene Data'!F87))="","",OFFSET('Hygiene Data'!$F$13,0,10*ROW('Hygiene Data'!F87)))</f>
        <v/>
      </c>
      <c r="DX93" s="371" t="str">
        <f ca="1">+IF(OFFSET('Hygiene Data'!$G$11,0,10*ROW('Hygiene Data'!G87))="","",OFFSET('Hygiene Data'!$G$11,0,10*ROW('Hygiene Data'!G87)))</f>
        <v/>
      </c>
      <c r="DY93" s="371" t="str">
        <f ca="1">+IF(OFFSET('Hygiene Data'!$G$12,0,10*ROW('Hygiene Data'!G87))="","",OFFSET('Hygiene Data'!$G$12,0,10*ROW('Hygiene Data'!G87)))</f>
        <v/>
      </c>
      <c r="DZ93" s="371" t="str">
        <f ca="1">+IF(OFFSET('Hygiene Data'!$G$13,0,10*ROW('Hygiene Data'!G87))="","",OFFSET('Hygiene Data'!$G$13,0,10*ROW('Hygiene Data'!G87)))</f>
        <v/>
      </c>
      <c r="EA93" s="371" t="str">
        <f ca="1">+IF(OFFSET('Hygiene Data'!$H$11,0,10*ROW('Hygiene Data'!H87))="","",OFFSET('Hygiene Data'!$H$11,0,10*ROW('Hygiene Data'!H87)))</f>
        <v/>
      </c>
      <c r="EB93" s="371" t="str">
        <f ca="1">+IF(OFFSET('Hygiene Data'!$H$12,0,10*ROW('Hygiene Data'!H87))="","",OFFSET('Hygiene Data'!$H$12,0,10*ROW('Hygiene Data'!H87)))</f>
        <v/>
      </c>
      <c r="EC93" s="371" t="str">
        <f ca="1">+IF(OFFSET('Hygiene Data'!$H$13,0,10*ROW('Hygiene Data'!H87))="","",OFFSET('Hygiene Data'!$H$13,0,10*ROW('Hygiene Data'!H87)))</f>
        <v/>
      </c>
      <c r="ED93" s="371" t="str">
        <f ca="1">+IF(OFFSET('Hygiene Data'!$I$11,0,10*ROW('Hygiene Data'!I87))="","",OFFSET('Hygiene Data'!$I$11,0,10*ROW('Hygiene Data'!I87)))</f>
        <v/>
      </c>
      <c r="EE93" s="371" t="str">
        <f ca="1">+IF(OFFSET('Hygiene Data'!$I$12,0,10*ROW('Hygiene Data'!I87))="","",OFFSET('Hygiene Data'!$I$12,0,10*ROW('Hygiene Data'!I87)))</f>
        <v/>
      </c>
      <c r="EF93" s="371" t="str">
        <f ca="1">+IF(OFFSET('Hygiene Data'!$I$13,0,10*ROW('Hygiene Data'!I87))="","",OFFSET('Hygiene Data'!$I$13,0,10*ROW('Hygiene Data'!I87)))</f>
        <v/>
      </c>
    </row>
    <row r="94" spans="1:136" x14ac:dyDescent="0.25">
      <c r="A94" s="480" t="str">
        <f ca="1">+IF(OFFSET('Water Data'!$B$2,0,10*ROW('Water Data'!E88))="","",OFFSET('Water Data'!$B$2,0,10*ROW('Water Data'!E88)))</f>
        <v/>
      </c>
      <c r="B94" s="480"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7" t="str">
        <f t="shared" ca="1" si="1"/>
        <v/>
      </c>
      <c r="D94" s="508"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8"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8"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8"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8"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8"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8"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8"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8"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8"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8"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8"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8"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8"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8"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8"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8"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8"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9"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9"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9"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9"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9"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9"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9"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9"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9"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9"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9"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9"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9"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9"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9"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9"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9"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9"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9"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9"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9"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9"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9"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9"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9"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9"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9"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9"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9"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9"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10"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6"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10"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10"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10"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10"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10"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10"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10"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10"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10"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10"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10"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10"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10"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10"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10"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10"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1" t="str">
        <f ca="1">+IF(OFFSET('Water Data'!$D$27,0,10*ROW('Water Data'!D88))="","",OFFSET('Water Data'!$D$27,0,10*ROW('Water Data'!D88)))</f>
        <v/>
      </c>
      <c r="BT94" s="371" t="str">
        <f ca="1">+IF(OFFSET('Water Data'!$D$28,0,10*ROW('Water Data'!D88))="","",OFFSET('Water Data'!$D$28,0,10*ROW('Water Data'!D88)))</f>
        <v/>
      </c>
      <c r="BU94" s="371" t="str">
        <f ca="1">+IF(OFFSET('Water Data'!$D$29,0,10*ROW('Water Data'!D88))="","",OFFSET('Water Data'!$D$29,0,10*ROW('Water Data'!D88)))</f>
        <v/>
      </c>
      <c r="BV94" s="371" t="str">
        <f ca="1">+IF(OFFSET('Water Data'!$E$27,0,10*ROW('Water Data'!E88))="","",OFFSET('Water Data'!$E$27,0,10*ROW('Water Data'!E88)))</f>
        <v/>
      </c>
      <c r="BW94" s="371" t="str">
        <f ca="1">+IF(OFFSET('Water Data'!$E$28,0,10*ROW('Water Data'!E88))="","",OFFSET('Water Data'!$E$28,0,10*ROW('Water Data'!E88)))</f>
        <v/>
      </c>
      <c r="BX94" s="371" t="str">
        <f ca="1">+IF(OFFSET('Water Data'!$E$29,0,10*ROW('Water Data'!E88))="","",OFFSET('Water Data'!$E$29,0,10*ROW('Water Data'!E88)))</f>
        <v/>
      </c>
      <c r="BY94" s="371" t="str">
        <f ca="1">+IF(OFFSET('Water Data'!$F$27,0,10*ROW('Water Data'!F88))="","",OFFSET('Water Data'!$F$27,0,10*ROW('Water Data'!F88)))</f>
        <v/>
      </c>
      <c r="BZ94" s="371" t="str">
        <f ca="1">+IF(OFFSET('Water Data'!$F$28,0,10*ROW('Water Data'!F88))="","",OFFSET('Water Data'!$F$28,0,10*ROW('Water Data'!F88)))</f>
        <v/>
      </c>
      <c r="CA94" s="371" t="str">
        <f ca="1">+IF(OFFSET('Water Data'!$F$29,0,10*ROW('Water Data'!F88))="","",OFFSET('Water Data'!$F$29,0,10*ROW('Water Data'!F88)))</f>
        <v/>
      </c>
      <c r="CB94" s="371" t="str">
        <f ca="1">+IF(OFFSET('Water Data'!$G$27,0,10*ROW('Water Data'!G88))="","",OFFSET('Water Data'!$G$27,0,10*ROW('Water Data'!G88)))</f>
        <v/>
      </c>
      <c r="CC94" s="371" t="str">
        <f ca="1">+IF(OFFSET('Water Data'!$G$28,0,10*ROW('Water Data'!G88))="","",OFFSET('Water Data'!$G$28,0,10*ROW('Water Data'!G88)))</f>
        <v/>
      </c>
      <c r="CD94" s="371" t="str">
        <f ca="1">+IF(OFFSET('Water Data'!$G$29,0,10*ROW('Water Data'!G88))="","",OFFSET('Water Data'!$G$29,0,10*ROW('Water Data'!G88)))</f>
        <v/>
      </c>
      <c r="CE94" s="371" t="str">
        <f ca="1">+IF(OFFSET('Water Data'!$H$27,0,10*ROW('Water Data'!H88))="","",OFFSET('Water Data'!$H$27,0,10*ROW('Water Data'!H88)))</f>
        <v/>
      </c>
      <c r="CF94" s="371" t="str">
        <f ca="1">+IF(OFFSET('Water Data'!$H$28,0,10*ROW('Water Data'!H88))="","",OFFSET('Water Data'!$H$28,0,10*ROW('Water Data'!H88)))</f>
        <v/>
      </c>
      <c r="CG94" s="371" t="str">
        <f ca="1">+IF(OFFSET('Water Data'!$H$29,0,10*ROW('Water Data'!H88))="","",OFFSET('Water Data'!$H$29,0,10*ROW('Water Data'!H88)))</f>
        <v/>
      </c>
      <c r="CH94" s="371" t="str">
        <f ca="1">+IF(OFFSET('Water Data'!$I$27,0,10*ROW('Water Data'!I88))="","",OFFSET('Water Data'!$I$27,0,10*ROW('Water Data'!I88)))</f>
        <v/>
      </c>
      <c r="CI94" s="371" t="str">
        <f ca="1">+IF(OFFSET('Water Data'!$I$28,0,10*ROW('Water Data'!I88))="","",OFFSET('Water Data'!$I$28,0,10*ROW('Water Data'!I88)))</f>
        <v/>
      </c>
      <c r="CJ94" s="371" t="str">
        <f ca="1">+IF(OFFSET('Water Data'!$I$29,0,10*ROW('Water Data'!I88))="","",OFFSET('Water Data'!$I$29,0,10*ROW('Water Data'!I88)))</f>
        <v/>
      </c>
      <c r="CK94" s="371" t="str">
        <f ca="1">+IF(OFFSET('Sanitation Data'!$D$28,0,10*ROW('Sanitation Data'!D88))="","",OFFSET('Sanitation Data'!$D$28,0,10*ROW('Sanitation Data'!D88)))</f>
        <v/>
      </c>
      <c r="CL94" s="371" t="str">
        <f ca="1">+IF(OFFSET('Sanitation Data'!$D$29,0,10*ROW('Sanitation Data'!D88))="","",OFFSET('Sanitation Data'!$D$29,0,10*ROW('Sanitation Data'!D88)))</f>
        <v/>
      </c>
      <c r="CM94" s="371" t="str">
        <f ca="1">+IF(OFFSET('Sanitation Data'!$D$30,0,10*ROW('Sanitation Data'!D88))="","",OFFSET('Sanitation Data'!$D$30,0,10*ROW('Sanitation Data'!D88)))</f>
        <v/>
      </c>
      <c r="CN94" s="371" t="str">
        <f ca="1">+IF(OFFSET('Sanitation Data'!$D$31,0,10*ROW('Sanitation Data'!D88))="","",OFFSET('Sanitation Data'!$D$31,0,10*ROW('Sanitation Data'!D88)))</f>
        <v/>
      </c>
      <c r="CO94" s="371" t="str">
        <f ca="1">+IF(OFFSET('Sanitation Data'!$D$32,0,10*ROW('Sanitation Data'!D88))="","",OFFSET('Sanitation Data'!$D$32,0,10*ROW('Sanitation Data'!D88)))</f>
        <v/>
      </c>
      <c r="CP94" s="371" t="str">
        <f ca="1">+IF(OFFSET('Sanitation Data'!$E$28,0,10*ROW('Sanitation Data'!E88))="","",OFFSET('Sanitation Data'!$E$28,0,10*ROW('Sanitation Data'!E88)))</f>
        <v/>
      </c>
      <c r="CQ94" s="371" t="str">
        <f ca="1">+IF(OFFSET('Sanitation Data'!$E$29,0,10*ROW('Sanitation Data'!E88))="","",OFFSET('Sanitation Data'!$E$29,0,10*ROW('Sanitation Data'!E88)))</f>
        <v/>
      </c>
      <c r="CR94" s="371" t="str">
        <f ca="1">+IF(OFFSET('Sanitation Data'!$E$30,0,10*ROW('Sanitation Data'!E88))="","",OFFSET('Sanitation Data'!$E$30,0,10*ROW('Sanitation Data'!E88)))</f>
        <v/>
      </c>
      <c r="CS94" s="371" t="str">
        <f ca="1">+IF(OFFSET('Sanitation Data'!$E$31,0,10*ROW('Sanitation Data'!E88))="","",OFFSET('Sanitation Data'!$E$31,0,10*ROW('Sanitation Data'!E88)))</f>
        <v/>
      </c>
      <c r="CT94" s="371" t="str">
        <f ca="1">+IF(OFFSET('Sanitation Data'!$E$32,0,10*ROW('Sanitation Data'!E88))="","",OFFSET('Sanitation Data'!$E$32,0,10*ROW('Sanitation Data'!E88)))</f>
        <v/>
      </c>
      <c r="CU94" s="371" t="str">
        <f ca="1">+IF(OFFSET('Sanitation Data'!$F$28,0,10*ROW('Sanitation Data'!F88))="","",OFFSET('Sanitation Data'!$F$28,0,10*ROW('Sanitation Data'!F88)))</f>
        <v/>
      </c>
      <c r="CV94" s="371" t="str">
        <f ca="1">+IF(OFFSET('Sanitation Data'!$F$29,0,10*ROW('Sanitation Data'!F88))="","",OFFSET('Sanitation Data'!$F$29,0,10*ROW('Sanitation Data'!F88)))</f>
        <v/>
      </c>
      <c r="CW94" s="371" t="str">
        <f ca="1">+IF(OFFSET('Sanitation Data'!$F$30,0,10*ROW('Sanitation Data'!F88))="","",OFFSET('Sanitation Data'!$F$30,0,10*ROW('Sanitation Data'!F88)))</f>
        <v/>
      </c>
      <c r="CX94" s="371" t="str">
        <f ca="1">+IF(OFFSET('Sanitation Data'!$F$31,0,10*ROW('Sanitation Data'!F88))="","",OFFSET('Sanitation Data'!$F$31,0,10*ROW('Sanitation Data'!F88)))</f>
        <v/>
      </c>
      <c r="CY94" s="371" t="str">
        <f ca="1">+IF(OFFSET('Sanitation Data'!$F$32,0,10*ROW('Sanitation Data'!F88))="","",OFFSET('Sanitation Data'!$F$32,0,10*ROW('Sanitation Data'!F88)))</f>
        <v/>
      </c>
      <c r="CZ94" s="371" t="str">
        <f ca="1">+IF(OFFSET('Sanitation Data'!$G$28,0,10*ROW('Sanitation Data'!G88))="","",OFFSET('Sanitation Data'!$G$28,0,10*ROW('Sanitation Data'!G88)))</f>
        <v/>
      </c>
      <c r="DA94" s="371" t="str">
        <f ca="1">+IF(OFFSET('Sanitation Data'!$G$29,0,10*ROW('Sanitation Data'!G88))="","",OFFSET('Sanitation Data'!$G$29,0,10*ROW('Sanitation Data'!G88)))</f>
        <v/>
      </c>
      <c r="DB94" s="371" t="str">
        <f ca="1">+IF(OFFSET('Sanitation Data'!$G$30,0,10*ROW('Sanitation Data'!G88))="","",OFFSET('Sanitation Data'!$G$30,0,10*ROW('Sanitation Data'!G88)))</f>
        <v/>
      </c>
      <c r="DC94" s="371" t="str">
        <f ca="1">+IF(OFFSET('Sanitation Data'!$G$31,0,10*ROW('Sanitation Data'!G88))="","",OFFSET('Sanitation Data'!$G$31,0,10*ROW('Sanitation Data'!G88)))</f>
        <v/>
      </c>
      <c r="DD94" s="371" t="str">
        <f ca="1">+IF(OFFSET('Sanitation Data'!$G$32,0,10*ROW('Sanitation Data'!G88))="","",OFFSET('Sanitation Data'!$G$32,0,10*ROW('Sanitation Data'!G88)))</f>
        <v/>
      </c>
      <c r="DE94" s="371" t="str">
        <f ca="1">+IF(OFFSET('Sanitation Data'!$H$28,0,10*ROW('Sanitation Data'!H88))="","",OFFSET('Sanitation Data'!$H$28,0,10*ROW('Sanitation Data'!H88)))</f>
        <v/>
      </c>
      <c r="DF94" s="371" t="str">
        <f ca="1">+IF(OFFSET('Sanitation Data'!$H$29,0,10*ROW('Sanitation Data'!H88))="","",OFFSET('Sanitation Data'!$H$29,0,10*ROW('Sanitation Data'!H88)))</f>
        <v/>
      </c>
      <c r="DG94" s="371" t="str">
        <f ca="1">+IF(OFFSET('Sanitation Data'!$H$30,0,10*ROW('Sanitation Data'!H88))="","",OFFSET('Sanitation Data'!$H$30,0,10*ROW('Sanitation Data'!H88)))</f>
        <v/>
      </c>
      <c r="DH94" s="371" t="str">
        <f ca="1">+IF(OFFSET('Sanitation Data'!$H$31,0,10*ROW('Sanitation Data'!H88))="","",OFFSET('Sanitation Data'!$H$31,0,10*ROW('Sanitation Data'!H88)))</f>
        <v/>
      </c>
      <c r="DI94" s="371" t="str">
        <f ca="1">+IF(OFFSET('Sanitation Data'!$H$32,0,10*ROW('Sanitation Data'!H88))="","",OFFSET('Sanitation Data'!$H$32,0,10*ROW('Sanitation Data'!H88)))</f>
        <v/>
      </c>
      <c r="DJ94" s="371" t="str">
        <f ca="1">+IF(OFFSET('Sanitation Data'!$I$28,0,10*ROW('Sanitation Data'!I88))="","",OFFSET('Sanitation Data'!$I$28,0,10*ROW('Sanitation Data'!I88)))</f>
        <v/>
      </c>
      <c r="DK94" s="371" t="str">
        <f ca="1">+IF(OFFSET('Sanitation Data'!$I$29,0,10*ROW('Sanitation Data'!I88))="","",OFFSET('Sanitation Data'!$I$29,0,10*ROW('Sanitation Data'!I88)))</f>
        <v/>
      </c>
      <c r="DL94" s="371" t="str">
        <f ca="1">+IF(OFFSET('Sanitation Data'!$I$30,0,10*ROW('Sanitation Data'!I88))="","",OFFSET('Sanitation Data'!$I$30,0,10*ROW('Sanitation Data'!I88)))</f>
        <v/>
      </c>
      <c r="DM94" s="371" t="str">
        <f ca="1">+IF(OFFSET('Sanitation Data'!$I$31,0,10*ROW('Sanitation Data'!I88))="","",OFFSET('Sanitation Data'!$I$31,0,10*ROW('Sanitation Data'!I88)))</f>
        <v/>
      </c>
      <c r="DN94" s="371" t="str">
        <f ca="1">+IF(OFFSET('Sanitation Data'!$I$32,0,10*ROW('Sanitation Data'!I88))="","",OFFSET('Sanitation Data'!$I$32,0,10*ROW('Sanitation Data'!I88)))</f>
        <v/>
      </c>
      <c r="DO94" s="371" t="str">
        <f ca="1">+IF(OFFSET('Hygiene Data'!$D$11,0,10*ROW('Hygiene Data'!D88))="","",OFFSET('Hygiene Data'!$D$11,0,10*ROW('Hygiene Data'!D88)))</f>
        <v/>
      </c>
      <c r="DP94" s="371" t="str">
        <f ca="1">+IF(OFFSET('Hygiene Data'!$D$12,0,10*ROW('Hygiene Data'!D88))="","",OFFSET('Hygiene Data'!$D$12,0,10*ROW('Hygiene Data'!D88)))</f>
        <v/>
      </c>
      <c r="DQ94" s="371" t="str">
        <f ca="1">+IF(OFFSET('Hygiene Data'!$D$13,0,10*ROW('Hygiene Data'!D88))="","",OFFSET('Hygiene Data'!$D$13,0,10*ROW('Hygiene Data'!D88)))</f>
        <v/>
      </c>
      <c r="DR94" s="371" t="str">
        <f ca="1">+IF(OFFSET('Hygiene Data'!$E$11,0,10*ROW('Hygiene Data'!E88))="","",OFFSET('Hygiene Data'!$E$11,0,10*ROW('Hygiene Data'!E88)))</f>
        <v/>
      </c>
      <c r="DS94" s="371" t="str">
        <f ca="1">+IF(OFFSET('Hygiene Data'!$E$12,0,10*ROW('Hygiene Data'!E88))="","",OFFSET('Hygiene Data'!$E$12,0,10*ROW('Hygiene Data'!E88)))</f>
        <v/>
      </c>
      <c r="DT94" s="371" t="str">
        <f ca="1">+IF(OFFSET('Hygiene Data'!$E$13,0,10*ROW('Hygiene Data'!E88))="","",OFFSET('Hygiene Data'!$E$13,0,10*ROW('Hygiene Data'!E88)))</f>
        <v/>
      </c>
      <c r="DU94" s="371" t="str">
        <f ca="1">+IF(OFFSET('Hygiene Data'!$F$11,0,10*ROW('Hygiene Data'!F88))="","",OFFSET('Hygiene Data'!$F$11,0,10*ROW('Hygiene Data'!F88)))</f>
        <v/>
      </c>
      <c r="DV94" s="371" t="str">
        <f ca="1">+IF(OFFSET('Hygiene Data'!$F$12,0,10*ROW('Hygiene Data'!F88))="","",OFFSET('Hygiene Data'!$F$12,0,10*ROW('Hygiene Data'!F88)))</f>
        <v/>
      </c>
      <c r="DW94" s="371" t="str">
        <f ca="1">+IF(OFFSET('Hygiene Data'!$F$13,0,10*ROW('Hygiene Data'!F88))="","",OFFSET('Hygiene Data'!$F$13,0,10*ROW('Hygiene Data'!F88)))</f>
        <v/>
      </c>
      <c r="DX94" s="371" t="str">
        <f ca="1">+IF(OFFSET('Hygiene Data'!$G$11,0,10*ROW('Hygiene Data'!G88))="","",OFFSET('Hygiene Data'!$G$11,0,10*ROW('Hygiene Data'!G88)))</f>
        <v/>
      </c>
      <c r="DY94" s="371" t="str">
        <f ca="1">+IF(OFFSET('Hygiene Data'!$G$12,0,10*ROW('Hygiene Data'!G88))="","",OFFSET('Hygiene Data'!$G$12,0,10*ROW('Hygiene Data'!G88)))</f>
        <v/>
      </c>
      <c r="DZ94" s="371" t="str">
        <f ca="1">+IF(OFFSET('Hygiene Data'!$G$13,0,10*ROW('Hygiene Data'!G88))="","",OFFSET('Hygiene Data'!$G$13,0,10*ROW('Hygiene Data'!G88)))</f>
        <v/>
      </c>
      <c r="EA94" s="371" t="str">
        <f ca="1">+IF(OFFSET('Hygiene Data'!$H$11,0,10*ROW('Hygiene Data'!H88))="","",OFFSET('Hygiene Data'!$H$11,0,10*ROW('Hygiene Data'!H88)))</f>
        <v/>
      </c>
      <c r="EB94" s="371" t="str">
        <f ca="1">+IF(OFFSET('Hygiene Data'!$H$12,0,10*ROW('Hygiene Data'!H88))="","",OFFSET('Hygiene Data'!$H$12,0,10*ROW('Hygiene Data'!H88)))</f>
        <v/>
      </c>
      <c r="EC94" s="371" t="str">
        <f ca="1">+IF(OFFSET('Hygiene Data'!$H$13,0,10*ROW('Hygiene Data'!H88))="","",OFFSET('Hygiene Data'!$H$13,0,10*ROW('Hygiene Data'!H88)))</f>
        <v/>
      </c>
      <c r="ED94" s="371" t="str">
        <f ca="1">+IF(OFFSET('Hygiene Data'!$I$11,0,10*ROW('Hygiene Data'!I88))="","",OFFSET('Hygiene Data'!$I$11,0,10*ROW('Hygiene Data'!I88)))</f>
        <v/>
      </c>
      <c r="EE94" s="371" t="str">
        <f ca="1">+IF(OFFSET('Hygiene Data'!$I$12,0,10*ROW('Hygiene Data'!I88))="","",OFFSET('Hygiene Data'!$I$12,0,10*ROW('Hygiene Data'!I88)))</f>
        <v/>
      </c>
      <c r="EF94" s="371" t="str">
        <f ca="1">+IF(OFFSET('Hygiene Data'!$I$13,0,10*ROW('Hygiene Data'!I88))="","",OFFSET('Hygiene Data'!$I$13,0,10*ROW('Hygiene Data'!I88)))</f>
        <v/>
      </c>
    </row>
    <row r="95" spans="1:136" x14ac:dyDescent="0.25">
      <c r="A95" s="480" t="str">
        <f ca="1">+IF(OFFSET('Water Data'!$B$2,0,10*ROW('Water Data'!E89))="","",OFFSET('Water Data'!$B$2,0,10*ROW('Water Data'!E89)))</f>
        <v/>
      </c>
      <c r="B95" s="480"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7" t="str">
        <f t="shared" ca="1" si="1"/>
        <v/>
      </c>
      <c r="D95" s="508"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8"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8"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8"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8"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8"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8"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8"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8"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8"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8"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8"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8"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8"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8"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8"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8"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8"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9"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9"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9"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9"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9"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9"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9"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9"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9"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9"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9"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9"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9"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9"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9"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9"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9"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9"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9"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9"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9"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9"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9"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9"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9"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9"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9"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9"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9"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9"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10"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6"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10"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10"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10"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10"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10"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10"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10"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10"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10"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10"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10"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10"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10"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10"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10"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10"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1" t="str">
        <f ca="1">+IF(OFFSET('Water Data'!$D$27,0,10*ROW('Water Data'!D89))="","",OFFSET('Water Data'!$D$27,0,10*ROW('Water Data'!D89)))</f>
        <v/>
      </c>
      <c r="BT95" s="371" t="str">
        <f ca="1">+IF(OFFSET('Water Data'!$D$28,0,10*ROW('Water Data'!D89))="","",OFFSET('Water Data'!$D$28,0,10*ROW('Water Data'!D89)))</f>
        <v/>
      </c>
      <c r="BU95" s="371" t="str">
        <f ca="1">+IF(OFFSET('Water Data'!$D$29,0,10*ROW('Water Data'!D89))="","",OFFSET('Water Data'!$D$29,0,10*ROW('Water Data'!D89)))</f>
        <v/>
      </c>
      <c r="BV95" s="371" t="str">
        <f ca="1">+IF(OFFSET('Water Data'!$E$27,0,10*ROW('Water Data'!E89))="","",OFFSET('Water Data'!$E$27,0,10*ROW('Water Data'!E89)))</f>
        <v/>
      </c>
      <c r="BW95" s="371" t="str">
        <f ca="1">+IF(OFFSET('Water Data'!$E$28,0,10*ROW('Water Data'!E89))="","",OFFSET('Water Data'!$E$28,0,10*ROW('Water Data'!E89)))</f>
        <v/>
      </c>
      <c r="BX95" s="371" t="str">
        <f ca="1">+IF(OFFSET('Water Data'!$E$29,0,10*ROW('Water Data'!E89))="","",OFFSET('Water Data'!$E$29,0,10*ROW('Water Data'!E89)))</f>
        <v/>
      </c>
      <c r="BY95" s="371" t="str">
        <f ca="1">+IF(OFFSET('Water Data'!$F$27,0,10*ROW('Water Data'!F89))="","",OFFSET('Water Data'!$F$27,0,10*ROW('Water Data'!F89)))</f>
        <v/>
      </c>
      <c r="BZ95" s="371" t="str">
        <f ca="1">+IF(OFFSET('Water Data'!$F$28,0,10*ROW('Water Data'!F89))="","",OFFSET('Water Data'!$F$28,0,10*ROW('Water Data'!F89)))</f>
        <v/>
      </c>
      <c r="CA95" s="371" t="str">
        <f ca="1">+IF(OFFSET('Water Data'!$F$29,0,10*ROW('Water Data'!F89))="","",OFFSET('Water Data'!$F$29,0,10*ROW('Water Data'!F89)))</f>
        <v/>
      </c>
      <c r="CB95" s="371" t="str">
        <f ca="1">+IF(OFFSET('Water Data'!$G$27,0,10*ROW('Water Data'!G89))="","",OFFSET('Water Data'!$G$27,0,10*ROW('Water Data'!G89)))</f>
        <v/>
      </c>
      <c r="CC95" s="371" t="str">
        <f ca="1">+IF(OFFSET('Water Data'!$G$28,0,10*ROW('Water Data'!G89))="","",OFFSET('Water Data'!$G$28,0,10*ROW('Water Data'!G89)))</f>
        <v/>
      </c>
      <c r="CD95" s="371" t="str">
        <f ca="1">+IF(OFFSET('Water Data'!$G$29,0,10*ROW('Water Data'!G89))="","",OFFSET('Water Data'!$G$29,0,10*ROW('Water Data'!G89)))</f>
        <v/>
      </c>
      <c r="CE95" s="371" t="str">
        <f ca="1">+IF(OFFSET('Water Data'!$H$27,0,10*ROW('Water Data'!H89))="","",OFFSET('Water Data'!$H$27,0,10*ROW('Water Data'!H89)))</f>
        <v/>
      </c>
      <c r="CF95" s="371" t="str">
        <f ca="1">+IF(OFFSET('Water Data'!$H$28,0,10*ROW('Water Data'!H89))="","",OFFSET('Water Data'!$H$28,0,10*ROW('Water Data'!H89)))</f>
        <v/>
      </c>
      <c r="CG95" s="371" t="str">
        <f ca="1">+IF(OFFSET('Water Data'!$H$29,0,10*ROW('Water Data'!H89))="","",OFFSET('Water Data'!$H$29,0,10*ROW('Water Data'!H89)))</f>
        <v/>
      </c>
      <c r="CH95" s="371" t="str">
        <f ca="1">+IF(OFFSET('Water Data'!$I$27,0,10*ROW('Water Data'!I89))="","",OFFSET('Water Data'!$I$27,0,10*ROW('Water Data'!I89)))</f>
        <v/>
      </c>
      <c r="CI95" s="371" t="str">
        <f ca="1">+IF(OFFSET('Water Data'!$I$28,0,10*ROW('Water Data'!I89))="","",OFFSET('Water Data'!$I$28,0,10*ROW('Water Data'!I89)))</f>
        <v/>
      </c>
      <c r="CJ95" s="371" t="str">
        <f ca="1">+IF(OFFSET('Water Data'!$I$29,0,10*ROW('Water Data'!I89))="","",OFFSET('Water Data'!$I$29,0,10*ROW('Water Data'!I89)))</f>
        <v/>
      </c>
      <c r="CK95" s="371" t="str">
        <f ca="1">+IF(OFFSET('Sanitation Data'!$D$28,0,10*ROW('Sanitation Data'!D89))="","",OFFSET('Sanitation Data'!$D$28,0,10*ROW('Sanitation Data'!D89)))</f>
        <v/>
      </c>
      <c r="CL95" s="371" t="str">
        <f ca="1">+IF(OFFSET('Sanitation Data'!$D$29,0,10*ROW('Sanitation Data'!D89))="","",OFFSET('Sanitation Data'!$D$29,0,10*ROW('Sanitation Data'!D89)))</f>
        <v/>
      </c>
      <c r="CM95" s="371" t="str">
        <f ca="1">+IF(OFFSET('Sanitation Data'!$D$30,0,10*ROW('Sanitation Data'!D89))="","",OFFSET('Sanitation Data'!$D$30,0,10*ROW('Sanitation Data'!D89)))</f>
        <v/>
      </c>
      <c r="CN95" s="371" t="str">
        <f ca="1">+IF(OFFSET('Sanitation Data'!$D$31,0,10*ROW('Sanitation Data'!D89))="","",OFFSET('Sanitation Data'!$D$31,0,10*ROW('Sanitation Data'!D89)))</f>
        <v/>
      </c>
      <c r="CO95" s="371" t="str">
        <f ca="1">+IF(OFFSET('Sanitation Data'!$D$32,0,10*ROW('Sanitation Data'!D89))="","",OFFSET('Sanitation Data'!$D$32,0,10*ROW('Sanitation Data'!D89)))</f>
        <v/>
      </c>
      <c r="CP95" s="371" t="str">
        <f ca="1">+IF(OFFSET('Sanitation Data'!$E$28,0,10*ROW('Sanitation Data'!E89))="","",OFFSET('Sanitation Data'!$E$28,0,10*ROW('Sanitation Data'!E89)))</f>
        <v/>
      </c>
      <c r="CQ95" s="371" t="str">
        <f ca="1">+IF(OFFSET('Sanitation Data'!$E$29,0,10*ROW('Sanitation Data'!E89))="","",OFFSET('Sanitation Data'!$E$29,0,10*ROW('Sanitation Data'!E89)))</f>
        <v/>
      </c>
      <c r="CR95" s="371" t="str">
        <f ca="1">+IF(OFFSET('Sanitation Data'!$E$30,0,10*ROW('Sanitation Data'!E89))="","",OFFSET('Sanitation Data'!$E$30,0,10*ROW('Sanitation Data'!E89)))</f>
        <v/>
      </c>
      <c r="CS95" s="371" t="str">
        <f ca="1">+IF(OFFSET('Sanitation Data'!$E$31,0,10*ROW('Sanitation Data'!E89))="","",OFFSET('Sanitation Data'!$E$31,0,10*ROW('Sanitation Data'!E89)))</f>
        <v/>
      </c>
      <c r="CT95" s="371" t="str">
        <f ca="1">+IF(OFFSET('Sanitation Data'!$E$32,0,10*ROW('Sanitation Data'!E89))="","",OFFSET('Sanitation Data'!$E$32,0,10*ROW('Sanitation Data'!E89)))</f>
        <v/>
      </c>
      <c r="CU95" s="371" t="str">
        <f ca="1">+IF(OFFSET('Sanitation Data'!$F$28,0,10*ROW('Sanitation Data'!F89))="","",OFFSET('Sanitation Data'!$F$28,0,10*ROW('Sanitation Data'!F89)))</f>
        <v/>
      </c>
      <c r="CV95" s="371" t="str">
        <f ca="1">+IF(OFFSET('Sanitation Data'!$F$29,0,10*ROW('Sanitation Data'!F89))="","",OFFSET('Sanitation Data'!$F$29,0,10*ROW('Sanitation Data'!F89)))</f>
        <v/>
      </c>
      <c r="CW95" s="371" t="str">
        <f ca="1">+IF(OFFSET('Sanitation Data'!$F$30,0,10*ROW('Sanitation Data'!F89))="","",OFFSET('Sanitation Data'!$F$30,0,10*ROW('Sanitation Data'!F89)))</f>
        <v/>
      </c>
      <c r="CX95" s="371" t="str">
        <f ca="1">+IF(OFFSET('Sanitation Data'!$F$31,0,10*ROW('Sanitation Data'!F89))="","",OFFSET('Sanitation Data'!$F$31,0,10*ROW('Sanitation Data'!F89)))</f>
        <v/>
      </c>
      <c r="CY95" s="371" t="str">
        <f ca="1">+IF(OFFSET('Sanitation Data'!$F$32,0,10*ROW('Sanitation Data'!F89))="","",OFFSET('Sanitation Data'!$F$32,0,10*ROW('Sanitation Data'!F89)))</f>
        <v/>
      </c>
      <c r="CZ95" s="371" t="str">
        <f ca="1">+IF(OFFSET('Sanitation Data'!$G$28,0,10*ROW('Sanitation Data'!G89))="","",OFFSET('Sanitation Data'!$G$28,0,10*ROW('Sanitation Data'!G89)))</f>
        <v/>
      </c>
      <c r="DA95" s="371" t="str">
        <f ca="1">+IF(OFFSET('Sanitation Data'!$G$29,0,10*ROW('Sanitation Data'!G89))="","",OFFSET('Sanitation Data'!$G$29,0,10*ROW('Sanitation Data'!G89)))</f>
        <v/>
      </c>
      <c r="DB95" s="371" t="str">
        <f ca="1">+IF(OFFSET('Sanitation Data'!$G$30,0,10*ROW('Sanitation Data'!G89))="","",OFFSET('Sanitation Data'!$G$30,0,10*ROW('Sanitation Data'!G89)))</f>
        <v/>
      </c>
      <c r="DC95" s="371" t="str">
        <f ca="1">+IF(OFFSET('Sanitation Data'!$G$31,0,10*ROW('Sanitation Data'!G89))="","",OFFSET('Sanitation Data'!$G$31,0,10*ROW('Sanitation Data'!G89)))</f>
        <v/>
      </c>
      <c r="DD95" s="371" t="str">
        <f ca="1">+IF(OFFSET('Sanitation Data'!$G$32,0,10*ROW('Sanitation Data'!G89))="","",OFFSET('Sanitation Data'!$G$32,0,10*ROW('Sanitation Data'!G89)))</f>
        <v/>
      </c>
      <c r="DE95" s="371" t="str">
        <f ca="1">+IF(OFFSET('Sanitation Data'!$H$28,0,10*ROW('Sanitation Data'!H89))="","",OFFSET('Sanitation Data'!$H$28,0,10*ROW('Sanitation Data'!H89)))</f>
        <v/>
      </c>
      <c r="DF95" s="371" t="str">
        <f ca="1">+IF(OFFSET('Sanitation Data'!$H$29,0,10*ROW('Sanitation Data'!H89))="","",OFFSET('Sanitation Data'!$H$29,0,10*ROW('Sanitation Data'!H89)))</f>
        <v/>
      </c>
      <c r="DG95" s="371" t="str">
        <f ca="1">+IF(OFFSET('Sanitation Data'!$H$30,0,10*ROW('Sanitation Data'!H89))="","",OFFSET('Sanitation Data'!$H$30,0,10*ROW('Sanitation Data'!H89)))</f>
        <v/>
      </c>
      <c r="DH95" s="371" t="str">
        <f ca="1">+IF(OFFSET('Sanitation Data'!$H$31,0,10*ROW('Sanitation Data'!H89))="","",OFFSET('Sanitation Data'!$H$31,0,10*ROW('Sanitation Data'!H89)))</f>
        <v/>
      </c>
      <c r="DI95" s="371" t="str">
        <f ca="1">+IF(OFFSET('Sanitation Data'!$H$32,0,10*ROW('Sanitation Data'!H89))="","",OFFSET('Sanitation Data'!$H$32,0,10*ROW('Sanitation Data'!H89)))</f>
        <v/>
      </c>
      <c r="DJ95" s="371" t="str">
        <f ca="1">+IF(OFFSET('Sanitation Data'!$I$28,0,10*ROW('Sanitation Data'!I89))="","",OFFSET('Sanitation Data'!$I$28,0,10*ROW('Sanitation Data'!I89)))</f>
        <v/>
      </c>
      <c r="DK95" s="371" t="str">
        <f ca="1">+IF(OFFSET('Sanitation Data'!$I$29,0,10*ROW('Sanitation Data'!I89))="","",OFFSET('Sanitation Data'!$I$29,0,10*ROW('Sanitation Data'!I89)))</f>
        <v/>
      </c>
      <c r="DL95" s="371" t="str">
        <f ca="1">+IF(OFFSET('Sanitation Data'!$I$30,0,10*ROW('Sanitation Data'!I89))="","",OFFSET('Sanitation Data'!$I$30,0,10*ROW('Sanitation Data'!I89)))</f>
        <v/>
      </c>
      <c r="DM95" s="371" t="str">
        <f ca="1">+IF(OFFSET('Sanitation Data'!$I$31,0,10*ROW('Sanitation Data'!I89))="","",OFFSET('Sanitation Data'!$I$31,0,10*ROW('Sanitation Data'!I89)))</f>
        <v/>
      </c>
      <c r="DN95" s="371" t="str">
        <f ca="1">+IF(OFFSET('Sanitation Data'!$I$32,0,10*ROW('Sanitation Data'!I89))="","",OFFSET('Sanitation Data'!$I$32,0,10*ROW('Sanitation Data'!I89)))</f>
        <v/>
      </c>
      <c r="DO95" s="371" t="str">
        <f ca="1">+IF(OFFSET('Hygiene Data'!$D$11,0,10*ROW('Hygiene Data'!D89))="","",OFFSET('Hygiene Data'!$D$11,0,10*ROW('Hygiene Data'!D89)))</f>
        <v/>
      </c>
      <c r="DP95" s="371" t="str">
        <f ca="1">+IF(OFFSET('Hygiene Data'!$D$12,0,10*ROW('Hygiene Data'!D89))="","",OFFSET('Hygiene Data'!$D$12,0,10*ROW('Hygiene Data'!D89)))</f>
        <v/>
      </c>
      <c r="DQ95" s="371" t="str">
        <f ca="1">+IF(OFFSET('Hygiene Data'!$D$13,0,10*ROW('Hygiene Data'!D89))="","",OFFSET('Hygiene Data'!$D$13,0,10*ROW('Hygiene Data'!D89)))</f>
        <v/>
      </c>
      <c r="DR95" s="371" t="str">
        <f ca="1">+IF(OFFSET('Hygiene Data'!$E$11,0,10*ROW('Hygiene Data'!E89))="","",OFFSET('Hygiene Data'!$E$11,0,10*ROW('Hygiene Data'!E89)))</f>
        <v/>
      </c>
      <c r="DS95" s="371" t="str">
        <f ca="1">+IF(OFFSET('Hygiene Data'!$E$12,0,10*ROW('Hygiene Data'!E89))="","",OFFSET('Hygiene Data'!$E$12,0,10*ROW('Hygiene Data'!E89)))</f>
        <v/>
      </c>
      <c r="DT95" s="371" t="str">
        <f ca="1">+IF(OFFSET('Hygiene Data'!$E$13,0,10*ROW('Hygiene Data'!E89))="","",OFFSET('Hygiene Data'!$E$13,0,10*ROW('Hygiene Data'!E89)))</f>
        <v/>
      </c>
      <c r="DU95" s="371" t="str">
        <f ca="1">+IF(OFFSET('Hygiene Data'!$F$11,0,10*ROW('Hygiene Data'!F89))="","",OFFSET('Hygiene Data'!$F$11,0,10*ROW('Hygiene Data'!F89)))</f>
        <v/>
      </c>
      <c r="DV95" s="371" t="str">
        <f ca="1">+IF(OFFSET('Hygiene Data'!$F$12,0,10*ROW('Hygiene Data'!F89))="","",OFFSET('Hygiene Data'!$F$12,0,10*ROW('Hygiene Data'!F89)))</f>
        <v/>
      </c>
      <c r="DW95" s="371" t="str">
        <f ca="1">+IF(OFFSET('Hygiene Data'!$F$13,0,10*ROW('Hygiene Data'!F89))="","",OFFSET('Hygiene Data'!$F$13,0,10*ROW('Hygiene Data'!F89)))</f>
        <v/>
      </c>
      <c r="DX95" s="371" t="str">
        <f ca="1">+IF(OFFSET('Hygiene Data'!$G$11,0,10*ROW('Hygiene Data'!G89))="","",OFFSET('Hygiene Data'!$G$11,0,10*ROW('Hygiene Data'!G89)))</f>
        <v/>
      </c>
      <c r="DY95" s="371" t="str">
        <f ca="1">+IF(OFFSET('Hygiene Data'!$G$12,0,10*ROW('Hygiene Data'!G89))="","",OFFSET('Hygiene Data'!$G$12,0,10*ROW('Hygiene Data'!G89)))</f>
        <v/>
      </c>
      <c r="DZ95" s="371" t="str">
        <f ca="1">+IF(OFFSET('Hygiene Data'!$G$13,0,10*ROW('Hygiene Data'!G89))="","",OFFSET('Hygiene Data'!$G$13,0,10*ROW('Hygiene Data'!G89)))</f>
        <v/>
      </c>
      <c r="EA95" s="371" t="str">
        <f ca="1">+IF(OFFSET('Hygiene Data'!$H$11,0,10*ROW('Hygiene Data'!H89))="","",OFFSET('Hygiene Data'!$H$11,0,10*ROW('Hygiene Data'!H89)))</f>
        <v/>
      </c>
      <c r="EB95" s="371" t="str">
        <f ca="1">+IF(OFFSET('Hygiene Data'!$H$12,0,10*ROW('Hygiene Data'!H89))="","",OFFSET('Hygiene Data'!$H$12,0,10*ROW('Hygiene Data'!H89)))</f>
        <v/>
      </c>
      <c r="EC95" s="371" t="str">
        <f ca="1">+IF(OFFSET('Hygiene Data'!$H$13,0,10*ROW('Hygiene Data'!H89))="","",OFFSET('Hygiene Data'!$H$13,0,10*ROW('Hygiene Data'!H89)))</f>
        <v/>
      </c>
      <c r="ED95" s="371" t="str">
        <f ca="1">+IF(OFFSET('Hygiene Data'!$I$11,0,10*ROW('Hygiene Data'!I89))="","",OFFSET('Hygiene Data'!$I$11,0,10*ROW('Hygiene Data'!I89)))</f>
        <v/>
      </c>
      <c r="EE95" s="371" t="str">
        <f ca="1">+IF(OFFSET('Hygiene Data'!$I$12,0,10*ROW('Hygiene Data'!I89))="","",OFFSET('Hygiene Data'!$I$12,0,10*ROW('Hygiene Data'!I89)))</f>
        <v/>
      </c>
      <c r="EF95" s="371" t="str">
        <f ca="1">+IF(OFFSET('Hygiene Data'!$I$13,0,10*ROW('Hygiene Data'!I89))="","",OFFSET('Hygiene Data'!$I$13,0,10*ROW('Hygiene Data'!I89)))</f>
        <v/>
      </c>
    </row>
    <row r="96" spans="1:136" x14ac:dyDescent="0.25">
      <c r="A96" s="480" t="str">
        <f ca="1">+IF(OFFSET('Water Data'!$B$2,0,10*ROW('Water Data'!E90))="","",OFFSET('Water Data'!$B$2,0,10*ROW('Water Data'!E90)))</f>
        <v/>
      </c>
      <c r="B96" s="480"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7" t="str">
        <f t="shared" ca="1" si="1"/>
        <v/>
      </c>
      <c r="D96" s="508"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8"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8"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8"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8"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8"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8"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8"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8"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8"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8"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8"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8"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8"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8"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8"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8"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8"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9"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9"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9"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9"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9"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9"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9"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9"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9"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9"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9"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9"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9"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9"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9"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9"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9"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9"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9"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9"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9"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9"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9"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9"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9"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9"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9"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9"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9"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9"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10"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6"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10"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10"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10"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10"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10"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10"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10"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10"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10"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10"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10"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10"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10"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10"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10"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10"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1" t="str">
        <f ca="1">+IF(OFFSET('Water Data'!$D$27,0,10*ROW('Water Data'!D90))="","",OFFSET('Water Data'!$D$27,0,10*ROW('Water Data'!D90)))</f>
        <v/>
      </c>
      <c r="BT96" s="371" t="str">
        <f ca="1">+IF(OFFSET('Water Data'!$D$28,0,10*ROW('Water Data'!D90))="","",OFFSET('Water Data'!$D$28,0,10*ROW('Water Data'!D90)))</f>
        <v/>
      </c>
      <c r="BU96" s="371" t="str">
        <f ca="1">+IF(OFFSET('Water Data'!$D$29,0,10*ROW('Water Data'!D90))="","",OFFSET('Water Data'!$D$29,0,10*ROW('Water Data'!D90)))</f>
        <v/>
      </c>
      <c r="BV96" s="371" t="str">
        <f ca="1">+IF(OFFSET('Water Data'!$E$27,0,10*ROW('Water Data'!E90))="","",OFFSET('Water Data'!$E$27,0,10*ROW('Water Data'!E90)))</f>
        <v/>
      </c>
      <c r="BW96" s="371" t="str">
        <f ca="1">+IF(OFFSET('Water Data'!$E$28,0,10*ROW('Water Data'!E90))="","",OFFSET('Water Data'!$E$28,0,10*ROW('Water Data'!E90)))</f>
        <v/>
      </c>
      <c r="BX96" s="371" t="str">
        <f ca="1">+IF(OFFSET('Water Data'!$E$29,0,10*ROW('Water Data'!E90))="","",OFFSET('Water Data'!$E$29,0,10*ROW('Water Data'!E90)))</f>
        <v/>
      </c>
      <c r="BY96" s="371" t="str">
        <f ca="1">+IF(OFFSET('Water Data'!$F$27,0,10*ROW('Water Data'!F90))="","",OFFSET('Water Data'!$F$27,0,10*ROW('Water Data'!F90)))</f>
        <v/>
      </c>
      <c r="BZ96" s="371" t="str">
        <f ca="1">+IF(OFFSET('Water Data'!$F$28,0,10*ROW('Water Data'!F90))="","",OFFSET('Water Data'!$F$28,0,10*ROW('Water Data'!F90)))</f>
        <v/>
      </c>
      <c r="CA96" s="371" t="str">
        <f ca="1">+IF(OFFSET('Water Data'!$F$29,0,10*ROW('Water Data'!F90))="","",OFFSET('Water Data'!$F$29,0,10*ROW('Water Data'!F90)))</f>
        <v/>
      </c>
      <c r="CB96" s="371" t="str">
        <f ca="1">+IF(OFFSET('Water Data'!$G$27,0,10*ROW('Water Data'!G90))="","",OFFSET('Water Data'!$G$27,0,10*ROW('Water Data'!G90)))</f>
        <v/>
      </c>
      <c r="CC96" s="371" t="str">
        <f ca="1">+IF(OFFSET('Water Data'!$G$28,0,10*ROW('Water Data'!G90))="","",OFFSET('Water Data'!$G$28,0,10*ROW('Water Data'!G90)))</f>
        <v/>
      </c>
      <c r="CD96" s="371" t="str">
        <f ca="1">+IF(OFFSET('Water Data'!$G$29,0,10*ROW('Water Data'!G90))="","",OFFSET('Water Data'!$G$29,0,10*ROW('Water Data'!G90)))</f>
        <v/>
      </c>
      <c r="CE96" s="371" t="str">
        <f ca="1">+IF(OFFSET('Water Data'!$H$27,0,10*ROW('Water Data'!H90))="","",OFFSET('Water Data'!$H$27,0,10*ROW('Water Data'!H90)))</f>
        <v/>
      </c>
      <c r="CF96" s="371" t="str">
        <f ca="1">+IF(OFFSET('Water Data'!$H$28,0,10*ROW('Water Data'!H90))="","",OFFSET('Water Data'!$H$28,0,10*ROW('Water Data'!H90)))</f>
        <v/>
      </c>
      <c r="CG96" s="371" t="str">
        <f ca="1">+IF(OFFSET('Water Data'!$H$29,0,10*ROW('Water Data'!H90))="","",OFFSET('Water Data'!$H$29,0,10*ROW('Water Data'!H90)))</f>
        <v/>
      </c>
      <c r="CH96" s="371" t="str">
        <f ca="1">+IF(OFFSET('Water Data'!$I$27,0,10*ROW('Water Data'!I90))="","",OFFSET('Water Data'!$I$27,0,10*ROW('Water Data'!I90)))</f>
        <v/>
      </c>
      <c r="CI96" s="371" t="str">
        <f ca="1">+IF(OFFSET('Water Data'!$I$28,0,10*ROW('Water Data'!I90))="","",OFFSET('Water Data'!$I$28,0,10*ROW('Water Data'!I90)))</f>
        <v/>
      </c>
      <c r="CJ96" s="371" t="str">
        <f ca="1">+IF(OFFSET('Water Data'!$I$29,0,10*ROW('Water Data'!I90))="","",OFFSET('Water Data'!$I$29,0,10*ROW('Water Data'!I90)))</f>
        <v/>
      </c>
      <c r="CK96" s="371" t="str">
        <f ca="1">+IF(OFFSET('Sanitation Data'!$D$28,0,10*ROW('Sanitation Data'!D90))="","",OFFSET('Sanitation Data'!$D$28,0,10*ROW('Sanitation Data'!D90)))</f>
        <v/>
      </c>
      <c r="CL96" s="371" t="str">
        <f ca="1">+IF(OFFSET('Sanitation Data'!$D$29,0,10*ROW('Sanitation Data'!D90))="","",OFFSET('Sanitation Data'!$D$29,0,10*ROW('Sanitation Data'!D90)))</f>
        <v/>
      </c>
      <c r="CM96" s="371" t="str">
        <f ca="1">+IF(OFFSET('Sanitation Data'!$D$30,0,10*ROW('Sanitation Data'!D90))="","",OFFSET('Sanitation Data'!$D$30,0,10*ROW('Sanitation Data'!D90)))</f>
        <v/>
      </c>
      <c r="CN96" s="371" t="str">
        <f ca="1">+IF(OFFSET('Sanitation Data'!$D$31,0,10*ROW('Sanitation Data'!D90))="","",OFFSET('Sanitation Data'!$D$31,0,10*ROW('Sanitation Data'!D90)))</f>
        <v/>
      </c>
      <c r="CO96" s="371" t="str">
        <f ca="1">+IF(OFFSET('Sanitation Data'!$D$32,0,10*ROW('Sanitation Data'!D90))="","",OFFSET('Sanitation Data'!$D$32,0,10*ROW('Sanitation Data'!D90)))</f>
        <v/>
      </c>
      <c r="CP96" s="371" t="str">
        <f ca="1">+IF(OFFSET('Sanitation Data'!$E$28,0,10*ROW('Sanitation Data'!E90))="","",OFFSET('Sanitation Data'!$E$28,0,10*ROW('Sanitation Data'!E90)))</f>
        <v/>
      </c>
      <c r="CQ96" s="371" t="str">
        <f ca="1">+IF(OFFSET('Sanitation Data'!$E$29,0,10*ROW('Sanitation Data'!E90))="","",OFFSET('Sanitation Data'!$E$29,0,10*ROW('Sanitation Data'!E90)))</f>
        <v/>
      </c>
      <c r="CR96" s="371" t="str">
        <f ca="1">+IF(OFFSET('Sanitation Data'!$E$30,0,10*ROW('Sanitation Data'!E90))="","",OFFSET('Sanitation Data'!$E$30,0,10*ROW('Sanitation Data'!E90)))</f>
        <v/>
      </c>
      <c r="CS96" s="371" t="str">
        <f ca="1">+IF(OFFSET('Sanitation Data'!$E$31,0,10*ROW('Sanitation Data'!E90))="","",OFFSET('Sanitation Data'!$E$31,0,10*ROW('Sanitation Data'!E90)))</f>
        <v/>
      </c>
      <c r="CT96" s="371" t="str">
        <f ca="1">+IF(OFFSET('Sanitation Data'!$E$32,0,10*ROW('Sanitation Data'!E90))="","",OFFSET('Sanitation Data'!$E$32,0,10*ROW('Sanitation Data'!E90)))</f>
        <v/>
      </c>
      <c r="CU96" s="371" t="str">
        <f ca="1">+IF(OFFSET('Sanitation Data'!$F$28,0,10*ROW('Sanitation Data'!F90))="","",OFFSET('Sanitation Data'!$F$28,0,10*ROW('Sanitation Data'!F90)))</f>
        <v/>
      </c>
      <c r="CV96" s="371" t="str">
        <f ca="1">+IF(OFFSET('Sanitation Data'!$F$29,0,10*ROW('Sanitation Data'!F90))="","",OFFSET('Sanitation Data'!$F$29,0,10*ROW('Sanitation Data'!F90)))</f>
        <v/>
      </c>
      <c r="CW96" s="371" t="str">
        <f ca="1">+IF(OFFSET('Sanitation Data'!$F$30,0,10*ROW('Sanitation Data'!F90))="","",OFFSET('Sanitation Data'!$F$30,0,10*ROW('Sanitation Data'!F90)))</f>
        <v/>
      </c>
      <c r="CX96" s="371" t="str">
        <f ca="1">+IF(OFFSET('Sanitation Data'!$F$31,0,10*ROW('Sanitation Data'!F90))="","",OFFSET('Sanitation Data'!$F$31,0,10*ROW('Sanitation Data'!F90)))</f>
        <v/>
      </c>
      <c r="CY96" s="371" t="str">
        <f ca="1">+IF(OFFSET('Sanitation Data'!$F$32,0,10*ROW('Sanitation Data'!F90))="","",OFFSET('Sanitation Data'!$F$32,0,10*ROW('Sanitation Data'!F90)))</f>
        <v/>
      </c>
      <c r="CZ96" s="371" t="str">
        <f ca="1">+IF(OFFSET('Sanitation Data'!$G$28,0,10*ROW('Sanitation Data'!G90))="","",OFFSET('Sanitation Data'!$G$28,0,10*ROW('Sanitation Data'!G90)))</f>
        <v/>
      </c>
      <c r="DA96" s="371" t="str">
        <f ca="1">+IF(OFFSET('Sanitation Data'!$G$29,0,10*ROW('Sanitation Data'!G90))="","",OFFSET('Sanitation Data'!$G$29,0,10*ROW('Sanitation Data'!G90)))</f>
        <v/>
      </c>
      <c r="DB96" s="371" t="str">
        <f ca="1">+IF(OFFSET('Sanitation Data'!$G$30,0,10*ROW('Sanitation Data'!G90))="","",OFFSET('Sanitation Data'!$G$30,0,10*ROW('Sanitation Data'!G90)))</f>
        <v/>
      </c>
      <c r="DC96" s="371" t="str">
        <f ca="1">+IF(OFFSET('Sanitation Data'!$G$31,0,10*ROW('Sanitation Data'!G90))="","",OFFSET('Sanitation Data'!$G$31,0,10*ROW('Sanitation Data'!G90)))</f>
        <v/>
      </c>
      <c r="DD96" s="371" t="str">
        <f ca="1">+IF(OFFSET('Sanitation Data'!$G$32,0,10*ROW('Sanitation Data'!G90))="","",OFFSET('Sanitation Data'!$G$32,0,10*ROW('Sanitation Data'!G90)))</f>
        <v/>
      </c>
      <c r="DE96" s="371" t="str">
        <f ca="1">+IF(OFFSET('Sanitation Data'!$H$28,0,10*ROW('Sanitation Data'!H90))="","",OFFSET('Sanitation Data'!$H$28,0,10*ROW('Sanitation Data'!H90)))</f>
        <v/>
      </c>
      <c r="DF96" s="371" t="str">
        <f ca="1">+IF(OFFSET('Sanitation Data'!$H$29,0,10*ROW('Sanitation Data'!H90))="","",OFFSET('Sanitation Data'!$H$29,0,10*ROW('Sanitation Data'!H90)))</f>
        <v/>
      </c>
      <c r="DG96" s="371" t="str">
        <f ca="1">+IF(OFFSET('Sanitation Data'!$H$30,0,10*ROW('Sanitation Data'!H90))="","",OFFSET('Sanitation Data'!$H$30,0,10*ROW('Sanitation Data'!H90)))</f>
        <v/>
      </c>
      <c r="DH96" s="371" t="str">
        <f ca="1">+IF(OFFSET('Sanitation Data'!$H$31,0,10*ROW('Sanitation Data'!H90))="","",OFFSET('Sanitation Data'!$H$31,0,10*ROW('Sanitation Data'!H90)))</f>
        <v/>
      </c>
      <c r="DI96" s="371" t="str">
        <f ca="1">+IF(OFFSET('Sanitation Data'!$H$32,0,10*ROW('Sanitation Data'!H90))="","",OFFSET('Sanitation Data'!$H$32,0,10*ROW('Sanitation Data'!H90)))</f>
        <v/>
      </c>
      <c r="DJ96" s="371" t="str">
        <f ca="1">+IF(OFFSET('Sanitation Data'!$I$28,0,10*ROW('Sanitation Data'!I90))="","",OFFSET('Sanitation Data'!$I$28,0,10*ROW('Sanitation Data'!I90)))</f>
        <v/>
      </c>
      <c r="DK96" s="371" t="str">
        <f ca="1">+IF(OFFSET('Sanitation Data'!$I$29,0,10*ROW('Sanitation Data'!I90))="","",OFFSET('Sanitation Data'!$I$29,0,10*ROW('Sanitation Data'!I90)))</f>
        <v/>
      </c>
      <c r="DL96" s="371" t="str">
        <f ca="1">+IF(OFFSET('Sanitation Data'!$I$30,0,10*ROW('Sanitation Data'!I90))="","",OFFSET('Sanitation Data'!$I$30,0,10*ROW('Sanitation Data'!I90)))</f>
        <v/>
      </c>
      <c r="DM96" s="371" t="str">
        <f ca="1">+IF(OFFSET('Sanitation Data'!$I$31,0,10*ROW('Sanitation Data'!I90))="","",OFFSET('Sanitation Data'!$I$31,0,10*ROW('Sanitation Data'!I90)))</f>
        <v/>
      </c>
      <c r="DN96" s="371" t="str">
        <f ca="1">+IF(OFFSET('Sanitation Data'!$I$32,0,10*ROW('Sanitation Data'!I90))="","",OFFSET('Sanitation Data'!$I$32,0,10*ROW('Sanitation Data'!I90)))</f>
        <v/>
      </c>
      <c r="DO96" s="371" t="str">
        <f ca="1">+IF(OFFSET('Hygiene Data'!$D$11,0,10*ROW('Hygiene Data'!D90))="","",OFFSET('Hygiene Data'!$D$11,0,10*ROW('Hygiene Data'!D90)))</f>
        <v/>
      </c>
      <c r="DP96" s="371" t="str">
        <f ca="1">+IF(OFFSET('Hygiene Data'!$D$12,0,10*ROW('Hygiene Data'!D90))="","",OFFSET('Hygiene Data'!$D$12,0,10*ROW('Hygiene Data'!D90)))</f>
        <v/>
      </c>
      <c r="DQ96" s="371" t="str">
        <f ca="1">+IF(OFFSET('Hygiene Data'!$D$13,0,10*ROW('Hygiene Data'!D90))="","",OFFSET('Hygiene Data'!$D$13,0,10*ROW('Hygiene Data'!D90)))</f>
        <v/>
      </c>
      <c r="DR96" s="371" t="str">
        <f ca="1">+IF(OFFSET('Hygiene Data'!$E$11,0,10*ROW('Hygiene Data'!E90))="","",OFFSET('Hygiene Data'!$E$11,0,10*ROW('Hygiene Data'!E90)))</f>
        <v/>
      </c>
      <c r="DS96" s="371" t="str">
        <f ca="1">+IF(OFFSET('Hygiene Data'!$E$12,0,10*ROW('Hygiene Data'!E90))="","",OFFSET('Hygiene Data'!$E$12,0,10*ROW('Hygiene Data'!E90)))</f>
        <v/>
      </c>
      <c r="DT96" s="371" t="str">
        <f ca="1">+IF(OFFSET('Hygiene Data'!$E$13,0,10*ROW('Hygiene Data'!E90))="","",OFFSET('Hygiene Data'!$E$13,0,10*ROW('Hygiene Data'!E90)))</f>
        <v/>
      </c>
      <c r="DU96" s="371" t="str">
        <f ca="1">+IF(OFFSET('Hygiene Data'!$F$11,0,10*ROW('Hygiene Data'!F90))="","",OFFSET('Hygiene Data'!$F$11,0,10*ROW('Hygiene Data'!F90)))</f>
        <v/>
      </c>
      <c r="DV96" s="371" t="str">
        <f ca="1">+IF(OFFSET('Hygiene Data'!$F$12,0,10*ROW('Hygiene Data'!F90))="","",OFFSET('Hygiene Data'!$F$12,0,10*ROW('Hygiene Data'!F90)))</f>
        <v/>
      </c>
      <c r="DW96" s="371" t="str">
        <f ca="1">+IF(OFFSET('Hygiene Data'!$F$13,0,10*ROW('Hygiene Data'!F90))="","",OFFSET('Hygiene Data'!$F$13,0,10*ROW('Hygiene Data'!F90)))</f>
        <v/>
      </c>
      <c r="DX96" s="371" t="str">
        <f ca="1">+IF(OFFSET('Hygiene Data'!$G$11,0,10*ROW('Hygiene Data'!G90))="","",OFFSET('Hygiene Data'!$G$11,0,10*ROW('Hygiene Data'!G90)))</f>
        <v/>
      </c>
      <c r="DY96" s="371" t="str">
        <f ca="1">+IF(OFFSET('Hygiene Data'!$G$12,0,10*ROW('Hygiene Data'!G90))="","",OFFSET('Hygiene Data'!$G$12,0,10*ROW('Hygiene Data'!G90)))</f>
        <v/>
      </c>
      <c r="DZ96" s="371" t="str">
        <f ca="1">+IF(OFFSET('Hygiene Data'!$G$13,0,10*ROW('Hygiene Data'!G90))="","",OFFSET('Hygiene Data'!$G$13,0,10*ROW('Hygiene Data'!G90)))</f>
        <v/>
      </c>
      <c r="EA96" s="371" t="str">
        <f ca="1">+IF(OFFSET('Hygiene Data'!$H$11,0,10*ROW('Hygiene Data'!H90))="","",OFFSET('Hygiene Data'!$H$11,0,10*ROW('Hygiene Data'!H90)))</f>
        <v/>
      </c>
      <c r="EB96" s="371" t="str">
        <f ca="1">+IF(OFFSET('Hygiene Data'!$H$12,0,10*ROW('Hygiene Data'!H90))="","",OFFSET('Hygiene Data'!$H$12,0,10*ROW('Hygiene Data'!H90)))</f>
        <v/>
      </c>
      <c r="EC96" s="371" t="str">
        <f ca="1">+IF(OFFSET('Hygiene Data'!$H$13,0,10*ROW('Hygiene Data'!H90))="","",OFFSET('Hygiene Data'!$H$13,0,10*ROW('Hygiene Data'!H90)))</f>
        <v/>
      </c>
      <c r="ED96" s="371" t="str">
        <f ca="1">+IF(OFFSET('Hygiene Data'!$I$11,0,10*ROW('Hygiene Data'!I90))="","",OFFSET('Hygiene Data'!$I$11,0,10*ROW('Hygiene Data'!I90)))</f>
        <v/>
      </c>
      <c r="EE96" s="371" t="str">
        <f ca="1">+IF(OFFSET('Hygiene Data'!$I$12,0,10*ROW('Hygiene Data'!I90))="","",OFFSET('Hygiene Data'!$I$12,0,10*ROW('Hygiene Data'!I90)))</f>
        <v/>
      </c>
      <c r="EF96" s="371" t="str">
        <f ca="1">+IF(OFFSET('Hygiene Data'!$I$13,0,10*ROW('Hygiene Data'!I90))="","",OFFSET('Hygiene Data'!$I$13,0,10*ROW('Hygiene Data'!I90)))</f>
        <v/>
      </c>
    </row>
    <row r="97" spans="1:136" x14ac:dyDescent="0.25">
      <c r="A97" s="480" t="str">
        <f ca="1">+IF(OFFSET('Water Data'!$B$2,0,10*ROW('Water Data'!E91))="","",OFFSET('Water Data'!$B$2,0,10*ROW('Water Data'!E91)))</f>
        <v/>
      </c>
      <c r="B97" s="480"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7" t="str">
        <f t="shared" ca="1" si="1"/>
        <v/>
      </c>
      <c r="D97" s="508"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8"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8"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8"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8"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8"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8"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8"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8"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8"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8"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8"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8"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8"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8"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8"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8"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8"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9"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9"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9"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9"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9"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9"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9"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9"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9"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9"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9"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9"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9"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9"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9"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9"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9"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9"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9"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9"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9"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9"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9"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9"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9"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9"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9"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9"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9"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9"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10"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6"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10"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10"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10"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10"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10"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10"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10"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10"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10"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10"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10"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10"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10"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10"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10"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10"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1" t="str">
        <f ca="1">+IF(OFFSET('Water Data'!$D$27,0,10*ROW('Water Data'!D91))="","",OFFSET('Water Data'!$D$27,0,10*ROW('Water Data'!D91)))</f>
        <v/>
      </c>
      <c r="BT97" s="371" t="str">
        <f ca="1">+IF(OFFSET('Water Data'!$D$28,0,10*ROW('Water Data'!D91))="","",OFFSET('Water Data'!$D$28,0,10*ROW('Water Data'!D91)))</f>
        <v/>
      </c>
      <c r="BU97" s="371" t="str">
        <f ca="1">+IF(OFFSET('Water Data'!$D$29,0,10*ROW('Water Data'!D91))="","",OFFSET('Water Data'!$D$29,0,10*ROW('Water Data'!D91)))</f>
        <v/>
      </c>
      <c r="BV97" s="371" t="str">
        <f ca="1">+IF(OFFSET('Water Data'!$E$27,0,10*ROW('Water Data'!E91))="","",OFFSET('Water Data'!$E$27,0,10*ROW('Water Data'!E91)))</f>
        <v/>
      </c>
      <c r="BW97" s="371" t="str">
        <f ca="1">+IF(OFFSET('Water Data'!$E$28,0,10*ROW('Water Data'!E91))="","",OFFSET('Water Data'!$E$28,0,10*ROW('Water Data'!E91)))</f>
        <v/>
      </c>
      <c r="BX97" s="371" t="str">
        <f ca="1">+IF(OFFSET('Water Data'!$E$29,0,10*ROW('Water Data'!E91))="","",OFFSET('Water Data'!$E$29,0,10*ROW('Water Data'!E91)))</f>
        <v/>
      </c>
      <c r="BY97" s="371" t="str">
        <f ca="1">+IF(OFFSET('Water Data'!$F$27,0,10*ROW('Water Data'!F91))="","",OFFSET('Water Data'!$F$27,0,10*ROW('Water Data'!F91)))</f>
        <v/>
      </c>
      <c r="BZ97" s="371" t="str">
        <f ca="1">+IF(OFFSET('Water Data'!$F$28,0,10*ROW('Water Data'!F91))="","",OFFSET('Water Data'!$F$28,0,10*ROW('Water Data'!F91)))</f>
        <v/>
      </c>
      <c r="CA97" s="371" t="str">
        <f ca="1">+IF(OFFSET('Water Data'!$F$29,0,10*ROW('Water Data'!F91))="","",OFFSET('Water Data'!$F$29,0,10*ROW('Water Data'!F91)))</f>
        <v/>
      </c>
      <c r="CB97" s="371" t="str">
        <f ca="1">+IF(OFFSET('Water Data'!$G$27,0,10*ROW('Water Data'!G91))="","",OFFSET('Water Data'!$G$27,0,10*ROW('Water Data'!G91)))</f>
        <v/>
      </c>
      <c r="CC97" s="371" t="str">
        <f ca="1">+IF(OFFSET('Water Data'!$G$28,0,10*ROW('Water Data'!G91))="","",OFFSET('Water Data'!$G$28,0,10*ROW('Water Data'!G91)))</f>
        <v/>
      </c>
      <c r="CD97" s="371" t="str">
        <f ca="1">+IF(OFFSET('Water Data'!$G$29,0,10*ROW('Water Data'!G91))="","",OFFSET('Water Data'!$G$29,0,10*ROW('Water Data'!G91)))</f>
        <v/>
      </c>
      <c r="CE97" s="371" t="str">
        <f ca="1">+IF(OFFSET('Water Data'!$H$27,0,10*ROW('Water Data'!H91))="","",OFFSET('Water Data'!$H$27,0,10*ROW('Water Data'!H91)))</f>
        <v/>
      </c>
      <c r="CF97" s="371" t="str">
        <f ca="1">+IF(OFFSET('Water Data'!$H$28,0,10*ROW('Water Data'!H91))="","",OFFSET('Water Data'!$H$28,0,10*ROW('Water Data'!H91)))</f>
        <v/>
      </c>
      <c r="CG97" s="371" t="str">
        <f ca="1">+IF(OFFSET('Water Data'!$H$29,0,10*ROW('Water Data'!H91))="","",OFFSET('Water Data'!$H$29,0,10*ROW('Water Data'!H91)))</f>
        <v/>
      </c>
      <c r="CH97" s="371" t="str">
        <f ca="1">+IF(OFFSET('Water Data'!$I$27,0,10*ROW('Water Data'!I91))="","",OFFSET('Water Data'!$I$27,0,10*ROW('Water Data'!I91)))</f>
        <v/>
      </c>
      <c r="CI97" s="371" t="str">
        <f ca="1">+IF(OFFSET('Water Data'!$I$28,0,10*ROW('Water Data'!I91))="","",OFFSET('Water Data'!$I$28,0,10*ROW('Water Data'!I91)))</f>
        <v/>
      </c>
      <c r="CJ97" s="371" t="str">
        <f ca="1">+IF(OFFSET('Water Data'!$I$29,0,10*ROW('Water Data'!I91))="","",OFFSET('Water Data'!$I$29,0,10*ROW('Water Data'!I91)))</f>
        <v/>
      </c>
      <c r="CK97" s="371" t="str">
        <f ca="1">+IF(OFFSET('Sanitation Data'!$D$28,0,10*ROW('Sanitation Data'!D91))="","",OFFSET('Sanitation Data'!$D$28,0,10*ROW('Sanitation Data'!D91)))</f>
        <v/>
      </c>
      <c r="CL97" s="371" t="str">
        <f ca="1">+IF(OFFSET('Sanitation Data'!$D$29,0,10*ROW('Sanitation Data'!D91))="","",OFFSET('Sanitation Data'!$D$29,0,10*ROW('Sanitation Data'!D91)))</f>
        <v/>
      </c>
      <c r="CM97" s="371" t="str">
        <f ca="1">+IF(OFFSET('Sanitation Data'!$D$30,0,10*ROW('Sanitation Data'!D91))="","",OFFSET('Sanitation Data'!$D$30,0,10*ROW('Sanitation Data'!D91)))</f>
        <v/>
      </c>
      <c r="CN97" s="371" t="str">
        <f ca="1">+IF(OFFSET('Sanitation Data'!$D$31,0,10*ROW('Sanitation Data'!D91))="","",OFFSET('Sanitation Data'!$D$31,0,10*ROW('Sanitation Data'!D91)))</f>
        <v/>
      </c>
      <c r="CO97" s="371" t="str">
        <f ca="1">+IF(OFFSET('Sanitation Data'!$D$32,0,10*ROW('Sanitation Data'!D91))="","",OFFSET('Sanitation Data'!$D$32,0,10*ROW('Sanitation Data'!D91)))</f>
        <v/>
      </c>
      <c r="CP97" s="371" t="str">
        <f ca="1">+IF(OFFSET('Sanitation Data'!$E$28,0,10*ROW('Sanitation Data'!E91))="","",OFFSET('Sanitation Data'!$E$28,0,10*ROW('Sanitation Data'!E91)))</f>
        <v/>
      </c>
      <c r="CQ97" s="371" t="str">
        <f ca="1">+IF(OFFSET('Sanitation Data'!$E$29,0,10*ROW('Sanitation Data'!E91))="","",OFFSET('Sanitation Data'!$E$29,0,10*ROW('Sanitation Data'!E91)))</f>
        <v/>
      </c>
      <c r="CR97" s="371" t="str">
        <f ca="1">+IF(OFFSET('Sanitation Data'!$E$30,0,10*ROW('Sanitation Data'!E91))="","",OFFSET('Sanitation Data'!$E$30,0,10*ROW('Sanitation Data'!E91)))</f>
        <v/>
      </c>
      <c r="CS97" s="371" t="str">
        <f ca="1">+IF(OFFSET('Sanitation Data'!$E$31,0,10*ROW('Sanitation Data'!E91))="","",OFFSET('Sanitation Data'!$E$31,0,10*ROW('Sanitation Data'!E91)))</f>
        <v/>
      </c>
      <c r="CT97" s="371" t="str">
        <f ca="1">+IF(OFFSET('Sanitation Data'!$E$32,0,10*ROW('Sanitation Data'!E91))="","",OFFSET('Sanitation Data'!$E$32,0,10*ROW('Sanitation Data'!E91)))</f>
        <v/>
      </c>
      <c r="CU97" s="371" t="str">
        <f ca="1">+IF(OFFSET('Sanitation Data'!$F$28,0,10*ROW('Sanitation Data'!F91))="","",OFFSET('Sanitation Data'!$F$28,0,10*ROW('Sanitation Data'!F91)))</f>
        <v/>
      </c>
      <c r="CV97" s="371" t="str">
        <f ca="1">+IF(OFFSET('Sanitation Data'!$F$29,0,10*ROW('Sanitation Data'!F91))="","",OFFSET('Sanitation Data'!$F$29,0,10*ROW('Sanitation Data'!F91)))</f>
        <v/>
      </c>
      <c r="CW97" s="371" t="str">
        <f ca="1">+IF(OFFSET('Sanitation Data'!$F$30,0,10*ROW('Sanitation Data'!F91))="","",OFFSET('Sanitation Data'!$F$30,0,10*ROW('Sanitation Data'!F91)))</f>
        <v/>
      </c>
      <c r="CX97" s="371" t="str">
        <f ca="1">+IF(OFFSET('Sanitation Data'!$F$31,0,10*ROW('Sanitation Data'!F91))="","",OFFSET('Sanitation Data'!$F$31,0,10*ROW('Sanitation Data'!F91)))</f>
        <v/>
      </c>
      <c r="CY97" s="371" t="str">
        <f ca="1">+IF(OFFSET('Sanitation Data'!$F$32,0,10*ROW('Sanitation Data'!F91))="","",OFFSET('Sanitation Data'!$F$32,0,10*ROW('Sanitation Data'!F91)))</f>
        <v/>
      </c>
      <c r="CZ97" s="371" t="str">
        <f ca="1">+IF(OFFSET('Sanitation Data'!$G$28,0,10*ROW('Sanitation Data'!G91))="","",OFFSET('Sanitation Data'!$G$28,0,10*ROW('Sanitation Data'!G91)))</f>
        <v/>
      </c>
      <c r="DA97" s="371" t="str">
        <f ca="1">+IF(OFFSET('Sanitation Data'!$G$29,0,10*ROW('Sanitation Data'!G91))="","",OFFSET('Sanitation Data'!$G$29,0,10*ROW('Sanitation Data'!G91)))</f>
        <v/>
      </c>
      <c r="DB97" s="371" t="str">
        <f ca="1">+IF(OFFSET('Sanitation Data'!$G$30,0,10*ROW('Sanitation Data'!G91))="","",OFFSET('Sanitation Data'!$G$30,0,10*ROW('Sanitation Data'!G91)))</f>
        <v/>
      </c>
      <c r="DC97" s="371" t="str">
        <f ca="1">+IF(OFFSET('Sanitation Data'!$G$31,0,10*ROW('Sanitation Data'!G91))="","",OFFSET('Sanitation Data'!$G$31,0,10*ROW('Sanitation Data'!G91)))</f>
        <v/>
      </c>
      <c r="DD97" s="371" t="str">
        <f ca="1">+IF(OFFSET('Sanitation Data'!$G$32,0,10*ROW('Sanitation Data'!G91))="","",OFFSET('Sanitation Data'!$G$32,0,10*ROW('Sanitation Data'!G91)))</f>
        <v/>
      </c>
      <c r="DE97" s="371" t="str">
        <f ca="1">+IF(OFFSET('Sanitation Data'!$H$28,0,10*ROW('Sanitation Data'!H91))="","",OFFSET('Sanitation Data'!$H$28,0,10*ROW('Sanitation Data'!H91)))</f>
        <v/>
      </c>
      <c r="DF97" s="371" t="str">
        <f ca="1">+IF(OFFSET('Sanitation Data'!$H$29,0,10*ROW('Sanitation Data'!H91))="","",OFFSET('Sanitation Data'!$H$29,0,10*ROW('Sanitation Data'!H91)))</f>
        <v/>
      </c>
      <c r="DG97" s="371" t="str">
        <f ca="1">+IF(OFFSET('Sanitation Data'!$H$30,0,10*ROW('Sanitation Data'!H91))="","",OFFSET('Sanitation Data'!$H$30,0,10*ROW('Sanitation Data'!H91)))</f>
        <v/>
      </c>
      <c r="DH97" s="371" t="str">
        <f ca="1">+IF(OFFSET('Sanitation Data'!$H$31,0,10*ROW('Sanitation Data'!H91))="","",OFFSET('Sanitation Data'!$H$31,0,10*ROW('Sanitation Data'!H91)))</f>
        <v/>
      </c>
      <c r="DI97" s="371" t="str">
        <f ca="1">+IF(OFFSET('Sanitation Data'!$H$32,0,10*ROW('Sanitation Data'!H91))="","",OFFSET('Sanitation Data'!$H$32,0,10*ROW('Sanitation Data'!H91)))</f>
        <v/>
      </c>
      <c r="DJ97" s="371" t="str">
        <f ca="1">+IF(OFFSET('Sanitation Data'!$I$28,0,10*ROW('Sanitation Data'!I91))="","",OFFSET('Sanitation Data'!$I$28,0,10*ROW('Sanitation Data'!I91)))</f>
        <v/>
      </c>
      <c r="DK97" s="371" t="str">
        <f ca="1">+IF(OFFSET('Sanitation Data'!$I$29,0,10*ROW('Sanitation Data'!I91))="","",OFFSET('Sanitation Data'!$I$29,0,10*ROW('Sanitation Data'!I91)))</f>
        <v/>
      </c>
      <c r="DL97" s="371" t="str">
        <f ca="1">+IF(OFFSET('Sanitation Data'!$I$30,0,10*ROW('Sanitation Data'!I91))="","",OFFSET('Sanitation Data'!$I$30,0,10*ROW('Sanitation Data'!I91)))</f>
        <v/>
      </c>
      <c r="DM97" s="371" t="str">
        <f ca="1">+IF(OFFSET('Sanitation Data'!$I$31,0,10*ROW('Sanitation Data'!I91))="","",OFFSET('Sanitation Data'!$I$31,0,10*ROW('Sanitation Data'!I91)))</f>
        <v/>
      </c>
      <c r="DN97" s="371" t="str">
        <f ca="1">+IF(OFFSET('Sanitation Data'!$I$32,0,10*ROW('Sanitation Data'!I91))="","",OFFSET('Sanitation Data'!$I$32,0,10*ROW('Sanitation Data'!I91)))</f>
        <v/>
      </c>
      <c r="DO97" s="371" t="str">
        <f ca="1">+IF(OFFSET('Hygiene Data'!$D$11,0,10*ROW('Hygiene Data'!D91))="","",OFFSET('Hygiene Data'!$D$11,0,10*ROW('Hygiene Data'!D91)))</f>
        <v/>
      </c>
      <c r="DP97" s="371" t="str">
        <f ca="1">+IF(OFFSET('Hygiene Data'!$D$12,0,10*ROW('Hygiene Data'!D91))="","",OFFSET('Hygiene Data'!$D$12,0,10*ROW('Hygiene Data'!D91)))</f>
        <v/>
      </c>
      <c r="DQ97" s="371" t="str">
        <f ca="1">+IF(OFFSET('Hygiene Data'!$D$13,0,10*ROW('Hygiene Data'!D91))="","",OFFSET('Hygiene Data'!$D$13,0,10*ROW('Hygiene Data'!D91)))</f>
        <v/>
      </c>
      <c r="DR97" s="371" t="str">
        <f ca="1">+IF(OFFSET('Hygiene Data'!$E$11,0,10*ROW('Hygiene Data'!E91))="","",OFFSET('Hygiene Data'!$E$11,0,10*ROW('Hygiene Data'!E91)))</f>
        <v/>
      </c>
      <c r="DS97" s="371" t="str">
        <f ca="1">+IF(OFFSET('Hygiene Data'!$E$12,0,10*ROW('Hygiene Data'!E91))="","",OFFSET('Hygiene Data'!$E$12,0,10*ROW('Hygiene Data'!E91)))</f>
        <v/>
      </c>
      <c r="DT97" s="371" t="str">
        <f ca="1">+IF(OFFSET('Hygiene Data'!$E$13,0,10*ROW('Hygiene Data'!E91))="","",OFFSET('Hygiene Data'!$E$13,0,10*ROW('Hygiene Data'!E91)))</f>
        <v/>
      </c>
      <c r="DU97" s="371" t="str">
        <f ca="1">+IF(OFFSET('Hygiene Data'!$F$11,0,10*ROW('Hygiene Data'!F91))="","",OFFSET('Hygiene Data'!$F$11,0,10*ROW('Hygiene Data'!F91)))</f>
        <v/>
      </c>
      <c r="DV97" s="371" t="str">
        <f ca="1">+IF(OFFSET('Hygiene Data'!$F$12,0,10*ROW('Hygiene Data'!F91))="","",OFFSET('Hygiene Data'!$F$12,0,10*ROW('Hygiene Data'!F91)))</f>
        <v/>
      </c>
      <c r="DW97" s="371" t="str">
        <f ca="1">+IF(OFFSET('Hygiene Data'!$F$13,0,10*ROW('Hygiene Data'!F91))="","",OFFSET('Hygiene Data'!$F$13,0,10*ROW('Hygiene Data'!F91)))</f>
        <v/>
      </c>
      <c r="DX97" s="371" t="str">
        <f ca="1">+IF(OFFSET('Hygiene Data'!$G$11,0,10*ROW('Hygiene Data'!G91))="","",OFFSET('Hygiene Data'!$G$11,0,10*ROW('Hygiene Data'!G91)))</f>
        <v/>
      </c>
      <c r="DY97" s="371" t="str">
        <f ca="1">+IF(OFFSET('Hygiene Data'!$G$12,0,10*ROW('Hygiene Data'!G91))="","",OFFSET('Hygiene Data'!$G$12,0,10*ROW('Hygiene Data'!G91)))</f>
        <v/>
      </c>
      <c r="DZ97" s="371" t="str">
        <f ca="1">+IF(OFFSET('Hygiene Data'!$G$13,0,10*ROW('Hygiene Data'!G91))="","",OFFSET('Hygiene Data'!$G$13,0,10*ROW('Hygiene Data'!G91)))</f>
        <v/>
      </c>
      <c r="EA97" s="371" t="str">
        <f ca="1">+IF(OFFSET('Hygiene Data'!$H$11,0,10*ROW('Hygiene Data'!H91))="","",OFFSET('Hygiene Data'!$H$11,0,10*ROW('Hygiene Data'!H91)))</f>
        <v/>
      </c>
      <c r="EB97" s="371" t="str">
        <f ca="1">+IF(OFFSET('Hygiene Data'!$H$12,0,10*ROW('Hygiene Data'!H91))="","",OFFSET('Hygiene Data'!$H$12,0,10*ROW('Hygiene Data'!H91)))</f>
        <v/>
      </c>
      <c r="EC97" s="371" t="str">
        <f ca="1">+IF(OFFSET('Hygiene Data'!$H$13,0,10*ROW('Hygiene Data'!H91))="","",OFFSET('Hygiene Data'!$H$13,0,10*ROW('Hygiene Data'!H91)))</f>
        <v/>
      </c>
      <c r="ED97" s="371" t="str">
        <f ca="1">+IF(OFFSET('Hygiene Data'!$I$11,0,10*ROW('Hygiene Data'!I91))="","",OFFSET('Hygiene Data'!$I$11,0,10*ROW('Hygiene Data'!I91)))</f>
        <v/>
      </c>
      <c r="EE97" s="371" t="str">
        <f ca="1">+IF(OFFSET('Hygiene Data'!$I$12,0,10*ROW('Hygiene Data'!I91))="","",OFFSET('Hygiene Data'!$I$12,0,10*ROW('Hygiene Data'!I91)))</f>
        <v/>
      </c>
      <c r="EF97" s="371" t="str">
        <f ca="1">+IF(OFFSET('Hygiene Data'!$I$13,0,10*ROW('Hygiene Data'!I91))="","",OFFSET('Hygiene Data'!$I$13,0,10*ROW('Hygiene Data'!I91)))</f>
        <v/>
      </c>
    </row>
    <row r="98" spans="1:136" x14ac:dyDescent="0.25">
      <c r="A98" s="480" t="str">
        <f ca="1">+IF(OFFSET('Water Data'!$B$2,0,10*ROW('Water Data'!E92))="","",OFFSET('Water Data'!$B$2,0,10*ROW('Water Data'!E92)))</f>
        <v/>
      </c>
      <c r="B98" s="480"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7" t="str">
        <f t="shared" ca="1" si="1"/>
        <v/>
      </c>
      <c r="D98" s="508"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8"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8"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8"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8"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8"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8"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8"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8"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8"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8"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8"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8"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8"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8"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8"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8"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8"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9"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9"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9"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9"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9"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9"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9"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9"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9"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9"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9"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9"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9"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9"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9"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9"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9"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9"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9"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9"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9"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9"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9"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9"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9"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9"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9"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9"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9"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9"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10"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6"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10"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10"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10"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10"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10"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10"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10"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10"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10"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10"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10"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10"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10"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10"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10"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10"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1" t="str">
        <f ca="1">+IF(OFFSET('Water Data'!$D$27,0,10*ROW('Water Data'!D92))="","",OFFSET('Water Data'!$D$27,0,10*ROW('Water Data'!D92)))</f>
        <v/>
      </c>
      <c r="BT98" s="371" t="str">
        <f ca="1">+IF(OFFSET('Water Data'!$D$28,0,10*ROW('Water Data'!D92))="","",OFFSET('Water Data'!$D$28,0,10*ROW('Water Data'!D92)))</f>
        <v/>
      </c>
      <c r="BU98" s="371" t="str">
        <f ca="1">+IF(OFFSET('Water Data'!$D$29,0,10*ROW('Water Data'!D92))="","",OFFSET('Water Data'!$D$29,0,10*ROW('Water Data'!D92)))</f>
        <v/>
      </c>
      <c r="BV98" s="371" t="str">
        <f ca="1">+IF(OFFSET('Water Data'!$E$27,0,10*ROW('Water Data'!E92))="","",OFFSET('Water Data'!$E$27,0,10*ROW('Water Data'!E92)))</f>
        <v/>
      </c>
      <c r="BW98" s="371" t="str">
        <f ca="1">+IF(OFFSET('Water Data'!$E$28,0,10*ROW('Water Data'!E92))="","",OFFSET('Water Data'!$E$28,0,10*ROW('Water Data'!E92)))</f>
        <v/>
      </c>
      <c r="BX98" s="371" t="str">
        <f ca="1">+IF(OFFSET('Water Data'!$E$29,0,10*ROW('Water Data'!E92))="","",OFFSET('Water Data'!$E$29,0,10*ROW('Water Data'!E92)))</f>
        <v/>
      </c>
      <c r="BY98" s="371" t="str">
        <f ca="1">+IF(OFFSET('Water Data'!$F$27,0,10*ROW('Water Data'!F92))="","",OFFSET('Water Data'!$F$27,0,10*ROW('Water Data'!F92)))</f>
        <v/>
      </c>
      <c r="BZ98" s="371" t="str">
        <f ca="1">+IF(OFFSET('Water Data'!$F$28,0,10*ROW('Water Data'!F92))="","",OFFSET('Water Data'!$F$28,0,10*ROW('Water Data'!F92)))</f>
        <v/>
      </c>
      <c r="CA98" s="371" t="str">
        <f ca="1">+IF(OFFSET('Water Data'!$F$29,0,10*ROW('Water Data'!F92))="","",OFFSET('Water Data'!$F$29,0,10*ROW('Water Data'!F92)))</f>
        <v/>
      </c>
      <c r="CB98" s="371" t="str">
        <f ca="1">+IF(OFFSET('Water Data'!$G$27,0,10*ROW('Water Data'!G92))="","",OFFSET('Water Data'!$G$27,0,10*ROW('Water Data'!G92)))</f>
        <v/>
      </c>
      <c r="CC98" s="371" t="str">
        <f ca="1">+IF(OFFSET('Water Data'!$G$28,0,10*ROW('Water Data'!G92))="","",OFFSET('Water Data'!$G$28,0,10*ROW('Water Data'!G92)))</f>
        <v/>
      </c>
      <c r="CD98" s="371" t="str">
        <f ca="1">+IF(OFFSET('Water Data'!$G$29,0,10*ROW('Water Data'!G92))="","",OFFSET('Water Data'!$G$29,0,10*ROW('Water Data'!G92)))</f>
        <v/>
      </c>
      <c r="CE98" s="371" t="str">
        <f ca="1">+IF(OFFSET('Water Data'!$H$27,0,10*ROW('Water Data'!H92))="","",OFFSET('Water Data'!$H$27,0,10*ROW('Water Data'!H92)))</f>
        <v/>
      </c>
      <c r="CF98" s="371" t="str">
        <f ca="1">+IF(OFFSET('Water Data'!$H$28,0,10*ROW('Water Data'!H92))="","",OFFSET('Water Data'!$H$28,0,10*ROW('Water Data'!H92)))</f>
        <v/>
      </c>
      <c r="CG98" s="371" t="str">
        <f ca="1">+IF(OFFSET('Water Data'!$H$29,0,10*ROW('Water Data'!H92))="","",OFFSET('Water Data'!$H$29,0,10*ROW('Water Data'!H92)))</f>
        <v/>
      </c>
      <c r="CH98" s="371" t="str">
        <f ca="1">+IF(OFFSET('Water Data'!$I$27,0,10*ROW('Water Data'!I92))="","",OFFSET('Water Data'!$I$27,0,10*ROW('Water Data'!I92)))</f>
        <v/>
      </c>
      <c r="CI98" s="371" t="str">
        <f ca="1">+IF(OFFSET('Water Data'!$I$28,0,10*ROW('Water Data'!I92))="","",OFFSET('Water Data'!$I$28,0,10*ROW('Water Data'!I92)))</f>
        <v/>
      </c>
      <c r="CJ98" s="371" t="str">
        <f ca="1">+IF(OFFSET('Water Data'!$I$29,0,10*ROW('Water Data'!I92))="","",OFFSET('Water Data'!$I$29,0,10*ROW('Water Data'!I92)))</f>
        <v/>
      </c>
      <c r="CK98" s="371" t="str">
        <f ca="1">+IF(OFFSET('Sanitation Data'!$D$28,0,10*ROW('Sanitation Data'!D92))="","",OFFSET('Sanitation Data'!$D$28,0,10*ROW('Sanitation Data'!D92)))</f>
        <v/>
      </c>
      <c r="CL98" s="371" t="str">
        <f ca="1">+IF(OFFSET('Sanitation Data'!$D$29,0,10*ROW('Sanitation Data'!D92))="","",OFFSET('Sanitation Data'!$D$29,0,10*ROW('Sanitation Data'!D92)))</f>
        <v/>
      </c>
      <c r="CM98" s="371" t="str">
        <f ca="1">+IF(OFFSET('Sanitation Data'!$D$30,0,10*ROW('Sanitation Data'!D92))="","",OFFSET('Sanitation Data'!$D$30,0,10*ROW('Sanitation Data'!D92)))</f>
        <v/>
      </c>
      <c r="CN98" s="371" t="str">
        <f ca="1">+IF(OFFSET('Sanitation Data'!$D$31,0,10*ROW('Sanitation Data'!D92))="","",OFFSET('Sanitation Data'!$D$31,0,10*ROW('Sanitation Data'!D92)))</f>
        <v/>
      </c>
      <c r="CO98" s="371" t="str">
        <f ca="1">+IF(OFFSET('Sanitation Data'!$D$32,0,10*ROW('Sanitation Data'!D92))="","",OFFSET('Sanitation Data'!$D$32,0,10*ROW('Sanitation Data'!D92)))</f>
        <v/>
      </c>
      <c r="CP98" s="371" t="str">
        <f ca="1">+IF(OFFSET('Sanitation Data'!$E$28,0,10*ROW('Sanitation Data'!E92))="","",OFFSET('Sanitation Data'!$E$28,0,10*ROW('Sanitation Data'!E92)))</f>
        <v/>
      </c>
      <c r="CQ98" s="371" t="str">
        <f ca="1">+IF(OFFSET('Sanitation Data'!$E$29,0,10*ROW('Sanitation Data'!E92))="","",OFFSET('Sanitation Data'!$E$29,0,10*ROW('Sanitation Data'!E92)))</f>
        <v/>
      </c>
      <c r="CR98" s="371" t="str">
        <f ca="1">+IF(OFFSET('Sanitation Data'!$E$30,0,10*ROW('Sanitation Data'!E92))="","",OFFSET('Sanitation Data'!$E$30,0,10*ROW('Sanitation Data'!E92)))</f>
        <v/>
      </c>
      <c r="CS98" s="371" t="str">
        <f ca="1">+IF(OFFSET('Sanitation Data'!$E$31,0,10*ROW('Sanitation Data'!E92))="","",OFFSET('Sanitation Data'!$E$31,0,10*ROW('Sanitation Data'!E92)))</f>
        <v/>
      </c>
      <c r="CT98" s="371" t="str">
        <f ca="1">+IF(OFFSET('Sanitation Data'!$E$32,0,10*ROW('Sanitation Data'!E92))="","",OFFSET('Sanitation Data'!$E$32,0,10*ROW('Sanitation Data'!E92)))</f>
        <v/>
      </c>
      <c r="CU98" s="371" t="str">
        <f ca="1">+IF(OFFSET('Sanitation Data'!$F$28,0,10*ROW('Sanitation Data'!F92))="","",OFFSET('Sanitation Data'!$F$28,0,10*ROW('Sanitation Data'!F92)))</f>
        <v/>
      </c>
      <c r="CV98" s="371" t="str">
        <f ca="1">+IF(OFFSET('Sanitation Data'!$F$29,0,10*ROW('Sanitation Data'!F92))="","",OFFSET('Sanitation Data'!$F$29,0,10*ROW('Sanitation Data'!F92)))</f>
        <v/>
      </c>
      <c r="CW98" s="371" t="str">
        <f ca="1">+IF(OFFSET('Sanitation Data'!$F$30,0,10*ROW('Sanitation Data'!F92))="","",OFFSET('Sanitation Data'!$F$30,0,10*ROW('Sanitation Data'!F92)))</f>
        <v/>
      </c>
      <c r="CX98" s="371" t="str">
        <f ca="1">+IF(OFFSET('Sanitation Data'!$F$31,0,10*ROW('Sanitation Data'!F92))="","",OFFSET('Sanitation Data'!$F$31,0,10*ROW('Sanitation Data'!F92)))</f>
        <v/>
      </c>
      <c r="CY98" s="371" t="str">
        <f ca="1">+IF(OFFSET('Sanitation Data'!$F$32,0,10*ROW('Sanitation Data'!F92))="","",OFFSET('Sanitation Data'!$F$32,0,10*ROW('Sanitation Data'!F92)))</f>
        <v/>
      </c>
      <c r="CZ98" s="371" t="str">
        <f ca="1">+IF(OFFSET('Sanitation Data'!$G$28,0,10*ROW('Sanitation Data'!G92))="","",OFFSET('Sanitation Data'!$G$28,0,10*ROW('Sanitation Data'!G92)))</f>
        <v/>
      </c>
      <c r="DA98" s="371" t="str">
        <f ca="1">+IF(OFFSET('Sanitation Data'!$G$29,0,10*ROW('Sanitation Data'!G92))="","",OFFSET('Sanitation Data'!$G$29,0,10*ROW('Sanitation Data'!G92)))</f>
        <v/>
      </c>
      <c r="DB98" s="371" t="str">
        <f ca="1">+IF(OFFSET('Sanitation Data'!$G$30,0,10*ROW('Sanitation Data'!G92))="","",OFFSET('Sanitation Data'!$G$30,0,10*ROW('Sanitation Data'!G92)))</f>
        <v/>
      </c>
      <c r="DC98" s="371" t="str">
        <f ca="1">+IF(OFFSET('Sanitation Data'!$G$31,0,10*ROW('Sanitation Data'!G92))="","",OFFSET('Sanitation Data'!$G$31,0,10*ROW('Sanitation Data'!G92)))</f>
        <v/>
      </c>
      <c r="DD98" s="371" t="str">
        <f ca="1">+IF(OFFSET('Sanitation Data'!$G$32,0,10*ROW('Sanitation Data'!G92))="","",OFFSET('Sanitation Data'!$G$32,0,10*ROW('Sanitation Data'!G92)))</f>
        <v/>
      </c>
      <c r="DE98" s="371" t="str">
        <f ca="1">+IF(OFFSET('Sanitation Data'!$H$28,0,10*ROW('Sanitation Data'!H92))="","",OFFSET('Sanitation Data'!$H$28,0,10*ROW('Sanitation Data'!H92)))</f>
        <v/>
      </c>
      <c r="DF98" s="371" t="str">
        <f ca="1">+IF(OFFSET('Sanitation Data'!$H$29,0,10*ROW('Sanitation Data'!H92))="","",OFFSET('Sanitation Data'!$H$29,0,10*ROW('Sanitation Data'!H92)))</f>
        <v/>
      </c>
      <c r="DG98" s="371" t="str">
        <f ca="1">+IF(OFFSET('Sanitation Data'!$H$30,0,10*ROW('Sanitation Data'!H92))="","",OFFSET('Sanitation Data'!$H$30,0,10*ROW('Sanitation Data'!H92)))</f>
        <v/>
      </c>
      <c r="DH98" s="371" t="str">
        <f ca="1">+IF(OFFSET('Sanitation Data'!$H$31,0,10*ROW('Sanitation Data'!H92))="","",OFFSET('Sanitation Data'!$H$31,0,10*ROW('Sanitation Data'!H92)))</f>
        <v/>
      </c>
      <c r="DI98" s="371" t="str">
        <f ca="1">+IF(OFFSET('Sanitation Data'!$H$32,0,10*ROW('Sanitation Data'!H92))="","",OFFSET('Sanitation Data'!$H$32,0,10*ROW('Sanitation Data'!H92)))</f>
        <v/>
      </c>
      <c r="DJ98" s="371" t="str">
        <f ca="1">+IF(OFFSET('Sanitation Data'!$I$28,0,10*ROW('Sanitation Data'!I92))="","",OFFSET('Sanitation Data'!$I$28,0,10*ROW('Sanitation Data'!I92)))</f>
        <v/>
      </c>
      <c r="DK98" s="371" t="str">
        <f ca="1">+IF(OFFSET('Sanitation Data'!$I$29,0,10*ROW('Sanitation Data'!I92))="","",OFFSET('Sanitation Data'!$I$29,0,10*ROW('Sanitation Data'!I92)))</f>
        <v/>
      </c>
      <c r="DL98" s="371" t="str">
        <f ca="1">+IF(OFFSET('Sanitation Data'!$I$30,0,10*ROW('Sanitation Data'!I92))="","",OFFSET('Sanitation Data'!$I$30,0,10*ROW('Sanitation Data'!I92)))</f>
        <v/>
      </c>
      <c r="DM98" s="371" t="str">
        <f ca="1">+IF(OFFSET('Sanitation Data'!$I$31,0,10*ROW('Sanitation Data'!I92))="","",OFFSET('Sanitation Data'!$I$31,0,10*ROW('Sanitation Data'!I92)))</f>
        <v/>
      </c>
      <c r="DN98" s="371" t="str">
        <f ca="1">+IF(OFFSET('Sanitation Data'!$I$32,0,10*ROW('Sanitation Data'!I92))="","",OFFSET('Sanitation Data'!$I$32,0,10*ROW('Sanitation Data'!I92)))</f>
        <v/>
      </c>
      <c r="DO98" s="371" t="str">
        <f ca="1">+IF(OFFSET('Hygiene Data'!$D$11,0,10*ROW('Hygiene Data'!D92))="","",OFFSET('Hygiene Data'!$D$11,0,10*ROW('Hygiene Data'!D92)))</f>
        <v/>
      </c>
      <c r="DP98" s="371" t="str">
        <f ca="1">+IF(OFFSET('Hygiene Data'!$D$12,0,10*ROW('Hygiene Data'!D92))="","",OFFSET('Hygiene Data'!$D$12,0,10*ROW('Hygiene Data'!D92)))</f>
        <v/>
      </c>
      <c r="DQ98" s="371" t="str">
        <f ca="1">+IF(OFFSET('Hygiene Data'!$D$13,0,10*ROW('Hygiene Data'!D92))="","",OFFSET('Hygiene Data'!$D$13,0,10*ROW('Hygiene Data'!D92)))</f>
        <v/>
      </c>
      <c r="DR98" s="371" t="str">
        <f ca="1">+IF(OFFSET('Hygiene Data'!$E$11,0,10*ROW('Hygiene Data'!E92))="","",OFFSET('Hygiene Data'!$E$11,0,10*ROW('Hygiene Data'!E92)))</f>
        <v/>
      </c>
      <c r="DS98" s="371" t="str">
        <f ca="1">+IF(OFFSET('Hygiene Data'!$E$12,0,10*ROW('Hygiene Data'!E92))="","",OFFSET('Hygiene Data'!$E$12,0,10*ROW('Hygiene Data'!E92)))</f>
        <v/>
      </c>
      <c r="DT98" s="371" t="str">
        <f ca="1">+IF(OFFSET('Hygiene Data'!$E$13,0,10*ROW('Hygiene Data'!E92))="","",OFFSET('Hygiene Data'!$E$13,0,10*ROW('Hygiene Data'!E92)))</f>
        <v/>
      </c>
      <c r="DU98" s="371" t="str">
        <f ca="1">+IF(OFFSET('Hygiene Data'!$F$11,0,10*ROW('Hygiene Data'!F92))="","",OFFSET('Hygiene Data'!$F$11,0,10*ROW('Hygiene Data'!F92)))</f>
        <v/>
      </c>
      <c r="DV98" s="371" t="str">
        <f ca="1">+IF(OFFSET('Hygiene Data'!$F$12,0,10*ROW('Hygiene Data'!F92))="","",OFFSET('Hygiene Data'!$F$12,0,10*ROW('Hygiene Data'!F92)))</f>
        <v/>
      </c>
      <c r="DW98" s="371" t="str">
        <f ca="1">+IF(OFFSET('Hygiene Data'!$F$13,0,10*ROW('Hygiene Data'!F92))="","",OFFSET('Hygiene Data'!$F$13,0,10*ROW('Hygiene Data'!F92)))</f>
        <v/>
      </c>
      <c r="DX98" s="371" t="str">
        <f ca="1">+IF(OFFSET('Hygiene Data'!$G$11,0,10*ROW('Hygiene Data'!G92))="","",OFFSET('Hygiene Data'!$G$11,0,10*ROW('Hygiene Data'!G92)))</f>
        <v/>
      </c>
      <c r="DY98" s="371" t="str">
        <f ca="1">+IF(OFFSET('Hygiene Data'!$G$12,0,10*ROW('Hygiene Data'!G92))="","",OFFSET('Hygiene Data'!$G$12,0,10*ROW('Hygiene Data'!G92)))</f>
        <v/>
      </c>
      <c r="DZ98" s="371" t="str">
        <f ca="1">+IF(OFFSET('Hygiene Data'!$G$13,0,10*ROW('Hygiene Data'!G92))="","",OFFSET('Hygiene Data'!$G$13,0,10*ROW('Hygiene Data'!G92)))</f>
        <v/>
      </c>
      <c r="EA98" s="371" t="str">
        <f ca="1">+IF(OFFSET('Hygiene Data'!$H$11,0,10*ROW('Hygiene Data'!H92))="","",OFFSET('Hygiene Data'!$H$11,0,10*ROW('Hygiene Data'!H92)))</f>
        <v/>
      </c>
      <c r="EB98" s="371" t="str">
        <f ca="1">+IF(OFFSET('Hygiene Data'!$H$12,0,10*ROW('Hygiene Data'!H92))="","",OFFSET('Hygiene Data'!$H$12,0,10*ROW('Hygiene Data'!H92)))</f>
        <v/>
      </c>
      <c r="EC98" s="371" t="str">
        <f ca="1">+IF(OFFSET('Hygiene Data'!$H$13,0,10*ROW('Hygiene Data'!H92))="","",OFFSET('Hygiene Data'!$H$13,0,10*ROW('Hygiene Data'!H92)))</f>
        <v/>
      </c>
      <c r="ED98" s="371" t="str">
        <f ca="1">+IF(OFFSET('Hygiene Data'!$I$11,0,10*ROW('Hygiene Data'!I92))="","",OFFSET('Hygiene Data'!$I$11,0,10*ROW('Hygiene Data'!I92)))</f>
        <v/>
      </c>
      <c r="EE98" s="371" t="str">
        <f ca="1">+IF(OFFSET('Hygiene Data'!$I$12,0,10*ROW('Hygiene Data'!I92))="","",OFFSET('Hygiene Data'!$I$12,0,10*ROW('Hygiene Data'!I92)))</f>
        <v/>
      </c>
      <c r="EF98" s="371" t="str">
        <f ca="1">+IF(OFFSET('Hygiene Data'!$I$13,0,10*ROW('Hygiene Data'!I92))="","",OFFSET('Hygiene Data'!$I$13,0,10*ROW('Hygiene Data'!I92)))</f>
        <v/>
      </c>
    </row>
    <row r="99" spans="1:136" x14ac:dyDescent="0.25">
      <c r="A99" s="480" t="str">
        <f ca="1">+IF(OFFSET('Water Data'!$B$2,0,10*ROW('Water Data'!E93))="","",OFFSET('Water Data'!$B$2,0,10*ROW('Water Data'!E93)))</f>
        <v/>
      </c>
      <c r="B99" s="480"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7" t="str">
        <f t="shared" ca="1" si="1"/>
        <v/>
      </c>
      <c r="D99" s="508"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8"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8"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8"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8"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8"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8"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8"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8"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8"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8"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8"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8"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8"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8"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8"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8"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8"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9"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9"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9"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9"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9"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9"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9"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9"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9"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9"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9"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9"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9"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9"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9"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9"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9"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9"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9"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9"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9"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9"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9"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9"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9"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9"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9"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9"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9"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9"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10"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6"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10"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10"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10"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10"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10"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10"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10"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10"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10"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10"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10"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10"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10"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10"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10"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10"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1" t="str">
        <f ca="1">+IF(OFFSET('Water Data'!$D$27,0,10*ROW('Water Data'!D93))="","",OFFSET('Water Data'!$D$27,0,10*ROW('Water Data'!D93)))</f>
        <v/>
      </c>
      <c r="BT99" s="371" t="str">
        <f ca="1">+IF(OFFSET('Water Data'!$D$28,0,10*ROW('Water Data'!D93))="","",OFFSET('Water Data'!$D$28,0,10*ROW('Water Data'!D93)))</f>
        <v/>
      </c>
      <c r="BU99" s="371" t="str">
        <f ca="1">+IF(OFFSET('Water Data'!$D$29,0,10*ROW('Water Data'!D93))="","",OFFSET('Water Data'!$D$29,0,10*ROW('Water Data'!D93)))</f>
        <v/>
      </c>
      <c r="BV99" s="371" t="str">
        <f ca="1">+IF(OFFSET('Water Data'!$E$27,0,10*ROW('Water Data'!E93))="","",OFFSET('Water Data'!$E$27,0,10*ROW('Water Data'!E93)))</f>
        <v/>
      </c>
      <c r="BW99" s="371" t="str">
        <f ca="1">+IF(OFFSET('Water Data'!$E$28,0,10*ROW('Water Data'!E93))="","",OFFSET('Water Data'!$E$28,0,10*ROW('Water Data'!E93)))</f>
        <v/>
      </c>
      <c r="BX99" s="371" t="str">
        <f ca="1">+IF(OFFSET('Water Data'!$E$29,0,10*ROW('Water Data'!E93))="","",OFFSET('Water Data'!$E$29,0,10*ROW('Water Data'!E93)))</f>
        <v/>
      </c>
      <c r="BY99" s="371" t="str">
        <f ca="1">+IF(OFFSET('Water Data'!$F$27,0,10*ROW('Water Data'!F93))="","",OFFSET('Water Data'!$F$27,0,10*ROW('Water Data'!F93)))</f>
        <v/>
      </c>
      <c r="BZ99" s="371" t="str">
        <f ca="1">+IF(OFFSET('Water Data'!$F$28,0,10*ROW('Water Data'!F93))="","",OFFSET('Water Data'!$F$28,0,10*ROW('Water Data'!F93)))</f>
        <v/>
      </c>
      <c r="CA99" s="371" t="str">
        <f ca="1">+IF(OFFSET('Water Data'!$F$29,0,10*ROW('Water Data'!F93))="","",OFFSET('Water Data'!$F$29,0,10*ROW('Water Data'!F93)))</f>
        <v/>
      </c>
      <c r="CB99" s="371" t="str">
        <f ca="1">+IF(OFFSET('Water Data'!$G$27,0,10*ROW('Water Data'!G93))="","",OFFSET('Water Data'!$G$27,0,10*ROW('Water Data'!G93)))</f>
        <v/>
      </c>
      <c r="CC99" s="371" t="str">
        <f ca="1">+IF(OFFSET('Water Data'!$G$28,0,10*ROW('Water Data'!G93))="","",OFFSET('Water Data'!$G$28,0,10*ROW('Water Data'!G93)))</f>
        <v/>
      </c>
      <c r="CD99" s="371" t="str">
        <f ca="1">+IF(OFFSET('Water Data'!$G$29,0,10*ROW('Water Data'!G93))="","",OFFSET('Water Data'!$G$29,0,10*ROW('Water Data'!G93)))</f>
        <v/>
      </c>
      <c r="CE99" s="371" t="str">
        <f ca="1">+IF(OFFSET('Water Data'!$H$27,0,10*ROW('Water Data'!H93))="","",OFFSET('Water Data'!$H$27,0,10*ROW('Water Data'!H93)))</f>
        <v/>
      </c>
      <c r="CF99" s="371" t="str">
        <f ca="1">+IF(OFFSET('Water Data'!$H$28,0,10*ROW('Water Data'!H93))="","",OFFSET('Water Data'!$H$28,0,10*ROW('Water Data'!H93)))</f>
        <v/>
      </c>
      <c r="CG99" s="371" t="str">
        <f ca="1">+IF(OFFSET('Water Data'!$H$29,0,10*ROW('Water Data'!H93))="","",OFFSET('Water Data'!$H$29,0,10*ROW('Water Data'!H93)))</f>
        <v/>
      </c>
      <c r="CH99" s="371" t="str">
        <f ca="1">+IF(OFFSET('Water Data'!$I$27,0,10*ROW('Water Data'!I93))="","",OFFSET('Water Data'!$I$27,0,10*ROW('Water Data'!I93)))</f>
        <v/>
      </c>
      <c r="CI99" s="371" t="str">
        <f ca="1">+IF(OFFSET('Water Data'!$I$28,0,10*ROW('Water Data'!I93))="","",OFFSET('Water Data'!$I$28,0,10*ROW('Water Data'!I93)))</f>
        <v/>
      </c>
      <c r="CJ99" s="371" t="str">
        <f ca="1">+IF(OFFSET('Water Data'!$I$29,0,10*ROW('Water Data'!I93))="","",OFFSET('Water Data'!$I$29,0,10*ROW('Water Data'!I93)))</f>
        <v/>
      </c>
      <c r="CK99" s="371" t="str">
        <f ca="1">+IF(OFFSET('Sanitation Data'!$D$28,0,10*ROW('Sanitation Data'!D93))="","",OFFSET('Sanitation Data'!$D$28,0,10*ROW('Sanitation Data'!D93)))</f>
        <v/>
      </c>
      <c r="CL99" s="371" t="str">
        <f ca="1">+IF(OFFSET('Sanitation Data'!$D$29,0,10*ROW('Sanitation Data'!D93))="","",OFFSET('Sanitation Data'!$D$29,0,10*ROW('Sanitation Data'!D93)))</f>
        <v/>
      </c>
      <c r="CM99" s="371" t="str">
        <f ca="1">+IF(OFFSET('Sanitation Data'!$D$30,0,10*ROW('Sanitation Data'!D93))="","",OFFSET('Sanitation Data'!$D$30,0,10*ROW('Sanitation Data'!D93)))</f>
        <v/>
      </c>
      <c r="CN99" s="371" t="str">
        <f ca="1">+IF(OFFSET('Sanitation Data'!$D$31,0,10*ROW('Sanitation Data'!D93))="","",OFFSET('Sanitation Data'!$D$31,0,10*ROW('Sanitation Data'!D93)))</f>
        <v/>
      </c>
      <c r="CO99" s="371" t="str">
        <f ca="1">+IF(OFFSET('Sanitation Data'!$D$32,0,10*ROW('Sanitation Data'!D93))="","",OFFSET('Sanitation Data'!$D$32,0,10*ROW('Sanitation Data'!D93)))</f>
        <v/>
      </c>
      <c r="CP99" s="371" t="str">
        <f ca="1">+IF(OFFSET('Sanitation Data'!$E$28,0,10*ROW('Sanitation Data'!E93))="","",OFFSET('Sanitation Data'!$E$28,0,10*ROW('Sanitation Data'!E93)))</f>
        <v/>
      </c>
      <c r="CQ99" s="371" t="str">
        <f ca="1">+IF(OFFSET('Sanitation Data'!$E$29,0,10*ROW('Sanitation Data'!E93))="","",OFFSET('Sanitation Data'!$E$29,0,10*ROW('Sanitation Data'!E93)))</f>
        <v/>
      </c>
      <c r="CR99" s="371" t="str">
        <f ca="1">+IF(OFFSET('Sanitation Data'!$E$30,0,10*ROW('Sanitation Data'!E93))="","",OFFSET('Sanitation Data'!$E$30,0,10*ROW('Sanitation Data'!E93)))</f>
        <v/>
      </c>
      <c r="CS99" s="371" t="str">
        <f ca="1">+IF(OFFSET('Sanitation Data'!$E$31,0,10*ROW('Sanitation Data'!E93))="","",OFFSET('Sanitation Data'!$E$31,0,10*ROW('Sanitation Data'!E93)))</f>
        <v/>
      </c>
      <c r="CT99" s="371" t="str">
        <f ca="1">+IF(OFFSET('Sanitation Data'!$E$32,0,10*ROW('Sanitation Data'!E93))="","",OFFSET('Sanitation Data'!$E$32,0,10*ROW('Sanitation Data'!E93)))</f>
        <v/>
      </c>
      <c r="CU99" s="371" t="str">
        <f ca="1">+IF(OFFSET('Sanitation Data'!$F$28,0,10*ROW('Sanitation Data'!F93))="","",OFFSET('Sanitation Data'!$F$28,0,10*ROW('Sanitation Data'!F93)))</f>
        <v/>
      </c>
      <c r="CV99" s="371" t="str">
        <f ca="1">+IF(OFFSET('Sanitation Data'!$F$29,0,10*ROW('Sanitation Data'!F93))="","",OFFSET('Sanitation Data'!$F$29,0,10*ROW('Sanitation Data'!F93)))</f>
        <v/>
      </c>
      <c r="CW99" s="371" t="str">
        <f ca="1">+IF(OFFSET('Sanitation Data'!$F$30,0,10*ROW('Sanitation Data'!F93))="","",OFFSET('Sanitation Data'!$F$30,0,10*ROW('Sanitation Data'!F93)))</f>
        <v/>
      </c>
      <c r="CX99" s="371" t="str">
        <f ca="1">+IF(OFFSET('Sanitation Data'!$F$31,0,10*ROW('Sanitation Data'!F93))="","",OFFSET('Sanitation Data'!$F$31,0,10*ROW('Sanitation Data'!F93)))</f>
        <v/>
      </c>
      <c r="CY99" s="371" t="str">
        <f ca="1">+IF(OFFSET('Sanitation Data'!$F$32,0,10*ROW('Sanitation Data'!F93))="","",OFFSET('Sanitation Data'!$F$32,0,10*ROW('Sanitation Data'!F93)))</f>
        <v/>
      </c>
      <c r="CZ99" s="371" t="str">
        <f ca="1">+IF(OFFSET('Sanitation Data'!$G$28,0,10*ROW('Sanitation Data'!G93))="","",OFFSET('Sanitation Data'!$G$28,0,10*ROW('Sanitation Data'!G93)))</f>
        <v/>
      </c>
      <c r="DA99" s="371" t="str">
        <f ca="1">+IF(OFFSET('Sanitation Data'!$G$29,0,10*ROW('Sanitation Data'!G93))="","",OFFSET('Sanitation Data'!$G$29,0,10*ROW('Sanitation Data'!G93)))</f>
        <v/>
      </c>
      <c r="DB99" s="371" t="str">
        <f ca="1">+IF(OFFSET('Sanitation Data'!$G$30,0,10*ROW('Sanitation Data'!G93))="","",OFFSET('Sanitation Data'!$G$30,0,10*ROW('Sanitation Data'!G93)))</f>
        <v/>
      </c>
      <c r="DC99" s="371" t="str">
        <f ca="1">+IF(OFFSET('Sanitation Data'!$G$31,0,10*ROW('Sanitation Data'!G93))="","",OFFSET('Sanitation Data'!$G$31,0,10*ROW('Sanitation Data'!G93)))</f>
        <v/>
      </c>
      <c r="DD99" s="371" t="str">
        <f ca="1">+IF(OFFSET('Sanitation Data'!$G$32,0,10*ROW('Sanitation Data'!G93))="","",OFFSET('Sanitation Data'!$G$32,0,10*ROW('Sanitation Data'!G93)))</f>
        <v/>
      </c>
      <c r="DE99" s="371" t="str">
        <f ca="1">+IF(OFFSET('Sanitation Data'!$H$28,0,10*ROW('Sanitation Data'!H93))="","",OFFSET('Sanitation Data'!$H$28,0,10*ROW('Sanitation Data'!H93)))</f>
        <v/>
      </c>
      <c r="DF99" s="371" t="str">
        <f ca="1">+IF(OFFSET('Sanitation Data'!$H$29,0,10*ROW('Sanitation Data'!H93))="","",OFFSET('Sanitation Data'!$H$29,0,10*ROW('Sanitation Data'!H93)))</f>
        <v/>
      </c>
      <c r="DG99" s="371" t="str">
        <f ca="1">+IF(OFFSET('Sanitation Data'!$H$30,0,10*ROW('Sanitation Data'!H93))="","",OFFSET('Sanitation Data'!$H$30,0,10*ROW('Sanitation Data'!H93)))</f>
        <v/>
      </c>
      <c r="DH99" s="371" t="str">
        <f ca="1">+IF(OFFSET('Sanitation Data'!$H$31,0,10*ROW('Sanitation Data'!H93))="","",OFFSET('Sanitation Data'!$H$31,0,10*ROW('Sanitation Data'!H93)))</f>
        <v/>
      </c>
      <c r="DI99" s="371" t="str">
        <f ca="1">+IF(OFFSET('Sanitation Data'!$H$32,0,10*ROW('Sanitation Data'!H93))="","",OFFSET('Sanitation Data'!$H$32,0,10*ROW('Sanitation Data'!H93)))</f>
        <v/>
      </c>
      <c r="DJ99" s="371" t="str">
        <f ca="1">+IF(OFFSET('Sanitation Data'!$I$28,0,10*ROW('Sanitation Data'!I93))="","",OFFSET('Sanitation Data'!$I$28,0,10*ROW('Sanitation Data'!I93)))</f>
        <v/>
      </c>
      <c r="DK99" s="371" t="str">
        <f ca="1">+IF(OFFSET('Sanitation Data'!$I$29,0,10*ROW('Sanitation Data'!I93))="","",OFFSET('Sanitation Data'!$I$29,0,10*ROW('Sanitation Data'!I93)))</f>
        <v/>
      </c>
      <c r="DL99" s="371" t="str">
        <f ca="1">+IF(OFFSET('Sanitation Data'!$I$30,0,10*ROW('Sanitation Data'!I93))="","",OFFSET('Sanitation Data'!$I$30,0,10*ROW('Sanitation Data'!I93)))</f>
        <v/>
      </c>
      <c r="DM99" s="371" t="str">
        <f ca="1">+IF(OFFSET('Sanitation Data'!$I$31,0,10*ROW('Sanitation Data'!I93))="","",OFFSET('Sanitation Data'!$I$31,0,10*ROW('Sanitation Data'!I93)))</f>
        <v/>
      </c>
      <c r="DN99" s="371" t="str">
        <f ca="1">+IF(OFFSET('Sanitation Data'!$I$32,0,10*ROW('Sanitation Data'!I93))="","",OFFSET('Sanitation Data'!$I$32,0,10*ROW('Sanitation Data'!I93)))</f>
        <v/>
      </c>
      <c r="DO99" s="371" t="str">
        <f ca="1">+IF(OFFSET('Hygiene Data'!$D$11,0,10*ROW('Hygiene Data'!D93))="","",OFFSET('Hygiene Data'!$D$11,0,10*ROW('Hygiene Data'!D93)))</f>
        <v/>
      </c>
      <c r="DP99" s="371" t="str">
        <f ca="1">+IF(OFFSET('Hygiene Data'!$D$12,0,10*ROW('Hygiene Data'!D93))="","",OFFSET('Hygiene Data'!$D$12,0,10*ROW('Hygiene Data'!D93)))</f>
        <v/>
      </c>
      <c r="DQ99" s="371" t="str">
        <f ca="1">+IF(OFFSET('Hygiene Data'!$D$13,0,10*ROW('Hygiene Data'!D93))="","",OFFSET('Hygiene Data'!$D$13,0,10*ROW('Hygiene Data'!D93)))</f>
        <v/>
      </c>
      <c r="DR99" s="371" t="str">
        <f ca="1">+IF(OFFSET('Hygiene Data'!$E$11,0,10*ROW('Hygiene Data'!E93))="","",OFFSET('Hygiene Data'!$E$11,0,10*ROW('Hygiene Data'!E93)))</f>
        <v/>
      </c>
      <c r="DS99" s="371" t="str">
        <f ca="1">+IF(OFFSET('Hygiene Data'!$E$12,0,10*ROW('Hygiene Data'!E93))="","",OFFSET('Hygiene Data'!$E$12,0,10*ROW('Hygiene Data'!E93)))</f>
        <v/>
      </c>
      <c r="DT99" s="371" t="str">
        <f ca="1">+IF(OFFSET('Hygiene Data'!$E$13,0,10*ROW('Hygiene Data'!E93))="","",OFFSET('Hygiene Data'!$E$13,0,10*ROW('Hygiene Data'!E93)))</f>
        <v/>
      </c>
      <c r="DU99" s="371" t="str">
        <f ca="1">+IF(OFFSET('Hygiene Data'!$F$11,0,10*ROW('Hygiene Data'!F93))="","",OFFSET('Hygiene Data'!$F$11,0,10*ROW('Hygiene Data'!F93)))</f>
        <v/>
      </c>
      <c r="DV99" s="371" t="str">
        <f ca="1">+IF(OFFSET('Hygiene Data'!$F$12,0,10*ROW('Hygiene Data'!F93))="","",OFFSET('Hygiene Data'!$F$12,0,10*ROW('Hygiene Data'!F93)))</f>
        <v/>
      </c>
      <c r="DW99" s="371" t="str">
        <f ca="1">+IF(OFFSET('Hygiene Data'!$F$13,0,10*ROW('Hygiene Data'!F93))="","",OFFSET('Hygiene Data'!$F$13,0,10*ROW('Hygiene Data'!F93)))</f>
        <v/>
      </c>
      <c r="DX99" s="371" t="str">
        <f ca="1">+IF(OFFSET('Hygiene Data'!$G$11,0,10*ROW('Hygiene Data'!G93))="","",OFFSET('Hygiene Data'!$G$11,0,10*ROW('Hygiene Data'!G93)))</f>
        <v/>
      </c>
      <c r="DY99" s="371" t="str">
        <f ca="1">+IF(OFFSET('Hygiene Data'!$G$12,0,10*ROW('Hygiene Data'!G93))="","",OFFSET('Hygiene Data'!$G$12,0,10*ROW('Hygiene Data'!G93)))</f>
        <v/>
      </c>
      <c r="DZ99" s="371" t="str">
        <f ca="1">+IF(OFFSET('Hygiene Data'!$G$13,0,10*ROW('Hygiene Data'!G93))="","",OFFSET('Hygiene Data'!$G$13,0,10*ROW('Hygiene Data'!G93)))</f>
        <v/>
      </c>
      <c r="EA99" s="371" t="str">
        <f ca="1">+IF(OFFSET('Hygiene Data'!$H$11,0,10*ROW('Hygiene Data'!H93))="","",OFFSET('Hygiene Data'!$H$11,0,10*ROW('Hygiene Data'!H93)))</f>
        <v/>
      </c>
      <c r="EB99" s="371" t="str">
        <f ca="1">+IF(OFFSET('Hygiene Data'!$H$12,0,10*ROW('Hygiene Data'!H93))="","",OFFSET('Hygiene Data'!$H$12,0,10*ROW('Hygiene Data'!H93)))</f>
        <v/>
      </c>
      <c r="EC99" s="371" t="str">
        <f ca="1">+IF(OFFSET('Hygiene Data'!$H$13,0,10*ROW('Hygiene Data'!H93))="","",OFFSET('Hygiene Data'!$H$13,0,10*ROW('Hygiene Data'!H93)))</f>
        <v/>
      </c>
      <c r="ED99" s="371" t="str">
        <f ca="1">+IF(OFFSET('Hygiene Data'!$I$11,0,10*ROW('Hygiene Data'!I93))="","",OFFSET('Hygiene Data'!$I$11,0,10*ROW('Hygiene Data'!I93)))</f>
        <v/>
      </c>
      <c r="EE99" s="371" t="str">
        <f ca="1">+IF(OFFSET('Hygiene Data'!$I$12,0,10*ROW('Hygiene Data'!I93))="","",OFFSET('Hygiene Data'!$I$12,0,10*ROW('Hygiene Data'!I93)))</f>
        <v/>
      </c>
      <c r="EF99" s="371" t="str">
        <f ca="1">+IF(OFFSET('Hygiene Data'!$I$13,0,10*ROW('Hygiene Data'!I93))="","",OFFSET('Hygiene Data'!$I$13,0,10*ROW('Hygiene Data'!I93)))</f>
        <v/>
      </c>
    </row>
    <row r="100" spans="1:136" x14ac:dyDescent="0.25">
      <c r="A100" s="480" t="str">
        <f ca="1">+IF(OFFSET('Water Data'!$B$2,0,10*ROW('Water Data'!E94))="","",OFFSET('Water Data'!$B$2,0,10*ROW('Water Data'!E94)))</f>
        <v/>
      </c>
      <c r="B100" s="480"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7" t="str">
        <f t="shared" ca="1" si="1"/>
        <v/>
      </c>
      <c r="D100" s="508"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8"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8"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8"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8"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8"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8"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8"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8"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8"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8"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8"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8"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8"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8"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8"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8"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8"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9"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9"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9"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9"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9"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9"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9"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9"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9"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9"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9"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9"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9"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9"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9"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9"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9"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9"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9"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9"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9"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9"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9"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9"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9"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9"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9"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9"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9"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9"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10"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6"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10"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10"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10"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10"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10"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10"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10"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10"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10"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10"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10"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10"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10"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10"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10"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10"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1" t="str">
        <f ca="1">+IF(OFFSET('Water Data'!$D$27,0,10*ROW('Water Data'!D94))="","",OFFSET('Water Data'!$D$27,0,10*ROW('Water Data'!D94)))</f>
        <v/>
      </c>
      <c r="BT100" s="371" t="str">
        <f ca="1">+IF(OFFSET('Water Data'!$D$28,0,10*ROW('Water Data'!D94))="","",OFFSET('Water Data'!$D$28,0,10*ROW('Water Data'!D94)))</f>
        <v/>
      </c>
      <c r="BU100" s="371" t="str">
        <f ca="1">+IF(OFFSET('Water Data'!$D$29,0,10*ROW('Water Data'!D94))="","",OFFSET('Water Data'!$D$29,0,10*ROW('Water Data'!D94)))</f>
        <v/>
      </c>
      <c r="BV100" s="371" t="str">
        <f ca="1">+IF(OFFSET('Water Data'!$E$27,0,10*ROW('Water Data'!E94))="","",OFFSET('Water Data'!$E$27,0,10*ROW('Water Data'!E94)))</f>
        <v/>
      </c>
      <c r="BW100" s="371" t="str">
        <f ca="1">+IF(OFFSET('Water Data'!$E$28,0,10*ROW('Water Data'!E94))="","",OFFSET('Water Data'!$E$28,0,10*ROW('Water Data'!E94)))</f>
        <v/>
      </c>
      <c r="BX100" s="371" t="str">
        <f ca="1">+IF(OFFSET('Water Data'!$E$29,0,10*ROW('Water Data'!E94))="","",OFFSET('Water Data'!$E$29,0,10*ROW('Water Data'!E94)))</f>
        <v/>
      </c>
      <c r="BY100" s="371" t="str">
        <f ca="1">+IF(OFFSET('Water Data'!$F$27,0,10*ROW('Water Data'!F94))="","",OFFSET('Water Data'!$F$27,0,10*ROW('Water Data'!F94)))</f>
        <v/>
      </c>
      <c r="BZ100" s="371" t="str">
        <f ca="1">+IF(OFFSET('Water Data'!$F$28,0,10*ROW('Water Data'!F94))="","",OFFSET('Water Data'!$F$28,0,10*ROW('Water Data'!F94)))</f>
        <v/>
      </c>
      <c r="CA100" s="371" t="str">
        <f ca="1">+IF(OFFSET('Water Data'!$F$29,0,10*ROW('Water Data'!F94))="","",OFFSET('Water Data'!$F$29,0,10*ROW('Water Data'!F94)))</f>
        <v/>
      </c>
      <c r="CB100" s="371" t="str">
        <f ca="1">+IF(OFFSET('Water Data'!$G$27,0,10*ROW('Water Data'!G94))="","",OFFSET('Water Data'!$G$27,0,10*ROW('Water Data'!G94)))</f>
        <v/>
      </c>
      <c r="CC100" s="371" t="str">
        <f ca="1">+IF(OFFSET('Water Data'!$G$28,0,10*ROW('Water Data'!G94))="","",OFFSET('Water Data'!$G$28,0,10*ROW('Water Data'!G94)))</f>
        <v/>
      </c>
      <c r="CD100" s="371" t="str">
        <f ca="1">+IF(OFFSET('Water Data'!$G$29,0,10*ROW('Water Data'!G94))="","",OFFSET('Water Data'!$G$29,0,10*ROW('Water Data'!G94)))</f>
        <v/>
      </c>
      <c r="CE100" s="371" t="str">
        <f ca="1">+IF(OFFSET('Water Data'!$H$27,0,10*ROW('Water Data'!H94))="","",OFFSET('Water Data'!$H$27,0,10*ROW('Water Data'!H94)))</f>
        <v/>
      </c>
      <c r="CF100" s="371" t="str">
        <f ca="1">+IF(OFFSET('Water Data'!$H$28,0,10*ROW('Water Data'!H94))="","",OFFSET('Water Data'!$H$28,0,10*ROW('Water Data'!H94)))</f>
        <v/>
      </c>
      <c r="CG100" s="371" t="str">
        <f ca="1">+IF(OFFSET('Water Data'!$H$29,0,10*ROW('Water Data'!H94))="","",OFFSET('Water Data'!$H$29,0,10*ROW('Water Data'!H94)))</f>
        <v/>
      </c>
      <c r="CH100" s="371" t="str">
        <f ca="1">+IF(OFFSET('Water Data'!$I$27,0,10*ROW('Water Data'!I94))="","",OFFSET('Water Data'!$I$27,0,10*ROW('Water Data'!I94)))</f>
        <v/>
      </c>
      <c r="CI100" s="371" t="str">
        <f ca="1">+IF(OFFSET('Water Data'!$I$28,0,10*ROW('Water Data'!I94))="","",OFFSET('Water Data'!$I$28,0,10*ROW('Water Data'!I94)))</f>
        <v/>
      </c>
      <c r="CJ100" s="371" t="str">
        <f ca="1">+IF(OFFSET('Water Data'!$I$29,0,10*ROW('Water Data'!I94))="","",OFFSET('Water Data'!$I$29,0,10*ROW('Water Data'!I94)))</f>
        <v/>
      </c>
      <c r="CK100" s="371" t="str">
        <f ca="1">+IF(OFFSET('Sanitation Data'!$D$28,0,10*ROW('Sanitation Data'!D94))="","",OFFSET('Sanitation Data'!$D$28,0,10*ROW('Sanitation Data'!D94)))</f>
        <v/>
      </c>
      <c r="CL100" s="371" t="str">
        <f ca="1">+IF(OFFSET('Sanitation Data'!$D$29,0,10*ROW('Sanitation Data'!D94))="","",OFFSET('Sanitation Data'!$D$29,0,10*ROW('Sanitation Data'!D94)))</f>
        <v/>
      </c>
      <c r="CM100" s="371" t="str">
        <f ca="1">+IF(OFFSET('Sanitation Data'!$D$30,0,10*ROW('Sanitation Data'!D94))="","",OFFSET('Sanitation Data'!$D$30,0,10*ROW('Sanitation Data'!D94)))</f>
        <v/>
      </c>
      <c r="CN100" s="371" t="str">
        <f ca="1">+IF(OFFSET('Sanitation Data'!$D$31,0,10*ROW('Sanitation Data'!D94))="","",OFFSET('Sanitation Data'!$D$31,0,10*ROW('Sanitation Data'!D94)))</f>
        <v/>
      </c>
      <c r="CO100" s="371" t="str">
        <f ca="1">+IF(OFFSET('Sanitation Data'!$D$32,0,10*ROW('Sanitation Data'!D94))="","",OFFSET('Sanitation Data'!$D$32,0,10*ROW('Sanitation Data'!D94)))</f>
        <v/>
      </c>
      <c r="CP100" s="371" t="str">
        <f ca="1">+IF(OFFSET('Sanitation Data'!$E$28,0,10*ROW('Sanitation Data'!E94))="","",OFFSET('Sanitation Data'!$E$28,0,10*ROW('Sanitation Data'!E94)))</f>
        <v/>
      </c>
      <c r="CQ100" s="371" t="str">
        <f ca="1">+IF(OFFSET('Sanitation Data'!$E$29,0,10*ROW('Sanitation Data'!E94))="","",OFFSET('Sanitation Data'!$E$29,0,10*ROW('Sanitation Data'!E94)))</f>
        <v/>
      </c>
      <c r="CR100" s="371" t="str">
        <f ca="1">+IF(OFFSET('Sanitation Data'!$E$30,0,10*ROW('Sanitation Data'!E94))="","",OFFSET('Sanitation Data'!$E$30,0,10*ROW('Sanitation Data'!E94)))</f>
        <v/>
      </c>
      <c r="CS100" s="371" t="str">
        <f ca="1">+IF(OFFSET('Sanitation Data'!$E$31,0,10*ROW('Sanitation Data'!E94))="","",OFFSET('Sanitation Data'!$E$31,0,10*ROW('Sanitation Data'!E94)))</f>
        <v/>
      </c>
      <c r="CT100" s="371" t="str">
        <f ca="1">+IF(OFFSET('Sanitation Data'!$E$32,0,10*ROW('Sanitation Data'!E94))="","",OFFSET('Sanitation Data'!$E$32,0,10*ROW('Sanitation Data'!E94)))</f>
        <v/>
      </c>
      <c r="CU100" s="371" t="str">
        <f ca="1">+IF(OFFSET('Sanitation Data'!$F$28,0,10*ROW('Sanitation Data'!F94))="","",OFFSET('Sanitation Data'!$F$28,0,10*ROW('Sanitation Data'!F94)))</f>
        <v/>
      </c>
      <c r="CV100" s="371" t="str">
        <f ca="1">+IF(OFFSET('Sanitation Data'!$F$29,0,10*ROW('Sanitation Data'!F94))="","",OFFSET('Sanitation Data'!$F$29,0,10*ROW('Sanitation Data'!F94)))</f>
        <v/>
      </c>
      <c r="CW100" s="371" t="str">
        <f ca="1">+IF(OFFSET('Sanitation Data'!$F$30,0,10*ROW('Sanitation Data'!F94))="","",OFFSET('Sanitation Data'!$F$30,0,10*ROW('Sanitation Data'!F94)))</f>
        <v/>
      </c>
      <c r="CX100" s="371" t="str">
        <f ca="1">+IF(OFFSET('Sanitation Data'!$F$31,0,10*ROW('Sanitation Data'!F94))="","",OFFSET('Sanitation Data'!$F$31,0,10*ROW('Sanitation Data'!F94)))</f>
        <v/>
      </c>
      <c r="CY100" s="371" t="str">
        <f ca="1">+IF(OFFSET('Sanitation Data'!$F$32,0,10*ROW('Sanitation Data'!F94))="","",OFFSET('Sanitation Data'!$F$32,0,10*ROW('Sanitation Data'!F94)))</f>
        <v/>
      </c>
      <c r="CZ100" s="371" t="str">
        <f ca="1">+IF(OFFSET('Sanitation Data'!$G$28,0,10*ROW('Sanitation Data'!G94))="","",OFFSET('Sanitation Data'!$G$28,0,10*ROW('Sanitation Data'!G94)))</f>
        <v/>
      </c>
      <c r="DA100" s="371" t="str">
        <f ca="1">+IF(OFFSET('Sanitation Data'!$G$29,0,10*ROW('Sanitation Data'!G94))="","",OFFSET('Sanitation Data'!$G$29,0,10*ROW('Sanitation Data'!G94)))</f>
        <v/>
      </c>
      <c r="DB100" s="371" t="str">
        <f ca="1">+IF(OFFSET('Sanitation Data'!$G$30,0,10*ROW('Sanitation Data'!G94))="","",OFFSET('Sanitation Data'!$G$30,0,10*ROW('Sanitation Data'!G94)))</f>
        <v/>
      </c>
      <c r="DC100" s="371" t="str">
        <f ca="1">+IF(OFFSET('Sanitation Data'!$G$31,0,10*ROW('Sanitation Data'!G94))="","",OFFSET('Sanitation Data'!$G$31,0,10*ROW('Sanitation Data'!G94)))</f>
        <v/>
      </c>
      <c r="DD100" s="371" t="str">
        <f ca="1">+IF(OFFSET('Sanitation Data'!$G$32,0,10*ROW('Sanitation Data'!G94))="","",OFFSET('Sanitation Data'!$G$32,0,10*ROW('Sanitation Data'!G94)))</f>
        <v/>
      </c>
      <c r="DE100" s="371" t="str">
        <f ca="1">+IF(OFFSET('Sanitation Data'!$H$28,0,10*ROW('Sanitation Data'!H94))="","",OFFSET('Sanitation Data'!$H$28,0,10*ROW('Sanitation Data'!H94)))</f>
        <v/>
      </c>
      <c r="DF100" s="371" t="str">
        <f ca="1">+IF(OFFSET('Sanitation Data'!$H$29,0,10*ROW('Sanitation Data'!H94))="","",OFFSET('Sanitation Data'!$H$29,0,10*ROW('Sanitation Data'!H94)))</f>
        <v/>
      </c>
      <c r="DG100" s="371" t="str">
        <f ca="1">+IF(OFFSET('Sanitation Data'!$H$30,0,10*ROW('Sanitation Data'!H94))="","",OFFSET('Sanitation Data'!$H$30,0,10*ROW('Sanitation Data'!H94)))</f>
        <v/>
      </c>
      <c r="DH100" s="371" t="str">
        <f ca="1">+IF(OFFSET('Sanitation Data'!$H$31,0,10*ROW('Sanitation Data'!H94))="","",OFFSET('Sanitation Data'!$H$31,0,10*ROW('Sanitation Data'!H94)))</f>
        <v/>
      </c>
      <c r="DI100" s="371" t="str">
        <f ca="1">+IF(OFFSET('Sanitation Data'!$H$32,0,10*ROW('Sanitation Data'!H94))="","",OFFSET('Sanitation Data'!$H$32,0,10*ROW('Sanitation Data'!H94)))</f>
        <v/>
      </c>
      <c r="DJ100" s="371" t="str">
        <f ca="1">+IF(OFFSET('Sanitation Data'!$I$28,0,10*ROW('Sanitation Data'!I94))="","",OFFSET('Sanitation Data'!$I$28,0,10*ROW('Sanitation Data'!I94)))</f>
        <v/>
      </c>
      <c r="DK100" s="371" t="str">
        <f ca="1">+IF(OFFSET('Sanitation Data'!$I$29,0,10*ROW('Sanitation Data'!I94))="","",OFFSET('Sanitation Data'!$I$29,0,10*ROW('Sanitation Data'!I94)))</f>
        <v/>
      </c>
      <c r="DL100" s="371" t="str">
        <f ca="1">+IF(OFFSET('Sanitation Data'!$I$30,0,10*ROW('Sanitation Data'!I94))="","",OFFSET('Sanitation Data'!$I$30,0,10*ROW('Sanitation Data'!I94)))</f>
        <v/>
      </c>
      <c r="DM100" s="371" t="str">
        <f ca="1">+IF(OFFSET('Sanitation Data'!$I$31,0,10*ROW('Sanitation Data'!I94))="","",OFFSET('Sanitation Data'!$I$31,0,10*ROW('Sanitation Data'!I94)))</f>
        <v/>
      </c>
      <c r="DN100" s="371" t="str">
        <f ca="1">+IF(OFFSET('Sanitation Data'!$I$32,0,10*ROW('Sanitation Data'!I94))="","",OFFSET('Sanitation Data'!$I$32,0,10*ROW('Sanitation Data'!I94)))</f>
        <v/>
      </c>
      <c r="DO100" s="371" t="str">
        <f ca="1">+IF(OFFSET('Hygiene Data'!$D$11,0,10*ROW('Hygiene Data'!D94))="","",OFFSET('Hygiene Data'!$D$11,0,10*ROW('Hygiene Data'!D94)))</f>
        <v/>
      </c>
      <c r="DP100" s="371" t="str">
        <f ca="1">+IF(OFFSET('Hygiene Data'!$D$12,0,10*ROW('Hygiene Data'!D94))="","",OFFSET('Hygiene Data'!$D$12,0,10*ROW('Hygiene Data'!D94)))</f>
        <v/>
      </c>
      <c r="DQ100" s="371" t="str">
        <f ca="1">+IF(OFFSET('Hygiene Data'!$D$13,0,10*ROW('Hygiene Data'!D94))="","",OFFSET('Hygiene Data'!$D$13,0,10*ROW('Hygiene Data'!D94)))</f>
        <v/>
      </c>
      <c r="DR100" s="371" t="str">
        <f ca="1">+IF(OFFSET('Hygiene Data'!$E$11,0,10*ROW('Hygiene Data'!E94))="","",OFFSET('Hygiene Data'!$E$11,0,10*ROW('Hygiene Data'!E94)))</f>
        <v/>
      </c>
      <c r="DS100" s="371" t="str">
        <f ca="1">+IF(OFFSET('Hygiene Data'!$E$12,0,10*ROW('Hygiene Data'!E94))="","",OFFSET('Hygiene Data'!$E$12,0,10*ROW('Hygiene Data'!E94)))</f>
        <v/>
      </c>
      <c r="DT100" s="371" t="str">
        <f ca="1">+IF(OFFSET('Hygiene Data'!$E$13,0,10*ROW('Hygiene Data'!E94))="","",OFFSET('Hygiene Data'!$E$13,0,10*ROW('Hygiene Data'!E94)))</f>
        <v/>
      </c>
      <c r="DU100" s="371" t="str">
        <f ca="1">+IF(OFFSET('Hygiene Data'!$F$11,0,10*ROW('Hygiene Data'!F94))="","",OFFSET('Hygiene Data'!$F$11,0,10*ROW('Hygiene Data'!F94)))</f>
        <v/>
      </c>
      <c r="DV100" s="371" t="str">
        <f ca="1">+IF(OFFSET('Hygiene Data'!$F$12,0,10*ROW('Hygiene Data'!F94))="","",OFFSET('Hygiene Data'!$F$12,0,10*ROW('Hygiene Data'!F94)))</f>
        <v/>
      </c>
      <c r="DW100" s="371" t="str">
        <f ca="1">+IF(OFFSET('Hygiene Data'!$F$13,0,10*ROW('Hygiene Data'!F94))="","",OFFSET('Hygiene Data'!$F$13,0,10*ROW('Hygiene Data'!F94)))</f>
        <v/>
      </c>
      <c r="DX100" s="371" t="str">
        <f ca="1">+IF(OFFSET('Hygiene Data'!$G$11,0,10*ROW('Hygiene Data'!G94))="","",OFFSET('Hygiene Data'!$G$11,0,10*ROW('Hygiene Data'!G94)))</f>
        <v/>
      </c>
      <c r="DY100" s="371" t="str">
        <f ca="1">+IF(OFFSET('Hygiene Data'!$G$12,0,10*ROW('Hygiene Data'!G94))="","",OFFSET('Hygiene Data'!$G$12,0,10*ROW('Hygiene Data'!G94)))</f>
        <v/>
      </c>
      <c r="DZ100" s="371" t="str">
        <f ca="1">+IF(OFFSET('Hygiene Data'!$G$13,0,10*ROW('Hygiene Data'!G94))="","",OFFSET('Hygiene Data'!$G$13,0,10*ROW('Hygiene Data'!G94)))</f>
        <v/>
      </c>
      <c r="EA100" s="371" t="str">
        <f ca="1">+IF(OFFSET('Hygiene Data'!$H$11,0,10*ROW('Hygiene Data'!H94))="","",OFFSET('Hygiene Data'!$H$11,0,10*ROW('Hygiene Data'!H94)))</f>
        <v/>
      </c>
      <c r="EB100" s="371" t="str">
        <f ca="1">+IF(OFFSET('Hygiene Data'!$H$12,0,10*ROW('Hygiene Data'!H94))="","",OFFSET('Hygiene Data'!$H$12,0,10*ROW('Hygiene Data'!H94)))</f>
        <v/>
      </c>
      <c r="EC100" s="371" t="str">
        <f ca="1">+IF(OFFSET('Hygiene Data'!$H$13,0,10*ROW('Hygiene Data'!H94))="","",OFFSET('Hygiene Data'!$H$13,0,10*ROW('Hygiene Data'!H94)))</f>
        <v/>
      </c>
      <c r="ED100" s="371" t="str">
        <f ca="1">+IF(OFFSET('Hygiene Data'!$I$11,0,10*ROW('Hygiene Data'!I94))="","",OFFSET('Hygiene Data'!$I$11,0,10*ROW('Hygiene Data'!I94)))</f>
        <v/>
      </c>
      <c r="EE100" s="371" t="str">
        <f ca="1">+IF(OFFSET('Hygiene Data'!$I$12,0,10*ROW('Hygiene Data'!I94))="","",OFFSET('Hygiene Data'!$I$12,0,10*ROW('Hygiene Data'!I94)))</f>
        <v/>
      </c>
      <c r="EF100" s="371" t="str">
        <f ca="1">+IF(OFFSET('Hygiene Data'!$I$13,0,10*ROW('Hygiene Data'!I94))="","",OFFSET('Hygiene Data'!$I$13,0,10*ROW('Hygiene Data'!I94)))</f>
        <v/>
      </c>
    </row>
    <row r="101" spans="1:136" x14ac:dyDescent="0.25">
      <c r="A101" s="480" t="str">
        <f ca="1">+IF(OFFSET('Water Data'!$B$2,0,10*ROW('Water Data'!E95))="","",OFFSET('Water Data'!$B$2,0,10*ROW('Water Data'!E95)))</f>
        <v/>
      </c>
      <c r="B101" s="480"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7" t="str">
        <f t="shared" ca="1" si="1"/>
        <v/>
      </c>
      <c r="D101" s="508"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8"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8"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8"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8"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8"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8"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8"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8"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8"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8"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8"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8"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8"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8"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8"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8"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8"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9"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9"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9"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9"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9"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9"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9"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9"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9"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9"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9"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9"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9"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9"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9"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9"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9"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9"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9"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9"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9"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9"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9"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9"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9"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9"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9"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9"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9"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9"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10"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6"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10"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10"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10"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10"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10"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10"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10"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10"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10"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10"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10"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10"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10"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10"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10"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10"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1" t="str">
        <f ca="1">+IF(OFFSET('Water Data'!$D$27,0,10*ROW('Water Data'!D95))="","",OFFSET('Water Data'!$D$27,0,10*ROW('Water Data'!D95)))</f>
        <v/>
      </c>
      <c r="BT101" s="371" t="str">
        <f ca="1">+IF(OFFSET('Water Data'!$D$28,0,10*ROW('Water Data'!D95))="","",OFFSET('Water Data'!$D$28,0,10*ROW('Water Data'!D95)))</f>
        <v/>
      </c>
      <c r="BU101" s="371" t="str">
        <f ca="1">+IF(OFFSET('Water Data'!$D$29,0,10*ROW('Water Data'!D95))="","",OFFSET('Water Data'!$D$29,0,10*ROW('Water Data'!D95)))</f>
        <v/>
      </c>
      <c r="BV101" s="371" t="str">
        <f ca="1">+IF(OFFSET('Water Data'!$E$27,0,10*ROW('Water Data'!E95))="","",OFFSET('Water Data'!$E$27,0,10*ROW('Water Data'!E95)))</f>
        <v/>
      </c>
      <c r="BW101" s="371" t="str">
        <f ca="1">+IF(OFFSET('Water Data'!$E$28,0,10*ROW('Water Data'!E95))="","",OFFSET('Water Data'!$E$28,0,10*ROW('Water Data'!E95)))</f>
        <v/>
      </c>
      <c r="BX101" s="371" t="str">
        <f ca="1">+IF(OFFSET('Water Data'!$E$29,0,10*ROW('Water Data'!E95))="","",OFFSET('Water Data'!$E$29,0,10*ROW('Water Data'!E95)))</f>
        <v/>
      </c>
      <c r="BY101" s="371" t="str">
        <f ca="1">+IF(OFFSET('Water Data'!$F$27,0,10*ROW('Water Data'!F95))="","",OFFSET('Water Data'!$F$27,0,10*ROW('Water Data'!F95)))</f>
        <v/>
      </c>
      <c r="BZ101" s="371" t="str">
        <f ca="1">+IF(OFFSET('Water Data'!$F$28,0,10*ROW('Water Data'!F95))="","",OFFSET('Water Data'!$F$28,0,10*ROW('Water Data'!F95)))</f>
        <v/>
      </c>
      <c r="CA101" s="371" t="str">
        <f ca="1">+IF(OFFSET('Water Data'!$F$29,0,10*ROW('Water Data'!F95))="","",OFFSET('Water Data'!$F$29,0,10*ROW('Water Data'!F95)))</f>
        <v/>
      </c>
      <c r="CB101" s="371" t="str">
        <f ca="1">+IF(OFFSET('Water Data'!$G$27,0,10*ROW('Water Data'!G95))="","",OFFSET('Water Data'!$G$27,0,10*ROW('Water Data'!G95)))</f>
        <v/>
      </c>
      <c r="CC101" s="371" t="str">
        <f ca="1">+IF(OFFSET('Water Data'!$G$28,0,10*ROW('Water Data'!G95))="","",OFFSET('Water Data'!$G$28,0,10*ROW('Water Data'!G95)))</f>
        <v/>
      </c>
      <c r="CD101" s="371" t="str">
        <f ca="1">+IF(OFFSET('Water Data'!$G$29,0,10*ROW('Water Data'!G95))="","",OFFSET('Water Data'!$G$29,0,10*ROW('Water Data'!G95)))</f>
        <v/>
      </c>
      <c r="CE101" s="371" t="str">
        <f ca="1">+IF(OFFSET('Water Data'!$H$27,0,10*ROW('Water Data'!H95))="","",OFFSET('Water Data'!$H$27,0,10*ROW('Water Data'!H95)))</f>
        <v/>
      </c>
      <c r="CF101" s="371" t="str">
        <f ca="1">+IF(OFFSET('Water Data'!$H$28,0,10*ROW('Water Data'!H95))="","",OFFSET('Water Data'!$H$28,0,10*ROW('Water Data'!H95)))</f>
        <v/>
      </c>
      <c r="CG101" s="371" t="str">
        <f ca="1">+IF(OFFSET('Water Data'!$H$29,0,10*ROW('Water Data'!H95))="","",OFFSET('Water Data'!$H$29,0,10*ROW('Water Data'!H95)))</f>
        <v/>
      </c>
      <c r="CH101" s="371" t="str">
        <f ca="1">+IF(OFFSET('Water Data'!$I$27,0,10*ROW('Water Data'!I95))="","",OFFSET('Water Data'!$I$27,0,10*ROW('Water Data'!I95)))</f>
        <v/>
      </c>
      <c r="CI101" s="371" t="str">
        <f ca="1">+IF(OFFSET('Water Data'!$I$28,0,10*ROW('Water Data'!I95))="","",OFFSET('Water Data'!$I$28,0,10*ROW('Water Data'!I95)))</f>
        <v/>
      </c>
      <c r="CJ101" s="371" t="str">
        <f ca="1">+IF(OFFSET('Water Data'!$I$29,0,10*ROW('Water Data'!I95))="","",OFFSET('Water Data'!$I$29,0,10*ROW('Water Data'!I95)))</f>
        <v/>
      </c>
      <c r="CK101" s="371" t="str">
        <f ca="1">+IF(OFFSET('Sanitation Data'!$D$28,0,10*ROW('Sanitation Data'!D95))="","",OFFSET('Sanitation Data'!$D$28,0,10*ROW('Sanitation Data'!D95)))</f>
        <v/>
      </c>
      <c r="CL101" s="371" t="str">
        <f ca="1">+IF(OFFSET('Sanitation Data'!$D$29,0,10*ROW('Sanitation Data'!D95))="","",OFFSET('Sanitation Data'!$D$29,0,10*ROW('Sanitation Data'!D95)))</f>
        <v/>
      </c>
      <c r="CM101" s="371" t="str">
        <f ca="1">+IF(OFFSET('Sanitation Data'!$D$30,0,10*ROW('Sanitation Data'!D95))="","",OFFSET('Sanitation Data'!$D$30,0,10*ROW('Sanitation Data'!D95)))</f>
        <v/>
      </c>
      <c r="CN101" s="371" t="str">
        <f ca="1">+IF(OFFSET('Sanitation Data'!$D$31,0,10*ROW('Sanitation Data'!D95))="","",OFFSET('Sanitation Data'!$D$31,0,10*ROW('Sanitation Data'!D95)))</f>
        <v/>
      </c>
      <c r="CO101" s="371" t="str">
        <f ca="1">+IF(OFFSET('Sanitation Data'!$D$32,0,10*ROW('Sanitation Data'!D95))="","",OFFSET('Sanitation Data'!$D$32,0,10*ROW('Sanitation Data'!D95)))</f>
        <v/>
      </c>
      <c r="CP101" s="371" t="str">
        <f ca="1">+IF(OFFSET('Sanitation Data'!$E$28,0,10*ROW('Sanitation Data'!E95))="","",OFFSET('Sanitation Data'!$E$28,0,10*ROW('Sanitation Data'!E95)))</f>
        <v/>
      </c>
      <c r="CQ101" s="371" t="str">
        <f ca="1">+IF(OFFSET('Sanitation Data'!$E$29,0,10*ROW('Sanitation Data'!E95))="","",OFFSET('Sanitation Data'!$E$29,0,10*ROW('Sanitation Data'!E95)))</f>
        <v/>
      </c>
      <c r="CR101" s="371" t="str">
        <f ca="1">+IF(OFFSET('Sanitation Data'!$E$30,0,10*ROW('Sanitation Data'!E95))="","",OFFSET('Sanitation Data'!$E$30,0,10*ROW('Sanitation Data'!E95)))</f>
        <v/>
      </c>
      <c r="CS101" s="371" t="str">
        <f ca="1">+IF(OFFSET('Sanitation Data'!$E$31,0,10*ROW('Sanitation Data'!E95))="","",OFFSET('Sanitation Data'!$E$31,0,10*ROW('Sanitation Data'!E95)))</f>
        <v/>
      </c>
      <c r="CT101" s="371" t="str">
        <f ca="1">+IF(OFFSET('Sanitation Data'!$E$32,0,10*ROW('Sanitation Data'!E95))="","",OFFSET('Sanitation Data'!$E$32,0,10*ROW('Sanitation Data'!E95)))</f>
        <v/>
      </c>
      <c r="CU101" s="371" t="str">
        <f ca="1">+IF(OFFSET('Sanitation Data'!$F$28,0,10*ROW('Sanitation Data'!F95))="","",OFFSET('Sanitation Data'!$F$28,0,10*ROW('Sanitation Data'!F95)))</f>
        <v/>
      </c>
      <c r="CV101" s="371" t="str">
        <f ca="1">+IF(OFFSET('Sanitation Data'!$F$29,0,10*ROW('Sanitation Data'!F95))="","",OFFSET('Sanitation Data'!$F$29,0,10*ROW('Sanitation Data'!F95)))</f>
        <v/>
      </c>
      <c r="CW101" s="371" t="str">
        <f ca="1">+IF(OFFSET('Sanitation Data'!$F$30,0,10*ROW('Sanitation Data'!F95))="","",OFFSET('Sanitation Data'!$F$30,0,10*ROW('Sanitation Data'!F95)))</f>
        <v/>
      </c>
      <c r="CX101" s="371" t="str">
        <f ca="1">+IF(OFFSET('Sanitation Data'!$F$31,0,10*ROW('Sanitation Data'!F95))="","",OFFSET('Sanitation Data'!$F$31,0,10*ROW('Sanitation Data'!F95)))</f>
        <v/>
      </c>
      <c r="CY101" s="371" t="str">
        <f ca="1">+IF(OFFSET('Sanitation Data'!$F$32,0,10*ROW('Sanitation Data'!F95))="","",OFFSET('Sanitation Data'!$F$32,0,10*ROW('Sanitation Data'!F95)))</f>
        <v/>
      </c>
      <c r="CZ101" s="371" t="str">
        <f ca="1">+IF(OFFSET('Sanitation Data'!$G$28,0,10*ROW('Sanitation Data'!G95))="","",OFFSET('Sanitation Data'!$G$28,0,10*ROW('Sanitation Data'!G95)))</f>
        <v/>
      </c>
      <c r="DA101" s="371" t="str">
        <f ca="1">+IF(OFFSET('Sanitation Data'!$G$29,0,10*ROW('Sanitation Data'!G95))="","",OFFSET('Sanitation Data'!$G$29,0,10*ROW('Sanitation Data'!G95)))</f>
        <v/>
      </c>
      <c r="DB101" s="371" t="str">
        <f ca="1">+IF(OFFSET('Sanitation Data'!$G$30,0,10*ROW('Sanitation Data'!G95))="","",OFFSET('Sanitation Data'!$G$30,0,10*ROW('Sanitation Data'!G95)))</f>
        <v/>
      </c>
      <c r="DC101" s="371" t="str">
        <f ca="1">+IF(OFFSET('Sanitation Data'!$G$31,0,10*ROW('Sanitation Data'!G95))="","",OFFSET('Sanitation Data'!$G$31,0,10*ROW('Sanitation Data'!G95)))</f>
        <v/>
      </c>
      <c r="DD101" s="371" t="str">
        <f ca="1">+IF(OFFSET('Sanitation Data'!$G$32,0,10*ROW('Sanitation Data'!G95))="","",OFFSET('Sanitation Data'!$G$32,0,10*ROW('Sanitation Data'!G95)))</f>
        <v/>
      </c>
      <c r="DE101" s="371" t="str">
        <f ca="1">+IF(OFFSET('Sanitation Data'!$H$28,0,10*ROW('Sanitation Data'!H95))="","",OFFSET('Sanitation Data'!$H$28,0,10*ROW('Sanitation Data'!H95)))</f>
        <v/>
      </c>
      <c r="DF101" s="371" t="str">
        <f ca="1">+IF(OFFSET('Sanitation Data'!$H$29,0,10*ROW('Sanitation Data'!H95))="","",OFFSET('Sanitation Data'!$H$29,0,10*ROW('Sanitation Data'!H95)))</f>
        <v/>
      </c>
      <c r="DG101" s="371" t="str">
        <f ca="1">+IF(OFFSET('Sanitation Data'!$H$30,0,10*ROW('Sanitation Data'!H95))="","",OFFSET('Sanitation Data'!$H$30,0,10*ROW('Sanitation Data'!H95)))</f>
        <v/>
      </c>
      <c r="DH101" s="371" t="str">
        <f ca="1">+IF(OFFSET('Sanitation Data'!$H$31,0,10*ROW('Sanitation Data'!H95))="","",OFFSET('Sanitation Data'!$H$31,0,10*ROW('Sanitation Data'!H95)))</f>
        <v/>
      </c>
      <c r="DI101" s="371" t="str">
        <f ca="1">+IF(OFFSET('Sanitation Data'!$H$32,0,10*ROW('Sanitation Data'!H95))="","",OFFSET('Sanitation Data'!$H$32,0,10*ROW('Sanitation Data'!H95)))</f>
        <v/>
      </c>
      <c r="DJ101" s="371" t="str">
        <f ca="1">+IF(OFFSET('Sanitation Data'!$I$28,0,10*ROW('Sanitation Data'!I95))="","",OFFSET('Sanitation Data'!$I$28,0,10*ROW('Sanitation Data'!I95)))</f>
        <v/>
      </c>
      <c r="DK101" s="371" t="str">
        <f ca="1">+IF(OFFSET('Sanitation Data'!$I$29,0,10*ROW('Sanitation Data'!I95))="","",OFFSET('Sanitation Data'!$I$29,0,10*ROW('Sanitation Data'!I95)))</f>
        <v/>
      </c>
      <c r="DL101" s="371" t="str">
        <f ca="1">+IF(OFFSET('Sanitation Data'!$I$30,0,10*ROW('Sanitation Data'!I95))="","",OFFSET('Sanitation Data'!$I$30,0,10*ROW('Sanitation Data'!I95)))</f>
        <v/>
      </c>
      <c r="DM101" s="371" t="str">
        <f ca="1">+IF(OFFSET('Sanitation Data'!$I$31,0,10*ROW('Sanitation Data'!I95))="","",OFFSET('Sanitation Data'!$I$31,0,10*ROW('Sanitation Data'!I95)))</f>
        <v/>
      </c>
      <c r="DN101" s="371" t="str">
        <f ca="1">+IF(OFFSET('Sanitation Data'!$I$32,0,10*ROW('Sanitation Data'!I95))="","",OFFSET('Sanitation Data'!$I$32,0,10*ROW('Sanitation Data'!I95)))</f>
        <v/>
      </c>
      <c r="DO101" s="371" t="str">
        <f ca="1">+IF(OFFSET('Hygiene Data'!$D$11,0,10*ROW('Hygiene Data'!D95))="","",OFFSET('Hygiene Data'!$D$11,0,10*ROW('Hygiene Data'!D95)))</f>
        <v/>
      </c>
      <c r="DP101" s="371" t="str">
        <f ca="1">+IF(OFFSET('Hygiene Data'!$D$12,0,10*ROW('Hygiene Data'!D95))="","",OFFSET('Hygiene Data'!$D$12,0,10*ROW('Hygiene Data'!D95)))</f>
        <v/>
      </c>
      <c r="DQ101" s="371" t="str">
        <f ca="1">+IF(OFFSET('Hygiene Data'!$D$13,0,10*ROW('Hygiene Data'!D95))="","",OFFSET('Hygiene Data'!$D$13,0,10*ROW('Hygiene Data'!D95)))</f>
        <v/>
      </c>
      <c r="DR101" s="371" t="str">
        <f ca="1">+IF(OFFSET('Hygiene Data'!$E$11,0,10*ROW('Hygiene Data'!E95))="","",OFFSET('Hygiene Data'!$E$11,0,10*ROW('Hygiene Data'!E95)))</f>
        <v/>
      </c>
      <c r="DS101" s="371" t="str">
        <f ca="1">+IF(OFFSET('Hygiene Data'!$E$12,0,10*ROW('Hygiene Data'!E95))="","",OFFSET('Hygiene Data'!$E$12,0,10*ROW('Hygiene Data'!E95)))</f>
        <v/>
      </c>
      <c r="DT101" s="371" t="str">
        <f ca="1">+IF(OFFSET('Hygiene Data'!$E$13,0,10*ROW('Hygiene Data'!E95))="","",OFFSET('Hygiene Data'!$E$13,0,10*ROW('Hygiene Data'!E95)))</f>
        <v/>
      </c>
      <c r="DU101" s="371" t="str">
        <f ca="1">+IF(OFFSET('Hygiene Data'!$F$11,0,10*ROW('Hygiene Data'!F95))="","",OFFSET('Hygiene Data'!$F$11,0,10*ROW('Hygiene Data'!F95)))</f>
        <v/>
      </c>
      <c r="DV101" s="371" t="str">
        <f ca="1">+IF(OFFSET('Hygiene Data'!$F$12,0,10*ROW('Hygiene Data'!F95))="","",OFFSET('Hygiene Data'!$F$12,0,10*ROW('Hygiene Data'!F95)))</f>
        <v/>
      </c>
      <c r="DW101" s="371" t="str">
        <f ca="1">+IF(OFFSET('Hygiene Data'!$F$13,0,10*ROW('Hygiene Data'!F95))="","",OFFSET('Hygiene Data'!$F$13,0,10*ROW('Hygiene Data'!F95)))</f>
        <v/>
      </c>
      <c r="DX101" s="371" t="str">
        <f ca="1">+IF(OFFSET('Hygiene Data'!$G$11,0,10*ROW('Hygiene Data'!G95))="","",OFFSET('Hygiene Data'!$G$11,0,10*ROW('Hygiene Data'!G95)))</f>
        <v/>
      </c>
      <c r="DY101" s="371" t="str">
        <f ca="1">+IF(OFFSET('Hygiene Data'!$G$12,0,10*ROW('Hygiene Data'!G95))="","",OFFSET('Hygiene Data'!$G$12,0,10*ROW('Hygiene Data'!G95)))</f>
        <v/>
      </c>
      <c r="DZ101" s="371" t="str">
        <f ca="1">+IF(OFFSET('Hygiene Data'!$G$13,0,10*ROW('Hygiene Data'!G95))="","",OFFSET('Hygiene Data'!$G$13,0,10*ROW('Hygiene Data'!G95)))</f>
        <v/>
      </c>
      <c r="EA101" s="371" t="str">
        <f ca="1">+IF(OFFSET('Hygiene Data'!$H$11,0,10*ROW('Hygiene Data'!H95))="","",OFFSET('Hygiene Data'!$H$11,0,10*ROW('Hygiene Data'!H95)))</f>
        <v/>
      </c>
      <c r="EB101" s="371" t="str">
        <f ca="1">+IF(OFFSET('Hygiene Data'!$H$12,0,10*ROW('Hygiene Data'!H95))="","",OFFSET('Hygiene Data'!$H$12,0,10*ROW('Hygiene Data'!H95)))</f>
        <v/>
      </c>
      <c r="EC101" s="371" t="str">
        <f ca="1">+IF(OFFSET('Hygiene Data'!$H$13,0,10*ROW('Hygiene Data'!H95))="","",OFFSET('Hygiene Data'!$H$13,0,10*ROW('Hygiene Data'!H95)))</f>
        <v/>
      </c>
      <c r="ED101" s="371" t="str">
        <f ca="1">+IF(OFFSET('Hygiene Data'!$I$11,0,10*ROW('Hygiene Data'!I95))="","",OFFSET('Hygiene Data'!$I$11,0,10*ROW('Hygiene Data'!I95)))</f>
        <v/>
      </c>
      <c r="EE101" s="371" t="str">
        <f ca="1">+IF(OFFSET('Hygiene Data'!$I$12,0,10*ROW('Hygiene Data'!I95))="","",OFFSET('Hygiene Data'!$I$12,0,10*ROW('Hygiene Data'!I95)))</f>
        <v/>
      </c>
      <c r="EF101" s="371" t="str">
        <f ca="1">+IF(OFFSET('Hygiene Data'!$I$13,0,10*ROW('Hygiene Data'!I95))="","",OFFSET('Hygiene Data'!$I$13,0,10*ROW('Hygiene Data'!I95)))</f>
        <v/>
      </c>
    </row>
    <row r="102" spans="1:136" x14ac:dyDescent="0.25">
      <c r="A102" s="480" t="str">
        <f ca="1">+IF(OFFSET('Water Data'!$B$2,0,10*ROW('Water Data'!E96))="","",OFFSET('Water Data'!$B$2,0,10*ROW('Water Data'!E96)))</f>
        <v/>
      </c>
      <c r="B102" s="480"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7" t="str">
        <f t="shared" ca="1" si="1"/>
        <v/>
      </c>
      <c r="D102" s="508"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8"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8"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8"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8"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8"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8"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8"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8"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8"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8"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8"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8"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8"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8"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8"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8"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8"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9"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9"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9"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9"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9"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9"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9"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9"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9"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9"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9"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9"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9"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9"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9"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9"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9"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9"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9"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9"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9"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9"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9"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9"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9"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9"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9"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9"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9"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9"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10"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6"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10"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10"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10"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10"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10"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10"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10"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10"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10"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10"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10"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10"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10"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10"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10"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10"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1" t="str">
        <f ca="1">+IF(OFFSET('Water Data'!$D$27,0,10*ROW('Water Data'!D96))="","",OFFSET('Water Data'!$D$27,0,10*ROW('Water Data'!D96)))</f>
        <v/>
      </c>
      <c r="BT102" s="371" t="str">
        <f ca="1">+IF(OFFSET('Water Data'!$D$28,0,10*ROW('Water Data'!D96))="","",OFFSET('Water Data'!$D$28,0,10*ROW('Water Data'!D96)))</f>
        <v/>
      </c>
      <c r="BU102" s="371" t="str">
        <f ca="1">+IF(OFFSET('Water Data'!$D$29,0,10*ROW('Water Data'!D96))="","",OFFSET('Water Data'!$D$29,0,10*ROW('Water Data'!D96)))</f>
        <v/>
      </c>
      <c r="BV102" s="371" t="str">
        <f ca="1">+IF(OFFSET('Water Data'!$E$27,0,10*ROW('Water Data'!E96))="","",OFFSET('Water Data'!$E$27,0,10*ROW('Water Data'!E96)))</f>
        <v/>
      </c>
      <c r="BW102" s="371" t="str">
        <f ca="1">+IF(OFFSET('Water Data'!$E$28,0,10*ROW('Water Data'!E96))="","",OFFSET('Water Data'!$E$28,0,10*ROW('Water Data'!E96)))</f>
        <v/>
      </c>
      <c r="BX102" s="371" t="str">
        <f ca="1">+IF(OFFSET('Water Data'!$E$29,0,10*ROW('Water Data'!E96))="","",OFFSET('Water Data'!$E$29,0,10*ROW('Water Data'!E96)))</f>
        <v/>
      </c>
      <c r="BY102" s="371" t="str">
        <f ca="1">+IF(OFFSET('Water Data'!$F$27,0,10*ROW('Water Data'!F96))="","",OFFSET('Water Data'!$F$27,0,10*ROW('Water Data'!F96)))</f>
        <v/>
      </c>
      <c r="BZ102" s="371" t="str">
        <f ca="1">+IF(OFFSET('Water Data'!$F$28,0,10*ROW('Water Data'!F96))="","",OFFSET('Water Data'!$F$28,0,10*ROW('Water Data'!F96)))</f>
        <v/>
      </c>
      <c r="CA102" s="371" t="str">
        <f ca="1">+IF(OFFSET('Water Data'!$F$29,0,10*ROW('Water Data'!F96))="","",OFFSET('Water Data'!$F$29,0,10*ROW('Water Data'!F96)))</f>
        <v/>
      </c>
      <c r="CB102" s="371" t="str">
        <f ca="1">+IF(OFFSET('Water Data'!$G$27,0,10*ROW('Water Data'!G96))="","",OFFSET('Water Data'!$G$27,0,10*ROW('Water Data'!G96)))</f>
        <v/>
      </c>
      <c r="CC102" s="371" t="str">
        <f ca="1">+IF(OFFSET('Water Data'!$G$28,0,10*ROW('Water Data'!G96))="","",OFFSET('Water Data'!$G$28,0,10*ROW('Water Data'!G96)))</f>
        <v/>
      </c>
      <c r="CD102" s="371" t="str">
        <f ca="1">+IF(OFFSET('Water Data'!$G$29,0,10*ROW('Water Data'!G96))="","",OFFSET('Water Data'!$G$29,0,10*ROW('Water Data'!G96)))</f>
        <v/>
      </c>
      <c r="CE102" s="371" t="str">
        <f ca="1">+IF(OFFSET('Water Data'!$H$27,0,10*ROW('Water Data'!H96))="","",OFFSET('Water Data'!$H$27,0,10*ROW('Water Data'!H96)))</f>
        <v/>
      </c>
      <c r="CF102" s="371" t="str">
        <f ca="1">+IF(OFFSET('Water Data'!$H$28,0,10*ROW('Water Data'!H96))="","",OFFSET('Water Data'!$H$28,0,10*ROW('Water Data'!H96)))</f>
        <v/>
      </c>
      <c r="CG102" s="371" t="str">
        <f ca="1">+IF(OFFSET('Water Data'!$H$29,0,10*ROW('Water Data'!H96))="","",OFFSET('Water Data'!$H$29,0,10*ROW('Water Data'!H96)))</f>
        <v/>
      </c>
      <c r="CH102" s="371" t="str">
        <f ca="1">+IF(OFFSET('Water Data'!$I$27,0,10*ROW('Water Data'!I96))="","",OFFSET('Water Data'!$I$27,0,10*ROW('Water Data'!I96)))</f>
        <v/>
      </c>
      <c r="CI102" s="371" t="str">
        <f ca="1">+IF(OFFSET('Water Data'!$I$28,0,10*ROW('Water Data'!I96))="","",OFFSET('Water Data'!$I$28,0,10*ROW('Water Data'!I96)))</f>
        <v/>
      </c>
      <c r="CJ102" s="371" t="str">
        <f ca="1">+IF(OFFSET('Water Data'!$I$29,0,10*ROW('Water Data'!I96))="","",OFFSET('Water Data'!$I$29,0,10*ROW('Water Data'!I96)))</f>
        <v/>
      </c>
      <c r="CK102" s="371" t="str">
        <f ca="1">+IF(OFFSET('Sanitation Data'!$D$28,0,10*ROW('Sanitation Data'!D96))="","",OFFSET('Sanitation Data'!$D$28,0,10*ROW('Sanitation Data'!D96)))</f>
        <v/>
      </c>
      <c r="CL102" s="371" t="str">
        <f ca="1">+IF(OFFSET('Sanitation Data'!$D$29,0,10*ROW('Sanitation Data'!D96))="","",OFFSET('Sanitation Data'!$D$29,0,10*ROW('Sanitation Data'!D96)))</f>
        <v/>
      </c>
      <c r="CM102" s="371" t="str">
        <f ca="1">+IF(OFFSET('Sanitation Data'!$D$30,0,10*ROW('Sanitation Data'!D96))="","",OFFSET('Sanitation Data'!$D$30,0,10*ROW('Sanitation Data'!D96)))</f>
        <v/>
      </c>
      <c r="CN102" s="371" t="str">
        <f ca="1">+IF(OFFSET('Sanitation Data'!$D$31,0,10*ROW('Sanitation Data'!D96))="","",OFFSET('Sanitation Data'!$D$31,0,10*ROW('Sanitation Data'!D96)))</f>
        <v/>
      </c>
      <c r="CO102" s="371" t="str">
        <f ca="1">+IF(OFFSET('Sanitation Data'!$D$32,0,10*ROW('Sanitation Data'!D96))="","",OFFSET('Sanitation Data'!$D$32,0,10*ROW('Sanitation Data'!D96)))</f>
        <v/>
      </c>
      <c r="CP102" s="371" t="str">
        <f ca="1">+IF(OFFSET('Sanitation Data'!$E$28,0,10*ROW('Sanitation Data'!E96))="","",OFFSET('Sanitation Data'!$E$28,0,10*ROW('Sanitation Data'!E96)))</f>
        <v/>
      </c>
      <c r="CQ102" s="371" t="str">
        <f ca="1">+IF(OFFSET('Sanitation Data'!$E$29,0,10*ROW('Sanitation Data'!E96))="","",OFFSET('Sanitation Data'!$E$29,0,10*ROW('Sanitation Data'!E96)))</f>
        <v/>
      </c>
      <c r="CR102" s="371" t="str">
        <f ca="1">+IF(OFFSET('Sanitation Data'!$E$30,0,10*ROW('Sanitation Data'!E96))="","",OFFSET('Sanitation Data'!$E$30,0,10*ROW('Sanitation Data'!E96)))</f>
        <v/>
      </c>
      <c r="CS102" s="371" t="str">
        <f ca="1">+IF(OFFSET('Sanitation Data'!$E$31,0,10*ROW('Sanitation Data'!E96))="","",OFFSET('Sanitation Data'!$E$31,0,10*ROW('Sanitation Data'!E96)))</f>
        <v/>
      </c>
      <c r="CT102" s="371" t="str">
        <f ca="1">+IF(OFFSET('Sanitation Data'!$E$32,0,10*ROW('Sanitation Data'!E96))="","",OFFSET('Sanitation Data'!$E$32,0,10*ROW('Sanitation Data'!E96)))</f>
        <v/>
      </c>
      <c r="CU102" s="371" t="str">
        <f ca="1">+IF(OFFSET('Sanitation Data'!$F$28,0,10*ROW('Sanitation Data'!F96))="","",OFFSET('Sanitation Data'!$F$28,0,10*ROW('Sanitation Data'!F96)))</f>
        <v/>
      </c>
      <c r="CV102" s="371" t="str">
        <f ca="1">+IF(OFFSET('Sanitation Data'!$F$29,0,10*ROW('Sanitation Data'!F96))="","",OFFSET('Sanitation Data'!$F$29,0,10*ROW('Sanitation Data'!F96)))</f>
        <v/>
      </c>
      <c r="CW102" s="371" t="str">
        <f ca="1">+IF(OFFSET('Sanitation Data'!$F$30,0,10*ROW('Sanitation Data'!F96))="","",OFFSET('Sanitation Data'!$F$30,0,10*ROW('Sanitation Data'!F96)))</f>
        <v/>
      </c>
      <c r="CX102" s="371" t="str">
        <f ca="1">+IF(OFFSET('Sanitation Data'!$F$31,0,10*ROW('Sanitation Data'!F96))="","",OFFSET('Sanitation Data'!$F$31,0,10*ROW('Sanitation Data'!F96)))</f>
        <v/>
      </c>
      <c r="CY102" s="371" t="str">
        <f ca="1">+IF(OFFSET('Sanitation Data'!$F$32,0,10*ROW('Sanitation Data'!F96))="","",OFFSET('Sanitation Data'!$F$32,0,10*ROW('Sanitation Data'!F96)))</f>
        <v/>
      </c>
      <c r="CZ102" s="371" t="str">
        <f ca="1">+IF(OFFSET('Sanitation Data'!$G$28,0,10*ROW('Sanitation Data'!G96))="","",OFFSET('Sanitation Data'!$G$28,0,10*ROW('Sanitation Data'!G96)))</f>
        <v/>
      </c>
      <c r="DA102" s="371" t="str">
        <f ca="1">+IF(OFFSET('Sanitation Data'!$G$29,0,10*ROW('Sanitation Data'!G96))="","",OFFSET('Sanitation Data'!$G$29,0,10*ROW('Sanitation Data'!G96)))</f>
        <v/>
      </c>
      <c r="DB102" s="371" t="str">
        <f ca="1">+IF(OFFSET('Sanitation Data'!$G$30,0,10*ROW('Sanitation Data'!G96))="","",OFFSET('Sanitation Data'!$G$30,0,10*ROW('Sanitation Data'!G96)))</f>
        <v/>
      </c>
      <c r="DC102" s="371" t="str">
        <f ca="1">+IF(OFFSET('Sanitation Data'!$G$31,0,10*ROW('Sanitation Data'!G96))="","",OFFSET('Sanitation Data'!$G$31,0,10*ROW('Sanitation Data'!G96)))</f>
        <v/>
      </c>
      <c r="DD102" s="371" t="str">
        <f ca="1">+IF(OFFSET('Sanitation Data'!$G$32,0,10*ROW('Sanitation Data'!G96))="","",OFFSET('Sanitation Data'!$G$32,0,10*ROW('Sanitation Data'!G96)))</f>
        <v/>
      </c>
      <c r="DE102" s="371" t="str">
        <f ca="1">+IF(OFFSET('Sanitation Data'!$H$28,0,10*ROW('Sanitation Data'!H96))="","",OFFSET('Sanitation Data'!$H$28,0,10*ROW('Sanitation Data'!H96)))</f>
        <v/>
      </c>
      <c r="DF102" s="371" t="str">
        <f ca="1">+IF(OFFSET('Sanitation Data'!$H$29,0,10*ROW('Sanitation Data'!H96))="","",OFFSET('Sanitation Data'!$H$29,0,10*ROW('Sanitation Data'!H96)))</f>
        <v/>
      </c>
      <c r="DG102" s="371" t="str">
        <f ca="1">+IF(OFFSET('Sanitation Data'!$H$30,0,10*ROW('Sanitation Data'!H96))="","",OFFSET('Sanitation Data'!$H$30,0,10*ROW('Sanitation Data'!H96)))</f>
        <v/>
      </c>
      <c r="DH102" s="371" t="str">
        <f ca="1">+IF(OFFSET('Sanitation Data'!$H$31,0,10*ROW('Sanitation Data'!H96))="","",OFFSET('Sanitation Data'!$H$31,0,10*ROW('Sanitation Data'!H96)))</f>
        <v/>
      </c>
      <c r="DI102" s="371" t="str">
        <f ca="1">+IF(OFFSET('Sanitation Data'!$H$32,0,10*ROW('Sanitation Data'!H96))="","",OFFSET('Sanitation Data'!$H$32,0,10*ROW('Sanitation Data'!H96)))</f>
        <v/>
      </c>
      <c r="DJ102" s="371" t="str">
        <f ca="1">+IF(OFFSET('Sanitation Data'!$I$28,0,10*ROW('Sanitation Data'!I96))="","",OFFSET('Sanitation Data'!$I$28,0,10*ROW('Sanitation Data'!I96)))</f>
        <v/>
      </c>
      <c r="DK102" s="371" t="str">
        <f ca="1">+IF(OFFSET('Sanitation Data'!$I$29,0,10*ROW('Sanitation Data'!I96))="","",OFFSET('Sanitation Data'!$I$29,0,10*ROW('Sanitation Data'!I96)))</f>
        <v/>
      </c>
      <c r="DL102" s="371" t="str">
        <f ca="1">+IF(OFFSET('Sanitation Data'!$I$30,0,10*ROW('Sanitation Data'!I96))="","",OFFSET('Sanitation Data'!$I$30,0,10*ROW('Sanitation Data'!I96)))</f>
        <v/>
      </c>
      <c r="DM102" s="371" t="str">
        <f ca="1">+IF(OFFSET('Sanitation Data'!$I$31,0,10*ROW('Sanitation Data'!I96))="","",OFFSET('Sanitation Data'!$I$31,0,10*ROW('Sanitation Data'!I96)))</f>
        <v/>
      </c>
      <c r="DN102" s="371" t="str">
        <f ca="1">+IF(OFFSET('Sanitation Data'!$I$32,0,10*ROW('Sanitation Data'!I96))="","",OFFSET('Sanitation Data'!$I$32,0,10*ROW('Sanitation Data'!I96)))</f>
        <v/>
      </c>
      <c r="DO102" s="371" t="str">
        <f ca="1">+IF(OFFSET('Hygiene Data'!$D$11,0,10*ROW('Hygiene Data'!D96))="","",OFFSET('Hygiene Data'!$D$11,0,10*ROW('Hygiene Data'!D96)))</f>
        <v/>
      </c>
      <c r="DP102" s="371" t="str">
        <f ca="1">+IF(OFFSET('Hygiene Data'!$D$12,0,10*ROW('Hygiene Data'!D96))="","",OFFSET('Hygiene Data'!$D$12,0,10*ROW('Hygiene Data'!D96)))</f>
        <v/>
      </c>
      <c r="DQ102" s="371" t="str">
        <f ca="1">+IF(OFFSET('Hygiene Data'!$D$13,0,10*ROW('Hygiene Data'!D96))="","",OFFSET('Hygiene Data'!$D$13,0,10*ROW('Hygiene Data'!D96)))</f>
        <v/>
      </c>
      <c r="DR102" s="371" t="str">
        <f ca="1">+IF(OFFSET('Hygiene Data'!$E$11,0,10*ROW('Hygiene Data'!E96))="","",OFFSET('Hygiene Data'!$E$11,0,10*ROW('Hygiene Data'!E96)))</f>
        <v/>
      </c>
      <c r="DS102" s="371" t="str">
        <f ca="1">+IF(OFFSET('Hygiene Data'!$E$12,0,10*ROW('Hygiene Data'!E96))="","",OFFSET('Hygiene Data'!$E$12,0,10*ROW('Hygiene Data'!E96)))</f>
        <v/>
      </c>
      <c r="DT102" s="371" t="str">
        <f ca="1">+IF(OFFSET('Hygiene Data'!$E$13,0,10*ROW('Hygiene Data'!E96))="","",OFFSET('Hygiene Data'!$E$13,0,10*ROW('Hygiene Data'!E96)))</f>
        <v/>
      </c>
      <c r="DU102" s="371" t="str">
        <f ca="1">+IF(OFFSET('Hygiene Data'!$F$11,0,10*ROW('Hygiene Data'!F96))="","",OFFSET('Hygiene Data'!$F$11,0,10*ROW('Hygiene Data'!F96)))</f>
        <v/>
      </c>
      <c r="DV102" s="371" t="str">
        <f ca="1">+IF(OFFSET('Hygiene Data'!$F$12,0,10*ROW('Hygiene Data'!F96))="","",OFFSET('Hygiene Data'!$F$12,0,10*ROW('Hygiene Data'!F96)))</f>
        <v/>
      </c>
      <c r="DW102" s="371" t="str">
        <f ca="1">+IF(OFFSET('Hygiene Data'!$F$13,0,10*ROW('Hygiene Data'!F96))="","",OFFSET('Hygiene Data'!$F$13,0,10*ROW('Hygiene Data'!F96)))</f>
        <v/>
      </c>
      <c r="DX102" s="371" t="str">
        <f ca="1">+IF(OFFSET('Hygiene Data'!$G$11,0,10*ROW('Hygiene Data'!G96))="","",OFFSET('Hygiene Data'!$G$11,0,10*ROW('Hygiene Data'!G96)))</f>
        <v/>
      </c>
      <c r="DY102" s="371" t="str">
        <f ca="1">+IF(OFFSET('Hygiene Data'!$G$12,0,10*ROW('Hygiene Data'!G96))="","",OFFSET('Hygiene Data'!$G$12,0,10*ROW('Hygiene Data'!G96)))</f>
        <v/>
      </c>
      <c r="DZ102" s="371" t="str">
        <f ca="1">+IF(OFFSET('Hygiene Data'!$G$13,0,10*ROW('Hygiene Data'!G96))="","",OFFSET('Hygiene Data'!$G$13,0,10*ROW('Hygiene Data'!G96)))</f>
        <v/>
      </c>
      <c r="EA102" s="371" t="str">
        <f ca="1">+IF(OFFSET('Hygiene Data'!$H$11,0,10*ROW('Hygiene Data'!H96))="","",OFFSET('Hygiene Data'!$H$11,0,10*ROW('Hygiene Data'!H96)))</f>
        <v/>
      </c>
      <c r="EB102" s="371" t="str">
        <f ca="1">+IF(OFFSET('Hygiene Data'!$H$12,0,10*ROW('Hygiene Data'!H96))="","",OFFSET('Hygiene Data'!$H$12,0,10*ROW('Hygiene Data'!H96)))</f>
        <v/>
      </c>
      <c r="EC102" s="371" t="str">
        <f ca="1">+IF(OFFSET('Hygiene Data'!$H$13,0,10*ROW('Hygiene Data'!H96))="","",OFFSET('Hygiene Data'!$H$13,0,10*ROW('Hygiene Data'!H96)))</f>
        <v/>
      </c>
      <c r="ED102" s="371" t="str">
        <f ca="1">+IF(OFFSET('Hygiene Data'!$I$11,0,10*ROW('Hygiene Data'!I96))="","",OFFSET('Hygiene Data'!$I$11,0,10*ROW('Hygiene Data'!I96)))</f>
        <v/>
      </c>
      <c r="EE102" s="371" t="str">
        <f ca="1">+IF(OFFSET('Hygiene Data'!$I$12,0,10*ROW('Hygiene Data'!I96))="","",OFFSET('Hygiene Data'!$I$12,0,10*ROW('Hygiene Data'!I96)))</f>
        <v/>
      </c>
      <c r="EF102" s="371" t="str">
        <f ca="1">+IF(OFFSET('Hygiene Data'!$I$13,0,10*ROW('Hygiene Data'!I96))="","",OFFSET('Hygiene Data'!$I$13,0,10*ROW('Hygiene Data'!I96)))</f>
        <v/>
      </c>
    </row>
    <row r="103" spans="1:136" x14ac:dyDescent="0.25">
      <c r="A103" s="480" t="str">
        <f ca="1">+IF(OFFSET('Water Data'!$B$2,0,10*ROW('Water Data'!E97))="","",OFFSET('Water Data'!$B$2,0,10*ROW('Water Data'!E97)))</f>
        <v/>
      </c>
      <c r="B103" s="480"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7" t="str">
        <f t="shared" ca="1" si="1"/>
        <v/>
      </c>
      <c r="D103" s="508"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8"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8"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8"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8"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8"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8"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8"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8"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8"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8"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8"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8"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8"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8"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8"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8"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8"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9"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9"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9"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9"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9"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9"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9"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9"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9"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9"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9"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9"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9"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9"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9"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9"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9"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9"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9"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9"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9"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9"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9"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9"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9"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9"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9"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9"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9"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9"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10"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6"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10"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10"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10"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10"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10"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10"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10"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10"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10"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10"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10"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10"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10"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10"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10"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10"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1" t="str">
        <f ca="1">+IF(OFFSET('Water Data'!$D$27,0,10*ROW('Water Data'!D97))="","",OFFSET('Water Data'!$D$27,0,10*ROW('Water Data'!D97)))</f>
        <v/>
      </c>
      <c r="BT103" s="371" t="str">
        <f ca="1">+IF(OFFSET('Water Data'!$D$28,0,10*ROW('Water Data'!D97))="","",OFFSET('Water Data'!$D$28,0,10*ROW('Water Data'!D97)))</f>
        <v/>
      </c>
      <c r="BU103" s="371" t="str">
        <f ca="1">+IF(OFFSET('Water Data'!$D$29,0,10*ROW('Water Data'!D97))="","",OFFSET('Water Data'!$D$29,0,10*ROW('Water Data'!D97)))</f>
        <v/>
      </c>
      <c r="BV103" s="371" t="str">
        <f ca="1">+IF(OFFSET('Water Data'!$E$27,0,10*ROW('Water Data'!E97))="","",OFFSET('Water Data'!$E$27,0,10*ROW('Water Data'!E97)))</f>
        <v/>
      </c>
      <c r="BW103" s="371" t="str">
        <f ca="1">+IF(OFFSET('Water Data'!$E$28,0,10*ROW('Water Data'!E97))="","",OFFSET('Water Data'!$E$28,0,10*ROW('Water Data'!E97)))</f>
        <v/>
      </c>
      <c r="BX103" s="371" t="str">
        <f ca="1">+IF(OFFSET('Water Data'!$E$29,0,10*ROW('Water Data'!E97))="","",OFFSET('Water Data'!$E$29,0,10*ROW('Water Data'!E97)))</f>
        <v/>
      </c>
      <c r="BY103" s="371" t="str">
        <f ca="1">+IF(OFFSET('Water Data'!$F$27,0,10*ROW('Water Data'!F97))="","",OFFSET('Water Data'!$F$27,0,10*ROW('Water Data'!F97)))</f>
        <v/>
      </c>
      <c r="BZ103" s="371" t="str">
        <f ca="1">+IF(OFFSET('Water Data'!$F$28,0,10*ROW('Water Data'!F97))="","",OFFSET('Water Data'!$F$28,0,10*ROW('Water Data'!F97)))</f>
        <v/>
      </c>
      <c r="CA103" s="371" t="str">
        <f ca="1">+IF(OFFSET('Water Data'!$F$29,0,10*ROW('Water Data'!F97))="","",OFFSET('Water Data'!$F$29,0,10*ROW('Water Data'!F97)))</f>
        <v/>
      </c>
      <c r="CB103" s="371" t="str">
        <f ca="1">+IF(OFFSET('Water Data'!$G$27,0,10*ROW('Water Data'!G97))="","",OFFSET('Water Data'!$G$27,0,10*ROW('Water Data'!G97)))</f>
        <v/>
      </c>
      <c r="CC103" s="371" t="str">
        <f ca="1">+IF(OFFSET('Water Data'!$G$28,0,10*ROW('Water Data'!G97))="","",OFFSET('Water Data'!$G$28,0,10*ROW('Water Data'!G97)))</f>
        <v/>
      </c>
      <c r="CD103" s="371" t="str">
        <f ca="1">+IF(OFFSET('Water Data'!$G$29,0,10*ROW('Water Data'!G97))="","",OFFSET('Water Data'!$G$29,0,10*ROW('Water Data'!G97)))</f>
        <v/>
      </c>
      <c r="CE103" s="371" t="str">
        <f ca="1">+IF(OFFSET('Water Data'!$H$27,0,10*ROW('Water Data'!H97))="","",OFFSET('Water Data'!$H$27,0,10*ROW('Water Data'!H97)))</f>
        <v/>
      </c>
      <c r="CF103" s="371" t="str">
        <f ca="1">+IF(OFFSET('Water Data'!$H$28,0,10*ROW('Water Data'!H97))="","",OFFSET('Water Data'!$H$28,0,10*ROW('Water Data'!H97)))</f>
        <v/>
      </c>
      <c r="CG103" s="371" t="str">
        <f ca="1">+IF(OFFSET('Water Data'!$H$29,0,10*ROW('Water Data'!H97))="","",OFFSET('Water Data'!$H$29,0,10*ROW('Water Data'!H97)))</f>
        <v/>
      </c>
      <c r="CH103" s="371" t="str">
        <f ca="1">+IF(OFFSET('Water Data'!$I$27,0,10*ROW('Water Data'!I97))="","",OFFSET('Water Data'!$I$27,0,10*ROW('Water Data'!I97)))</f>
        <v/>
      </c>
      <c r="CI103" s="371" t="str">
        <f ca="1">+IF(OFFSET('Water Data'!$I$28,0,10*ROW('Water Data'!I97))="","",OFFSET('Water Data'!$I$28,0,10*ROW('Water Data'!I97)))</f>
        <v/>
      </c>
      <c r="CJ103" s="371" t="str">
        <f ca="1">+IF(OFFSET('Water Data'!$I$29,0,10*ROW('Water Data'!I97))="","",OFFSET('Water Data'!$I$29,0,10*ROW('Water Data'!I97)))</f>
        <v/>
      </c>
      <c r="CK103" s="371" t="str">
        <f ca="1">+IF(OFFSET('Sanitation Data'!$D$28,0,10*ROW('Sanitation Data'!D97))="","",OFFSET('Sanitation Data'!$D$28,0,10*ROW('Sanitation Data'!D97)))</f>
        <v/>
      </c>
      <c r="CL103" s="371" t="str">
        <f ca="1">+IF(OFFSET('Sanitation Data'!$D$29,0,10*ROW('Sanitation Data'!D97))="","",OFFSET('Sanitation Data'!$D$29,0,10*ROW('Sanitation Data'!D97)))</f>
        <v/>
      </c>
      <c r="CM103" s="371" t="str">
        <f ca="1">+IF(OFFSET('Sanitation Data'!$D$30,0,10*ROW('Sanitation Data'!D97))="","",OFFSET('Sanitation Data'!$D$30,0,10*ROW('Sanitation Data'!D97)))</f>
        <v/>
      </c>
      <c r="CN103" s="371" t="str">
        <f ca="1">+IF(OFFSET('Sanitation Data'!$D$31,0,10*ROW('Sanitation Data'!D97))="","",OFFSET('Sanitation Data'!$D$31,0,10*ROW('Sanitation Data'!D97)))</f>
        <v/>
      </c>
      <c r="CO103" s="371" t="str">
        <f ca="1">+IF(OFFSET('Sanitation Data'!$D$32,0,10*ROW('Sanitation Data'!D97))="","",OFFSET('Sanitation Data'!$D$32,0,10*ROW('Sanitation Data'!D97)))</f>
        <v/>
      </c>
      <c r="CP103" s="371" t="str">
        <f ca="1">+IF(OFFSET('Sanitation Data'!$E$28,0,10*ROW('Sanitation Data'!E97))="","",OFFSET('Sanitation Data'!$E$28,0,10*ROW('Sanitation Data'!E97)))</f>
        <v/>
      </c>
      <c r="CQ103" s="371" t="str">
        <f ca="1">+IF(OFFSET('Sanitation Data'!$E$29,0,10*ROW('Sanitation Data'!E97))="","",OFFSET('Sanitation Data'!$E$29,0,10*ROW('Sanitation Data'!E97)))</f>
        <v/>
      </c>
      <c r="CR103" s="371" t="str">
        <f ca="1">+IF(OFFSET('Sanitation Data'!$E$30,0,10*ROW('Sanitation Data'!E97))="","",OFFSET('Sanitation Data'!$E$30,0,10*ROW('Sanitation Data'!E97)))</f>
        <v/>
      </c>
      <c r="CS103" s="371" t="str">
        <f ca="1">+IF(OFFSET('Sanitation Data'!$E$31,0,10*ROW('Sanitation Data'!E97))="","",OFFSET('Sanitation Data'!$E$31,0,10*ROW('Sanitation Data'!E97)))</f>
        <v/>
      </c>
      <c r="CT103" s="371" t="str">
        <f ca="1">+IF(OFFSET('Sanitation Data'!$E$32,0,10*ROW('Sanitation Data'!E97))="","",OFFSET('Sanitation Data'!$E$32,0,10*ROW('Sanitation Data'!E97)))</f>
        <v/>
      </c>
      <c r="CU103" s="371" t="str">
        <f ca="1">+IF(OFFSET('Sanitation Data'!$F$28,0,10*ROW('Sanitation Data'!F97))="","",OFFSET('Sanitation Data'!$F$28,0,10*ROW('Sanitation Data'!F97)))</f>
        <v/>
      </c>
      <c r="CV103" s="371" t="str">
        <f ca="1">+IF(OFFSET('Sanitation Data'!$F$29,0,10*ROW('Sanitation Data'!F97))="","",OFFSET('Sanitation Data'!$F$29,0,10*ROW('Sanitation Data'!F97)))</f>
        <v/>
      </c>
      <c r="CW103" s="371" t="str">
        <f ca="1">+IF(OFFSET('Sanitation Data'!$F$30,0,10*ROW('Sanitation Data'!F97))="","",OFFSET('Sanitation Data'!$F$30,0,10*ROW('Sanitation Data'!F97)))</f>
        <v/>
      </c>
      <c r="CX103" s="371" t="str">
        <f ca="1">+IF(OFFSET('Sanitation Data'!$F$31,0,10*ROW('Sanitation Data'!F97))="","",OFFSET('Sanitation Data'!$F$31,0,10*ROW('Sanitation Data'!F97)))</f>
        <v/>
      </c>
      <c r="CY103" s="371" t="str">
        <f ca="1">+IF(OFFSET('Sanitation Data'!$F$32,0,10*ROW('Sanitation Data'!F97))="","",OFFSET('Sanitation Data'!$F$32,0,10*ROW('Sanitation Data'!F97)))</f>
        <v/>
      </c>
      <c r="CZ103" s="371" t="str">
        <f ca="1">+IF(OFFSET('Sanitation Data'!$G$28,0,10*ROW('Sanitation Data'!G97))="","",OFFSET('Sanitation Data'!$G$28,0,10*ROW('Sanitation Data'!G97)))</f>
        <v/>
      </c>
      <c r="DA103" s="371" t="str">
        <f ca="1">+IF(OFFSET('Sanitation Data'!$G$29,0,10*ROW('Sanitation Data'!G97))="","",OFFSET('Sanitation Data'!$G$29,0,10*ROW('Sanitation Data'!G97)))</f>
        <v/>
      </c>
      <c r="DB103" s="371" t="str">
        <f ca="1">+IF(OFFSET('Sanitation Data'!$G$30,0,10*ROW('Sanitation Data'!G97))="","",OFFSET('Sanitation Data'!$G$30,0,10*ROW('Sanitation Data'!G97)))</f>
        <v/>
      </c>
      <c r="DC103" s="371" t="str">
        <f ca="1">+IF(OFFSET('Sanitation Data'!$G$31,0,10*ROW('Sanitation Data'!G97))="","",OFFSET('Sanitation Data'!$G$31,0,10*ROW('Sanitation Data'!G97)))</f>
        <v/>
      </c>
      <c r="DD103" s="371" t="str">
        <f ca="1">+IF(OFFSET('Sanitation Data'!$G$32,0,10*ROW('Sanitation Data'!G97))="","",OFFSET('Sanitation Data'!$G$32,0,10*ROW('Sanitation Data'!G97)))</f>
        <v/>
      </c>
      <c r="DE103" s="371" t="str">
        <f ca="1">+IF(OFFSET('Sanitation Data'!$H$28,0,10*ROW('Sanitation Data'!H97))="","",OFFSET('Sanitation Data'!$H$28,0,10*ROW('Sanitation Data'!H97)))</f>
        <v/>
      </c>
      <c r="DF103" s="371" t="str">
        <f ca="1">+IF(OFFSET('Sanitation Data'!$H$29,0,10*ROW('Sanitation Data'!H97))="","",OFFSET('Sanitation Data'!$H$29,0,10*ROW('Sanitation Data'!H97)))</f>
        <v/>
      </c>
      <c r="DG103" s="371" t="str">
        <f ca="1">+IF(OFFSET('Sanitation Data'!$H$30,0,10*ROW('Sanitation Data'!H97))="","",OFFSET('Sanitation Data'!$H$30,0,10*ROW('Sanitation Data'!H97)))</f>
        <v/>
      </c>
      <c r="DH103" s="371" t="str">
        <f ca="1">+IF(OFFSET('Sanitation Data'!$H$31,0,10*ROW('Sanitation Data'!H97))="","",OFFSET('Sanitation Data'!$H$31,0,10*ROW('Sanitation Data'!H97)))</f>
        <v/>
      </c>
      <c r="DI103" s="371" t="str">
        <f ca="1">+IF(OFFSET('Sanitation Data'!$H$32,0,10*ROW('Sanitation Data'!H97))="","",OFFSET('Sanitation Data'!$H$32,0,10*ROW('Sanitation Data'!H97)))</f>
        <v/>
      </c>
      <c r="DJ103" s="371" t="str">
        <f ca="1">+IF(OFFSET('Sanitation Data'!$I$28,0,10*ROW('Sanitation Data'!I97))="","",OFFSET('Sanitation Data'!$I$28,0,10*ROW('Sanitation Data'!I97)))</f>
        <v/>
      </c>
      <c r="DK103" s="371" t="str">
        <f ca="1">+IF(OFFSET('Sanitation Data'!$I$29,0,10*ROW('Sanitation Data'!I97))="","",OFFSET('Sanitation Data'!$I$29,0,10*ROW('Sanitation Data'!I97)))</f>
        <v/>
      </c>
      <c r="DL103" s="371" t="str">
        <f ca="1">+IF(OFFSET('Sanitation Data'!$I$30,0,10*ROW('Sanitation Data'!I97))="","",OFFSET('Sanitation Data'!$I$30,0,10*ROW('Sanitation Data'!I97)))</f>
        <v/>
      </c>
      <c r="DM103" s="371" t="str">
        <f ca="1">+IF(OFFSET('Sanitation Data'!$I$31,0,10*ROW('Sanitation Data'!I97))="","",OFFSET('Sanitation Data'!$I$31,0,10*ROW('Sanitation Data'!I97)))</f>
        <v/>
      </c>
      <c r="DN103" s="371" t="str">
        <f ca="1">+IF(OFFSET('Sanitation Data'!$I$32,0,10*ROW('Sanitation Data'!I97))="","",OFFSET('Sanitation Data'!$I$32,0,10*ROW('Sanitation Data'!I97)))</f>
        <v/>
      </c>
      <c r="DO103" s="371" t="str">
        <f ca="1">+IF(OFFSET('Hygiene Data'!$D$11,0,10*ROW('Hygiene Data'!D97))="","",OFFSET('Hygiene Data'!$D$11,0,10*ROW('Hygiene Data'!D97)))</f>
        <v/>
      </c>
      <c r="DP103" s="371" t="str">
        <f ca="1">+IF(OFFSET('Hygiene Data'!$D$12,0,10*ROW('Hygiene Data'!D97))="","",OFFSET('Hygiene Data'!$D$12,0,10*ROW('Hygiene Data'!D97)))</f>
        <v/>
      </c>
      <c r="DQ103" s="371" t="str">
        <f ca="1">+IF(OFFSET('Hygiene Data'!$D$13,0,10*ROW('Hygiene Data'!D97))="","",OFFSET('Hygiene Data'!$D$13,0,10*ROW('Hygiene Data'!D97)))</f>
        <v/>
      </c>
      <c r="DR103" s="371" t="str">
        <f ca="1">+IF(OFFSET('Hygiene Data'!$E$11,0,10*ROW('Hygiene Data'!E97))="","",OFFSET('Hygiene Data'!$E$11,0,10*ROW('Hygiene Data'!E97)))</f>
        <v/>
      </c>
      <c r="DS103" s="371" t="str">
        <f ca="1">+IF(OFFSET('Hygiene Data'!$E$12,0,10*ROW('Hygiene Data'!E97))="","",OFFSET('Hygiene Data'!$E$12,0,10*ROW('Hygiene Data'!E97)))</f>
        <v/>
      </c>
      <c r="DT103" s="371" t="str">
        <f ca="1">+IF(OFFSET('Hygiene Data'!$E$13,0,10*ROW('Hygiene Data'!E97))="","",OFFSET('Hygiene Data'!$E$13,0,10*ROW('Hygiene Data'!E97)))</f>
        <v/>
      </c>
      <c r="DU103" s="371" t="str">
        <f ca="1">+IF(OFFSET('Hygiene Data'!$F$11,0,10*ROW('Hygiene Data'!F97))="","",OFFSET('Hygiene Data'!$F$11,0,10*ROW('Hygiene Data'!F97)))</f>
        <v/>
      </c>
      <c r="DV103" s="371" t="str">
        <f ca="1">+IF(OFFSET('Hygiene Data'!$F$12,0,10*ROW('Hygiene Data'!F97))="","",OFFSET('Hygiene Data'!$F$12,0,10*ROW('Hygiene Data'!F97)))</f>
        <v/>
      </c>
      <c r="DW103" s="371" t="str">
        <f ca="1">+IF(OFFSET('Hygiene Data'!$F$13,0,10*ROW('Hygiene Data'!F97))="","",OFFSET('Hygiene Data'!$F$13,0,10*ROW('Hygiene Data'!F97)))</f>
        <v/>
      </c>
      <c r="DX103" s="371" t="str">
        <f ca="1">+IF(OFFSET('Hygiene Data'!$G$11,0,10*ROW('Hygiene Data'!G97))="","",OFFSET('Hygiene Data'!$G$11,0,10*ROW('Hygiene Data'!G97)))</f>
        <v/>
      </c>
      <c r="DY103" s="371" t="str">
        <f ca="1">+IF(OFFSET('Hygiene Data'!$G$12,0,10*ROW('Hygiene Data'!G97))="","",OFFSET('Hygiene Data'!$G$12,0,10*ROW('Hygiene Data'!G97)))</f>
        <v/>
      </c>
      <c r="DZ103" s="371" t="str">
        <f ca="1">+IF(OFFSET('Hygiene Data'!$G$13,0,10*ROW('Hygiene Data'!G97))="","",OFFSET('Hygiene Data'!$G$13,0,10*ROW('Hygiene Data'!G97)))</f>
        <v/>
      </c>
      <c r="EA103" s="371" t="str">
        <f ca="1">+IF(OFFSET('Hygiene Data'!$H$11,0,10*ROW('Hygiene Data'!H97))="","",OFFSET('Hygiene Data'!$H$11,0,10*ROW('Hygiene Data'!H97)))</f>
        <v/>
      </c>
      <c r="EB103" s="371" t="str">
        <f ca="1">+IF(OFFSET('Hygiene Data'!$H$12,0,10*ROW('Hygiene Data'!H97))="","",OFFSET('Hygiene Data'!$H$12,0,10*ROW('Hygiene Data'!H97)))</f>
        <v/>
      </c>
      <c r="EC103" s="371" t="str">
        <f ca="1">+IF(OFFSET('Hygiene Data'!$H$13,0,10*ROW('Hygiene Data'!H97))="","",OFFSET('Hygiene Data'!$H$13,0,10*ROW('Hygiene Data'!H97)))</f>
        <v/>
      </c>
      <c r="ED103" s="371" t="str">
        <f ca="1">+IF(OFFSET('Hygiene Data'!$I$11,0,10*ROW('Hygiene Data'!I97))="","",OFFSET('Hygiene Data'!$I$11,0,10*ROW('Hygiene Data'!I97)))</f>
        <v/>
      </c>
      <c r="EE103" s="371" t="str">
        <f ca="1">+IF(OFFSET('Hygiene Data'!$I$12,0,10*ROW('Hygiene Data'!I97))="","",OFFSET('Hygiene Data'!$I$12,0,10*ROW('Hygiene Data'!I97)))</f>
        <v/>
      </c>
      <c r="EF103" s="371" t="str">
        <f ca="1">+IF(OFFSET('Hygiene Data'!$I$13,0,10*ROW('Hygiene Data'!I97))="","",OFFSET('Hygiene Data'!$I$13,0,10*ROW('Hygiene Data'!I97)))</f>
        <v/>
      </c>
    </row>
    <row r="104" spans="1:136" x14ac:dyDescent="0.25">
      <c r="A104" s="480" t="str">
        <f ca="1">+IF(OFFSET('Water Data'!$B$2,0,10*ROW('Water Data'!E98))="","",OFFSET('Water Data'!$B$2,0,10*ROW('Water Data'!E98)))</f>
        <v/>
      </c>
      <c r="B104" s="480"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7" t="str">
        <f t="shared" ca="1" si="1"/>
        <v/>
      </c>
      <c r="D104" s="508"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8"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8"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8"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8"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8"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8"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8"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8"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8"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8"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8"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8"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8"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8"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8"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8"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8"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9"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9"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9"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9"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9"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9"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9"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9"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9"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9"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9"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9"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9"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9"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9"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9"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9"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9"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9"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9"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9"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9"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9"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9"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9"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9"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9"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9"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9"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9"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10"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6"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10"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10"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10"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10"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10"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10"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10"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10"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10"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10"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10"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10"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10"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10"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10"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10"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1" t="str">
        <f ca="1">+IF(OFFSET('Water Data'!$D$27,0,10*ROW('Water Data'!D98))="","",OFFSET('Water Data'!$D$27,0,10*ROW('Water Data'!D98)))</f>
        <v/>
      </c>
      <c r="BT104" s="371" t="str">
        <f ca="1">+IF(OFFSET('Water Data'!$D$28,0,10*ROW('Water Data'!D98))="","",OFFSET('Water Data'!$D$28,0,10*ROW('Water Data'!D98)))</f>
        <v/>
      </c>
      <c r="BU104" s="371" t="str">
        <f ca="1">+IF(OFFSET('Water Data'!$D$29,0,10*ROW('Water Data'!D98))="","",OFFSET('Water Data'!$D$29,0,10*ROW('Water Data'!D98)))</f>
        <v/>
      </c>
      <c r="BV104" s="371" t="str">
        <f ca="1">+IF(OFFSET('Water Data'!$E$27,0,10*ROW('Water Data'!E98))="","",OFFSET('Water Data'!$E$27,0,10*ROW('Water Data'!E98)))</f>
        <v/>
      </c>
      <c r="BW104" s="371" t="str">
        <f ca="1">+IF(OFFSET('Water Data'!$E$28,0,10*ROW('Water Data'!E98))="","",OFFSET('Water Data'!$E$28,0,10*ROW('Water Data'!E98)))</f>
        <v/>
      </c>
      <c r="BX104" s="371" t="str">
        <f ca="1">+IF(OFFSET('Water Data'!$E$29,0,10*ROW('Water Data'!E98))="","",OFFSET('Water Data'!$E$29,0,10*ROW('Water Data'!E98)))</f>
        <v/>
      </c>
      <c r="BY104" s="371" t="str">
        <f ca="1">+IF(OFFSET('Water Data'!$F$27,0,10*ROW('Water Data'!F98))="","",OFFSET('Water Data'!$F$27,0,10*ROW('Water Data'!F98)))</f>
        <v/>
      </c>
      <c r="BZ104" s="371" t="str">
        <f ca="1">+IF(OFFSET('Water Data'!$F$28,0,10*ROW('Water Data'!F98))="","",OFFSET('Water Data'!$F$28,0,10*ROW('Water Data'!F98)))</f>
        <v/>
      </c>
      <c r="CA104" s="371" t="str">
        <f ca="1">+IF(OFFSET('Water Data'!$F$29,0,10*ROW('Water Data'!F98))="","",OFFSET('Water Data'!$F$29,0,10*ROW('Water Data'!F98)))</f>
        <v/>
      </c>
      <c r="CB104" s="371" t="str">
        <f ca="1">+IF(OFFSET('Water Data'!$G$27,0,10*ROW('Water Data'!G98))="","",OFFSET('Water Data'!$G$27,0,10*ROW('Water Data'!G98)))</f>
        <v/>
      </c>
      <c r="CC104" s="371" t="str">
        <f ca="1">+IF(OFFSET('Water Data'!$G$28,0,10*ROW('Water Data'!G98))="","",OFFSET('Water Data'!$G$28,0,10*ROW('Water Data'!G98)))</f>
        <v/>
      </c>
      <c r="CD104" s="371" t="str">
        <f ca="1">+IF(OFFSET('Water Data'!$G$29,0,10*ROW('Water Data'!G98))="","",OFFSET('Water Data'!$G$29,0,10*ROW('Water Data'!G98)))</f>
        <v/>
      </c>
      <c r="CE104" s="371" t="str">
        <f ca="1">+IF(OFFSET('Water Data'!$H$27,0,10*ROW('Water Data'!H98))="","",OFFSET('Water Data'!$H$27,0,10*ROW('Water Data'!H98)))</f>
        <v/>
      </c>
      <c r="CF104" s="371" t="str">
        <f ca="1">+IF(OFFSET('Water Data'!$H$28,0,10*ROW('Water Data'!H98))="","",OFFSET('Water Data'!$H$28,0,10*ROW('Water Data'!H98)))</f>
        <v/>
      </c>
      <c r="CG104" s="371" t="str">
        <f ca="1">+IF(OFFSET('Water Data'!$H$29,0,10*ROW('Water Data'!H98))="","",OFFSET('Water Data'!$H$29,0,10*ROW('Water Data'!H98)))</f>
        <v/>
      </c>
      <c r="CH104" s="371" t="str">
        <f ca="1">+IF(OFFSET('Water Data'!$I$27,0,10*ROW('Water Data'!I98))="","",OFFSET('Water Data'!$I$27,0,10*ROW('Water Data'!I98)))</f>
        <v/>
      </c>
      <c r="CI104" s="371" t="str">
        <f ca="1">+IF(OFFSET('Water Data'!$I$28,0,10*ROW('Water Data'!I98))="","",OFFSET('Water Data'!$I$28,0,10*ROW('Water Data'!I98)))</f>
        <v/>
      </c>
      <c r="CJ104" s="371" t="str">
        <f ca="1">+IF(OFFSET('Water Data'!$I$29,0,10*ROW('Water Data'!I98))="","",OFFSET('Water Data'!$I$29,0,10*ROW('Water Data'!I98)))</f>
        <v/>
      </c>
      <c r="CK104" s="371" t="str">
        <f ca="1">+IF(OFFSET('Sanitation Data'!$D$28,0,10*ROW('Sanitation Data'!D98))="","",OFFSET('Sanitation Data'!$D$28,0,10*ROW('Sanitation Data'!D98)))</f>
        <v/>
      </c>
      <c r="CL104" s="371" t="str">
        <f ca="1">+IF(OFFSET('Sanitation Data'!$D$29,0,10*ROW('Sanitation Data'!D98))="","",OFFSET('Sanitation Data'!$D$29,0,10*ROW('Sanitation Data'!D98)))</f>
        <v/>
      </c>
      <c r="CM104" s="371" t="str">
        <f ca="1">+IF(OFFSET('Sanitation Data'!$D$30,0,10*ROW('Sanitation Data'!D98))="","",OFFSET('Sanitation Data'!$D$30,0,10*ROW('Sanitation Data'!D98)))</f>
        <v/>
      </c>
      <c r="CN104" s="371" t="str">
        <f ca="1">+IF(OFFSET('Sanitation Data'!$D$31,0,10*ROW('Sanitation Data'!D98))="","",OFFSET('Sanitation Data'!$D$31,0,10*ROW('Sanitation Data'!D98)))</f>
        <v/>
      </c>
      <c r="CO104" s="371" t="str">
        <f ca="1">+IF(OFFSET('Sanitation Data'!$D$32,0,10*ROW('Sanitation Data'!D98))="","",OFFSET('Sanitation Data'!$D$32,0,10*ROW('Sanitation Data'!D98)))</f>
        <v/>
      </c>
      <c r="CP104" s="371" t="str">
        <f ca="1">+IF(OFFSET('Sanitation Data'!$E$28,0,10*ROW('Sanitation Data'!E98))="","",OFFSET('Sanitation Data'!$E$28,0,10*ROW('Sanitation Data'!E98)))</f>
        <v/>
      </c>
      <c r="CQ104" s="371" t="str">
        <f ca="1">+IF(OFFSET('Sanitation Data'!$E$29,0,10*ROW('Sanitation Data'!E98))="","",OFFSET('Sanitation Data'!$E$29,0,10*ROW('Sanitation Data'!E98)))</f>
        <v/>
      </c>
      <c r="CR104" s="371" t="str">
        <f ca="1">+IF(OFFSET('Sanitation Data'!$E$30,0,10*ROW('Sanitation Data'!E98))="","",OFFSET('Sanitation Data'!$E$30,0,10*ROW('Sanitation Data'!E98)))</f>
        <v/>
      </c>
      <c r="CS104" s="371" t="str">
        <f ca="1">+IF(OFFSET('Sanitation Data'!$E$31,0,10*ROW('Sanitation Data'!E98))="","",OFFSET('Sanitation Data'!$E$31,0,10*ROW('Sanitation Data'!E98)))</f>
        <v/>
      </c>
      <c r="CT104" s="371" t="str">
        <f ca="1">+IF(OFFSET('Sanitation Data'!$E$32,0,10*ROW('Sanitation Data'!E98))="","",OFFSET('Sanitation Data'!$E$32,0,10*ROW('Sanitation Data'!E98)))</f>
        <v/>
      </c>
      <c r="CU104" s="371" t="str">
        <f ca="1">+IF(OFFSET('Sanitation Data'!$F$28,0,10*ROW('Sanitation Data'!F98))="","",OFFSET('Sanitation Data'!$F$28,0,10*ROW('Sanitation Data'!F98)))</f>
        <v/>
      </c>
      <c r="CV104" s="371" t="str">
        <f ca="1">+IF(OFFSET('Sanitation Data'!$F$29,0,10*ROW('Sanitation Data'!F98))="","",OFFSET('Sanitation Data'!$F$29,0,10*ROW('Sanitation Data'!F98)))</f>
        <v/>
      </c>
      <c r="CW104" s="371" t="str">
        <f ca="1">+IF(OFFSET('Sanitation Data'!$F$30,0,10*ROW('Sanitation Data'!F98))="","",OFFSET('Sanitation Data'!$F$30,0,10*ROW('Sanitation Data'!F98)))</f>
        <v/>
      </c>
      <c r="CX104" s="371" t="str">
        <f ca="1">+IF(OFFSET('Sanitation Data'!$F$31,0,10*ROW('Sanitation Data'!F98))="","",OFFSET('Sanitation Data'!$F$31,0,10*ROW('Sanitation Data'!F98)))</f>
        <v/>
      </c>
      <c r="CY104" s="371" t="str">
        <f ca="1">+IF(OFFSET('Sanitation Data'!$F$32,0,10*ROW('Sanitation Data'!F98))="","",OFFSET('Sanitation Data'!$F$32,0,10*ROW('Sanitation Data'!F98)))</f>
        <v/>
      </c>
      <c r="CZ104" s="371" t="str">
        <f ca="1">+IF(OFFSET('Sanitation Data'!$G$28,0,10*ROW('Sanitation Data'!G98))="","",OFFSET('Sanitation Data'!$G$28,0,10*ROW('Sanitation Data'!G98)))</f>
        <v/>
      </c>
      <c r="DA104" s="371" t="str">
        <f ca="1">+IF(OFFSET('Sanitation Data'!$G$29,0,10*ROW('Sanitation Data'!G98))="","",OFFSET('Sanitation Data'!$G$29,0,10*ROW('Sanitation Data'!G98)))</f>
        <v/>
      </c>
      <c r="DB104" s="371" t="str">
        <f ca="1">+IF(OFFSET('Sanitation Data'!$G$30,0,10*ROW('Sanitation Data'!G98))="","",OFFSET('Sanitation Data'!$G$30,0,10*ROW('Sanitation Data'!G98)))</f>
        <v/>
      </c>
      <c r="DC104" s="371" t="str">
        <f ca="1">+IF(OFFSET('Sanitation Data'!$G$31,0,10*ROW('Sanitation Data'!G98))="","",OFFSET('Sanitation Data'!$G$31,0,10*ROW('Sanitation Data'!G98)))</f>
        <v/>
      </c>
      <c r="DD104" s="371" t="str">
        <f ca="1">+IF(OFFSET('Sanitation Data'!$G$32,0,10*ROW('Sanitation Data'!G98))="","",OFFSET('Sanitation Data'!$G$32,0,10*ROW('Sanitation Data'!G98)))</f>
        <v/>
      </c>
      <c r="DE104" s="371" t="str">
        <f ca="1">+IF(OFFSET('Sanitation Data'!$H$28,0,10*ROW('Sanitation Data'!H98))="","",OFFSET('Sanitation Data'!$H$28,0,10*ROW('Sanitation Data'!H98)))</f>
        <v/>
      </c>
      <c r="DF104" s="371" t="str">
        <f ca="1">+IF(OFFSET('Sanitation Data'!$H$29,0,10*ROW('Sanitation Data'!H98))="","",OFFSET('Sanitation Data'!$H$29,0,10*ROW('Sanitation Data'!H98)))</f>
        <v/>
      </c>
      <c r="DG104" s="371" t="str">
        <f ca="1">+IF(OFFSET('Sanitation Data'!$H$30,0,10*ROW('Sanitation Data'!H98))="","",OFFSET('Sanitation Data'!$H$30,0,10*ROW('Sanitation Data'!H98)))</f>
        <v/>
      </c>
      <c r="DH104" s="371" t="str">
        <f ca="1">+IF(OFFSET('Sanitation Data'!$H$31,0,10*ROW('Sanitation Data'!H98))="","",OFFSET('Sanitation Data'!$H$31,0,10*ROW('Sanitation Data'!H98)))</f>
        <v/>
      </c>
      <c r="DI104" s="371" t="str">
        <f ca="1">+IF(OFFSET('Sanitation Data'!$H$32,0,10*ROW('Sanitation Data'!H98))="","",OFFSET('Sanitation Data'!$H$32,0,10*ROW('Sanitation Data'!H98)))</f>
        <v/>
      </c>
      <c r="DJ104" s="371" t="str">
        <f ca="1">+IF(OFFSET('Sanitation Data'!$I$28,0,10*ROW('Sanitation Data'!I98))="","",OFFSET('Sanitation Data'!$I$28,0,10*ROW('Sanitation Data'!I98)))</f>
        <v/>
      </c>
      <c r="DK104" s="371" t="str">
        <f ca="1">+IF(OFFSET('Sanitation Data'!$I$29,0,10*ROW('Sanitation Data'!I98))="","",OFFSET('Sanitation Data'!$I$29,0,10*ROW('Sanitation Data'!I98)))</f>
        <v/>
      </c>
      <c r="DL104" s="371" t="str">
        <f ca="1">+IF(OFFSET('Sanitation Data'!$I$30,0,10*ROW('Sanitation Data'!I98))="","",OFFSET('Sanitation Data'!$I$30,0,10*ROW('Sanitation Data'!I98)))</f>
        <v/>
      </c>
      <c r="DM104" s="371" t="str">
        <f ca="1">+IF(OFFSET('Sanitation Data'!$I$31,0,10*ROW('Sanitation Data'!I98))="","",OFFSET('Sanitation Data'!$I$31,0,10*ROW('Sanitation Data'!I98)))</f>
        <v/>
      </c>
      <c r="DN104" s="371" t="str">
        <f ca="1">+IF(OFFSET('Sanitation Data'!$I$32,0,10*ROW('Sanitation Data'!I98))="","",OFFSET('Sanitation Data'!$I$32,0,10*ROW('Sanitation Data'!I98)))</f>
        <v/>
      </c>
      <c r="DO104" s="371" t="str">
        <f ca="1">+IF(OFFSET('Hygiene Data'!$D$11,0,10*ROW('Hygiene Data'!D98))="","",OFFSET('Hygiene Data'!$D$11,0,10*ROW('Hygiene Data'!D98)))</f>
        <v/>
      </c>
      <c r="DP104" s="371" t="str">
        <f ca="1">+IF(OFFSET('Hygiene Data'!$D$12,0,10*ROW('Hygiene Data'!D98))="","",OFFSET('Hygiene Data'!$D$12,0,10*ROW('Hygiene Data'!D98)))</f>
        <v/>
      </c>
      <c r="DQ104" s="371" t="str">
        <f ca="1">+IF(OFFSET('Hygiene Data'!$D$13,0,10*ROW('Hygiene Data'!D98))="","",OFFSET('Hygiene Data'!$D$13,0,10*ROW('Hygiene Data'!D98)))</f>
        <v/>
      </c>
      <c r="DR104" s="371" t="str">
        <f ca="1">+IF(OFFSET('Hygiene Data'!$E$11,0,10*ROW('Hygiene Data'!E98))="","",OFFSET('Hygiene Data'!$E$11,0,10*ROW('Hygiene Data'!E98)))</f>
        <v/>
      </c>
      <c r="DS104" s="371" t="str">
        <f ca="1">+IF(OFFSET('Hygiene Data'!$E$12,0,10*ROW('Hygiene Data'!E98))="","",OFFSET('Hygiene Data'!$E$12,0,10*ROW('Hygiene Data'!E98)))</f>
        <v/>
      </c>
      <c r="DT104" s="371" t="str">
        <f ca="1">+IF(OFFSET('Hygiene Data'!$E$13,0,10*ROW('Hygiene Data'!E98))="","",OFFSET('Hygiene Data'!$E$13,0,10*ROW('Hygiene Data'!E98)))</f>
        <v/>
      </c>
      <c r="DU104" s="371" t="str">
        <f ca="1">+IF(OFFSET('Hygiene Data'!$F$11,0,10*ROW('Hygiene Data'!F98))="","",OFFSET('Hygiene Data'!$F$11,0,10*ROW('Hygiene Data'!F98)))</f>
        <v/>
      </c>
      <c r="DV104" s="371" t="str">
        <f ca="1">+IF(OFFSET('Hygiene Data'!$F$12,0,10*ROW('Hygiene Data'!F98))="","",OFFSET('Hygiene Data'!$F$12,0,10*ROW('Hygiene Data'!F98)))</f>
        <v/>
      </c>
      <c r="DW104" s="371" t="str">
        <f ca="1">+IF(OFFSET('Hygiene Data'!$F$13,0,10*ROW('Hygiene Data'!F98))="","",OFFSET('Hygiene Data'!$F$13,0,10*ROW('Hygiene Data'!F98)))</f>
        <v/>
      </c>
      <c r="DX104" s="371" t="str">
        <f ca="1">+IF(OFFSET('Hygiene Data'!$G$11,0,10*ROW('Hygiene Data'!G98))="","",OFFSET('Hygiene Data'!$G$11,0,10*ROW('Hygiene Data'!G98)))</f>
        <v/>
      </c>
      <c r="DY104" s="371" t="str">
        <f ca="1">+IF(OFFSET('Hygiene Data'!$G$12,0,10*ROW('Hygiene Data'!G98))="","",OFFSET('Hygiene Data'!$G$12,0,10*ROW('Hygiene Data'!G98)))</f>
        <v/>
      </c>
      <c r="DZ104" s="371" t="str">
        <f ca="1">+IF(OFFSET('Hygiene Data'!$G$13,0,10*ROW('Hygiene Data'!G98))="","",OFFSET('Hygiene Data'!$G$13,0,10*ROW('Hygiene Data'!G98)))</f>
        <v/>
      </c>
      <c r="EA104" s="371" t="str">
        <f ca="1">+IF(OFFSET('Hygiene Data'!$H$11,0,10*ROW('Hygiene Data'!H98))="","",OFFSET('Hygiene Data'!$H$11,0,10*ROW('Hygiene Data'!H98)))</f>
        <v/>
      </c>
      <c r="EB104" s="371" t="str">
        <f ca="1">+IF(OFFSET('Hygiene Data'!$H$12,0,10*ROW('Hygiene Data'!H98))="","",OFFSET('Hygiene Data'!$H$12,0,10*ROW('Hygiene Data'!H98)))</f>
        <v/>
      </c>
      <c r="EC104" s="371" t="str">
        <f ca="1">+IF(OFFSET('Hygiene Data'!$H$13,0,10*ROW('Hygiene Data'!H98))="","",OFFSET('Hygiene Data'!$H$13,0,10*ROW('Hygiene Data'!H98)))</f>
        <v/>
      </c>
      <c r="ED104" s="371" t="str">
        <f ca="1">+IF(OFFSET('Hygiene Data'!$I$11,0,10*ROW('Hygiene Data'!I98))="","",OFFSET('Hygiene Data'!$I$11,0,10*ROW('Hygiene Data'!I98)))</f>
        <v/>
      </c>
      <c r="EE104" s="371" t="str">
        <f ca="1">+IF(OFFSET('Hygiene Data'!$I$12,0,10*ROW('Hygiene Data'!I98))="","",OFFSET('Hygiene Data'!$I$12,0,10*ROW('Hygiene Data'!I98)))</f>
        <v/>
      </c>
      <c r="EF104" s="371" t="str">
        <f ca="1">+IF(OFFSET('Hygiene Data'!$I$13,0,10*ROW('Hygiene Data'!I98))="","",OFFSET('Hygiene Data'!$I$13,0,10*ROW('Hygiene Data'!I98)))</f>
        <v/>
      </c>
    </row>
    <row r="105" spans="1:136" x14ac:dyDescent="0.25">
      <c r="A105" s="480" t="str">
        <f ca="1">+IF(OFFSET('Water Data'!$B$2,0,10*ROW('Water Data'!E99))="","",OFFSET('Water Data'!$B$2,0,10*ROW('Water Data'!E99)))</f>
        <v/>
      </c>
      <c r="B105" s="480"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7" t="str">
        <f t="shared" ca="1" si="1"/>
        <v/>
      </c>
      <c r="D105" s="508"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8"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8"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8"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8"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8"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8"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8"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8"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8"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8"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8"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8"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8"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8"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8"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8"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8"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9"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9"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9"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9"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9"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9"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9"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9"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9"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9"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9"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9"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9"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9"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9"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9"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9"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9"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9"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9"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9"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9"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9"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9"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9"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9"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9"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9"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9"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9"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10"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6"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10"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10"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10"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10"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10"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10"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10"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10"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10"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10"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10"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10"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10"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10"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10"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10"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1" t="str">
        <f ca="1">+IF(OFFSET('Water Data'!$D$27,0,10*ROW('Water Data'!D99))="","",OFFSET('Water Data'!$D$27,0,10*ROW('Water Data'!D99)))</f>
        <v/>
      </c>
      <c r="BT105" s="371" t="str">
        <f ca="1">+IF(OFFSET('Water Data'!$D$28,0,10*ROW('Water Data'!D99))="","",OFFSET('Water Data'!$D$28,0,10*ROW('Water Data'!D99)))</f>
        <v/>
      </c>
      <c r="BU105" s="371" t="str">
        <f ca="1">+IF(OFFSET('Water Data'!$D$29,0,10*ROW('Water Data'!D99))="","",OFFSET('Water Data'!$D$29,0,10*ROW('Water Data'!D99)))</f>
        <v/>
      </c>
      <c r="BV105" s="371" t="str">
        <f ca="1">+IF(OFFSET('Water Data'!$E$27,0,10*ROW('Water Data'!E99))="","",OFFSET('Water Data'!$E$27,0,10*ROW('Water Data'!E99)))</f>
        <v/>
      </c>
      <c r="BW105" s="371" t="str">
        <f ca="1">+IF(OFFSET('Water Data'!$E$28,0,10*ROW('Water Data'!E99))="","",OFFSET('Water Data'!$E$28,0,10*ROW('Water Data'!E99)))</f>
        <v/>
      </c>
      <c r="BX105" s="371" t="str">
        <f ca="1">+IF(OFFSET('Water Data'!$E$29,0,10*ROW('Water Data'!E99))="","",OFFSET('Water Data'!$E$29,0,10*ROW('Water Data'!E99)))</f>
        <v/>
      </c>
      <c r="BY105" s="371" t="str">
        <f ca="1">+IF(OFFSET('Water Data'!$F$27,0,10*ROW('Water Data'!F99))="","",OFFSET('Water Data'!$F$27,0,10*ROW('Water Data'!F99)))</f>
        <v/>
      </c>
      <c r="BZ105" s="371" t="str">
        <f ca="1">+IF(OFFSET('Water Data'!$F$28,0,10*ROW('Water Data'!F99))="","",OFFSET('Water Data'!$F$28,0,10*ROW('Water Data'!F99)))</f>
        <v/>
      </c>
      <c r="CA105" s="371" t="str">
        <f ca="1">+IF(OFFSET('Water Data'!$F$29,0,10*ROW('Water Data'!F99))="","",OFFSET('Water Data'!$F$29,0,10*ROW('Water Data'!F99)))</f>
        <v/>
      </c>
      <c r="CB105" s="371" t="str">
        <f ca="1">+IF(OFFSET('Water Data'!$G$27,0,10*ROW('Water Data'!G99))="","",OFFSET('Water Data'!$G$27,0,10*ROW('Water Data'!G99)))</f>
        <v/>
      </c>
      <c r="CC105" s="371" t="str">
        <f ca="1">+IF(OFFSET('Water Data'!$G$28,0,10*ROW('Water Data'!G99))="","",OFFSET('Water Data'!$G$28,0,10*ROW('Water Data'!G99)))</f>
        <v/>
      </c>
      <c r="CD105" s="371" t="str">
        <f ca="1">+IF(OFFSET('Water Data'!$G$29,0,10*ROW('Water Data'!G99))="","",OFFSET('Water Data'!$G$29,0,10*ROW('Water Data'!G99)))</f>
        <v/>
      </c>
      <c r="CE105" s="371" t="str">
        <f ca="1">+IF(OFFSET('Water Data'!$H$27,0,10*ROW('Water Data'!H99))="","",OFFSET('Water Data'!$H$27,0,10*ROW('Water Data'!H99)))</f>
        <v/>
      </c>
      <c r="CF105" s="371" t="str">
        <f ca="1">+IF(OFFSET('Water Data'!$H$28,0,10*ROW('Water Data'!H99))="","",OFFSET('Water Data'!$H$28,0,10*ROW('Water Data'!H99)))</f>
        <v/>
      </c>
      <c r="CG105" s="371" t="str">
        <f ca="1">+IF(OFFSET('Water Data'!$H$29,0,10*ROW('Water Data'!H99))="","",OFFSET('Water Data'!$H$29,0,10*ROW('Water Data'!H99)))</f>
        <v/>
      </c>
      <c r="CH105" s="371" t="str">
        <f ca="1">+IF(OFFSET('Water Data'!$I$27,0,10*ROW('Water Data'!I99))="","",OFFSET('Water Data'!$I$27,0,10*ROW('Water Data'!I99)))</f>
        <v/>
      </c>
      <c r="CI105" s="371" t="str">
        <f ca="1">+IF(OFFSET('Water Data'!$I$28,0,10*ROW('Water Data'!I99))="","",OFFSET('Water Data'!$I$28,0,10*ROW('Water Data'!I99)))</f>
        <v/>
      </c>
      <c r="CJ105" s="371" t="str">
        <f ca="1">+IF(OFFSET('Water Data'!$I$29,0,10*ROW('Water Data'!I99))="","",OFFSET('Water Data'!$I$29,0,10*ROW('Water Data'!I99)))</f>
        <v/>
      </c>
      <c r="CK105" s="371" t="str">
        <f ca="1">+IF(OFFSET('Sanitation Data'!$D$28,0,10*ROW('Sanitation Data'!D99))="","",OFFSET('Sanitation Data'!$D$28,0,10*ROW('Sanitation Data'!D99)))</f>
        <v/>
      </c>
      <c r="CL105" s="371" t="str">
        <f ca="1">+IF(OFFSET('Sanitation Data'!$D$29,0,10*ROW('Sanitation Data'!D99))="","",OFFSET('Sanitation Data'!$D$29,0,10*ROW('Sanitation Data'!D99)))</f>
        <v/>
      </c>
      <c r="CM105" s="371" t="str">
        <f ca="1">+IF(OFFSET('Sanitation Data'!$D$30,0,10*ROW('Sanitation Data'!D99))="","",OFFSET('Sanitation Data'!$D$30,0,10*ROW('Sanitation Data'!D99)))</f>
        <v/>
      </c>
      <c r="CN105" s="371" t="str">
        <f ca="1">+IF(OFFSET('Sanitation Data'!$D$31,0,10*ROW('Sanitation Data'!D99))="","",OFFSET('Sanitation Data'!$D$31,0,10*ROW('Sanitation Data'!D99)))</f>
        <v/>
      </c>
      <c r="CO105" s="371" t="str">
        <f ca="1">+IF(OFFSET('Sanitation Data'!$D$32,0,10*ROW('Sanitation Data'!D99))="","",OFFSET('Sanitation Data'!$D$32,0,10*ROW('Sanitation Data'!D99)))</f>
        <v/>
      </c>
      <c r="CP105" s="371" t="str">
        <f ca="1">+IF(OFFSET('Sanitation Data'!$E$28,0,10*ROW('Sanitation Data'!E99))="","",OFFSET('Sanitation Data'!$E$28,0,10*ROW('Sanitation Data'!E99)))</f>
        <v/>
      </c>
      <c r="CQ105" s="371" t="str">
        <f ca="1">+IF(OFFSET('Sanitation Data'!$E$29,0,10*ROW('Sanitation Data'!E99))="","",OFFSET('Sanitation Data'!$E$29,0,10*ROW('Sanitation Data'!E99)))</f>
        <v/>
      </c>
      <c r="CR105" s="371" t="str">
        <f ca="1">+IF(OFFSET('Sanitation Data'!$E$30,0,10*ROW('Sanitation Data'!E99))="","",OFFSET('Sanitation Data'!$E$30,0,10*ROW('Sanitation Data'!E99)))</f>
        <v/>
      </c>
      <c r="CS105" s="371" t="str">
        <f ca="1">+IF(OFFSET('Sanitation Data'!$E$31,0,10*ROW('Sanitation Data'!E99))="","",OFFSET('Sanitation Data'!$E$31,0,10*ROW('Sanitation Data'!E99)))</f>
        <v/>
      </c>
      <c r="CT105" s="371" t="str">
        <f ca="1">+IF(OFFSET('Sanitation Data'!$E$32,0,10*ROW('Sanitation Data'!E99))="","",OFFSET('Sanitation Data'!$E$32,0,10*ROW('Sanitation Data'!E99)))</f>
        <v/>
      </c>
      <c r="CU105" s="371" t="str">
        <f ca="1">+IF(OFFSET('Sanitation Data'!$F$28,0,10*ROW('Sanitation Data'!F99))="","",OFFSET('Sanitation Data'!$F$28,0,10*ROW('Sanitation Data'!F99)))</f>
        <v/>
      </c>
      <c r="CV105" s="371" t="str">
        <f ca="1">+IF(OFFSET('Sanitation Data'!$F$29,0,10*ROW('Sanitation Data'!F99))="","",OFFSET('Sanitation Data'!$F$29,0,10*ROW('Sanitation Data'!F99)))</f>
        <v/>
      </c>
      <c r="CW105" s="371" t="str">
        <f ca="1">+IF(OFFSET('Sanitation Data'!$F$30,0,10*ROW('Sanitation Data'!F99))="","",OFFSET('Sanitation Data'!$F$30,0,10*ROW('Sanitation Data'!F99)))</f>
        <v/>
      </c>
      <c r="CX105" s="371" t="str">
        <f ca="1">+IF(OFFSET('Sanitation Data'!$F$31,0,10*ROW('Sanitation Data'!F99))="","",OFFSET('Sanitation Data'!$F$31,0,10*ROW('Sanitation Data'!F99)))</f>
        <v/>
      </c>
      <c r="CY105" s="371" t="str">
        <f ca="1">+IF(OFFSET('Sanitation Data'!$F$32,0,10*ROW('Sanitation Data'!F99))="","",OFFSET('Sanitation Data'!$F$32,0,10*ROW('Sanitation Data'!F99)))</f>
        <v/>
      </c>
      <c r="CZ105" s="371" t="str">
        <f ca="1">+IF(OFFSET('Sanitation Data'!$G$28,0,10*ROW('Sanitation Data'!G99))="","",OFFSET('Sanitation Data'!$G$28,0,10*ROW('Sanitation Data'!G99)))</f>
        <v/>
      </c>
      <c r="DA105" s="371" t="str">
        <f ca="1">+IF(OFFSET('Sanitation Data'!$G$29,0,10*ROW('Sanitation Data'!G99))="","",OFFSET('Sanitation Data'!$G$29,0,10*ROW('Sanitation Data'!G99)))</f>
        <v/>
      </c>
      <c r="DB105" s="371" t="str">
        <f ca="1">+IF(OFFSET('Sanitation Data'!$G$30,0,10*ROW('Sanitation Data'!G99))="","",OFFSET('Sanitation Data'!$G$30,0,10*ROW('Sanitation Data'!G99)))</f>
        <v/>
      </c>
      <c r="DC105" s="371" t="str">
        <f ca="1">+IF(OFFSET('Sanitation Data'!$G$31,0,10*ROW('Sanitation Data'!G99))="","",OFFSET('Sanitation Data'!$G$31,0,10*ROW('Sanitation Data'!G99)))</f>
        <v/>
      </c>
      <c r="DD105" s="371" t="str">
        <f ca="1">+IF(OFFSET('Sanitation Data'!$G$32,0,10*ROW('Sanitation Data'!G99))="","",OFFSET('Sanitation Data'!$G$32,0,10*ROW('Sanitation Data'!G99)))</f>
        <v/>
      </c>
      <c r="DE105" s="371" t="str">
        <f ca="1">+IF(OFFSET('Sanitation Data'!$H$28,0,10*ROW('Sanitation Data'!H99))="","",OFFSET('Sanitation Data'!$H$28,0,10*ROW('Sanitation Data'!H99)))</f>
        <v/>
      </c>
      <c r="DF105" s="371" t="str">
        <f ca="1">+IF(OFFSET('Sanitation Data'!$H$29,0,10*ROW('Sanitation Data'!H99))="","",OFFSET('Sanitation Data'!$H$29,0,10*ROW('Sanitation Data'!H99)))</f>
        <v/>
      </c>
      <c r="DG105" s="371" t="str">
        <f ca="1">+IF(OFFSET('Sanitation Data'!$H$30,0,10*ROW('Sanitation Data'!H99))="","",OFFSET('Sanitation Data'!$H$30,0,10*ROW('Sanitation Data'!H99)))</f>
        <v/>
      </c>
      <c r="DH105" s="371" t="str">
        <f ca="1">+IF(OFFSET('Sanitation Data'!$H$31,0,10*ROW('Sanitation Data'!H99))="","",OFFSET('Sanitation Data'!$H$31,0,10*ROW('Sanitation Data'!H99)))</f>
        <v/>
      </c>
      <c r="DI105" s="371" t="str">
        <f ca="1">+IF(OFFSET('Sanitation Data'!$H$32,0,10*ROW('Sanitation Data'!H99))="","",OFFSET('Sanitation Data'!$H$32,0,10*ROW('Sanitation Data'!H99)))</f>
        <v/>
      </c>
      <c r="DJ105" s="371" t="str">
        <f ca="1">+IF(OFFSET('Sanitation Data'!$I$28,0,10*ROW('Sanitation Data'!I99))="","",OFFSET('Sanitation Data'!$I$28,0,10*ROW('Sanitation Data'!I99)))</f>
        <v/>
      </c>
      <c r="DK105" s="371" t="str">
        <f ca="1">+IF(OFFSET('Sanitation Data'!$I$29,0,10*ROW('Sanitation Data'!I99))="","",OFFSET('Sanitation Data'!$I$29,0,10*ROW('Sanitation Data'!I99)))</f>
        <v/>
      </c>
      <c r="DL105" s="371" t="str">
        <f ca="1">+IF(OFFSET('Sanitation Data'!$I$30,0,10*ROW('Sanitation Data'!I99))="","",OFFSET('Sanitation Data'!$I$30,0,10*ROW('Sanitation Data'!I99)))</f>
        <v/>
      </c>
      <c r="DM105" s="371" t="str">
        <f ca="1">+IF(OFFSET('Sanitation Data'!$I$31,0,10*ROW('Sanitation Data'!I99))="","",OFFSET('Sanitation Data'!$I$31,0,10*ROW('Sanitation Data'!I99)))</f>
        <v/>
      </c>
      <c r="DN105" s="371" t="str">
        <f ca="1">+IF(OFFSET('Sanitation Data'!$I$32,0,10*ROW('Sanitation Data'!I99))="","",OFFSET('Sanitation Data'!$I$32,0,10*ROW('Sanitation Data'!I99)))</f>
        <v/>
      </c>
      <c r="DO105" s="371" t="str">
        <f ca="1">+IF(OFFSET('Hygiene Data'!$D$11,0,10*ROW('Hygiene Data'!D99))="","",OFFSET('Hygiene Data'!$D$11,0,10*ROW('Hygiene Data'!D99)))</f>
        <v/>
      </c>
      <c r="DP105" s="371" t="str">
        <f ca="1">+IF(OFFSET('Hygiene Data'!$D$12,0,10*ROW('Hygiene Data'!D99))="","",OFFSET('Hygiene Data'!$D$12,0,10*ROW('Hygiene Data'!D99)))</f>
        <v/>
      </c>
      <c r="DQ105" s="371" t="str">
        <f ca="1">+IF(OFFSET('Hygiene Data'!$D$13,0,10*ROW('Hygiene Data'!D99))="","",OFFSET('Hygiene Data'!$D$13,0,10*ROW('Hygiene Data'!D99)))</f>
        <v/>
      </c>
      <c r="DR105" s="371" t="str">
        <f ca="1">+IF(OFFSET('Hygiene Data'!$E$11,0,10*ROW('Hygiene Data'!E99))="","",OFFSET('Hygiene Data'!$E$11,0,10*ROW('Hygiene Data'!E99)))</f>
        <v/>
      </c>
      <c r="DS105" s="371" t="str">
        <f ca="1">+IF(OFFSET('Hygiene Data'!$E$12,0,10*ROW('Hygiene Data'!E99))="","",OFFSET('Hygiene Data'!$E$12,0,10*ROW('Hygiene Data'!E99)))</f>
        <v/>
      </c>
      <c r="DT105" s="371" t="str">
        <f ca="1">+IF(OFFSET('Hygiene Data'!$E$13,0,10*ROW('Hygiene Data'!E99))="","",OFFSET('Hygiene Data'!$E$13,0,10*ROW('Hygiene Data'!E99)))</f>
        <v/>
      </c>
      <c r="DU105" s="371" t="str">
        <f ca="1">+IF(OFFSET('Hygiene Data'!$F$11,0,10*ROW('Hygiene Data'!F99))="","",OFFSET('Hygiene Data'!$F$11,0,10*ROW('Hygiene Data'!F99)))</f>
        <v/>
      </c>
      <c r="DV105" s="371" t="str">
        <f ca="1">+IF(OFFSET('Hygiene Data'!$F$12,0,10*ROW('Hygiene Data'!F99))="","",OFFSET('Hygiene Data'!$F$12,0,10*ROW('Hygiene Data'!F99)))</f>
        <v/>
      </c>
      <c r="DW105" s="371" t="str">
        <f ca="1">+IF(OFFSET('Hygiene Data'!$F$13,0,10*ROW('Hygiene Data'!F99))="","",OFFSET('Hygiene Data'!$F$13,0,10*ROW('Hygiene Data'!F99)))</f>
        <v/>
      </c>
      <c r="DX105" s="371" t="str">
        <f ca="1">+IF(OFFSET('Hygiene Data'!$G$11,0,10*ROW('Hygiene Data'!G99))="","",OFFSET('Hygiene Data'!$G$11,0,10*ROW('Hygiene Data'!G99)))</f>
        <v/>
      </c>
      <c r="DY105" s="371" t="str">
        <f ca="1">+IF(OFFSET('Hygiene Data'!$G$12,0,10*ROW('Hygiene Data'!G99))="","",OFFSET('Hygiene Data'!$G$12,0,10*ROW('Hygiene Data'!G99)))</f>
        <v/>
      </c>
      <c r="DZ105" s="371" t="str">
        <f ca="1">+IF(OFFSET('Hygiene Data'!$G$13,0,10*ROW('Hygiene Data'!G99))="","",OFFSET('Hygiene Data'!$G$13,0,10*ROW('Hygiene Data'!G99)))</f>
        <v/>
      </c>
      <c r="EA105" s="371" t="str">
        <f ca="1">+IF(OFFSET('Hygiene Data'!$H$11,0,10*ROW('Hygiene Data'!H99))="","",OFFSET('Hygiene Data'!$H$11,0,10*ROW('Hygiene Data'!H99)))</f>
        <v/>
      </c>
      <c r="EB105" s="371" t="str">
        <f ca="1">+IF(OFFSET('Hygiene Data'!$H$12,0,10*ROW('Hygiene Data'!H99))="","",OFFSET('Hygiene Data'!$H$12,0,10*ROW('Hygiene Data'!H99)))</f>
        <v/>
      </c>
      <c r="EC105" s="371" t="str">
        <f ca="1">+IF(OFFSET('Hygiene Data'!$H$13,0,10*ROW('Hygiene Data'!H99))="","",OFFSET('Hygiene Data'!$H$13,0,10*ROW('Hygiene Data'!H99)))</f>
        <v/>
      </c>
      <c r="ED105" s="371" t="str">
        <f ca="1">+IF(OFFSET('Hygiene Data'!$I$11,0,10*ROW('Hygiene Data'!I99))="","",OFFSET('Hygiene Data'!$I$11,0,10*ROW('Hygiene Data'!I99)))</f>
        <v/>
      </c>
      <c r="EE105" s="371" t="str">
        <f ca="1">+IF(OFFSET('Hygiene Data'!$I$12,0,10*ROW('Hygiene Data'!I99))="","",OFFSET('Hygiene Data'!$I$12,0,10*ROW('Hygiene Data'!I99)))</f>
        <v/>
      </c>
      <c r="EF105" s="371" t="str">
        <f ca="1">+IF(OFFSET('Hygiene Data'!$I$13,0,10*ROW('Hygiene Data'!I99))="","",OFFSET('Hygiene Data'!$I$13,0,10*ROW('Hygiene Data'!I99)))</f>
        <v/>
      </c>
    </row>
    <row r="106" spans="1:136" x14ac:dyDescent="0.25">
      <c r="A106" s="480" t="str">
        <f ca="1">+IF(OFFSET('Water Data'!$B$2,0,10*ROW('Water Data'!E100))="","",OFFSET('Water Data'!$B$2,0,10*ROW('Water Data'!E100)))</f>
        <v/>
      </c>
      <c r="B106" s="480"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7" t="str">
        <f t="shared" ca="1" si="1"/>
        <v/>
      </c>
      <c r="D106" s="508"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8"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8"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8"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8"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8"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8"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8"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8"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8"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8"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8"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8"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8"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8"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8"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8"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8"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9"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9"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9"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9"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9"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9"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9"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9"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9"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9"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9"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9"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9"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9"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9"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9"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9"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9"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9"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9"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9"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9"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9"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9"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9"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9"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9"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9"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9"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9"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10"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6"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10"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10"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10"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10"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10"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10"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10"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10"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10"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10"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10"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10"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10"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10"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10"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10"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1" t="str">
        <f ca="1">+IF(OFFSET('Water Data'!$D$27,0,10*ROW('Water Data'!D100))="","",OFFSET('Water Data'!$D$27,0,10*ROW('Water Data'!D100)))</f>
        <v/>
      </c>
      <c r="BT106" s="371" t="str">
        <f ca="1">+IF(OFFSET('Water Data'!$D$28,0,10*ROW('Water Data'!D100))="","",OFFSET('Water Data'!$D$28,0,10*ROW('Water Data'!D100)))</f>
        <v/>
      </c>
      <c r="BU106" s="371" t="str">
        <f ca="1">+IF(OFFSET('Water Data'!$D$29,0,10*ROW('Water Data'!D100))="","",OFFSET('Water Data'!$D$29,0,10*ROW('Water Data'!D100)))</f>
        <v/>
      </c>
      <c r="BV106" s="371" t="str">
        <f ca="1">+IF(OFFSET('Water Data'!$E$27,0,10*ROW('Water Data'!E100))="","",OFFSET('Water Data'!$E$27,0,10*ROW('Water Data'!E100)))</f>
        <v/>
      </c>
      <c r="BW106" s="371" t="str">
        <f ca="1">+IF(OFFSET('Water Data'!$E$28,0,10*ROW('Water Data'!E100))="","",OFFSET('Water Data'!$E$28,0,10*ROW('Water Data'!E100)))</f>
        <v/>
      </c>
      <c r="BX106" s="371" t="str">
        <f ca="1">+IF(OFFSET('Water Data'!$E$29,0,10*ROW('Water Data'!E100))="","",OFFSET('Water Data'!$E$29,0,10*ROW('Water Data'!E100)))</f>
        <v/>
      </c>
      <c r="BY106" s="371" t="str">
        <f ca="1">+IF(OFFSET('Water Data'!$F$27,0,10*ROW('Water Data'!F100))="","",OFFSET('Water Data'!$F$27,0,10*ROW('Water Data'!F100)))</f>
        <v/>
      </c>
      <c r="BZ106" s="371" t="str">
        <f ca="1">+IF(OFFSET('Water Data'!$F$28,0,10*ROW('Water Data'!F100))="","",OFFSET('Water Data'!$F$28,0,10*ROW('Water Data'!F100)))</f>
        <v/>
      </c>
      <c r="CA106" s="371" t="str">
        <f ca="1">+IF(OFFSET('Water Data'!$F$29,0,10*ROW('Water Data'!F100))="","",OFFSET('Water Data'!$F$29,0,10*ROW('Water Data'!F100)))</f>
        <v/>
      </c>
      <c r="CB106" s="371" t="str">
        <f ca="1">+IF(OFFSET('Water Data'!$G$27,0,10*ROW('Water Data'!G100))="","",OFFSET('Water Data'!$G$27,0,10*ROW('Water Data'!G100)))</f>
        <v/>
      </c>
      <c r="CC106" s="371" t="str">
        <f ca="1">+IF(OFFSET('Water Data'!$G$28,0,10*ROW('Water Data'!G100))="","",OFFSET('Water Data'!$G$28,0,10*ROW('Water Data'!G100)))</f>
        <v/>
      </c>
      <c r="CD106" s="371" t="str">
        <f ca="1">+IF(OFFSET('Water Data'!$G$29,0,10*ROW('Water Data'!G100))="","",OFFSET('Water Data'!$G$29,0,10*ROW('Water Data'!G100)))</f>
        <v/>
      </c>
      <c r="CE106" s="371" t="str">
        <f ca="1">+IF(OFFSET('Water Data'!$H$27,0,10*ROW('Water Data'!H100))="","",OFFSET('Water Data'!$H$27,0,10*ROW('Water Data'!H100)))</f>
        <v/>
      </c>
      <c r="CF106" s="371" t="str">
        <f ca="1">+IF(OFFSET('Water Data'!$H$28,0,10*ROW('Water Data'!H100))="","",OFFSET('Water Data'!$H$28,0,10*ROW('Water Data'!H100)))</f>
        <v/>
      </c>
      <c r="CG106" s="371" t="str">
        <f ca="1">+IF(OFFSET('Water Data'!$H$29,0,10*ROW('Water Data'!H100))="","",OFFSET('Water Data'!$H$29,0,10*ROW('Water Data'!H100)))</f>
        <v/>
      </c>
      <c r="CH106" s="371" t="str">
        <f ca="1">+IF(OFFSET('Water Data'!$I$27,0,10*ROW('Water Data'!I100))="","",OFFSET('Water Data'!$I$27,0,10*ROW('Water Data'!I100)))</f>
        <v/>
      </c>
      <c r="CI106" s="371" t="str">
        <f ca="1">+IF(OFFSET('Water Data'!$I$28,0,10*ROW('Water Data'!I100))="","",OFFSET('Water Data'!$I$28,0,10*ROW('Water Data'!I100)))</f>
        <v/>
      </c>
      <c r="CJ106" s="371" t="str">
        <f ca="1">+IF(OFFSET('Water Data'!$I$29,0,10*ROW('Water Data'!I100))="","",OFFSET('Water Data'!$I$29,0,10*ROW('Water Data'!I100)))</f>
        <v/>
      </c>
      <c r="CK106" s="371" t="str">
        <f ca="1">+IF(OFFSET('Sanitation Data'!$D$28,0,10*ROW('Sanitation Data'!D100))="","",OFFSET('Sanitation Data'!$D$28,0,10*ROW('Sanitation Data'!D100)))</f>
        <v/>
      </c>
      <c r="CL106" s="371" t="str">
        <f ca="1">+IF(OFFSET('Sanitation Data'!$D$29,0,10*ROW('Sanitation Data'!D100))="","",OFFSET('Sanitation Data'!$D$29,0,10*ROW('Sanitation Data'!D100)))</f>
        <v/>
      </c>
      <c r="CM106" s="371" t="str">
        <f ca="1">+IF(OFFSET('Sanitation Data'!$D$30,0,10*ROW('Sanitation Data'!D100))="","",OFFSET('Sanitation Data'!$D$30,0,10*ROW('Sanitation Data'!D100)))</f>
        <v/>
      </c>
      <c r="CN106" s="371" t="str">
        <f ca="1">+IF(OFFSET('Sanitation Data'!$D$31,0,10*ROW('Sanitation Data'!D100))="","",OFFSET('Sanitation Data'!$D$31,0,10*ROW('Sanitation Data'!D100)))</f>
        <v/>
      </c>
      <c r="CO106" s="371" t="str">
        <f ca="1">+IF(OFFSET('Sanitation Data'!$D$32,0,10*ROW('Sanitation Data'!D100))="","",OFFSET('Sanitation Data'!$D$32,0,10*ROW('Sanitation Data'!D100)))</f>
        <v/>
      </c>
      <c r="CP106" s="371" t="str">
        <f ca="1">+IF(OFFSET('Sanitation Data'!$E$28,0,10*ROW('Sanitation Data'!E100))="","",OFFSET('Sanitation Data'!$E$28,0,10*ROW('Sanitation Data'!E100)))</f>
        <v/>
      </c>
      <c r="CQ106" s="371" t="str">
        <f ca="1">+IF(OFFSET('Sanitation Data'!$E$29,0,10*ROW('Sanitation Data'!E100))="","",OFFSET('Sanitation Data'!$E$29,0,10*ROW('Sanitation Data'!E100)))</f>
        <v/>
      </c>
      <c r="CR106" s="371" t="str">
        <f ca="1">+IF(OFFSET('Sanitation Data'!$E$30,0,10*ROW('Sanitation Data'!E100))="","",OFFSET('Sanitation Data'!$E$30,0,10*ROW('Sanitation Data'!E100)))</f>
        <v/>
      </c>
      <c r="CS106" s="371" t="str">
        <f ca="1">+IF(OFFSET('Sanitation Data'!$E$31,0,10*ROW('Sanitation Data'!E100))="","",OFFSET('Sanitation Data'!$E$31,0,10*ROW('Sanitation Data'!E100)))</f>
        <v/>
      </c>
      <c r="CT106" s="371" t="str">
        <f ca="1">+IF(OFFSET('Sanitation Data'!$E$32,0,10*ROW('Sanitation Data'!E100))="","",OFFSET('Sanitation Data'!$E$32,0,10*ROW('Sanitation Data'!E100)))</f>
        <v/>
      </c>
      <c r="CU106" s="371" t="str">
        <f ca="1">+IF(OFFSET('Sanitation Data'!$F$28,0,10*ROW('Sanitation Data'!F100))="","",OFFSET('Sanitation Data'!$F$28,0,10*ROW('Sanitation Data'!F100)))</f>
        <v/>
      </c>
      <c r="CV106" s="371" t="str">
        <f ca="1">+IF(OFFSET('Sanitation Data'!$F$29,0,10*ROW('Sanitation Data'!F100))="","",OFFSET('Sanitation Data'!$F$29,0,10*ROW('Sanitation Data'!F100)))</f>
        <v/>
      </c>
      <c r="CW106" s="371" t="str">
        <f ca="1">+IF(OFFSET('Sanitation Data'!$F$30,0,10*ROW('Sanitation Data'!F100))="","",OFFSET('Sanitation Data'!$F$30,0,10*ROW('Sanitation Data'!F100)))</f>
        <v/>
      </c>
      <c r="CX106" s="371" t="str">
        <f ca="1">+IF(OFFSET('Sanitation Data'!$F$31,0,10*ROW('Sanitation Data'!F100))="","",OFFSET('Sanitation Data'!$F$31,0,10*ROW('Sanitation Data'!F100)))</f>
        <v/>
      </c>
      <c r="CY106" s="371" t="str">
        <f ca="1">+IF(OFFSET('Sanitation Data'!$F$32,0,10*ROW('Sanitation Data'!F100))="","",OFFSET('Sanitation Data'!$F$32,0,10*ROW('Sanitation Data'!F100)))</f>
        <v/>
      </c>
      <c r="CZ106" s="371" t="str">
        <f ca="1">+IF(OFFSET('Sanitation Data'!$G$28,0,10*ROW('Sanitation Data'!G100))="","",OFFSET('Sanitation Data'!$G$28,0,10*ROW('Sanitation Data'!G100)))</f>
        <v/>
      </c>
      <c r="DA106" s="371" t="str">
        <f ca="1">+IF(OFFSET('Sanitation Data'!$G$29,0,10*ROW('Sanitation Data'!G100))="","",OFFSET('Sanitation Data'!$G$29,0,10*ROW('Sanitation Data'!G100)))</f>
        <v/>
      </c>
      <c r="DB106" s="371" t="str">
        <f ca="1">+IF(OFFSET('Sanitation Data'!$G$30,0,10*ROW('Sanitation Data'!G100))="","",OFFSET('Sanitation Data'!$G$30,0,10*ROW('Sanitation Data'!G100)))</f>
        <v/>
      </c>
      <c r="DC106" s="371" t="str">
        <f ca="1">+IF(OFFSET('Sanitation Data'!$G$31,0,10*ROW('Sanitation Data'!G100))="","",OFFSET('Sanitation Data'!$G$31,0,10*ROW('Sanitation Data'!G100)))</f>
        <v/>
      </c>
      <c r="DD106" s="371" t="str">
        <f ca="1">+IF(OFFSET('Sanitation Data'!$G$32,0,10*ROW('Sanitation Data'!G100))="","",OFFSET('Sanitation Data'!$G$32,0,10*ROW('Sanitation Data'!G100)))</f>
        <v/>
      </c>
      <c r="DE106" s="371" t="str">
        <f ca="1">+IF(OFFSET('Sanitation Data'!$H$28,0,10*ROW('Sanitation Data'!H100))="","",OFFSET('Sanitation Data'!$H$28,0,10*ROW('Sanitation Data'!H100)))</f>
        <v/>
      </c>
      <c r="DF106" s="371" t="str">
        <f ca="1">+IF(OFFSET('Sanitation Data'!$H$29,0,10*ROW('Sanitation Data'!H100))="","",OFFSET('Sanitation Data'!$H$29,0,10*ROW('Sanitation Data'!H100)))</f>
        <v/>
      </c>
      <c r="DG106" s="371" t="str">
        <f ca="1">+IF(OFFSET('Sanitation Data'!$H$30,0,10*ROW('Sanitation Data'!H100))="","",OFFSET('Sanitation Data'!$H$30,0,10*ROW('Sanitation Data'!H100)))</f>
        <v/>
      </c>
      <c r="DH106" s="371" t="str">
        <f ca="1">+IF(OFFSET('Sanitation Data'!$H$31,0,10*ROW('Sanitation Data'!H100))="","",OFFSET('Sanitation Data'!$H$31,0,10*ROW('Sanitation Data'!H100)))</f>
        <v/>
      </c>
      <c r="DI106" s="371" t="str">
        <f ca="1">+IF(OFFSET('Sanitation Data'!$H$32,0,10*ROW('Sanitation Data'!H100))="","",OFFSET('Sanitation Data'!$H$32,0,10*ROW('Sanitation Data'!H100)))</f>
        <v/>
      </c>
      <c r="DJ106" s="371" t="str">
        <f ca="1">+IF(OFFSET('Sanitation Data'!$I$28,0,10*ROW('Sanitation Data'!I100))="","",OFFSET('Sanitation Data'!$I$28,0,10*ROW('Sanitation Data'!I100)))</f>
        <v/>
      </c>
      <c r="DK106" s="371" t="str">
        <f ca="1">+IF(OFFSET('Sanitation Data'!$I$29,0,10*ROW('Sanitation Data'!I100))="","",OFFSET('Sanitation Data'!$I$29,0,10*ROW('Sanitation Data'!I100)))</f>
        <v/>
      </c>
      <c r="DL106" s="371" t="str">
        <f ca="1">+IF(OFFSET('Sanitation Data'!$I$30,0,10*ROW('Sanitation Data'!I100))="","",OFFSET('Sanitation Data'!$I$30,0,10*ROW('Sanitation Data'!I100)))</f>
        <v/>
      </c>
      <c r="DM106" s="371" t="str">
        <f ca="1">+IF(OFFSET('Sanitation Data'!$I$31,0,10*ROW('Sanitation Data'!I100))="","",OFFSET('Sanitation Data'!$I$31,0,10*ROW('Sanitation Data'!I100)))</f>
        <v/>
      </c>
      <c r="DN106" s="371" t="str">
        <f ca="1">+IF(OFFSET('Sanitation Data'!$I$32,0,10*ROW('Sanitation Data'!I100))="","",OFFSET('Sanitation Data'!$I$32,0,10*ROW('Sanitation Data'!I100)))</f>
        <v/>
      </c>
      <c r="DO106" s="371" t="str">
        <f ca="1">+IF(OFFSET('Hygiene Data'!$D$11,0,10*ROW('Hygiene Data'!D100))="","",OFFSET('Hygiene Data'!$D$11,0,10*ROW('Hygiene Data'!D100)))</f>
        <v/>
      </c>
      <c r="DP106" s="371" t="str">
        <f ca="1">+IF(OFFSET('Hygiene Data'!$D$12,0,10*ROW('Hygiene Data'!D100))="","",OFFSET('Hygiene Data'!$D$12,0,10*ROW('Hygiene Data'!D100)))</f>
        <v/>
      </c>
      <c r="DQ106" s="371" t="str">
        <f ca="1">+IF(OFFSET('Hygiene Data'!$D$13,0,10*ROW('Hygiene Data'!D100))="","",OFFSET('Hygiene Data'!$D$13,0,10*ROW('Hygiene Data'!D100)))</f>
        <v/>
      </c>
      <c r="DR106" s="371" t="str">
        <f ca="1">+IF(OFFSET('Hygiene Data'!$E$11,0,10*ROW('Hygiene Data'!E100))="","",OFFSET('Hygiene Data'!$E$11,0,10*ROW('Hygiene Data'!E100)))</f>
        <v/>
      </c>
      <c r="DS106" s="371" t="str">
        <f ca="1">+IF(OFFSET('Hygiene Data'!$E$12,0,10*ROW('Hygiene Data'!E100))="","",OFFSET('Hygiene Data'!$E$12,0,10*ROW('Hygiene Data'!E100)))</f>
        <v/>
      </c>
      <c r="DT106" s="371" t="str">
        <f ca="1">+IF(OFFSET('Hygiene Data'!$E$13,0,10*ROW('Hygiene Data'!E100))="","",OFFSET('Hygiene Data'!$E$13,0,10*ROW('Hygiene Data'!E100)))</f>
        <v/>
      </c>
      <c r="DU106" s="371" t="str">
        <f ca="1">+IF(OFFSET('Hygiene Data'!$F$11,0,10*ROW('Hygiene Data'!F100))="","",OFFSET('Hygiene Data'!$F$11,0,10*ROW('Hygiene Data'!F100)))</f>
        <v/>
      </c>
      <c r="DV106" s="371" t="str">
        <f ca="1">+IF(OFFSET('Hygiene Data'!$F$12,0,10*ROW('Hygiene Data'!F100))="","",OFFSET('Hygiene Data'!$F$12,0,10*ROW('Hygiene Data'!F100)))</f>
        <v/>
      </c>
      <c r="DW106" s="371" t="str">
        <f ca="1">+IF(OFFSET('Hygiene Data'!$F$13,0,10*ROW('Hygiene Data'!F100))="","",OFFSET('Hygiene Data'!$F$13,0,10*ROW('Hygiene Data'!F100)))</f>
        <v/>
      </c>
      <c r="DX106" s="371" t="str">
        <f ca="1">+IF(OFFSET('Hygiene Data'!$G$11,0,10*ROW('Hygiene Data'!G100))="","",OFFSET('Hygiene Data'!$G$11,0,10*ROW('Hygiene Data'!G100)))</f>
        <v/>
      </c>
      <c r="DY106" s="371" t="str">
        <f ca="1">+IF(OFFSET('Hygiene Data'!$G$12,0,10*ROW('Hygiene Data'!G100))="","",OFFSET('Hygiene Data'!$G$12,0,10*ROW('Hygiene Data'!G100)))</f>
        <v/>
      </c>
      <c r="DZ106" s="371" t="str">
        <f ca="1">+IF(OFFSET('Hygiene Data'!$G$13,0,10*ROW('Hygiene Data'!G100))="","",OFFSET('Hygiene Data'!$G$13,0,10*ROW('Hygiene Data'!G100)))</f>
        <v/>
      </c>
      <c r="EA106" s="371" t="str">
        <f ca="1">+IF(OFFSET('Hygiene Data'!$H$11,0,10*ROW('Hygiene Data'!H100))="","",OFFSET('Hygiene Data'!$H$11,0,10*ROW('Hygiene Data'!H100)))</f>
        <v/>
      </c>
      <c r="EB106" s="371" t="str">
        <f ca="1">+IF(OFFSET('Hygiene Data'!$H$12,0,10*ROW('Hygiene Data'!H100))="","",OFFSET('Hygiene Data'!$H$12,0,10*ROW('Hygiene Data'!H100)))</f>
        <v/>
      </c>
      <c r="EC106" s="371" t="str">
        <f ca="1">+IF(OFFSET('Hygiene Data'!$H$13,0,10*ROW('Hygiene Data'!H100))="","",OFFSET('Hygiene Data'!$H$13,0,10*ROW('Hygiene Data'!H100)))</f>
        <v/>
      </c>
      <c r="ED106" s="371" t="str">
        <f ca="1">+IF(OFFSET('Hygiene Data'!$I$11,0,10*ROW('Hygiene Data'!I100))="","",OFFSET('Hygiene Data'!$I$11,0,10*ROW('Hygiene Data'!I100)))</f>
        <v/>
      </c>
      <c r="EE106" s="371" t="str">
        <f ca="1">+IF(OFFSET('Hygiene Data'!$I$12,0,10*ROW('Hygiene Data'!I100))="","",OFFSET('Hygiene Data'!$I$12,0,10*ROW('Hygiene Data'!I100)))</f>
        <v/>
      </c>
      <c r="EF106" s="371" t="str">
        <f ca="1">+IF(OFFSET('Hygiene Data'!$I$13,0,10*ROW('Hygiene Data'!I100))="","",OFFSET('Hygiene Data'!$I$13,0,10*ROW('Hygiene Data'!I100)))</f>
        <v/>
      </c>
    </row>
    <row r="107" spans="1:136" x14ac:dyDescent="0.25">
      <c r="A107" s="480" t="str">
        <f ca="1">+IF(OFFSET('Water Data'!$B$2,0,10*ROW('Water Data'!E101))="","",OFFSET('Water Data'!$B$2,0,10*ROW('Water Data'!E101)))</f>
        <v/>
      </c>
      <c r="B107" s="480"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7" t="str">
        <f t="shared" ca="1" si="1"/>
        <v/>
      </c>
      <c r="D107" s="508"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8"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8"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8"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8"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8"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8"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8"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8"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8"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8"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8"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8"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8"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8"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8"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8"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8"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9"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9"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9"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9"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9"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9"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9"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9"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9"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9"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9"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9"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9"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9"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9"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9"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9"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9"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9"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9"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9"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9"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9"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9"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9"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9"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9"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9"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9"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9"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10"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6"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10"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10"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10"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10"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10"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10"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10"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10"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10"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10"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10"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10"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10"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10"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10"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10"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1" t="str">
        <f ca="1">+IF(OFFSET('Water Data'!$D$27,0,10*ROW('Water Data'!D101))="","",OFFSET('Water Data'!$D$27,0,10*ROW('Water Data'!D101)))</f>
        <v/>
      </c>
      <c r="BT107" s="371" t="str">
        <f ca="1">+IF(OFFSET('Water Data'!$D$28,0,10*ROW('Water Data'!D101))="","",OFFSET('Water Data'!$D$28,0,10*ROW('Water Data'!D101)))</f>
        <v/>
      </c>
      <c r="BU107" s="371" t="str">
        <f ca="1">+IF(OFFSET('Water Data'!$D$29,0,10*ROW('Water Data'!D101))="","",OFFSET('Water Data'!$D$29,0,10*ROW('Water Data'!D101)))</f>
        <v/>
      </c>
      <c r="BV107" s="371" t="str">
        <f ca="1">+IF(OFFSET('Water Data'!$E$27,0,10*ROW('Water Data'!E101))="","",OFFSET('Water Data'!$E$27,0,10*ROW('Water Data'!E101)))</f>
        <v/>
      </c>
      <c r="BW107" s="371" t="str">
        <f ca="1">+IF(OFFSET('Water Data'!$E$28,0,10*ROW('Water Data'!E101))="","",OFFSET('Water Data'!$E$28,0,10*ROW('Water Data'!E101)))</f>
        <v/>
      </c>
      <c r="BX107" s="371" t="str">
        <f ca="1">+IF(OFFSET('Water Data'!$E$29,0,10*ROW('Water Data'!E101))="","",OFFSET('Water Data'!$E$29,0,10*ROW('Water Data'!E101)))</f>
        <v/>
      </c>
      <c r="BY107" s="371" t="str">
        <f ca="1">+IF(OFFSET('Water Data'!$F$27,0,10*ROW('Water Data'!F101))="","",OFFSET('Water Data'!$F$27,0,10*ROW('Water Data'!F101)))</f>
        <v/>
      </c>
      <c r="BZ107" s="371" t="str">
        <f ca="1">+IF(OFFSET('Water Data'!$F$28,0,10*ROW('Water Data'!F101))="","",OFFSET('Water Data'!$F$28,0,10*ROW('Water Data'!F101)))</f>
        <v/>
      </c>
      <c r="CA107" s="371" t="str">
        <f ca="1">+IF(OFFSET('Water Data'!$F$29,0,10*ROW('Water Data'!F101))="","",OFFSET('Water Data'!$F$29,0,10*ROW('Water Data'!F101)))</f>
        <v/>
      </c>
      <c r="CB107" s="371" t="str">
        <f ca="1">+IF(OFFSET('Water Data'!$G$27,0,10*ROW('Water Data'!G101))="","",OFFSET('Water Data'!$G$27,0,10*ROW('Water Data'!G101)))</f>
        <v/>
      </c>
      <c r="CC107" s="371" t="str">
        <f ca="1">+IF(OFFSET('Water Data'!$G$28,0,10*ROW('Water Data'!G101))="","",OFFSET('Water Data'!$G$28,0,10*ROW('Water Data'!G101)))</f>
        <v/>
      </c>
      <c r="CD107" s="371" t="str">
        <f ca="1">+IF(OFFSET('Water Data'!$G$29,0,10*ROW('Water Data'!G101))="","",OFFSET('Water Data'!$G$29,0,10*ROW('Water Data'!G101)))</f>
        <v/>
      </c>
      <c r="CE107" s="371" t="str">
        <f ca="1">+IF(OFFSET('Water Data'!$H$27,0,10*ROW('Water Data'!H101))="","",OFFSET('Water Data'!$H$27,0,10*ROW('Water Data'!H101)))</f>
        <v/>
      </c>
      <c r="CF107" s="371" t="str">
        <f ca="1">+IF(OFFSET('Water Data'!$H$28,0,10*ROW('Water Data'!H101))="","",OFFSET('Water Data'!$H$28,0,10*ROW('Water Data'!H101)))</f>
        <v/>
      </c>
      <c r="CG107" s="371" t="str">
        <f ca="1">+IF(OFFSET('Water Data'!$H$29,0,10*ROW('Water Data'!H101))="","",OFFSET('Water Data'!$H$29,0,10*ROW('Water Data'!H101)))</f>
        <v/>
      </c>
      <c r="CH107" s="371" t="str">
        <f ca="1">+IF(OFFSET('Water Data'!$I$27,0,10*ROW('Water Data'!I101))="","",OFFSET('Water Data'!$I$27,0,10*ROW('Water Data'!I101)))</f>
        <v/>
      </c>
      <c r="CI107" s="371" t="str">
        <f ca="1">+IF(OFFSET('Water Data'!$I$28,0,10*ROW('Water Data'!I101))="","",OFFSET('Water Data'!$I$28,0,10*ROW('Water Data'!I101)))</f>
        <v/>
      </c>
      <c r="CJ107" s="371" t="str">
        <f ca="1">+IF(OFFSET('Water Data'!$I$29,0,10*ROW('Water Data'!I101))="","",OFFSET('Water Data'!$I$29,0,10*ROW('Water Data'!I101)))</f>
        <v/>
      </c>
      <c r="CK107" s="371" t="str">
        <f ca="1">+IF(OFFSET('Sanitation Data'!$D$28,0,10*ROW('Sanitation Data'!D101))="","",OFFSET('Sanitation Data'!$D$28,0,10*ROW('Sanitation Data'!D101)))</f>
        <v/>
      </c>
      <c r="CL107" s="371" t="str">
        <f ca="1">+IF(OFFSET('Sanitation Data'!$D$29,0,10*ROW('Sanitation Data'!D101))="","",OFFSET('Sanitation Data'!$D$29,0,10*ROW('Sanitation Data'!D101)))</f>
        <v/>
      </c>
      <c r="CM107" s="371" t="str">
        <f ca="1">+IF(OFFSET('Sanitation Data'!$D$30,0,10*ROW('Sanitation Data'!D101))="","",OFFSET('Sanitation Data'!$D$30,0,10*ROW('Sanitation Data'!D101)))</f>
        <v/>
      </c>
      <c r="CN107" s="371" t="str">
        <f ca="1">+IF(OFFSET('Sanitation Data'!$D$31,0,10*ROW('Sanitation Data'!D101))="","",OFFSET('Sanitation Data'!$D$31,0,10*ROW('Sanitation Data'!D101)))</f>
        <v/>
      </c>
      <c r="CO107" s="371" t="str">
        <f ca="1">+IF(OFFSET('Sanitation Data'!$D$32,0,10*ROW('Sanitation Data'!D101))="","",OFFSET('Sanitation Data'!$D$32,0,10*ROW('Sanitation Data'!D101)))</f>
        <v/>
      </c>
      <c r="CP107" s="371" t="str">
        <f ca="1">+IF(OFFSET('Sanitation Data'!$E$28,0,10*ROW('Sanitation Data'!E101))="","",OFFSET('Sanitation Data'!$E$28,0,10*ROW('Sanitation Data'!E101)))</f>
        <v/>
      </c>
      <c r="CQ107" s="371" t="str">
        <f ca="1">+IF(OFFSET('Sanitation Data'!$E$29,0,10*ROW('Sanitation Data'!E101))="","",OFFSET('Sanitation Data'!$E$29,0,10*ROW('Sanitation Data'!E101)))</f>
        <v/>
      </c>
      <c r="CR107" s="371" t="str">
        <f ca="1">+IF(OFFSET('Sanitation Data'!$E$30,0,10*ROW('Sanitation Data'!E101))="","",OFFSET('Sanitation Data'!$E$30,0,10*ROW('Sanitation Data'!E101)))</f>
        <v/>
      </c>
      <c r="CS107" s="371" t="str">
        <f ca="1">+IF(OFFSET('Sanitation Data'!$E$31,0,10*ROW('Sanitation Data'!E101))="","",OFFSET('Sanitation Data'!$E$31,0,10*ROW('Sanitation Data'!E101)))</f>
        <v/>
      </c>
      <c r="CT107" s="371" t="str">
        <f ca="1">+IF(OFFSET('Sanitation Data'!$E$32,0,10*ROW('Sanitation Data'!E101))="","",OFFSET('Sanitation Data'!$E$32,0,10*ROW('Sanitation Data'!E101)))</f>
        <v/>
      </c>
      <c r="CU107" s="371" t="str">
        <f ca="1">+IF(OFFSET('Sanitation Data'!$F$28,0,10*ROW('Sanitation Data'!F101))="","",OFFSET('Sanitation Data'!$F$28,0,10*ROW('Sanitation Data'!F101)))</f>
        <v/>
      </c>
      <c r="CV107" s="371" t="str">
        <f ca="1">+IF(OFFSET('Sanitation Data'!$F$29,0,10*ROW('Sanitation Data'!F101))="","",OFFSET('Sanitation Data'!$F$29,0,10*ROW('Sanitation Data'!F101)))</f>
        <v/>
      </c>
      <c r="CW107" s="371" t="str">
        <f ca="1">+IF(OFFSET('Sanitation Data'!$F$30,0,10*ROW('Sanitation Data'!F101))="","",OFFSET('Sanitation Data'!$F$30,0,10*ROW('Sanitation Data'!F101)))</f>
        <v/>
      </c>
      <c r="CX107" s="371" t="str">
        <f ca="1">+IF(OFFSET('Sanitation Data'!$F$31,0,10*ROW('Sanitation Data'!F101))="","",OFFSET('Sanitation Data'!$F$31,0,10*ROW('Sanitation Data'!F101)))</f>
        <v/>
      </c>
      <c r="CY107" s="371" t="str">
        <f ca="1">+IF(OFFSET('Sanitation Data'!$F$32,0,10*ROW('Sanitation Data'!F101))="","",OFFSET('Sanitation Data'!$F$32,0,10*ROW('Sanitation Data'!F101)))</f>
        <v/>
      </c>
      <c r="CZ107" s="371" t="str">
        <f ca="1">+IF(OFFSET('Sanitation Data'!$G$28,0,10*ROW('Sanitation Data'!G101))="","",OFFSET('Sanitation Data'!$G$28,0,10*ROW('Sanitation Data'!G101)))</f>
        <v/>
      </c>
      <c r="DA107" s="371" t="str">
        <f ca="1">+IF(OFFSET('Sanitation Data'!$G$29,0,10*ROW('Sanitation Data'!G101))="","",OFFSET('Sanitation Data'!$G$29,0,10*ROW('Sanitation Data'!G101)))</f>
        <v/>
      </c>
      <c r="DB107" s="371" t="str">
        <f ca="1">+IF(OFFSET('Sanitation Data'!$G$30,0,10*ROW('Sanitation Data'!G101))="","",OFFSET('Sanitation Data'!$G$30,0,10*ROW('Sanitation Data'!G101)))</f>
        <v/>
      </c>
      <c r="DC107" s="371" t="str">
        <f ca="1">+IF(OFFSET('Sanitation Data'!$G$31,0,10*ROW('Sanitation Data'!G101))="","",OFFSET('Sanitation Data'!$G$31,0,10*ROW('Sanitation Data'!G101)))</f>
        <v/>
      </c>
      <c r="DD107" s="371" t="str">
        <f ca="1">+IF(OFFSET('Sanitation Data'!$G$32,0,10*ROW('Sanitation Data'!G101))="","",OFFSET('Sanitation Data'!$G$32,0,10*ROW('Sanitation Data'!G101)))</f>
        <v/>
      </c>
      <c r="DE107" s="371" t="str">
        <f ca="1">+IF(OFFSET('Sanitation Data'!$H$28,0,10*ROW('Sanitation Data'!H101))="","",OFFSET('Sanitation Data'!$H$28,0,10*ROW('Sanitation Data'!H101)))</f>
        <v/>
      </c>
      <c r="DF107" s="371" t="str">
        <f ca="1">+IF(OFFSET('Sanitation Data'!$H$29,0,10*ROW('Sanitation Data'!H101))="","",OFFSET('Sanitation Data'!$H$29,0,10*ROW('Sanitation Data'!H101)))</f>
        <v/>
      </c>
      <c r="DG107" s="371" t="str">
        <f ca="1">+IF(OFFSET('Sanitation Data'!$H$30,0,10*ROW('Sanitation Data'!H101))="","",OFFSET('Sanitation Data'!$H$30,0,10*ROW('Sanitation Data'!H101)))</f>
        <v/>
      </c>
      <c r="DH107" s="371" t="str">
        <f ca="1">+IF(OFFSET('Sanitation Data'!$H$31,0,10*ROW('Sanitation Data'!H101))="","",OFFSET('Sanitation Data'!$H$31,0,10*ROW('Sanitation Data'!H101)))</f>
        <v/>
      </c>
      <c r="DI107" s="371" t="str">
        <f ca="1">+IF(OFFSET('Sanitation Data'!$H$32,0,10*ROW('Sanitation Data'!H101))="","",OFFSET('Sanitation Data'!$H$32,0,10*ROW('Sanitation Data'!H101)))</f>
        <v/>
      </c>
      <c r="DJ107" s="371" t="str">
        <f ca="1">+IF(OFFSET('Sanitation Data'!$I$28,0,10*ROW('Sanitation Data'!I101))="","",OFFSET('Sanitation Data'!$I$28,0,10*ROW('Sanitation Data'!I101)))</f>
        <v/>
      </c>
      <c r="DK107" s="371" t="str">
        <f ca="1">+IF(OFFSET('Sanitation Data'!$I$29,0,10*ROW('Sanitation Data'!I101))="","",OFFSET('Sanitation Data'!$I$29,0,10*ROW('Sanitation Data'!I101)))</f>
        <v/>
      </c>
      <c r="DL107" s="371" t="str">
        <f ca="1">+IF(OFFSET('Sanitation Data'!$I$30,0,10*ROW('Sanitation Data'!I101))="","",OFFSET('Sanitation Data'!$I$30,0,10*ROW('Sanitation Data'!I101)))</f>
        <v/>
      </c>
      <c r="DM107" s="371" t="str">
        <f ca="1">+IF(OFFSET('Sanitation Data'!$I$31,0,10*ROW('Sanitation Data'!I101))="","",OFFSET('Sanitation Data'!$I$31,0,10*ROW('Sanitation Data'!I101)))</f>
        <v/>
      </c>
      <c r="DN107" s="371" t="str">
        <f ca="1">+IF(OFFSET('Sanitation Data'!$I$32,0,10*ROW('Sanitation Data'!I101))="","",OFFSET('Sanitation Data'!$I$32,0,10*ROW('Sanitation Data'!I101)))</f>
        <v/>
      </c>
      <c r="DO107" s="371" t="str">
        <f ca="1">+IF(OFFSET('Hygiene Data'!$D$11,0,10*ROW('Hygiene Data'!D101))="","",OFFSET('Hygiene Data'!$D$11,0,10*ROW('Hygiene Data'!D101)))</f>
        <v/>
      </c>
      <c r="DP107" s="371" t="str">
        <f ca="1">+IF(OFFSET('Hygiene Data'!$D$12,0,10*ROW('Hygiene Data'!D101))="","",OFFSET('Hygiene Data'!$D$12,0,10*ROW('Hygiene Data'!D101)))</f>
        <v/>
      </c>
      <c r="DQ107" s="371" t="str">
        <f ca="1">+IF(OFFSET('Hygiene Data'!$D$13,0,10*ROW('Hygiene Data'!D101))="","",OFFSET('Hygiene Data'!$D$13,0,10*ROW('Hygiene Data'!D101)))</f>
        <v/>
      </c>
      <c r="DR107" s="371" t="str">
        <f ca="1">+IF(OFFSET('Hygiene Data'!$E$11,0,10*ROW('Hygiene Data'!E101))="","",OFFSET('Hygiene Data'!$E$11,0,10*ROW('Hygiene Data'!E101)))</f>
        <v/>
      </c>
      <c r="DS107" s="371" t="str">
        <f ca="1">+IF(OFFSET('Hygiene Data'!$E$12,0,10*ROW('Hygiene Data'!E101))="","",OFFSET('Hygiene Data'!$E$12,0,10*ROW('Hygiene Data'!E101)))</f>
        <v/>
      </c>
      <c r="DT107" s="371" t="str">
        <f ca="1">+IF(OFFSET('Hygiene Data'!$E$13,0,10*ROW('Hygiene Data'!E101))="","",OFFSET('Hygiene Data'!$E$13,0,10*ROW('Hygiene Data'!E101)))</f>
        <v/>
      </c>
      <c r="DU107" s="371" t="str">
        <f ca="1">+IF(OFFSET('Hygiene Data'!$F$11,0,10*ROW('Hygiene Data'!F101))="","",OFFSET('Hygiene Data'!$F$11,0,10*ROW('Hygiene Data'!F101)))</f>
        <v/>
      </c>
      <c r="DV107" s="371" t="str">
        <f ca="1">+IF(OFFSET('Hygiene Data'!$F$12,0,10*ROW('Hygiene Data'!F101))="","",OFFSET('Hygiene Data'!$F$12,0,10*ROW('Hygiene Data'!F101)))</f>
        <v/>
      </c>
      <c r="DW107" s="371" t="str">
        <f ca="1">+IF(OFFSET('Hygiene Data'!$F$13,0,10*ROW('Hygiene Data'!F101))="","",OFFSET('Hygiene Data'!$F$13,0,10*ROW('Hygiene Data'!F101)))</f>
        <v/>
      </c>
      <c r="DX107" s="371" t="str">
        <f ca="1">+IF(OFFSET('Hygiene Data'!$G$11,0,10*ROW('Hygiene Data'!G101))="","",OFFSET('Hygiene Data'!$G$11,0,10*ROW('Hygiene Data'!G101)))</f>
        <v/>
      </c>
      <c r="DY107" s="371" t="str">
        <f ca="1">+IF(OFFSET('Hygiene Data'!$G$12,0,10*ROW('Hygiene Data'!G101))="","",OFFSET('Hygiene Data'!$G$12,0,10*ROW('Hygiene Data'!G101)))</f>
        <v/>
      </c>
      <c r="DZ107" s="371" t="str">
        <f ca="1">+IF(OFFSET('Hygiene Data'!$G$13,0,10*ROW('Hygiene Data'!G101))="","",OFFSET('Hygiene Data'!$G$13,0,10*ROW('Hygiene Data'!G101)))</f>
        <v/>
      </c>
      <c r="EA107" s="371" t="str">
        <f ca="1">+IF(OFFSET('Hygiene Data'!$H$11,0,10*ROW('Hygiene Data'!H101))="","",OFFSET('Hygiene Data'!$H$11,0,10*ROW('Hygiene Data'!H101)))</f>
        <v/>
      </c>
      <c r="EB107" s="371" t="str">
        <f ca="1">+IF(OFFSET('Hygiene Data'!$H$12,0,10*ROW('Hygiene Data'!H101))="","",OFFSET('Hygiene Data'!$H$12,0,10*ROW('Hygiene Data'!H101)))</f>
        <v/>
      </c>
      <c r="EC107" s="371" t="str">
        <f ca="1">+IF(OFFSET('Hygiene Data'!$H$13,0,10*ROW('Hygiene Data'!H101))="","",OFFSET('Hygiene Data'!$H$13,0,10*ROW('Hygiene Data'!H101)))</f>
        <v/>
      </c>
      <c r="ED107" s="371" t="str">
        <f ca="1">+IF(OFFSET('Hygiene Data'!$I$11,0,10*ROW('Hygiene Data'!I101))="","",OFFSET('Hygiene Data'!$I$11,0,10*ROW('Hygiene Data'!I101)))</f>
        <v/>
      </c>
      <c r="EE107" s="371" t="str">
        <f ca="1">+IF(OFFSET('Hygiene Data'!$I$12,0,10*ROW('Hygiene Data'!I101))="","",OFFSET('Hygiene Data'!$I$12,0,10*ROW('Hygiene Data'!I101)))</f>
        <v/>
      </c>
      <c r="EF107" s="371" t="str">
        <f ca="1">+IF(OFFSET('Hygiene Data'!$I$13,0,10*ROW('Hygiene Data'!I101))="","",OFFSET('Hygiene Data'!$I$13,0,10*ROW('Hygiene Data'!I101)))</f>
        <v/>
      </c>
    </row>
    <row r="108" spans="1:136" x14ac:dyDescent="0.25">
      <c r="A108" s="480" t="str">
        <f ca="1">+IF(OFFSET('Water Data'!$B$2,0,10*ROW('Water Data'!E102))="","",OFFSET('Water Data'!$B$2,0,10*ROW('Water Data'!E102)))</f>
        <v/>
      </c>
      <c r="B108" s="480"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7" t="str">
        <f t="shared" ca="1" si="1"/>
        <v/>
      </c>
      <c r="D108" s="508"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8"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8"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8"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8"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8"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8"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8"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8"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8"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8"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8"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8"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8"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8"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8"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8"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8"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9"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9"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9"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9"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9"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9"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9"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9"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9"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9"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9"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9"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9"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9"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9"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9"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9"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9"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9"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9"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9"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9"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9"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9"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9"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9"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9"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9"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9"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9"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10"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6"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10"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10"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10"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10"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10"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10"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10"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10"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10"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10"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10"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10"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10"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10"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10"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10"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1" t="str">
        <f ca="1">+IF(OFFSET('Water Data'!$D$27,0,10*ROW('Water Data'!D102))="","",OFFSET('Water Data'!$D$27,0,10*ROW('Water Data'!D102)))</f>
        <v/>
      </c>
      <c r="BT108" s="371" t="str">
        <f ca="1">+IF(OFFSET('Water Data'!$D$28,0,10*ROW('Water Data'!D102))="","",OFFSET('Water Data'!$D$28,0,10*ROW('Water Data'!D102)))</f>
        <v/>
      </c>
      <c r="BU108" s="371" t="str">
        <f ca="1">+IF(OFFSET('Water Data'!$D$29,0,10*ROW('Water Data'!D102))="","",OFFSET('Water Data'!$D$29,0,10*ROW('Water Data'!D102)))</f>
        <v/>
      </c>
      <c r="BV108" s="371" t="str">
        <f ca="1">+IF(OFFSET('Water Data'!$E$27,0,10*ROW('Water Data'!E102))="","",OFFSET('Water Data'!$E$27,0,10*ROW('Water Data'!E102)))</f>
        <v/>
      </c>
      <c r="BW108" s="371" t="str">
        <f ca="1">+IF(OFFSET('Water Data'!$E$28,0,10*ROW('Water Data'!E102))="","",OFFSET('Water Data'!$E$28,0,10*ROW('Water Data'!E102)))</f>
        <v/>
      </c>
      <c r="BX108" s="371" t="str">
        <f ca="1">+IF(OFFSET('Water Data'!$E$29,0,10*ROW('Water Data'!E102))="","",OFFSET('Water Data'!$E$29,0,10*ROW('Water Data'!E102)))</f>
        <v/>
      </c>
      <c r="BY108" s="371" t="str">
        <f ca="1">+IF(OFFSET('Water Data'!$F$27,0,10*ROW('Water Data'!F102))="","",OFFSET('Water Data'!$F$27,0,10*ROW('Water Data'!F102)))</f>
        <v/>
      </c>
      <c r="BZ108" s="371" t="str">
        <f ca="1">+IF(OFFSET('Water Data'!$F$28,0,10*ROW('Water Data'!F102))="","",OFFSET('Water Data'!$F$28,0,10*ROW('Water Data'!F102)))</f>
        <v/>
      </c>
      <c r="CA108" s="371" t="str">
        <f ca="1">+IF(OFFSET('Water Data'!$F$29,0,10*ROW('Water Data'!F102))="","",OFFSET('Water Data'!$F$29,0,10*ROW('Water Data'!F102)))</f>
        <v/>
      </c>
      <c r="CB108" s="371" t="str">
        <f ca="1">+IF(OFFSET('Water Data'!$G$27,0,10*ROW('Water Data'!G102))="","",OFFSET('Water Data'!$G$27,0,10*ROW('Water Data'!G102)))</f>
        <v/>
      </c>
      <c r="CC108" s="371" t="str">
        <f ca="1">+IF(OFFSET('Water Data'!$G$28,0,10*ROW('Water Data'!G102))="","",OFFSET('Water Data'!$G$28,0,10*ROW('Water Data'!G102)))</f>
        <v/>
      </c>
      <c r="CD108" s="371" t="str">
        <f ca="1">+IF(OFFSET('Water Data'!$G$29,0,10*ROW('Water Data'!G102))="","",OFFSET('Water Data'!$G$29,0,10*ROW('Water Data'!G102)))</f>
        <v/>
      </c>
      <c r="CE108" s="371" t="str">
        <f ca="1">+IF(OFFSET('Water Data'!$H$27,0,10*ROW('Water Data'!H102))="","",OFFSET('Water Data'!$H$27,0,10*ROW('Water Data'!H102)))</f>
        <v/>
      </c>
      <c r="CF108" s="371" t="str">
        <f ca="1">+IF(OFFSET('Water Data'!$H$28,0,10*ROW('Water Data'!H102))="","",OFFSET('Water Data'!$H$28,0,10*ROW('Water Data'!H102)))</f>
        <v/>
      </c>
      <c r="CG108" s="371" t="str">
        <f ca="1">+IF(OFFSET('Water Data'!$H$29,0,10*ROW('Water Data'!H102))="","",OFFSET('Water Data'!$H$29,0,10*ROW('Water Data'!H102)))</f>
        <v/>
      </c>
      <c r="CH108" s="371" t="str">
        <f ca="1">+IF(OFFSET('Water Data'!$I$27,0,10*ROW('Water Data'!I102))="","",OFFSET('Water Data'!$I$27,0,10*ROW('Water Data'!I102)))</f>
        <v/>
      </c>
      <c r="CI108" s="371" t="str">
        <f ca="1">+IF(OFFSET('Water Data'!$I$28,0,10*ROW('Water Data'!I102))="","",OFFSET('Water Data'!$I$28,0,10*ROW('Water Data'!I102)))</f>
        <v/>
      </c>
      <c r="CJ108" s="371" t="str">
        <f ca="1">+IF(OFFSET('Water Data'!$I$29,0,10*ROW('Water Data'!I102))="","",OFFSET('Water Data'!$I$29,0,10*ROW('Water Data'!I102)))</f>
        <v/>
      </c>
      <c r="CK108" s="371" t="str">
        <f ca="1">+IF(OFFSET('Sanitation Data'!$D$28,0,10*ROW('Sanitation Data'!D102))="","",OFFSET('Sanitation Data'!$D$28,0,10*ROW('Sanitation Data'!D102)))</f>
        <v/>
      </c>
      <c r="CL108" s="371" t="str">
        <f ca="1">+IF(OFFSET('Sanitation Data'!$D$29,0,10*ROW('Sanitation Data'!D102))="","",OFFSET('Sanitation Data'!$D$29,0,10*ROW('Sanitation Data'!D102)))</f>
        <v/>
      </c>
      <c r="CM108" s="371" t="str">
        <f ca="1">+IF(OFFSET('Sanitation Data'!$D$30,0,10*ROW('Sanitation Data'!D102))="","",OFFSET('Sanitation Data'!$D$30,0,10*ROW('Sanitation Data'!D102)))</f>
        <v/>
      </c>
      <c r="CN108" s="371" t="str">
        <f ca="1">+IF(OFFSET('Sanitation Data'!$D$31,0,10*ROW('Sanitation Data'!D102))="","",OFFSET('Sanitation Data'!$D$31,0,10*ROW('Sanitation Data'!D102)))</f>
        <v/>
      </c>
      <c r="CO108" s="371" t="str">
        <f ca="1">+IF(OFFSET('Sanitation Data'!$D$32,0,10*ROW('Sanitation Data'!D102))="","",OFFSET('Sanitation Data'!$D$32,0,10*ROW('Sanitation Data'!D102)))</f>
        <v/>
      </c>
      <c r="CP108" s="371" t="str">
        <f ca="1">+IF(OFFSET('Sanitation Data'!$E$28,0,10*ROW('Sanitation Data'!E102))="","",OFFSET('Sanitation Data'!$E$28,0,10*ROW('Sanitation Data'!E102)))</f>
        <v/>
      </c>
      <c r="CQ108" s="371" t="str">
        <f ca="1">+IF(OFFSET('Sanitation Data'!$E$29,0,10*ROW('Sanitation Data'!E102))="","",OFFSET('Sanitation Data'!$E$29,0,10*ROW('Sanitation Data'!E102)))</f>
        <v/>
      </c>
      <c r="CR108" s="371" t="str">
        <f ca="1">+IF(OFFSET('Sanitation Data'!$E$30,0,10*ROW('Sanitation Data'!E102))="","",OFFSET('Sanitation Data'!$E$30,0,10*ROW('Sanitation Data'!E102)))</f>
        <v/>
      </c>
      <c r="CS108" s="371" t="str">
        <f ca="1">+IF(OFFSET('Sanitation Data'!$E$31,0,10*ROW('Sanitation Data'!E102))="","",OFFSET('Sanitation Data'!$E$31,0,10*ROW('Sanitation Data'!E102)))</f>
        <v/>
      </c>
      <c r="CT108" s="371" t="str">
        <f ca="1">+IF(OFFSET('Sanitation Data'!$E$32,0,10*ROW('Sanitation Data'!E102))="","",OFFSET('Sanitation Data'!$E$32,0,10*ROW('Sanitation Data'!E102)))</f>
        <v/>
      </c>
      <c r="CU108" s="371" t="str">
        <f ca="1">+IF(OFFSET('Sanitation Data'!$F$28,0,10*ROW('Sanitation Data'!F102))="","",OFFSET('Sanitation Data'!$F$28,0,10*ROW('Sanitation Data'!F102)))</f>
        <v/>
      </c>
      <c r="CV108" s="371" t="str">
        <f ca="1">+IF(OFFSET('Sanitation Data'!$F$29,0,10*ROW('Sanitation Data'!F102))="","",OFFSET('Sanitation Data'!$F$29,0,10*ROW('Sanitation Data'!F102)))</f>
        <v/>
      </c>
      <c r="CW108" s="371" t="str">
        <f ca="1">+IF(OFFSET('Sanitation Data'!$F$30,0,10*ROW('Sanitation Data'!F102))="","",OFFSET('Sanitation Data'!$F$30,0,10*ROW('Sanitation Data'!F102)))</f>
        <v/>
      </c>
      <c r="CX108" s="371" t="str">
        <f ca="1">+IF(OFFSET('Sanitation Data'!$F$31,0,10*ROW('Sanitation Data'!F102))="","",OFFSET('Sanitation Data'!$F$31,0,10*ROW('Sanitation Data'!F102)))</f>
        <v/>
      </c>
      <c r="CY108" s="371" t="str">
        <f ca="1">+IF(OFFSET('Sanitation Data'!$F$32,0,10*ROW('Sanitation Data'!F102))="","",OFFSET('Sanitation Data'!$F$32,0,10*ROW('Sanitation Data'!F102)))</f>
        <v/>
      </c>
      <c r="CZ108" s="371" t="str">
        <f ca="1">+IF(OFFSET('Sanitation Data'!$G$28,0,10*ROW('Sanitation Data'!G102))="","",OFFSET('Sanitation Data'!$G$28,0,10*ROW('Sanitation Data'!G102)))</f>
        <v/>
      </c>
      <c r="DA108" s="371" t="str">
        <f ca="1">+IF(OFFSET('Sanitation Data'!$G$29,0,10*ROW('Sanitation Data'!G102))="","",OFFSET('Sanitation Data'!$G$29,0,10*ROW('Sanitation Data'!G102)))</f>
        <v/>
      </c>
      <c r="DB108" s="371" t="str">
        <f ca="1">+IF(OFFSET('Sanitation Data'!$G$30,0,10*ROW('Sanitation Data'!G102))="","",OFFSET('Sanitation Data'!$G$30,0,10*ROW('Sanitation Data'!G102)))</f>
        <v/>
      </c>
      <c r="DC108" s="371" t="str">
        <f ca="1">+IF(OFFSET('Sanitation Data'!$G$31,0,10*ROW('Sanitation Data'!G102))="","",OFFSET('Sanitation Data'!$G$31,0,10*ROW('Sanitation Data'!G102)))</f>
        <v/>
      </c>
      <c r="DD108" s="371" t="str">
        <f ca="1">+IF(OFFSET('Sanitation Data'!$G$32,0,10*ROW('Sanitation Data'!G102))="","",OFFSET('Sanitation Data'!$G$32,0,10*ROW('Sanitation Data'!G102)))</f>
        <v/>
      </c>
      <c r="DE108" s="371" t="str">
        <f ca="1">+IF(OFFSET('Sanitation Data'!$H$28,0,10*ROW('Sanitation Data'!H102))="","",OFFSET('Sanitation Data'!$H$28,0,10*ROW('Sanitation Data'!H102)))</f>
        <v/>
      </c>
      <c r="DF108" s="371" t="str">
        <f ca="1">+IF(OFFSET('Sanitation Data'!$H$29,0,10*ROW('Sanitation Data'!H102))="","",OFFSET('Sanitation Data'!$H$29,0,10*ROW('Sanitation Data'!H102)))</f>
        <v/>
      </c>
      <c r="DG108" s="371" t="str">
        <f ca="1">+IF(OFFSET('Sanitation Data'!$H$30,0,10*ROW('Sanitation Data'!H102))="","",OFFSET('Sanitation Data'!$H$30,0,10*ROW('Sanitation Data'!H102)))</f>
        <v/>
      </c>
      <c r="DH108" s="371" t="str">
        <f ca="1">+IF(OFFSET('Sanitation Data'!$H$31,0,10*ROW('Sanitation Data'!H102))="","",OFFSET('Sanitation Data'!$H$31,0,10*ROW('Sanitation Data'!H102)))</f>
        <v/>
      </c>
      <c r="DI108" s="371" t="str">
        <f ca="1">+IF(OFFSET('Sanitation Data'!$H$32,0,10*ROW('Sanitation Data'!H102))="","",OFFSET('Sanitation Data'!$H$32,0,10*ROW('Sanitation Data'!H102)))</f>
        <v/>
      </c>
      <c r="DJ108" s="371" t="str">
        <f ca="1">+IF(OFFSET('Sanitation Data'!$I$28,0,10*ROW('Sanitation Data'!I102))="","",OFFSET('Sanitation Data'!$I$28,0,10*ROW('Sanitation Data'!I102)))</f>
        <v/>
      </c>
      <c r="DK108" s="371" t="str">
        <f ca="1">+IF(OFFSET('Sanitation Data'!$I$29,0,10*ROW('Sanitation Data'!I102))="","",OFFSET('Sanitation Data'!$I$29,0,10*ROW('Sanitation Data'!I102)))</f>
        <v/>
      </c>
      <c r="DL108" s="371" t="str">
        <f ca="1">+IF(OFFSET('Sanitation Data'!$I$30,0,10*ROW('Sanitation Data'!I102))="","",OFFSET('Sanitation Data'!$I$30,0,10*ROW('Sanitation Data'!I102)))</f>
        <v/>
      </c>
      <c r="DM108" s="371" t="str">
        <f ca="1">+IF(OFFSET('Sanitation Data'!$I$31,0,10*ROW('Sanitation Data'!I102))="","",OFFSET('Sanitation Data'!$I$31,0,10*ROW('Sanitation Data'!I102)))</f>
        <v/>
      </c>
      <c r="DN108" s="371" t="str">
        <f ca="1">+IF(OFFSET('Sanitation Data'!$I$32,0,10*ROW('Sanitation Data'!I102))="","",OFFSET('Sanitation Data'!$I$32,0,10*ROW('Sanitation Data'!I102)))</f>
        <v/>
      </c>
      <c r="DO108" s="371" t="str">
        <f ca="1">+IF(OFFSET('Hygiene Data'!$D$11,0,10*ROW('Hygiene Data'!D102))="","",OFFSET('Hygiene Data'!$D$11,0,10*ROW('Hygiene Data'!D102)))</f>
        <v/>
      </c>
      <c r="DP108" s="371" t="str">
        <f ca="1">+IF(OFFSET('Hygiene Data'!$D$12,0,10*ROW('Hygiene Data'!D102))="","",OFFSET('Hygiene Data'!$D$12,0,10*ROW('Hygiene Data'!D102)))</f>
        <v/>
      </c>
      <c r="DQ108" s="371" t="str">
        <f ca="1">+IF(OFFSET('Hygiene Data'!$D$13,0,10*ROW('Hygiene Data'!D102))="","",OFFSET('Hygiene Data'!$D$13,0,10*ROW('Hygiene Data'!D102)))</f>
        <v/>
      </c>
      <c r="DR108" s="371" t="str">
        <f ca="1">+IF(OFFSET('Hygiene Data'!$E$11,0,10*ROW('Hygiene Data'!E102))="","",OFFSET('Hygiene Data'!$E$11,0,10*ROW('Hygiene Data'!E102)))</f>
        <v/>
      </c>
      <c r="DS108" s="371" t="str">
        <f ca="1">+IF(OFFSET('Hygiene Data'!$E$12,0,10*ROW('Hygiene Data'!E102))="","",OFFSET('Hygiene Data'!$E$12,0,10*ROW('Hygiene Data'!E102)))</f>
        <v/>
      </c>
      <c r="DT108" s="371" t="str">
        <f ca="1">+IF(OFFSET('Hygiene Data'!$E$13,0,10*ROW('Hygiene Data'!E102))="","",OFFSET('Hygiene Data'!$E$13,0,10*ROW('Hygiene Data'!E102)))</f>
        <v/>
      </c>
      <c r="DU108" s="371" t="str">
        <f ca="1">+IF(OFFSET('Hygiene Data'!$F$11,0,10*ROW('Hygiene Data'!F102))="","",OFFSET('Hygiene Data'!$F$11,0,10*ROW('Hygiene Data'!F102)))</f>
        <v/>
      </c>
      <c r="DV108" s="371" t="str">
        <f ca="1">+IF(OFFSET('Hygiene Data'!$F$12,0,10*ROW('Hygiene Data'!F102))="","",OFFSET('Hygiene Data'!$F$12,0,10*ROW('Hygiene Data'!F102)))</f>
        <v/>
      </c>
      <c r="DW108" s="371" t="str">
        <f ca="1">+IF(OFFSET('Hygiene Data'!$F$13,0,10*ROW('Hygiene Data'!F102))="","",OFFSET('Hygiene Data'!$F$13,0,10*ROW('Hygiene Data'!F102)))</f>
        <v/>
      </c>
      <c r="DX108" s="371" t="str">
        <f ca="1">+IF(OFFSET('Hygiene Data'!$G$11,0,10*ROW('Hygiene Data'!G102))="","",OFFSET('Hygiene Data'!$G$11,0,10*ROW('Hygiene Data'!G102)))</f>
        <v/>
      </c>
      <c r="DY108" s="371" t="str">
        <f ca="1">+IF(OFFSET('Hygiene Data'!$G$12,0,10*ROW('Hygiene Data'!G102))="","",OFFSET('Hygiene Data'!$G$12,0,10*ROW('Hygiene Data'!G102)))</f>
        <v/>
      </c>
      <c r="DZ108" s="371" t="str">
        <f ca="1">+IF(OFFSET('Hygiene Data'!$G$13,0,10*ROW('Hygiene Data'!G102))="","",OFFSET('Hygiene Data'!$G$13,0,10*ROW('Hygiene Data'!G102)))</f>
        <v/>
      </c>
      <c r="EA108" s="371" t="str">
        <f ca="1">+IF(OFFSET('Hygiene Data'!$H$11,0,10*ROW('Hygiene Data'!H102))="","",OFFSET('Hygiene Data'!$H$11,0,10*ROW('Hygiene Data'!H102)))</f>
        <v/>
      </c>
      <c r="EB108" s="371" t="str">
        <f ca="1">+IF(OFFSET('Hygiene Data'!$H$12,0,10*ROW('Hygiene Data'!H102))="","",OFFSET('Hygiene Data'!$H$12,0,10*ROW('Hygiene Data'!H102)))</f>
        <v/>
      </c>
      <c r="EC108" s="371" t="str">
        <f ca="1">+IF(OFFSET('Hygiene Data'!$H$13,0,10*ROW('Hygiene Data'!H102))="","",OFFSET('Hygiene Data'!$H$13,0,10*ROW('Hygiene Data'!H102)))</f>
        <v/>
      </c>
      <c r="ED108" s="371" t="str">
        <f ca="1">+IF(OFFSET('Hygiene Data'!$I$11,0,10*ROW('Hygiene Data'!I102))="","",OFFSET('Hygiene Data'!$I$11,0,10*ROW('Hygiene Data'!I102)))</f>
        <v/>
      </c>
      <c r="EE108" s="371" t="str">
        <f ca="1">+IF(OFFSET('Hygiene Data'!$I$12,0,10*ROW('Hygiene Data'!I102))="","",OFFSET('Hygiene Data'!$I$12,0,10*ROW('Hygiene Data'!I102)))</f>
        <v/>
      </c>
      <c r="EF108" s="371" t="str">
        <f ca="1">+IF(OFFSET('Hygiene Data'!$I$13,0,10*ROW('Hygiene Data'!I102))="","",OFFSET('Hygiene Data'!$I$13,0,10*ROW('Hygiene Data'!I102)))</f>
        <v/>
      </c>
    </row>
    <row r="109" spans="1:136" x14ac:dyDescent="0.25">
      <c r="A109" s="480" t="str">
        <f ca="1">+IF(OFFSET('Water Data'!$B$2,0,10*ROW('Water Data'!E103))="","",OFFSET('Water Data'!$B$2,0,10*ROW('Water Data'!E103)))</f>
        <v/>
      </c>
      <c r="B109" s="480"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7" t="str">
        <f t="shared" ca="1" si="1"/>
        <v/>
      </c>
      <c r="D109" s="508"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8"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8"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8"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8"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8"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8"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8"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8"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8"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8"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8"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8"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8"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8"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8"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8"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8"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9"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9"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9"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9"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9"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9"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9"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9"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9"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9"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9"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9"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9"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9"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9"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9"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9"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9"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9"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9"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9"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9"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9"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9"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9"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9"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9"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9"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9"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9"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10"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6"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10"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10"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10"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10"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10"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10"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10"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10"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10"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10"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10"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10"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10"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10"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10"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10"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1" t="str">
        <f ca="1">+IF(OFFSET('Water Data'!$D$27,0,10*ROW('Water Data'!D103))="","",OFFSET('Water Data'!$D$27,0,10*ROW('Water Data'!D103)))</f>
        <v/>
      </c>
      <c r="BT109" s="371" t="str">
        <f ca="1">+IF(OFFSET('Water Data'!$D$28,0,10*ROW('Water Data'!D103))="","",OFFSET('Water Data'!$D$28,0,10*ROW('Water Data'!D103)))</f>
        <v/>
      </c>
      <c r="BU109" s="371" t="str">
        <f ca="1">+IF(OFFSET('Water Data'!$D$29,0,10*ROW('Water Data'!D103))="","",OFFSET('Water Data'!$D$29,0,10*ROW('Water Data'!D103)))</f>
        <v/>
      </c>
      <c r="BV109" s="371" t="str">
        <f ca="1">+IF(OFFSET('Water Data'!$E$27,0,10*ROW('Water Data'!E103))="","",OFFSET('Water Data'!$E$27,0,10*ROW('Water Data'!E103)))</f>
        <v/>
      </c>
      <c r="BW109" s="371" t="str">
        <f ca="1">+IF(OFFSET('Water Data'!$E$28,0,10*ROW('Water Data'!E103))="","",OFFSET('Water Data'!$E$28,0,10*ROW('Water Data'!E103)))</f>
        <v/>
      </c>
      <c r="BX109" s="371" t="str">
        <f ca="1">+IF(OFFSET('Water Data'!$E$29,0,10*ROW('Water Data'!E103))="","",OFFSET('Water Data'!$E$29,0,10*ROW('Water Data'!E103)))</f>
        <v/>
      </c>
      <c r="BY109" s="371" t="str">
        <f ca="1">+IF(OFFSET('Water Data'!$F$27,0,10*ROW('Water Data'!F103))="","",OFFSET('Water Data'!$F$27,0,10*ROW('Water Data'!F103)))</f>
        <v/>
      </c>
      <c r="BZ109" s="371" t="str">
        <f ca="1">+IF(OFFSET('Water Data'!$F$28,0,10*ROW('Water Data'!F103))="","",OFFSET('Water Data'!$F$28,0,10*ROW('Water Data'!F103)))</f>
        <v/>
      </c>
      <c r="CA109" s="371" t="str">
        <f ca="1">+IF(OFFSET('Water Data'!$F$29,0,10*ROW('Water Data'!F103))="","",OFFSET('Water Data'!$F$29,0,10*ROW('Water Data'!F103)))</f>
        <v/>
      </c>
      <c r="CB109" s="371" t="str">
        <f ca="1">+IF(OFFSET('Water Data'!$G$27,0,10*ROW('Water Data'!G103))="","",OFFSET('Water Data'!$G$27,0,10*ROW('Water Data'!G103)))</f>
        <v/>
      </c>
      <c r="CC109" s="371" t="str">
        <f ca="1">+IF(OFFSET('Water Data'!$G$28,0,10*ROW('Water Data'!G103))="","",OFFSET('Water Data'!$G$28,0,10*ROW('Water Data'!G103)))</f>
        <v/>
      </c>
      <c r="CD109" s="371" t="str">
        <f ca="1">+IF(OFFSET('Water Data'!$G$29,0,10*ROW('Water Data'!G103))="","",OFFSET('Water Data'!$G$29,0,10*ROW('Water Data'!G103)))</f>
        <v/>
      </c>
      <c r="CE109" s="371" t="str">
        <f ca="1">+IF(OFFSET('Water Data'!$H$27,0,10*ROW('Water Data'!H103))="","",OFFSET('Water Data'!$H$27,0,10*ROW('Water Data'!H103)))</f>
        <v/>
      </c>
      <c r="CF109" s="371" t="str">
        <f ca="1">+IF(OFFSET('Water Data'!$H$28,0,10*ROW('Water Data'!H103))="","",OFFSET('Water Data'!$H$28,0,10*ROW('Water Data'!H103)))</f>
        <v/>
      </c>
      <c r="CG109" s="371" t="str">
        <f ca="1">+IF(OFFSET('Water Data'!$H$29,0,10*ROW('Water Data'!H103))="","",OFFSET('Water Data'!$H$29,0,10*ROW('Water Data'!H103)))</f>
        <v/>
      </c>
      <c r="CH109" s="371" t="str">
        <f ca="1">+IF(OFFSET('Water Data'!$I$27,0,10*ROW('Water Data'!I103))="","",OFFSET('Water Data'!$I$27,0,10*ROW('Water Data'!I103)))</f>
        <v/>
      </c>
      <c r="CI109" s="371" t="str">
        <f ca="1">+IF(OFFSET('Water Data'!$I$28,0,10*ROW('Water Data'!I103))="","",OFFSET('Water Data'!$I$28,0,10*ROW('Water Data'!I103)))</f>
        <v/>
      </c>
      <c r="CJ109" s="371" t="str">
        <f ca="1">+IF(OFFSET('Water Data'!$I$29,0,10*ROW('Water Data'!I103))="","",OFFSET('Water Data'!$I$29,0,10*ROW('Water Data'!I103)))</f>
        <v/>
      </c>
      <c r="CK109" s="371" t="str">
        <f ca="1">+IF(OFFSET('Sanitation Data'!$D$28,0,10*ROW('Sanitation Data'!D103))="","",OFFSET('Sanitation Data'!$D$28,0,10*ROW('Sanitation Data'!D103)))</f>
        <v/>
      </c>
      <c r="CL109" s="371" t="str">
        <f ca="1">+IF(OFFSET('Sanitation Data'!$D$29,0,10*ROW('Sanitation Data'!D103))="","",OFFSET('Sanitation Data'!$D$29,0,10*ROW('Sanitation Data'!D103)))</f>
        <v/>
      </c>
      <c r="CM109" s="371" t="str">
        <f ca="1">+IF(OFFSET('Sanitation Data'!$D$30,0,10*ROW('Sanitation Data'!D103))="","",OFFSET('Sanitation Data'!$D$30,0,10*ROW('Sanitation Data'!D103)))</f>
        <v/>
      </c>
      <c r="CN109" s="371" t="str">
        <f ca="1">+IF(OFFSET('Sanitation Data'!$D$31,0,10*ROW('Sanitation Data'!D103))="","",OFFSET('Sanitation Data'!$D$31,0,10*ROW('Sanitation Data'!D103)))</f>
        <v/>
      </c>
      <c r="CO109" s="371" t="str">
        <f ca="1">+IF(OFFSET('Sanitation Data'!$D$32,0,10*ROW('Sanitation Data'!D103))="","",OFFSET('Sanitation Data'!$D$32,0,10*ROW('Sanitation Data'!D103)))</f>
        <v/>
      </c>
      <c r="CP109" s="371" t="str">
        <f ca="1">+IF(OFFSET('Sanitation Data'!$E$28,0,10*ROW('Sanitation Data'!E103))="","",OFFSET('Sanitation Data'!$E$28,0,10*ROW('Sanitation Data'!E103)))</f>
        <v/>
      </c>
      <c r="CQ109" s="371" t="str">
        <f ca="1">+IF(OFFSET('Sanitation Data'!$E$29,0,10*ROW('Sanitation Data'!E103))="","",OFFSET('Sanitation Data'!$E$29,0,10*ROW('Sanitation Data'!E103)))</f>
        <v/>
      </c>
      <c r="CR109" s="371" t="str">
        <f ca="1">+IF(OFFSET('Sanitation Data'!$E$30,0,10*ROW('Sanitation Data'!E103))="","",OFFSET('Sanitation Data'!$E$30,0,10*ROW('Sanitation Data'!E103)))</f>
        <v/>
      </c>
      <c r="CS109" s="371" t="str">
        <f ca="1">+IF(OFFSET('Sanitation Data'!$E$31,0,10*ROW('Sanitation Data'!E103))="","",OFFSET('Sanitation Data'!$E$31,0,10*ROW('Sanitation Data'!E103)))</f>
        <v/>
      </c>
      <c r="CT109" s="371" t="str">
        <f ca="1">+IF(OFFSET('Sanitation Data'!$E$32,0,10*ROW('Sanitation Data'!E103))="","",OFFSET('Sanitation Data'!$E$32,0,10*ROW('Sanitation Data'!E103)))</f>
        <v/>
      </c>
      <c r="CU109" s="371" t="str">
        <f ca="1">+IF(OFFSET('Sanitation Data'!$F$28,0,10*ROW('Sanitation Data'!F103))="","",OFFSET('Sanitation Data'!$F$28,0,10*ROW('Sanitation Data'!F103)))</f>
        <v/>
      </c>
      <c r="CV109" s="371" t="str">
        <f ca="1">+IF(OFFSET('Sanitation Data'!$F$29,0,10*ROW('Sanitation Data'!F103))="","",OFFSET('Sanitation Data'!$F$29,0,10*ROW('Sanitation Data'!F103)))</f>
        <v/>
      </c>
      <c r="CW109" s="371" t="str">
        <f ca="1">+IF(OFFSET('Sanitation Data'!$F$30,0,10*ROW('Sanitation Data'!F103))="","",OFFSET('Sanitation Data'!$F$30,0,10*ROW('Sanitation Data'!F103)))</f>
        <v/>
      </c>
      <c r="CX109" s="371" t="str">
        <f ca="1">+IF(OFFSET('Sanitation Data'!$F$31,0,10*ROW('Sanitation Data'!F103))="","",OFFSET('Sanitation Data'!$F$31,0,10*ROW('Sanitation Data'!F103)))</f>
        <v/>
      </c>
      <c r="CY109" s="371" t="str">
        <f ca="1">+IF(OFFSET('Sanitation Data'!$F$32,0,10*ROW('Sanitation Data'!F103))="","",OFFSET('Sanitation Data'!$F$32,0,10*ROW('Sanitation Data'!F103)))</f>
        <v/>
      </c>
      <c r="CZ109" s="371" t="str">
        <f ca="1">+IF(OFFSET('Sanitation Data'!$G$28,0,10*ROW('Sanitation Data'!G103))="","",OFFSET('Sanitation Data'!$G$28,0,10*ROW('Sanitation Data'!G103)))</f>
        <v/>
      </c>
      <c r="DA109" s="371" t="str">
        <f ca="1">+IF(OFFSET('Sanitation Data'!$G$29,0,10*ROW('Sanitation Data'!G103))="","",OFFSET('Sanitation Data'!$G$29,0,10*ROW('Sanitation Data'!G103)))</f>
        <v/>
      </c>
      <c r="DB109" s="371" t="str">
        <f ca="1">+IF(OFFSET('Sanitation Data'!$G$30,0,10*ROW('Sanitation Data'!G103))="","",OFFSET('Sanitation Data'!$G$30,0,10*ROW('Sanitation Data'!G103)))</f>
        <v/>
      </c>
      <c r="DC109" s="371" t="str">
        <f ca="1">+IF(OFFSET('Sanitation Data'!$G$31,0,10*ROW('Sanitation Data'!G103))="","",OFFSET('Sanitation Data'!$G$31,0,10*ROW('Sanitation Data'!G103)))</f>
        <v/>
      </c>
      <c r="DD109" s="371" t="str">
        <f ca="1">+IF(OFFSET('Sanitation Data'!$G$32,0,10*ROW('Sanitation Data'!G103))="","",OFFSET('Sanitation Data'!$G$32,0,10*ROW('Sanitation Data'!G103)))</f>
        <v/>
      </c>
      <c r="DE109" s="371" t="str">
        <f ca="1">+IF(OFFSET('Sanitation Data'!$H$28,0,10*ROW('Sanitation Data'!H103))="","",OFFSET('Sanitation Data'!$H$28,0,10*ROW('Sanitation Data'!H103)))</f>
        <v/>
      </c>
      <c r="DF109" s="371" t="str">
        <f ca="1">+IF(OFFSET('Sanitation Data'!$H$29,0,10*ROW('Sanitation Data'!H103))="","",OFFSET('Sanitation Data'!$H$29,0,10*ROW('Sanitation Data'!H103)))</f>
        <v/>
      </c>
      <c r="DG109" s="371" t="str">
        <f ca="1">+IF(OFFSET('Sanitation Data'!$H$30,0,10*ROW('Sanitation Data'!H103))="","",OFFSET('Sanitation Data'!$H$30,0,10*ROW('Sanitation Data'!H103)))</f>
        <v/>
      </c>
      <c r="DH109" s="371" t="str">
        <f ca="1">+IF(OFFSET('Sanitation Data'!$H$31,0,10*ROW('Sanitation Data'!H103))="","",OFFSET('Sanitation Data'!$H$31,0,10*ROW('Sanitation Data'!H103)))</f>
        <v/>
      </c>
      <c r="DI109" s="371" t="str">
        <f ca="1">+IF(OFFSET('Sanitation Data'!$H$32,0,10*ROW('Sanitation Data'!H103))="","",OFFSET('Sanitation Data'!$H$32,0,10*ROW('Sanitation Data'!H103)))</f>
        <v/>
      </c>
      <c r="DJ109" s="371" t="str">
        <f ca="1">+IF(OFFSET('Sanitation Data'!$I$28,0,10*ROW('Sanitation Data'!I103))="","",OFFSET('Sanitation Data'!$I$28,0,10*ROW('Sanitation Data'!I103)))</f>
        <v/>
      </c>
      <c r="DK109" s="371" t="str">
        <f ca="1">+IF(OFFSET('Sanitation Data'!$I$29,0,10*ROW('Sanitation Data'!I103))="","",OFFSET('Sanitation Data'!$I$29,0,10*ROW('Sanitation Data'!I103)))</f>
        <v/>
      </c>
      <c r="DL109" s="371" t="str">
        <f ca="1">+IF(OFFSET('Sanitation Data'!$I$30,0,10*ROW('Sanitation Data'!I103))="","",OFFSET('Sanitation Data'!$I$30,0,10*ROW('Sanitation Data'!I103)))</f>
        <v/>
      </c>
      <c r="DM109" s="371" t="str">
        <f ca="1">+IF(OFFSET('Sanitation Data'!$I$31,0,10*ROW('Sanitation Data'!I103))="","",OFFSET('Sanitation Data'!$I$31,0,10*ROW('Sanitation Data'!I103)))</f>
        <v/>
      </c>
      <c r="DN109" s="371" t="str">
        <f ca="1">+IF(OFFSET('Sanitation Data'!$I$32,0,10*ROW('Sanitation Data'!I103))="","",OFFSET('Sanitation Data'!$I$32,0,10*ROW('Sanitation Data'!I103)))</f>
        <v/>
      </c>
      <c r="DO109" s="371" t="str">
        <f ca="1">+IF(OFFSET('Hygiene Data'!$D$11,0,10*ROW('Hygiene Data'!D103))="","",OFFSET('Hygiene Data'!$D$11,0,10*ROW('Hygiene Data'!D103)))</f>
        <v/>
      </c>
      <c r="DP109" s="371" t="str">
        <f ca="1">+IF(OFFSET('Hygiene Data'!$D$12,0,10*ROW('Hygiene Data'!D103))="","",OFFSET('Hygiene Data'!$D$12,0,10*ROW('Hygiene Data'!D103)))</f>
        <v/>
      </c>
      <c r="DQ109" s="371" t="str">
        <f ca="1">+IF(OFFSET('Hygiene Data'!$D$13,0,10*ROW('Hygiene Data'!D103))="","",OFFSET('Hygiene Data'!$D$13,0,10*ROW('Hygiene Data'!D103)))</f>
        <v/>
      </c>
      <c r="DR109" s="371" t="str">
        <f ca="1">+IF(OFFSET('Hygiene Data'!$E$11,0,10*ROW('Hygiene Data'!E103))="","",OFFSET('Hygiene Data'!$E$11,0,10*ROW('Hygiene Data'!E103)))</f>
        <v/>
      </c>
      <c r="DS109" s="371" t="str">
        <f ca="1">+IF(OFFSET('Hygiene Data'!$E$12,0,10*ROW('Hygiene Data'!E103))="","",OFFSET('Hygiene Data'!$E$12,0,10*ROW('Hygiene Data'!E103)))</f>
        <v/>
      </c>
      <c r="DT109" s="371" t="str">
        <f ca="1">+IF(OFFSET('Hygiene Data'!$E$13,0,10*ROW('Hygiene Data'!E103))="","",OFFSET('Hygiene Data'!$E$13,0,10*ROW('Hygiene Data'!E103)))</f>
        <v/>
      </c>
      <c r="DU109" s="371" t="str">
        <f ca="1">+IF(OFFSET('Hygiene Data'!$F$11,0,10*ROW('Hygiene Data'!F103))="","",OFFSET('Hygiene Data'!$F$11,0,10*ROW('Hygiene Data'!F103)))</f>
        <v/>
      </c>
      <c r="DV109" s="371" t="str">
        <f ca="1">+IF(OFFSET('Hygiene Data'!$F$12,0,10*ROW('Hygiene Data'!F103))="","",OFFSET('Hygiene Data'!$F$12,0,10*ROW('Hygiene Data'!F103)))</f>
        <v/>
      </c>
      <c r="DW109" s="371" t="str">
        <f ca="1">+IF(OFFSET('Hygiene Data'!$F$13,0,10*ROW('Hygiene Data'!F103))="","",OFFSET('Hygiene Data'!$F$13,0,10*ROW('Hygiene Data'!F103)))</f>
        <v/>
      </c>
      <c r="DX109" s="371" t="str">
        <f ca="1">+IF(OFFSET('Hygiene Data'!$G$11,0,10*ROW('Hygiene Data'!G103))="","",OFFSET('Hygiene Data'!$G$11,0,10*ROW('Hygiene Data'!G103)))</f>
        <v/>
      </c>
      <c r="DY109" s="371" t="str">
        <f ca="1">+IF(OFFSET('Hygiene Data'!$G$12,0,10*ROW('Hygiene Data'!G103))="","",OFFSET('Hygiene Data'!$G$12,0,10*ROW('Hygiene Data'!G103)))</f>
        <v/>
      </c>
      <c r="DZ109" s="371" t="str">
        <f ca="1">+IF(OFFSET('Hygiene Data'!$G$13,0,10*ROW('Hygiene Data'!G103))="","",OFFSET('Hygiene Data'!$G$13,0,10*ROW('Hygiene Data'!G103)))</f>
        <v/>
      </c>
      <c r="EA109" s="371" t="str">
        <f ca="1">+IF(OFFSET('Hygiene Data'!$H$11,0,10*ROW('Hygiene Data'!H103))="","",OFFSET('Hygiene Data'!$H$11,0,10*ROW('Hygiene Data'!H103)))</f>
        <v/>
      </c>
      <c r="EB109" s="371" t="str">
        <f ca="1">+IF(OFFSET('Hygiene Data'!$H$12,0,10*ROW('Hygiene Data'!H103))="","",OFFSET('Hygiene Data'!$H$12,0,10*ROW('Hygiene Data'!H103)))</f>
        <v/>
      </c>
      <c r="EC109" s="371" t="str">
        <f ca="1">+IF(OFFSET('Hygiene Data'!$H$13,0,10*ROW('Hygiene Data'!H103))="","",OFFSET('Hygiene Data'!$H$13,0,10*ROW('Hygiene Data'!H103)))</f>
        <v/>
      </c>
      <c r="ED109" s="371" t="str">
        <f ca="1">+IF(OFFSET('Hygiene Data'!$I$11,0,10*ROW('Hygiene Data'!I103))="","",OFFSET('Hygiene Data'!$I$11,0,10*ROW('Hygiene Data'!I103)))</f>
        <v/>
      </c>
      <c r="EE109" s="371" t="str">
        <f ca="1">+IF(OFFSET('Hygiene Data'!$I$12,0,10*ROW('Hygiene Data'!I103))="","",OFFSET('Hygiene Data'!$I$12,0,10*ROW('Hygiene Data'!I103)))</f>
        <v/>
      </c>
      <c r="EF109" s="371" t="str">
        <f ca="1">+IF(OFFSET('Hygiene Data'!$I$13,0,10*ROW('Hygiene Data'!I103))="","",OFFSET('Hygiene Data'!$I$13,0,10*ROW('Hygiene Data'!I103)))</f>
        <v/>
      </c>
    </row>
    <row r="110" spans="1:136" x14ac:dyDescent="0.25">
      <c r="A110" s="480" t="str">
        <f ca="1">+IF(OFFSET('Water Data'!$B$2,0,10*ROW('Water Data'!E104))="","",OFFSET('Water Data'!$B$2,0,10*ROW('Water Data'!E104)))</f>
        <v/>
      </c>
      <c r="B110" s="480"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7" t="str">
        <f t="shared" ca="1" si="1"/>
        <v/>
      </c>
      <c r="D110" s="508"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8"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8"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8"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8"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8"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8"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8"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8"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8"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8"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8"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8"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8"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8"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8"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8"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8"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9"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9"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9"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9"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9"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9"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9"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9"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9"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9"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9"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9"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9"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9"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9"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9"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9"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9"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9"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9"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9"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9"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9"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9"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9"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9"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9"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9"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9"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9"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10"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6"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10"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10"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10"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10"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10"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10"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10"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10"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10"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10"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10"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10"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10"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10"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10"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10"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1" t="str">
        <f ca="1">+IF(OFFSET('Water Data'!$D$27,0,10*ROW('Water Data'!D104))="","",OFFSET('Water Data'!$D$27,0,10*ROW('Water Data'!D104)))</f>
        <v/>
      </c>
      <c r="BT110" s="371" t="str">
        <f ca="1">+IF(OFFSET('Water Data'!$D$28,0,10*ROW('Water Data'!D104))="","",OFFSET('Water Data'!$D$28,0,10*ROW('Water Data'!D104)))</f>
        <v/>
      </c>
      <c r="BU110" s="371" t="str">
        <f ca="1">+IF(OFFSET('Water Data'!$D$29,0,10*ROW('Water Data'!D104))="","",OFFSET('Water Data'!$D$29,0,10*ROW('Water Data'!D104)))</f>
        <v/>
      </c>
      <c r="BV110" s="371" t="str">
        <f ca="1">+IF(OFFSET('Water Data'!$E$27,0,10*ROW('Water Data'!E104))="","",OFFSET('Water Data'!$E$27,0,10*ROW('Water Data'!E104)))</f>
        <v/>
      </c>
      <c r="BW110" s="371" t="str">
        <f ca="1">+IF(OFFSET('Water Data'!$E$28,0,10*ROW('Water Data'!E104))="","",OFFSET('Water Data'!$E$28,0,10*ROW('Water Data'!E104)))</f>
        <v/>
      </c>
      <c r="BX110" s="371" t="str">
        <f ca="1">+IF(OFFSET('Water Data'!$E$29,0,10*ROW('Water Data'!E104))="","",OFFSET('Water Data'!$E$29,0,10*ROW('Water Data'!E104)))</f>
        <v/>
      </c>
      <c r="BY110" s="371" t="str">
        <f ca="1">+IF(OFFSET('Water Data'!$F$27,0,10*ROW('Water Data'!F104))="","",OFFSET('Water Data'!$F$27,0,10*ROW('Water Data'!F104)))</f>
        <v/>
      </c>
      <c r="BZ110" s="371" t="str">
        <f ca="1">+IF(OFFSET('Water Data'!$F$28,0,10*ROW('Water Data'!F104))="","",OFFSET('Water Data'!$F$28,0,10*ROW('Water Data'!F104)))</f>
        <v/>
      </c>
      <c r="CA110" s="371" t="str">
        <f ca="1">+IF(OFFSET('Water Data'!$F$29,0,10*ROW('Water Data'!F104))="","",OFFSET('Water Data'!$F$29,0,10*ROW('Water Data'!F104)))</f>
        <v/>
      </c>
      <c r="CB110" s="371" t="str">
        <f ca="1">+IF(OFFSET('Water Data'!$G$27,0,10*ROW('Water Data'!G104))="","",OFFSET('Water Data'!$G$27,0,10*ROW('Water Data'!G104)))</f>
        <v/>
      </c>
      <c r="CC110" s="371" t="str">
        <f ca="1">+IF(OFFSET('Water Data'!$G$28,0,10*ROW('Water Data'!G104))="","",OFFSET('Water Data'!$G$28,0,10*ROW('Water Data'!G104)))</f>
        <v/>
      </c>
      <c r="CD110" s="371" t="str">
        <f ca="1">+IF(OFFSET('Water Data'!$G$29,0,10*ROW('Water Data'!G104))="","",OFFSET('Water Data'!$G$29,0,10*ROW('Water Data'!G104)))</f>
        <v/>
      </c>
      <c r="CE110" s="371" t="str">
        <f ca="1">+IF(OFFSET('Water Data'!$H$27,0,10*ROW('Water Data'!H104))="","",OFFSET('Water Data'!$H$27,0,10*ROW('Water Data'!H104)))</f>
        <v/>
      </c>
      <c r="CF110" s="371" t="str">
        <f ca="1">+IF(OFFSET('Water Data'!$H$28,0,10*ROW('Water Data'!H104))="","",OFFSET('Water Data'!$H$28,0,10*ROW('Water Data'!H104)))</f>
        <v/>
      </c>
      <c r="CG110" s="371" t="str">
        <f ca="1">+IF(OFFSET('Water Data'!$H$29,0,10*ROW('Water Data'!H104))="","",OFFSET('Water Data'!$H$29,0,10*ROW('Water Data'!H104)))</f>
        <v/>
      </c>
      <c r="CH110" s="371" t="str">
        <f ca="1">+IF(OFFSET('Water Data'!$I$27,0,10*ROW('Water Data'!I104))="","",OFFSET('Water Data'!$I$27,0,10*ROW('Water Data'!I104)))</f>
        <v/>
      </c>
      <c r="CI110" s="371" t="str">
        <f ca="1">+IF(OFFSET('Water Data'!$I$28,0,10*ROW('Water Data'!I104))="","",OFFSET('Water Data'!$I$28,0,10*ROW('Water Data'!I104)))</f>
        <v/>
      </c>
      <c r="CJ110" s="371" t="str">
        <f ca="1">+IF(OFFSET('Water Data'!$I$29,0,10*ROW('Water Data'!I104))="","",OFFSET('Water Data'!$I$29,0,10*ROW('Water Data'!I104)))</f>
        <v/>
      </c>
      <c r="CK110" s="371" t="str">
        <f ca="1">+IF(OFFSET('Sanitation Data'!$D$28,0,10*ROW('Sanitation Data'!D104))="","",OFFSET('Sanitation Data'!$D$28,0,10*ROW('Sanitation Data'!D104)))</f>
        <v/>
      </c>
      <c r="CL110" s="371" t="str">
        <f ca="1">+IF(OFFSET('Sanitation Data'!$D$29,0,10*ROW('Sanitation Data'!D104))="","",OFFSET('Sanitation Data'!$D$29,0,10*ROW('Sanitation Data'!D104)))</f>
        <v/>
      </c>
      <c r="CM110" s="371" t="str">
        <f ca="1">+IF(OFFSET('Sanitation Data'!$D$30,0,10*ROW('Sanitation Data'!D104))="","",OFFSET('Sanitation Data'!$D$30,0,10*ROW('Sanitation Data'!D104)))</f>
        <v/>
      </c>
      <c r="CN110" s="371" t="str">
        <f ca="1">+IF(OFFSET('Sanitation Data'!$D$31,0,10*ROW('Sanitation Data'!D104))="","",OFFSET('Sanitation Data'!$D$31,0,10*ROW('Sanitation Data'!D104)))</f>
        <v/>
      </c>
      <c r="CO110" s="371" t="str">
        <f ca="1">+IF(OFFSET('Sanitation Data'!$D$32,0,10*ROW('Sanitation Data'!D104))="","",OFFSET('Sanitation Data'!$D$32,0,10*ROW('Sanitation Data'!D104)))</f>
        <v/>
      </c>
      <c r="CP110" s="371" t="str">
        <f ca="1">+IF(OFFSET('Sanitation Data'!$E$28,0,10*ROW('Sanitation Data'!E104))="","",OFFSET('Sanitation Data'!$E$28,0,10*ROW('Sanitation Data'!E104)))</f>
        <v/>
      </c>
      <c r="CQ110" s="371" t="str">
        <f ca="1">+IF(OFFSET('Sanitation Data'!$E$29,0,10*ROW('Sanitation Data'!E104))="","",OFFSET('Sanitation Data'!$E$29,0,10*ROW('Sanitation Data'!E104)))</f>
        <v/>
      </c>
      <c r="CR110" s="371" t="str">
        <f ca="1">+IF(OFFSET('Sanitation Data'!$E$30,0,10*ROW('Sanitation Data'!E104))="","",OFFSET('Sanitation Data'!$E$30,0,10*ROW('Sanitation Data'!E104)))</f>
        <v/>
      </c>
      <c r="CS110" s="371" t="str">
        <f ca="1">+IF(OFFSET('Sanitation Data'!$E$31,0,10*ROW('Sanitation Data'!E104))="","",OFFSET('Sanitation Data'!$E$31,0,10*ROW('Sanitation Data'!E104)))</f>
        <v/>
      </c>
      <c r="CT110" s="371" t="str">
        <f ca="1">+IF(OFFSET('Sanitation Data'!$E$32,0,10*ROW('Sanitation Data'!E104))="","",OFFSET('Sanitation Data'!$E$32,0,10*ROW('Sanitation Data'!E104)))</f>
        <v/>
      </c>
      <c r="CU110" s="371" t="str">
        <f ca="1">+IF(OFFSET('Sanitation Data'!$F$28,0,10*ROW('Sanitation Data'!F104))="","",OFFSET('Sanitation Data'!$F$28,0,10*ROW('Sanitation Data'!F104)))</f>
        <v/>
      </c>
      <c r="CV110" s="371" t="str">
        <f ca="1">+IF(OFFSET('Sanitation Data'!$F$29,0,10*ROW('Sanitation Data'!F104))="","",OFFSET('Sanitation Data'!$F$29,0,10*ROW('Sanitation Data'!F104)))</f>
        <v/>
      </c>
      <c r="CW110" s="371" t="str">
        <f ca="1">+IF(OFFSET('Sanitation Data'!$F$30,0,10*ROW('Sanitation Data'!F104))="","",OFFSET('Sanitation Data'!$F$30,0,10*ROW('Sanitation Data'!F104)))</f>
        <v/>
      </c>
      <c r="CX110" s="371" t="str">
        <f ca="1">+IF(OFFSET('Sanitation Data'!$F$31,0,10*ROW('Sanitation Data'!F104))="","",OFFSET('Sanitation Data'!$F$31,0,10*ROW('Sanitation Data'!F104)))</f>
        <v/>
      </c>
      <c r="CY110" s="371" t="str">
        <f ca="1">+IF(OFFSET('Sanitation Data'!$F$32,0,10*ROW('Sanitation Data'!F104))="","",OFFSET('Sanitation Data'!$F$32,0,10*ROW('Sanitation Data'!F104)))</f>
        <v/>
      </c>
      <c r="CZ110" s="371" t="str">
        <f ca="1">+IF(OFFSET('Sanitation Data'!$G$28,0,10*ROW('Sanitation Data'!G104))="","",OFFSET('Sanitation Data'!$G$28,0,10*ROW('Sanitation Data'!G104)))</f>
        <v/>
      </c>
      <c r="DA110" s="371" t="str">
        <f ca="1">+IF(OFFSET('Sanitation Data'!$G$29,0,10*ROW('Sanitation Data'!G104))="","",OFFSET('Sanitation Data'!$G$29,0,10*ROW('Sanitation Data'!G104)))</f>
        <v/>
      </c>
      <c r="DB110" s="371" t="str">
        <f ca="1">+IF(OFFSET('Sanitation Data'!$G$30,0,10*ROW('Sanitation Data'!G104))="","",OFFSET('Sanitation Data'!$G$30,0,10*ROW('Sanitation Data'!G104)))</f>
        <v/>
      </c>
      <c r="DC110" s="371" t="str">
        <f ca="1">+IF(OFFSET('Sanitation Data'!$G$31,0,10*ROW('Sanitation Data'!G104))="","",OFFSET('Sanitation Data'!$G$31,0,10*ROW('Sanitation Data'!G104)))</f>
        <v/>
      </c>
      <c r="DD110" s="371" t="str">
        <f ca="1">+IF(OFFSET('Sanitation Data'!$G$32,0,10*ROW('Sanitation Data'!G104))="","",OFFSET('Sanitation Data'!$G$32,0,10*ROW('Sanitation Data'!G104)))</f>
        <v/>
      </c>
      <c r="DE110" s="371" t="str">
        <f ca="1">+IF(OFFSET('Sanitation Data'!$H$28,0,10*ROW('Sanitation Data'!H104))="","",OFFSET('Sanitation Data'!$H$28,0,10*ROW('Sanitation Data'!H104)))</f>
        <v/>
      </c>
      <c r="DF110" s="371" t="str">
        <f ca="1">+IF(OFFSET('Sanitation Data'!$H$29,0,10*ROW('Sanitation Data'!H104))="","",OFFSET('Sanitation Data'!$H$29,0,10*ROW('Sanitation Data'!H104)))</f>
        <v/>
      </c>
      <c r="DG110" s="371" t="str">
        <f ca="1">+IF(OFFSET('Sanitation Data'!$H$30,0,10*ROW('Sanitation Data'!H104))="","",OFFSET('Sanitation Data'!$H$30,0,10*ROW('Sanitation Data'!H104)))</f>
        <v/>
      </c>
      <c r="DH110" s="371" t="str">
        <f ca="1">+IF(OFFSET('Sanitation Data'!$H$31,0,10*ROW('Sanitation Data'!H104))="","",OFFSET('Sanitation Data'!$H$31,0,10*ROW('Sanitation Data'!H104)))</f>
        <v/>
      </c>
      <c r="DI110" s="371" t="str">
        <f ca="1">+IF(OFFSET('Sanitation Data'!$H$32,0,10*ROW('Sanitation Data'!H104))="","",OFFSET('Sanitation Data'!$H$32,0,10*ROW('Sanitation Data'!H104)))</f>
        <v/>
      </c>
      <c r="DJ110" s="371" t="str">
        <f ca="1">+IF(OFFSET('Sanitation Data'!$I$28,0,10*ROW('Sanitation Data'!I104))="","",OFFSET('Sanitation Data'!$I$28,0,10*ROW('Sanitation Data'!I104)))</f>
        <v/>
      </c>
      <c r="DK110" s="371" t="str">
        <f ca="1">+IF(OFFSET('Sanitation Data'!$I$29,0,10*ROW('Sanitation Data'!I104))="","",OFFSET('Sanitation Data'!$I$29,0,10*ROW('Sanitation Data'!I104)))</f>
        <v/>
      </c>
      <c r="DL110" s="371" t="str">
        <f ca="1">+IF(OFFSET('Sanitation Data'!$I$30,0,10*ROW('Sanitation Data'!I104))="","",OFFSET('Sanitation Data'!$I$30,0,10*ROW('Sanitation Data'!I104)))</f>
        <v/>
      </c>
      <c r="DM110" s="371" t="str">
        <f ca="1">+IF(OFFSET('Sanitation Data'!$I$31,0,10*ROW('Sanitation Data'!I104))="","",OFFSET('Sanitation Data'!$I$31,0,10*ROW('Sanitation Data'!I104)))</f>
        <v/>
      </c>
      <c r="DN110" s="371" t="str">
        <f ca="1">+IF(OFFSET('Sanitation Data'!$I$32,0,10*ROW('Sanitation Data'!I104))="","",OFFSET('Sanitation Data'!$I$32,0,10*ROW('Sanitation Data'!I104)))</f>
        <v/>
      </c>
      <c r="DO110" s="371" t="str">
        <f ca="1">+IF(OFFSET('Hygiene Data'!$D$11,0,10*ROW('Hygiene Data'!D104))="","",OFFSET('Hygiene Data'!$D$11,0,10*ROW('Hygiene Data'!D104)))</f>
        <v/>
      </c>
      <c r="DP110" s="371" t="str">
        <f ca="1">+IF(OFFSET('Hygiene Data'!$D$12,0,10*ROW('Hygiene Data'!D104))="","",OFFSET('Hygiene Data'!$D$12,0,10*ROW('Hygiene Data'!D104)))</f>
        <v/>
      </c>
      <c r="DQ110" s="371" t="str">
        <f ca="1">+IF(OFFSET('Hygiene Data'!$D$13,0,10*ROW('Hygiene Data'!D104))="","",OFFSET('Hygiene Data'!$D$13,0,10*ROW('Hygiene Data'!D104)))</f>
        <v/>
      </c>
      <c r="DR110" s="371" t="str">
        <f ca="1">+IF(OFFSET('Hygiene Data'!$E$11,0,10*ROW('Hygiene Data'!E104))="","",OFFSET('Hygiene Data'!$E$11,0,10*ROW('Hygiene Data'!E104)))</f>
        <v/>
      </c>
      <c r="DS110" s="371" t="str">
        <f ca="1">+IF(OFFSET('Hygiene Data'!$E$12,0,10*ROW('Hygiene Data'!E104))="","",OFFSET('Hygiene Data'!$E$12,0,10*ROW('Hygiene Data'!E104)))</f>
        <v/>
      </c>
      <c r="DT110" s="371" t="str">
        <f ca="1">+IF(OFFSET('Hygiene Data'!$E$13,0,10*ROW('Hygiene Data'!E104))="","",OFFSET('Hygiene Data'!$E$13,0,10*ROW('Hygiene Data'!E104)))</f>
        <v/>
      </c>
      <c r="DU110" s="371" t="str">
        <f ca="1">+IF(OFFSET('Hygiene Data'!$F$11,0,10*ROW('Hygiene Data'!F104))="","",OFFSET('Hygiene Data'!$F$11,0,10*ROW('Hygiene Data'!F104)))</f>
        <v/>
      </c>
      <c r="DV110" s="371" t="str">
        <f ca="1">+IF(OFFSET('Hygiene Data'!$F$12,0,10*ROW('Hygiene Data'!F104))="","",OFFSET('Hygiene Data'!$F$12,0,10*ROW('Hygiene Data'!F104)))</f>
        <v/>
      </c>
      <c r="DW110" s="371" t="str">
        <f ca="1">+IF(OFFSET('Hygiene Data'!$F$13,0,10*ROW('Hygiene Data'!F104))="","",OFFSET('Hygiene Data'!$F$13,0,10*ROW('Hygiene Data'!F104)))</f>
        <v/>
      </c>
      <c r="DX110" s="371" t="str">
        <f ca="1">+IF(OFFSET('Hygiene Data'!$G$11,0,10*ROW('Hygiene Data'!G104))="","",OFFSET('Hygiene Data'!$G$11,0,10*ROW('Hygiene Data'!G104)))</f>
        <v/>
      </c>
      <c r="DY110" s="371" t="str">
        <f ca="1">+IF(OFFSET('Hygiene Data'!$G$12,0,10*ROW('Hygiene Data'!G104))="","",OFFSET('Hygiene Data'!$G$12,0,10*ROW('Hygiene Data'!G104)))</f>
        <v/>
      </c>
      <c r="DZ110" s="371" t="str">
        <f ca="1">+IF(OFFSET('Hygiene Data'!$G$13,0,10*ROW('Hygiene Data'!G104))="","",OFFSET('Hygiene Data'!$G$13,0,10*ROW('Hygiene Data'!G104)))</f>
        <v/>
      </c>
      <c r="EA110" s="371" t="str">
        <f ca="1">+IF(OFFSET('Hygiene Data'!$H$11,0,10*ROW('Hygiene Data'!H104))="","",OFFSET('Hygiene Data'!$H$11,0,10*ROW('Hygiene Data'!H104)))</f>
        <v/>
      </c>
      <c r="EB110" s="371" t="str">
        <f ca="1">+IF(OFFSET('Hygiene Data'!$H$12,0,10*ROW('Hygiene Data'!H104))="","",OFFSET('Hygiene Data'!$H$12,0,10*ROW('Hygiene Data'!H104)))</f>
        <v/>
      </c>
      <c r="EC110" s="371" t="str">
        <f ca="1">+IF(OFFSET('Hygiene Data'!$H$13,0,10*ROW('Hygiene Data'!H104))="","",OFFSET('Hygiene Data'!$H$13,0,10*ROW('Hygiene Data'!H104)))</f>
        <v/>
      </c>
      <c r="ED110" s="371" t="str">
        <f ca="1">+IF(OFFSET('Hygiene Data'!$I$11,0,10*ROW('Hygiene Data'!I104))="","",OFFSET('Hygiene Data'!$I$11,0,10*ROW('Hygiene Data'!I104)))</f>
        <v/>
      </c>
      <c r="EE110" s="371" t="str">
        <f ca="1">+IF(OFFSET('Hygiene Data'!$I$12,0,10*ROW('Hygiene Data'!I104))="","",OFFSET('Hygiene Data'!$I$12,0,10*ROW('Hygiene Data'!I104)))</f>
        <v/>
      </c>
      <c r="EF110" s="371" t="str">
        <f ca="1">+IF(OFFSET('Hygiene Data'!$I$13,0,10*ROW('Hygiene Data'!I104))="","",OFFSET('Hygiene Data'!$I$13,0,10*ROW('Hygiene Data'!I104)))</f>
        <v/>
      </c>
    </row>
    <row r="111" spans="1:136" x14ac:dyDescent="0.25">
      <c r="A111" s="480" t="str">
        <f ca="1">+IF(OFFSET('Water Data'!$B$2,0,10*ROW('Water Data'!E105))="","",OFFSET('Water Data'!$B$2,0,10*ROW('Water Data'!E105)))</f>
        <v/>
      </c>
      <c r="B111" s="480"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7" t="str">
        <f t="shared" ca="1" si="1"/>
        <v/>
      </c>
      <c r="D111" s="508"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8"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8"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8"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8"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8"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8"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8"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8"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8"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8"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8"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8"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8"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8"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8"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8"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8"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9"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9"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9"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9"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9"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9"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9"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9"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9"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9"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9"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9"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9"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9"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9"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9"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9"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9"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9"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9"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9"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9"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9"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9"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9"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9"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9"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9"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9"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9"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10"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6"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10"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10"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10"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10"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10"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10"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10"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10"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10"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10"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10"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10"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10"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10"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10"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10"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1" t="str">
        <f ca="1">+IF(OFFSET('Water Data'!$D$27,0,10*ROW('Water Data'!D105))="","",OFFSET('Water Data'!$D$27,0,10*ROW('Water Data'!D105)))</f>
        <v/>
      </c>
      <c r="BT111" s="371" t="str">
        <f ca="1">+IF(OFFSET('Water Data'!$D$28,0,10*ROW('Water Data'!D105))="","",OFFSET('Water Data'!$D$28,0,10*ROW('Water Data'!D105)))</f>
        <v/>
      </c>
      <c r="BU111" s="371" t="str">
        <f ca="1">+IF(OFFSET('Water Data'!$D$29,0,10*ROW('Water Data'!D105))="","",OFFSET('Water Data'!$D$29,0,10*ROW('Water Data'!D105)))</f>
        <v/>
      </c>
      <c r="BV111" s="371" t="str">
        <f ca="1">+IF(OFFSET('Water Data'!$E$27,0,10*ROW('Water Data'!E105))="","",OFFSET('Water Data'!$E$27,0,10*ROW('Water Data'!E105)))</f>
        <v/>
      </c>
      <c r="BW111" s="371" t="str">
        <f ca="1">+IF(OFFSET('Water Data'!$E$28,0,10*ROW('Water Data'!E105))="","",OFFSET('Water Data'!$E$28,0,10*ROW('Water Data'!E105)))</f>
        <v/>
      </c>
      <c r="BX111" s="371" t="str">
        <f ca="1">+IF(OFFSET('Water Data'!$E$29,0,10*ROW('Water Data'!E105))="","",OFFSET('Water Data'!$E$29,0,10*ROW('Water Data'!E105)))</f>
        <v/>
      </c>
      <c r="BY111" s="371" t="str">
        <f ca="1">+IF(OFFSET('Water Data'!$F$27,0,10*ROW('Water Data'!F105))="","",OFFSET('Water Data'!$F$27,0,10*ROW('Water Data'!F105)))</f>
        <v/>
      </c>
      <c r="BZ111" s="371" t="str">
        <f ca="1">+IF(OFFSET('Water Data'!$F$28,0,10*ROW('Water Data'!F105))="","",OFFSET('Water Data'!$F$28,0,10*ROW('Water Data'!F105)))</f>
        <v/>
      </c>
      <c r="CA111" s="371" t="str">
        <f ca="1">+IF(OFFSET('Water Data'!$F$29,0,10*ROW('Water Data'!F105))="","",OFFSET('Water Data'!$F$29,0,10*ROW('Water Data'!F105)))</f>
        <v/>
      </c>
      <c r="CB111" s="371" t="str">
        <f ca="1">+IF(OFFSET('Water Data'!$G$27,0,10*ROW('Water Data'!G105))="","",OFFSET('Water Data'!$G$27,0,10*ROW('Water Data'!G105)))</f>
        <v/>
      </c>
      <c r="CC111" s="371" t="str">
        <f ca="1">+IF(OFFSET('Water Data'!$G$28,0,10*ROW('Water Data'!G105))="","",OFFSET('Water Data'!$G$28,0,10*ROW('Water Data'!G105)))</f>
        <v/>
      </c>
      <c r="CD111" s="371" t="str">
        <f ca="1">+IF(OFFSET('Water Data'!$G$29,0,10*ROW('Water Data'!G105))="","",OFFSET('Water Data'!$G$29,0,10*ROW('Water Data'!G105)))</f>
        <v/>
      </c>
      <c r="CE111" s="371" t="str">
        <f ca="1">+IF(OFFSET('Water Data'!$H$27,0,10*ROW('Water Data'!H105))="","",OFFSET('Water Data'!$H$27,0,10*ROW('Water Data'!H105)))</f>
        <v/>
      </c>
      <c r="CF111" s="371" t="str">
        <f ca="1">+IF(OFFSET('Water Data'!$H$28,0,10*ROW('Water Data'!H105))="","",OFFSET('Water Data'!$H$28,0,10*ROW('Water Data'!H105)))</f>
        <v/>
      </c>
      <c r="CG111" s="371" t="str">
        <f ca="1">+IF(OFFSET('Water Data'!$H$29,0,10*ROW('Water Data'!H105))="","",OFFSET('Water Data'!$H$29,0,10*ROW('Water Data'!H105)))</f>
        <v/>
      </c>
      <c r="CH111" s="371" t="str">
        <f ca="1">+IF(OFFSET('Water Data'!$I$27,0,10*ROW('Water Data'!I105))="","",OFFSET('Water Data'!$I$27,0,10*ROW('Water Data'!I105)))</f>
        <v/>
      </c>
      <c r="CI111" s="371" t="str">
        <f ca="1">+IF(OFFSET('Water Data'!$I$28,0,10*ROW('Water Data'!I105))="","",OFFSET('Water Data'!$I$28,0,10*ROW('Water Data'!I105)))</f>
        <v/>
      </c>
      <c r="CJ111" s="371" t="str">
        <f ca="1">+IF(OFFSET('Water Data'!$I$29,0,10*ROW('Water Data'!I105))="","",OFFSET('Water Data'!$I$29,0,10*ROW('Water Data'!I105)))</f>
        <v/>
      </c>
      <c r="CK111" s="371" t="str">
        <f ca="1">+IF(OFFSET('Sanitation Data'!$D$28,0,10*ROW('Sanitation Data'!D105))="","",OFFSET('Sanitation Data'!$D$28,0,10*ROW('Sanitation Data'!D105)))</f>
        <v/>
      </c>
      <c r="CL111" s="371" t="str">
        <f ca="1">+IF(OFFSET('Sanitation Data'!$D$29,0,10*ROW('Sanitation Data'!D105))="","",OFFSET('Sanitation Data'!$D$29,0,10*ROW('Sanitation Data'!D105)))</f>
        <v/>
      </c>
      <c r="CM111" s="371" t="str">
        <f ca="1">+IF(OFFSET('Sanitation Data'!$D$30,0,10*ROW('Sanitation Data'!D105))="","",OFFSET('Sanitation Data'!$D$30,0,10*ROW('Sanitation Data'!D105)))</f>
        <v/>
      </c>
      <c r="CN111" s="371" t="str">
        <f ca="1">+IF(OFFSET('Sanitation Data'!$D$31,0,10*ROW('Sanitation Data'!D105))="","",OFFSET('Sanitation Data'!$D$31,0,10*ROW('Sanitation Data'!D105)))</f>
        <v/>
      </c>
      <c r="CO111" s="371" t="str">
        <f ca="1">+IF(OFFSET('Sanitation Data'!$D$32,0,10*ROW('Sanitation Data'!D105))="","",OFFSET('Sanitation Data'!$D$32,0,10*ROW('Sanitation Data'!D105)))</f>
        <v/>
      </c>
      <c r="CP111" s="371" t="str">
        <f ca="1">+IF(OFFSET('Sanitation Data'!$E$28,0,10*ROW('Sanitation Data'!E105))="","",OFFSET('Sanitation Data'!$E$28,0,10*ROW('Sanitation Data'!E105)))</f>
        <v/>
      </c>
      <c r="CQ111" s="371" t="str">
        <f ca="1">+IF(OFFSET('Sanitation Data'!$E$29,0,10*ROW('Sanitation Data'!E105))="","",OFFSET('Sanitation Data'!$E$29,0,10*ROW('Sanitation Data'!E105)))</f>
        <v/>
      </c>
      <c r="CR111" s="371" t="str">
        <f ca="1">+IF(OFFSET('Sanitation Data'!$E$30,0,10*ROW('Sanitation Data'!E105))="","",OFFSET('Sanitation Data'!$E$30,0,10*ROW('Sanitation Data'!E105)))</f>
        <v/>
      </c>
      <c r="CS111" s="371" t="str">
        <f ca="1">+IF(OFFSET('Sanitation Data'!$E$31,0,10*ROW('Sanitation Data'!E105))="","",OFFSET('Sanitation Data'!$E$31,0,10*ROW('Sanitation Data'!E105)))</f>
        <v/>
      </c>
      <c r="CT111" s="371" t="str">
        <f ca="1">+IF(OFFSET('Sanitation Data'!$E$32,0,10*ROW('Sanitation Data'!E105))="","",OFFSET('Sanitation Data'!$E$32,0,10*ROW('Sanitation Data'!E105)))</f>
        <v/>
      </c>
      <c r="CU111" s="371" t="str">
        <f ca="1">+IF(OFFSET('Sanitation Data'!$F$28,0,10*ROW('Sanitation Data'!F105))="","",OFFSET('Sanitation Data'!$F$28,0,10*ROW('Sanitation Data'!F105)))</f>
        <v/>
      </c>
      <c r="CV111" s="371" t="str">
        <f ca="1">+IF(OFFSET('Sanitation Data'!$F$29,0,10*ROW('Sanitation Data'!F105))="","",OFFSET('Sanitation Data'!$F$29,0,10*ROW('Sanitation Data'!F105)))</f>
        <v/>
      </c>
      <c r="CW111" s="371" t="str">
        <f ca="1">+IF(OFFSET('Sanitation Data'!$F$30,0,10*ROW('Sanitation Data'!F105))="","",OFFSET('Sanitation Data'!$F$30,0,10*ROW('Sanitation Data'!F105)))</f>
        <v/>
      </c>
      <c r="CX111" s="371" t="str">
        <f ca="1">+IF(OFFSET('Sanitation Data'!$F$31,0,10*ROW('Sanitation Data'!F105))="","",OFFSET('Sanitation Data'!$F$31,0,10*ROW('Sanitation Data'!F105)))</f>
        <v/>
      </c>
      <c r="CY111" s="371" t="str">
        <f ca="1">+IF(OFFSET('Sanitation Data'!$F$32,0,10*ROW('Sanitation Data'!F105))="","",OFFSET('Sanitation Data'!$F$32,0,10*ROW('Sanitation Data'!F105)))</f>
        <v/>
      </c>
      <c r="CZ111" s="371" t="str">
        <f ca="1">+IF(OFFSET('Sanitation Data'!$G$28,0,10*ROW('Sanitation Data'!G105))="","",OFFSET('Sanitation Data'!$G$28,0,10*ROW('Sanitation Data'!G105)))</f>
        <v/>
      </c>
      <c r="DA111" s="371" t="str">
        <f ca="1">+IF(OFFSET('Sanitation Data'!$G$29,0,10*ROW('Sanitation Data'!G105))="","",OFFSET('Sanitation Data'!$G$29,0,10*ROW('Sanitation Data'!G105)))</f>
        <v/>
      </c>
      <c r="DB111" s="371" t="str">
        <f ca="1">+IF(OFFSET('Sanitation Data'!$G$30,0,10*ROW('Sanitation Data'!G105))="","",OFFSET('Sanitation Data'!$G$30,0,10*ROW('Sanitation Data'!G105)))</f>
        <v/>
      </c>
      <c r="DC111" s="371" t="str">
        <f ca="1">+IF(OFFSET('Sanitation Data'!$G$31,0,10*ROW('Sanitation Data'!G105))="","",OFFSET('Sanitation Data'!$G$31,0,10*ROW('Sanitation Data'!G105)))</f>
        <v/>
      </c>
      <c r="DD111" s="371" t="str">
        <f ca="1">+IF(OFFSET('Sanitation Data'!$G$32,0,10*ROW('Sanitation Data'!G105))="","",OFFSET('Sanitation Data'!$G$32,0,10*ROW('Sanitation Data'!G105)))</f>
        <v/>
      </c>
      <c r="DE111" s="371" t="str">
        <f ca="1">+IF(OFFSET('Sanitation Data'!$H$28,0,10*ROW('Sanitation Data'!H105))="","",OFFSET('Sanitation Data'!$H$28,0,10*ROW('Sanitation Data'!H105)))</f>
        <v/>
      </c>
      <c r="DF111" s="371" t="str">
        <f ca="1">+IF(OFFSET('Sanitation Data'!$H$29,0,10*ROW('Sanitation Data'!H105))="","",OFFSET('Sanitation Data'!$H$29,0,10*ROW('Sanitation Data'!H105)))</f>
        <v/>
      </c>
      <c r="DG111" s="371" t="str">
        <f ca="1">+IF(OFFSET('Sanitation Data'!$H$30,0,10*ROW('Sanitation Data'!H105))="","",OFFSET('Sanitation Data'!$H$30,0,10*ROW('Sanitation Data'!H105)))</f>
        <v/>
      </c>
      <c r="DH111" s="371" t="str">
        <f ca="1">+IF(OFFSET('Sanitation Data'!$H$31,0,10*ROW('Sanitation Data'!H105))="","",OFFSET('Sanitation Data'!$H$31,0,10*ROW('Sanitation Data'!H105)))</f>
        <v/>
      </c>
      <c r="DI111" s="371" t="str">
        <f ca="1">+IF(OFFSET('Sanitation Data'!$H$32,0,10*ROW('Sanitation Data'!H105))="","",OFFSET('Sanitation Data'!$H$32,0,10*ROW('Sanitation Data'!H105)))</f>
        <v/>
      </c>
      <c r="DJ111" s="371" t="str">
        <f ca="1">+IF(OFFSET('Sanitation Data'!$I$28,0,10*ROW('Sanitation Data'!I105))="","",OFFSET('Sanitation Data'!$I$28,0,10*ROW('Sanitation Data'!I105)))</f>
        <v/>
      </c>
      <c r="DK111" s="371" t="str">
        <f ca="1">+IF(OFFSET('Sanitation Data'!$I$29,0,10*ROW('Sanitation Data'!I105))="","",OFFSET('Sanitation Data'!$I$29,0,10*ROW('Sanitation Data'!I105)))</f>
        <v/>
      </c>
      <c r="DL111" s="371" t="str">
        <f ca="1">+IF(OFFSET('Sanitation Data'!$I$30,0,10*ROW('Sanitation Data'!I105))="","",OFFSET('Sanitation Data'!$I$30,0,10*ROW('Sanitation Data'!I105)))</f>
        <v/>
      </c>
      <c r="DM111" s="371" t="str">
        <f ca="1">+IF(OFFSET('Sanitation Data'!$I$31,0,10*ROW('Sanitation Data'!I105))="","",OFFSET('Sanitation Data'!$I$31,0,10*ROW('Sanitation Data'!I105)))</f>
        <v/>
      </c>
      <c r="DN111" s="371" t="str">
        <f ca="1">+IF(OFFSET('Sanitation Data'!$I$32,0,10*ROW('Sanitation Data'!I105))="","",OFFSET('Sanitation Data'!$I$32,0,10*ROW('Sanitation Data'!I105)))</f>
        <v/>
      </c>
      <c r="DO111" s="371" t="str">
        <f ca="1">+IF(OFFSET('Hygiene Data'!$D$11,0,10*ROW('Hygiene Data'!D105))="","",OFFSET('Hygiene Data'!$D$11,0,10*ROW('Hygiene Data'!D105)))</f>
        <v/>
      </c>
      <c r="DP111" s="371" t="str">
        <f ca="1">+IF(OFFSET('Hygiene Data'!$D$12,0,10*ROW('Hygiene Data'!D105))="","",OFFSET('Hygiene Data'!$D$12,0,10*ROW('Hygiene Data'!D105)))</f>
        <v/>
      </c>
      <c r="DQ111" s="371" t="str">
        <f ca="1">+IF(OFFSET('Hygiene Data'!$D$13,0,10*ROW('Hygiene Data'!D105))="","",OFFSET('Hygiene Data'!$D$13,0,10*ROW('Hygiene Data'!D105)))</f>
        <v/>
      </c>
      <c r="DR111" s="371" t="str">
        <f ca="1">+IF(OFFSET('Hygiene Data'!$E$11,0,10*ROW('Hygiene Data'!E105))="","",OFFSET('Hygiene Data'!$E$11,0,10*ROW('Hygiene Data'!E105)))</f>
        <v/>
      </c>
      <c r="DS111" s="371" t="str">
        <f ca="1">+IF(OFFSET('Hygiene Data'!$E$12,0,10*ROW('Hygiene Data'!E105))="","",OFFSET('Hygiene Data'!$E$12,0,10*ROW('Hygiene Data'!E105)))</f>
        <v/>
      </c>
      <c r="DT111" s="371" t="str">
        <f ca="1">+IF(OFFSET('Hygiene Data'!$E$13,0,10*ROW('Hygiene Data'!E105))="","",OFFSET('Hygiene Data'!$E$13,0,10*ROW('Hygiene Data'!E105)))</f>
        <v/>
      </c>
      <c r="DU111" s="371" t="str">
        <f ca="1">+IF(OFFSET('Hygiene Data'!$F$11,0,10*ROW('Hygiene Data'!F105))="","",OFFSET('Hygiene Data'!$F$11,0,10*ROW('Hygiene Data'!F105)))</f>
        <v/>
      </c>
      <c r="DV111" s="371" t="str">
        <f ca="1">+IF(OFFSET('Hygiene Data'!$F$12,0,10*ROW('Hygiene Data'!F105))="","",OFFSET('Hygiene Data'!$F$12,0,10*ROW('Hygiene Data'!F105)))</f>
        <v/>
      </c>
      <c r="DW111" s="371" t="str">
        <f ca="1">+IF(OFFSET('Hygiene Data'!$F$13,0,10*ROW('Hygiene Data'!F105))="","",OFFSET('Hygiene Data'!$F$13,0,10*ROW('Hygiene Data'!F105)))</f>
        <v/>
      </c>
      <c r="DX111" s="371" t="str">
        <f ca="1">+IF(OFFSET('Hygiene Data'!$G$11,0,10*ROW('Hygiene Data'!G105))="","",OFFSET('Hygiene Data'!$G$11,0,10*ROW('Hygiene Data'!G105)))</f>
        <v/>
      </c>
      <c r="DY111" s="371" t="str">
        <f ca="1">+IF(OFFSET('Hygiene Data'!$G$12,0,10*ROW('Hygiene Data'!G105))="","",OFFSET('Hygiene Data'!$G$12,0,10*ROW('Hygiene Data'!G105)))</f>
        <v/>
      </c>
      <c r="DZ111" s="371" t="str">
        <f ca="1">+IF(OFFSET('Hygiene Data'!$G$13,0,10*ROW('Hygiene Data'!G105))="","",OFFSET('Hygiene Data'!$G$13,0,10*ROW('Hygiene Data'!G105)))</f>
        <v/>
      </c>
      <c r="EA111" s="371" t="str">
        <f ca="1">+IF(OFFSET('Hygiene Data'!$H$11,0,10*ROW('Hygiene Data'!H105))="","",OFFSET('Hygiene Data'!$H$11,0,10*ROW('Hygiene Data'!H105)))</f>
        <v/>
      </c>
      <c r="EB111" s="371" t="str">
        <f ca="1">+IF(OFFSET('Hygiene Data'!$H$12,0,10*ROW('Hygiene Data'!H105))="","",OFFSET('Hygiene Data'!$H$12,0,10*ROW('Hygiene Data'!H105)))</f>
        <v/>
      </c>
      <c r="EC111" s="371" t="str">
        <f ca="1">+IF(OFFSET('Hygiene Data'!$H$13,0,10*ROW('Hygiene Data'!H105))="","",OFFSET('Hygiene Data'!$H$13,0,10*ROW('Hygiene Data'!H105)))</f>
        <v/>
      </c>
      <c r="ED111" s="371" t="str">
        <f ca="1">+IF(OFFSET('Hygiene Data'!$I$11,0,10*ROW('Hygiene Data'!I105))="","",OFFSET('Hygiene Data'!$I$11,0,10*ROW('Hygiene Data'!I105)))</f>
        <v/>
      </c>
      <c r="EE111" s="371" t="str">
        <f ca="1">+IF(OFFSET('Hygiene Data'!$I$12,0,10*ROW('Hygiene Data'!I105))="","",OFFSET('Hygiene Data'!$I$12,0,10*ROW('Hygiene Data'!I105)))</f>
        <v/>
      </c>
      <c r="EF111" s="371" t="str">
        <f ca="1">+IF(OFFSET('Hygiene Data'!$I$13,0,10*ROW('Hygiene Data'!I105))="","",OFFSET('Hygiene Data'!$I$13,0,10*ROW('Hygiene Data'!I105)))</f>
        <v/>
      </c>
    </row>
    <row r="112" spans="1:136" x14ac:dyDescent="0.25">
      <c r="A112" s="480" t="str">
        <f ca="1">+IF(OFFSET('Water Data'!$B$2,0,10*ROW('Water Data'!E106))="","",OFFSET('Water Data'!$B$2,0,10*ROW('Water Data'!E106)))</f>
        <v/>
      </c>
      <c r="B112" s="480"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7" t="str">
        <f t="shared" ca="1" si="1"/>
        <v/>
      </c>
      <c r="D112" s="508"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8"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8"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8"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8"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8"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8"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8"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8"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8"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8"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8"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8"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8"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8"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8"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8"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8"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9"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9"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9"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9"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9"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9"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9"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9"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9"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9"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9"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9"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9"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9"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9"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9"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9"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9"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9"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9"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9"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9"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9"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9"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9"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9"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9"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9"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9"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9"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10"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6"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10"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10"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10"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10"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10"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10"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10"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10"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10"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10"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10"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10"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10"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10"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10"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10"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1" t="str">
        <f ca="1">+IF(OFFSET('Water Data'!$D$27,0,10*ROW('Water Data'!D106))="","",OFFSET('Water Data'!$D$27,0,10*ROW('Water Data'!D106)))</f>
        <v/>
      </c>
      <c r="BT112" s="371" t="str">
        <f ca="1">+IF(OFFSET('Water Data'!$D$28,0,10*ROW('Water Data'!D106))="","",OFFSET('Water Data'!$D$28,0,10*ROW('Water Data'!D106)))</f>
        <v/>
      </c>
      <c r="BU112" s="371" t="str">
        <f ca="1">+IF(OFFSET('Water Data'!$D$29,0,10*ROW('Water Data'!D106))="","",OFFSET('Water Data'!$D$29,0,10*ROW('Water Data'!D106)))</f>
        <v/>
      </c>
      <c r="BV112" s="371" t="str">
        <f ca="1">+IF(OFFSET('Water Data'!$E$27,0,10*ROW('Water Data'!E106))="","",OFFSET('Water Data'!$E$27,0,10*ROW('Water Data'!E106)))</f>
        <v/>
      </c>
      <c r="BW112" s="371" t="str">
        <f ca="1">+IF(OFFSET('Water Data'!$E$28,0,10*ROW('Water Data'!E106))="","",OFFSET('Water Data'!$E$28,0,10*ROW('Water Data'!E106)))</f>
        <v/>
      </c>
      <c r="BX112" s="371" t="str">
        <f ca="1">+IF(OFFSET('Water Data'!$E$29,0,10*ROW('Water Data'!E106))="","",OFFSET('Water Data'!$E$29,0,10*ROW('Water Data'!E106)))</f>
        <v/>
      </c>
      <c r="BY112" s="371" t="str">
        <f ca="1">+IF(OFFSET('Water Data'!$F$27,0,10*ROW('Water Data'!F106))="","",OFFSET('Water Data'!$F$27,0,10*ROW('Water Data'!F106)))</f>
        <v/>
      </c>
      <c r="BZ112" s="371" t="str">
        <f ca="1">+IF(OFFSET('Water Data'!$F$28,0,10*ROW('Water Data'!F106))="","",OFFSET('Water Data'!$F$28,0,10*ROW('Water Data'!F106)))</f>
        <v/>
      </c>
      <c r="CA112" s="371" t="str">
        <f ca="1">+IF(OFFSET('Water Data'!$F$29,0,10*ROW('Water Data'!F106))="","",OFFSET('Water Data'!$F$29,0,10*ROW('Water Data'!F106)))</f>
        <v/>
      </c>
      <c r="CB112" s="371" t="str">
        <f ca="1">+IF(OFFSET('Water Data'!$G$27,0,10*ROW('Water Data'!G106))="","",OFFSET('Water Data'!$G$27,0,10*ROW('Water Data'!G106)))</f>
        <v/>
      </c>
      <c r="CC112" s="371" t="str">
        <f ca="1">+IF(OFFSET('Water Data'!$G$28,0,10*ROW('Water Data'!G106))="","",OFFSET('Water Data'!$G$28,0,10*ROW('Water Data'!G106)))</f>
        <v/>
      </c>
      <c r="CD112" s="371" t="str">
        <f ca="1">+IF(OFFSET('Water Data'!$G$29,0,10*ROW('Water Data'!G106))="","",OFFSET('Water Data'!$G$29,0,10*ROW('Water Data'!G106)))</f>
        <v/>
      </c>
      <c r="CE112" s="371" t="str">
        <f ca="1">+IF(OFFSET('Water Data'!$H$27,0,10*ROW('Water Data'!H106))="","",OFFSET('Water Data'!$H$27,0,10*ROW('Water Data'!H106)))</f>
        <v/>
      </c>
      <c r="CF112" s="371" t="str">
        <f ca="1">+IF(OFFSET('Water Data'!$H$28,0,10*ROW('Water Data'!H106))="","",OFFSET('Water Data'!$H$28,0,10*ROW('Water Data'!H106)))</f>
        <v/>
      </c>
      <c r="CG112" s="371" t="str">
        <f ca="1">+IF(OFFSET('Water Data'!$H$29,0,10*ROW('Water Data'!H106))="","",OFFSET('Water Data'!$H$29,0,10*ROW('Water Data'!H106)))</f>
        <v/>
      </c>
      <c r="CH112" s="371" t="str">
        <f ca="1">+IF(OFFSET('Water Data'!$I$27,0,10*ROW('Water Data'!I106))="","",OFFSET('Water Data'!$I$27,0,10*ROW('Water Data'!I106)))</f>
        <v/>
      </c>
      <c r="CI112" s="371" t="str">
        <f ca="1">+IF(OFFSET('Water Data'!$I$28,0,10*ROW('Water Data'!I106))="","",OFFSET('Water Data'!$I$28,0,10*ROW('Water Data'!I106)))</f>
        <v/>
      </c>
      <c r="CJ112" s="371" t="str">
        <f ca="1">+IF(OFFSET('Water Data'!$I$29,0,10*ROW('Water Data'!I106))="","",OFFSET('Water Data'!$I$29,0,10*ROW('Water Data'!I106)))</f>
        <v/>
      </c>
      <c r="CK112" s="371" t="str">
        <f ca="1">+IF(OFFSET('Sanitation Data'!$D$28,0,10*ROW('Sanitation Data'!D106))="","",OFFSET('Sanitation Data'!$D$28,0,10*ROW('Sanitation Data'!D106)))</f>
        <v/>
      </c>
      <c r="CL112" s="371" t="str">
        <f ca="1">+IF(OFFSET('Sanitation Data'!$D$29,0,10*ROW('Sanitation Data'!D106))="","",OFFSET('Sanitation Data'!$D$29,0,10*ROW('Sanitation Data'!D106)))</f>
        <v/>
      </c>
      <c r="CM112" s="371" t="str">
        <f ca="1">+IF(OFFSET('Sanitation Data'!$D$30,0,10*ROW('Sanitation Data'!D106))="","",OFFSET('Sanitation Data'!$D$30,0,10*ROW('Sanitation Data'!D106)))</f>
        <v/>
      </c>
      <c r="CN112" s="371" t="str">
        <f ca="1">+IF(OFFSET('Sanitation Data'!$D$31,0,10*ROW('Sanitation Data'!D106))="","",OFFSET('Sanitation Data'!$D$31,0,10*ROW('Sanitation Data'!D106)))</f>
        <v/>
      </c>
      <c r="CO112" s="371" t="str">
        <f ca="1">+IF(OFFSET('Sanitation Data'!$D$32,0,10*ROW('Sanitation Data'!D106))="","",OFFSET('Sanitation Data'!$D$32,0,10*ROW('Sanitation Data'!D106)))</f>
        <v/>
      </c>
      <c r="CP112" s="371" t="str">
        <f ca="1">+IF(OFFSET('Sanitation Data'!$E$28,0,10*ROW('Sanitation Data'!E106))="","",OFFSET('Sanitation Data'!$E$28,0,10*ROW('Sanitation Data'!E106)))</f>
        <v/>
      </c>
      <c r="CQ112" s="371" t="str">
        <f ca="1">+IF(OFFSET('Sanitation Data'!$E$29,0,10*ROW('Sanitation Data'!E106))="","",OFFSET('Sanitation Data'!$E$29,0,10*ROW('Sanitation Data'!E106)))</f>
        <v/>
      </c>
      <c r="CR112" s="371" t="str">
        <f ca="1">+IF(OFFSET('Sanitation Data'!$E$30,0,10*ROW('Sanitation Data'!E106))="","",OFFSET('Sanitation Data'!$E$30,0,10*ROW('Sanitation Data'!E106)))</f>
        <v/>
      </c>
      <c r="CS112" s="371" t="str">
        <f ca="1">+IF(OFFSET('Sanitation Data'!$E$31,0,10*ROW('Sanitation Data'!E106))="","",OFFSET('Sanitation Data'!$E$31,0,10*ROW('Sanitation Data'!E106)))</f>
        <v/>
      </c>
      <c r="CT112" s="371" t="str">
        <f ca="1">+IF(OFFSET('Sanitation Data'!$E$32,0,10*ROW('Sanitation Data'!E106))="","",OFFSET('Sanitation Data'!$E$32,0,10*ROW('Sanitation Data'!E106)))</f>
        <v/>
      </c>
      <c r="CU112" s="371" t="str">
        <f ca="1">+IF(OFFSET('Sanitation Data'!$F$28,0,10*ROW('Sanitation Data'!F106))="","",OFFSET('Sanitation Data'!$F$28,0,10*ROW('Sanitation Data'!F106)))</f>
        <v/>
      </c>
      <c r="CV112" s="371" t="str">
        <f ca="1">+IF(OFFSET('Sanitation Data'!$F$29,0,10*ROW('Sanitation Data'!F106))="","",OFFSET('Sanitation Data'!$F$29,0,10*ROW('Sanitation Data'!F106)))</f>
        <v/>
      </c>
      <c r="CW112" s="371" t="str">
        <f ca="1">+IF(OFFSET('Sanitation Data'!$F$30,0,10*ROW('Sanitation Data'!F106))="","",OFFSET('Sanitation Data'!$F$30,0,10*ROW('Sanitation Data'!F106)))</f>
        <v/>
      </c>
      <c r="CX112" s="371" t="str">
        <f ca="1">+IF(OFFSET('Sanitation Data'!$F$31,0,10*ROW('Sanitation Data'!F106))="","",OFFSET('Sanitation Data'!$F$31,0,10*ROW('Sanitation Data'!F106)))</f>
        <v/>
      </c>
      <c r="CY112" s="371" t="str">
        <f ca="1">+IF(OFFSET('Sanitation Data'!$F$32,0,10*ROW('Sanitation Data'!F106))="","",OFFSET('Sanitation Data'!$F$32,0,10*ROW('Sanitation Data'!F106)))</f>
        <v/>
      </c>
      <c r="CZ112" s="371" t="str">
        <f ca="1">+IF(OFFSET('Sanitation Data'!$G$28,0,10*ROW('Sanitation Data'!G106))="","",OFFSET('Sanitation Data'!$G$28,0,10*ROW('Sanitation Data'!G106)))</f>
        <v/>
      </c>
      <c r="DA112" s="371" t="str">
        <f ca="1">+IF(OFFSET('Sanitation Data'!$G$29,0,10*ROW('Sanitation Data'!G106))="","",OFFSET('Sanitation Data'!$G$29,0,10*ROW('Sanitation Data'!G106)))</f>
        <v/>
      </c>
      <c r="DB112" s="371" t="str">
        <f ca="1">+IF(OFFSET('Sanitation Data'!$G$30,0,10*ROW('Sanitation Data'!G106))="","",OFFSET('Sanitation Data'!$G$30,0,10*ROW('Sanitation Data'!G106)))</f>
        <v/>
      </c>
      <c r="DC112" s="371" t="str">
        <f ca="1">+IF(OFFSET('Sanitation Data'!$G$31,0,10*ROW('Sanitation Data'!G106))="","",OFFSET('Sanitation Data'!$G$31,0,10*ROW('Sanitation Data'!G106)))</f>
        <v/>
      </c>
      <c r="DD112" s="371" t="str">
        <f ca="1">+IF(OFFSET('Sanitation Data'!$G$32,0,10*ROW('Sanitation Data'!G106))="","",OFFSET('Sanitation Data'!$G$32,0,10*ROW('Sanitation Data'!G106)))</f>
        <v/>
      </c>
      <c r="DE112" s="371" t="str">
        <f ca="1">+IF(OFFSET('Sanitation Data'!$H$28,0,10*ROW('Sanitation Data'!H106))="","",OFFSET('Sanitation Data'!$H$28,0,10*ROW('Sanitation Data'!H106)))</f>
        <v/>
      </c>
      <c r="DF112" s="371" t="str">
        <f ca="1">+IF(OFFSET('Sanitation Data'!$H$29,0,10*ROW('Sanitation Data'!H106))="","",OFFSET('Sanitation Data'!$H$29,0,10*ROW('Sanitation Data'!H106)))</f>
        <v/>
      </c>
      <c r="DG112" s="371" t="str">
        <f ca="1">+IF(OFFSET('Sanitation Data'!$H$30,0,10*ROW('Sanitation Data'!H106))="","",OFFSET('Sanitation Data'!$H$30,0,10*ROW('Sanitation Data'!H106)))</f>
        <v/>
      </c>
      <c r="DH112" s="371" t="str">
        <f ca="1">+IF(OFFSET('Sanitation Data'!$H$31,0,10*ROW('Sanitation Data'!H106))="","",OFFSET('Sanitation Data'!$H$31,0,10*ROW('Sanitation Data'!H106)))</f>
        <v/>
      </c>
      <c r="DI112" s="371" t="str">
        <f ca="1">+IF(OFFSET('Sanitation Data'!$H$32,0,10*ROW('Sanitation Data'!H106))="","",OFFSET('Sanitation Data'!$H$32,0,10*ROW('Sanitation Data'!H106)))</f>
        <v/>
      </c>
      <c r="DJ112" s="371" t="str">
        <f ca="1">+IF(OFFSET('Sanitation Data'!$I$28,0,10*ROW('Sanitation Data'!I106))="","",OFFSET('Sanitation Data'!$I$28,0,10*ROW('Sanitation Data'!I106)))</f>
        <v/>
      </c>
      <c r="DK112" s="371" t="str">
        <f ca="1">+IF(OFFSET('Sanitation Data'!$I$29,0,10*ROW('Sanitation Data'!I106))="","",OFFSET('Sanitation Data'!$I$29,0,10*ROW('Sanitation Data'!I106)))</f>
        <v/>
      </c>
      <c r="DL112" s="371" t="str">
        <f ca="1">+IF(OFFSET('Sanitation Data'!$I$30,0,10*ROW('Sanitation Data'!I106))="","",OFFSET('Sanitation Data'!$I$30,0,10*ROW('Sanitation Data'!I106)))</f>
        <v/>
      </c>
      <c r="DM112" s="371" t="str">
        <f ca="1">+IF(OFFSET('Sanitation Data'!$I$31,0,10*ROW('Sanitation Data'!I106))="","",OFFSET('Sanitation Data'!$I$31,0,10*ROW('Sanitation Data'!I106)))</f>
        <v/>
      </c>
      <c r="DN112" s="371" t="str">
        <f ca="1">+IF(OFFSET('Sanitation Data'!$I$32,0,10*ROW('Sanitation Data'!I106))="","",OFFSET('Sanitation Data'!$I$32,0,10*ROW('Sanitation Data'!I106)))</f>
        <v/>
      </c>
      <c r="DO112" s="371" t="str">
        <f ca="1">+IF(OFFSET('Hygiene Data'!$D$11,0,10*ROW('Hygiene Data'!D106))="","",OFFSET('Hygiene Data'!$D$11,0,10*ROW('Hygiene Data'!D106)))</f>
        <v/>
      </c>
      <c r="DP112" s="371" t="str">
        <f ca="1">+IF(OFFSET('Hygiene Data'!$D$12,0,10*ROW('Hygiene Data'!D106))="","",OFFSET('Hygiene Data'!$D$12,0,10*ROW('Hygiene Data'!D106)))</f>
        <v/>
      </c>
      <c r="DQ112" s="371" t="str">
        <f ca="1">+IF(OFFSET('Hygiene Data'!$D$13,0,10*ROW('Hygiene Data'!D106))="","",OFFSET('Hygiene Data'!$D$13,0,10*ROW('Hygiene Data'!D106)))</f>
        <v/>
      </c>
      <c r="DR112" s="371" t="str">
        <f ca="1">+IF(OFFSET('Hygiene Data'!$E$11,0,10*ROW('Hygiene Data'!E106))="","",OFFSET('Hygiene Data'!$E$11,0,10*ROW('Hygiene Data'!E106)))</f>
        <v/>
      </c>
      <c r="DS112" s="371" t="str">
        <f ca="1">+IF(OFFSET('Hygiene Data'!$E$12,0,10*ROW('Hygiene Data'!E106))="","",OFFSET('Hygiene Data'!$E$12,0,10*ROW('Hygiene Data'!E106)))</f>
        <v/>
      </c>
      <c r="DT112" s="371" t="str">
        <f ca="1">+IF(OFFSET('Hygiene Data'!$E$13,0,10*ROW('Hygiene Data'!E106))="","",OFFSET('Hygiene Data'!$E$13,0,10*ROW('Hygiene Data'!E106)))</f>
        <v/>
      </c>
      <c r="DU112" s="371" t="str">
        <f ca="1">+IF(OFFSET('Hygiene Data'!$F$11,0,10*ROW('Hygiene Data'!F106))="","",OFFSET('Hygiene Data'!$F$11,0,10*ROW('Hygiene Data'!F106)))</f>
        <v/>
      </c>
      <c r="DV112" s="371" t="str">
        <f ca="1">+IF(OFFSET('Hygiene Data'!$F$12,0,10*ROW('Hygiene Data'!F106))="","",OFFSET('Hygiene Data'!$F$12,0,10*ROW('Hygiene Data'!F106)))</f>
        <v/>
      </c>
      <c r="DW112" s="371" t="str">
        <f ca="1">+IF(OFFSET('Hygiene Data'!$F$13,0,10*ROW('Hygiene Data'!F106))="","",OFFSET('Hygiene Data'!$F$13,0,10*ROW('Hygiene Data'!F106)))</f>
        <v/>
      </c>
      <c r="DX112" s="371" t="str">
        <f ca="1">+IF(OFFSET('Hygiene Data'!$G$11,0,10*ROW('Hygiene Data'!G106))="","",OFFSET('Hygiene Data'!$G$11,0,10*ROW('Hygiene Data'!G106)))</f>
        <v/>
      </c>
      <c r="DY112" s="371" t="str">
        <f ca="1">+IF(OFFSET('Hygiene Data'!$G$12,0,10*ROW('Hygiene Data'!G106))="","",OFFSET('Hygiene Data'!$G$12,0,10*ROW('Hygiene Data'!G106)))</f>
        <v/>
      </c>
      <c r="DZ112" s="371" t="str">
        <f ca="1">+IF(OFFSET('Hygiene Data'!$G$13,0,10*ROW('Hygiene Data'!G106))="","",OFFSET('Hygiene Data'!$G$13,0,10*ROW('Hygiene Data'!G106)))</f>
        <v/>
      </c>
      <c r="EA112" s="371" t="str">
        <f ca="1">+IF(OFFSET('Hygiene Data'!$H$11,0,10*ROW('Hygiene Data'!H106))="","",OFFSET('Hygiene Data'!$H$11,0,10*ROW('Hygiene Data'!H106)))</f>
        <v/>
      </c>
      <c r="EB112" s="371" t="str">
        <f ca="1">+IF(OFFSET('Hygiene Data'!$H$12,0,10*ROW('Hygiene Data'!H106))="","",OFFSET('Hygiene Data'!$H$12,0,10*ROW('Hygiene Data'!H106)))</f>
        <v/>
      </c>
      <c r="EC112" s="371" t="str">
        <f ca="1">+IF(OFFSET('Hygiene Data'!$H$13,0,10*ROW('Hygiene Data'!H106))="","",OFFSET('Hygiene Data'!$H$13,0,10*ROW('Hygiene Data'!H106)))</f>
        <v/>
      </c>
      <c r="ED112" s="371" t="str">
        <f ca="1">+IF(OFFSET('Hygiene Data'!$I$11,0,10*ROW('Hygiene Data'!I106))="","",OFFSET('Hygiene Data'!$I$11,0,10*ROW('Hygiene Data'!I106)))</f>
        <v/>
      </c>
      <c r="EE112" s="371" t="str">
        <f ca="1">+IF(OFFSET('Hygiene Data'!$I$12,0,10*ROW('Hygiene Data'!I106))="","",OFFSET('Hygiene Data'!$I$12,0,10*ROW('Hygiene Data'!I106)))</f>
        <v/>
      </c>
      <c r="EF112" s="371" t="str">
        <f ca="1">+IF(OFFSET('Hygiene Data'!$I$13,0,10*ROW('Hygiene Data'!I106))="","",OFFSET('Hygiene Data'!$I$13,0,10*ROW('Hygiene Data'!I106)))</f>
        <v/>
      </c>
    </row>
    <row r="113" spans="1:136" x14ac:dyDescent="0.25">
      <c r="A113" s="480" t="str">
        <f ca="1">+IF(OFFSET('Water Data'!$B$2,0,10*ROW('Water Data'!E107))="","",OFFSET('Water Data'!$B$2,0,10*ROW('Water Data'!E107)))</f>
        <v/>
      </c>
      <c r="B113" s="480"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7" t="str">
        <f t="shared" ca="1" si="1"/>
        <v/>
      </c>
      <c r="D113" s="508"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8"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8"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8"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8"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8"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8"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8"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8"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8"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8"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8"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8"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8"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8"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8"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8"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8"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9"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9"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9"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9"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9"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9"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9"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9"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9"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9"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9"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9"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9"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9"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9"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9"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9"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9"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9"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9"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9"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9"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9"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9"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9"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9"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9"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9"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9"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9"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10"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6"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10"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10"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10"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10"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10"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10"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10"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10"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10"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10"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10"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10"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10"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10"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10"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10"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1" t="str">
        <f ca="1">+IF(OFFSET('Water Data'!$D$27,0,10*ROW('Water Data'!D107))="","",OFFSET('Water Data'!$D$27,0,10*ROW('Water Data'!D107)))</f>
        <v/>
      </c>
      <c r="BT113" s="371" t="str">
        <f ca="1">+IF(OFFSET('Water Data'!$D$28,0,10*ROW('Water Data'!D107))="","",OFFSET('Water Data'!$D$28,0,10*ROW('Water Data'!D107)))</f>
        <v/>
      </c>
      <c r="BU113" s="371" t="str">
        <f ca="1">+IF(OFFSET('Water Data'!$D$29,0,10*ROW('Water Data'!D107))="","",OFFSET('Water Data'!$D$29,0,10*ROW('Water Data'!D107)))</f>
        <v/>
      </c>
      <c r="BV113" s="371" t="str">
        <f ca="1">+IF(OFFSET('Water Data'!$E$27,0,10*ROW('Water Data'!E107))="","",OFFSET('Water Data'!$E$27,0,10*ROW('Water Data'!E107)))</f>
        <v/>
      </c>
      <c r="BW113" s="371" t="str">
        <f ca="1">+IF(OFFSET('Water Data'!$E$28,0,10*ROW('Water Data'!E107))="","",OFFSET('Water Data'!$E$28,0,10*ROW('Water Data'!E107)))</f>
        <v/>
      </c>
      <c r="BX113" s="371" t="str">
        <f ca="1">+IF(OFFSET('Water Data'!$E$29,0,10*ROW('Water Data'!E107))="","",OFFSET('Water Data'!$E$29,0,10*ROW('Water Data'!E107)))</f>
        <v/>
      </c>
      <c r="BY113" s="371" t="str">
        <f ca="1">+IF(OFFSET('Water Data'!$F$27,0,10*ROW('Water Data'!F107))="","",OFFSET('Water Data'!$F$27,0,10*ROW('Water Data'!F107)))</f>
        <v/>
      </c>
      <c r="BZ113" s="371" t="str">
        <f ca="1">+IF(OFFSET('Water Data'!$F$28,0,10*ROW('Water Data'!F107))="","",OFFSET('Water Data'!$F$28,0,10*ROW('Water Data'!F107)))</f>
        <v/>
      </c>
      <c r="CA113" s="371" t="str">
        <f ca="1">+IF(OFFSET('Water Data'!$F$29,0,10*ROW('Water Data'!F107))="","",OFFSET('Water Data'!$F$29,0,10*ROW('Water Data'!F107)))</f>
        <v/>
      </c>
      <c r="CB113" s="371" t="str">
        <f ca="1">+IF(OFFSET('Water Data'!$G$27,0,10*ROW('Water Data'!G107))="","",OFFSET('Water Data'!$G$27,0,10*ROW('Water Data'!G107)))</f>
        <v/>
      </c>
      <c r="CC113" s="371" t="str">
        <f ca="1">+IF(OFFSET('Water Data'!$G$28,0,10*ROW('Water Data'!G107))="","",OFFSET('Water Data'!$G$28,0,10*ROW('Water Data'!G107)))</f>
        <v/>
      </c>
      <c r="CD113" s="371" t="str">
        <f ca="1">+IF(OFFSET('Water Data'!$G$29,0,10*ROW('Water Data'!G107))="","",OFFSET('Water Data'!$G$29,0,10*ROW('Water Data'!G107)))</f>
        <v/>
      </c>
      <c r="CE113" s="371" t="str">
        <f ca="1">+IF(OFFSET('Water Data'!$H$27,0,10*ROW('Water Data'!H107))="","",OFFSET('Water Data'!$H$27,0,10*ROW('Water Data'!H107)))</f>
        <v/>
      </c>
      <c r="CF113" s="371" t="str">
        <f ca="1">+IF(OFFSET('Water Data'!$H$28,0,10*ROW('Water Data'!H107))="","",OFFSET('Water Data'!$H$28,0,10*ROW('Water Data'!H107)))</f>
        <v/>
      </c>
      <c r="CG113" s="371" t="str">
        <f ca="1">+IF(OFFSET('Water Data'!$H$29,0,10*ROW('Water Data'!H107))="","",OFFSET('Water Data'!$H$29,0,10*ROW('Water Data'!H107)))</f>
        <v/>
      </c>
      <c r="CH113" s="371" t="str">
        <f ca="1">+IF(OFFSET('Water Data'!$I$27,0,10*ROW('Water Data'!I107))="","",OFFSET('Water Data'!$I$27,0,10*ROW('Water Data'!I107)))</f>
        <v/>
      </c>
      <c r="CI113" s="371" t="str">
        <f ca="1">+IF(OFFSET('Water Data'!$I$28,0,10*ROW('Water Data'!I107))="","",OFFSET('Water Data'!$I$28,0,10*ROW('Water Data'!I107)))</f>
        <v/>
      </c>
      <c r="CJ113" s="371" t="str">
        <f ca="1">+IF(OFFSET('Water Data'!$I$29,0,10*ROW('Water Data'!I107))="","",OFFSET('Water Data'!$I$29,0,10*ROW('Water Data'!I107)))</f>
        <v/>
      </c>
      <c r="CK113" s="371" t="str">
        <f ca="1">+IF(OFFSET('Sanitation Data'!$D$28,0,10*ROW('Sanitation Data'!D107))="","",OFFSET('Sanitation Data'!$D$28,0,10*ROW('Sanitation Data'!D107)))</f>
        <v/>
      </c>
      <c r="CL113" s="371" t="str">
        <f ca="1">+IF(OFFSET('Sanitation Data'!$D$29,0,10*ROW('Sanitation Data'!D107))="","",OFFSET('Sanitation Data'!$D$29,0,10*ROW('Sanitation Data'!D107)))</f>
        <v/>
      </c>
      <c r="CM113" s="371" t="str">
        <f ca="1">+IF(OFFSET('Sanitation Data'!$D$30,0,10*ROW('Sanitation Data'!D107))="","",OFFSET('Sanitation Data'!$D$30,0,10*ROW('Sanitation Data'!D107)))</f>
        <v/>
      </c>
      <c r="CN113" s="371" t="str">
        <f ca="1">+IF(OFFSET('Sanitation Data'!$D$31,0,10*ROW('Sanitation Data'!D107))="","",OFFSET('Sanitation Data'!$D$31,0,10*ROW('Sanitation Data'!D107)))</f>
        <v/>
      </c>
      <c r="CO113" s="371" t="str">
        <f ca="1">+IF(OFFSET('Sanitation Data'!$D$32,0,10*ROW('Sanitation Data'!D107))="","",OFFSET('Sanitation Data'!$D$32,0,10*ROW('Sanitation Data'!D107)))</f>
        <v/>
      </c>
      <c r="CP113" s="371" t="str">
        <f ca="1">+IF(OFFSET('Sanitation Data'!$E$28,0,10*ROW('Sanitation Data'!E107))="","",OFFSET('Sanitation Data'!$E$28,0,10*ROW('Sanitation Data'!E107)))</f>
        <v/>
      </c>
      <c r="CQ113" s="371" t="str">
        <f ca="1">+IF(OFFSET('Sanitation Data'!$E$29,0,10*ROW('Sanitation Data'!E107))="","",OFFSET('Sanitation Data'!$E$29,0,10*ROW('Sanitation Data'!E107)))</f>
        <v/>
      </c>
      <c r="CR113" s="371" t="str">
        <f ca="1">+IF(OFFSET('Sanitation Data'!$E$30,0,10*ROW('Sanitation Data'!E107))="","",OFFSET('Sanitation Data'!$E$30,0,10*ROW('Sanitation Data'!E107)))</f>
        <v/>
      </c>
      <c r="CS113" s="371" t="str">
        <f ca="1">+IF(OFFSET('Sanitation Data'!$E$31,0,10*ROW('Sanitation Data'!E107))="","",OFFSET('Sanitation Data'!$E$31,0,10*ROW('Sanitation Data'!E107)))</f>
        <v/>
      </c>
      <c r="CT113" s="371" t="str">
        <f ca="1">+IF(OFFSET('Sanitation Data'!$E$32,0,10*ROW('Sanitation Data'!E107))="","",OFFSET('Sanitation Data'!$E$32,0,10*ROW('Sanitation Data'!E107)))</f>
        <v/>
      </c>
      <c r="CU113" s="371" t="str">
        <f ca="1">+IF(OFFSET('Sanitation Data'!$F$28,0,10*ROW('Sanitation Data'!F107))="","",OFFSET('Sanitation Data'!$F$28,0,10*ROW('Sanitation Data'!F107)))</f>
        <v/>
      </c>
      <c r="CV113" s="371" t="str">
        <f ca="1">+IF(OFFSET('Sanitation Data'!$F$29,0,10*ROW('Sanitation Data'!F107))="","",OFFSET('Sanitation Data'!$F$29,0,10*ROW('Sanitation Data'!F107)))</f>
        <v/>
      </c>
      <c r="CW113" s="371" t="str">
        <f ca="1">+IF(OFFSET('Sanitation Data'!$F$30,0,10*ROW('Sanitation Data'!F107))="","",OFFSET('Sanitation Data'!$F$30,0,10*ROW('Sanitation Data'!F107)))</f>
        <v/>
      </c>
      <c r="CX113" s="371" t="str">
        <f ca="1">+IF(OFFSET('Sanitation Data'!$F$31,0,10*ROW('Sanitation Data'!F107))="","",OFFSET('Sanitation Data'!$F$31,0,10*ROW('Sanitation Data'!F107)))</f>
        <v/>
      </c>
      <c r="CY113" s="371" t="str">
        <f ca="1">+IF(OFFSET('Sanitation Data'!$F$32,0,10*ROW('Sanitation Data'!F107))="","",OFFSET('Sanitation Data'!$F$32,0,10*ROW('Sanitation Data'!F107)))</f>
        <v/>
      </c>
      <c r="CZ113" s="371" t="str">
        <f ca="1">+IF(OFFSET('Sanitation Data'!$G$28,0,10*ROW('Sanitation Data'!G107))="","",OFFSET('Sanitation Data'!$G$28,0,10*ROW('Sanitation Data'!G107)))</f>
        <v/>
      </c>
      <c r="DA113" s="371" t="str">
        <f ca="1">+IF(OFFSET('Sanitation Data'!$G$29,0,10*ROW('Sanitation Data'!G107))="","",OFFSET('Sanitation Data'!$G$29,0,10*ROW('Sanitation Data'!G107)))</f>
        <v/>
      </c>
      <c r="DB113" s="371" t="str">
        <f ca="1">+IF(OFFSET('Sanitation Data'!$G$30,0,10*ROW('Sanitation Data'!G107))="","",OFFSET('Sanitation Data'!$G$30,0,10*ROW('Sanitation Data'!G107)))</f>
        <v/>
      </c>
      <c r="DC113" s="371" t="str">
        <f ca="1">+IF(OFFSET('Sanitation Data'!$G$31,0,10*ROW('Sanitation Data'!G107))="","",OFFSET('Sanitation Data'!$G$31,0,10*ROW('Sanitation Data'!G107)))</f>
        <v/>
      </c>
      <c r="DD113" s="371" t="str">
        <f ca="1">+IF(OFFSET('Sanitation Data'!$G$32,0,10*ROW('Sanitation Data'!G107))="","",OFFSET('Sanitation Data'!$G$32,0,10*ROW('Sanitation Data'!G107)))</f>
        <v/>
      </c>
      <c r="DE113" s="371" t="str">
        <f ca="1">+IF(OFFSET('Sanitation Data'!$H$28,0,10*ROW('Sanitation Data'!H107))="","",OFFSET('Sanitation Data'!$H$28,0,10*ROW('Sanitation Data'!H107)))</f>
        <v/>
      </c>
      <c r="DF113" s="371" t="str">
        <f ca="1">+IF(OFFSET('Sanitation Data'!$H$29,0,10*ROW('Sanitation Data'!H107))="","",OFFSET('Sanitation Data'!$H$29,0,10*ROW('Sanitation Data'!H107)))</f>
        <v/>
      </c>
      <c r="DG113" s="371" t="str">
        <f ca="1">+IF(OFFSET('Sanitation Data'!$H$30,0,10*ROW('Sanitation Data'!H107))="","",OFFSET('Sanitation Data'!$H$30,0,10*ROW('Sanitation Data'!H107)))</f>
        <v/>
      </c>
      <c r="DH113" s="371" t="str">
        <f ca="1">+IF(OFFSET('Sanitation Data'!$H$31,0,10*ROW('Sanitation Data'!H107))="","",OFFSET('Sanitation Data'!$H$31,0,10*ROW('Sanitation Data'!H107)))</f>
        <v/>
      </c>
      <c r="DI113" s="371" t="str">
        <f ca="1">+IF(OFFSET('Sanitation Data'!$H$32,0,10*ROW('Sanitation Data'!H107))="","",OFFSET('Sanitation Data'!$H$32,0,10*ROW('Sanitation Data'!H107)))</f>
        <v/>
      </c>
      <c r="DJ113" s="371" t="str">
        <f ca="1">+IF(OFFSET('Sanitation Data'!$I$28,0,10*ROW('Sanitation Data'!I107))="","",OFFSET('Sanitation Data'!$I$28,0,10*ROW('Sanitation Data'!I107)))</f>
        <v/>
      </c>
      <c r="DK113" s="371" t="str">
        <f ca="1">+IF(OFFSET('Sanitation Data'!$I$29,0,10*ROW('Sanitation Data'!I107))="","",OFFSET('Sanitation Data'!$I$29,0,10*ROW('Sanitation Data'!I107)))</f>
        <v/>
      </c>
      <c r="DL113" s="371" t="str">
        <f ca="1">+IF(OFFSET('Sanitation Data'!$I$30,0,10*ROW('Sanitation Data'!I107))="","",OFFSET('Sanitation Data'!$I$30,0,10*ROW('Sanitation Data'!I107)))</f>
        <v/>
      </c>
      <c r="DM113" s="371" t="str">
        <f ca="1">+IF(OFFSET('Sanitation Data'!$I$31,0,10*ROW('Sanitation Data'!I107))="","",OFFSET('Sanitation Data'!$I$31,0,10*ROW('Sanitation Data'!I107)))</f>
        <v/>
      </c>
      <c r="DN113" s="371" t="str">
        <f ca="1">+IF(OFFSET('Sanitation Data'!$I$32,0,10*ROW('Sanitation Data'!I107))="","",OFFSET('Sanitation Data'!$I$32,0,10*ROW('Sanitation Data'!I107)))</f>
        <v/>
      </c>
      <c r="DO113" s="371" t="str">
        <f ca="1">+IF(OFFSET('Hygiene Data'!$D$11,0,10*ROW('Hygiene Data'!D107))="","",OFFSET('Hygiene Data'!$D$11,0,10*ROW('Hygiene Data'!D107)))</f>
        <v/>
      </c>
      <c r="DP113" s="371" t="str">
        <f ca="1">+IF(OFFSET('Hygiene Data'!$D$12,0,10*ROW('Hygiene Data'!D107))="","",OFFSET('Hygiene Data'!$D$12,0,10*ROW('Hygiene Data'!D107)))</f>
        <v/>
      </c>
      <c r="DQ113" s="371" t="str">
        <f ca="1">+IF(OFFSET('Hygiene Data'!$D$13,0,10*ROW('Hygiene Data'!D107))="","",OFFSET('Hygiene Data'!$D$13,0,10*ROW('Hygiene Data'!D107)))</f>
        <v/>
      </c>
      <c r="DR113" s="371" t="str">
        <f ca="1">+IF(OFFSET('Hygiene Data'!$E$11,0,10*ROW('Hygiene Data'!E107))="","",OFFSET('Hygiene Data'!$E$11,0,10*ROW('Hygiene Data'!E107)))</f>
        <v/>
      </c>
      <c r="DS113" s="371" t="str">
        <f ca="1">+IF(OFFSET('Hygiene Data'!$E$12,0,10*ROW('Hygiene Data'!E107))="","",OFFSET('Hygiene Data'!$E$12,0,10*ROW('Hygiene Data'!E107)))</f>
        <v/>
      </c>
      <c r="DT113" s="371" t="str">
        <f ca="1">+IF(OFFSET('Hygiene Data'!$E$13,0,10*ROW('Hygiene Data'!E107))="","",OFFSET('Hygiene Data'!$E$13,0,10*ROW('Hygiene Data'!E107)))</f>
        <v/>
      </c>
      <c r="DU113" s="371" t="str">
        <f ca="1">+IF(OFFSET('Hygiene Data'!$F$11,0,10*ROW('Hygiene Data'!F107))="","",OFFSET('Hygiene Data'!$F$11,0,10*ROW('Hygiene Data'!F107)))</f>
        <v/>
      </c>
      <c r="DV113" s="371" t="str">
        <f ca="1">+IF(OFFSET('Hygiene Data'!$F$12,0,10*ROW('Hygiene Data'!F107))="","",OFFSET('Hygiene Data'!$F$12,0,10*ROW('Hygiene Data'!F107)))</f>
        <v/>
      </c>
      <c r="DW113" s="371" t="str">
        <f ca="1">+IF(OFFSET('Hygiene Data'!$F$13,0,10*ROW('Hygiene Data'!F107))="","",OFFSET('Hygiene Data'!$F$13,0,10*ROW('Hygiene Data'!F107)))</f>
        <v/>
      </c>
      <c r="DX113" s="371" t="str">
        <f ca="1">+IF(OFFSET('Hygiene Data'!$G$11,0,10*ROW('Hygiene Data'!G107))="","",OFFSET('Hygiene Data'!$G$11,0,10*ROW('Hygiene Data'!G107)))</f>
        <v/>
      </c>
      <c r="DY113" s="371" t="str">
        <f ca="1">+IF(OFFSET('Hygiene Data'!$G$12,0,10*ROW('Hygiene Data'!G107))="","",OFFSET('Hygiene Data'!$G$12,0,10*ROW('Hygiene Data'!G107)))</f>
        <v/>
      </c>
      <c r="DZ113" s="371" t="str">
        <f ca="1">+IF(OFFSET('Hygiene Data'!$G$13,0,10*ROW('Hygiene Data'!G107))="","",OFFSET('Hygiene Data'!$G$13,0,10*ROW('Hygiene Data'!G107)))</f>
        <v/>
      </c>
      <c r="EA113" s="371" t="str">
        <f ca="1">+IF(OFFSET('Hygiene Data'!$H$11,0,10*ROW('Hygiene Data'!H107))="","",OFFSET('Hygiene Data'!$H$11,0,10*ROW('Hygiene Data'!H107)))</f>
        <v/>
      </c>
      <c r="EB113" s="371" t="str">
        <f ca="1">+IF(OFFSET('Hygiene Data'!$H$12,0,10*ROW('Hygiene Data'!H107))="","",OFFSET('Hygiene Data'!$H$12,0,10*ROW('Hygiene Data'!H107)))</f>
        <v/>
      </c>
      <c r="EC113" s="371" t="str">
        <f ca="1">+IF(OFFSET('Hygiene Data'!$H$13,0,10*ROW('Hygiene Data'!H107))="","",OFFSET('Hygiene Data'!$H$13,0,10*ROW('Hygiene Data'!H107)))</f>
        <v/>
      </c>
      <c r="ED113" s="371" t="str">
        <f ca="1">+IF(OFFSET('Hygiene Data'!$I$11,0,10*ROW('Hygiene Data'!I107))="","",OFFSET('Hygiene Data'!$I$11,0,10*ROW('Hygiene Data'!I107)))</f>
        <v/>
      </c>
      <c r="EE113" s="371" t="str">
        <f ca="1">+IF(OFFSET('Hygiene Data'!$I$12,0,10*ROW('Hygiene Data'!I107))="","",OFFSET('Hygiene Data'!$I$12,0,10*ROW('Hygiene Data'!I107)))</f>
        <v/>
      </c>
      <c r="EF113" s="371" t="str">
        <f ca="1">+IF(OFFSET('Hygiene Data'!$I$13,0,10*ROW('Hygiene Data'!I107))="","",OFFSET('Hygiene Data'!$I$13,0,10*ROW('Hygiene Data'!I107)))</f>
        <v/>
      </c>
    </row>
    <row r="114" spans="1:136" x14ac:dyDescent="0.25">
      <c r="A114" s="480" t="str">
        <f ca="1">+IF(OFFSET('Water Data'!$B$2,0,10*ROW('Water Data'!E108))="","",OFFSET('Water Data'!$B$2,0,10*ROW('Water Data'!E108)))</f>
        <v/>
      </c>
      <c r="B114" s="480"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7" t="str">
        <f t="shared" ca="1" si="1"/>
        <v/>
      </c>
      <c r="D114" s="508"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8"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8"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8"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8"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8"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8"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8"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8"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8"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8"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8"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8"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8"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8"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8"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8"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8"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9"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9"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9"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9"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9"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9"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9"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9"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9"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9"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9"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9"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9"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9"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9"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9"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9"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9"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9"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9"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9"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9"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9"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9"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9"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9"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9"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9"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9"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9"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10"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6"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10"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10"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10"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10"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10"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10"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10"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10"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10"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10"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10"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10"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10"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10"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10"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10"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1" t="str">
        <f ca="1">+IF(OFFSET('Water Data'!$D$27,0,10*ROW('Water Data'!D108))="","",OFFSET('Water Data'!$D$27,0,10*ROW('Water Data'!D108)))</f>
        <v/>
      </c>
      <c r="BT114" s="371" t="str">
        <f ca="1">+IF(OFFSET('Water Data'!$D$28,0,10*ROW('Water Data'!D108))="","",OFFSET('Water Data'!$D$28,0,10*ROW('Water Data'!D108)))</f>
        <v/>
      </c>
      <c r="BU114" s="371" t="str">
        <f ca="1">+IF(OFFSET('Water Data'!$D$29,0,10*ROW('Water Data'!D108))="","",OFFSET('Water Data'!$D$29,0,10*ROW('Water Data'!D108)))</f>
        <v/>
      </c>
      <c r="BV114" s="371" t="str">
        <f ca="1">+IF(OFFSET('Water Data'!$E$27,0,10*ROW('Water Data'!E108))="","",OFFSET('Water Data'!$E$27,0,10*ROW('Water Data'!E108)))</f>
        <v/>
      </c>
      <c r="BW114" s="371" t="str">
        <f ca="1">+IF(OFFSET('Water Data'!$E$28,0,10*ROW('Water Data'!E108))="","",OFFSET('Water Data'!$E$28,0,10*ROW('Water Data'!E108)))</f>
        <v/>
      </c>
      <c r="BX114" s="371" t="str">
        <f ca="1">+IF(OFFSET('Water Data'!$E$29,0,10*ROW('Water Data'!E108))="","",OFFSET('Water Data'!$E$29,0,10*ROW('Water Data'!E108)))</f>
        <v/>
      </c>
      <c r="BY114" s="371" t="str">
        <f ca="1">+IF(OFFSET('Water Data'!$F$27,0,10*ROW('Water Data'!F108))="","",OFFSET('Water Data'!$F$27,0,10*ROW('Water Data'!F108)))</f>
        <v/>
      </c>
      <c r="BZ114" s="371" t="str">
        <f ca="1">+IF(OFFSET('Water Data'!$F$28,0,10*ROW('Water Data'!F108))="","",OFFSET('Water Data'!$F$28,0,10*ROW('Water Data'!F108)))</f>
        <v/>
      </c>
      <c r="CA114" s="371" t="str">
        <f ca="1">+IF(OFFSET('Water Data'!$F$29,0,10*ROW('Water Data'!F108))="","",OFFSET('Water Data'!$F$29,0,10*ROW('Water Data'!F108)))</f>
        <v/>
      </c>
      <c r="CB114" s="371" t="str">
        <f ca="1">+IF(OFFSET('Water Data'!$G$27,0,10*ROW('Water Data'!G108))="","",OFFSET('Water Data'!$G$27,0,10*ROW('Water Data'!G108)))</f>
        <v/>
      </c>
      <c r="CC114" s="371" t="str">
        <f ca="1">+IF(OFFSET('Water Data'!$G$28,0,10*ROW('Water Data'!G108))="","",OFFSET('Water Data'!$G$28,0,10*ROW('Water Data'!G108)))</f>
        <v/>
      </c>
      <c r="CD114" s="371" t="str">
        <f ca="1">+IF(OFFSET('Water Data'!$G$29,0,10*ROW('Water Data'!G108))="","",OFFSET('Water Data'!$G$29,0,10*ROW('Water Data'!G108)))</f>
        <v/>
      </c>
      <c r="CE114" s="371" t="str">
        <f ca="1">+IF(OFFSET('Water Data'!$H$27,0,10*ROW('Water Data'!H108))="","",OFFSET('Water Data'!$H$27,0,10*ROW('Water Data'!H108)))</f>
        <v/>
      </c>
      <c r="CF114" s="371" t="str">
        <f ca="1">+IF(OFFSET('Water Data'!$H$28,0,10*ROW('Water Data'!H108))="","",OFFSET('Water Data'!$H$28,0,10*ROW('Water Data'!H108)))</f>
        <v/>
      </c>
      <c r="CG114" s="371" t="str">
        <f ca="1">+IF(OFFSET('Water Data'!$H$29,0,10*ROW('Water Data'!H108))="","",OFFSET('Water Data'!$H$29,0,10*ROW('Water Data'!H108)))</f>
        <v/>
      </c>
      <c r="CH114" s="371" t="str">
        <f ca="1">+IF(OFFSET('Water Data'!$I$27,0,10*ROW('Water Data'!I108))="","",OFFSET('Water Data'!$I$27,0,10*ROW('Water Data'!I108)))</f>
        <v/>
      </c>
      <c r="CI114" s="371" t="str">
        <f ca="1">+IF(OFFSET('Water Data'!$I$28,0,10*ROW('Water Data'!I108))="","",OFFSET('Water Data'!$I$28,0,10*ROW('Water Data'!I108)))</f>
        <v/>
      </c>
      <c r="CJ114" s="371" t="str">
        <f ca="1">+IF(OFFSET('Water Data'!$I$29,0,10*ROW('Water Data'!I108))="","",OFFSET('Water Data'!$I$29,0,10*ROW('Water Data'!I108)))</f>
        <v/>
      </c>
      <c r="CK114" s="371" t="str">
        <f ca="1">+IF(OFFSET('Sanitation Data'!$D$28,0,10*ROW('Sanitation Data'!D108))="","",OFFSET('Sanitation Data'!$D$28,0,10*ROW('Sanitation Data'!D108)))</f>
        <v/>
      </c>
      <c r="CL114" s="371" t="str">
        <f ca="1">+IF(OFFSET('Sanitation Data'!$D$29,0,10*ROW('Sanitation Data'!D108))="","",OFFSET('Sanitation Data'!$D$29,0,10*ROW('Sanitation Data'!D108)))</f>
        <v/>
      </c>
      <c r="CM114" s="371" t="str">
        <f ca="1">+IF(OFFSET('Sanitation Data'!$D$30,0,10*ROW('Sanitation Data'!D108))="","",OFFSET('Sanitation Data'!$D$30,0,10*ROW('Sanitation Data'!D108)))</f>
        <v/>
      </c>
      <c r="CN114" s="371" t="str">
        <f ca="1">+IF(OFFSET('Sanitation Data'!$D$31,0,10*ROW('Sanitation Data'!D108))="","",OFFSET('Sanitation Data'!$D$31,0,10*ROW('Sanitation Data'!D108)))</f>
        <v/>
      </c>
      <c r="CO114" s="371" t="str">
        <f ca="1">+IF(OFFSET('Sanitation Data'!$D$32,0,10*ROW('Sanitation Data'!D108))="","",OFFSET('Sanitation Data'!$D$32,0,10*ROW('Sanitation Data'!D108)))</f>
        <v/>
      </c>
      <c r="CP114" s="371" t="str">
        <f ca="1">+IF(OFFSET('Sanitation Data'!$E$28,0,10*ROW('Sanitation Data'!E108))="","",OFFSET('Sanitation Data'!$E$28,0,10*ROW('Sanitation Data'!E108)))</f>
        <v/>
      </c>
      <c r="CQ114" s="371" t="str">
        <f ca="1">+IF(OFFSET('Sanitation Data'!$E$29,0,10*ROW('Sanitation Data'!E108))="","",OFFSET('Sanitation Data'!$E$29,0,10*ROW('Sanitation Data'!E108)))</f>
        <v/>
      </c>
      <c r="CR114" s="371" t="str">
        <f ca="1">+IF(OFFSET('Sanitation Data'!$E$30,0,10*ROW('Sanitation Data'!E108))="","",OFFSET('Sanitation Data'!$E$30,0,10*ROW('Sanitation Data'!E108)))</f>
        <v/>
      </c>
      <c r="CS114" s="371" t="str">
        <f ca="1">+IF(OFFSET('Sanitation Data'!$E$31,0,10*ROW('Sanitation Data'!E108))="","",OFFSET('Sanitation Data'!$E$31,0,10*ROW('Sanitation Data'!E108)))</f>
        <v/>
      </c>
      <c r="CT114" s="371" t="str">
        <f ca="1">+IF(OFFSET('Sanitation Data'!$E$32,0,10*ROW('Sanitation Data'!E108))="","",OFFSET('Sanitation Data'!$E$32,0,10*ROW('Sanitation Data'!E108)))</f>
        <v/>
      </c>
      <c r="CU114" s="371" t="str">
        <f ca="1">+IF(OFFSET('Sanitation Data'!$F$28,0,10*ROW('Sanitation Data'!F108))="","",OFFSET('Sanitation Data'!$F$28,0,10*ROW('Sanitation Data'!F108)))</f>
        <v/>
      </c>
      <c r="CV114" s="371" t="str">
        <f ca="1">+IF(OFFSET('Sanitation Data'!$F$29,0,10*ROW('Sanitation Data'!F108))="","",OFFSET('Sanitation Data'!$F$29,0,10*ROW('Sanitation Data'!F108)))</f>
        <v/>
      </c>
      <c r="CW114" s="371" t="str">
        <f ca="1">+IF(OFFSET('Sanitation Data'!$F$30,0,10*ROW('Sanitation Data'!F108))="","",OFFSET('Sanitation Data'!$F$30,0,10*ROW('Sanitation Data'!F108)))</f>
        <v/>
      </c>
      <c r="CX114" s="371" t="str">
        <f ca="1">+IF(OFFSET('Sanitation Data'!$F$31,0,10*ROW('Sanitation Data'!F108))="","",OFFSET('Sanitation Data'!$F$31,0,10*ROW('Sanitation Data'!F108)))</f>
        <v/>
      </c>
      <c r="CY114" s="371" t="str">
        <f ca="1">+IF(OFFSET('Sanitation Data'!$F$32,0,10*ROW('Sanitation Data'!F108))="","",OFFSET('Sanitation Data'!$F$32,0,10*ROW('Sanitation Data'!F108)))</f>
        <v/>
      </c>
      <c r="CZ114" s="371" t="str">
        <f ca="1">+IF(OFFSET('Sanitation Data'!$G$28,0,10*ROW('Sanitation Data'!G108))="","",OFFSET('Sanitation Data'!$G$28,0,10*ROW('Sanitation Data'!G108)))</f>
        <v/>
      </c>
      <c r="DA114" s="371" t="str">
        <f ca="1">+IF(OFFSET('Sanitation Data'!$G$29,0,10*ROW('Sanitation Data'!G108))="","",OFFSET('Sanitation Data'!$G$29,0,10*ROW('Sanitation Data'!G108)))</f>
        <v/>
      </c>
      <c r="DB114" s="371" t="str">
        <f ca="1">+IF(OFFSET('Sanitation Data'!$G$30,0,10*ROW('Sanitation Data'!G108))="","",OFFSET('Sanitation Data'!$G$30,0,10*ROW('Sanitation Data'!G108)))</f>
        <v/>
      </c>
      <c r="DC114" s="371" t="str">
        <f ca="1">+IF(OFFSET('Sanitation Data'!$G$31,0,10*ROW('Sanitation Data'!G108))="","",OFFSET('Sanitation Data'!$G$31,0,10*ROW('Sanitation Data'!G108)))</f>
        <v/>
      </c>
      <c r="DD114" s="371" t="str">
        <f ca="1">+IF(OFFSET('Sanitation Data'!$G$32,0,10*ROW('Sanitation Data'!G108))="","",OFFSET('Sanitation Data'!$G$32,0,10*ROW('Sanitation Data'!G108)))</f>
        <v/>
      </c>
      <c r="DE114" s="371" t="str">
        <f ca="1">+IF(OFFSET('Sanitation Data'!$H$28,0,10*ROW('Sanitation Data'!H108))="","",OFFSET('Sanitation Data'!$H$28,0,10*ROW('Sanitation Data'!H108)))</f>
        <v/>
      </c>
      <c r="DF114" s="371" t="str">
        <f ca="1">+IF(OFFSET('Sanitation Data'!$H$29,0,10*ROW('Sanitation Data'!H108))="","",OFFSET('Sanitation Data'!$H$29,0,10*ROW('Sanitation Data'!H108)))</f>
        <v/>
      </c>
      <c r="DG114" s="371" t="str">
        <f ca="1">+IF(OFFSET('Sanitation Data'!$H$30,0,10*ROW('Sanitation Data'!H108))="","",OFFSET('Sanitation Data'!$H$30,0,10*ROW('Sanitation Data'!H108)))</f>
        <v/>
      </c>
      <c r="DH114" s="371" t="str">
        <f ca="1">+IF(OFFSET('Sanitation Data'!$H$31,0,10*ROW('Sanitation Data'!H108))="","",OFFSET('Sanitation Data'!$H$31,0,10*ROW('Sanitation Data'!H108)))</f>
        <v/>
      </c>
      <c r="DI114" s="371" t="str">
        <f ca="1">+IF(OFFSET('Sanitation Data'!$H$32,0,10*ROW('Sanitation Data'!H108))="","",OFFSET('Sanitation Data'!$H$32,0,10*ROW('Sanitation Data'!H108)))</f>
        <v/>
      </c>
      <c r="DJ114" s="371" t="str">
        <f ca="1">+IF(OFFSET('Sanitation Data'!$I$28,0,10*ROW('Sanitation Data'!I108))="","",OFFSET('Sanitation Data'!$I$28,0,10*ROW('Sanitation Data'!I108)))</f>
        <v/>
      </c>
      <c r="DK114" s="371" t="str">
        <f ca="1">+IF(OFFSET('Sanitation Data'!$I$29,0,10*ROW('Sanitation Data'!I108))="","",OFFSET('Sanitation Data'!$I$29,0,10*ROW('Sanitation Data'!I108)))</f>
        <v/>
      </c>
      <c r="DL114" s="371" t="str">
        <f ca="1">+IF(OFFSET('Sanitation Data'!$I$30,0,10*ROW('Sanitation Data'!I108))="","",OFFSET('Sanitation Data'!$I$30,0,10*ROW('Sanitation Data'!I108)))</f>
        <v/>
      </c>
      <c r="DM114" s="371" t="str">
        <f ca="1">+IF(OFFSET('Sanitation Data'!$I$31,0,10*ROW('Sanitation Data'!I108))="","",OFFSET('Sanitation Data'!$I$31,0,10*ROW('Sanitation Data'!I108)))</f>
        <v/>
      </c>
      <c r="DN114" s="371" t="str">
        <f ca="1">+IF(OFFSET('Sanitation Data'!$I$32,0,10*ROW('Sanitation Data'!I108))="","",OFFSET('Sanitation Data'!$I$32,0,10*ROW('Sanitation Data'!I108)))</f>
        <v/>
      </c>
      <c r="DO114" s="371" t="str">
        <f ca="1">+IF(OFFSET('Hygiene Data'!$D$11,0,10*ROW('Hygiene Data'!D108))="","",OFFSET('Hygiene Data'!$D$11,0,10*ROW('Hygiene Data'!D108)))</f>
        <v/>
      </c>
      <c r="DP114" s="371" t="str">
        <f ca="1">+IF(OFFSET('Hygiene Data'!$D$12,0,10*ROW('Hygiene Data'!D108))="","",OFFSET('Hygiene Data'!$D$12,0,10*ROW('Hygiene Data'!D108)))</f>
        <v/>
      </c>
      <c r="DQ114" s="371" t="str">
        <f ca="1">+IF(OFFSET('Hygiene Data'!$D$13,0,10*ROW('Hygiene Data'!D108))="","",OFFSET('Hygiene Data'!$D$13,0,10*ROW('Hygiene Data'!D108)))</f>
        <v/>
      </c>
      <c r="DR114" s="371" t="str">
        <f ca="1">+IF(OFFSET('Hygiene Data'!$E$11,0,10*ROW('Hygiene Data'!E108))="","",OFFSET('Hygiene Data'!$E$11,0,10*ROW('Hygiene Data'!E108)))</f>
        <v/>
      </c>
      <c r="DS114" s="371" t="str">
        <f ca="1">+IF(OFFSET('Hygiene Data'!$E$12,0,10*ROW('Hygiene Data'!E108))="","",OFFSET('Hygiene Data'!$E$12,0,10*ROW('Hygiene Data'!E108)))</f>
        <v/>
      </c>
      <c r="DT114" s="371" t="str">
        <f ca="1">+IF(OFFSET('Hygiene Data'!$E$13,0,10*ROW('Hygiene Data'!E108))="","",OFFSET('Hygiene Data'!$E$13,0,10*ROW('Hygiene Data'!E108)))</f>
        <v/>
      </c>
      <c r="DU114" s="371" t="str">
        <f ca="1">+IF(OFFSET('Hygiene Data'!$F$11,0,10*ROW('Hygiene Data'!F108))="","",OFFSET('Hygiene Data'!$F$11,0,10*ROW('Hygiene Data'!F108)))</f>
        <v/>
      </c>
      <c r="DV114" s="371" t="str">
        <f ca="1">+IF(OFFSET('Hygiene Data'!$F$12,0,10*ROW('Hygiene Data'!F108))="","",OFFSET('Hygiene Data'!$F$12,0,10*ROW('Hygiene Data'!F108)))</f>
        <v/>
      </c>
      <c r="DW114" s="371" t="str">
        <f ca="1">+IF(OFFSET('Hygiene Data'!$F$13,0,10*ROW('Hygiene Data'!F108))="","",OFFSET('Hygiene Data'!$F$13,0,10*ROW('Hygiene Data'!F108)))</f>
        <v/>
      </c>
      <c r="DX114" s="371" t="str">
        <f ca="1">+IF(OFFSET('Hygiene Data'!$G$11,0,10*ROW('Hygiene Data'!G108))="","",OFFSET('Hygiene Data'!$G$11,0,10*ROW('Hygiene Data'!G108)))</f>
        <v/>
      </c>
      <c r="DY114" s="371" t="str">
        <f ca="1">+IF(OFFSET('Hygiene Data'!$G$12,0,10*ROW('Hygiene Data'!G108))="","",OFFSET('Hygiene Data'!$G$12,0,10*ROW('Hygiene Data'!G108)))</f>
        <v/>
      </c>
      <c r="DZ114" s="371" t="str">
        <f ca="1">+IF(OFFSET('Hygiene Data'!$G$13,0,10*ROW('Hygiene Data'!G108))="","",OFFSET('Hygiene Data'!$G$13,0,10*ROW('Hygiene Data'!G108)))</f>
        <v/>
      </c>
      <c r="EA114" s="371" t="str">
        <f ca="1">+IF(OFFSET('Hygiene Data'!$H$11,0,10*ROW('Hygiene Data'!H108))="","",OFFSET('Hygiene Data'!$H$11,0,10*ROW('Hygiene Data'!H108)))</f>
        <v/>
      </c>
      <c r="EB114" s="371" t="str">
        <f ca="1">+IF(OFFSET('Hygiene Data'!$H$12,0,10*ROW('Hygiene Data'!H108))="","",OFFSET('Hygiene Data'!$H$12,0,10*ROW('Hygiene Data'!H108)))</f>
        <v/>
      </c>
      <c r="EC114" s="371" t="str">
        <f ca="1">+IF(OFFSET('Hygiene Data'!$H$13,0,10*ROW('Hygiene Data'!H108))="","",OFFSET('Hygiene Data'!$H$13,0,10*ROW('Hygiene Data'!H108)))</f>
        <v/>
      </c>
      <c r="ED114" s="371" t="str">
        <f ca="1">+IF(OFFSET('Hygiene Data'!$I$11,0,10*ROW('Hygiene Data'!I108))="","",OFFSET('Hygiene Data'!$I$11,0,10*ROW('Hygiene Data'!I108)))</f>
        <v/>
      </c>
      <c r="EE114" s="371" t="str">
        <f ca="1">+IF(OFFSET('Hygiene Data'!$I$12,0,10*ROW('Hygiene Data'!I108))="","",OFFSET('Hygiene Data'!$I$12,0,10*ROW('Hygiene Data'!I108)))</f>
        <v/>
      </c>
      <c r="EF114" s="371" t="str">
        <f ca="1">+IF(OFFSET('Hygiene Data'!$I$13,0,10*ROW('Hygiene Data'!I108))="","",OFFSET('Hygiene Data'!$I$13,0,10*ROW('Hygiene Data'!I108)))</f>
        <v/>
      </c>
    </row>
    <row r="115" spans="1:136" x14ac:dyDescent="0.25">
      <c r="A115" s="480" t="str">
        <f ca="1">+IF(OFFSET('Water Data'!$B$2,0,10*ROW('Water Data'!E109))="","",OFFSET('Water Data'!$B$2,0,10*ROW('Water Data'!E109)))</f>
        <v/>
      </c>
      <c r="B115" s="480"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7" t="str">
        <f t="shared" ca="1" si="1"/>
        <v/>
      </c>
      <c r="D115" s="508"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8"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8"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8"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8"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8"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8"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8"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8"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8"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8"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8"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8"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8"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8"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8"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8"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8"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9"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9"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9"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9"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9"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9"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9"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9"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9"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9"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9"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9"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9"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9"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9"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9"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9"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9"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9"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9"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9"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9"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9"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9"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9"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9"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9"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9"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9"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9"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10"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6"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10"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10"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10"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10"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10"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10"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10"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10"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10"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10"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10"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10"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10"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10"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10"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10"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1" t="str">
        <f ca="1">+IF(OFFSET('Water Data'!$D$27,0,10*ROW('Water Data'!D109))="","",OFFSET('Water Data'!$D$27,0,10*ROW('Water Data'!D109)))</f>
        <v/>
      </c>
      <c r="BT115" s="371" t="str">
        <f ca="1">+IF(OFFSET('Water Data'!$D$28,0,10*ROW('Water Data'!D109))="","",OFFSET('Water Data'!$D$28,0,10*ROW('Water Data'!D109)))</f>
        <v/>
      </c>
      <c r="BU115" s="371" t="str">
        <f ca="1">+IF(OFFSET('Water Data'!$D$29,0,10*ROW('Water Data'!D109))="","",OFFSET('Water Data'!$D$29,0,10*ROW('Water Data'!D109)))</f>
        <v/>
      </c>
      <c r="BV115" s="371" t="str">
        <f ca="1">+IF(OFFSET('Water Data'!$E$27,0,10*ROW('Water Data'!E109))="","",OFFSET('Water Data'!$E$27,0,10*ROW('Water Data'!E109)))</f>
        <v/>
      </c>
      <c r="BW115" s="371" t="str">
        <f ca="1">+IF(OFFSET('Water Data'!$E$28,0,10*ROW('Water Data'!E109))="","",OFFSET('Water Data'!$E$28,0,10*ROW('Water Data'!E109)))</f>
        <v/>
      </c>
      <c r="BX115" s="371" t="str">
        <f ca="1">+IF(OFFSET('Water Data'!$E$29,0,10*ROW('Water Data'!E109))="","",OFFSET('Water Data'!$E$29,0,10*ROW('Water Data'!E109)))</f>
        <v/>
      </c>
      <c r="BY115" s="371" t="str">
        <f ca="1">+IF(OFFSET('Water Data'!$F$27,0,10*ROW('Water Data'!F109))="","",OFFSET('Water Data'!$F$27,0,10*ROW('Water Data'!F109)))</f>
        <v/>
      </c>
      <c r="BZ115" s="371" t="str">
        <f ca="1">+IF(OFFSET('Water Data'!$F$28,0,10*ROW('Water Data'!F109))="","",OFFSET('Water Data'!$F$28,0,10*ROW('Water Data'!F109)))</f>
        <v/>
      </c>
      <c r="CA115" s="371" t="str">
        <f ca="1">+IF(OFFSET('Water Data'!$F$29,0,10*ROW('Water Data'!F109))="","",OFFSET('Water Data'!$F$29,0,10*ROW('Water Data'!F109)))</f>
        <v/>
      </c>
      <c r="CB115" s="371" t="str">
        <f ca="1">+IF(OFFSET('Water Data'!$G$27,0,10*ROW('Water Data'!G109))="","",OFFSET('Water Data'!$G$27,0,10*ROW('Water Data'!G109)))</f>
        <v/>
      </c>
      <c r="CC115" s="371" t="str">
        <f ca="1">+IF(OFFSET('Water Data'!$G$28,0,10*ROW('Water Data'!G109))="","",OFFSET('Water Data'!$G$28,0,10*ROW('Water Data'!G109)))</f>
        <v/>
      </c>
      <c r="CD115" s="371" t="str">
        <f ca="1">+IF(OFFSET('Water Data'!$G$29,0,10*ROW('Water Data'!G109))="","",OFFSET('Water Data'!$G$29,0,10*ROW('Water Data'!G109)))</f>
        <v/>
      </c>
      <c r="CE115" s="371" t="str">
        <f ca="1">+IF(OFFSET('Water Data'!$H$27,0,10*ROW('Water Data'!H109))="","",OFFSET('Water Data'!$H$27,0,10*ROW('Water Data'!H109)))</f>
        <v/>
      </c>
      <c r="CF115" s="371" t="str">
        <f ca="1">+IF(OFFSET('Water Data'!$H$28,0,10*ROW('Water Data'!H109))="","",OFFSET('Water Data'!$H$28,0,10*ROW('Water Data'!H109)))</f>
        <v/>
      </c>
      <c r="CG115" s="371" t="str">
        <f ca="1">+IF(OFFSET('Water Data'!$H$29,0,10*ROW('Water Data'!H109))="","",OFFSET('Water Data'!$H$29,0,10*ROW('Water Data'!H109)))</f>
        <v/>
      </c>
      <c r="CH115" s="371" t="str">
        <f ca="1">+IF(OFFSET('Water Data'!$I$27,0,10*ROW('Water Data'!I109))="","",OFFSET('Water Data'!$I$27,0,10*ROW('Water Data'!I109)))</f>
        <v/>
      </c>
      <c r="CI115" s="371" t="str">
        <f ca="1">+IF(OFFSET('Water Data'!$I$28,0,10*ROW('Water Data'!I109))="","",OFFSET('Water Data'!$I$28,0,10*ROW('Water Data'!I109)))</f>
        <v/>
      </c>
      <c r="CJ115" s="371" t="str">
        <f ca="1">+IF(OFFSET('Water Data'!$I$29,0,10*ROW('Water Data'!I109))="","",OFFSET('Water Data'!$I$29,0,10*ROW('Water Data'!I109)))</f>
        <v/>
      </c>
      <c r="CK115" s="371" t="str">
        <f ca="1">+IF(OFFSET('Sanitation Data'!$D$28,0,10*ROW('Sanitation Data'!D109))="","",OFFSET('Sanitation Data'!$D$28,0,10*ROW('Sanitation Data'!D109)))</f>
        <v/>
      </c>
      <c r="CL115" s="371" t="str">
        <f ca="1">+IF(OFFSET('Sanitation Data'!$D$29,0,10*ROW('Sanitation Data'!D109))="","",OFFSET('Sanitation Data'!$D$29,0,10*ROW('Sanitation Data'!D109)))</f>
        <v/>
      </c>
      <c r="CM115" s="371" t="str">
        <f ca="1">+IF(OFFSET('Sanitation Data'!$D$30,0,10*ROW('Sanitation Data'!D109))="","",OFFSET('Sanitation Data'!$D$30,0,10*ROW('Sanitation Data'!D109)))</f>
        <v/>
      </c>
      <c r="CN115" s="371" t="str">
        <f ca="1">+IF(OFFSET('Sanitation Data'!$D$31,0,10*ROW('Sanitation Data'!D109))="","",OFFSET('Sanitation Data'!$D$31,0,10*ROW('Sanitation Data'!D109)))</f>
        <v/>
      </c>
      <c r="CO115" s="371" t="str">
        <f ca="1">+IF(OFFSET('Sanitation Data'!$D$32,0,10*ROW('Sanitation Data'!D109))="","",OFFSET('Sanitation Data'!$D$32,0,10*ROW('Sanitation Data'!D109)))</f>
        <v/>
      </c>
      <c r="CP115" s="371" t="str">
        <f ca="1">+IF(OFFSET('Sanitation Data'!$E$28,0,10*ROW('Sanitation Data'!E109))="","",OFFSET('Sanitation Data'!$E$28,0,10*ROW('Sanitation Data'!E109)))</f>
        <v/>
      </c>
      <c r="CQ115" s="371" t="str">
        <f ca="1">+IF(OFFSET('Sanitation Data'!$E$29,0,10*ROW('Sanitation Data'!E109))="","",OFFSET('Sanitation Data'!$E$29,0,10*ROW('Sanitation Data'!E109)))</f>
        <v/>
      </c>
      <c r="CR115" s="371" t="str">
        <f ca="1">+IF(OFFSET('Sanitation Data'!$E$30,0,10*ROW('Sanitation Data'!E109))="","",OFFSET('Sanitation Data'!$E$30,0,10*ROW('Sanitation Data'!E109)))</f>
        <v/>
      </c>
      <c r="CS115" s="371" t="str">
        <f ca="1">+IF(OFFSET('Sanitation Data'!$E$31,0,10*ROW('Sanitation Data'!E109))="","",OFFSET('Sanitation Data'!$E$31,0,10*ROW('Sanitation Data'!E109)))</f>
        <v/>
      </c>
      <c r="CT115" s="371" t="str">
        <f ca="1">+IF(OFFSET('Sanitation Data'!$E$32,0,10*ROW('Sanitation Data'!E109))="","",OFFSET('Sanitation Data'!$E$32,0,10*ROW('Sanitation Data'!E109)))</f>
        <v/>
      </c>
      <c r="CU115" s="371" t="str">
        <f ca="1">+IF(OFFSET('Sanitation Data'!$F$28,0,10*ROW('Sanitation Data'!F109))="","",OFFSET('Sanitation Data'!$F$28,0,10*ROW('Sanitation Data'!F109)))</f>
        <v/>
      </c>
      <c r="CV115" s="371" t="str">
        <f ca="1">+IF(OFFSET('Sanitation Data'!$F$29,0,10*ROW('Sanitation Data'!F109))="","",OFFSET('Sanitation Data'!$F$29,0,10*ROW('Sanitation Data'!F109)))</f>
        <v/>
      </c>
      <c r="CW115" s="371" t="str">
        <f ca="1">+IF(OFFSET('Sanitation Data'!$F$30,0,10*ROW('Sanitation Data'!F109))="","",OFFSET('Sanitation Data'!$F$30,0,10*ROW('Sanitation Data'!F109)))</f>
        <v/>
      </c>
      <c r="CX115" s="371" t="str">
        <f ca="1">+IF(OFFSET('Sanitation Data'!$F$31,0,10*ROW('Sanitation Data'!F109))="","",OFFSET('Sanitation Data'!$F$31,0,10*ROW('Sanitation Data'!F109)))</f>
        <v/>
      </c>
      <c r="CY115" s="371" t="str">
        <f ca="1">+IF(OFFSET('Sanitation Data'!$F$32,0,10*ROW('Sanitation Data'!F109))="","",OFFSET('Sanitation Data'!$F$32,0,10*ROW('Sanitation Data'!F109)))</f>
        <v/>
      </c>
      <c r="CZ115" s="371" t="str">
        <f ca="1">+IF(OFFSET('Sanitation Data'!$G$28,0,10*ROW('Sanitation Data'!G109))="","",OFFSET('Sanitation Data'!$G$28,0,10*ROW('Sanitation Data'!G109)))</f>
        <v/>
      </c>
      <c r="DA115" s="371" t="str">
        <f ca="1">+IF(OFFSET('Sanitation Data'!$G$29,0,10*ROW('Sanitation Data'!G109))="","",OFFSET('Sanitation Data'!$G$29,0,10*ROW('Sanitation Data'!G109)))</f>
        <v/>
      </c>
      <c r="DB115" s="371" t="str">
        <f ca="1">+IF(OFFSET('Sanitation Data'!$G$30,0,10*ROW('Sanitation Data'!G109))="","",OFFSET('Sanitation Data'!$G$30,0,10*ROW('Sanitation Data'!G109)))</f>
        <v/>
      </c>
      <c r="DC115" s="371" t="str">
        <f ca="1">+IF(OFFSET('Sanitation Data'!$G$31,0,10*ROW('Sanitation Data'!G109))="","",OFFSET('Sanitation Data'!$G$31,0,10*ROW('Sanitation Data'!G109)))</f>
        <v/>
      </c>
      <c r="DD115" s="371" t="str">
        <f ca="1">+IF(OFFSET('Sanitation Data'!$G$32,0,10*ROW('Sanitation Data'!G109))="","",OFFSET('Sanitation Data'!$G$32,0,10*ROW('Sanitation Data'!G109)))</f>
        <v/>
      </c>
      <c r="DE115" s="371" t="str">
        <f ca="1">+IF(OFFSET('Sanitation Data'!$H$28,0,10*ROW('Sanitation Data'!H109))="","",OFFSET('Sanitation Data'!$H$28,0,10*ROW('Sanitation Data'!H109)))</f>
        <v/>
      </c>
      <c r="DF115" s="371" t="str">
        <f ca="1">+IF(OFFSET('Sanitation Data'!$H$29,0,10*ROW('Sanitation Data'!H109))="","",OFFSET('Sanitation Data'!$H$29,0,10*ROW('Sanitation Data'!H109)))</f>
        <v/>
      </c>
      <c r="DG115" s="371" t="str">
        <f ca="1">+IF(OFFSET('Sanitation Data'!$H$30,0,10*ROW('Sanitation Data'!H109))="","",OFFSET('Sanitation Data'!$H$30,0,10*ROW('Sanitation Data'!H109)))</f>
        <v/>
      </c>
      <c r="DH115" s="371" t="str">
        <f ca="1">+IF(OFFSET('Sanitation Data'!$H$31,0,10*ROW('Sanitation Data'!H109))="","",OFFSET('Sanitation Data'!$H$31,0,10*ROW('Sanitation Data'!H109)))</f>
        <v/>
      </c>
      <c r="DI115" s="371" t="str">
        <f ca="1">+IF(OFFSET('Sanitation Data'!$H$32,0,10*ROW('Sanitation Data'!H109))="","",OFFSET('Sanitation Data'!$H$32,0,10*ROW('Sanitation Data'!H109)))</f>
        <v/>
      </c>
      <c r="DJ115" s="371" t="str">
        <f ca="1">+IF(OFFSET('Sanitation Data'!$I$28,0,10*ROW('Sanitation Data'!I109))="","",OFFSET('Sanitation Data'!$I$28,0,10*ROW('Sanitation Data'!I109)))</f>
        <v/>
      </c>
      <c r="DK115" s="371" t="str">
        <f ca="1">+IF(OFFSET('Sanitation Data'!$I$29,0,10*ROW('Sanitation Data'!I109))="","",OFFSET('Sanitation Data'!$I$29,0,10*ROW('Sanitation Data'!I109)))</f>
        <v/>
      </c>
      <c r="DL115" s="371" t="str">
        <f ca="1">+IF(OFFSET('Sanitation Data'!$I$30,0,10*ROW('Sanitation Data'!I109))="","",OFFSET('Sanitation Data'!$I$30,0,10*ROW('Sanitation Data'!I109)))</f>
        <v/>
      </c>
      <c r="DM115" s="371" t="str">
        <f ca="1">+IF(OFFSET('Sanitation Data'!$I$31,0,10*ROW('Sanitation Data'!I109))="","",OFFSET('Sanitation Data'!$I$31,0,10*ROW('Sanitation Data'!I109)))</f>
        <v/>
      </c>
      <c r="DN115" s="371" t="str">
        <f ca="1">+IF(OFFSET('Sanitation Data'!$I$32,0,10*ROW('Sanitation Data'!I109))="","",OFFSET('Sanitation Data'!$I$32,0,10*ROW('Sanitation Data'!I109)))</f>
        <v/>
      </c>
      <c r="DO115" s="371" t="str">
        <f ca="1">+IF(OFFSET('Hygiene Data'!$D$11,0,10*ROW('Hygiene Data'!D109))="","",OFFSET('Hygiene Data'!$D$11,0,10*ROW('Hygiene Data'!D109)))</f>
        <v/>
      </c>
      <c r="DP115" s="371" t="str">
        <f ca="1">+IF(OFFSET('Hygiene Data'!$D$12,0,10*ROW('Hygiene Data'!D109))="","",OFFSET('Hygiene Data'!$D$12,0,10*ROW('Hygiene Data'!D109)))</f>
        <v/>
      </c>
      <c r="DQ115" s="371" t="str">
        <f ca="1">+IF(OFFSET('Hygiene Data'!$D$13,0,10*ROW('Hygiene Data'!D109))="","",OFFSET('Hygiene Data'!$D$13,0,10*ROW('Hygiene Data'!D109)))</f>
        <v/>
      </c>
      <c r="DR115" s="371" t="str">
        <f ca="1">+IF(OFFSET('Hygiene Data'!$E$11,0,10*ROW('Hygiene Data'!E109))="","",OFFSET('Hygiene Data'!$E$11,0,10*ROW('Hygiene Data'!E109)))</f>
        <v/>
      </c>
      <c r="DS115" s="371" t="str">
        <f ca="1">+IF(OFFSET('Hygiene Data'!$E$12,0,10*ROW('Hygiene Data'!E109))="","",OFFSET('Hygiene Data'!$E$12,0,10*ROW('Hygiene Data'!E109)))</f>
        <v/>
      </c>
      <c r="DT115" s="371" t="str">
        <f ca="1">+IF(OFFSET('Hygiene Data'!$E$13,0,10*ROW('Hygiene Data'!E109))="","",OFFSET('Hygiene Data'!$E$13,0,10*ROW('Hygiene Data'!E109)))</f>
        <v/>
      </c>
      <c r="DU115" s="371" t="str">
        <f ca="1">+IF(OFFSET('Hygiene Data'!$F$11,0,10*ROW('Hygiene Data'!F109))="","",OFFSET('Hygiene Data'!$F$11,0,10*ROW('Hygiene Data'!F109)))</f>
        <v/>
      </c>
      <c r="DV115" s="371" t="str">
        <f ca="1">+IF(OFFSET('Hygiene Data'!$F$12,0,10*ROW('Hygiene Data'!F109))="","",OFFSET('Hygiene Data'!$F$12,0,10*ROW('Hygiene Data'!F109)))</f>
        <v/>
      </c>
      <c r="DW115" s="371" t="str">
        <f ca="1">+IF(OFFSET('Hygiene Data'!$F$13,0,10*ROW('Hygiene Data'!F109))="","",OFFSET('Hygiene Data'!$F$13,0,10*ROW('Hygiene Data'!F109)))</f>
        <v/>
      </c>
      <c r="DX115" s="371" t="str">
        <f ca="1">+IF(OFFSET('Hygiene Data'!$G$11,0,10*ROW('Hygiene Data'!G109))="","",OFFSET('Hygiene Data'!$G$11,0,10*ROW('Hygiene Data'!G109)))</f>
        <v/>
      </c>
      <c r="DY115" s="371" t="str">
        <f ca="1">+IF(OFFSET('Hygiene Data'!$G$12,0,10*ROW('Hygiene Data'!G109))="","",OFFSET('Hygiene Data'!$G$12,0,10*ROW('Hygiene Data'!G109)))</f>
        <v/>
      </c>
      <c r="DZ115" s="371" t="str">
        <f ca="1">+IF(OFFSET('Hygiene Data'!$G$13,0,10*ROW('Hygiene Data'!G109))="","",OFFSET('Hygiene Data'!$G$13,0,10*ROW('Hygiene Data'!G109)))</f>
        <v/>
      </c>
      <c r="EA115" s="371" t="str">
        <f ca="1">+IF(OFFSET('Hygiene Data'!$H$11,0,10*ROW('Hygiene Data'!H109))="","",OFFSET('Hygiene Data'!$H$11,0,10*ROW('Hygiene Data'!H109)))</f>
        <v/>
      </c>
      <c r="EB115" s="371" t="str">
        <f ca="1">+IF(OFFSET('Hygiene Data'!$H$12,0,10*ROW('Hygiene Data'!H109))="","",OFFSET('Hygiene Data'!$H$12,0,10*ROW('Hygiene Data'!H109)))</f>
        <v/>
      </c>
      <c r="EC115" s="371" t="str">
        <f ca="1">+IF(OFFSET('Hygiene Data'!$H$13,0,10*ROW('Hygiene Data'!H109))="","",OFFSET('Hygiene Data'!$H$13,0,10*ROW('Hygiene Data'!H109)))</f>
        <v/>
      </c>
      <c r="ED115" s="371" t="str">
        <f ca="1">+IF(OFFSET('Hygiene Data'!$I$11,0,10*ROW('Hygiene Data'!I109))="","",OFFSET('Hygiene Data'!$I$11,0,10*ROW('Hygiene Data'!I109)))</f>
        <v/>
      </c>
      <c r="EE115" s="371" t="str">
        <f ca="1">+IF(OFFSET('Hygiene Data'!$I$12,0,10*ROW('Hygiene Data'!I109))="","",OFFSET('Hygiene Data'!$I$12,0,10*ROW('Hygiene Data'!I109)))</f>
        <v/>
      </c>
      <c r="EF115" s="371" t="str">
        <f ca="1">+IF(OFFSET('Hygiene Data'!$I$13,0,10*ROW('Hygiene Data'!I109))="","",OFFSET('Hygiene Data'!$I$13,0,10*ROW('Hygiene Data'!I109)))</f>
        <v/>
      </c>
    </row>
    <row r="116" spans="1:136" x14ac:dyDescent="0.25">
      <c r="A116" s="480" t="str">
        <f ca="1">+IF(OFFSET('Water Data'!$B$2,0,10*ROW('Water Data'!E110))="","",OFFSET('Water Data'!$B$2,0,10*ROW('Water Data'!E110)))</f>
        <v/>
      </c>
      <c r="B116" s="480"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7" t="str">
        <f t="shared" ca="1" si="1"/>
        <v/>
      </c>
      <c r="D116" s="508"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8"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8"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8"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8"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8"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8"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8"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8"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8"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8"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8"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8"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8"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8"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8"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8"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8"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9"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9"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9"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9"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9"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9"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9"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9"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9"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9"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9"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9"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9"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9"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9"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9"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9"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9"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9"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9"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9"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9"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9"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9"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9"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9"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9"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9"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9"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9"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10"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6"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10"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10"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10"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10"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10"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10"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10"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10"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10"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10"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10"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10"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10"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10"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10"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10"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1" t="str">
        <f ca="1">+IF(OFFSET('Water Data'!$D$27,0,10*ROW('Water Data'!D110))="","",OFFSET('Water Data'!$D$27,0,10*ROW('Water Data'!D110)))</f>
        <v/>
      </c>
      <c r="BT116" s="371" t="str">
        <f ca="1">+IF(OFFSET('Water Data'!$D$28,0,10*ROW('Water Data'!D110))="","",OFFSET('Water Data'!$D$28,0,10*ROW('Water Data'!D110)))</f>
        <v/>
      </c>
      <c r="BU116" s="371" t="str">
        <f ca="1">+IF(OFFSET('Water Data'!$D$29,0,10*ROW('Water Data'!D110))="","",OFFSET('Water Data'!$D$29,0,10*ROW('Water Data'!D110)))</f>
        <v/>
      </c>
      <c r="BV116" s="371" t="str">
        <f ca="1">+IF(OFFSET('Water Data'!$E$27,0,10*ROW('Water Data'!E110))="","",OFFSET('Water Data'!$E$27,0,10*ROW('Water Data'!E110)))</f>
        <v/>
      </c>
      <c r="BW116" s="371" t="str">
        <f ca="1">+IF(OFFSET('Water Data'!$E$28,0,10*ROW('Water Data'!E110))="","",OFFSET('Water Data'!$E$28,0,10*ROW('Water Data'!E110)))</f>
        <v/>
      </c>
      <c r="BX116" s="371" t="str">
        <f ca="1">+IF(OFFSET('Water Data'!$E$29,0,10*ROW('Water Data'!E110))="","",OFFSET('Water Data'!$E$29,0,10*ROW('Water Data'!E110)))</f>
        <v/>
      </c>
      <c r="BY116" s="371" t="str">
        <f ca="1">+IF(OFFSET('Water Data'!$F$27,0,10*ROW('Water Data'!F110))="","",OFFSET('Water Data'!$F$27,0,10*ROW('Water Data'!F110)))</f>
        <v/>
      </c>
      <c r="BZ116" s="371" t="str">
        <f ca="1">+IF(OFFSET('Water Data'!$F$28,0,10*ROW('Water Data'!F110))="","",OFFSET('Water Data'!$F$28,0,10*ROW('Water Data'!F110)))</f>
        <v/>
      </c>
      <c r="CA116" s="371" t="str">
        <f ca="1">+IF(OFFSET('Water Data'!$F$29,0,10*ROW('Water Data'!F110))="","",OFFSET('Water Data'!$F$29,0,10*ROW('Water Data'!F110)))</f>
        <v/>
      </c>
      <c r="CB116" s="371" t="str">
        <f ca="1">+IF(OFFSET('Water Data'!$G$27,0,10*ROW('Water Data'!G110))="","",OFFSET('Water Data'!$G$27,0,10*ROW('Water Data'!G110)))</f>
        <v/>
      </c>
      <c r="CC116" s="371" t="str">
        <f ca="1">+IF(OFFSET('Water Data'!$G$28,0,10*ROW('Water Data'!G110))="","",OFFSET('Water Data'!$G$28,0,10*ROW('Water Data'!G110)))</f>
        <v/>
      </c>
      <c r="CD116" s="371" t="str">
        <f ca="1">+IF(OFFSET('Water Data'!$G$29,0,10*ROW('Water Data'!G110))="","",OFFSET('Water Data'!$G$29,0,10*ROW('Water Data'!G110)))</f>
        <v/>
      </c>
      <c r="CE116" s="371" t="str">
        <f ca="1">+IF(OFFSET('Water Data'!$H$27,0,10*ROW('Water Data'!H110))="","",OFFSET('Water Data'!$H$27,0,10*ROW('Water Data'!H110)))</f>
        <v/>
      </c>
      <c r="CF116" s="371" t="str">
        <f ca="1">+IF(OFFSET('Water Data'!$H$28,0,10*ROW('Water Data'!H110))="","",OFFSET('Water Data'!$H$28,0,10*ROW('Water Data'!H110)))</f>
        <v/>
      </c>
      <c r="CG116" s="371" t="str">
        <f ca="1">+IF(OFFSET('Water Data'!$H$29,0,10*ROW('Water Data'!H110))="","",OFFSET('Water Data'!$H$29,0,10*ROW('Water Data'!H110)))</f>
        <v/>
      </c>
      <c r="CH116" s="371" t="str">
        <f ca="1">+IF(OFFSET('Water Data'!$I$27,0,10*ROW('Water Data'!I110))="","",OFFSET('Water Data'!$I$27,0,10*ROW('Water Data'!I110)))</f>
        <v/>
      </c>
      <c r="CI116" s="371" t="str">
        <f ca="1">+IF(OFFSET('Water Data'!$I$28,0,10*ROW('Water Data'!I110))="","",OFFSET('Water Data'!$I$28,0,10*ROW('Water Data'!I110)))</f>
        <v/>
      </c>
      <c r="CJ116" s="371" t="str">
        <f ca="1">+IF(OFFSET('Water Data'!$I$29,0,10*ROW('Water Data'!I110))="","",OFFSET('Water Data'!$I$29,0,10*ROW('Water Data'!I110)))</f>
        <v/>
      </c>
      <c r="CK116" s="371" t="str">
        <f ca="1">+IF(OFFSET('Sanitation Data'!$D$28,0,10*ROW('Sanitation Data'!D110))="","",OFFSET('Sanitation Data'!$D$28,0,10*ROW('Sanitation Data'!D110)))</f>
        <v/>
      </c>
      <c r="CL116" s="371" t="str">
        <f ca="1">+IF(OFFSET('Sanitation Data'!$D$29,0,10*ROW('Sanitation Data'!D110))="","",OFFSET('Sanitation Data'!$D$29,0,10*ROW('Sanitation Data'!D110)))</f>
        <v/>
      </c>
      <c r="CM116" s="371" t="str">
        <f ca="1">+IF(OFFSET('Sanitation Data'!$D$30,0,10*ROW('Sanitation Data'!D110))="","",OFFSET('Sanitation Data'!$D$30,0,10*ROW('Sanitation Data'!D110)))</f>
        <v/>
      </c>
      <c r="CN116" s="371" t="str">
        <f ca="1">+IF(OFFSET('Sanitation Data'!$D$31,0,10*ROW('Sanitation Data'!D110))="","",OFFSET('Sanitation Data'!$D$31,0,10*ROW('Sanitation Data'!D110)))</f>
        <v/>
      </c>
      <c r="CO116" s="371" t="str">
        <f ca="1">+IF(OFFSET('Sanitation Data'!$D$32,0,10*ROW('Sanitation Data'!D110))="","",OFFSET('Sanitation Data'!$D$32,0,10*ROW('Sanitation Data'!D110)))</f>
        <v/>
      </c>
      <c r="CP116" s="371" t="str">
        <f ca="1">+IF(OFFSET('Sanitation Data'!$E$28,0,10*ROW('Sanitation Data'!E110))="","",OFFSET('Sanitation Data'!$E$28,0,10*ROW('Sanitation Data'!E110)))</f>
        <v/>
      </c>
      <c r="CQ116" s="371" t="str">
        <f ca="1">+IF(OFFSET('Sanitation Data'!$E$29,0,10*ROW('Sanitation Data'!E110))="","",OFFSET('Sanitation Data'!$E$29,0,10*ROW('Sanitation Data'!E110)))</f>
        <v/>
      </c>
      <c r="CR116" s="371" t="str">
        <f ca="1">+IF(OFFSET('Sanitation Data'!$E$30,0,10*ROW('Sanitation Data'!E110))="","",OFFSET('Sanitation Data'!$E$30,0,10*ROW('Sanitation Data'!E110)))</f>
        <v/>
      </c>
      <c r="CS116" s="371" t="str">
        <f ca="1">+IF(OFFSET('Sanitation Data'!$E$31,0,10*ROW('Sanitation Data'!E110))="","",OFFSET('Sanitation Data'!$E$31,0,10*ROW('Sanitation Data'!E110)))</f>
        <v/>
      </c>
      <c r="CT116" s="371" t="str">
        <f ca="1">+IF(OFFSET('Sanitation Data'!$E$32,0,10*ROW('Sanitation Data'!E110))="","",OFFSET('Sanitation Data'!$E$32,0,10*ROW('Sanitation Data'!E110)))</f>
        <v/>
      </c>
      <c r="CU116" s="371" t="str">
        <f ca="1">+IF(OFFSET('Sanitation Data'!$F$28,0,10*ROW('Sanitation Data'!F110))="","",OFFSET('Sanitation Data'!$F$28,0,10*ROW('Sanitation Data'!F110)))</f>
        <v/>
      </c>
      <c r="CV116" s="371" t="str">
        <f ca="1">+IF(OFFSET('Sanitation Data'!$F$29,0,10*ROW('Sanitation Data'!F110))="","",OFFSET('Sanitation Data'!$F$29,0,10*ROW('Sanitation Data'!F110)))</f>
        <v/>
      </c>
      <c r="CW116" s="371" t="str">
        <f ca="1">+IF(OFFSET('Sanitation Data'!$F$30,0,10*ROW('Sanitation Data'!F110))="","",OFFSET('Sanitation Data'!$F$30,0,10*ROW('Sanitation Data'!F110)))</f>
        <v/>
      </c>
      <c r="CX116" s="371" t="str">
        <f ca="1">+IF(OFFSET('Sanitation Data'!$F$31,0,10*ROW('Sanitation Data'!F110))="","",OFFSET('Sanitation Data'!$F$31,0,10*ROW('Sanitation Data'!F110)))</f>
        <v/>
      </c>
      <c r="CY116" s="371" t="str">
        <f ca="1">+IF(OFFSET('Sanitation Data'!$F$32,0,10*ROW('Sanitation Data'!F110))="","",OFFSET('Sanitation Data'!$F$32,0,10*ROW('Sanitation Data'!F110)))</f>
        <v/>
      </c>
      <c r="CZ116" s="371" t="str">
        <f ca="1">+IF(OFFSET('Sanitation Data'!$G$28,0,10*ROW('Sanitation Data'!G110))="","",OFFSET('Sanitation Data'!$G$28,0,10*ROW('Sanitation Data'!G110)))</f>
        <v/>
      </c>
      <c r="DA116" s="371" t="str">
        <f ca="1">+IF(OFFSET('Sanitation Data'!$G$29,0,10*ROW('Sanitation Data'!G110))="","",OFFSET('Sanitation Data'!$G$29,0,10*ROW('Sanitation Data'!G110)))</f>
        <v/>
      </c>
      <c r="DB116" s="371" t="str">
        <f ca="1">+IF(OFFSET('Sanitation Data'!$G$30,0,10*ROW('Sanitation Data'!G110))="","",OFFSET('Sanitation Data'!$G$30,0,10*ROW('Sanitation Data'!G110)))</f>
        <v/>
      </c>
      <c r="DC116" s="371" t="str">
        <f ca="1">+IF(OFFSET('Sanitation Data'!$G$31,0,10*ROW('Sanitation Data'!G110))="","",OFFSET('Sanitation Data'!$G$31,0,10*ROW('Sanitation Data'!G110)))</f>
        <v/>
      </c>
      <c r="DD116" s="371" t="str">
        <f ca="1">+IF(OFFSET('Sanitation Data'!$G$32,0,10*ROW('Sanitation Data'!G110))="","",OFFSET('Sanitation Data'!$G$32,0,10*ROW('Sanitation Data'!G110)))</f>
        <v/>
      </c>
      <c r="DE116" s="371" t="str">
        <f ca="1">+IF(OFFSET('Sanitation Data'!$H$28,0,10*ROW('Sanitation Data'!H110))="","",OFFSET('Sanitation Data'!$H$28,0,10*ROW('Sanitation Data'!H110)))</f>
        <v/>
      </c>
      <c r="DF116" s="371" t="str">
        <f ca="1">+IF(OFFSET('Sanitation Data'!$H$29,0,10*ROW('Sanitation Data'!H110))="","",OFFSET('Sanitation Data'!$H$29,0,10*ROW('Sanitation Data'!H110)))</f>
        <v/>
      </c>
      <c r="DG116" s="371" t="str">
        <f ca="1">+IF(OFFSET('Sanitation Data'!$H$30,0,10*ROW('Sanitation Data'!H110))="","",OFFSET('Sanitation Data'!$H$30,0,10*ROW('Sanitation Data'!H110)))</f>
        <v/>
      </c>
      <c r="DH116" s="371" t="str">
        <f ca="1">+IF(OFFSET('Sanitation Data'!$H$31,0,10*ROW('Sanitation Data'!H110))="","",OFFSET('Sanitation Data'!$H$31,0,10*ROW('Sanitation Data'!H110)))</f>
        <v/>
      </c>
      <c r="DI116" s="371" t="str">
        <f ca="1">+IF(OFFSET('Sanitation Data'!$H$32,0,10*ROW('Sanitation Data'!H110))="","",OFFSET('Sanitation Data'!$H$32,0,10*ROW('Sanitation Data'!H110)))</f>
        <v/>
      </c>
      <c r="DJ116" s="371" t="str">
        <f ca="1">+IF(OFFSET('Sanitation Data'!$I$28,0,10*ROW('Sanitation Data'!I110))="","",OFFSET('Sanitation Data'!$I$28,0,10*ROW('Sanitation Data'!I110)))</f>
        <v/>
      </c>
      <c r="DK116" s="371" t="str">
        <f ca="1">+IF(OFFSET('Sanitation Data'!$I$29,0,10*ROW('Sanitation Data'!I110))="","",OFFSET('Sanitation Data'!$I$29,0,10*ROW('Sanitation Data'!I110)))</f>
        <v/>
      </c>
      <c r="DL116" s="371" t="str">
        <f ca="1">+IF(OFFSET('Sanitation Data'!$I$30,0,10*ROW('Sanitation Data'!I110))="","",OFFSET('Sanitation Data'!$I$30,0,10*ROW('Sanitation Data'!I110)))</f>
        <v/>
      </c>
      <c r="DM116" s="371" t="str">
        <f ca="1">+IF(OFFSET('Sanitation Data'!$I$31,0,10*ROW('Sanitation Data'!I110))="","",OFFSET('Sanitation Data'!$I$31,0,10*ROW('Sanitation Data'!I110)))</f>
        <v/>
      </c>
      <c r="DN116" s="371" t="str">
        <f ca="1">+IF(OFFSET('Sanitation Data'!$I$32,0,10*ROW('Sanitation Data'!I110))="","",OFFSET('Sanitation Data'!$I$32,0,10*ROW('Sanitation Data'!I110)))</f>
        <v/>
      </c>
      <c r="DO116" s="371" t="str">
        <f ca="1">+IF(OFFSET('Hygiene Data'!$D$11,0,10*ROW('Hygiene Data'!D110))="","",OFFSET('Hygiene Data'!$D$11,0,10*ROW('Hygiene Data'!D110)))</f>
        <v/>
      </c>
      <c r="DP116" s="371" t="str">
        <f ca="1">+IF(OFFSET('Hygiene Data'!$D$12,0,10*ROW('Hygiene Data'!D110))="","",OFFSET('Hygiene Data'!$D$12,0,10*ROW('Hygiene Data'!D110)))</f>
        <v/>
      </c>
      <c r="DQ116" s="371" t="str">
        <f ca="1">+IF(OFFSET('Hygiene Data'!$D$13,0,10*ROW('Hygiene Data'!D110))="","",OFFSET('Hygiene Data'!$D$13,0,10*ROW('Hygiene Data'!D110)))</f>
        <v/>
      </c>
      <c r="DR116" s="371" t="str">
        <f ca="1">+IF(OFFSET('Hygiene Data'!$E$11,0,10*ROW('Hygiene Data'!E110))="","",OFFSET('Hygiene Data'!$E$11,0,10*ROW('Hygiene Data'!E110)))</f>
        <v/>
      </c>
      <c r="DS116" s="371" t="str">
        <f ca="1">+IF(OFFSET('Hygiene Data'!$E$12,0,10*ROW('Hygiene Data'!E110))="","",OFFSET('Hygiene Data'!$E$12,0,10*ROW('Hygiene Data'!E110)))</f>
        <v/>
      </c>
      <c r="DT116" s="371" t="str">
        <f ca="1">+IF(OFFSET('Hygiene Data'!$E$13,0,10*ROW('Hygiene Data'!E110))="","",OFFSET('Hygiene Data'!$E$13,0,10*ROW('Hygiene Data'!E110)))</f>
        <v/>
      </c>
      <c r="DU116" s="371" t="str">
        <f ca="1">+IF(OFFSET('Hygiene Data'!$F$11,0,10*ROW('Hygiene Data'!F110))="","",OFFSET('Hygiene Data'!$F$11,0,10*ROW('Hygiene Data'!F110)))</f>
        <v/>
      </c>
      <c r="DV116" s="371" t="str">
        <f ca="1">+IF(OFFSET('Hygiene Data'!$F$12,0,10*ROW('Hygiene Data'!F110))="","",OFFSET('Hygiene Data'!$F$12,0,10*ROW('Hygiene Data'!F110)))</f>
        <v/>
      </c>
      <c r="DW116" s="371" t="str">
        <f ca="1">+IF(OFFSET('Hygiene Data'!$F$13,0,10*ROW('Hygiene Data'!F110))="","",OFFSET('Hygiene Data'!$F$13,0,10*ROW('Hygiene Data'!F110)))</f>
        <v/>
      </c>
      <c r="DX116" s="371" t="str">
        <f ca="1">+IF(OFFSET('Hygiene Data'!$G$11,0,10*ROW('Hygiene Data'!G110))="","",OFFSET('Hygiene Data'!$G$11,0,10*ROW('Hygiene Data'!G110)))</f>
        <v/>
      </c>
      <c r="DY116" s="371" t="str">
        <f ca="1">+IF(OFFSET('Hygiene Data'!$G$12,0,10*ROW('Hygiene Data'!G110))="","",OFFSET('Hygiene Data'!$G$12,0,10*ROW('Hygiene Data'!G110)))</f>
        <v/>
      </c>
      <c r="DZ116" s="371" t="str">
        <f ca="1">+IF(OFFSET('Hygiene Data'!$G$13,0,10*ROW('Hygiene Data'!G110))="","",OFFSET('Hygiene Data'!$G$13,0,10*ROW('Hygiene Data'!G110)))</f>
        <v/>
      </c>
      <c r="EA116" s="371" t="str">
        <f ca="1">+IF(OFFSET('Hygiene Data'!$H$11,0,10*ROW('Hygiene Data'!H110))="","",OFFSET('Hygiene Data'!$H$11,0,10*ROW('Hygiene Data'!H110)))</f>
        <v/>
      </c>
      <c r="EB116" s="371" t="str">
        <f ca="1">+IF(OFFSET('Hygiene Data'!$H$12,0,10*ROW('Hygiene Data'!H110))="","",OFFSET('Hygiene Data'!$H$12,0,10*ROW('Hygiene Data'!H110)))</f>
        <v/>
      </c>
      <c r="EC116" s="371" t="str">
        <f ca="1">+IF(OFFSET('Hygiene Data'!$H$13,0,10*ROW('Hygiene Data'!H110))="","",OFFSET('Hygiene Data'!$H$13,0,10*ROW('Hygiene Data'!H110)))</f>
        <v/>
      </c>
      <c r="ED116" s="371" t="str">
        <f ca="1">+IF(OFFSET('Hygiene Data'!$I$11,0,10*ROW('Hygiene Data'!I110))="","",OFFSET('Hygiene Data'!$I$11,0,10*ROW('Hygiene Data'!I110)))</f>
        <v/>
      </c>
      <c r="EE116" s="371" t="str">
        <f ca="1">+IF(OFFSET('Hygiene Data'!$I$12,0,10*ROW('Hygiene Data'!I110))="","",OFFSET('Hygiene Data'!$I$12,0,10*ROW('Hygiene Data'!I110)))</f>
        <v/>
      </c>
      <c r="EF116" s="371" t="str">
        <f ca="1">+IF(OFFSET('Hygiene Data'!$I$13,0,10*ROW('Hygiene Data'!I110))="","",OFFSET('Hygiene Data'!$I$13,0,10*ROW('Hygiene Data'!I110)))</f>
        <v/>
      </c>
    </row>
    <row r="117" spans="1:136" x14ac:dyDescent="0.25">
      <c r="A117" s="480" t="str">
        <f ca="1">+IF(OFFSET('Water Data'!$B$2,0,10*ROW('Water Data'!E111))="","",OFFSET('Water Data'!$B$2,0,10*ROW('Water Data'!E111)))</f>
        <v/>
      </c>
      <c r="B117" s="480"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7" t="str">
        <f t="shared" ca="1" si="1"/>
        <v/>
      </c>
      <c r="D117" s="508"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8"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8"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8"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8"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8"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8"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8"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8"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8"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8"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8"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8"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8"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8"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8"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8"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8"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9"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9"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9"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9"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9"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9"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9"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9"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9"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9"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9"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9"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9"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9"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9"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9"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9"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9"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9"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9"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9"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9"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9"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9"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9"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9"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9"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9"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9"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9"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10"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6"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10"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10"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10"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10"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10"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10"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10"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10"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10"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10"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10"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10"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10"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10"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10"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10"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1" t="str">
        <f ca="1">+IF(OFFSET('Water Data'!$D$27,0,10*ROW('Water Data'!D111))="","",OFFSET('Water Data'!$D$27,0,10*ROW('Water Data'!D111)))</f>
        <v/>
      </c>
      <c r="BT117" s="371" t="str">
        <f ca="1">+IF(OFFSET('Water Data'!$D$28,0,10*ROW('Water Data'!D111))="","",OFFSET('Water Data'!$D$28,0,10*ROW('Water Data'!D111)))</f>
        <v/>
      </c>
      <c r="BU117" s="371" t="str">
        <f ca="1">+IF(OFFSET('Water Data'!$D$29,0,10*ROW('Water Data'!D111))="","",OFFSET('Water Data'!$D$29,0,10*ROW('Water Data'!D111)))</f>
        <v/>
      </c>
      <c r="BV117" s="371" t="str">
        <f ca="1">+IF(OFFSET('Water Data'!$E$27,0,10*ROW('Water Data'!E111))="","",OFFSET('Water Data'!$E$27,0,10*ROW('Water Data'!E111)))</f>
        <v/>
      </c>
      <c r="BW117" s="371" t="str">
        <f ca="1">+IF(OFFSET('Water Data'!$E$28,0,10*ROW('Water Data'!E111))="","",OFFSET('Water Data'!$E$28,0,10*ROW('Water Data'!E111)))</f>
        <v/>
      </c>
      <c r="BX117" s="371" t="str">
        <f ca="1">+IF(OFFSET('Water Data'!$E$29,0,10*ROW('Water Data'!E111))="","",OFFSET('Water Data'!$E$29,0,10*ROW('Water Data'!E111)))</f>
        <v/>
      </c>
      <c r="BY117" s="371" t="str">
        <f ca="1">+IF(OFFSET('Water Data'!$F$27,0,10*ROW('Water Data'!F111))="","",OFFSET('Water Data'!$F$27,0,10*ROW('Water Data'!F111)))</f>
        <v/>
      </c>
      <c r="BZ117" s="371" t="str">
        <f ca="1">+IF(OFFSET('Water Data'!$F$28,0,10*ROW('Water Data'!F111))="","",OFFSET('Water Data'!$F$28,0,10*ROW('Water Data'!F111)))</f>
        <v/>
      </c>
      <c r="CA117" s="371" t="str">
        <f ca="1">+IF(OFFSET('Water Data'!$F$29,0,10*ROW('Water Data'!F111))="","",OFFSET('Water Data'!$F$29,0,10*ROW('Water Data'!F111)))</f>
        <v/>
      </c>
      <c r="CB117" s="371" t="str">
        <f ca="1">+IF(OFFSET('Water Data'!$G$27,0,10*ROW('Water Data'!G111))="","",OFFSET('Water Data'!$G$27,0,10*ROW('Water Data'!G111)))</f>
        <v/>
      </c>
      <c r="CC117" s="371" t="str">
        <f ca="1">+IF(OFFSET('Water Data'!$G$28,0,10*ROW('Water Data'!G111))="","",OFFSET('Water Data'!$G$28,0,10*ROW('Water Data'!G111)))</f>
        <v/>
      </c>
      <c r="CD117" s="371" t="str">
        <f ca="1">+IF(OFFSET('Water Data'!$G$29,0,10*ROW('Water Data'!G111))="","",OFFSET('Water Data'!$G$29,0,10*ROW('Water Data'!G111)))</f>
        <v/>
      </c>
      <c r="CE117" s="371" t="str">
        <f ca="1">+IF(OFFSET('Water Data'!$H$27,0,10*ROW('Water Data'!H111))="","",OFFSET('Water Data'!$H$27,0,10*ROW('Water Data'!H111)))</f>
        <v/>
      </c>
      <c r="CF117" s="371" t="str">
        <f ca="1">+IF(OFFSET('Water Data'!$H$28,0,10*ROW('Water Data'!H111))="","",OFFSET('Water Data'!$H$28,0,10*ROW('Water Data'!H111)))</f>
        <v/>
      </c>
      <c r="CG117" s="371" t="str">
        <f ca="1">+IF(OFFSET('Water Data'!$H$29,0,10*ROW('Water Data'!H111))="","",OFFSET('Water Data'!$H$29,0,10*ROW('Water Data'!H111)))</f>
        <v/>
      </c>
      <c r="CH117" s="371" t="str">
        <f ca="1">+IF(OFFSET('Water Data'!$I$27,0,10*ROW('Water Data'!I111))="","",OFFSET('Water Data'!$I$27,0,10*ROW('Water Data'!I111)))</f>
        <v/>
      </c>
      <c r="CI117" s="371" t="str">
        <f ca="1">+IF(OFFSET('Water Data'!$I$28,0,10*ROW('Water Data'!I111))="","",OFFSET('Water Data'!$I$28,0,10*ROW('Water Data'!I111)))</f>
        <v/>
      </c>
      <c r="CJ117" s="371" t="str">
        <f ca="1">+IF(OFFSET('Water Data'!$I$29,0,10*ROW('Water Data'!I111))="","",OFFSET('Water Data'!$I$29,0,10*ROW('Water Data'!I111)))</f>
        <v/>
      </c>
      <c r="CK117" s="371" t="str">
        <f ca="1">+IF(OFFSET('Sanitation Data'!$D$28,0,10*ROW('Sanitation Data'!D111))="","",OFFSET('Sanitation Data'!$D$28,0,10*ROW('Sanitation Data'!D111)))</f>
        <v/>
      </c>
      <c r="CL117" s="371" t="str">
        <f ca="1">+IF(OFFSET('Sanitation Data'!$D$29,0,10*ROW('Sanitation Data'!D111))="","",OFFSET('Sanitation Data'!$D$29,0,10*ROW('Sanitation Data'!D111)))</f>
        <v/>
      </c>
      <c r="CM117" s="371" t="str">
        <f ca="1">+IF(OFFSET('Sanitation Data'!$D$30,0,10*ROW('Sanitation Data'!D111))="","",OFFSET('Sanitation Data'!$D$30,0,10*ROW('Sanitation Data'!D111)))</f>
        <v/>
      </c>
      <c r="CN117" s="371" t="str">
        <f ca="1">+IF(OFFSET('Sanitation Data'!$D$31,0,10*ROW('Sanitation Data'!D111))="","",OFFSET('Sanitation Data'!$D$31,0,10*ROW('Sanitation Data'!D111)))</f>
        <v/>
      </c>
      <c r="CO117" s="371" t="str">
        <f ca="1">+IF(OFFSET('Sanitation Data'!$D$32,0,10*ROW('Sanitation Data'!D111))="","",OFFSET('Sanitation Data'!$D$32,0,10*ROW('Sanitation Data'!D111)))</f>
        <v/>
      </c>
      <c r="CP117" s="371" t="str">
        <f ca="1">+IF(OFFSET('Sanitation Data'!$E$28,0,10*ROW('Sanitation Data'!E111))="","",OFFSET('Sanitation Data'!$E$28,0,10*ROW('Sanitation Data'!E111)))</f>
        <v/>
      </c>
      <c r="CQ117" s="371" t="str">
        <f ca="1">+IF(OFFSET('Sanitation Data'!$E$29,0,10*ROW('Sanitation Data'!E111))="","",OFFSET('Sanitation Data'!$E$29,0,10*ROW('Sanitation Data'!E111)))</f>
        <v/>
      </c>
      <c r="CR117" s="371" t="str">
        <f ca="1">+IF(OFFSET('Sanitation Data'!$E$30,0,10*ROW('Sanitation Data'!E111))="","",OFFSET('Sanitation Data'!$E$30,0,10*ROW('Sanitation Data'!E111)))</f>
        <v/>
      </c>
      <c r="CS117" s="371" t="str">
        <f ca="1">+IF(OFFSET('Sanitation Data'!$E$31,0,10*ROW('Sanitation Data'!E111))="","",OFFSET('Sanitation Data'!$E$31,0,10*ROW('Sanitation Data'!E111)))</f>
        <v/>
      </c>
      <c r="CT117" s="371" t="str">
        <f ca="1">+IF(OFFSET('Sanitation Data'!$E$32,0,10*ROW('Sanitation Data'!E111))="","",OFFSET('Sanitation Data'!$E$32,0,10*ROW('Sanitation Data'!E111)))</f>
        <v/>
      </c>
      <c r="CU117" s="371" t="str">
        <f ca="1">+IF(OFFSET('Sanitation Data'!$F$28,0,10*ROW('Sanitation Data'!F111))="","",OFFSET('Sanitation Data'!$F$28,0,10*ROW('Sanitation Data'!F111)))</f>
        <v/>
      </c>
      <c r="CV117" s="371" t="str">
        <f ca="1">+IF(OFFSET('Sanitation Data'!$F$29,0,10*ROW('Sanitation Data'!F111))="","",OFFSET('Sanitation Data'!$F$29,0,10*ROW('Sanitation Data'!F111)))</f>
        <v/>
      </c>
      <c r="CW117" s="371" t="str">
        <f ca="1">+IF(OFFSET('Sanitation Data'!$F$30,0,10*ROW('Sanitation Data'!F111))="","",OFFSET('Sanitation Data'!$F$30,0,10*ROW('Sanitation Data'!F111)))</f>
        <v/>
      </c>
      <c r="CX117" s="371" t="str">
        <f ca="1">+IF(OFFSET('Sanitation Data'!$F$31,0,10*ROW('Sanitation Data'!F111))="","",OFFSET('Sanitation Data'!$F$31,0,10*ROW('Sanitation Data'!F111)))</f>
        <v/>
      </c>
      <c r="CY117" s="371" t="str">
        <f ca="1">+IF(OFFSET('Sanitation Data'!$F$32,0,10*ROW('Sanitation Data'!F111))="","",OFFSET('Sanitation Data'!$F$32,0,10*ROW('Sanitation Data'!F111)))</f>
        <v/>
      </c>
      <c r="CZ117" s="371" t="str">
        <f ca="1">+IF(OFFSET('Sanitation Data'!$G$28,0,10*ROW('Sanitation Data'!G111))="","",OFFSET('Sanitation Data'!$G$28,0,10*ROW('Sanitation Data'!G111)))</f>
        <v/>
      </c>
      <c r="DA117" s="371" t="str">
        <f ca="1">+IF(OFFSET('Sanitation Data'!$G$29,0,10*ROW('Sanitation Data'!G111))="","",OFFSET('Sanitation Data'!$G$29,0,10*ROW('Sanitation Data'!G111)))</f>
        <v/>
      </c>
      <c r="DB117" s="371" t="str">
        <f ca="1">+IF(OFFSET('Sanitation Data'!$G$30,0,10*ROW('Sanitation Data'!G111))="","",OFFSET('Sanitation Data'!$G$30,0,10*ROW('Sanitation Data'!G111)))</f>
        <v/>
      </c>
      <c r="DC117" s="371" t="str">
        <f ca="1">+IF(OFFSET('Sanitation Data'!$G$31,0,10*ROW('Sanitation Data'!G111))="","",OFFSET('Sanitation Data'!$G$31,0,10*ROW('Sanitation Data'!G111)))</f>
        <v/>
      </c>
      <c r="DD117" s="371" t="str">
        <f ca="1">+IF(OFFSET('Sanitation Data'!$G$32,0,10*ROW('Sanitation Data'!G111))="","",OFFSET('Sanitation Data'!$G$32,0,10*ROW('Sanitation Data'!G111)))</f>
        <v/>
      </c>
      <c r="DE117" s="371" t="str">
        <f ca="1">+IF(OFFSET('Sanitation Data'!$H$28,0,10*ROW('Sanitation Data'!H111))="","",OFFSET('Sanitation Data'!$H$28,0,10*ROW('Sanitation Data'!H111)))</f>
        <v/>
      </c>
      <c r="DF117" s="371" t="str">
        <f ca="1">+IF(OFFSET('Sanitation Data'!$H$29,0,10*ROW('Sanitation Data'!H111))="","",OFFSET('Sanitation Data'!$H$29,0,10*ROW('Sanitation Data'!H111)))</f>
        <v/>
      </c>
      <c r="DG117" s="371" t="str">
        <f ca="1">+IF(OFFSET('Sanitation Data'!$H$30,0,10*ROW('Sanitation Data'!H111))="","",OFFSET('Sanitation Data'!$H$30,0,10*ROW('Sanitation Data'!H111)))</f>
        <v/>
      </c>
      <c r="DH117" s="371" t="str">
        <f ca="1">+IF(OFFSET('Sanitation Data'!$H$31,0,10*ROW('Sanitation Data'!H111))="","",OFFSET('Sanitation Data'!$H$31,0,10*ROW('Sanitation Data'!H111)))</f>
        <v/>
      </c>
      <c r="DI117" s="371" t="str">
        <f ca="1">+IF(OFFSET('Sanitation Data'!$H$32,0,10*ROW('Sanitation Data'!H111))="","",OFFSET('Sanitation Data'!$H$32,0,10*ROW('Sanitation Data'!H111)))</f>
        <v/>
      </c>
      <c r="DJ117" s="371" t="str">
        <f ca="1">+IF(OFFSET('Sanitation Data'!$I$28,0,10*ROW('Sanitation Data'!I111))="","",OFFSET('Sanitation Data'!$I$28,0,10*ROW('Sanitation Data'!I111)))</f>
        <v/>
      </c>
      <c r="DK117" s="371" t="str">
        <f ca="1">+IF(OFFSET('Sanitation Data'!$I$29,0,10*ROW('Sanitation Data'!I111))="","",OFFSET('Sanitation Data'!$I$29,0,10*ROW('Sanitation Data'!I111)))</f>
        <v/>
      </c>
      <c r="DL117" s="371" t="str">
        <f ca="1">+IF(OFFSET('Sanitation Data'!$I$30,0,10*ROW('Sanitation Data'!I111))="","",OFFSET('Sanitation Data'!$I$30,0,10*ROW('Sanitation Data'!I111)))</f>
        <v/>
      </c>
      <c r="DM117" s="371" t="str">
        <f ca="1">+IF(OFFSET('Sanitation Data'!$I$31,0,10*ROW('Sanitation Data'!I111))="","",OFFSET('Sanitation Data'!$I$31,0,10*ROW('Sanitation Data'!I111)))</f>
        <v/>
      </c>
      <c r="DN117" s="371" t="str">
        <f ca="1">+IF(OFFSET('Sanitation Data'!$I$32,0,10*ROW('Sanitation Data'!I111))="","",OFFSET('Sanitation Data'!$I$32,0,10*ROW('Sanitation Data'!I111)))</f>
        <v/>
      </c>
      <c r="DO117" s="371" t="str">
        <f ca="1">+IF(OFFSET('Hygiene Data'!$D$11,0,10*ROW('Hygiene Data'!D111))="","",OFFSET('Hygiene Data'!$D$11,0,10*ROW('Hygiene Data'!D111)))</f>
        <v/>
      </c>
      <c r="DP117" s="371" t="str">
        <f ca="1">+IF(OFFSET('Hygiene Data'!$D$12,0,10*ROW('Hygiene Data'!D111))="","",OFFSET('Hygiene Data'!$D$12,0,10*ROW('Hygiene Data'!D111)))</f>
        <v/>
      </c>
      <c r="DQ117" s="371" t="str">
        <f ca="1">+IF(OFFSET('Hygiene Data'!$D$13,0,10*ROW('Hygiene Data'!D111))="","",OFFSET('Hygiene Data'!$D$13,0,10*ROW('Hygiene Data'!D111)))</f>
        <v/>
      </c>
      <c r="DR117" s="371" t="str">
        <f ca="1">+IF(OFFSET('Hygiene Data'!$E$11,0,10*ROW('Hygiene Data'!E111))="","",OFFSET('Hygiene Data'!$E$11,0,10*ROW('Hygiene Data'!E111)))</f>
        <v/>
      </c>
      <c r="DS117" s="371" t="str">
        <f ca="1">+IF(OFFSET('Hygiene Data'!$E$12,0,10*ROW('Hygiene Data'!E111))="","",OFFSET('Hygiene Data'!$E$12,0,10*ROW('Hygiene Data'!E111)))</f>
        <v/>
      </c>
      <c r="DT117" s="371" t="str">
        <f ca="1">+IF(OFFSET('Hygiene Data'!$E$13,0,10*ROW('Hygiene Data'!E111))="","",OFFSET('Hygiene Data'!$E$13,0,10*ROW('Hygiene Data'!E111)))</f>
        <v/>
      </c>
      <c r="DU117" s="371" t="str">
        <f ca="1">+IF(OFFSET('Hygiene Data'!$F$11,0,10*ROW('Hygiene Data'!F111))="","",OFFSET('Hygiene Data'!$F$11,0,10*ROW('Hygiene Data'!F111)))</f>
        <v/>
      </c>
      <c r="DV117" s="371" t="str">
        <f ca="1">+IF(OFFSET('Hygiene Data'!$F$12,0,10*ROW('Hygiene Data'!F111))="","",OFFSET('Hygiene Data'!$F$12,0,10*ROW('Hygiene Data'!F111)))</f>
        <v/>
      </c>
      <c r="DW117" s="371" t="str">
        <f ca="1">+IF(OFFSET('Hygiene Data'!$F$13,0,10*ROW('Hygiene Data'!F111))="","",OFFSET('Hygiene Data'!$F$13,0,10*ROW('Hygiene Data'!F111)))</f>
        <v/>
      </c>
      <c r="DX117" s="371" t="str">
        <f ca="1">+IF(OFFSET('Hygiene Data'!$G$11,0,10*ROW('Hygiene Data'!G111))="","",OFFSET('Hygiene Data'!$G$11,0,10*ROW('Hygiene Data'!G111)))</f>
        <v/>
      </c>
      <c r="DY117" s="371" t="str">
        <f ca="1">+IF(OFFSET('Hygiene Data'!$G$12,0,10*ROW('Hygiene Data'!G111))="","",OFFSET('Hygiene Data'!$G$12,0,10*ROW('Hygiene Data'!G111)))</f>
        <v/>
      </c>
      <c r="DZ117" s="371" t="str">
        <f ca="1">+IF(OFFSET('Hygiene Data'!$G$13,0,10*ROW('Hygiene Data'!G111))="","",OFFSET('Hygiene Data'!$G$13,0,10*ROW('Hygiene Data'!G111)))</f>
        <v/>
      </c>
      <c r="EA117" s="371" t="str">
        <f ca="1">+IF(OFFSET('Hygiene Data'!$H$11,0,10*ROW('Hygiene Data'!H111))="","",OFFSET('Hygiene Data'!$H$11,0,10*ROW('Hygiene Data'!H111)))</f>
        <v/>
      </c>
      <c r="EB117" s="371" t="str">
        <f ca="1">+IF(OFFSET('Hygiene Data'!$H$12,0,10*ROW('Hygiene Data'!H111))="","",OFFSET('Hygiene Data'!$H$12,0,10*ROW('Hygiene Data'!H111)))</f>
        <v/>
      </c>
      <c r="EC117" s="371" t="str">
        <f ca="1">+IF(OFFSET('Hygiene Data'!$H$13,0,10*ROW('Hygiene Data'!H111))="","",OFFSET('Hygiene Data'!$H$13,0,10*ROW('Hygiene Data'!H111)))</f>
        <v/>
      </c>
      <c r="ED117" s="371" t="str">
        <f ca="1">+IF(OFFSET('Hygiene Data'!$I$11,0,10*ROW('Hygiene Data'!I111))="","",OFFSET('Hygiene Data'!$I$11,0,10*ROW('Hygiene Data'!I111)))</f>
        <v/>
      </c>
      <c r="EE117" s="371" t="str">
        <f ca="1">+IF(OFFSET('Hygiene Data'!$I$12,0,10*ROW('Hygiene Data'!I111))="","",OFFSET('Hygiene Data'!$I$12,0,10*ROW('Hygiene Data'!I111)))</f>
        <v/>
      </c>
      <c r="EF117" s="371" t="str">
        <f ca="1">+IF(OFFSET('Hygiene Data'!$I$13,0,10*ROW('Hygiene Data'!I111))="","",OFFSET('Hygiene Data'!$I$13,0,10*ROW('Hygiene Data'!I111)))</f>
        <v/>
      </c>
    </row>
    <row r="118" spans="1:136" x14ac:dyDescent="0.25">
      <c r="A118" s="480" t="str">
        <f ca="1">+IF(OFFSET('Water Data'!$B$2,0,10*ROW('Water Data'!E112))="","",OFFSET('Water Data'!$B$2,0,10*ROW('Water Data'!E112)))</f>
        <v/>
      </c>
      <c r="B118" s="480"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7" t="str">
        <f t="shared" ca="1" si="1"/>
        <v/>
      </c>
      <c r="D118" s="508"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8"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8"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8"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8"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8"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8"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8"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8"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8"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8"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8"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8"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8"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8"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8"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8"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8"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9"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9"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9"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9"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9"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9"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9"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9"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9"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9"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9"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9"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9"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9"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9"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9"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9"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9"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9"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9"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9"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9"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9"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9"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9"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9"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9"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9"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9"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9"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10"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6"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10"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10"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10"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10"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10"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10"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10"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10"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10"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10"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10"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10"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10"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10"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10"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10"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1" t="str">
        <f ca="1">+IF(OFFSET('Water Data'!$D$27,0,10*ROW('Water Data'!D112))="","",OFFSET('Water Data'!$D$27,0,10*ROW('Water Data'!D112)))</f>
        <v/>
      </c>
      <c r="BT118" s="371" t="str">
        <f ca="1">+IF(OFFSET('Water Data'!$D$28,0,10*ROW('Water Data'!D112))="","",OFFSET('Water Data'!$D$28,0,10*ROW('Water Data'!D112)))</f>
        <v/>
      </c>
      <c r="BU118" s="371" t="str">
        <f ca="1">+IF(OFFSET('Water Data'!$D$29,0,10*ROW('Water Data'!D112))="","",OFFSET('Water Data'!$D$29,0,10*ROW('Water Data'!D112)))</f>
        <v/>
      </c>
      <c r="BV118" s="371" t="str">
        <f ca="1">+IF(OFFSET('Water Data'!$E$27,0,10*ROW('Water Data'!E112))="","",OFFSET('Water Data'!$E$27,0,10*ROW('Water Data'!E112)))</f>
        <v/>
      </c>
      <c r="BW118" s="371" t="str">
        <f ca="1">+IF(OFFSET('Water Data'!$E$28,0,10*ROW('Water Data'!E112))="","",OFFSET('Water Data'!$E$28,0,10*ROW('Water Data'!E112)))</f>
        <v/>
      </c>
      <c r="BX118" s="371" t="str">
        <f ca="1">+IF(OFFSET('Water Data'!$E$29,0,10*ROW('Water Data'!E112))="","",OFFSET('Water Data'!$E$29,0,10*ROW('Water Data'!E112)))</f>
        <v/>
      </c>
      <c r="BY118" s="371" t="str">
        <f ca="1">+IF(OFFSET('Water Data'!$F$27,0,10*ROW('Water Data'!F112))="","",OFFSET('Water Data'!$F$27,0,10*ROW('Water Data'!F112)))</f>
        <v/>
      </c>
      <c r="BZ118" s="371" t="str">
        <f ca="1">+IF(OFFSET('Water Data'!$F$28,0,10*ROW('Water Data'!F112))="","",OFFSET('Water Data'!$F$28,0,10*ROW('Water Data'!F112)))</f>
        <v/>
      </c>
      <c r="CA118" s="371" t="str">
        <f ca="1">+IF(OFFSET('Water Data'!$F$29,0,10*ROW('Water Data'!F112))="","",OFFSET('Water Data'!$F$29,0,10*ROW('Water Data'!F112)))</f>
        <v/>
      </c>
      <c r="CB118" s="371" t="str">
        <f ca="1">+IF(OFFSET('Water Data'!$G$27,0,10*ROW('Water Data'!G112))="","",OFFSET('Water Data'!$G$27,0,10*ROW('Water Data'!G112)))</f>
        <v/>
      </c>
      <c r="CC118" s="371" t="str">
        <f ca="1">+IF(OFFSET('Water Data'!$G$28,0,10*ROW('Water Data'!G112))="","",OFFSET('Water Data'!$G$28,0,10*ROW('Water Data'!G112)))</f>
        <v/>
      </c>
      <c r="CD118" s="371" t="str">
        <f ca="1">+IF(OFFSET('Water Data'!$G$29,0,10*ROW('Water Data'!G112))="","",OFFSET('Water Data'!$G$29,0,10*ROW('Water Data'!G112)))</f>
        <v/>
      </c>
      <c r="CE118" s="371" t="str">
        <f ca="1">+IF(OFFSET('Water Data'!$H$27,0,10*ROW('Water Data'!H112))="","",OFFSET('Water Data'!$H$27,0,10*ROW('Water Data'!H112)))</f>
        <v/>
      </c>
      <c r="CF118" s="371" t="str">
        <f ca="1">+IF(OFFSET('Water Data'!$H$28,0,10*ROW('Water Data'!H112))="","",OFFSET('Water Data'!$H$28,0,10*ROW('Water Data'!H112)))</f>
        <v/>
      </c>
      <c r="CG118" s="371" t="str">
        <f ca="1">+IF(OFFSET('Water Data'!$H$29,0,10*ROW('Water Data'!H112))="","",OFFSET('Water Data'!$H$29,0,10*ROW('Water Data'!H112)))</f>
        <v/>
      </c>
      <c r="CH118" s="371" t="str">
        <f ca="1">+IF(OFFSET('Water Data'!$I$27,0,10*ROW('Water Data'!I112))="","",OFFSET('Water Data'!$I$27,0,10*ROW('Water Data'!I112)))</f>
        <v/>
      </c>
      <c r="CI118" s="371" t="str">
        <f ca="1">+IF(OFFSET('Water Data'!$I$28,0,10*ROW('Water Data'!I112))="","",OFFSET('Water Data'!$I$28,0,10*ROW('Water Data'!I112)))</f>
        <v/>
      </c>
      <c r="CJ118" s="371" t="str">
        <f ca="1">+IF(OFFSET('Water Data'!$I$29,0,10*ROW('Water Data'!I112))="","",OFFSET('Water Data'!$I$29,0,10*ROW('Water Data'!I112)))</f>
        <v/>
      </c>
      <c r="CK118" s="371" t="str">
        <f ca="1">+IF(OFFSET('Sanitation Data'!$D$28,0,10*ROW('Sanitation Data'!D112))="","",OFFSET('Sanitation Data'!$D$28,0,10*ROW('Sanitation Data'!D112)))</f>
        <v/>
      </c>
      <c r="CL118" s="371" t="str">
        <f ca="1">+IF(OFFSET('Sanitation Data'!$D$29,0,10*ROW('Sanitation Data'!D112))="","",OFFSET('Sanitation Data'!$D$29,0,10*ROW('Sanitation Data'!D112)))</f>
        <v/>
      </c>
      <c r="CM118" s="371" t="str">
        <f ca="1">+IF(OFFSET('Sanitation Data'!$D$30,0,10*ROW('Sanitation Data'!D112))="","",OFFSET('Sanitation Data'!$D$30,0,10*ROW('Sanitation Data'!D112)))</f>
        <v/>
      </c>
      <c r="CN118" s="371" t="str">
        <f ca="1">+IF(OFFSET('Sanitation Data'!$D$31,0,10*ROW('Sanitation Data'!D112))="","",OFFSET('Sanitation Data'!$D$31,0,10*ROW('Sanitation Data'!D112)))</f>
        <v/>
      </c>
      <c r="CO118" s="371" t="str">
        <f ca="1">+IF(OFFSET('Sanitation Data'!$D$32,0,10*ROW('Sanitation Data'!D112))="","",OFFSET('Sanitation Data'!$D$32,0,10*ROW('Sanitation Data'!D112)))</f>
        <v/>
      </c>
      <c r="CP118" s="371" t="str">
        <f ca="1">+IF(OFFSET('Sanitation Data'!$E$28,0,10*ROW('Sanitation Data'!E112))="","",OFFSET('Sanitation Data'!$E$28,0,10*ROW('Sanitation Data'!E112)))</f>
        <v/>
      </c>
      <c r="CQ118" s="371" t="str">
        <f ca="1">+IF(OFFSET('Sanitation Data'!$E$29,0,10*ROW('Sanitation Data'!E112))="","",OFFSET('Sanitation Data'!$E$29,0,10*ROW('Sanitation Data'!E112)))</f>
        <v/>
      </c>
      <c r="CR118" s="371" t="str">
        <f ca="1">+IF(OFFSET('Sanitation Data'!$E$30,0,10*ROW('Sanitation Data'!E112))="","",OFFSET('Sanitation Data'!$E$30,0,10*ROW('Sanitation Data'!E112)))</f>
        <v/>
      </c>
      <c r="CS118" s="371" t="str">
        <f ca="1">+IF(OFFSET('Sanitation Data'!$E$31,0,10*ROW('Sanitation Data'!E112))="","",OFFSET('Sanitation Data'!$E$31,0,10*ROW('Sanitation Data'!E112)))</f>
        <v/>
      </c>
      <c r="CT118" s="371" t="str">
        <f ca="1">+IF(OFFSET('Sanitation Data'!$E$32,0,10*ROW('Sanitation Data'!E112))="","",OFFSET('Sanitation Data'!$E$32,0,10*ROW('Sanitation Data'!E112)))</f>
        <v/>
      </c>
      <c r="CU118" s="371" t="str">
        <f ca="1">+IF(OFFSET('Sanitation Data'!$F$28,0,10*ROW('Sanitation Data'!F112))="","",OFFSET('Sanitation Data'!$F$28,0,10*ROW('Sanitation Data'!F112)))</f>
        <v/>
      </c>
      <c r="CV118" s="371" t="str">
        <f ca="1">+IF(OFFSET('Sanitation Data'!$F$29,0,10*ROW('Sanitation Data'!F112))="","",OFFSET('Sanitation Data'!$F$29,0,10*ROW('Sanitation Data'!F112)))</f>
        <v/>
      </c>
      <c r="CW118" s="371" t="str">
        <f ca="1">+IF(OFFSET('Sanitation Data'!$F$30,0,10*ROW('Sanitation Data'!F112))="","",OFFSET('Sanitation Data'!$F$30,0,10*ROW('Sanitation Data'!F112)))</f>
        <v/>
      </c>
      <c r="CX118" s="371" t="str">
        <f ca="1">+IF(OFFSET('Sanitation Data'!$F$31,0,10*ROW('Sanitation Data'!F112))="","",OFFSET('Sanitation Data'!$F$31,0,10*ROW('Sanitation Data'!F112)))</f>
        <v/>
      </c>
      <c r="CY118" s="371" t="str">
        <f ca="1">+IF(OFFSET('Sanitation Data'!$F$32,0,10*ROW('Sanitation Data'!F112))="","",OFFSET('Sanitation Data'!$F$32,0,10*ROW('Sanitation Data'!F112)))</f>
        <v/>
      </c>
      <c r="CZ118" s="371" t="str">
        <f ca="1">+IF(OFFSET('Sanitation Data'!$G$28,0,10*ROW('Sanitation Data'!G112))="","",OFFSET('Sanitation Data'!$G$28,0,10*ROW('Sanitation Data'!G112)))</f>
        <v/>
      </c>
      <c r="DA118" s="371" t="str">
        <f ca="1">+IF(OFFSET('Sanitation Data'!$G$29,0,10*ROW('Sanitation Data'!G112))="","",OFFSET('Sanitation Data'!$G$29,0,10*ROW('Sanitation Data'!G112)))</f>
        <v/>
      </c>
      <c r="DB118" s="371" t="str">
        <f ca="1">+IF(OFFSET('Sanitation Data'!$G$30,0,10*ROW('Sanitation Data'!G112))="","",OFFSET('Sanitation Data'!$G$30,0,10*ROW('Sanitation Data'!G112)))</f>
        <v/>
      </c>
      <c r="DC118" s="371" t="str">
        <f ca="1">+IF(OFFSET('Sanitation Data'!$G$31,0,10*ROW('Sanitation Data'!G112))="","",OFFSET('Sanitation Data'!$G$31,0,10*ROW('Sanitation Data'!G112)))</f>
        <v/>
      </c>
      <c r="DD118" s="371" t="str">
        <f ca="1">+IF(OFFSET('Sanitation Data'!$G$32,0,10*ROW('Sanitation Data'!G112))="","",OFFSET('Sanitation Data'!$G$32,0,10*ROW('Sanitation Data'!G112)))</f>
        <v/>
      </c>
      <c r="DE118" s="371" t="str">
        <f ca="1">+IF(OFFSET('Sanitation Data'!$H$28,0,10*ROW('Sanitation Data'!H112))="","",OFFSET('Sanitation Data'!$H$28,0,10*ROW('Sanitation Data'!H112)))</f>
        <v/>
      </c>
      <c r="DF118" s="371" t="str">
        <f ca="1">+IF(OFFSET('Sanitation Data'!$H$29,0,10*ROW('Sanitation Data'!H112))="","",OFFSET('Sanitation Data'!$H$29,0,10*ROW('Sanitation Data'!H112)))</f>
        <v/>
      </c>
      <c r="DG118" s="371" t="str">
        <f ca="1">+IF(OFFSET('Sanitation Data'!$H$30,0,10*ROW('Sanitation Data'!H112))="","",OFFSET('Sanitation Data'!$H$30,0,10*ROW('Sanitation Data'!H112)))</f>
        <v/>
      </c>
      <c r="DH118" s="371" t="str">
        <f ca="1">+IF(OFFSET('Sanitation Data'!$H$31,0,10*ROW('Sanitation Data'!H112))="","",OFFSET('Sanitation Data'!$H$31,0,10*ROW('Sanitation Data'!H112)))</f>
        <v/>
      </c>
      <c r="DI118" s="371" t="str">
        <f ca="1">+IF(OFFSET('Sanitation Data'!$H$32,0,10*ROW('Sanitation Data'!H112))="","",OFFSET('Sanitation Data'!$H$32,0,10*ROW('Sanitation Data'!H112)))</f>
        <v/>
      </c>
      <c r="DJ118" s="371" t="str">
        <f ca="1">+IF(OFFSET('Sanitation Data'!$I$28,0,10*ROW('Sanitation Data'!I112))="","",OFFSET('Sanitation Data'!$I$28,0,10*ROW('Sanitation Data'!I112)))</f>
        <v/>
      </c>
      <c r="DK118" s="371" t="str">
        <f ca="1">+IF(OFFSET('Sanitation Data'!$I$29,0,10*ROW('Sanitation Data'!I112))="","",OFFSET('Sanitation Data'!$I$29,0,10*ROW('Sanitation Data'!I112)))</f>
        <v/>
      </c>
      <c r="DL118" s="371" t="str">
        <f ca="1">+IF(OFFSET('Sanitation Data'!$I$30,0,10*ROW('Sanitation Data'!I112))="","",OFFSET('Sanitation Data'!$I$30,0,10*ROW('Sanitation Data'!I112)))</f>
        <v/>
      </c>
      <c r="DM118" s="371" t="str">
        <f ca="1">+IF(OFFSET('Sanitation Data'!$I$31,0,10*ROW('Sanitation Data'!I112))="","",OFFSET('Sanitation Data'!$I$31,0,10*ROW('Sanitation Data'!I112)))</f>
        <v/>
      </c>
      <c r="DN118" s="371" t="str">
        <f ca="1">+IF(OFFSET('Sanitation Data'!$I$32,0,10*ROW('Sanitation Data'!I112))="","",OFFSET('Sanitation Data'!$I$32,0,10*ROW('Sanitation Data'!I112)))</f>
        <v/>
      </c>
      <c r="DO118" s="371" t="str">
        <f ca="1">+IF(OFFSET('Hygiene Data'!$D$11,0,10*ROW('Hygiene Data'!D112))="","",OFFSET('Hygiene Data'!$D$11,0,10*ROW('Hygiene Data'!D112)))</f>
        <v/>
      </c>
      <c r="DP118" s="371" t="str">
        <f ca="1">+IF(OFFSET('Hygiene Data'!$D$12,0,10*ROW('Hygiene Data'!D112))="","",OFFSET('Hygiene Data'!$D$12,0,10*ROW('Hygiene Data'!D112)))</f>
        <v/>
      </c>
      <c r="DQ118" s="371" t="str">
        <f ca="1">+IF(OFFSET('Hygiene Data'!$D$13,0,10*ROW('Hygiene Data'!D112))="","",OFFSET('Hygiene Data'!$D$13,0,10*ROW('Hygiene Data'!D112)))</f>
        <v/>
      </c>
      <c r="DR118" s="371" t="str">
        <f ca="1">+IF(OFFSET('Hygiene Data'!$E$11,0,10*ROW('Hygiene Data'!E112))="","",OFFSET('Hygiene Data'!$E$11,0,10*ROW('Hygiene Data'!E112)))</f>
        <v/>
      </c>
      <c r="DS118" s="371" t="str">
        <f ca="1">+IF(OFFSET('Hygiene Data'!$E$12,0,10*ROW('Hygiene Data'!E112))="","",OFFSET('Hygiene Data'!$E$12,0,10*ROW('Hygiene Data'!E112)))</f>
        <v/>
      </c>
      <c r="DT118" s="371" t="str">
        <f ca="1">+IF(OFFSET('Hygiene Data'!$E$13,0,10*ROW('Hygiene Data'!E112))="","",OFFSET('Hygiene Data'!$E$13,0,10*ROW('Hygiene Data'!E112)))</f>
        <v/>
      </c>
      <c r="DU118" s="371" t="str">
        <f ca="1">+IF(OFFSET('Hygiene Data'!$F$11,0,10*ROW('Hygiene Data'!F112))="","",OFFSET('Hygiene Data'!$F$11,0,10*ROW('Hygiene Data'!F112)))</f>
        <v/>
      </c>
      <c r="DV118" s="371" t="str">
        <f ca="1">+IF(OFFSET('Hygiene Data'!$F$12,0,10*ROW('Hygiene Data'!F112))="","",OFFSET('Hygiene Data'!$F$12,0,10*ROW('Hygiene Data'!F112)))</f>
        <v/>
      </c>
      <c r="DW118" s="371" t="str">
        <f ca="1">+IF(OFFSET('Hygiene Data'!$F$13,0,10*ROW('Hygiene Data'!F112))="","",OFFSET('Hygiene Data'!$F$13,0,10*ROW('Hygiene Data'!F112)))</f>
        <v/>
      </c>
      <c r="DX118" s="371" t="str">
        <f ca="1">+IF(OFFSET('Hygiene Data'!$G$11,0,10*ROW('Hygiene Data'!G112))="","",OFFSET('Hygiene Data'!$G$11,0,10*ROW('Hygiene Data'!G112)))</f>
        <v/>
      </c>
      <c r="DY118" s="371" t="str">
        <f ca="1">+IF(OFFSET('Hygiene Data'!$G$12,0,10*ROW('Hygiene Data'!G112))="","",OFFSET('Hygiene Data'!$G$12,0,10*ROW('Hygiene Data'!G112)))</f>
        <v/>
      </c>
      <c r="DZ118" s="371" t="str">
        <f ca="1">+IF(OFFSET('Hygiene Data'!$G$13,0,10*ROW('Hygiene Data'!G112))="","",OFFSET('Hygiene Data'!$G$13,0,10*ROW('Hygiene Data'!G112)))</f>
        <v/>
      </c>
      <c r="EA118" s="371" t="str">
        <f ca="1">+IF(OFFSET('Hygiene Data'!$H$11,0,10*ROW('Hygiene Data'!H112))="","",OFFSET('Hygiene Data'!$H$11,0,10*ROW('Hygiene Data'!H112)))</f>
        <v/>
      </c>
      <c r="EB118" s="371" t="str">
        <f ca="1">+IF(OFFSET('Hygiene Data'!$H$12,0,10*ROW('Hygiene Data'!H112))="","",OFFSET('Hygiene Data'!$H$12,0,10*ROW('Hygiene Data'!H112)))</f>
        <v/>
      </c>
      <c r="EC118" s="371" t="str">
        <f ca="1">+IF(OFFSET('Hygiene Data'!$H$13,0,10*ROW('Hygiene Data'!H112))="","",OFFSET('Hygiene Data'!$H$13,0,10*ROW('Hygiene Data'!H112)))</f>
        <v/>
      </c>
      <c r="ED118" s="371" t="str">
        <f ca="1">+IF(OFFSET('Hygiene Data'!$I$11,0,10*ROW('Hygiene Data'!I112))="","",OFFSET('Hygiene Data'!$I$11,0,10*ROW('Hygiene Data'!I112)))</f>
        <v/>
      </c>
      <c r="EE118" s="371" t="str">
        <f ca="1">+IF(OFFSET('Hygiene Data'!$I$12,0,10*ROW('Hygiene Data'!I112))="","",OFFSET('Hygiene Data'!$I$12,0,10*ROW('Hygiene Data'!I112)))</f>
        <v/>
      </c>
      <c r="EF118" s="371" t="str">
        <f ca="1">+IF(OFFSET('Hygiene Data'!$I$13,0,10*ROW('Hygiene Data'!I112))="","",OFFSET('Hygiene Data'!$I$13,0,10*ROW('Hygiene Data'!I112)))</f>
        <v/>
      </c>
    </row>
    <row r="119" spans="1:136" x14ac:dyDescent="0.25">
      <c r="A119" s="480" t="str">
        <f ca="1">+IF(OFFSET('Water Data'!$B$2,0,10*ROW('Water Data'!E113))="","",OFFSET('Water Data'!$B$2,0,10*ROW('Water Data'!E113)))</f>
        <v/>
      </c>
      <c r="B119" s="480"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7" t="str">
        <f t="shared" ca="1" si="1"/>
        <v/>
      </c>
      <c r="D119" s="508"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8"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8"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8"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8"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8"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8"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8"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8"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8"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8"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8"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8"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8"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8"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8"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8"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8"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9"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9"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9"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9"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9"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9"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9"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9"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9"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9"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9"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9"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9"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9"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9"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9"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9"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9"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9"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9"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9"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9"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9"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9"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9"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9"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9"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9"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9"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9"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10"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6"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10"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10"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10"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10"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10"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10"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10"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10"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10"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10"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10"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10"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10"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10"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10"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10"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1" t="str">
        <f ca="1">+IF(OFFSET('Water Data'!$D$27,0,10*ROW('Water Data'!D113))="","",OFFSET('Water Data'!$D$27,0,10*ROW('Water Data'!D113)))</f>
        <v/>
      </c>
      <c r="BT119" s="371" t="str">
        <f ca="1">+IF(OFFSET('Water Data'!$D$28,0,10*ROW('Water Data'!D113))="","",OFFSET('Water Data'!$D$28,0,10*ROW('Water Data'!D113)))</f>
        <v/>
      </c>
      <c r="BU119" s="371" t="str">
        <f ca="1">+IF(OFFSET('Water Data'!$D$29,0,10*ROW('Water Data'!D113))="","",OFFSET('Water Data'!$D$29,0,10*ROW('Water Data'!D113)))</f>
        <v/>
      </c>
      <c r="BV119" s="371" t="str">
        <f ca="1">+IF(OFFSET('Water Data'!$E$27,0,10*ROW('Water Data'!E113))="","",OFFSET('Water Data'!$E$27,0,10*ROW('Water Data'!E113)))</f>
        <v/>
      </c>
      <c r="BW119" s="371" t="str">
        <f ca="1">+IF(OFFSET('Water Data'!$E$28,0,10*ROW('Water Data'!E113))="","",OFFSET('Water Data'!$E$28,0,10*ROW('Water Data'!E113)))</f>
        <v/>
      </c>
      <c r="BX119" s="371" t="str">
        <f ca="1">+IF(OFFSET('Water Data'!$E$29,0,10*ROW('Water Data'!E113))="","",OFFSET('Water Data'!$E$29,0,10*ROW('Water Data'!E113)))</f>
        <v/>
      </c>
      <c r="BY119" s="371" t="str">
        <f ca="1">+IF(OFFSET('Water Data'!$F$27,0,10*ROW('Water Data'!F113))="","",OFFSET('Water Data'!$F$27,0,10*ROW('Water Data'!F113)))</f>
        <v/>
      </c>
      <c r="BZ119" s="371" t="str">
        <f ca="1">+IF(OFFSET('Water Data'!$F$28,0,10*ROW('Water Data'!F113))="","",OFFSET('Water Data'!$F$28,0,10*ROW('Water Data'!F113)))</f>
        <v/>
      </c>
      <c r="CA119" s="371" t="str">
        <f ca="1">+IF(OFFSET('Water Data'!$F$29,0,10*ROW('Water Data'!F113))="","",OFFSET('Water Data'!$F$29,0,10*ROW('Water Data'!F113)))</f>
        <v/>
      </c>
      <c r="CB119" s="371" t="str">
        <f ca="1">+IF(OFFSET('Water Data'!$G$27,0,10*ROW('Water Data'!G113))="","",OFFSET('Water Data'!$G$27,0,10*ROW('Water Data'!G113)))</f>
        <v/>
      </c>
      <c r="CC119" s="371" t="str">
        <f ca="1">+IF(OFFSET('Water Data'!$G$28,0,10*ROW('Water Data'!G113))="","",OFFSET('Water Data'!$G$28,0,10*ROW('Water Data'!G113)))</f>
        <v/>
      </c>
      <c r="CD119" s="371" t="str">
        <f ca="1">+IF(OFFSET('Water Data'!$G$29,0,10*ROW('Water Data'!G113))="","",OFFSET('Water Data'!$G$29,0,10*ROW('Water Data'!G113)))</f>
        <v/>
      </c>
      <c r="CE119" s="371" t="str">
        <f ca="1">+IF(OFFSET('Water Data'!$H$27,0,10*ROW('Water Data'!H113))="","",OFFSET('Water Data'!$H$27,0,10*ROW('Water Data'!H113)))</f>
        <v/>
      </c>
      <c r="CF119" s="371" t="str">
        <f ca="1">+IF(OFFSET('Water Data'!$H$28,0,10*ROW('Water Data'!H113))="","",OFFSET('Water Data'!$H$28,0,10*ROW('Water Data'!H113)))</f>
        <v/>
      </c>
      <c r="CG119" s="371" t="str">
        <f ca="1">+IF(OFFSET('Water Data'!$H$29,0,10*ROW('Water Data'!H113))="","",OFFSET('Water Data'!$H$29,0,10*ROW('Water Data'!H113)))</f>
        <v/>
      </c>
      <c r="CH119" s="371" t="str">
        <f ca="1">+IF(OFFSET('Water Data'!$I$27,0,10*ROW('Water Data'!I113))="","",OFFSET('Water Data'!$I$27,0,10*ROW('Water Data'!I113)))</f>
        <v/>
      </c>
      <c r="CI119" s="371" t="str">
        <f ca="1">+IF(OFFSET('Water Data'!$I$28,0,10*ROW('Water Data'!I113))="","",OFFSET('Water Data'!$I$28,0,10*ROW('Water Data'!I113)))</f>
        <v/>
      </c>
      <c r="CJ119" s="371" t="str">
        <f ca="1">+IF(OFFSET('Water Data'!$I$29,0,10*ROW('Water Data'!I113))="","",OFFSET('Water Data'!$I$29,0,10*ROW('Water Data'!I113)))</f>
        <v/>
      </c>
      <c r="CK119" s="371" t="str">
        <f ca="1">+IF(OFFSET('Sanitation Data'!$D$28,0,10*ROW('Sanitation Data'!D113))="","",OFFSET('Sanitation Data'!$D$28,0,10*ROW('Sanitation Data'!D113)))</f>
        <v/>
      </c>
      <c r="CL119" s="371" t="str">
        <f ca="1">+IF(OFFSET('Sanitation Data'!$D$29,0,10*ROW('Sanitation Data'!D113))="","",OFFSET('Sanitation Data'!$D$29,0,10*ROW('Sanitation Data'!D113)))</f>
        <v/>
      </c>
      <c r="CM119" s="371" t="str">
        <f ca="1">+IF(OFFSET('Sanitation Data'!$D$30,0,10*ROW('Sanitation Data'!D113))="","",OFFSET('Sanitation Data'!$D$30,0,10*ROW('Sanitation Data'!D113)))</f>
        <v/>
      </c>
      <c r="CN119" s="371" t="str">
        <f ca="1">+IF(OFFSET('Sanitation Data'!$D$31,0,10*ROW('Sanitation Data'!D113))="","",OFFSET('Sanitation Data'!$D$31,0,10*ROW('Sanitation Data'!D113)))</f>
        <v/>
      </c>
      <c r="CO119" s="371" t="str">
        <f ca="1">+IF(OFFSET('Sanitation Data'!$D$32,0,10*ROW('Sanitation Data'!D113))="","",OFFSET('Sanitation Data'!$D$32,0,10*ROW('Sanitation Data'!D113)))</f>
        <v/>
      </c>
      <c r="CP119" s="371" t="str">
        <f ca="1">+IF(OFFSET('Sanitation Data'!$E$28,0,10*ROW('Sanitation Data'!E113))="","",OFFSET('Sanitation Data'!$E$28,0,10*ROW('Sanitation Data'!E113)))</f>
        <v/>
      </c>
      <c r="CQ119" s="371" t="str">
        <f ca="1">+IF(OFFSET('Sanitation Data'!$E$29,0,10*ROW('Sanitation Data'!E113))="","",OFFSET('Sanitation Data'!$E$29,0,10*ROW('Sanitation Data'!E113)))</f>
        <v/>
      </c>
      <c r="CR119" s="371" t="str">
        <f ca="1">+IF(OFFSET('Sanitation Data'!$E$30,0,10*ROW('Sanitation Data'!E113))="","",OFFSET('Sanitation Data'!$E$30,0,10*ROW('Sanitation Data'!E113)))</f>
        <v/>
      </c>
      <c r="CS119" s="371" t="str">
        <f ca="1">+IF(OFFSET('Sanitation Data'!$E$31,0,10*ROW('Sanitation Data'!E113))="","",OFFSET('Sanitation Data'!$E$31,0,10*ROW('Sanitation Data'!E113)))</f>
        <v/>
      </c>
      <c r="CT119" s="371" t="str">
        <f ca="1">+IF(OFFSET('Sanitation Data'!$E$32,0,10*ROW('Sanitation Data'!E113))="","",OFFSET('Sanitation Data'!$E$32,0,10*ROW('Sanitation Data'!E113)))</f>
        <v/>
      </c>
      <c r="CU119" s="371" t="str">
        <f ca="1">+IF(OFFSET('Sanitation Data'!$F$28,0,10*ROW('Sanitation Data'!F113))="","",OFFSET('Sanitation Data'!$F$28,0,10*ROW('Sanitation Data'!F113)))</f>
        <v/>
      </c>
      <c r="CV119" s="371" t="str">
        <f ca="1">+IF(OFFSET('Sanitation Data'!$F$29,0,10*ROW('Sanitation Data'!F113))="","",OFFSET('Sanitation Data'!$F$29,0,10*ROW('Sanitation Data'!F113)))</f>
        <v/>
      </c>
      <c r="CW119" s="371" t="str">
        <f ca="1">+IF(OFFSET('Sanitation Data'!$F$30,0,10*ROW('Sanitation Data'!F113))="","",OFFSET('Sanitation Data'!$F$30,0,10*ROW('Sanitation Data'!F113)))</f>
        <v/>
      </c>
      <c r="CX119" s="371" t="str">
        <f ca="1">+IF(OFFSET('Sanitation Data'!$F$31,0,10*ROW('Sanitation Data'!F113))="","",OFFSET('Sanitation Data'!$F$31,0,10*ROW('Sanitation Data'!F113)))</f>
        <v/>
      </c>
      <c r="CY119" s="371" t="str">
        <f ca="1">+IF(OFFSET('Sanitation Data'!$F$32,0,10*ROW('Sanitation Data'!F113))="","",OFFSET('Sanitation Data'!$F$32,0,10*ROW('Sanitation Data'!F113)))</f>
        <v/>
      </c>
      <c r="CZ119" s="371" t="str">
        <f ca="1">+IF(OFFSET('Sanitation Data'!$G$28,0,10*ROW('Sanitation Data'!G113))="","",OFFSET('Sanitation Data'!$G$28,0,10*ROW('Sanitation Data'!G113)))</f>
        <v/>
      </c>
      <c r="DA119" s="371" t="str">
        <f ca="1">+IF(OFFSET('Sanitation Data'!$G$29,0,10*ROW('Sanitation Data'!G113))="","",OFFSET('Sanitation Data'!$G$29,0,10*ROW('Sanitation Data'!G113)))</f>
        <v/>
      </c>
      <c r="DB119" s="371" t="str">
        <f ca="1">+IF(OFFSET('Sanitation Data'!$G$30,0,10*ROW('Sanitation Data'!G113))="","",OFFSET('Sanitation Data'!$G$30,0,10*ROW('Sanitation Data'!G113)))</f>
        <v/>
      </c>
      <c r="DC119" s="371" t="str">
        <f ca="1">+IF(OFFSET('Sanitation Data'!$G$31,0,10*ROW('Sanitation Data'!G113))="","",OFFSET('Sanitation Data'!$G$31,0,10*ROW('Sanitation Data'!G113)))</f>
        <v/>
      </c>
      <c r="DD119" s="371" t="str">
        <f ca="1">+IF(OFFSET('Sanitation Data'!$G$32,0,10*ROW('Sanitation Data'!G113))="","",OFFSET('Sanitation Data'!$G$32,0,10*ROW('Sanitation Data'!G113)))</f>
        <v/>
      </c>
      <c r="DE119" s="371" t="str">
        <f ca="1">+IF(OFFSET('Sanitation Data'!$H$28,0,10*ROW('Sanitation Data'!H113))="","",OFFSET('Sanitation Data'!$H$28,0,10*ROW('Sanitation Data'!H113)))</f>
        <v/>
      </c>
      <c r="DF119" s="371" t="str">
        <f ca="1">+IF(OFFSET('Sanitation Data'!$H$29,0,10*ROW('Sanitation Data'!H113))="","",OFFSET('Sanitation Data'!$H$29,0,10*ROW('Sanitation Data'!H113)))</f>
        <v/>
      </c>
      <c r="DG119" s="371" t="str">
        <f ca="1">+IF(OFFSET('Sanitation Data'!$H$30,0,10*ROW('Sanitation Data'!H113))="","",OFFSET('Sanitation Data'!$H$30,0,10*ROW('Sanitation Data'!H113)))</f>
        <v/>
      </c>
      <c r="DH119" s="371" t="str">
        <f ca="1">+IF(OFFSET('Sanitation Data'!$H$31,0,10*ROW('Sanitation Data'!H113))="","",OFFSET('Sanitation Data'!$H$31,0,10*ROW('Sanitation Data'!H113)))</f>
        <v/>
      </c>
      <c r="DI119" s="371" t="str">
        <f ca="1">+IF(OFFSET('Sanitation Data'!$H$32,0,10*ROW('Sanitation Data'!H113))="","",OFFSET('Sanitation Data'!$H$32,0,10*ROW('Sanitation Data'!H113)))</f>
        <v/>
      </c>
      <c r="DJ119" s="371" t="str">
        <f ca="1">+IF(OFFSET('Sanitation Data'!$I$28,0,10*ROW('Sanitation Data'!I113))="","",OFFSET('Sanitation Data'!$I$28,0,10*ROW('Sanitation Data'!I113)))</f>
        <v/>
      </c>
      <c r="DK119" s="371" t="str">
        <f ca="1">+IF(OFFSET('Sanitation Data'!$I$29,0,10*ROW('Sanitation Data'!I113))="","",OFFSET('Sanitation Data'!$I$29,0,10*ROW('Sanitation Data'!I113)))</f>
        <v/>
      </c>
      <c r="DL119" s="371" t="str">
        <f ca="1">+IF(OFFSET('Sanitation Data'!$I$30,0,10*ROW('Sanitation Data'!I113))="","",OFFSET('Sanitation Data'!$I$30,0,10*ROW('Sanitation Data'!I113)))</f>
        <v/>
      </c>
      <c r="DM119" s="371" t="str">
        <f ca="1">+IF(OFFSET('Sanitation Data'!$I$31,0,10*ROW('Sanitation Data'!I113))="","",OFFSET('Sanitation Data'!$I$31,0,10*ROW('Sanitation Data'!I113)))</f>
        <v/>
      </c>
      <c r="DN119" s="371" t="str">
        <f ca="1">+IF(OFFSET('Sanitation Data'!$I$32,0,10*ROW('Sanitation Data'!I113))="","",OFFSET('Sanitation Data'!$I$32,0,10*ROW('Sanitation Data'!I113)))</f>
        <v/>
      </c>
      <c r="DO119" s="371" t="str">
        <f ca="1">+IF(OFFSET('Hygiene Data'!$D$11,0,10*ROW('Hygiene Data'!D113))="","",OFFSET('Hygiene Data'!$D$11,0,10*ROW('Hygiene Data'!D113)))</f>
        <v/>
      </c>
      <c r="DP119" s="371" t="str">
        <f ca="1">+IF(OFFSET('Hygiene Data'!$D$12,0,10*ROW('Hygiene Data'!D113))="","",OFFSET('Hygiene Data'!$D$12,0,10*ROW('Hygiene Data'!D113)))</f>
        <v/>
      </c>
      <c r="DQ119" s="371" t="str">
        <f ca="1">+IF(OFFSET('Hygiene Data'!$D$13,0,10*ROW('Hygiene Data'!D113))="","",OFFSET('Hygiene Data'!$D$13,0,10*ROW('Hygiene Data'!D113)))</f>
        <v/>
      </c>
      <c r="DR119" s="371" t="str">
        <f ca="1">+IF(OFFSET('Hygiene Data'!$E$11,0,10*ROW('Hygiene Data'!E113))="","",OFFSET('Hygiene Data'!$E$11,0,10*ROW('Hygiene Data'!E113)))</f>
        <v/>
      </c>
      <c r="DS119" s="371" t="str">
        <f ca="1">+IF(OFFSET('Hygiene Data'!$E$12,0,10*ROW('Hygiene Data'!E113))="","",OFFSET('Hygiene Data'!$E$12,0,10*ROW('Hygiene Data'!E113)))</f>
        <v/>
      </c>
      <c r="DT119" s="371" t="str">
        <f ca="1">+IF(OFFSET('Hygiene Data'!$E$13,0,10*ROW('Hygiene Data'!E113))="","",OFFSET('Hygiene Data'!$E$13,0,10*ROW('Hygiene Data'!E113)))</f>
        <v/>
      </c>
      <c r="DU119" s="371" t="str">
        <f ca="1">+IF(OFFSET('Hygiene Data'!$F$11,0,10*ROW('Hygiene Data'!F113))="","",OFFSET('Hygiene Data'!$F$11,0,10*ROW('Hygiene Data'!F113)))</f>
        <v/>
      </c>
      <c r="DV119" s="371" t="str">
        <f ca="1">+IF(OFFSET('Hygiene Data'!$F$12,0,10*ROW('Hygiene Data'!F113))="","",OFFSET('Hygiene Data'!$F$12,0,10*ROW('Hygiene Data'!F113)))</f>
        <v/>
      </c>
      <c r="DW119" s="371" t="str">
        <f ca="1">+IF(OFFSET('Hygiene Data'!$F$13,0,10*ROW('Hygiene Data'!F113))="","",OFFSET('Hygiene Data'!$F$13,0,10*ROW('Hygiene Data'!F113)))</f>
        <v/>
      </c>
      <c r="DX119" s="371" t="str">
        <f ca="1">+IF(OFFSET('Hygiene Data'!$G$11,0,10*ROW('Hygiene Data'!G113))="","",OFFSET('Hygiene Data'!$G$11,0,10*ROW('Hygiene Data'!G113)))</f>
        <v/>
      </c>
      <c r="DY119" s="371" t="str">
        <f ca="1">+IF(OFFSET('Hygiene Data'!$G$12,0,10*ROW('Hygiene Data'!G113))="","",OFFSET('Hygiene Data'!$G$12,0,10*ROW('Hygiene Data'!G113)))</f>
        <v/>
      </c>
      <c r="DZ119" s="371" t="str">
        <f ca="1">+IF(OFFSET('Hygiene Data'!$G$13,0,10*ROW('Hygiene Data'!G113))="","",OFFSET('Hygiene Data'!$G$13,0,10*ROW('Hygiene Data'!G113)))</f>
        <v/>
      </c>
      <c r="EA119" s="371" t="str">
        <f ca="1">+IF(OFFSET('Hygiene Data'!$H$11,0,10*ROW('Hygiene Data'!H113))="","",OFFSET('Hygiene Data'!$H$11,0,10*ROW('Hygiene Data'!H113)))</f>
        <v/>
      </c>
      <c r="EB119" s="371" t="str">
        <f ca="1">+IF(OFFSET('Hygiene Data'!$H$12,0,10*ROW('Hygiene Data'!H113))="","",OFFSET('Hygiene Data'!$H$12,0,10*ROW('Hygiene Data'!H113)))</f>
        <v/>
      </c>
      <c r="EC119" s="371" t="str">
        <f ca="1">+IF(OFFSET('Hygiene Data'!$H$13,0,10*ROW('Hygiene Data'!H113))="","",OFFSET('Hygiene Data'!$H$13,0,10*ROW('Hygiene Data'!H113)))</f>
        <v/>
      </c>
      <c r="ED119" s="371" t="str">
        <f ca="1">+IF(OFFSET('Hygiene Data'!$I$11,0,10*ROW('Hygiene Data'!I113))="","",OFFSET('Hygiene Data'!$I$11,0,10*ROW('Hygiene Data'!I113)))</f>
        <v/>
      </c>
      <c r="EE119" s="371" t="str">
        <f ca="1">+IF(OFFSET('Hygiene Data'!$I$12,0,10*ROW('Hygiene Data'!I113))="","",OFFSET('Hygiene Data'!$I$12,0,10*ROW('Hygiene Data'!I113)))</f>
        <v/>
      </c>
      <c r="EF119" s="371" t="str">
        <f ca="1">+IF(OFFSET('Hygiene Data'!$I$13,0,10*ROW('Hygiene Data'!I113))="","",OFFSET('Hygiene Data'!$I$13,0,10*ROW('Hygiene Data'!I113)))</f>
        <v/>
      </c>
    </row>
    <row r="120" spans="1:136" x14ac:dyDescent="0.25">
      <c r="A120" s="480" t="str">
        <f ca="1">+IF(OFFSET('Water Data'!$B$2,0,10*ROW('Water Data'!E114))="","",OFFSET('Water Data'!$B$2,0,10*ROW('Water Data'!E114)))</f>
        <v/>
      </c>
      <c r="B120" s="480"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7" t="str">
        <f t="shared" ca="1" si="1"/>
        <v/>
      </c>
      <c r="D120" s="508"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8"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8"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8"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8"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8"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8"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8"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8"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8"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8"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8"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8"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8"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8"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8"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8"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8"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9"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9"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9"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9"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9"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9"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9"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9"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9"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9"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9"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9"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9"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9"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9"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9"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9"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9"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9"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9"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9"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9"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9"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9"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9"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9"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9"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9"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9"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9"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10"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6"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10"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10"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10"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10"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10"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10"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10"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10"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10"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10"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10"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10"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10"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10"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10"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10"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1" t="str">
        <f ca="1">+IF(OFFSET('Water Data'!$D$27,0,10*ROW('Water Data'!D114))="","",OFFSET('Water Data'!$D$27,0,10*ROW('Water Data'!D114)))</f>
        <v/>
      </c>
      <c r="BT120" s="371" t="str">
        <f ca="1">+IF(OFFSET('Water Data'!$D$28,0,10*ROW('Water Data'!D114))="","",OFFSET('Water Data'!$D$28,0,10*ROW('Water Data'!D114)))</f>
        <v/>
      </c>
      <c r="BU120" s="371" t="str">
        <f ca="1">+IF(OFFSET('Water Data'!$D$29,0,10*ROW('Water Data'!D114))="","",OFFSET('Water Data'!$D$29,0,10*ROW('Water Data'!D114)))</f>
        <v/>
      </c>
      <c r="BV120" s="371" t="str">
        <f ca="1">+IF(OFFSET('Water Data'!$E$27,0,10*ROW('Water Data'!E114))="","",OFFSET('Water Data'!$E$27,0,10*ROW('Water Data'!E114)))</f>
        <v/>
      </c>
      <c r="BW120" s="371" t="str">
        <f ca="1">+IF(OFFSET('Water Data'!$E$28,0,10*ROW('Water Data'!E114))="","",OFFSET('Water Data'!$E$28,0,10*ROW('Water Data'!E114)))</f>
        <v/>
      </c>
      <c r="BX120" s="371" t="str">
        <f ca="1">+IF(OFFSET('Water Data'!$E$29,0,10*ROW('Water Data'!E114))="","",OFFSET('Water Data'!$E$29,0,10*ROW('Water Data'!E114)))</f>
        <v/>
      </c>
      <c r="BY120" s="371" t="str">
        <f ca="1">+IF(OFFSET('Water Data'!$F$27,0,10*ROW('Water Data'!F114))="","",OFFSET('Water Data'!$F$27,0,10*ROW('Water Data'!F114)))</f>
        <v/>
      </c>
      <c r="BZ120" s="371" t="str">
        <f ca="1">+IF(OFFSET('Water Data'!$F$28,0,10*ROW('Water Data'!F114))="","",OFFSET('Water Data'!$F$28,0,10*ROW('Water Data'!F114)))</f>
        <v/>
      </c>
      <c r="CA120" s="371" t="str">
        <f ca="1">+IF(OFFSET('Water Data'!$F$29,0,10*ROW('Water Data'!F114))="","",OFFSET('Water Data'!$F$29,0,10*ROW('Water Data'!F114)))</f>
        <v/>
      </c>
      <c r="CB120" s="371" t="str">
        <f ca="1">+IF(OFFSET('Water Data'!$G$27,0,10*ROW('Water Data'!G114))="","",OFFSET('Water Data'!$G$27,0,10*ROW('Water Data'!G114)))</f>
        <v/>
      </c>
      <c r="CC120" s="371" t="str">
        <f ca="1">+IF(OFFSET('Water Data'!$G$28,0,10*ROW('Water Data'!G114))="","",OFFSET('Water Data'!$G$28,0,10*ROW('Water Data'!G114)))</f>
        <v/>
      </c>
      <c r="CD120" s="371" t="str">
        <f ca="1">+IF(OFFSET('Water Data'!$G$29,0,10*ROW('Water Data'!G114))="","",OFFSET('Water Data'!$G$29,0,10*ROW('Water Data'!G114)))</f>
        <v/>
      </c>
      <c r="CE120" s="371" t="str">
        <f ca="1">+IF(OFFSET('Water Data'!$H$27,0,10*ROW('Water Data'!H114))="","",OFFSET('Water Data'!$H$27,0,10*ROW('Water Data'!H114)))</f>
        <v/>
      </c>
      <c r="CF120" s="371" t="str">
        <f ca="1">+IF(OFFSET('Water Data'!$H$28,0,10*ROW('Water Data'!H114))="","",OFFSET('Water Data'!$H$28,0,10*ROW('Water Data'!H114)))</f>
        <v/>
      </c>
      <c r="CG120" s="371" t="str">
        <f ca="1">+IF(OFFSET('Water Data'!$H$29,0,10*ROW('Water Data'!H114))="","",OFFSET('Water Data'!$H$29,0,10*ROW('Water Data'!H114)))</f>
        <v/>
      </c>
      <c r="CH120" s="371" t="str">
        <f ca="1">+IF(OFFSET('Water Data'!$I$27,0,10*ROW('Water Data'!I114))="","",OFFSET('Water Data'!$I$27,0,10*ROW('Water Data'!I114)))</f>
        <v/>
      </c>
      <c r="CI120" s="371" t="str">
        <f ca="1">+IF(OFFSET('Water Data'!$I$28,0,10*ROW('Water Data'!I114))="","",OFFSET('Water Data'!$I$28,0,10*ROW('Water Data'!I114)))</f>
        <v/>
      </c>
      <c r="CJ120" s="371" t="str">
        <f ca="1">+IF(OFFSET('Water Data'!$I$29,0,10*ROW('Water Data'!I114))="","",OFFSET('Water Data'!$I$29,0,10*ROW('Water Data'!I114)))</f>
        <v/>
      </c>
      <c r="CK120" s="371" t="str">
        <f ca="1">+IF(OFFSET('Sanitation Data'!$D$28,0,10*ROW('Sanitation Data'!D114))="","",OFFSET('Sanitation Data'!$D$28,0,10*ROW('Sanitation Data'!D114)))</f>
        <v/>
      </c>
      <c r="CL120" s="371" t="str">
        <f ca="1">+IF(OFFSET('Sanitation Data'!$D$29,0,10*ROW('Sanitation Data'!D114))="","",OFFSET('Sanitation Data'!$D$29,0,10*ROW('Sanitation Data'!D114)))</f>
        <v/>
      </c>
      <c r="CM120" s="371" t="str">
        <f ca="1">+IF(OFFSET('Sanitation Data'!$D$30,0,10*ROW('Sanitation Data'!D114))="","",OFFSET('Sanitation Data'!$D$30,0,10*ROW('Sanitation Data'!D114)))</f>
        <v/>
      </c>
      <c r="CN120" s="371" t="str">
        <f ca="1">+IF(OFFSET('Sanitation Data'!$D$31,0,10*ROW('Sanitation Data'!D114))="","",OFFSET('Sanitation Data'!$D$31,0,10*ROW('Sanitation Data'!D114)))</f>
        <v/>
      </c>
      <c r="CO120" s="371" t="str">
        <f ca="1">+IF(OFFSET('Sanitation Data'!$D$32,0,10*ROW('Sanitation Data'!D114))="","",OFFSET('Sanitation Data'!$D$32,0,10*ROW('Sanitation Data'!D114)))</f>
        <v/>
      </c>
      <c r="CP120" s="371" t="str">
        <f ca="1">+IF(OFFSET('Sanitation Data'!$E$28,0,10*ROW('Sanitation Data'!E114))="","",OFFSET('Sanitation Data'!$E$28,0,10*ROW('Sanitation Data'!E114)))</f>
        <v/>
      </c>
      <c r="CQ120" s="371" t="str">
        <f ca="1">+IF(OFFSET('Sanitation Data'!$E$29,0,10*ROW('Sanitation Data'!E114))="","",OFFSET('Sanitation Data'!$E$29,0,10*ROW('Sanitation Data'!E114)))</f>
        <v/>
      </c>
      <c r="CR120" s="371" t="str">
        <f ca="1">+IF(OFFSET('Sanitation Data'!$E$30,0,10*ROW('Sanitation Data'!E114))="","",OFFSET('Sanitation Data'!$E$30,0,10*ROW('Sanitation Data'!E114)))</f>
        <v/>
      </c>
      <c r="CS120" s="371" t="str">
        <f ca="1">+IF(OFFSET('Sanitation Data'!$E$31,0,10*ROW('Sanitation Data'!E114))="","",OFFSET('Sanitation Data'!$E$31,0,10*ROW('Sanitation Data'!E114)))</f>
        <v/>
      </c>
      <c r="CT120" s="371" t="str">
        <f ca="1">+IF(OFFSET('Sanitation Data'!$E$32,0,10*ROW('Sanitation Data'!E114))="","",OFFSET('Sanitation Data'!$E$32,0,10*ROW('Sanitation Data'!E114)))</f>
        <v/>
      </c>
      <c r="CU120" s="371" t="str">
        <f ca="1">+IF(OFFSET('Sanitation Data'!$F$28,0,10*ROW('Sanitation Data'!F114))="","",OFFSET('Sanitation Data'!$F$28,0,10*ROW('Sanitation Data'!F114)))</f>
        <v/>
      </c>
      <c r="CV120" s="371" t="str">
        <f ca="1">+IF(OFFSET('Sanitation Data'!$F$29,0,10*ROW('Sanitation Data'!F114))="","",OFFSET('Sanitation Data'!$F$29,0,10*ROW('Sanitation Data'!F114)))</f>
        <v/>
      </c>
      <c r="CW120" s="371" t="str">
        <f ca="1">+IF(OFFSET('Sanitation Data'!$F$30,0,10*ROW('Sanitation Data'!F114))="","",OFFSET('Sanitation Data'!$F$30,0,10*ROW('Sanitation Data'!F114)))</f>
        <v/>
      </c>
      <c r="CX120" s="371" t="str">
        <f ca="1">+IF(OFFSET('Sanitation Data'!$F$31,0,10*ROW('Sanitation Data'!F114))="","",OFFSET('Sanitation Data'!$F$31,0,10*ROW('Sanitation Data'!F114)))</f>
        <v/>
      </c>
      <c r="CY120" s="371" t="str">
        <f ca="1">+IF(OFFSET('Sanitation Data'!$F$32,0,10*ROW('Sanitation Data'!F114))="","",OFFSET('Sanitation Data'!$F$32,0,10*ROW('Sanitation Data'!F114)))</f>
        <v/>
      </c>
      <c r="CZ120" s="371" t="str">
        <f ca="1">+IF(OFFSET('Sanitation Data'!$G$28,0,10*ROW('Sanitation Data'!G114))="","",OFFSET('Sanitation Data'!$G$28,0,10*ROW('Sanitation Data'!G114)))</f>
        <v/>
      </c>
      <c r="DA120" s="371" t="str">
        <f ca="1">+IF(OFFSET('Sanitation Data'!$G$29,0,10*ROW('Sanitation Data'!G114))="","",OFFSET('Sanitation Data'!$G$29,0,10*ROW('Sanitation Data'!G114)))</f>
        <v/>
      </c>
      <c r="DB120" s="371" t="str">
        <f ca="1">+IF(OFFSET('Sanitation Data'!$G$30,0,10*ROW('Sanitation Data'!G114))="","",OFFSET('Sanitation Data'!$G$30,0,10*ROW('Sanitation Data'!G114)))</f>
        <v/>
      </c>
      <c r="DC120" s="371" t="str">
        <f ca="1">+IF(OFFSET('Sanitation Data'!$G$31,0,10*ROW('Sanitation Data'!G114))="","",OFFSET('Sanitation Data'!$G$31,0,10*ROW('Sanitation Data'!G114)))</f>
        <v/>
      </c>
      <c r="DD120" s="371" t="str">
        <f ca="1">+IF(OFFSET('Sanitation Data'!$G$32,0,10*ROW('Sanitation Data'!G114))="","",OFFSET('Sanitation Data'!$G$32,0,10*ROW('Sanitation Data'!G114)))</f>
        <v/>
      </c>
      <c r="DE120" s="371" t="str">
        <f ca="1">+IF(OFFSET('Sanitation Data'!$H$28,0,10*ROW('Sanitation Data'!H114))="","",OFFSET('Sanitation Data'!$H$28,0,10*ROW('Sanitation Data'!H114)))</f>
        <v/>
      </c>
      <c r="DF120" s="371" t="str">
        <f ca="1">+IF(OFFSET('Sanitation Data'!$H$29,0,10*ROW('Sanitation Data'!H114))="","",OFFSET('Sanitation Data'!$H$29,0,10*ROW('Sanitation Data'!H114)))</f>
        <v/>
      </c>
      <c r="DG120" s="371" t="str">
        <f ca="1">+IF(OFFSET('Sanitation Data'!$H$30,0,10*ROW('Sanitation Data'!H114))="","",OFFSET('Sanitation Data'!$H$30,0,10*ROW('Sanitation Data'!H114)))</f>
        <v/>
      </c>
      <c r="DH120" s="371" t="str">
        <f ca="1">+IF(OFFSET('Sanitation Data'!$H$31,0,10*ROW('Sanitation Data'!H114))="","",OFFSET('Sanitation Data'!$H$31,0,10*ROW('Sanitation Data'!H114)))</f>
        <v/>
      </c>
      <c r="DI120" s="371" t="str">
        <f ca="1">+IF(OFFSET('Sanitation Data'!$H$32,0,10*ROW('Sanitation Data'!H114))="","",OFFSET('Sanitation Data'!$H$32,0,10*ROW('Sanitation Data'!H114)))</f>
        <v/>
      </c>
      <c r="DJ120" s="371" t="str">
        <f ca="1">+IF(OFFSET('Sanitation Data'!$I$28,0,10*ROW('Sanitation Data'!I114))="","",OFFSET('Sanitation Data'!$I$28,0,10*ROW('Sanitation Data'!I114)))</f>
        <v/>
      </c>
      <c r="DK120" s="371" t="str">
        <f ca="1">+IF(OFFSET('Sanitation Data'!$I$29,0,10*ROW('Sanitation Data'!I114))="","",OFFSET('Sanitation Data'!$I$29,0,10*ROW('Sanitation Data'!I114)))</f>
        <v/>
      </c>
      <c r="DL120" s="371" t="str">
        <f ca="1">+IF(OFFSET('Sanitation Data'!$I$30,0,10*ROW('Sanitation Data'!I114))="","",OFFSET('Sanitation Data'!$I$30,0,10*ROW('Sanitation Data'!I114)))</f>
        <v/>
      </c>
      <c r="DM120" s="371" t="str">
        <f ca="1">+IF(OFFSET('Sanitation Data'!$I$31,0,10*ROW('Sanitation Data'!I114))="","",OFFSET('Sanitation Data'!$I$31,0,10*ROW('Sanitation Data'!I114)))</f>
        <v/>
      </c>
      <c r="DN120" s="371" t="str">
        <f ca="1">+IF(OFFSET('Sanitation Data'!$I$32,0,10*ROW('Sanitation Data'!I114))="","",OFFSET('Sanitation Data'!$I$32,0,10*ROW('Sanitation Data'!I114)))</f>
        <v/>
      </c>
      <c r="DO120" s="371" t="str">
        <f ca="1">+IF(OFFSET('Hygiene Data'!$D$11,0,10*ROW('Hygiene Data'!D114))="","",OFFSET('Hygiene Data'!$D$11,0,10*ROW('Hygiene Data'!D114)))</f>
        <v/>
      </c>
      <c r="DP120" s="371" t="str">
        <f ca="1">+IF(OFFSET('Hygiene Data'!$D$12,0,10*ROW('Hygiene Data'!D114))="","",OFFSET('Hygiene Data'!$D$12,0,10*ROW('Hygiene Data'!D114)))</f>
        <v/>
      </c>
      <c r="DQ120" s="371" t="str">
        <f ca="1">+IF(OFFSET('Hygiene Data'!$D$13,0,10*ROW('Hygiene Data'!D114))="","",OFFSET('Hygiene Data'!$D$13,0,10*ROW('Hygiene Data'!D114)))</f>
        <v/>
      </c>
      <c r="DR120" s="371" t="str">
        <f ca="1">+IF(OFFSET('Hygiene Data'!$E$11,0,10*ROW('Hygiene Data'!E114))="","",OFFSET('Hygiene Data'!$E$11,0,10*ROW('Hygiene Data'!E114)))</f>
        <v/>
      </c>
      <c r="DS120" s="371" t="str">
        <f ca="1">+IF(OFFSET('Hygiene Data'!$E$12,0,10*ROW('Hygiene Data'!E114))="","",OFFSET('Hygiene Data'!$E$12,0,10*ROW('Hygiene Data'!E114)))</f>
        <v/>
      </c>
      <c r="DT120" s="371" t="str">
        <f ca="1">+IF(OFFSET('Hygiene Data'!$E$13,0,10*ROW('Hygiene Data'!E114))="","",OFFSET('Hygiene Data'!$E$13,0,10*ROW('Hygiene Data'!E114)))</f>
        <v/>
      </c>
      <c r="DU120" s="371" t="str">
        <f ca="1">+IF(OFFSET('Hygiene Data'!$F$11,0,10*ROW('Hygiene Data'!F114))="","",OFFSET('Hygiene Data'!$F$11,0,10*ROW('Hygiene Data'!F114)))</f>
        <v/>
      </c>
      <c r="DV120" s="371" t="str">
        <f ca="1">+IF(OFFSET('Hygiene Data'!$F$12,0,10*ROW('Hygiene Data'!F114))="","",OFFSET('Hygiene Data'!$F$12,0,10*ROW('Hygiene Data'!F114)))</f>
        <v/>
      </c>
      <c r="DW120" s="371" t="str">
        <f ca="1">+IF(OFFSET('Hygiene Data'!$F$13,0,10*ROW('Hygiene Data'!F114))="","",OFFSET('Hygiene Data'!$F$13,0,10*ROW('Hygiene Data'!F114)))</f>
        <v/>
      </c>
      <c r="DX120" s="371" t="str">
        <f ca="1">+IF(OFFSET('Hygiene Data'!$G$11,0,10*ROW('Hygiene Data'!G114))="","",OFFSET('Hygiene Data'!$G$11,0,10*ROW('Hygiene Data'!G114)))</f>
        <v/>
      </c>
      <c r="DY120" s="371" t="str">
        <f ca="1">+IF(OFFSET('Hygiene Data'!$G$12,0,10*ROW('Hygiene Data'!G114))="","",OFFSET('Hygiene Data'!$G$12,0,10*ROW('Hygiene Data'!G114)))</f>
        <v/>
      </c>
      <c r="DZ120" s="371" t="str">
        <f ca="1">+IF(OFFSET('Hygiene Data'!$G$13,0,10*ROW('Hygiene Data'!G114))="","",OFFSET('Hygiene Data'!$G$13,0,10*ROW('Hygiene Data'!G114)))</f>
        <v/>
      </c>
      <c r="EA120" s="371" t="str">
        <f ca="1">+IF(OFFSET('Hygiene Data'!$H$11,0,10*ROW('Hygiene Data'!H114))="","",OFFSET('Hygiene Data'!$H$11,0,10*ROW('Hygiene Data'!H114)))</f>
        <v/>
      </c>
      <c r="EB120" s="371" t="str">
        <f ca="1">+IF(OFFSET('Hygiene Data'!$H$12,0,10*ROW('Hygiene Data'!H114))="","",OFFSET('Hygiene Data'!$H$12,0,10*ROW('Hygiene Data'!H114)))</f>
        <v/>
      </c>
      <c r="EC120" s="371" t="str">
        <f ca="1">+IF(OFFSET('Hygiene Data'!$H$13,0,10*ROW('Hygiene Data'!H114))="","",OFFSET('Hygiene Data'!$H$13,0,10*ROW('Hygiene Data'!H114)))</f>
        <v/>
      </c>
      <c r="ED120" s="371" t="str">
        <f ca="1">+IF(OFFSET('Hygiene Data'!$I$11,0,10*ROW('Hygiene Data'!I114))="","",OFFSET('Hygiene Data'!$I$11,0,10*ROW('Hygiene Data'!I114)))</f>
        <v/>
      </c>
      <c r="EE120" s="371" t="str">
        <f ca="1">+IF(OFFSET('Hygiene Data'!$I$12,0,10*ROW('Hygiene Data'!I114))="","",OFFSET('Hygiene Data'!$I$12,0,10*ROW('Hygiene Data'!I114)))</f>
        <v/>
      </c>
      <c r="EF120" s="371" t="str">
        <f ca="1">+IF(OFFSET('Hygiene Data'!$I$13,0,10*ROW('Hygiene Data'!I114))="","",OFFSET('Hygiene Data'!$I$13,0,10*ROW('Hygiene Data'!I114)))</f>
        <v/>
      </c>
    </row>
    <row r="121" spans="1:136" x14ac:dyDescent="0.25">
      <c r="A121" s="480" t="str">
        <f ca="1">+IF(OFFSET('Water Data'!$B$2,0,10*ROW('Water Data'!E115))="","",OFFSET('Water Data'!$B$2,0,10*ROW('Water Data'!E115)))</f>
        <v/>
      </c>
      <c r="B121" s="480"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7" t="str">
        <f t="shared" ca="1" si="1"/>
        <v/>
      </c>
      <c r="D121" s="508"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8"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8"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8"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8"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8"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8"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8"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8"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8"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8"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8"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8"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8"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8"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8"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8"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8"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9"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9"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9"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9"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9"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9"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9"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9"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9"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9"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9"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9"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9"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9"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9"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9"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9"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9"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9"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9"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9"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9"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9"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9"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9"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9"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9"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9"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9"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9"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10"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6"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10"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10"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10"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10"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10"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10"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10"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10"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10"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10"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10"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10"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10"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10"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10"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10"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1" t="str">
        <f ca="1">+IF(OFFSET('Water Data'!$D$27,0,10*ROW('Water Data'!D115))="","",OFFSET('Water Data'!$D$27,0,10*ROW('Water Data'!D115)))</f>
        <v/>
      </c>
      <c r="BT121" s="371" t="str">
        <f ca="1">+IF(OFFSET('Water Data'!$D$28,0,10*ROW('Water Data'!D115))="","",OFFSET('Water Data'!$D$28,0,10*ROW('Water Data'!D115)))</f>
        <v/>
      </c>
      <c r="BU121" s="371" t="str">
        <f ca="1">+IF(OFFSET('Water Data'!$D$29,0,10*ROW('Water Data'!D115))="","",OFFSET('Water Data'!$D$29,0,10*ROW('Water Data'!D115)))</f>
        <v/>
      </c>
      <c r="BV121" s="371" t="str">
        <f ca="1">+IF(OFFSET('Water Data'!$E$27,0,10*ROW('Water Data'!E115))="","",OFFSET('Water Data'!$E$27,0,10*ROW('Water Data'!E115)))</f>
        <v/>
      </c>
      <c r="BW121" s="371" t="str">
        <f ca="1">+IF(OFFSET('Water Data'!$E$28,0,10*ROW('Water Data'!E115))="","",OFFSET('Water Data'!$E$28,0,10*ROW('Water Data'!E115)))</f>
        <v/>
      </c>
      <c r="BX121" s="371" t="str">
        <f ca="1">+IF(OFFSET('Water Data'!$E$29,0,10*ROW('Water Data'!E115))="","",OFFSET('Water Data'!$E$29,0,10*ROW('Water Data'!E115)))</f>
        <v/>
      </c>
      <c r="BY121" s="371" t="str">
        <f ca="1">+IF(OFFSET('Water Data'!$F$27,0,10*ROW('Water Data'!F115))="","",OFFSET('Water Data'!$F$27,0,10*ROW('Water Data'!F115)))</f>
        <v/>
      </c>
      <c r="BZ121" s="371" t="str">
        <f ca="1">+IF(OFFSET('Water Data'!$F$28,0,10*ROW('Water Data'!F115))="","",OFFSET('Water Data'!$F$28,0,10*ROW('Water Data'!F115)))</f>
        <v/>
      </c>
      <c r="CA121" s="371" t="str">
        <f ca="1">+IF(OFFSET('Water Data'!$F$29,0,10*ROW('Water Data'!F115))="","",OFFSET('Water Data'!$F$29,0,10*ROW('Water Data'!F115)))</f>
        <v/>
      </c>
      <c r="CB121" s="371" t="str">
        <f ca="1">+IF(OFFSET('Water Data'!$G$27,0,10*ROW('Water Data'!G115))="","",OFFSET('Water Data'!$G$27,0,10*ROW('Water Data'!G115)))</f>
        <v/>
      </c>
      <c r="CC121" s="371" t="str">
        <f ca="1">+IF(OFFSET('Water Data'!$G$28,0,10*ROW('Water Data'!G115))="","",OFFSET('Water Data'!$G$28,0,10*ROW('Water Data'!G115)))</f>
        <v/>
      </c>
      <c r="CD121" s="371" t="str">
        <f ca="1">+IF(OFFSET('Water Data'!$G$29,0,10*ROW('Water Data'!G115))="","",OFFSET('Water Data'!$G$29,0,10*ROW('Water Data'!G115)))</f>
        <v/>
      </c>
      <c r="CE121" s="371" t="str">
        <f ca="1">+IF(OFFSET('Water Data'!$H$27,0,10*ROW('Water Data'!H115))="","",OFFSET('Water Data'!$H$27,0,10*ROW('Water Data'!H115)))</f>
        <v/>
      </c>
      <c r="CF121" s="371" t="str">
        <f ca="1">+IF(OFFSET('Water Data'!$H$28,0,10*ROW('Water Data'!H115))="","",OFFSET('Water Data'!$H$28,0,10*ROW('Water Data'!H115)))</f>
        <v/>
      </c>
      <c r="CG121" s="371" t="str">
        <f ca="1">+IF(OFFSET('Water Data'!$H$29,0,10*ROW('Water Data'!H115))="","",OFFSET('Water Data'!$H$29,0,10*ROW('Water Data'!H115)))</f>
        <v/>
      </c>
      <c r="CH121" s="371" t="str">
        <f ca="1">+IF(OFFSET('Water Data'!$I$27,0,10*ROW('Water Data'!I115))="","",OFFSET('Water Data'!$I$27,0,10*ROW('Water Data'!I115)))</f>
        <v/>
      </c>
      <c r="CI121" s="371" t="str">
        <f ca="1">+IF(OFFSET('Water Data'!$I$28,0,10*ROW('Water Data'!I115))="","",OFFSET('Water Data'!$I$28,0,10*ROW('Water Data'!I115)))</f>
        <v/>
      </c>
      <c r="CJ121" s="371" t="str">
        <f ca="1">+IF(OFFSET('Water Data'!$I$29,0,10*ROW('Water Data'!I115))="","",OFFSET('Water Data'!$I$29,0,10*ROW('Water Data'!I115)))</f>
        <v/>
      </c>
      <c r="CK121" s="371" t="str">
        <f ca="1">+IF(OFFSET('Sanitation Data'!$D$28,0,10*ROW('Sanitation Data'!D115))="","",OFFSET('Sanitation Data'!$D$28,0,10*ROW('Sanitation Data'!D115)))</f>
        <v/>
      </c>
      <c r="CL121" s="371" t="str">
        <f ca="1">+IF(OFFSET('Sanitation Data'!$D$29,0,10*ROW('Sanitation Data'!D115))="","",OFFSET('Sanitation Data'!$D$29,0,10*ROW('Sanitation Data'!D115)))</f>
        <v/>
      </c>
      <c r="CM121" s="371" t="str">
        <f ca="1">+IF(OFFSET('Sanitation Data'!$D$30,0,10*ROW('Sanitation Data'!D115))="","",OFFSET('Sanitation Data'!$D$30,0,10*ROW('Sanitation Data'!D115)))</f>
        <v/>
      </c>
      <c r="CN121" s="371" t="str">
        <f ca="1">+IF(OFFSET('Sanitation Data'!$D$31,0,10*ROW('Sanitation Data'!D115))="","",OFFSET('Sanitation Data'!$D$31,0,10*ROW('Sanitation Data'!D115)))</f>
        <v/>
      </c>
      <c r="CO121" s="371" t="str">
        <f ca="1">+IF(OFFSET('Sanitation Data'!$D$32,0,10*ROW('Sanitation Data'!D115))="","",OFFSET('Sanitation Data'!$D$32,0,10*ROW('Sanitation Data'!D115)))</f>
        <v/>
      </c>
      <c r="CP121" s="371" t="str">
        <f ca="1">+IF(OFFSET('Sanitation Data'!$E$28,0,10*ROW('Sanitation Data'!E115))="","",OFFSET('Sanitation Data'!$E$28,0,10*ROW('Sanitation Data'!E115)))</f>
        <v/>
      </c>
      <c r="CQ121" s="371" t="str">
        <f ca="1">+IF(OFFSET('Sanitation Data'!$E$29,0,10*ROW('Sanitation Data'!E115))="","",OFFSET('Sanitation Data'!$E$29,0,10*ROW('Sanitation Data'!E115)))</f>
        <v/>
      </c>
      <c r="CR121" s="371" t="str">
        <f ca="1">+IF(OFFSET('Sanitation Data'!$E$30,0,10*ROW('Sanitation Data'!E115))="","",OFFSET('Sanitation Data'!$E$30,0,10*ROW('Sanitation Data'!E115)))</f>
        <v/>
      </c>
      <c r="CS121" s="371" t="str">
        <f ca="1">+IF(OFFSET('Sanitation Data'!$E$31,0,10*ROW('Sanitation Data'!E115))="","",OFFSET('Sanitation Data'!$E$31,0,10*ROW('Sanitation Data'!E115)))</f>
        <v/>
      </c>
      <c r="CT121" s="371" t="str">
        <f ca="1">+IF(OFFSET('Sanitation Data'!$E$32,0,10*ROW('Sanitation Data'!E115))="","",OFFSET('Sanitation Data'!$E$32,0,10*ROW('Sanitation Data'!E115)))</f>
        <v/>
      </c>
      <c r="CU121" s="371" t="str">
        <f ca="1">+IF(OFFSET('Sanitation Data'!$F$28,0,10*ROW('Sanitation Data'!F115))="","",OFFSET('Sanitation Data'!$F$28,0,10*ROW('Sanitation Data'!F115)))</f>
        <v/>
      </c>
      <c r="CV121" s="371" t="str">
        <f ca="1">+IF(OFFSET('Sanitation Data'!$F$29,0,10*ROW('Sanitation Data'!F115))="","",OFFSET('Sanitation Data'!$F$29,0,10*ROW('Sanitation Data'!F115)))</f>
        <v/>
      </c>
      <c r="CW121" s="371" t="str">
        <f ca="1">+IF(OFFSET('Sanitation Data'!$F$30,0,10*ROW('Sanitation Data'!F115))="","",OFFSET('Sanitation Data'!$F$30,0,10*ROW('Sanitation Data'!F115)))</f>
        <v/>
      </c>
      <c r="CX121" s="371" t="str">
        <f ca="1">+IF(OFFSET('Sanitation Data'!$F$31,0,10*ROW('Sanitation Data'!F115))="","",OFFSET('Sanitation Data'!$F$31,0,10*ROW('Sanitation Data'!F115)))</f>
        <v/>
      </c>
      <c r="CY121" s="371" t="str">
        <f ca="1">+IF(OFFSET('Sanitation Data'!$F$32,0,10*ROW('Sanitation Data'!F115))="","",OFFSET('Sanitation Data'!$F$32,0,10*ROW('Sanitation Data'!F115)))</f>
        <v/>
      </c>
      <c r="CZ121" s="371" t="str">
        <f ca="1">+IF(OFFSET('Sanitation Data'!$G$28,0,10*ROW('Sanitation Data'!G115))="","",OFFSET('Sanitation Data'!$G$28,0,10*ROW('Sanitation Data'!G115)))</f>
        <v/>
      </c>
      <c r="DA121" s="371" t="str">
        <f ca="1">+IF(OFFSET('Sanitation Data'!$G$29,0,10*ROW('Sanitation Data'!G115))="","",OFFSET('Sanitation Data'!$G$29,0,10*ROW('Sanitation Data'!G115)))</f>
        <v/>
      </c>
      <c r="DB121" s="371" t="str">
        <f ca="1">+IF(OFFSET('Sanitation Data'!$G$30,0,10*ROW('Sanitation Data'!G115))="","",OFFSET('Sanitation Data'!$G$30,0,10*ROW('Sanitation Data'!G115)))</f>
        <v/>
      </c>
      <c r="DC121" s="371" t="str">
        <f ca="1">+IF(OFFSET('Sanitation Data'!$G$31,0,10*ROW('Sanitation Data'!G115))="","",OFFSET('Sanitation Data'!$G$31,0,10*ROW('Sanitation Data'!G115)))</f>
        <v/>
      </c>
      <c r="DD121" s="371" t="str">
        <f ca="1">+IF(OFFSET('Sanitation Data'!$G$32,0,10*ROW('Sanitation Data'!G115))="","",OFFSET('Sanitation Data'!$G$32,0,10*ROW('Sanitation Data'!G115)))</f>
        <v/>
      </c>
      <c r="DE121" s="371" t="str">
        <f ca="1">+IF(OFFSET('Sanitation Data'!$H$28,0,10*ROW('Sanitation Data'!H115))="","",OFFSET('Sanitation Data'!$H$28,0,10*ROW('Sanitation Data'!H115)))</f>
        <v/>
      </c>
      <c r="DF121" s="371" t="str">
        <f ca="1">+IF(OFFSET('Sanitation Data'!$H$29,0,10*ROW('Sanitation Data'!H115))="","",OFFSET('Sanitation Data'!$H$29,0,10*ROW('Sanitation Data'!H115)))</f>
        <v/>
      </c>
      <c r="DG121" s="371" t="str">
        <f ca="1">+IF(OFFSET('Sanitation Data'!$H$30,0,10*ROW('Sanitation Data'!H115))="","",OFFSET('Sanitation Data'!$H$30,0,10*ROW('Sanitation Data'!H115)))</f>
        <v/>
      </c>
      <c r="DH121" s="371" t="str">
        <f ca="1">+IF(OFFSET('Sanitation Data'!$H$31,0,10*ROW('Sanitation Data'!H115))="","",OFFSET('Sanitation Data'!$H$31,0,10*ROW('Sanitation Data'!H115)))</f>
        <v/>
      </c>
      <c r="DI121" s="371" t="str">
        <f ca="1">+IF(OFFSET('Sanitation Data'!$H$32,0,10*ROW('Sanitation Data'!H115))="","",OFFSET('Sanitation Data'!$H$32,0,10*ROW('Sanitation Data'!H115)))</f>
        <v/>
      </c>
      <c r="DJ121" s="371" t="str">
        <f ca="1">+IF(OFFSET('Sanitation Data'!$I$28,0,10*ROW('Sanitation Data'!I115))="","",OFFSET('Sanitation Data'!$I$28,0,10*ROW('Sanitation Data'!I115)))</f>
        <v/>
      </c>
      <c r="DK121" s="371" t="str">
        <f ca="1">+IF(OFFSET('Sanitation Data'!$I$29,0,10*ROW('Sanitation Data'!I115))="","",OFFSET('Sanitation Data'!$I$29,0,10*ROW('Sanitation Data'!I115)))</f>
        <v/>
      </c>
      <c r="DL121" s="371" t="str">
        <f ca="1">+IF(OFFSET('Sanitation Data'!$I$30,0,10*ROW('Sanitation Data'!I115))="","",OFFSET('Sanitation Data'!$I$30,0,10*ROW('Sanitation Data'!I115)))</f>
        <v/>
      </c>
      <c r="DM121" s="371" t="str">
        <f ca="1">+IF(OFFSET('Sanitation Data'!$I$31,0,10*ROW('Sanitation Data'!I115))="","",OFFSET('Sanitation Data'!$I$31,0,10*ROW('Sanitation Data'!I115)))</f>
        <v/>
      </c>
      <c r="DN121" s="371" t="str">
        <f ca="1">+IF(OFFSET('Sanitation Data'!$I$32,0,10*ROW('Sanitation Data'!I115))="","",OFFSET('Sanitation Data'!$I$32,0,10*ROW('Sanitation Data'!I115)))</f>
        <v/>
      </c>
      <c r="DO121" s="371" t="str">
        <f ca="1">+IF(OFFSET('Hygiene Data'!$D$11,0,10*ROW('Hygiene Data'!D115))="","",OFFSET('Hygiene Data'!$D$11,0,10*ROW('Hygiene Data'!D115)))</f>
        <v/>
      </c>
      <c r="DP121" s="371" t="str">
        <f ca="1">+IF(OFFSET('Hygiene Data'!$D$12,0,10*ROW('Hygiene Data'!D115))="","",OFFSET('Hygiene Data'!$D$12,0,10*ROW('Hygiene Data'!D115)))</f>
        <v/>
      </c>
      <c r="DQ121" s="371" t="str">
        <f ca="1">+IF(OFFSET('Hygiene Data'!$D$13,0,10*ROW('Hygiene Data'!D115))="","",OFFSET('Hygiene Data'!$D$13,0,10*ROW('Hygiene Data'!D115)))</f>
        <v/>
      </c>
      <c r="DR121" s="371" t="str">
        <f ca="1">+IF(OFFSET('Hygiene Data'!$E$11,0,10*ROW('Hygiene Data'!E115))="","",OFFSET('Hygiene Data'!$E$11,0,10*ROW('Hygiene Data'!E115)))</f>
        <v/>
      </c>
      <c r="DS121" s="371" t="str">
        <f ca="1">+IF(OFFSET('Hygiene Data'!$E$12,0,10*ROW('Hygiene Data'!E115))="","",OFFSET('Hygiene Data'!$E$12,0,10*ROW('Hygiene Data'!E115)))</f>
        <v/>
      </c>
      <c r="DT121" s="371" t="str">
        <f ca="1">+IF(OFFSET('Hygiene Data'!$E$13,0,10*ROW('Hygiene Data'!E115))="","",OFFSET('Hygiene Data'!$E$13,0,10*ROW('Hygiene Data'!E115)))</f>
        <v/>
      </c>
      <c r="DU121" s="371" t="str">
        <f ca="1">+IF(OFFSET('Hygiene Data'!$F$11,0,10*ROW('Hygiene Data'!F115))="","",OFFSET('Hygiene Data'!$F$11,0,10*ROW('Hygiene Data'!F115)))</f>
        <v/>
      </c>
      <c r="DV121" s="371" t="str">
        <f ca="1">+IF(OFFSET('Hygiene Data'!$F$12,0,10*ROW('Hygiene Data'!F115))="","",OFFSET('Hygiene Data'!$F$12,0,10*ROW('Hygiene Data'!F115)))</f>
        <v/>
      </c>
      <c r="DW121" s="371" t="str">
        <f ca="1">+IF(OFFSET('Hygiene Data'!$F$13,0,10*ROW('Hygiene Data'!F115))="","",OFFSET('Hygiene Data'!$F$13,0,10*ROW('Hygiene Data'!F115)))</f>
        <v/>
      </c>
      <c r="DX121" s="371" t="str">
        <f ca="1">+IF(OFFSET('Hygiene Data'!$G$11,0,10*ROW('Hygiene Data'!G115))="","",OFFSET('Hygiene Data'!$G$11,0,10*ROW('Hygiene Data'!G115)))</f>
        <v/>
      </c>
      <c r="DY121" s="371" t="str">
        <f ca="1">+IF(OFFSET('Hygiene Data'!$G$12,0,10*ROW('Hygiene Data'!G115))="","",OFFSET('Hygiene Data'!$G$12,0,10*ROW('Hygiene Data'!G115)))</f>
        <v/>
      </c>
      <c r="DZ121" s="371" t="str">
        <f ca="1">+IF(OFFSET('Hygiene Data'!$G$13,0,10*ROW('Hygiene Data'!G115))="","",OFFSET('Hygiene Data'!$G$13,0,10*ROW('Hygiene Data'!G115)))</f>
        <v/>
      </c>
      <c r="EA121" s="371" t="str">
        <f ca="1">+IF(OFFSET('Hygiene Data'!$H$11,0,10*ROW('Hygiene Data'!H115))="","",OFFSET('Hygiene Data'!$H$11,0,10*ROW('Hygiene Data'!H115)))</f>
        <v/>
      </c>
      <c r="EB121" s="371" t="str">
        <f ca="1">+IF(OFFSET('Hygiene Data'!$H$12,0,10*ROW('Hygiene Data'!H115))="","",OFFSET('Hygiene Data'!$H$12,0,10*ROW('Hygiene Data'!H115)))</f>
        <v/>
      </c>
      <c r="EC121" s="371" t="str">
        <f ca="1">+IF(OFFSET('Hygiene Data'!$H$13,0,10*ROW('Hygiene Data'!H115))="","",OFFSET('Hygiene Data'!$H$13,0,10*ROW('Hygiene Data'!H115)))</f>
        <v/>
      </c>
      <c r="ED121" s="371" t="str">
        <f ca="1">+IF(OFFSET('Hygiene Data'!$I$11,0,10*ROW('Hygiene Data'!I115))="","",OFFSET('Hygiene Data'!$I$11,0,10*ROW('Hygiene Data'!I115)))</f>
        <v/>
      </c>
      <c r="EE121" s="371" t="str">
        <f ca="1">+IF(OFFSET('Hygiene Data'!$I$12,0,10*ROW('Hygiene Data'!I115))="","",OFFSET('Hygiene Data'!$I$12,0,10*ROW('Hygiene Data'!I115)))</f>
        <v/>
      </c>
      <c r="EF121" s="371" t="str">
        <f ca="1">+IF(OFFSET('Hygiene Data'!$I$13,0,10*ROW('Hygiene Data'!I115))="","",OFFSET('Hygiene Data'!$I$13,0,10*ROW('Hygiene Data'!I115)))</f>
        <v/>
      </c>
    </row>
    <row r="122" spans="1:136" x14ac:dyDescent="0.25">
      <c r="A122" s="480" t="str">
        <f ca="1">+IF(OFFSET('Water Data'!$B$2,0,10*ROW('Water Data'!E116))="","",OFFSET('Water Data'!$B$2,0,10*ROW('Water Data'!E116)))</f>
        <v/>
      </c>
      <c r="B122" s="480"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7" t="str">
        <f t="shared" ca="1" si="1"/>
        <v/>
      </c>
      <c r="D122" s="508"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8"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8"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8"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8"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8"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8"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8"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8"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8"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8"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8"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8"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8"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8"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8"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8"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8"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9"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9"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9"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9"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9"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9"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9"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9"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9"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9"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9"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9"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9"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9"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9"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9"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9"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9"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9"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9"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9"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9"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9"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9"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9"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9"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9"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9"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9"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9"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10"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6"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10"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10"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10"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10"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10"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10"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10"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10"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10"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10"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10"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10"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10"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10"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10"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10"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1" t="str">
        <f ca="1">+IF(OFFSET('Water Data'!$D$27,0,10*ROW('Water Data'!D116))="","",OFFSET('Water Data'!$D$27,0,10*ROW('Water Data'!D116)))</f>
        <v/>
      </c>
      <c r="BT122" s="371" t="str">
        <f ca="1">+IF(OFFSET('Water Data'!$D$28,0,10*ROW('Water Data'!D116))="","",OFFSET('Water Data'!$D$28,0,10*ROW('Water Data'!D116)))</f>
        <v/>
      </c>
      <c r="BU122" s="371" t="str">
        <f ca="1">+IF(OFFSET('Water Data'!$D$29,0,10*ROW('Water Data'!D116))="","",OFFSET('Water Data'!$D$29,0,10*ROW('Water Data'!D116)))</f>
        <v/>
      </c>
      <c r="BV122" s="371" t="str">
        <f ca="1">+IF(OFFSET('Water Data'!$E$27,0,10*ROW('Water Data'!E116))="","",OFFSET('Water Data'!$E$27,0,10*ROW('Water Data'!E116)))</f>
        <v/>
      </c>
      <c r="BW122" s="371" t="str">
        <f ca="1">+IF(OFFSET('Water Data'!$E$28,0,10*ROW('Water Data'!E116))="","",OFFSET('Water Data'!$E$28,0,10*ROW('Water Data'!E116)))</f>
        <v/>
      </c>
      <c r="BX122" s="371" t="str">
        <f ca="1">+IF(OFFSET('Water Data'!$E$29,0,10*ROW('Water Data'!E116))="","",OFFSET('Water Data'!$E$29,0,10*ROW('Water Data'!E116)))</f>
        <v/>
      </c>
      <c r="BY122" s="371" t="str">
        <f ca="1">+IF(OFFSET('Water Data'!$F$27,0,10*ROW('Water Data'!F116))="","",OFFSET('Water Data'!$F$27,0,10*ROW('Water Data'!F116)))</f>
        <v/>
      </c>
      <c r="BZ122" s="371" t="str">
        <f ca="1">+IF(OFFSET('Water Data'!$F$28,0,10*ROW('Water Data'!F116))="","",OFFSET('Water Data'!$F$28,0,10*ROW('Water Data'!F116)))</f>
        <v/>
      </c>
      <c r="CA122" s="371" t="str">
        <f ca="1">+IF(OFFSET('Water Data'!$F$29,0,10*ROW('Water Data'!F116))="","",OFFSET('Water Data'!$F$29,0,10*ROW('Water Data'!F116)))</f>
        <v/>
      </c>
      <c r="CB122" s="371" t="str">
        <f ca="1">+IF(OFFSET('Water Data'!$G$27,0,10*ROW('Water Data'!G116))="","",OFFSET('Water Data'!$G$27,0,10*ROW('Water Data'!G116)))</f>
        <v/>
      </c>
      <c r="CC122" s="371" t="str">
        <f ca="1">+IF(OFFSET('Water Data'!$G$28,0,10*ROW('Water Data'!G116))="","",OFFSET('Water Data'!$G$28,0,10*ROW('Water Data'!G116)))</f>
        <v/>
      </c>
      <c r="CD122" s="371" t="str">
        <f ca="1">+IF(OFFSET('Water Data'!$G$29,0,10*ROW('Water Data'!G116))="","",OFFSET('Water Data'!$G$29,0,10*ROW('Water Data'!G116)))</f>
        <v/>
      </c>
      <c r="CE122" s="371" t="str">
        <f ca="1">+IF(OFFSET('Water Data'!$H$27,0,10*ROW('Water Data'!H116))="","",OFFSET('Water Data'!$H$27,0,10*ROW('Water Data'!H116)))</f>
        <v/>
      </c>
      <c r="CF122" s="371" t="str">
        <f ca="1">+IF(OFFSET('Water Data'!$H$28,0,10*ROW('Water Data'!H116))="","",OFFSET('Water Data'!$H$28,0,10*ROW('Water Data'!H116)))</f>
        <v/>
      </c>
      <c r="CG122" s="371" t="str">
        <f ca="1">+IF(OFFSET('Water Data'!$H$29,0,10*ROW('Water Data'!H116))="","",OFFSET('Water Data'!$H$29,0,10*ROW('Water Data'!H116)))</f>
        <v/>
      </c>
      <c r="CH122" s="371" t="str">
        <f ca="1">+IF(OFFSET('Water Data'!$I$27,0,10*ROW('Water Data'!I116))="","",OFFSET('Water Data'!$I$27,0,10*ROW('Water Data'!I116)))</f>
        <v/>
      </c>
      <c r="CI122" s="371" t="str">
        <f ca="1">+IF(OFFSET('Water Data'!$I$28,0,10*ROW('Water Data'!I116))="","",OFFSET('Water Data'!$I$28,0,10*ROW('Water Data'!I116)))</f>
        <v/>
      </c>
      <c r="CJ122" s="371" t="str">
        <f ca="1">+IF(OFFSET('Water Data'!$I$29,0,10*ROW('Water Data'!I116))="","",OFFSET('Water Data'!$I$29,0,10*ROW('Water Data'!I116)))</f>
        <v/>
      </c>
      <c r="CK122" s="371" t="str">
        <f ca="1">+IF(OFFSET('Sanitation Data'!$D$28,0,10*ROW('Sanitation Data'!D116))="","",OFFSET('Sanitation Data'!$D$28,0,10*ROW('Sanitation Data'!D116)))</f>
        <v/>
      </c>
      <c r="CL122" s="371" t="str">
        <f ca="1">+IF(OFFSET('Sanitation Data'!$D$29,0,10*ROW('Sanitation Data'!D116))="","",OFFSET('Sanitation Data'!$D$29,0,10*ROW('Sanitation Data'!D116)))</f>
        <v/>
      </c>
      <c r="CM122" s="371" t="str">
        <f ca="1">+IF(OFFSET('Sanitation Data'!$D$30,0,10*ROW('Sanitation Data'!D116))="","",OFFSET('Sanitation Data'!$D$30,0,10*ROW('Sanitation Data'!D116)))</f>
        <v/>
      </c>
      <c r="CN122" s="371" t="str">
        <f ca="1">+IF(OFFSET('Sanitation Data'!$D$31,0,10*ROW('Sanitation Data'!D116))="","",OFFSET('Sanitation Data'!$D$31,0,10*ROW('Sanitation Data'!D116)))</f>
        <v/>
      </c>
      <c r="CO122" s="371" t="str">
        <f ca="1">+IF(OFFSET('Sanitation Data'!$D$32,0,10*ROW('Sanitation Data'!D116))="","",OFFSET('Sanitation Data'!$D$32,0,10*ROW('Sanitation Data'!D116)))</f>
        <v/>
      </c>
      <c r="CP122" s="371" t="str">
        <f ca="1">+IF(OFFSET('Sanitation Data'!$E$28,0,10*ROW('Sanitation Data'!E116))="","",OFFSET('Sanitation Data'!$E$28,0,10*ROW('Sanitation Data'!E116)))</f>
        <v/>
      </c>
      <c r="CQ122" s="371" t="str">
        <f ca="1">+IF(OFFSET('Sanitation Data'!$E$29,0,10*ROW('Sanitation Data'!E116))="","",OFFSET('Sanitation Data'!$E$29,0,10*ROW('Sanitation Data'!E116)))</f>
        <v/>
      </c>
      <c r="CR122" s="371" t="str">
        <f ca="1">+IF(OFFSET('Sanitation Data'!$E$30,0,10*ROW('Sanitation Data'!E116))="","",OFFSET('Sanitation Data'!$E$30,0,10*ROW('Sanitation Data'!E116)))</f>
        <v/>
      </c>
      <c r="CS122" s="371" t="str">
        <f ca="1">+IF(OFFSET('Sanitation Data'!$E$31,0,10*ROW('Sanitation Data'!E116))="","",OFFSET('Sanitation Data'!$E$31,0,10*ROW('Sanitation Data'!E116)))</f>
        <v/>
      </c>
      <c r="CT122" s="371" t="str">
        <f ca="1">+IF(OFFSET('Sanitation Data'!$E$32,0,10*ROW('Sanitation Data'!E116))="","",OFFSET('Sanitation Data'!$E$32,0,10*ROW('Sanitation Data'!E116)))</f>
        <v/>
      </c>
      <c r="CU122" s="371" t="str">
        <f ca="1">+IF(OFFSET('Sanitation Data'!$F$28,0,10*ROW('Sanitation Data'!F116))="","",OFFSET('Sanitation Data'!$F$28,0,10*ROW('Sanitation Data'!F116)))</f>
        <v/>
      </c>
      <c r="CV122" s="371" t="str">
        <f ca="1">+IF(OFFSET('Sanitation Data'!$F$29,0,10*ROW('Sanitation Data'!F116))="","",OFFSET('Sanitation Data'!$F$29,0,10*ROW('Sanitation Data'!F116)))</f>
        <v/>
      </c>
      <c r="CW122" s="371" t="str">
        <f ca="1">+IF(OFFSET('Sanitation Data'!$F$30,0,10*ROW('Sanitation Data'!F116))="","",OFFSET('Sanitation Data'!$F$30,0,10*ROW('Sanitation Data'!F116)))</f>
        <v/>
      </c>
      <c r="CX122" s="371" t="str">
        <f ca="1">+IF(OFFSET('Sanitation Data'!$F$31,0,10*ROW('Sanitation Data'!F116))="","",OFFSET('Sanitation Data'!$F$31,0,10*ROW('Sanitation Data'!F116)))</f>
        <v/>
      </c>
      <c r="CY122" s="371" t="str">
        <f ca="1">+IF(OFFSET('Sanitation Data'!$F$32,0,10*ROW('Sanitation Data'!F116))="","",OFFSET('Sanitation Data'!$F$32,0,10*ROW('Sanitation Data'!F116)))</f>
        <v/>
      </c>
      <c r="CZ122" s="371" t="str">
        <f ca="1">+IF(OFFSET('Sanitation Data'!$G$28,0,10*ROW('Sanitation Data'!G116))="","",OFFSET('Sanitation Data'!$G$28,0,10*ROW('Sanitation Data'!G116)))</f>
        <v/>
      </c>
      <c r="DA122" s="371" t="str">
        <f ca="1">+IF(OFFSET('Sanitation Data'!$G$29,0,10*ROW('Sanitation Data'!G116))="","",OFFSET('Sanitation Data'!$G$29,0,10*ROW('Sanitation Data'!G116)))</f>
        <v/>
      </c>
      <c r="DB122" s="371" t="str">
        <f ca="1">+IF(OFFSET('Sanitation Data'!$G$30,0,10*ROW('Sanitation Data'!G116))="","",OFFSET('Sanitation Data'!$G$30,0,10*ROW('Sanitation Data'!G116)))</f>
        <v/>
      </c>
      <c r="DC122" s="371" t="str">
        <f ca="1">+IF(OFFSET('Sanitation Data'!$G$31,0,10*ROW('Sanitation Data'!G116))="","",OFFSET('Sanitation Data'!$G$31,0,10*ROW('Sanitation Data'!G116)))</f>
        <v/>
      </c>
      <c r="DD122" s="371" t="str">
        <f ca="1">+IF(OFFSET('Sanitation Data'!$G$32,0,10*ROW('Sanitation Data'!G116))="","",OFFSET('Sanitation Data'!$G$32,0,10*ROW('Sanitation Data'!G116)))</f>
        <v/>
      </c>
      <c r="DE122" s="371" t="str">
        <f ca="1">+IF(OFFSET('Sanitation Data'!$H$28,0,10*ROW('Sanitation Data'!H116))="","",OFFSET('Sanitation Data'!$H$28,0,10*ROW('Sanitation Data'!H116)))</f>
        <v/>
      </c>
      <c r="DF122" s="371" t="str">
        <f ca="1">+IF(OFFSET('Sanitation Data'!$H$29,0,10*ROW('Sanitation Data'!H116))="","",OFFSET('Sanitation Data'!$H$29,0,10*ROW('Sanitation Data'!H116)))</f>
        <v/>
      </c>
      <c r="DG122" s="371" t="str">
        <f ca="1">+IF(OFFSET('Sanitation Data'!$H$30,0,10*ROW('Sanitation Data'!H116))="","",OFFSET('Sanitation Data'!$H$30,0,10*ROW('Sanitation Data'!H116)))</f>
        <v/>
      </c>
      <c r="DH122" s="371" t="str">
        <f ca="1">+IF(OFFSET('Sanitation Data'!$H$31,0,10*ROW('Sanitation Data'!H116))="","",OFFSET('Sanitation Data'!$H$31,0,10*ROW('Sanitation Data'!H116)))</f>
        <v/>
      </c>
      <c r="DI122" s="371" t="str">
        <f ca="1">+IF(OFFSET('Sanitation Data'!$H$32,0,10*ROW('Sanitation Data'!H116))="","",OFFSET('Sanitation Data'!$H$32,0,10*ROW('Sanitation Data'!H116)))</f>
        <v/>
      </c>
      <c r="DJ122" s="371" t="str">
        <f ca="1">+IF(OFFSET('Sanitation Data'!$I$28,0,10*ROW('Sanitation Data'!I116))="","",OFFSET('Sanitation Data'!$I$28,0,10*ROW('Sanitation Data'!I116)))</f>
        <v/>
      </c>
      <c r="DK122" s="371" t="str">
        <f ca="1">+IF(OFFSET('Sanitation Data'!$I$29,0,10*ROW('Sanitation Data'!I116))="","",OFFSET('Sanitation Data'!$I$29,0,10*ROW('Sanitation Data'!I116)))</f>
        <v/>
      </c>
      <c r="DL122" s="371" t="str">
        <f ca="1">+IF(OFFSET('Sanitation Data'!$I$30,0,10*ROW('Sanitation Data'!I116))="","",OFFSET('Sanitation Data'!$I$30,0,10*ROW('Sanitation Data'!I116)))</f>
        <v/>
      </c>
      <c r="DM122" s="371" t="str">
        <f ca="1">+IF(OFFSET('Sanitation Data'!$I$31,0,10*ROW('Sanitation Data'!I116))="","",OFFSET('Sanitation Data'!$I$31,0,10*ROW('Sanitation Data'!I116)))</f>
        <v/>
      </c>
      <c r="DN122" s="371" t="str">
        <f ca="1">+IF(OFFSET('Sanitation Data'!$I$32,0,10*ROW('Sanitation Data'!I116))="","",OFFSET('Sanitation Data'!$I$32,0,10*ROW('Sanitation Data'!I116)))</f>
        <v/>
      </c>
      <c r="DO122" s="371" t="str">
        <f ca="1">+IF(OFFSET('Hygiene Data'!$D$11,0,10*ROW('Hygiene Data'!D116))="","",OFFSET('Hygiene Data'!$D$11,0,10*ROW('Hygiene Data'!D116)))</f>
        <v/>
      </c>
      <c r="DP122" s="371" t="str">
        <f ca="1">+IF(OFFSET('Hygiene Data'!$D$12,0,10*ROW('Hygiene Data'!D116))="","",OFFSET('Hygiene Data'!$D$12,0,10*ROW('Hygiene Data'!D116)))</f>
        <v/>
      </c>
      <c r="DQ122" s="371" t="str">
        <f ca="1">+IF(OFFSET('Hygiene Data'!$D$13,0,10*ROW('Hygiene Data'!D116))="","",OFFSET('Hygiene Data'!$D$13,0,10*ROW('Hygiene Data'!D116)))</f>
        <v/>
      </c>
      <c r="DR122" s="371" t="str">
        <f ca="1">+IF(OFFSET('Hygiene Data'!$E$11,0,10*ROW('Hygiene Data'!E116))="","",OFFSET('Hygiene Data'!$E$11,0,10*ROW('Hygiene Data'!E116)))</f>
        <v/>
      </c>
      <c r="DS122" s="371" t="str">
        <f ca="1">+IF(OFFSET('Hygiene Data'!$E$12,0,10*ROW('Hygiene Data'!E116))="","",OFFSET('Hygiene Data'!$E$12,0,10*ROW('Hygiene Data'!E116)))</f>
        <v/>
      </c>
      <c r="DT122" s="371" t="str">
        <f ca="1">+IF(OFFSET('Hygiene Data'!$E$13,0,10*ROW('Hygiene Data'!E116))="","",OFFSET('Hygiene Data'!$E$13,0,10*ROW('Hygiene Data'!E116)))</f>
        <v/>
      </c>
      <c r="DU122" s="371" t="str">
        <f ca="1">+IF(OFFSET('Hygiene Data'!$F$11,0,10*ROW('Hygiene Data'!F116))="","",OFFSET('Hygiene Data'!$F$11,0,10*ROW('Hygiene Data'!F116)))</f>
        <v/>
      </c>
      <c r="DV122" s="371" t="str">
        <f ca="1">+IF(OFFSET('Hygiene Data'!$F$12,0,10*ROW('Hygiene Data'!F116))="","",OFFSET('Hygiene Data'!$F$12,0,10*ROW('Hygiene Data'!F116)))</f>
        <v/>
      </c>
      <c r="DW122" s="371" t="str">
        <f ca="1">+IF(OFFSET('Hygiene Data'!$F$13,0,10*ROW('Hygiene Data'!F116))="","",OFFSET('Hygiene Data'!$F$13,0,10*ROW('Hygiene Data'!F116)))</f>
        <v/>
      </c>
      <c r="DX122" s="371" t="str">
        <f ca="1">+IF(OFFSET('Hygiene Data'!$G$11,0,10*ROW('Hygiene Data'!G116))="","",OFFSET('Hygiene Data'!$G$11,0,10*ROW('Hygiene Data'!G116)))</f>
        <v/>
      </c>
      <c r="DY122" s="371" t="str">
        <f ca="1">+IF(OFFSET('Hygiene Data'!$G$12,0,10*ROW('Hygiene Data'!G116))="","",OFFSET('Hygiene Data'!$G$12,0,10*ROW('Hygiene Data'!G116)))</f>
        <v/>
      </c>
      <c r="DZ122" s="371" t="str">
        <f ca="1">+IF(OFFSET('Hygiene Data'!$G$13,0,10*ROW('Hygiene Data'!G116))="","",OFFSET('Hygiene Data'!$G$13,0,10*ROW('Hygiene Data'!G116)))</f>
        <v/>
      </c>
      <c r="EA122" s="371" t="str">
        <f ca="1">+IF(OFFSET('Hygiene Data'!$H$11,0,10*ROW('Hygiene Data'!H116))="","",OFFSET('Hygiene Data'!$H$11,0,10*ROW('Hygiene Data'!H116)))</f>
        <v/>
      </c>
      <c r="EB122" s="371" t="str">
        <f ca="1">+IF(OFFSET('Hygiene Data'!$H$12,0,10*ROW('Hygiene Data'!H116))="","",OFFSET('Hygiene Data'!$H$12,0,10*ROW('Hygiene Data'!H116)))</f>
        <v/>
      </c>
      <c r="EC122" s="371" t="str">
        <f ca="1">+IF(OFFSET('Hygiene Data'!$H$13,0,10*ROW('Hygiene Data'!H116))="","",OFFSET('Hygiene Data'!$H$13,0,10*ROW('Hygiene Data'!H116)))</f>
        <v/>
      </c>
      <c r="ED122" s="371" t="str">
        <f ca="1">+IF(OFFSET('Hygiene Data'!$I$11,0,10*ROW('Hygiene Data'!I116))="","",OFFSET('Hygiene Data'!$I$11,0,10*ROW('Hygiene Data'!I116)))</f>
        <v/>
      </c>
      <c r="EE122" s="371" t="str">
        <f ca="1">+IF(OFFSET('Hygiene Data'!$I$12,0,10*ROW('Hygiene Data'!I116))="","",OFFSET('Hygiene Data'!$I$12,0,10*ROW('Hygiene Data'!I116)))</f>
        <v/>
      </c>
      <c r="EF122" s="371" t="str">
        <f ca="1">+IF(OFFSET('Hygiene Data'!$I$13,0,10*ROW('Hygiene Data'!I116))="","",OFFSET('Hygiene Data'!$I$13,0,10*ROW('Hygiene Data'!I116)))</f>
        <v/>
      </c>
    </row>
    <row r="123" spans="1:136" x14ac:dyDescent="0.25">
      <c r="A123" s="480" t="str">
        <f ca="1">+IF(OFFSET('Water Data'!$B$2,0,10*ROW('Water Data'!E117))="","",OFFSET('Water Data'!$B$2,0,10*ROW('Water Data'!E117)))</f>
        <v/>
      </c>
      <c r="B123" s="480"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7" t="str">
        <f t="shared" ca="1" si="1"/>
        <v/>
      </c>
      <c r="D123" s="508"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8"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8"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8"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8"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8"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8"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8"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8"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8"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8"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8"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8"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8"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8"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8"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8"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8"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9"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9"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9"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9"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9"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9"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9"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9"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9"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9"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9"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9"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9"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9"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9"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9"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9"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9"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9"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9"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9"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9"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9"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9"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9"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9"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9"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9"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9"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9"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10"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6"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10"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10"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10"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10"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10"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10"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10"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10"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10"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10"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10"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10"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10"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10"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10"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10"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1" t="str">
        <f ca="1">+IF(OFFSET('Water Data'!$D$27,0,10*ROW('Water Data'!D117))="","",OFFSET('Water Data'!$D$27,0,10*ROW('Water Data'!D117)))</f>
        <v/>
      </c>
      <c r="BT123" s="371" t="str">
        <f ca="1">+IF(OFFSET('Water Data'!$D$28,0,10*ROW('Water Data'!D117))="","",OFFSET('Water Data'!$D$28,0,10*ROW('Water Data'!D117)))</f>
        <v/>
      </c>
      <c r="BU123" s="371" t="str">
        <f ca="1">+IF(OFFSET('Water Data'!$D$29,0,10*ROW('Water Data'!D117))="","",OFFSET('Water Data'!$D$29,0,10*ROW('Water Data'!D117)))</f>
        <v/>
      </c>
      <c r="BV123" s="371" t="str">
        <f ca="1">+IF(OFFSET('Water Data'!$E$27,0,10*ROW('Water Data'!E117))="","",OFFSET('Water Data'!$E$27,0,10*ROW('Water Data'!E117)))</f>
        <v/>
      </c>
      <c r="BW123" s="371" t="str">
        <f ca="1">+IF(OFFSET('Water Data'!$E$28,0,10*ROW('Water Data'!E117))="","",OFFSET('Water Data'!$E$28,0,10*ROW('Water Data'!E117)))</f>
        <v/>
      </c>
      <c r="BX123" s="371" t="str">
        <f ca="1">+IF(OFFSET('Water Data'!$E$29,0,10*ROW('Water Data'!E117))="","",OFFSET('Water Data'!$E$29,0,10*ROW('Water Data'!E117)))</f>
        <v/>
      </c>
      <c r="BY123" s="371" t="str">
        <f ca="1">+IF(OFFSET('Water Data'!$F$27,0,10*ROW('Water Data'!F117))="","",OFFSET('Water Data'!$F$27,0,10*ROW('Water Data'!F117)))</f>
        <v/>
      </c>
      <c r="BZ123" s="371" t="str">
        <f ca="1">+IF(OFFSET('Water Data'!$F$28,0,10*ROW('Water Data'!F117))="","",OFFSET('Water Data'!$F$28,0,10*ROW('Water Data'!F117)))</f>
        <v/>
      </c>
      <c r="CA123" s="371" t="str">
        <f ca="1">+IF(OFFSET('Water Data'!$F$29,0,10*ROW('Water Data'!F117))="","",OFFSET('Water Data'!$F$29,0,10*ROW('Water Data'!F117)))</f>
        <v/>
      </c>
      <c r="CB123" s="371" t="str">
        <f ca="1">+IF(OFFSET('Water Data'!$G$27,0,10*ROW('Water Data'!G117))="","",OFFSET('Water Data'!$G$27,0,10*ROW('Water Data'!G117)))</f>
        <v/>
      </c>
      <c r="CC123" s="371" t="str">
        <f ca="1">+IF(OFFSET('Water Data'!$G$28,0,10*ROW('Water Data'!G117))="","",OFFSET('Water Data'!$G$28,0,10*ROW('Water Data'!G117)))</f>
        <v/>
      </c>
      <c r="CD123" s="371" t="str">
        <f ca="1">+IF(OFFSET('Water Data'!$G$29,0,10*ROW('Water Data'!G117))="","",OFFSET('Water Data'!$G$29,0,10*ROW('Water Data'!G117)))</f>
        <v/>
      </c>
      <c r="CE123" s="371" t="str">
        <f ca="1">+IF(OFFSET('Water Data'!$H$27,0,10*ROW('Water Data'!H117))="","",OFFSET('Water Data'!$H$27,0,10*ROW('Water Data'!H117)))</f>
        <v/>
      </c>
      <c r="CF123" s="371" t="str">
        <f ca="1">+IF(OFFSET('Water Data'!$H$28,0,10*ROW('Water Data'!H117))="","",OFFSET('Water Data'!$H$28,0,10*ROW('Water Data'!H117)))</f>
        <v/>
      </c>
      <c r="CG123" s="371" t="str">
        <f ca="1">+IF(OFFSET('Water Data'!$H$29,0,10*ROW('Water Data'!H117))="","",OFFSET('Water Data'!$H$29,0,10*ROW('Water Data'!H117)))</f>
        <v/>
      </c>
      <c r="CH123" s="371" t="str">
        <f ca="1">+IF(OFFSET('Water Data'!$I$27,0,10*ROW('Water Data'!I117))="","",OFFSET('Water Data'!$I$27,0,10*ROW('Water Data'!I117)))</f>
        <v/>
      </c>
      <c r="CI123" s="371" t="str">
        <f ca="1">+IF(OFFSET('Water Data'!$I$28,0,10*ROW('Water Data'!I117))="","",OFFSET('Water Data'!$I$28,0,10*ROW('Water Data'!I117)))</f>
        <v/>
      </c>
      <c r="CJ123" s="371" t="str">
        <f ca="1">+IF(OFFSET('Water Data'!$I$29,0,10*ROW('Water Data'!I117))="","",OFFSET('Water Data'!$I$29,0,10*ROW('Water Data'!I117)))</f>
        <v/>
      </c>
      <c r="CK123" s="371" t="str">
        <f ca="1">+IF(OFFSET('Sanitation Data'!$D$28,0,10*ROW('Sanitation Data'!D117))="","",OFFSET('Sanitation Data'!$D$28,0,10*ROW('Sanitation Data'!D117)))</f>
        <v/>
      </c>
      <c r="CL123" s="371" t="str">
        <f ca="1">+IF(OFFSET('Sanitation Data'!$D$29,0,10*ROW('Sanitation Data'!D117))="","",OFFSET('Sanitation Data'!$D$29,0,10*ROW('Sanitation Data'!D117)))</f>
        <v/>
      </c>
      <c r="CM123" s="371" t="str">
        <f ca="1">+IF(OFFSET('Sanitation Data'!$D$30,0,10*ROW('Sanitation Data'!D117))="","",OFFSET('Sanitation Data'!$D$30,0,10*ROW('Sanitation Data'!D117)))</f>
        <v/>
      </c>
      <c r="CN123" s="371" t="str">
        <f ca="1">+IF(OFFSET('Sanitation Data'!$D$31,0,10*ROW('Sanitation Data'!D117))="","",OFFSET('Sanitation Data'!$D$31,0,10*ROW('Sanitation Data'!D117)))</f>
        <v/>
      </c>
      <c r="CO123" s="371" t="str">
        <f ca="1">+IF(OFFSET('Sanitation Data'!$D$32,0,10*ROW('Sanitation Data'!D117))="","",OFFSET('Sanitation Data'!$D$32,0,10*ROW('Sanitation Data'!D117)))</f>
        <v/>
      </c>
      <c r="CP123" s="371" t="str">
        <f ca="1">+IF(OFFSET('Sanitation Data'!$E$28,0,10*ROW('Sanitation Data'!E117))="","",OFFSET('Sanitation Data'!$E$28,0,10*ROW('Sanitation Data'!E117)))</f>
        <v/>
      </c>
      <c r="CQ123" s="371" t="str">
        <f ca="1">+IF(OFFSET('Sanitation Data'!$E$29,0,10*ROW('Sanitation Data'!E117))="","",OFFSET('Sanitation Data'!$E$29,0,10*ROW('Sanitation Data'!E117)))</f>
        <v/>
      </c>
      <c r="CR123" s="371" t="str">
        <f ca="1">+IF(OFFSET('Sanitation Data'!$E$30,0,10*ROW('Sanitation Data'!E117))="","",OFFSET('Sanitation Data'!$E$30,0,10*ROW('Sanitation Data'!E117)))</f>
        <v/>
      </c>
      <c r="CS123" s="371" t="str">
        <f ca="1">+IF(OFFSET('Sanitation Data'!$E$31,0,10*ROW('Sanitation Data'!E117))="","",OFFSET('Sanitation Data'!$E$31,0,10*ROW('Sanitation Data'!E117)))</f>
        <v/>
      </c>
      <c r="CT123" s="371" t="str">
        <f ca="1">+IF(OFFSET('Sanitation Data'!$E$32,0,10*ROW('Sanitation Data'!E117))="","",OFFSET('Sanitation Data'!$E$32,0,10*ROW('Sanitation Data'!E117)))</f>
        <v/>
      </c>
      <c r="CU123" s="371" t="str">
        <f ca="1">+IF(OFFSET('Sanitation Data'!$F$28,0,10*ROW('Sanitation Data'!F117))="","",OFFSET('Sanitation Data'!$F$28,0,10*ROW('Sanitation Data'!F117)))</f>
        <v/>
      </c>
      <c r="CV123" s="371" t="str">
        <f ca="1">+IF(OFFSET('Sanitation Data'!$F$29,0,10*ROW('Sanitation Data'!F117))="","",OFFSET('Sanitation Data'!$F$29,0,10*ROW('Sanitation Data'!F117)))</f>
        <v/>
      </c>
      <c r="CW123" s="371" t="str">
        <f ca="1">+IF(OFFSET('Sanitation Data'!$F$30,0,10*ROW('Sanitation Data'!F117))="","",OFFSET('Sanitation Data'!$F$30,0,10*ROW('Sanitation Data'!F117)))</f>
        <v/>
      </c>
      <c r="CX123" s="371" t="str">
        <f ca="1">+IF(OFFSET('Sanitation Data'!$F$31,0,10*ROW('Sanitation Data'!F117))="","",OFFSET('Sanitation Data'!$F$31,0,10*ROW('Sanitation Data'!F117)))</f>
        <v/>
      </c>
      <c r="CY123" s="371" t="str">
        <f ca="1">+IF(OFFSET('Sanitation Data'!$F$32,0,10*ROW('Sanitation Data'!F117))="","",OFFSET('Sanitation Data'!$F$32,0,10*ROW('Sanitation Data'!F117)))</f>
        <v/>
      </c>
      <c r="CZ123" s="371" t="str">
        <f ca="1">+IF(OFFSET('Sanitation Data'!$G$28,0,10*ROW('Sanitation Data'!G117))="","",OFFSET('Sanitation Data'!$G$28,0,10*ROW('Sanitation Data'!G117)))</f>
        <v/>
      </c>
      <c r="DA123" s="371" t="str">
        <f ca="1">+IF(OFFSET('Sanitation Data'!$G$29,0,10*ROW('Sanitation Data'!G117))="","",OFFSET('Sanitation Data'!$G$29,0,10*ROW('Sanitation Data'!G117)))</f>
        <v/>
      </c>
      <c r="DB123" s="371" t="str">
        <f ca="1">+IF(OFFSET('Sanitation Data'!$G$30,0,10*ROW('Sanitation Data'!G117))="","",OFFSET('Sanitation Data'!$G$30,0,10*ROW('Sanitation Data'!G117)))</f>
        <v/>
      </c>
      <c r="DC123" s="371" t="str">
        <f ca="1">+IF(OFFSET('Sanitation Data'!$G$31,0,10*ROW('Sanitation Data'!G117))="","",OFFSET('Sanitation Data'!$G$31,0,10*ROW('Sanitation Data'!G117)))</f>
        <v/>
      </c>
      <c r="DD123" s="371" t="str">
        <f ca="1">+IF(OFFSET('Sanitation Data'!$G$32,0,10*ROW('Sanitation Data'!G117))="","",OFFSET('Sanitation Data'!$G$32,0,10*ROW('Sanitation Data'!G117)))</f>
        <v/>
      </c>
      <c r="DE123" s="371" t="str">
        <f ca="1">+IF(OFFSET('Sanitation Data'!$H$28,0,10*ROW('Sanitation Data'!H117))="","",OFFSET('Sanitation Data'!$H$28,0,10*ROW('Sanitation Data'!H117)))</f>
        <v/>
      </c>
      <c r="DF123" s="371" t="str">
        <f ca="1">+IF(OFFSET('Sanitation Data'!$H$29,0,10*ROW('Sanitation Data'!H117))="","",OFFSET('Sanitation Data'!$H$29,0,10*ROW('Sanitation Data'!H117)))</f>
        <v/>
      </c>
      <c r="DG123" s="371" t="str">
        <f ca="1">+IF(OFFSET('Sanitation Data'!$H$30,0,10*ROW('Sanitation Data'!H117))="","",OFFSET('Sanitation Data'!$H$30,0,10*ROW('Sanitation Data'!H117)))</f>
        <v/>
      </c>
      <c r="DH123" s="371" t="str">
        <f ca="1">+IF(OFFSET('Sanitation Data'!$H$31,0,10*ROW('Sanitation Data'!H117))="","",OFFSET('Sanitation Data'!$H$31,0,10*ROW('Sanitation Data'!H117)))</f>
        <v/>
      </c>
      <c r="DI123" s="371" t="str">
        <f ca="1">+IF(OFFSET('Sanitation Data'!$H$32,0,10*ROW('Sanitation Data'!H117))="","",OFFSET('Sanitation Data'!$H$32,0,10*ROW('Sanitation Data'!H117)))</f>
        <v/>
      </c>
      <c r="DJ123" s="371" t="str">
        <f ca="1">+IF(OFFSET('Sanitation Data'!$I$28,0,10*ROW('Sanitation Data'!I117))="","",OFFSET('Sanitation Data'!$I$28,0,10*ROW('Sanitation Data'!I117)))</f>
        <v/>
      </c>
      <c r="DK123" s="371" t="str">
        <f ca="1">+IF(OFFSET('Sanitation Data'!$I$29,0,10*ROW('Sanitation Data'!I117))="","",OFFSET('Sanitation Data'!$I$29,0,10*ROW('Sanitation Data'!I117)))</f>
        <v/>
      </c>
      <c r="DL123" s="371" t="str">
        <f ca="1">+IF(OFFSET('Sanitation Data'!$I$30,0,10*ROW('Sanitation Data'!I117))="","",OFFSET('Sanitation Data'!$I$30,0,10*ROW('Sanitation Data'!I117)))</f>
        <v/>
      </c>
      <c r="DM123" s="371" t="str">
        <f ca="1">+IF(OFFSET('Sanitation Data'!$I$31,0,10*ROW('Sanitation Data'!I117))="","",OFFSET('Sanitation Data'!$I$31,0,10*ROW('Sanitation Data'!I117)))</f>
        <v/>
      </c>
      <c r="DN123" s="371" t="str">
        <f ca="1">+IF(OFFSET('Sanitation Data'!$I$32,0,10*ROW('Sanitation Data'!I117))="","",OFFSET('Sanitation Data'!$I$32,0,10*ROW('Sanitation Data'!I117)))</f>
        <v/>
      </c>
      <c r="DO123" s="371" t="str">
        <f ca="1">+IF(OFFSET('Hygiene Data'!$D$11,0,10*ROW('Hygiene Data'!D117))="","",OFFSET('Hygiene Data'!$D$11,0,10*ROW('Hygiene Data'!D117)))</f>
        <v/>
      </c>
      <c r="DP123" s="371" t="str">
        <f ca="1">+IF(OFFSET('Hygiene Data'!$D$12,0,10*ROW('Hygiene Data'!D117))="","",OFFSET('Hygiene Data'!$D$12,0,10*ROW('Hygiene Data'!D117)))</f>
        <v/>
      </c>
      <c r="DQ123" s="371" t="str">
        <f ca="1">+IF(OFFSET('Hygiene Data'!$D$13,0,10*ROW('Hygiene Data'!D117))="","",OFFSET('Hygiene Data'!$D$13,0,10*ROW('Hygiene Data'!D117)))</f>
        <v/>
      </c>
      <c r="DR123" s="371" t="str">
        <f ca="1">+IF(OFFSET('Hygiene Data'!$E$11,0,10*ROW('Hygiene Data'!E117))="","",OFFSET('Hygiene Data'!$E$11,0,10*ROW('Hygiene Data'!E117)))</f>
        <v/>
      </c>
      <c r="DS123" s="371" t="str">
        <f ca="1">+IF(OFFSET('Hygiene Data'!$E$12,0,10*ROW('Hygiene Data'!E117))="","",OFFSET('Hygiene Data'!$E$12,0,10*ROW('Hygiene Data'!E117)))</f>
        <v/>
      </c>
      <c r="DT123" s="371" t="str">
        <f ca="1">+IF(OFFSET('Hygiene Data'!$E$13,0,10*ROW('Hygiene Data'!E117))="","",OFFSET('Hygiene Data'!$E$13,0,10*ROW('Hygiene Data'!E117)))</f>
        <v/>
      </c>
      <c r="DU123" s="371" t="str">
        <f ca="1">+IF(OFFSET('Hygiene Data'!$F$11,0,10*ROW('Hygiene Data'!F117))="","",OFFSET('Hygiene Data'!$F$11,0,10*ROW('Hygiene Data'!F117)))</f>
        <v/>
      </c>
      <c r="DV123" s="371" t="str">
        <f ca="1">+IF(OFFSET('Hygiene Data'!$F$12,0,10*ROW('Hygiene Data'!F117))="","",OFFSET('Hygiene Data'!$F$12,0,10*ROW('Hygiene Data'!F117)))</f>
        <v/>
      </c>
      <c r="DW123" s="371" t="str">
        <f ca="1">+IF(OFFSET('Hygiene Data'!$F$13,0,10*ROW('Hygiene Data'!F117))="","",OFFSET('Hygiene Data'!$F$13,0,10*ROW('Hygiene Data'!F117)))</f>
        <v/>
      </c>
      <c r="DX123" s="371" t="str">
        <f ca="1">+IF(OFFSET('Hygiene Data'!$G$11,0,10*ROW('Hygiene Data'!G117))="","",OFFSET('Hygiene Data'!$G$11,0,10*ROW('Hygiene Data'!G117)))</f>
        <v/>
      </c>
      <c r="DY123" s="371" t="str">
        <f ca="1">+IF(OFFSET('Hygiene Data'!$G$12,0,10*ROW('Hygiene Data'!G117))="","",OFFSET('Hygiene Data'!$G$12,0,10*ROW('Hygiene Data'!G117)))</f>
        <v/>
      </c>
      <c r="DZ123" s="371" t="str">
        <f ca="1">+IF(OFFSET('Hygiene Data'!$G$13,0,10*ROW('Hygiene Data'!G117))="","",OFFSET('Hygiene Data'!$G$13,0,10*ROW('Hygiene Data'!G117)))</f>
        <v/>
      </c>
      <c r="EA123" s="371" t="str">
        <f ca="1">+IF(OFFSET('Hygiene Data'!$H$11,0,10*ROW('Hygiene Data'!H117))="","",OFFSET('Hygiene Data'!$H$11,0,10*ROW('Hygiene Data'!H117)))</f>
        <v/>
      </c>
      <c r="EB123" s="371" t="str">
        <f ca="1">+IF(OFFSET('Hygiene Data'!$H$12,0,10*ROW('Hygiene Data'!H117))="","",OFFSET('Hygiene Data'!$H$12,0,10*ROW('Hygiene Data'!H117)))</f>
        <v/>
      </c>
      <c r="EC123" s="371" t="str">
        <f ca="1">+IF(OFFSET('Hygiene Data'!$H$13,0,10*ROW('Hygiene Data'!H117))="","",OFFSET('Hygiene Data'!$H$13,0,10*ROW('Hygiene Data'!H117)))</f>
        <v/>
      </c>
      <c r="ED123" s="371" t="str">
        <f ca="1">+IF(OFFSET('Hygiene Data'!$I$11,0,10*ROW('Hygiene Data'!I117))="","",OFFSET('Hygiene Data'!$I$11,0,10*ROW('Hygiene Data'!I117)))</f>
        <v/>
      </c>
      <c r="EE123" s="371" t="str">
        <f ca="1">+IF(OFFSET('Hygiene Data'!$I$12,0,10*ROW('Hygiene Data'!I117))="","",OFFSET('Hygiene Data'!$I$12,0,10*ROW('Hygiene Data'!I117)))</f>
        <v/>
      </c>
      <c r="EF123" s="371" t="str">
        <f ca="1">+IF(OFFSET('Hygiene Data'!$I$13,0,10*ROW('Hygiene Data'!I117))="","",OFFSET('Hygiene Data'!$I$13,0,10*ROW('Hygiene Data'!I117)))</f>
        <v/>
      </c>
    </row>
    <row r="124" spans="1:136" x14ac:dyDescent="0.25">
      <c r="A124" s="480" t="str">
        <f ca="1">+IF(OFFSET('Water Data'!$B$2,0,10*ROW('Water Data'!E118))="","",OFFSET('Water Data'!$B$2,0,10*ROW('Water Data'!E118)))</f>
        <v/>
      </c>
      <c r="B124" s="480"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7" t="str">
        <f t="shared" ca="1" si="1"/>
        <v/>
      </c>
      <c r="D124" s="508"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8"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8"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8"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8"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8"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8"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8"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8"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8"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8"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8"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8"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8"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8"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8"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8"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8"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9"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9"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9"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9"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9"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9"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9"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9"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9"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9"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9"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9"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9"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9"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9"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9"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9"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9"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9"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9"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9"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9"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9"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9"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9"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9"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9"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9"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9"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9"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10"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6"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10"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10"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10"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10"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10"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10"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10"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10"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10"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10"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10"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10"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10"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10"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10"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10"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1" t="str">
        <f ca="1">+IF(OFFSET('Water Data'!$D$27,0,10*ROW('Water Data'!D118))="","",OFFSET('Water Data'!$D$27,0,10*ROW('Water Data'!D118)))</f>
        <v/>
      </c>
      <c r="BT124" s="371" t="str">
        <f ca="1">+IF(OFFSET('Water Data'!$D$28,0,10*ROW('Water Data'!D118))="","",OFFSET('Water Data'!$D$28,0,10*ROW('Water Data'!D118)))</f>
        <v/>
      </c>
      <c r="BU124" s="371" t="str">
        <f ca="1">+IF(OFFSET('Water Data'!$D$29,0,10*ROW('Water Data'!D118))="","",OFFSET('Water Data'!$D$29,0,10*ROW('Water Data'!D118)))</f>
        <v/>
      </c>
      <c r="BV124" s="371" t="str">
        <f ca="1">+IF(OFFSET('Water Data'!$E$27,0,10*ROW('Water Data'!E118))="","",OFFSET('Water Data'!$E$27,0,10*ROW('Water Data'!E118)))</f>
        <v/>
      </c>
      <c r="BW124" s="371" t="str">
        <f ca="1">+IF(OFFSET('Water Data'!$E$28,0,10*ROW('Water Data'!E118))="","",OFFSET('Water Data'!$E$28,0,10*ROW('Water Data'!E118)))</f>
        <v/>
      </c>
      <c r="BX124" s="371" t="str">
        <f ca="1">+IF(OFFSET('Water Data'!$E$29,0,10*ROW('Water Data'!E118))="","",OFFSET('Water Data'!$E$29,0,10*ROW('Water Data'!E118)))</f>
        <v/>
      </c>
      <c r="BY124" s="371" t="str">
        <f ca="1">+IF(OFFSET('Water Data'!$F$27,0,10*ROW('Water Data'!F118))="","",OFFSET('Water Data'!$F$27,0,10*ROW('Water Data'!F118)))</f>
        <v/>
      </c>
      <c r="BZ124" s="371" t="str">
        <f ca="1">+IF(OFFSET('Water Data'!$F$28,0,10*ROW('Water Data'!F118))="","",OFFSET('Water Data'!$F$28,0,10*ROW('Water Data'!F118)))</f>
        <v/>
      </c>
      <c r="CA124" s="371" t="str">
        <f ca="1">+IF(OFFSET('Water Data'!$F$29,0,10*ROW('Water Data'!F118))="","",OFFSET('Water Data'!$F$29,0,10*ROW('Water Data'!F118)))</f>
        <v/>
      </c>
      <c r="CB124" s="371" t="str">
        <f ca="1">+IF(OFFSET('Water Data'!$G$27,0,10*ROW('Water Data'!G118))="","",OFFSET('Water Data'!$G$27,0,10*ROW('Water Data'!G118)))</f>
        <v/>
      </c>
      <c r="CC124" s="371" t="str">
        <f ca="1">+IF(OFFSET('Water Data'!$G$28,0,10*ROW('Water Data'!G118))="","",OFFSET('Water Data'!$G$28,0,10*ROW('Water Data'!G118)))</f>
        <v/>
      </c>
      <c r="CD124" s="371" t="str">
        <f ca="1">+IF(OFFSET('Water Data'!$G$29,0,10*ROW('Water Data'!G118))="","",OFFSET('Water Data'!$G$29,0,10*ROW('Water Data'!G118)))</f>
        <v/>
      </c>
      <c r="CE124" s="371" t="str">
        <f ca="1">+IF(OFFSET('Water Data'!$H$27,0,10*ROW('Water Data'!H118))="","",OFFSET('Water Data'!$H$27,0,10*ROW('Water Data'!H118)))</f>
        <v/>
      </c>
      <c r="CF124" s="371" t="str">
        <f ca="1">+IF(OFFSET('Water Data'!$H$28,0,10*ROW('Water Data'!H118))="","",OFFSET('Water Data'!$H$28,0,10*ROW('Water Data'!H118)))</f>
        <v/>
      </c>
      <c r="CG124" s="371" t="str">
        <f ca="1">+IF(OFFSET('Water Data'!$H$29,0,10*ROW('Water Data'!H118))="","",OFFSET('Water Data'!$H$29,0,10*ROW('Water Data'!H118)))</f>
        <v/>
      </c>
      <c r="CH124" s="371" t="str">
        <f ca="1">+IF(OFFSET('Water Data'!$I$27,0,10*ROW('Water Data'!I118))="","",OFFSET('Water Data'!$I$27,0,10*ROW('Water Data'!I118)))</f>
        <v/>
      </c>
      <c r="CI124" s="371" t="str">
        <f ca="1">+IF(OFFSET('Water Data'!$I$28,0,10*ROW('Water Data'!I118))="","",OFFSET('Water Data'!$I$28,0,10*ROW('Water Data'!I118)))</f>
        <v/>
      </c>
      <c r="CJ124" s="371" t="str">
        <f ca="1">+IF(OFFSET('Water Data'!$I$29,0,10*ROW('Water Data'!I118))="","",OFFSET('Water Data'!$I$29,0,10*ROW('Water Data'!I118)))</f>
        <v/>
      </c>
      <c r="CK124" s="371" t="str">
        <f ca="1">+IF(OFFSET('Sanitation Data'!$D$28,0,10*ROW('Sanitation Data'!D118))="","",OFFSET('Sanitation Data'!$D$28,0,10*ROW('Sanitation Data'!D118)))</f>
        <v/>
      </c>
      <c r="CL124" s="371" t="str">
        <f ca="1">+IF(OFFSET('Sanitation Data'!$D$29,0,10*ROW('Sanitation Data'!D118))="","",OFFSET('Sanitation Data'!$D$29,0,10*ROW('Sanitation Data'!D118)))</f>
        <v/>
      </c>
      <c r="CM124" s="371" t="str">
        <f ca="1">+IF(OFFSET('Sanitation Data'!$D$30,0,10*ROW('Sanitation Data'!D118))="","",OFFSET('Sanitation Data'!$D$30,0,10*ROW('Sanitation Data'!D118)))</f>
        <v/>
      </c>
      <c r="CN124" s="371" t="str">
        <f ca="1">+IF(OFFSET('Sanitation Data'!$D$31,0,10*ROW('Sanitation Data'!D118))="","",OFFSET('Sanitation Data'!$D$31,0,10*ROW('Sanitation Data'!D118)))</f>
        <v/>
      </c>
      <c r="CO124" s="371" t="str">
        <f ca="1">+IF(OFFSET('Sanitation Data'!$D$32,0,10*ROW('Sanitation Data'!D118))="","",OFFSET('Sanitation Data'!$D$32,0,10*ROW('Sanitation Data'!D118)))</f>
        <v/>
      </c>
      <c r="CP124" s="371" t="str">
        <f ca="1">+IF(OFFSET('Sanitation Data'!$E$28,0,10*ROW('Sanitation Data'!E118))="","",OFFSET('Sanitation Data'!$E$28,0,10*ROW('Sanitation Data'!E118)))</f>
        <v/>
      </c>
      <c r="CQ124" s="371" t="str">
        <f ca="1">+IF(OFFSET('Sanitation Data'!$E$29,0,10*ROW('Sanitation Data'!E118))="","",OFFSET('Sanitation Data'!$E$29,0,10*ROW('Sanitation Data'!E118)))</f>
        <v/>
      </c>
      <c r="CR124" s="371" t="str">
        <f ca="1">+IF(OFFSET('Sanitation Data'!$E$30,0,10*ROW('Sanitation Data'!E118))="","",OFFSET('Sanitation Data'!$E$30,0,10*ROW('Sanitation Data'!E118)))</f>
        <v/>
      </c>
      <c r="CS124" s="371" t="str">
        <f ca="1">+IF(OFFSET('Sanitation Data'!$E$31,0,10*ROW('Sanitation Data'!E118))="","",OFFSET('Sanitation Data'!$E$31,0,10*ROW('Sanitation Data'!E118)))</f>
        <v/>
      </c>
      <c r="CT124" s="371" t="str">
        <f ca="1">+IF(OFFSET('Sanitation Data'!$E$32,0,10*ROW('Sanitation Data'!E118))="","",OFFSET('Sanitation Data'!$E$32,0,10*ROW('Sanitation Data'!E118)))</f>
        <v/>
      </c>
      <c r="CU124" s="371" t="str">
        <f ca="1">+IF(OFFSET('Sanitation Data'!$F$28,0,10*ROW('Sanitation Data'!F118))="","",OFFSET('Sanitation Data'!$F$28,0,10*ROW('Sanitation Data'!F118)))</f>
        <v/>
      </c>
      <c r="CV124" s="371" t="str">
        <f ca="1">+IF(OFFSET('Sanitation Data'!$F$29,0,10*ROW('Sanitation Data'!F118))="","",OFFSET('Sanitation Data'!$F$29,0,10*ROW('Sanitation Data'!F118)))</f>
        <v/>
      </c>
      <c r="CW124" s="371" t="str">
        <f ca="1">+IF(OFFSET('Sanitation Data'!$F$30,0,10*ROW('Sanitation Data'!F118))="","",OFFSET('Sanitation Data'!$F$30,0,10*ROW('Sanitation Data'!F118)))</f>
        <v/>
      </c>
      <c r="CX124" s="371" t="str">
        <f ca="1">+IF(OFFSET('Sanitation Data'!$F$31,0,10*ROW('Sanitation Data'!F118))="","",OFFSET('Sanitation Data'!$F$31,0,10*ROW('Sanitation Data'!F118)))</f>
        <v/>
      </c>
      <c r="CY124" s="371" t="str">
        <f ca="1">+IF(OFFSET('Sanitation Data'!$F$32,0,10*ROW('Sanitation Data'!F118))="","",OFFSET('Sanitation Data'!$F$32,0,10*ROW('Sanitation Data'!F118)))</f>
        <v/>
      </c>
      <c r="CZ124" s="371" t="str">
        <f ca="1">+IF(OFFSET('Sanitation Data'!$G$28,0,10*ROW('Sanitation Data'!G118))="","",OFFSET('Sanitation Data'!$G$28,0,10*ROW('Sanitation Data'!G118)))</f>
        <v/>
      </c>
      <c r="DA124" s="371" t="str">
        <f ca="1">+IF(OFFSET('Sanitation Data'!$G$29,0,10*ROW('Sanitation Data'!G118))="","",OFFSET('Sanitation Data'!$G$29,0,10*ROW('Sanitation Data'!G118)))</f>
        <v/>
      </c>
      <c r="DB124" s="371" t="str">
        <f ca="1">+IF(OFFSET('Sanitation Data'!$G$30,0,10*ROW('Sanitation Data'!G118))="","",OFFSET('Sanitation Data'!$G$30,0,10*ROW('Sanitation Data'!G118)))</f>
        <v/>
      </c>
      <c r="DC124" s="371" t="str">
        <f ca="1">+IF(OFFSET('Sanitation Data'!$G$31,0,10*ROW('Sanitation Data'!G118))="","",OFFSET('Sanitation Data'!$G$31,0,10*ROW('Sanitation Data'!G118)))</f>
        <v/>
      </c>
      <c r="DD124" s="371" t="str">
        <f ca="1">+IF(OFFSET('Sanitation Data'!$G$32,0,10*ROW('Sanitation Data'!G118))="","",OFFSET('Sanitation Data'!$G$32,0,10*ROW('Sanitation Data'!G118)))</f>
        <v/>
      </c>
      <c r="DE124" s="371" t="str">
        <f ca="1">+IF(OFFSET('Sanitation Data'!$H$28,0,10*ROW('Sanitation Data'!H118))="","",OFFSET('Sanitation Data'!$H$28,0,10*ROW('Sanitation Data'!H118)))</f>
        <v/>
      </c>
      <c r="DF124" s="371" t="str">
        <f ca="1">+IF(OFFSET('Sanitation Data'!$H$29,0,10*ROW('Sanitation Data'!H118))="","",OFFSET('Sanitation Data'!$H$29,0,10*ROW('Sanitation Data'!H118)))</f>
        <v/>
      </c>
      <c r="DG124" s="371" t="str">
        <f ca="1">+IF(OFFSET('Sanitation Data'!$H$30,0,10*ROW('Sanitation Data'!H118))="","",OFFSET('Sanitation Data'!$H$30,0,10*ROW('Sanitation Data'!H118)))</f>
        <v/>
      </c>
      <c r="DH124" s="371" t="str">
        <f ca="1">+IF(OFFSET('Sanitation Data'!$H$31,0,10*ROW('Sanitation Data'!H118))="","",OFFSET('Sanitation Data'!$H$31,0,10*ROW('Sanitation Data'!H118)))</f>
        <v/>
      </c>
      <c r="DI124" s="371" t="str">
        <f ca="1">+IF(OFFSET('Sanitation Data'!$H$32,0,10*ROW('Sanitation Data'!H118))="","",OFFSET('Sanitation Data'!$H$32,0,10*ROW('Sanitation Data'!H118)))</f>
        <v/>
      </c>
      <c r="DJ124" s="371" t="str">
        <f ca="1">+IF(OFFSET('Sanitation Data'!$I$28,0,10*ROW('Sanitation Data'!I118))="","",OFFSET('Sanitation Data'!$I$28,0,10*ROW('Sanitation Data'!I118)))</f>
        <v/>
      </c>
      <c r="DK124" s="371" t="str">
        <f ca="1">+IF(OFFSET('Sanitation Data'!$I$29,0,10*ROW('Sanitation Data'!I118))="","",OFFSET('Sanitation Data'!$I$29,0,10*ROW('Sanitation Data'!I118)))</f>
        <v/>
      </c>
      <c r="DL124" s="371" t="str">
        <f ca="1">+IF(OFFSET('Sanitation Data'!$I$30,0,10*ROW('Sanitation Data'!I118))="","",OFFSET('Sanitation Data'!$I$30,0,10*ROW('Sanitation Data'!I118)))</f>
        <v/>
      </c>
      <c r="DM124" s="371" t="str">
        <f ca="1">+IF(OFFSET('Sanitation Data'!$I$31,0,10*ROW('Sanitation Data'!I118))="","",OFFSET('Sanitation Data'!$I$31,0,10*ROW('Sanitation Data'!I118)))</f>
        <v/>
      </c>
      <c r="DN124" s="371" t="str">
        <f ca="1">+IF(OFFSET('Sanitation Data'!$I$32,0,10*ROW('Sanitation Data'!I118))="","",OFFSET('Sanitation Data'!$I$32,0,10*ROW('Sanitation Data'!I118)))</f>
        <v/>
      </c>
      <c r="DO124" s="371" t="str">
        <f ca="1">+IF(OFFSET('Hygiene Data'!$D$11,0,10*ROW('Hygiene Data'!D118))="","",OFFSET('Hygiene Data'!$D$11,0,10*ROW('Hygiene Data'!D118)))</f>
        <v/>
      </c>
      <c r="DP124" s="371" t="str">
        <f ca="1">+IF(OFFSET('Hygiene Data'!$D$12,0,10*ROW('Hygiene Data'!D118))="","",OFFSET('Hygiene Data'!$D$12,0,10*ROW('Hygiene Data'!D118)))</f>
        <v/>
      </c>
      <c r="DQ124" s="371" t="str">
        <f ca="1">+IF(OFFSET('Hygiene Data'!$D$13,0,10*ROW('Hygiene Data'!D118))="","",OFFSET('Hygiene Data'!$D$13,0,10*ROW('Hygiene Data'!D118)))</f>
        <v/>
      </c>
      <c r="DR124" s="371" t="str">
        <f ca="1">+IF(OFFSET('Hygiene Data'!$E$11,0,10*ROW('Hygiene Data'!E118))="","",OFFSET('Hygiene Data'!$E$11,0,10*ROW('Hygiene Data'!E118)))</f>
        <v/>
      </c>
      <c r="DS124" s="371" t="str">
        <f ca="1">+IF(OFFSET('Hygiene Data'!$E$12,0,10*ROW('Hygiene Data'!E118))="","",OFFSET('Hygiene Data'!$E$12,0,10*ROW('Hygiene Data'!E118)))</f>
        <v/>
      </c>
      <c r="DT124" s="371" t="str">
        <f ca="1">+IF(OFFSET('Hygiene Data'!$E$13,0,10*ROW('Hygiene Data'!E118))="","",OFFSET('Hygiene Data'!$E$13,0,10*ROW('Hygiene Data'!E118)))</f>
        <v/>
      </c>
      <c r="DU124" s="371" t="str">
        <f ca="1">+IF(OFFSET('Hygiene Data'!$F$11,0,10*ROW('Hygiene Data'!F118))="","",OFFSET('Hygiene Data'!$F$11,0,10*ROW('Hygiene Data'!F118)))</f>
        <v/>
      </c>
      <c r="DV124" s="371" t="str">
        <f ca="1">+IF(OFFSET('Hygiene Data'!$F$12,0,10*ROW('Hygiene Data'!F118))="","",OFFSET('Hygiene Data'!$F$12,0,10*ROW('Hygiene Data'!F118)))</f>
        <v/>
      </c>
      <c r="DW124" s="371" t="str">
        <f ca="1">+IF(OFFSET('Hygiene Data'!$F$13,0,10*ROW('Hygiene Data'!F118))="","",OFFSET('Hygiene Data'!$F$13,0,10*ROW('Hygiene Data'!F118)))</f>
        <v/>
      </c>
      <c r="DX124" s="371" t="str">
        <f ca="1">+IF(OFFSET('Hygiene Data'!$G$11,0,10*ROW('Hygiene Data'!G118))="","",OFFSET('Hygiene Data'!$G$11,0,10*ROW('Hygiene Data'!G118)))</f>
        <v/>
      </c>
      <c r="DY124" s="371" t="str">
        <f ca="1">+IF(OFFSET('Hygiene Data'!$G$12,0,10*ROW('Hygiene Data'!G118))="","",OFFSET('Hygiene Data'!$G$12,0,10*ROW('Hygiene Data'!G118)))</f>
        <v/>
      </c>
      <c r="DZ124" s="371" t="str">
        <f ca="1">+IF(OFFSET('Hygiene Data'!$G$13,0,10*ROW('Hygiene Data'!G118))="","",OFFSET('Hygiene Data'!$G$13,0,10*ROW('Hygiene Data'!G118)))</f>
        <v/>
      </c>
      <c r="EA124" s="371" t="str">
        <f ca="1">+IF(OFFSET('Hygiene Data'!$H$11,0,10*ROW('Hygiene Data'!H118))="","",OFFSET('Hygiene Data'!$H$11,0,10*ROW('Hygiene Data'!H118)))</f>
        <v/>
      </c>
      <c r="EB124" s="371" t="str">
        <f ca="1">+IF(OFFSET('Hygiene Data'!$H$12,0,10*ROW('Hygiene Data'!H118))="","",OFFSET('Hygiene Data'!$H$12,0,10*ROW('Hygiene Data'!H118)))</f>
        <v/>
      </c>
      <c r="EC124" s="371" t="str">
        <f ca="1">+IF(OFFSET('Hygiene Data'!$H$13,0,10*ROW('Hygiene Data'!H118))="","",OFFSET('Hygiene Data'!$H$13,0,10*ROW('Hygiene Data'!H118)))</f>
        <v/>
      </c>
      <c r="ED124" s="371" t="str">
        <f ca="1">+IF(OFFSET('Hygiene Data'!$I$11,0,10*ROW('Hygiene Data'!I118))="","",OFFSET('Hygiene Data'!$I$11,0,10*ROW('Hygiene Data'!I118)))</f>
        <v/>
      </c>
      <c r="EE124" s="371" t="str">
        <f ca="1">+IF(OFFSET('Hygiene Data'!$I$12,0,10*ROW('Hygiene Data'!I118))="","",OFFSET('Hygiene Data'!$I$12,0,10*ROW('Hygiene Data'!I118)))</f>
        <v/>
      </c>
      <c r="EF124" s="371" t="str">
        <f ca="1">+IF(OFFSET('Hygiene Data'!$I$13,0,10*ROW('Hygiene Data'!I118))="","",OFFSET('Hygiene Data'!$I$13,0,10*ROW('Hygiene Data'!I118)))</f>
        <v/>
      </c>
    </row>
    <row r="125" spans="1:136" x14ac:dyDescent="0.25">
      <c r="A125" s="480" t="str">
        <f ca="1">+IF(OFFSET('Water Data'!$B$2,0,10*ROW('Water Data'!E119))="","",OFFSET('Water Data'!$B$2,0,10*ROW('Water Data'!E119)))</f>
        <v/>
      </c>
      <c r="B125" s="480"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7" t="str">
        <f t="shared" ca="1" si="1"/>
        <v/>
      </c>
      <c r="D125" s="508"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8"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8"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8"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8"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8"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8"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8"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8"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8"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8"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8"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8"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8"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8"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8"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8"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8"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9"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9"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9"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9"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9"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9"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9"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9"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9"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9"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9"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9"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9"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9"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9"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9"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9"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9"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9"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9"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9"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9"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9"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9"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9"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9"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9"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9"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9"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9"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10"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6"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10"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10"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10"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10"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10"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10"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10"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10"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10"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10"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10"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10"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10"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10"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10"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10"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1" t="str">
        <f ca="1">+IF(OFFSET('Water Data'!$D$27,0,10*ROW('Water Data'!D119))="","",OFFSET('Water Data'!$D$27,0,10*ROW('Water Data'!D119)))</f>
        <v/>
      </c>
      <c r="BT125" s="371" t="str">
        <f ca="1">+IF(OFFSET('Water Data'!$D$28,0,10*ROW('Water Data'!D119))="","",OFFSET('Water Data'!$D$28,0,10*ROW('Water Data'!D119)))</f>
        <v/>
      </c>
      <c r="BU125" s="371" t="str">
        <f ca="1">+IF(OFFSET('Water Data'!$D$29,0,10*ROW('Water Data'!D119))="","",OFFSET('Water Data'!$D$29,0,10*ROW('Water Data'!D119)))</f>
        <v/>
      </c>
      <c r="BV125" s="371" t="str">
        <f ca="1">+IF(OFFSET('Water Data'!$E$27,0,10*ROW('Water Data'!E119))="","",OFFSET('Water Data'!$E$27,0,10*ROW('Water Data'!E119)))</f>
        <v/>
      </c>
      <c r="BW125" s="371" t="str">
        <f ca="1">+IF(OFFSET('Water Data'!$E$28,0,10*ROW('Water Data'!E119))="","",OFFSET('Water Data'!$E$28,0,10*ROW('Water Data'!E119)))</f>
        <v/>
      </c>
      <c r="BX125" s="371" t="str">
        <f ca="1">+IF(OFFSET('Water Data'!$E$29,0,10*ROW('Water Data'!E119))="","",OFFSET('Water Data'!$E$29,0,10*ROW('Water Data'!E119)))</f>
        <v/>
      </c>
      <c r="BY125" s="371" t="str">
        <f ca="1">+IF(OFFSET('Water Data'!$F$27,0,10*ROW('Water Data'!F119))="","",OFFSET('Water Data'!$F$27,0,10*ROW('Water Data'!F119)))</f>
        <v/>
      </c>
      <c r="BZ125" s="371" t="str">
        <f ca="1">+IF(OFFSET('Water Data'!$F$28,0,10*ROW('Water Data'!F119))="","",OFFSET('Water Data'!$F$28,0,10*ROW('Water Data'!F119)))</f>
        <v/>
      </c>
      <c r="CA125" s="371" t="str">
        <f ca="1">+IF(OFFSET('Water Data'!$F$29,0,10*ROW('Water Data'!F119))="","",OFFSET('Water Data'!$F$29,0,10*ROW('Water Data'!F119)))</f>
        <v/>
      </c>
      <c r="CB125" s="371" t="str">
        <f ca="1">+IF(OFFSET('Water Data'!$G$27,0,10*ROW('Water Data'!G119))="","",OFFSET('Water Data'!$G$27,0,10*ROW('Water Data'!G119)))</f>
        <v/>
      </c>
      <c r="CC125" s="371" t="str">
        <f ca="1">+IF(OFFSET('Water Data'!$G$28,0,10*ROW('Water Data'!G119))="","",OFFSET('Water Data'!$G$28,0,10*ROW('Water Data'!G119)))</f>
        <v/>
      </c>
      <c r="CD125" s="371" t="str">
        <f ca="1">+IF(OFFSET('Water Data'!$G$29,0,10*ROW('Water Data'!G119))="","",OFFSET('Water Data'!$G$29,0,10*ROW('Water Data'!G119)))</f>
        <v/>
      </c>
      <c r="CE125" s="371" t="str">
        <f ca="1">+IF(OFFSET('Water Data'!$H$27,0,10*ROW('Water Data'!H119))="","",OFFSET('Water Data'!$H$27,0,10*ROW('Water Data'!H119)))</f>
        <v/>
      </c>
      <c r="CF125" s="371" t="str">
        <f ca="1">+IF(OFFSET('Water Data'!$H$28,0,10*ROW('Water Data'!H119))="","",OFFSET('Water Data'!$H$28,0,10*ROW('Water Data'!H119)))</f>
        <v/>
      </c>
      <c r="CG125" s="371" t="str">
        <f ca="1">+IF(OFFSET('Water Data'!$H$29,0,10*ROW('Water Data'!H119))="","",OFFSET('Water Data'!$H$29,0,10*ROW('Water Data'!H119)))</f>
        <v/>
      </c>
      <c r="CH125" s="371" t="str">
        <f ca="1">+IF(OFFSET('Water Data'!$I$27,0,10*ROW('Water Data'!I119))="","",OFFSET('Water Data'!$I$27,0,10*ROW('Water Data'!I119)))</f>
        <v/>
      </c>
      <c r="CI125" s="371" t="str">
        <f ca="1">+IF(OFFSET('Water Data'!$I$28,0,10*ROW('Water Data'!I119))="","",OFFSET('Water Data'!$I$28,0,10*ROW('Water Data'!I119)))</f>
        <v/>
      </c>
      <c r="CJ125" s="371" t="str">
        <f ca="1">+IF(OFFSET('Water Data'!$I$29,0,10*ROW('Water Data'!I119))="","",OFFSET('Water Data'!$I$29,0,10*ROW('Water Data'!I119)))</f>
        <v/>
      </c>
      <c r="CK125" s="371" t="str">
        <f ca="1">+IF(OFFSET('Sanitation Data'!$D$28,0,10*ROW('Sanitation Data'!D119))="","",OFFSET('Sanitation Data'!$D$28,0,10*ROW('Sanitation Data'!D119)))</f>
        <v/>
      </c>
      <c r="CL125" s="371" t="str">
        <f ca="1">+IF(OFFSET('Sanitation Data'!$D$29,0,10*ROW('Sanitation Data'!D119))="","",OFFSET('Sanitation Data'!$D$29,0,10*ROW('Sanitation Data'!D119)))</f>
        <v/>
      </c>
      <c r="CM125" s="371" t="str">
        <f ca="1">+IF(OFFSET('Sanitation Data'!$D$30,0,10*ROW('Sanitation Data'!D119))="","",OFFSET('Sanitation Data'!$D$30,0,10*ROW('Sanitation Data'!D119)))</f>
        <v/>
      </c>
      <c r="CN125" s="371" t="str">
        <f ca="1">+IF(OFFSET('Sanitation Data'!$D$31,0,10*ROW('Sanitation Data'!D119))="","",OFFSET('Sanitation Data'!$D$31,0,10*ROW('Sanitation Data'!D119)))</f>
        <v/>
      </c>
      <c r="CO125" s="371" t="str">
        <f ca="1">+IF(OFFSET('Sanitation Data'!$D$32,0,10*ROW('Sanitation Data'!D119))="","",OFFSET('Sanitation Data'!$D$32,0,10*ROW('Sanitation Data'!D119)))</f>
        <v/>
      </c>
      <c r="CP125" s="371" t="str">
        <f ca="1">+IF(OFFSET('Sanitation Data'!$E$28,0,10*ROW('Sanitation Data'!E119))="","",OFFSET('Sanitation Data'!$E$28,0,10*ROW('Sanitation Data'!E119)))</f>
        <v/>
      </c>
      <c r="CQ125" s="371" t="str">
        <f ca="1">+IF(OFFSET('Sanitation Data'!$E$29,0,10*ROW('Sanitation Data'!E119))="","",OFFSET('Sanitation Data'!$E$29,0,10*ROW('Sanitation Data'!E119)))</f>
        <v/>
      </c>
      <c r="CR125" s="371" t="str">
        <f ca="1">+IF(OFFSET('Sanitation Data'!$E$30,0,10*ROW('Sanitation Data'!E119))="","",OFFSET('Sanitation Data'!$E$30,0,10*ROW('Sanitation Data'!E119)))</f>
        <v/>
      </c>
      <c r="CS125" s="371" t="str">
        <f ca="1">+IF(OFFSET('Sanitation Data'!$E$31,0,10*ROW('Sanitation Data'!E119))="","",OFFSET('Sanitation Data'!$E$31,0,10*ROW('Sanitation Data'!E119)))</f>
        <v/>
      </c>
      <c r="CT125" s="371" t="str">
        <f ca="1">+IF(OFFSET('Sanitation Data'!$E$32,0,10*ROW('Sanitation Data'!E119))="","",OFFSET('Sanitation Data'!$E$32,0,10*ROW('Sanitation Data'!E119)))</f>
        <v/>
      </c>
      <c r="CU125" s="371" t="str">
        <f ca="1">+IF(OFFSET('Sanitation Data'!$F$28,0,10*ROW('Sanitation Data'!F119))="","",OFFSET('Sanitation Data'!$F$28,0,10*ROW('Sanitation Data'!F119)))</f>
        <v/>
      </c>
      <c r="CV125" s="371" t="str">
        <f ca="1">+IF(OFFSET('Sanitation Data'!$F$29,0,10*ROW('Sanitation Data'!F119))="","",OFFSET('Sanitation Data'!$F$29,0,10*ROW('Sanitation Data'!F119)))</f>
        <v/>
      </c>
      <c r="CW125" s="371" t="str">
        <f ca="1">+IF(OFFSET('Sanitation Data'!$F$30,0,10*ROW('Sanitation Data'!F119))="","",OFFSET('Sanitation Data'!$F$30,0,10*ROW('Sanitation Data'!F119)))</f>
        <v/>
      </c>
      <c r="CX125" s="371" t="str">
        <f ca="1">+IF(OFFSET('Sanitation Data'!$F$31,0,10*ROW('Sanitation Data'!F119))="","",OFFSET('Sanitation Data'!$F$31,0,10*ROW('Sanitation Data'!F119)))</f>
        <v/>
      </c>
      <c r="CY125" s="371" t="str">
        <f ca="1">+IF(OFFSET('Sanitation Data'!$F$32,0,10*ROW('Sanitation Data'!F119))="","",OFFSET('Sanitation Data'!$F$32,0,10*ROW('Sanitation Data'!F119)))</f>
        <v/>
      </c>
      <c r="CZ125" s="371" t="str">
        <f ca="1">+IF(OFFSET('Sanitation Data'!$G$28,0,10*ROW('Sanitation Data'!G119))="","",OFFSET('Sanitation Data'!$G$28,0,10*ROW('Sanitation Data'!G119)))</f>
        <v/>
      </c>
      <c r="DA125" s="371" t="str">
        <f ca="1">+IF(OFFSET('Sanitation Data'!$G$29,0,10*ROW('Sanitation Data'!G119))="","",OFFSET('Sanitation Data'!$G$29,0,10*ROW('Sanitation Data'!G119)))</f>
        <v/>
      </c>
      <c r="DB125" s="371" t="str">
        <f ca="1">+IF(OFFSET('Sanitation Data'!$G$30,0,10*ROW('Sanitation Data'!G119))="","",OFFSET('Sanitation Data'!$G$30,0,10*ROW('Sanitation Data'!G119)))</f>
        <v/>
      </c>
      <c r="DC125" s="371" t="str">
        <f ca="1">+IF(OFFSET('Sanitation Data'!$G$31,0,10*ROW('Sanitation Data'!G119))="","",OFFSET('Sanitation Data'!$G$31,0,10*ROW('Sanitation Data'!G119)))</f>
        <v/>
      </c>
      <c r="DD125" s="371" t="str">
        <f ca="1">+IF(OFFSET('Sanitation Data'!$G$32,0,10*ROW('Sanitation Data'!G119))="","",OFFSET('Sanitation Data'!$G$32,0,10*ROW('Sanitation Data'!G119)))</f>
        <v/>
      </c>
      <c r="DE125" s="371" t="str">
        <f ca="1">+IF(OFFSET('Sanitation Data'!$H$28,0,10*ROW('Sanitation Data'!H119))="","",OFFSET('Sanitation Data'!$H$28,0,10*ROW('Sanitation Data'!H119)))</f>
        <v/>
      </c>
      <c r="DF125" s="371" t="str">
        <f ca="1">+IF(OFFSET('Sanitation Data'!$H$29,0,10*ROW('Sanitation Data'!H119))="","",OFFSET('Sanitation Data'!$H$29,0,10*ROW('Sanitation Data'!H119)))</f>
        <v/>
      </c>
      <c r="DG125" s="371" t="str">
        <f ca="1">+IF(OFFSET('Sanitation Data'!$H$30,0,10*ROW('Sanitation Data'!H119))="","",OFFSET('Sanitation Data'!$H$30,0,10*ROW('Sanitation Data'!H119)))</f>
        <v/>
      </c>
      <c r="DH125" s="371" t="str">
        <f ca="1">+IF(OFFSET('Sanitation Data'!$H$31,0,10*ROW('Sanitation Data'!H119))="","",OFFSET('Sanitation Data'!$H$31,0,10*ROW('Sanitation Data'!H119)))</f>
        <v/>
      </c>
      <c r="DI125" s="371" t="str">
        <f ca="1">+IF(OFFSET('Sanitation Data'!$H$32,0,10*ROW('Sanitation Data'!H119))="","",OFFSET('Sanitation Data'!$H$32,0,10*ROW('Sanitation Data'!H119)))</f>
        <v/>
      </c>
      <c r="DJ125" s="371" t="str">
        <f ca="1">+IF(OFFSET('Sanitation Data'!$I$28,0,10*ROW('Sanitation Data'!I119))="","",OFFSET('Sanitation Data'!$I$28,0,10*ROW('Sanitation Data'!I119)))</f>
        <v/>
      </c>
      <c r="DK125" s="371" t="str">
        <f ca="1">+IF(OFFSET('Sanitation Data'!$I$29,0,10*ROW('Sanitation Data'!I119))="","",OFFSET('Sanitation Data'!$I$29,0,10*ROW('Sanitation Data'!I119)))</f>
        <v/>
      </c>
      <c r="DL125" s="371" t="str">
        <f ca="1">+IF(OFFSET('Sanitation Data'!$I$30,0,10*ROW('Sanitation Data'!I119))="","",OFFSET('Sanitation Data'!$I$30,0,10*ROW('Sanitation Data'!I119)))</f>
        <v/>
      </c>
      <c r="DM125" s="371" t="str">
        <f ca="1">+IF(OFFSET('Sanitation Data'!$I$31,0,10*ROW('Sanitation Data'!I119))="","",OFFSET('Sanitation Data'!$I$31,0,10*ROW('Sanitation Data'!I119)))</f>
        <v/>
      </c>
      <c r="DN125" s="371" t="str">
        <f ca="1">+IF(OFFSET('Sanitation Data'!$I$32,0,10*ROW('Sanitation Data'!I119))="","",OFFSET('Sanitation Data'!$I$32,0,10*ROW('Sanitation Data'!I119)))</f>
        <v/>
      </c>
      <c r="DO125" s="371" t="str">
        <f ca="1">+IF(OFFSET('Hygiene Data'!$D$11,0,10*ROW('Hygiene Data'!D119))="","",OFFSET('Hygiene Data'!$D$11,0,10*ROW('Hygiene Data'!D119)))</f>
        <v/>
      </c>
      <c r="DP125" s="371" t="str">
        <f ca="1">+IF(OFFSET('Hygiene Data'!$D$12,0,10*ROW('Hygiene Data'!D119))="","",OFFSET('Hygiene Data'!$D$12,0,10*ROW('Hygiene Data'!D119)))</f>
        <v/>
      </c>
      <c r="DQ125" s="371" t="str">
        <f ca="1">+IF(OFFSET('Hygiene Data'!$D$13,0,10*ROW('Hygiene Data'!D119))="","",OFFSET('Hygiene Data'!$D$13,0,10*ROW('Hygiene Data'!D119)))</f>
        <v/>
      </c>
      <c r="DR125" s="371" t="str">
        <f ca="1">+IF(OFFSET('Hygiene Data'!$E$11,0,10*ROW('Hygiene Data'!E119))="","",OFFSET('Hygiene Data'!$E$11,0,10*ROW('Hygiene Data'!E119)))</f>
        <v/>
      </c>
      <c r="DS125" s="371" t="str">
        <f ca="1">+IF(OFFSET('Hygiene Data'!$E$12,0,10*ROW('Hygiene Data'!E119))="","",OFFSET('Hygiene Data'!$E$12,0,10*ROW('Hygiene Data'!E119)))</f>
        <v/>
      </c>
      <c r="DT125" s="371" t="str">
        <f ca="1">+IF(OFFSET('Hygiene Data'!$E$13,0,10*ROW('Hygiene Data'!E119))="","",OFFSET('Hygiene Data'!$E$13,0,10*ROW('Hygiene Data'!E119)))</f>
        <v/>
      </c>
      <c r="DU125" s="371" t="str">
        <f ca="1">+IF(OFFSET('Hygiene Data'!$F$11,0,10*ROW('Hygiene Data'!F119))="","",OFFSET('Hygiene Data'!$F$11,0,10*ROW('Hygiene Data'!F119)))</f>
        <v/>
      </c>
      <c r="DV125" s="371" t="str">
        <f ca="1">+IF(OFFSET('Hygiene Data'!$F$12,0,10*ROW('Hygiene Data'!F119))="","",OFFSET('Hygiene Data'!$F$12,0,10*ROW('Hygiene Data'!F119)))</f>
        <v/>
      </c>
      <c r="DW125" s="371" t="str">
        <f ca="1">+IF(OFFSET('Hygiene Data'!$F$13,0,10*ROW('Hygiene Data'!F119))="","",OFFSET('Hygiene Data'!$F$13,0,10*ROW('Hygiene Data'!F119)))</f>
        <v/>
      </c>
      <c r="DX125" s="371" t="str">
        <f ca="1">+IF(OFFSET('Hygiene Data'!$G$11,0,10*ROW('Hygiene Data'!G119))="","",OFFSET('Hygiene Data'!$G$11,0,10*ROW('Hygiene Data'!G119)))</f>
        <v/>
      </c>
      <c r="DY125" s="371" t="str">
        <f ca="1">+IF(OFFSET('Hygiene Data'!$G$12,0,10*ROW('Hygiene Data'!G119))="","",OFFSET('Hygiene Data'!$G$12,0,10*ROW('Hygiene Data'!G119)))</f>
        <v/>
      </c>
      <c r="DZ125" s="371" t="str">
        <f ca="1">+IF(OFFSET('Hygiene Data'!$G$13,0,10*ROW('Hygiene Data'!G119))="","",OFFSET('Hygiene Data'!$G$13,0,10*ROW('Hygiene Data'!G119)))</f>
        <v/>
      </c>
      <c r="EA125" s="371" t="str">
        <f ca="1">+IF(OFFSET('Hygiene Data'!$H$11,0,10*ROW('Hygiene Data'!H119))="","",OFFSET('Hygiene Data'!$H$11,0,10*ROW('Hygiene Data'!H119)))</f>
        <v/>
      </c>
      <c r="EB125" s="371" t="str">
        <f ca="1">+IF(OFFSET('Hygiene Data'!$H$12,0,10*ROW('Hygiene Data'!H119))="","",OFFSET('Hygiene Data'!$H$12,0,10*ROW('Hygiene Data'!H119)))</f>
        <v/>
      </c>
      <c r="EC125" s="371" t="str">
        <f ca="1">+IF(OFFSET('Hygiene Data'!$H$13,0,10*ROW('Hygiene Data'!H119))="","",OFFSET('Hygiene Data'!$H$13,0,10*ROW('Hygiene Data'!H119)))</f>
        <v/>
      </c>
      <c r="ED125" s="371" t="str">
        <f ca="1">+IF(OFFSET('Hygiene Data'!$I$11,0,10*ROW('Hygiene Data'!I119))="","",OFFSET('Hygiene Data'!$I$11,0,10*ROW('Hygiene Data'!I119)))</f>
        <v/>
      </c>
      <c r="EE125" s="371" t="str">
        <f ca="1">+IF(OFFSET('Hygiene Data'!$I$12,0,10*ROW('Hygiene Data'!I119))="","",OFFSET('Hygiene Data'!$I$12,0,10*ROW('Hygiene Data'!I119)))</f>
        <v/>
      </c>
      <c r="EF125" s="371" t="str">
        <f ca="1">+IF(OFFSET('Hygiene Data'!$I$13,0,10*ROW('Hygiene Data'!I119))="","",OFFSET('Hygiene Data'!$I$13,0,10*ROW('Hygiene Data'!I119)))</f>
        <v/>
      </c>
    </row>
    <row r="126" spans="1:136" x14ac:dyDescent="0.25">
      <c r="A126" s="480" t="str">
        <f ca="1">+IF(OFFSET('Water Data'!$B$2,0,10*ROW('Water Data'!E120))="","",OFFSET('Water Data'!$B$2,0,10*ROW('Water Data'!E120)))</f>
        <v/>
      </c>
      <c r="B126" s="480"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7" t="str">
        <f t="shared" ca="1" si="1"/>
        <v/>
      </c>
      <c r="D126" s="508"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8"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8"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8"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8"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8"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8"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8"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8"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8"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8"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8"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8"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8"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8"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8"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8"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8"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9"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9"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9"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9"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9"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9"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9"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9"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9"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9"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9"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9"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9"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9"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9"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9"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9"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9"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9"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9"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9"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9"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9"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9"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9"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9"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9"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9"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9"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9"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10"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6"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10"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10"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10"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10"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10"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10"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10"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10"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10"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10"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10"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10"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10"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10"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10"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10"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1" t="str">
        <f ca="1">+IF(OFFSET('Water Data'!$D$27,0,10*ROW('Water Data'!D120))="","",OFFSET('Water Data'!$D$27,0,10*ROW('Water Data'!D120)))</f>
        <v/>
      </c>
      <c r="BT126" s="371" t="str">
        <f ca="1">+IF(OFFSET('Water Data'!$D$28,0,10*ROW('Water Data'!D120))="","",OFFSET('Water Data'!$D$28,0,10*ROW('Water Data'!D120)))</f>
        <v/>
      </c>
      <c r="BU126" s="371" t="str">
        <f ca="1">+IF(OFFSET('Water Data'!$D$29,0,10*ROW('Water Data'!D120))="","",OFFSET('Water Data'!$D$29,0,10*ROW('Water Data'!D120)))</f>
        <v/>
      </c>
      <c r="BV126" s="371" t="str">
        <f ca="1">+IF(OFFSET('Water Data'!$E$27,0,10*ROW('Water Data'!E120))="","",OFFSET('Water Data'!$E$27,0,10*ROW('Water Data'!E120)))</f>
        <v/>
      </c>
      <c r="BW126" s="371" t="str">
        <f ca="1">+IF(OFFSET('Water Data'!$E$28,0,10*ROW('Water Data'!E120))="","",OFFSET('Water Data'!$E$28,0,10*ROW('Water Data'!E120)))</f>
        <v/>
      </c>
      <c r="BX126" s="371" t="str">
        <f ca="1">+IF(OFFSET('Water Data'!$E$29,0,10*ROW('Water Data'!E120))="","",OFFSET('Water Data'!$E$29,0,10*ROW('Water Data'!E120)))</f>
        <v/>
      </c>
      <c r="BY126" s="371" t="str">
        <f ca="1">+IF(OFFSET('Water Data'!$F$27,0,10*ROW('Water Data'!F120))="","",OFFSET('Water Data'!$F$27,0,10*ROW('Water Data'!F120)))</f>
        <v/>
      </c>
      <c r="BZ126" s="371" t="str">
        <f ca="1">+IF(OFFSET('Water Data'!$F$28,0,10*ROW('Water Data'!F120))="","",OFFSET('Water Data'!$F$28,0,10*ROW('Water Data'!F120)))</f>
        <v/>
      </c>
      <c r="CA126" s="371" t="str">
        <f ca="1">+IF(OFFSET('Water Data'!$F$29,0,10*ROW('Water Data'!F120))="","",OFFSET('Water Data'!$F$29,0,10*ROW('Water Data'!F120)))</f>
        <v/>
      </c>
      <c r="CB126" s="371" t="str">
        <f ca="1">+IF(OFFSET('Water Data'!$G$27,0,10*ROW('Water Data'!G120))="","",OFFSET('Water Data'!$G$27,0,10*ROW('Water Data'!G120)))</f>
        <v/>
      </c>
      <c r="CC126" s="371" t="str">
        <f ca="1">+IF(OFFSET('Water Data'!$G$28,0,10*ROW('Water Data'!G120))="","",OFFSET('Water Data'!$G$28,0,10*ROW('Water Data'!G120)))</f>
        <v/>
      </c>
      <c r="CD126" s="371" t="str">
        <f ca="1">+IF(OFFSET('Water Data'!$G$29,0,10*ROW('Water Data'!G120))="","",OFFSET('Water Data'!$G$29,0,10*ROW('Water Data'!G120)))</f>
        <v/>
      </c>
      <c r="CE126" s="371" t="str">
        <f ca="1">+IF(OFFSET('Water Data'!$H$27,0,10*ROW('Water Data'!H120))="","",OFFSET('Water Data'!$H$27,0,10*ROW('Water Data'!H120)))</f>
        <v/>
      </c>
      <c r="CF126" s="371" t="str">
        <f ca="1">+IF(OFFSET('Water Data'!$H$28,0,10*ROW('Water Data'!H120))="","",OFFSET('Water Data'!$H$28,0,10*ROW('Water Data'!H120)))</f>
        <v/>
      </c>
      <c r="CG126" s="371" t="str">
        <f ca="1">+IF(OFFSET('Water Data'!$H$29,0,10*ROW('Water Data'!H120))="","",OFFSET('Water Data'!$H$29,0,10*ROW('Water Data'!H120)))</f>
        <v/>
      </c>
      <c r="CH126" s="371" t="str">
        <f ca="1">+IF(OFFSET('Water Data'!$I$27,0,10*ROW('Water Data'!I120))="","",OFFSET('Water Data'!$I$27,0,10*ROW('Water Data'!I120)))</f>
        <v/>
      </c>
      <c r="CI126" s="371" t="str">
        <f ca="1">+IF(OFFSET('Water Data'!$I$28,0,10*ROW('Water Data'!I120))="","",OFFSET('Water Data'!$I$28,0,10*ROW('Water Data'!I120)))</f>
        <v/>
      </c>
      <c r="CJ126" s="371" t="str">
        <f ca="1">+IF(OFFSET('Water Data'!$I$29,0,10*ROW('Water Data'!I120))="","",OFFSET('Water Data'!$I$29,0,10*ROW('Water Data'!I120)))</f>
        <v/>
      </c>
      <c r="CK126" s="371" t="str">
        <f ca="1">+IF(OFFSET('Sanitation Data'!$D$28,0,10*ROW('Sanitation Data'!D120))="","",OFFSET('Sanitation Data'!$D$28,0,10*ROW('Sanitation Data'!D120)))</f>
        <v/>
      </c>
      <c r="CL126" s="371" t="str">
        <f ca="1">+IF(OFFSET('Sanitation Data'!$D$29,0,10*ROW('Sanitation Data'!D120))="","",OFFSET('Sanitation Data'!$D$29,0,10*ROW('Sanitation Data'!D120)))</f>
        <v/>
      </c>
      <c r="CM126" s="371" t="str">
        <f ca="1">+IF(OFFSET('Sanitation Data'!$D$30,0,10*ROW('Sanitation Data'!D120))="","",OFFSET('Sanitation Data'!$D$30,0,10*ROW('Sanitation Data'!D120)))</f>
        <v/>
      </c>
      <c r="CN126" s="371" t="str">
        <f ca="1">+IF(OFFSET('Sanitation Data'!$D$31,0,10*ROW('Sanitation Data'!D120))="","",OFFSET('Sanitation Data'!$D$31,0,10*ROW('Sanitation Data'!D120)))</f>
        <v/>
      </c>
      <c r="CO126" s="371" t="str">
        <f ca="1">+IF(OFFSET('Sanitation Data'!$D$32,0,10*ROW('Sanitation Data'!D120))="","",OFFSET('Sanitation Data'!$D$32,0,10*ROW('Sanitation Data'!D120)))</f>
        <v/>
      </c>
      <c r="CP126" s="371" t="str">
        <f ca="1">+IF(OFFSET('Sanitation Data'!$E$28,0,10*ROW('Sanitation Data'!E120))="","",OFFSET('Sanitation Data'!$E$28,0,10*ROW('Sanitation Data'!E120)))</f>
        <v/>
      </c>
      <c r="CQ126" s="371" t="str">
        <f ca="1">+IF(OFFSET('Sanitation Data'!$E$29,0,10*ROW('Sanitation Data'!E120))="","",OFFSET('Sanitation Data'!$E$29,0,10*ROW('Sanitation Data'!E120)))</f>
        <v/>
      </c>
      <c r="CR126" s="371" t="str">
        <f ca="1">+IF(OFFSET('Sanitation Data'!$E$30,0,10*ROW('Sanitation Data'!E120))="","",OFFSET('Sanitation Data'!$E$30,0,10*ROW('Sanitation Data'!E120)))</f>
        <v/>
      </c>
      <c r="CS126" s="371" t="str">
        <f ca="1">+IF(OFFSET('Sanitation Data'!$E$31,0,10*ROW('Sanitation Data'!E120))="","",OFFSET('Sanitation Data'!$E$31,0,10*ROW('Sanitation Data'!E120)))</f>
        <v/>
      </c>
      <c r="CT126" s="371" t="str">
        <f ca="1">+IF(OFFSET('Sanitation Data'!$E$32,0,10*ROW('Sanitation Data'!E120))="","",OFFSET('Sanitation Data'!$E$32,0,10*ROW('Sanitation Data'!E120)))</f>
        <v/>
      </c>
      <c r="CU126" s="371" t="str">
        <f ca="1">+IF(OFFSET('Sanitation Data'!$F$28,0,10*ROW('Sanitation Data'!F120))="","",OFFSET('Sanitation Data'!$F$28,0,10*ROW('Sanitation Data'!F120)))</f>
        <v/>
      </c>
      <c r="CV126" s="371" t="str">
        <f ca="1">+IF(OFFSET('Sanitation Data'!$F$29,0,10*ROW('Sanitation Data'!F120))="","",OFFSET('Sanitation Data'!$F$29,0,10*ROW('Sanitation Data'!F120)))</f>
        <v/>
      </c>
      <c r="CW126" s="371" t="str">
        <f ca="1">+IF(OFFSET('Sanitation Data'!$F$30,0,10*ROW('Sanitation Data'!F120))="","",OFFSET('Sanitation Data'!$F$30,0,10*ROW('Sanitation Data'!F120)))</f>
        <v/>
      </c>
      <c r="CX126" s="371" t="str">
        <f ca="1">+IF(OFFSET('Sanitation Data'!$F$31,0,10*ROW('Sanitation Data'!F120))="","",OFFSET('Sanitation Data'!$F$31,0,10*ROW('Sanitation Data'!F120)))</f>
        <v/>
      </c>
      <c r="CY126" s="371" t="str">
        <f ca="1">+IF(OFFSET('Sanitation Data'!$F$32,0,10*ROW('Sanitation Data'!F120))="","",OFFSET('Sanitation Data'!$F$32,0,10*ROW('Sanitation Data'!F120)))</f>
        <v/>
      </c>
      <c r="CZ126" s="371" t="str">
        <f ca="1">+IF(OFFSET('Sanitation Data'!$G$28,0,10*ROW('Sanitation Data'!G120))="","",OFFSET('Sanitation Data'!$G$28,0,10*ROW('Sanitation Data'!G120)))</f>
        <v/>
      </c>
      <c r="DA126" s="371" t="str">
        <f ca="1">+IF(OFFSET('Sanitation Data'!$G$29,0,10*ROW('Sanitation Data'!G120))="","",OFFSET('Sanitation Data'!$G$29,0,10*ROW('Sanitation Data'!G120)))</f>
        <v/>
      </c>
      <c r="DB126" s="371" t="str">
        <f ca="1">+IF(OFFSET('Sanitation Data'!$G$30,0,10*ROW('Sanitation Data'!G120))="","",OFFSET('Sanitation Data'!$G$30,0,10*ROW('Sanitation Data'!G120)))</f>
        <v/>
      </c>
      <c r="DC126" s="371" t="str">
        <f ca="1">+IF(OFFSET('Sanitation Data'!$G$31,0,10*ROW('Sanitation Data'!G120))="","",OFFSET('Sanitation Data'!$G$31,0,10*ROW('Sanitation Data'!G120)))</f>
        <v/>
      </c>
      <c r="DD126" s="371" t="str">
        <f ca="1">+IF(OFFSET('Sanitation Data'!$G$32,0,10*ROW('Sanitation Data'!G120))="","",OFFSET('Sanitation Data'!$G$32,0,10*ROW('Sanitation Data'!G120)))</f>
        <v/>
      </c>
      <c r="DE126" s="371" t="str">
        <f ca="1">+IF(OFFSET('Sanitation Data'!$H$28,0,10*ROW('Sanitation Data'!H120))="","",OFFSET('Sanitation Data'!$H$28,0,10*ROW('Sanitation Data'!H120)))</f>
        <v/>
      </c>
      <c r="DF126" s="371" t="str">
        <f ca="1">+IF(OFFSET('Sanitation Data'!$H$29,0,10*ROW('Sanitation Data'!H120))="","",OFFSET('Sanitation Data'!$H$29,0,10*ROW('Sanitation Data'!H120)))</f>
        <v/>
      </c>
      <c r="DG126" s="371" t="str">
        <f ca="1">+IF(OFFSET('Sanitation Data'!$H$30,0,10*ROW('Sanitation Data'!H120))="","",OFFSET('Sanitation Data'!$H$30,0,10*ROW('Sanitation Data'!H120)))</f>
        <v/>
      </c>
      <c r="DH126" s="371" t="str">
        <f ca="1">+IF(OFFSET('Sanitation Data'!$H$31,0,10*ROW('Sanitation Data'!H120))="","",OFFSET('Sanitation Data'!$H$31,0,10*ROW('Sanitation Data'!H120)))</f>
        <v/>
      </c>
      <c r="DI126" s="371" t="str">
        <f ca="1">+IF(OFFSET('Sanitation Data'!$H$32,0,10*ROW('Sanitation Data'!H120))="","",OFFSET('Sanitation Data'!$H$32,0,10*ROW('Sanitation Data'!H120)))</f>
        <v/>
      </c>
      <c r="DJ126" s="371" t="str">
        <f ca="1">+IF(OFFSET('Sanitation Data'!$I$28,0,10*ROW('Sanitation Data'!I120))="","",OFFSET('Sanitation Data'!$I$28,0,10*ROW('Sanitation Data'!I120)))</f>
        <v/>
      </c>
      <c r="DK126" s="371" t="str">
        <f ca="1">+IF(OFFSET('Sanitation Data'!$I$29,0,10*ROW('Sanitation Data'!I120))="","",OFFSET('Sanitation Data'!$I$29,0,10*ROW('Sanitation Data'!I120)))</f>
        <v/>
      </c>
      <c r="DL126" s="371" t="str">
        <f ca="1">+IF(OFFSET('Sanitation Data'!$I$30,0,10*ROW('Sanitation Data'!I120))="","",OFFSET('Sanitation Data'!$I$30,0,10*ROW('Sanitation Data'!I120)))</f>
        <v/>
      </c>
      <c r="DM126" s="371" t="str">
        <f ca="1">+IF(OFFSET('Sanitation Data'!$I$31,0,10*ROW('Sanitation Data'!I120))="","",OFFSET('Sanitation Data'!$I$31,0,10*ROW('Sanitation Data'!I120)))</f>
        <v/>
      </c>
      <c r="DN126" s="371" t="str">
        <f ca="1">+IF(OFFSET('Sanitation Data'!$I$32,0,10*ROW('Sanitation Data'!I120))="","",OFFSET('Sanitation Data'!$I$32,0,10*ROW('Sanitation Data'!I120)))</f>
        <v/>
      </c>
      <c r="DO126" s="371" t="str">
        <f ca="1">+IF(OFFSET('Hygiene Data'!$D$11,0,10*ROW('Hygiene Data'!D120))="","",OFFSET('Hygiene Data'!$D$11,0,10*ROW('Hygiene Data'!D120)))</f>
        <v/>
      </c>
      <c r="DP126" s="371" t="str">
        <f ca="1">+IF(OFFSET('Hygiene Data'!$D$12,0,10*ROW('Hygiene Data'!D120))="","",OFFSET('Hygiene Data'!$D$12,0,10*ROW('Hygiene Data'!D120)))</f>
        <v/>
      </c>
      <c r="DQ126" s="371" t="str">
        <f ca="1">+IF(OFFSET('Hygiene Data'!$D$13,0,10*ROW('Hygiene Data'!D120))="","",OFFSET('Hygiene Data'!$D$13,0,10*ROW('Hygiene Data'!D120)))</f>
        <v/>
      </c>
      <c r="DR126" s="371" t="str">
        <f ca="1">+IF(OFFSET('Hygiene Data'!$E$11,0,10*ROW('Hygiene Data'!E120))="","",OFFSET('Hygiene Data'!$E$11,0,10*ROW('Hygiene Data'!E120)))</f>
        <v/>
      </c>
      <c r="DS126" s="371" t="str">
        <f ca="1">+IF(OFFSET('Hygiene Data'!$E$12,0,10*ROW('Hygiene Data'!E120))="","",OFFSET('Hygiene Data'!$E$12,0,10*ROW('Hygiene Data'!E120)))</f>
        <v/>
      </c>
      <c r="DT126" s="371" t="str">
        <f ca="1">+IF(OFFSET('Hygiene Data'!$E$13,0,10*ROW('Hygiene Data'!E120))="","",OFFSET('Hygiene Data'!$E$13,0,10*ROW('Hygiene Data'!E120)))</f>
        <v/>
      </c>
      <c r="DU126" s="371" t="str">
        <f ca="1">+IF(OFFSET('Hygiene Data'!$F$11,0,10*ROW('Hygiene Data'!F120))="","",OFFSET('Hygiene Data'!$F$11,0,10*ROW('Hygiene Data'!F120)))</f>
        <v/>
      </c>
      <c r="DV126" s="371" t="str">
        <f ca="1">+IF(OFFSET('Hygiene Data'!$F$12,0,10*ROW('Hygiene Data'!F120))="","",OFFSET('Hygiene Data'!$F$12,0,10*ROW('Hygiene Data'!F120)))</f>
        <v/>
      </c>
      <c r="DW126" s="371" t="str">
        <f ca="1">+IF(OFFSET('Hygiene Data'!$F$13,0,10*ROW('Hygiene Data'!F120))="","",OFFSET('Hygiene Data'!$F$13,0,10*ROW('Hygiene Data'!F120)))</f>
        <v/>
      </c>
      <c r="DX126" s="371" t="str">
        <f ca="1">+IF(OFFSET('Hygiene Data'!$G$11,0,10*ROW('Hygiene Data'!G120))="","",OFFSET('Hygiene Data'!$G$11,0,10*ROW('Hygiene Data'!G120)))</f>
        <v/>
      </c>
      <c r="DY126" s="371" t="str">
        <f ca="1">+IF(OFFSET('Hygiene Data'!$G$12,0,10*ROW('Hygiene Data'!G120))="","",OFFSET('Hygiene Data'!$G$12,0,10*ROW('Hygiene Data'!G120)))</f>
        <v/>
      </c>
      <c r="DZ126" s="371" t="str">
        <f ca="1">+IF(OFFSET('Hygiene Data'!$G$13,0,10*ROW('Hygiene Data'!G120))="","",OFFSET('Hygiene Data'!$G$13,0,10*ROW('Hygiene Data'!G120)))</f>
        <v/>
      </c>
      <c r="EA126" s="371" t="str">
        <f ca="1">+IF(OFFSET('Hygiene Data'!$H$11,0,10*ROW('Hygiene Data'!H120))="","",OFFSET('Hygiene Data'!$H$11,0,10*ROW('Hygiene Data'!H120)))</f>
        <v/>
      </c>
      <c r="EB126" s="371" t="str">
        <f ca="1">+IF(OFFSET('Hygiene Data'!$H$12,0,10*ROW('Hygiene Data'!H120))="","",OFFSET('Hygiene Data'!$H$12,0,10*ROW('Hygiene Data'!H120)))</f>
        <v/>
      </c>
      <c r="EC126" s="371" t="str">
        <f ca="1">+IF(OFFSET('Hygiene Data'!$H$13,0,10*ROW('Hygiene Data'!H120))="","",OFFSET('Hygiene Data'!$H$13,0,10*ROW('Hygiene Data'!H120)))</f>
        <v/>
      </c>
      <c r="ED126" s="371" t="str">
        <f ca="1">+IF(OFFSET('Hygiene Data'!$I$11,0,10*ROW('Hygiene Data'!I120))="","",OFFSET('Hygiene Data'!$I$11,0,10*ROW('Hygiene Data'!I120)))</f>
        <v/>
      </c>
      <c r="EE126" s="371" t="str">
        <f ca="1">+IF(OFFSET('Hygiene Data'!$I$12,0,10*ROW('Hygiene Data'!I120))="","",OFFSET('Hygiene Data'!$I$12,0,10*ROW('Hygiene Data'!I120)))</f>
        <v/>
      </c>
      <c r="EF126" s="371" t="str">
        <f ca="1">+IF(OFFSET('Hygiene Data'!$I$13,0,10*ROW('Hygiene Data'!I120))="","",OFFSET('Hygiene Data'!$I$13,0,10*ROW('Hygiene Data'!I120)))</f>
        <v/>
      </c>
    </row>
    <row r="127" spans="1:136" x14ac:dyDescent="0.25">
      <c r="A127" s="480" t="str">
        <f ca="1">+IF(OFFSET('Water Data'!$B$2,0,10*ROW('Water Data'!E121))="","",OFFSET('Water Data'!$B$2,0,10*ROW('Water Data'!E121)))</f>
        <v/>
      </c>
      <c r="B127" s="480"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7" t="str">
        <f t="shared" ca="1" si="1"/>
        <v/>
      </c>
      <c r="D127" s="508"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8"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8"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8"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8"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8"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8"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8"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8"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8"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8"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8"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8"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8"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8"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8"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8"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8"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9"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9"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9"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9"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9"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9"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9"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9"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9"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9"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9"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9"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9"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9"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9"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9"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9"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9"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9"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9"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9"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9"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9"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9"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9"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9"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9"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9"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9"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9"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10"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6"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10"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10"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10"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10"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10"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10"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10"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10"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10"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10"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10"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10"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10"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10"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10"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10"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1" t="str">
        <f ca="1">+IF(OFFSET('Water Data'!$D$27,0,10*ROW('Water Data'!D121))="","",OFFSET('Water Data'!$D$27,0,10*ROW('Water Data'!D121)))</f>
        <v/>
      </c>
      <c r="BT127" s="371" t="str">
        <f ca="1">+IF(OFFSET('Water Data'!$D$28,0,10*ROW('Water Data'!D121))="","",OFFSET('Water Data'!$D$28,0,10*ROW('Water Data'!D121)))</f>
        <v/>
      </c>
      <c r="BU127" s="371" t="str">
        <f ca="1">+IF(OFFSET('Water Data'!$D$29,0,10*ROW('Water Data'!D121))="","",OFFSET('Water Data'!$D$29,0,10*ROW('Water Data'!D121)))</f>
        <v/>
      </c>
      <c r="BV127" s="371" t="str">
        <f ca="1">+IF(OFFSET('Water Data'!$E$27,0,10*ROW('Water Data'!E121))="","",OFFSET('Water Data'!$E$27,0,10*ROW('Water Data'!E121)))</f>
        <v/>
      </c>
      <c r="BW127" s="371" t="str">
        <f ca="1">+IF(OFFSET('Water Data'!$E$28,0,10*ROW('Water Data'!E121))="","",OFFSET('Water Data'!$E$28,0,10*ROW('Water Data'!E121)))</f>
        <v/>
      </c>
      <c r="BX127" s="371" t="str">
        <f ca="1">+IF(OFFSET('Water Data'!$E$29,0,10*ROW('Water Data'!E121))="","",OFFSET('Water Data'!$E$29,0,10*ROW('Water Data'!E121)))</f>
        <v/>
      </c>
      <c r="BY127" s="371" t="str">
        <f ca="1">+IF(OFFSET('Water Data'!$F$27,0,10*ROW('Water Data'!F121))="","",OFFSET('Water Data'!$F$27,0,10*ROW('Water Data'!F121)))</f>
        <v/>
      </c>
      <c r="BZ127" s="371" t="str">
        <f ca="1">+IF(OFFSET('Water Data'!$F$28,0,10*ROW('Water Data'!F121))="","",OFFSET('Water Data'!$F$28,0,10*ROW('Water Data'!F121)))</f>
        <v/>
      </c>
      <c r="CA127" s="371" t="str">
        <f ca="1">+IF(OFFSET('Water Data'!$F$29,0,10*ROW('Water Data'!F121))="","",OFFSET('Water Data'!$F$29,0,10*ROW('Water Data'!F121)))</f>
        <v/>
      </c>
      <c r="CB127" s="371" t="str">
        <f ca="1">+IF(OFFSET('Water Data'!$G$27,0,10*ROW('Water Data'!G121))="","",OFFSET('Water Data'!$G$27,0,10*ROW('Water Data'!G121)))</f>
        <v/>
      </c>
      <c r="CC127" s="371" t="str">
        <f ca="1">+IF(OFFSET('Water Data'!$G$28,0,10*ROW('Water Data'!G121))="","",OFFSET('Water Data'!$G$28,0,10*ROW('Water Data'!G121)))</f>
        <v/>
      </c>
      <c r="CD127" s="371" t="str">
        <f ca="1">+IF(OFFSET('Water Data'!$G$29,0,10*ROW('Water Data'!G121))="","",OFFSET('Water Data'!$G$29,0,10*ROW('Water Data'!G121)))</f>
        <v/>
      </c>
      <c r="CE127" s="371" t="str">
        <f ca="1">+IF(OFFSET('Water Data'!$H$27,0,10*ROW('Water Data'!H121))="","",OFFSET('Water Data'!$H$27,0,10*ROW('Water Data'!H121)))</f>
        <v/>
      </c>
      <c r="CF127" s="371" t="str">
        <f ca="1">+IF(OFFSET('Water Data'!$H$28,0,10*ROW('Water Data'!H121))="","",OFFSET('Water Data'!$H$28,0,10*ROW('Water Data'!H121)))</f>
        <v/>
      </c>
      <c r="CG127" s="371" t="str">
        <f ca="1">+IF(OFFSET('Water Data'!$H$29,0,10*ROW('Water Data'!H121))="","",OFFSET('Water Data'!$H$29,0,10*ROW('Water Data'!H121)))</f>
        <v/>
      </c>
      <c r="CH127" s="371" t="str">
        <f ca="1">+IF(OFFSET('Water Data'!$I$27,0,10*ROW('Water Data'!I121))="","",OFFSET('Water Data'!$I$27,0,10*ROW('Water Data'!I121)))</f>
        <v/>
      </c>
      <c r="CI127" s="371" t="str">
        <f ca="1">+IF(OFFSET('Water Data'!$I$28,0,10*ROW('Water Data'!I121))="","",OFFSET('Water Data'!$I$28,0,10*ROW('Water Data'!I121)))</f>
        <v/>
      </c>
      <c r="CJ127" s="371" t="str">
        <f ca="1">+IF(OFFSET('Water Data'!$I$29,0,10*ROW('Water Data'!I121))="","",OFFSET('Water Data'!$I$29,0,10*ROW('Water Data'!I121)))</f>
        <v/>
      </c>
      <c r="CK127" s="371" t="str">
        <f ca="1">+IF(OFFSET('Sanitation Data'!$D$28,0,10*ROW('Sanitation Data'!D121))="","",OFFSET('Sanitation Data'!$D$28,0,10*ROW('Sanitation Data'!D121)))</f>
        <v/>
      </c>
      <c r="CL127" s="371" t="str">
        <f ca="1">+IF(OFFSET('Sanitation Data'!$D$29,0,10*ROW('Sanitation Data'!D121))="","",OFFSET('Sanitation Data'!$D$29,0,10*ROW('Sanitation Data'!D121)))</f>
        <v/>
      </c>
      <c r="CM127" s="371" t="str">
        <f ca="1">+IF(OFFSET('Sanitation Data'!$D$30,0,10*ROW('Sanitation Data'!D121))="","",OFFSET('Sanitation Data'!$D$30,0,10*ROW('Sanitation Data'!D121)))</f>
        <v/>
      </c>
      <c r="CN127" s="371" t="str">
        <f ca="1">+IF(OFFSET('Sanitation Data'!$D$31,0,10*ROW('Sanitation Data'!D121))="","",OFFSET('Sanitation Data'!$D$31,0,10*ROW('Sanitation Data'!D121)))</f>
        <v/>
      </c>
      <c r="CO127" s="371" t="str">
        <f ca="1">+IF(OFFSET('Sanitation Data'!$D$32,0,10*ROW('Sanitation Data'!D121))="","",OFFSET('Sanitation Data'!$D$32,0,10*ROW('Sanitation Data'!D121)))</f>
        <v/>
      </c>
      <c r="CP127" s="371" t="str">
        <f ca="1">+IF(OFFSET('Sanitation Data'!$E$28,0,10*ROW('Sanitation Data'!E121))="","",OFFSET('Sanitation Data'!$E$28,0,10*ROW('Sanitation Data'!E121)))</f>
        <v/>
      </c>
      <c r="CQ127" s="371" t="str">
        <f ca="1">+IF(OFFSET('Sanitation Data'!$E$29,0,10*ROW('Sanitation Data'!E121))="","",OFFSET('Sanitation Data'!$E$29,0,10*ROW('Sanitation Data'!E121)))</f>
        <v/>
      </c>
      <c r="CR127" s="371" t="str">
        <f ca="1">+IF(OFFSET('Sanitation Data'!$E$30,0,10*ROW('Sanitation Data'!E121))="","",OFFSET('Sanitation Data'!$E$30,0,10*ROW('Sanitation Data'!E121)))</f>
        <v/>
      </c>
      <c r="CS127" s="371" t="str">
        <f ca="1">+IF(OFFSET('Sanitation Data'!$E$31,0,10*ROW('Sanitation Data'!E121))="","",OFFSET('Sanitation Data'!$E$31,0,10*ROW('Sanitation Data'!E121)))</f>
        <v/>
      </c>
      <c r="CT127" s="371" t="str">
        <f ca="1">+IF(OFFSET('Sanitation Data'!$E$32,0,10*ROW('Sanitation Data'!E121))="","",OFFSET('Sanitation Data'!$E$32,0,10*ROW('Sanitation Data'!E121)))</f>
        <v/>
      </c>
      <c r="CU127" s="371" t="str">
        <f ca="1">+IF(OFFSET('Sanitation Data'!$F$28,0,10*ROW('Sanitation Data'!F121))="","",OFFSET('Sanitation Data'!$F$28,0,10*ROW('Sanitation Data'!F121)))</f>
        <v/>
      </c>
      <c r="CV127" s="371" t="str">
        <f ca="1">+IF(OFFSET('Sanitation Data'!$F$29,0,10*ROW('Sanitation Data'!F121))="","",OFFSET('Sanitation Data'!$F$29,0,10*ROW('Sanitation Data'!F121)))</f>
        <v/>
      </c>
      <c r="CW127" s="371" t="str">
        <f ca="1">+IF(OFFSET('Sanitation Data'!$F$30,0,10*ROW('Sanitation Data'!F121))="","",OFFSET('Sanitation Data'!$F$30,0,10*ROW('Sanitation Data'!F121)))</f>
        <v/>
      </c>
      <c r="CX127" s="371" t="str">
        <f ca="1">+IF(OFFSET('Sanitation Data'!$F$31,0,10*ROW('Sanitation Data'!F121))="","",OFFSET('Sanitation Data'!$F$31,0,10*ROW('Sanitation Data'!F121)))</f>
        <v/>
      </c>
      <c r="CY127" s="371" t="str">
        <f ca="1">+IF(OFFSET('Sanitation Data'!$F$32,0,10*ROW('Sanitation Data'!F121))="","",OFFSET('Sanitation Data'!$F$32,0,10*ROW('Sanitation Data'!F121)))</f>
        <v/>
      </c>
      <c r="CZ127" s="371" t="str">
        <f ca="1">+IF(OFFSET('Sanitation Data'!$G$28,0,10*ROW('Sanitation Data'!G121))="","",OFFSET('Sanitation Data'!$G$28,0,10*ROW('Sanitation Data'!G121)))</f>
        <v/>
      </c>
      <c r="DA127" s="371" t="str">
        <f ca="1">+IF(OFFSET('Sanitation Data'!$G$29,0,10*ROW('Sanitation Data'!G121))="","",OFFSET('Sanitation Data'!$G$29,0,10*ROW('Sanitation Data'!G121)))</f>
        <v/>
      </c>
      <c r="DB127" s="371" t="str">
        <f ca="1">+IF(OFFSET('Sanitation Data'!$G$30,0,10*ROW('Sanitation Data'!G121))="","",OFFSET('Sanitation Data'!$G$30,0,10*ROW('Sanitation Data'!G121)))</f>
        <v/>
      </c>
      <c r="DC127" s="371" t="str">
        <f ca="1">+IF(OFFSET('Sanitation Data'!$G$31,0,10*ROW('Sanitation Data'!G121))="","",OFFSET('Sanitation Data'!$G$31,0,10*ROW('Sanitation Data'!G121)))</f>
        <v/>
      </c>
      <c r="DD127" s="371" t="str">
        <f ca="1">+IF(OFFSET('Sanitation Data'!$G$32,0,10*ROW('Sanitation Data'!G121))="","",OFFSET('Sanitation Data'!$G$32,0,10*ROW('Sanitation Data'!G121)))</f>
        <v/>
      </c>
      <c r="DE127" s="371" t="str">
        <f ca="1">+IF(OFFSET('Sanitation Data'!$H$28,0,10*ROW('Sanitation Data'!H121))="","",OFFSET('Sanitation Data'!$H$28,0,10*ROW('Sanitation Data'!H121)))</f>
        <v/>
      </c>
      <c r="DF127" s="371" t="str">
        <f ca="1">+IF(OFFSET('Sanitation Data'!$H$29,0,10*ROW('Sanitation Data'!H121))="","",OFFSET('Sanitation Data'!$H$29,0,10*ROW('Sanitation Data'!H121)))</f>
        <v/>
      </c>
      <c r="DG127" s="371" t="str">
        <f ca="1">+IF(OFFSET('Sanitation Data'!$H$30,0,10*ROW('Sanitation Data'!H121))="","",OFFSET('Sanitation Data'!$H$30,0,10*ROW('Sanitation Data'!H121)))</f>
        <v/>
      </c>
      <c r="DH127" s="371" t="str">
        <f ca="1">+IF(OFFSET('Sanitation Data'!$H$31,0,10*ROW('Sanitation Data'!H121))="","",OFFSET('Sanitation Data'!$H$31,0,10*ROW('Sanitation Data'!H121)))</f>
        <v/>
      </c>
      <c r="DI127" s="371" t="str">
        <f ca="1">+IF(OFFSET('Sanitation Data'!$H$32,0,10*ROW('Sanitation Data'!H121))="","",OFFSET('Sanitation Data'!$H$32,0,10*ROW('Sanitation Data'!H121)))</f>
        <v/>
      </c>
      <c r="DJ127" s="371" t="str">
        <f ca="1">+IF(OFFSET('Sanitation Data'!$I$28,0,10*ROW('Sanitation Data'!I121))="","",OFFSET('Sanitation Data'!$I$28,0,10*ROW('Sanitation Data'!I121)))</f>
        <v/>
      </c>
      <c r="DK127" s="371" t="str">
        <f ca="1">+IF(OFFSET('Sanitation Data'!$I$29,0,10*ROW('Sanitation Data'!I121))="","",OFFSET('Sanitation Data'!$I$29,0,10*ROW('Sanitation Data'!I121)))</f>
        <v/>
      </c>
      <c r="DL127" s="371" t="str">
        <f ca="1">+IF(OFFSET('Sanitation Data'!$I$30,0,10*ROW('Sanitation Data'!I121))="","",OFFSET('Sanitation Data'!$I$30,0,10*ROW('Sanitation Data'!I121)))</f>
        <v/>
      </c>
      <c r="DM127" s="371" t="str">
        <f ca="1">+IF(OFFSET('Sanitation Data'!$I$31,0,10*ROW('Sanitation Data'!I121))="","",OFFSET('Sanitation Data'!$I$31,0,10*ROW('Sanitation Data'!I121)))</f>
        <v/>
      </c>
      <c r="DN127" s="371" t="str">
        <f ca="1">+IF(OFFSET('Sanitation Data'!$I$32,0,10*ROW('Sanitation Data'!I121))="","",OFFSET('Sanitation Data'!$I$32,0,10*ROW('Sanitation Data'!I121)))</f>
        <v/>
      </c>
      <c r="DO127" s="371" t="str">
        <f ca="1">+IF(OFFSET('Hygiene Data'!$D$11,0,10*ROW('Hygiene Data'!D121))="","",OFFSET('Hygiene Data'!$D$11,0,10*ROW('Hygiene Data'!D121)))</f>
        <v/>
      </c>
      <c r="DP127" s="371" t="str">
        <f ca="1">+IF(OFFSET('Hygiene Data'!$D$12,0,10*ROW('Hygiene Data'!D121))="","",OFFSET('Hygiene Data'!$D$12,0,10*ROW('Hygiene Data'!D121)))</f>
        <v/>
      </c>
      <c r="DQ127" s="371" t="str">
        <f ca="1">+IF(OFFSET('Hygiene Data'!$D$13,0,10*ROW('Hygiene Data'!D121))="","",OFFSET('Hygiene Data'!$D$13,0,10*ROW('Hygiene Data'!D121)))</f>
        <v/>
      </c>
      <c r="DR127" s="371" t="str">
        <f ca="1">+IF(OFFSET('Hygiene Data'!$E$11,0,10*ROW('Hygiene Data'!E121))="","",OFFSET('Hygiene Data'!$E$11,0,10*ROW('Hygiene Data'!E121)))</f>
        <v/>
      </c>
      <c r="DS127" s="371" t="str">
        <f ca="1">+IF(OFFSET('Hygiene Data'!$E$12,0,10*ROW('Hygiene Data'!E121))="","",OFFSET('Hygiene Data'!$E$12,0,10*ROW('Hygiene Data'!E121)))</f>
        <v/>
      </c>
      <c r="DT127" s="371" t="str">
        <f ca="1">+IF(OFFSET('Hygiene Data'!$E$13,0,10*ROW('Hygiene Data'!E121))="","",OFFSET('Hygiene Data'!$E$13,0,10*ROW('Hygiene Data'!E121)))</f>
        <v/>
      </c>
      <c r="DU127" s="371" t="str">
        <f ca="1">+IF(OFFSET('Hygiene Data'!$F$11,0,10*ROW('Hygiene Data'!F121))="","",OFFSET('Hygiene Data'!$F$11,0,10*ROW('Hygiene Data'!F121)))</f>
        <v/>
      </c>
      <c r="DV127" s="371" t="str">
        <f ca="1">+IF(OFFSET('Hygiene Data'!$F$12,0,10*ROW('Hygiene Data'!F121))="","",OFFSET('Hygiene Data'!$F$12,0,10*ROW('Hygiene Data'!F121)))</f>
        <v/>
      </c>
      <c r="DW127" s="371" t="str">
        <f ca="1">+IF(OFFSET('Hygiene Data'!$F$13,0,10*ROW('Hygiene Data'!F121))="","",OFFSET('Hygiene Data'!$F$13,0,10*ROW('Hygiene Data'!F121)))</f>
        <v/>
      </c>
      <c r="DX127" s="371" t="str">
        <f ca="1">+IF(OFFSET('Hygiene Data'!$G$11,0,10*ROW('Hygiene Data'!G121))="","",OFFSET('Hygiene Data'!$G$11,0,10*ROW('Hygiene Data'!G121)))</f>
        <v/>
      </c>
      <c r="DY127" s="371" t="str">
        <f ca="1">+IF(OFFSET('Hygiene Data'!$G$12,0,10*ROW('Hygiene Data'!G121))="","",OFFSET('Hygiene Data'!$G$12,0,10*ROW('Hygiene Data'!G121)))</f>
        <v/>
      </c>
      <c r="DZ127" s="371" t="str">
        <f ca="1">+IF(OFFSET('Hygiene Data'!$G$13,0,10*ROW('Hygiene Data'!G121))="","",OFFSET('Hygiene Data'!$G$13,0,10*ROW('Hygiene Data'!G121)))</f>
        <v/>
      </c>
      <c r="EA127" s="371" t="str">
        <f ca="1">+IF(OFFSET('Hygiene Data'!$H$11,0,10*ROW('Hygiene Data'!H121))="","",OFFSET('Hygiene Data'!$H$11,0,10*ROW('Hygiene Data'!H121)))</f>
        <v/>
      </c>
      <c r="EB127" s="371" t="str">
        <f ca="1">+IF(OFFSET('Hygiene Data'!$H$12,0,10*ROW('Hygiene Data'!H121))="","",OFFSET('Hygiene Data'!$H$12,0,10*ROW('Hygiene Data'!H121)))</f>
        <v/>
      </c>
      <c r="EC127" s="371" t="str">
        <f ca="1">+IF(OFFSET('Hygiene Data'!$H$13,0,10*ROW('Hygiene Data'!H121))="","",OFFSET('Hygiene Data'!$H$13,0,10*ROW('Hygiene Data'!H121)))</f>
        <v/>
      </c>
      <c r="ED127" s="371" t="str">
        <f ca="1">+IF(OFFSET('Hygiene Data'!$I$11,0,10*ROW('Hygiene Data'!I121))="","",OFFSET('Hygiene Data'!$I$11,0,10*ROW('Hygiene Data'!I121)))</f>
        <v/>
      </c>
      <c r="EE127" s="371" t="str">
        <f ca="1">+IF(OFFSET('Hygiene Data'!$I$12,0,10*ROW('Hygiene Data'!I121))="","",OFFSET('Hygiene Data'!$I$12,0,10*ROW('Hygiene Data'!I121)))</f>
        <v/>
      </c>
      <c r="EF127" s="371" t="str">
        <f ca="1">+IF(OFFSET('Hygiene Data'!$I$13,0,10*ROW('Hygiene Data'!I121))="","",OFFSET('Hygiene Data'!$I$13,0,10*ROW('Hygiene Data'!I121)))</f>
        <v/>
      </c>
    </row>
    <row r="128" spans="1:136" x14ac:dyDescent="0.25">
      <c r="A128" s="480" t="str">
        <f ca="1">+IF(OFFSET('Water Data'!$B$2,0,10*ROW('Water Data'!E122))="","",OFFSET('Water Data'!$B$2,0,10*ROW('Water Data'!E122)))</f>
        <v/>
      </c>
      <c r="B128" s="480"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7" t="str">
        <f t="shared" ca="1" si="1"/>
        <v/>
      </c>
      <c r="D128" s="508"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8"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8"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8"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8"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8"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8"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8"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8"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8"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8"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8"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8"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8"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8"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8"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8"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8"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9"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9"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9"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9"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9"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9"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9"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9"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9"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9"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9"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9"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9"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9"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9"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9"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9"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9"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9"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9"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9"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9"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9"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9"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9"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9"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9"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9"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9"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9"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10"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6"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10"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10"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10"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10"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10"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10"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10"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10"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10"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10"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10"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10"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10"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10"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10"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10"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1" t="str">
        <f ca="1">+IF(OFFSET('Water Data'!$D$27,0,10*ROW('Water Data'!D122))="","",OFFSET('Water Data'!$D$27,0,10*ROW('Water Data'!D122)))</f>
        <v/>
      </c>
      <c r="BT128" s="371" t="str">
        <f ca="1">+IF(OFFSET('Water Data'!$D$28,0,10*ROW('Water Data'!D122))="","",OFFSET('Water Data'!$D$28,0,10*ROW('Water Data'!D122)))</f>
        <v/>
      </c>
      <c r="BU128" s="371" t="str">
        <f ca="1">+IF(OFFSET('Water Data'!$D$29,0,10*ROW('Water Data'!D122))="","",OFFSET('Water Data'!$D$29,0,10*ROW('Water Data'!D122)))</f>
        <v/>
      </c>
      <c r="BV128" s="371" t="str">
        <f ca="1">+IF(OFFSET('Water Data'!$E$27,0,10*ROW('Water Data'!E122))="","",OFFSET('Water Data'!$E$27,0,10*ROW('Water Data'!E122)))</f>
        <v/>
      </c>
      <c r="BW128" s="371" t="str">
        <f ca="1">+IF(OFFSET('Water Data'!$E$28,0,10*ROW('Water Data'!E122))="","",OFFSET('Water Data'!$E$28,0,10*ROW('Water Data'!E122)))</f>
        <v/>
      </c>
      <c r="BX128" s="371" t="str">
        <f ca="1">+IF(OFFSET('Water Data'!$E$29,0,10*ROW('Water Data'!E122))="","",OFFSET('Water Data'!$E$29,0,10*ROW('Water Data'!E122)))</f>
        <v/>
      </c>
      <c r="BY128" s="371" t="str">
        <f ca="1">+IF(OFFSET('Water Data'!$F$27,0,10*ROW('Water Data'!F122))="","",OFFSET('Water Data'!$F$27,0,10*ROW('Water Data'!F122)))</f>
        <v/>
      </c>
      <c r="BZ128" s="371" t="str">
        <f ca="1">+IF(OFFSET('Water Data'!$F$28,0,10*ROW('Water Data'!F122))="","",OFFSET('Water Data'!$F$28,0,10*ROW('Water Data'!F122)))</f>
        <v/>
      </c>
      <c r="CA128" s="371" t="str">
        <f ca="1">+IF(OFFSET('Water Data'!$F$29,0,10*ROW('Water Data'!F122))="","",OFFSET('Water Data'!$F$29,0,10*ROW('Water Data'!F122)))</f>
        <v/>
      </c>
      <c r="CB128" s="371" t="str">
        <f ca="1">+IF(OFFSET('Water Data'!$G$27,0,10*ROW('Water Data'!G122))="","",OFFSET('Water Data'!$G$27,0,10*ROW('Water Data'!G122)))</f>
        <v/>
      </c>
      <c r="CC128" s="371" t="str">
        <f ca="1">+IF(OFFSET('Water Data'!$G$28,0,10*ROW('Water Data'!G122))="","",OFFSET('Water Data'!$G$28,0,10*ROW('Water Data'!G122)))</f>
        <v/>
      </c>
      <c r="CD128" s="371" t="str">
        <f ca="1">+IF(OFFSET('Water Data'!$G$29,0,10*ROW('Water Data'!G122))="","",OFFSET('Water Data'!$G$29,0,10*ROW('Water Data'!G122)))</f>
        <v/>
      </c>
      <c r="CE128" s="371" t="str">
        <f ca="1">+IF(OFFSET('Water Data'!$H$27,0,10*ROW('Water Data'!H122))="","",OFFSET('Water Data'!$H$27,0,10*ROW('Water Data'!H122)))</f>
        <v/>
      </c>
      <c r="CF128" s="371" t="str">
        <f ca="1">+IF(OFFSET('Water Data'!$H$28,0,10*ROW('Water Data'!H122))="","",OFFSET('Water Data'!$H$28,0,10*ROW('Water Data'!H122)))</f>
        <v/>
      </c>
      <c r="CG128" s="371" t="str">
        <f ca="1">+IF(OFFSET('Water Data'!$H$29,0,10*ROW('Water Data'!H122))="","",OFFSET('Water Data'!$H$29,0,10*ROW('Water Data'!H122)))</f>
        <v/>
      </c>
      <c r="CH128" s="371" t="str">
        <f ca="1">+IF(OFFSET('Water Data'!$I$27,0,10*ROW('Water Data'!I122))="","",OFFSET('Water Data'!$I$27,0,10*ROW('Water Data'!I122)))</f>
        <v/>
      </c>
      <c r="CI128" s="371" t="str">
        <f ca="1">+IF(OFFSET('Water Data'!$I$28,0,10*ROW('Water Data'!I122))="","",OFFSET('Water Data'!$I$28,0,10*ROW('Water Data'!I122)))</f>
        <v/>
      </c>
      <c r="CJ128" s="371" t="str">
        <f ca="1">+IF(OFFSET('Water Data'!$I$29,0,10*ROW('Water Data'!I122))="","",OFFSET('Water Data'!$I$29,0,10*ROW('Water Data'!I122)))</f>
        <v/>
      </c>
      <c r="CK128" s="371" t="str">
        <f ca="1">+IF(OFFSET('Sanitation Data'!$D$28,0,10*ROW('Sanitation Data'!D122))="","",OFFSET('Sanitation Data'!$D$28,0,10*ROW('Sanitation Data'!D122)))</f>
        <v/>
      </c>
      <c r="CL128" s="371" t="str">
        <f ca="1">+IF(OFFSET('Sanitation Data'!$D$29,0,10*ROW('Sanitation Data'!D122))="","",OFFSET('Sanitation Data'!$D$29,0,10*ROW('Sanitation Data'!D122)))</f>
        <v/>
      </c>
      <c r="CM128" s="371" t="str">
        <f ca="1">+IF(OFFSET('Sanitation Data'!$D$30,0,10*ROW('Sanitation Data'!D122))="","",OFFSET('Sanitation Data'!$D$30,0,10*ROW('Sanitation Data'!D122)))</f>
        <v/>
      </c>
      <c r="CN128" s="371" t="str">
        <f ca="1">+IF(OFFSET('Sanitation Data'!$D$31,0,10*ROW('Sanitation Data'!D122))="","",OFFSET('Sanitation Data'!$D$31,0,10*ROW('Sanitation Data'!D122)))</f>
        <v/>
      </c>
      <c r="CO128" s="371" t="str">
        <f ca="1">+IF(OFFSET('Sanitation Data'!$D$32,0,10*ROW('Sanitation Data'!D122))="","",OFFSET('Sanitation Data'!$D$32,0,10*ROW('Sanitation Data'!D122)))</f>
        <v/>
      </c>
      <c r="CP128" s="371" t="str">
        <f ca="1">+IF(OFFSET('Sanitation Data'!$E$28,0,10*ROW('Sanitation Data'!E122))="","",OFFSET('Sanitation Data'!$E$28,0,10*ROW('Sanitation Data'!E122)))</f>
        <v/>
      </c>
      <c r="CQ128" s="371" t="str">
        <f ca="1">+IF(OFFSET('Sanitation Data'!$E$29,0,10*ROW('Sanitation Data'!E122))="","",OFFSET('Sanitation Data'!$E$29,0,10*ROW('Sanitation Data'!E122)))</f>
        <v/>
      </c>
      <c r="CR128" s="371" t="str">
        <f ca="1">+IF(OFFSET('Sanitation Data'!$E$30,0,10*ROW('Sanitation Data'!E122))="","",OFFSET('Sanitation Data'!$E$30,0,10*ROW('Sanitation Data'!E122)))</f>
        <v/>
      </c>
      <c r="CS128" s="371" t="str">
        <f ca="1">+IF(OFFSET('Sanitation Data'!$E$31,0,10*ROW('Sanitation Data'!E122))="","",OFFSET('Sanitation Data'!$E$31,0,10*ROW('Sanitation Data'!E122)))</f>
        <v/>
      </c>
      <c r="CT128" s="371" t="str">
        <f ca="1">+IF(OFFSET('Sanitation Data'!$E$32,0,10*ROW('Sanitation Data'!E122))="","",OFFSET('Sanitation Data'!$E$32,0,10*ROW('Sanitation Data'!E122)))</f>
        <v/>
      </c>
      <c r="CU128" s="371" t="str">
        <f ca="1">+IF(OFFSET('Sanitation Data'!$F$28,0,10*ROW('Sanitation Data'!F122))="","",OFFSET('Sanitation Data'!$F$28,0,10*ROW('Sanitation Data'!F122)))</f>
        <v/>
      </c>
      <c r="CV128" s="371" t="str">
        <f ca="1">+IF(OFFSET('Sanitation Data'!$F$29,0,10*ROW('Sanitation Data'!F122))="","",OFFSET('Sanitation Data'!$F$29,0,10*ROW('Sanitation Data'!F122)))</f>
        <v/>
      </c>
      <c r="CW128" s="371" t="str">
        <f ca="1">+IF(OFFSET('Sanitation Data'!$F$30,0,10*ROW('Sanitation Data'!F122))="","",OFFSET('Sanitation Data'!$F$30,0,10*ROW('Sanitation Data'!F122)))</f>
        <v/>
      </c>
      <c r="CX128" s="371" t="str">
        <f ca="1">+IF(OFFSET('Sanitation Data'!$F$31,0,10*ROW('Sanitation Data'!F122))="","",OFFSET('Sanitation Data'!$F$31,0,10*ROW('Sanitation Data'!F122)))</f>
        <v/>
      </c>
      <c r="CY128" s="371" t="str">
        <f ca="1">+IF(OFFSET('Sanitation Data'!$F$32,0,10*ROW('Sanitation Data'!F122))="","",OFFSET('Sanitation Data'!$F$32,0,10*ROW('Sanitation Data'!F122)))</f>
        <v/>
      </c>
      <c r="CZ128" s="371" t="str">
        <f ca="1">+IF(OFFSET('Sanitation Data'!$G$28,0,10*ROW('Sanitation Data'!G122))="","",OFFSET('Sanitation Data'!$G$28,0,10*ROW('Sanitation Data'!G122)))</f>
        <v/>
      </c>
      <c r="DA128" s="371" t="str">
        <f ca="1">+IF(OFFSET('Sanitation Data'!$G$29,0,10*ROW('Sanitation Data'!G122))="","",OFFSET('Sanitation Data'!$G$29,0,10*ROW('Sanitation Data'!G122)))</f>
        <v/>
      </c>
      <c r="DB128" s="371" t="str">
        <f ca="1">+IF(OFFSET('Sanitation Data'!$G$30,0,10*ROW('Sanitation Data'!G122))="","",OFFSET('Sanitation Data'!$G$30,0,10*ROW('Sanitation Data'!G122)))</f>
        <v/>
      </c>
      <c r="DC128" s="371" t="str">
        <f ca="1">+IF(OFFSET('Sanitation Data'!$G$31,0,10*ROW('Sanitation Data'!G122))="","",OFFSET('Sanitation Data'!$G$31,0,10*ROW('Sanitation Data'!G122)))</f>
        <v/>
      </c>
      <c r="DD128" s="371" t="str">
        <f ca="1">+IF(OFFSET('Sanitation Data'!$G$32,0,10*ROW('Sanitation Data'!G122))="","",OFFSET('Sanitation Data'!$G$32,0,10*ROW('Sanitation Data'!G122)))</f>
        <v/>
      </c>
      <c r="DE128" s="371" t="str">
        <f ca="1">+IF(OFFSET('Sanitation Data'!$H$28,0,10*ROW('Sanitation Data'!H122))="","",OFFSET('Sanitation Data'!$H$28,0,10*ROW('Sanitation Data'!H122)))</f>
        <v/>
      </c>
      <c r="DF128" s="371" t="str">
        <f ca="1">+IF(OFFSET('Sanitation Data'!$H$29,0,10*ROW('Sanitation Data'!H122))="","",OFFSET('Sanitation Data'!$H$29,0,10*ROW('Sanitation Data'!H122)))</f>
        <v/>
      </c>
      <c r="DG128" s="371" t="str">
        <f ca="1">+IF(OFFSET('Sanitation Data'!$H$30,0,10*ROW('Sanitation Data'!H122))="","",OFFSET('Sanitation Data'!$H$30,0,10*ROW('Sanitation Data'!H122)))</f>
        <v/>
      </c>
      <c r="DH128" s="371" t="str">
        <f ca="1">+IF(OFFSET('Sanitation Data'!$H$31,0,10*ROW('Sanitation Data'!H122))="","",OFFSET('Sanitation Data'!$H$31,0,10*ROW('Sanitation Data'!H122)))</f>
        <v/>
      </c>
      <c r="DI128" s="371" t="str">
        <f ca="1">+IF(OFFSET('Sanitation Data'!$H$32,0,10*ROW('Sanitation Data'!H122))="","",OFFSET('Sanitation Data'!$H$32,0,10*ROW('Sanitation Data'!H122)))</f>
        <v/>
      </c>
      <c r="DJ128" s="371" t="str">
        <f ca="1">+IF(OFFSET('Sanitation Data'!$I$28,0,10*ROW('Sanitation Data'!I122))="","",OFFSET('Sanitation Data'!$I$28,0,10*ROW('Sanitation Data'!I122)))</f>
        <v/>
      </c>
      <c r="DK128" s="371" t="str">
        <f ca="1">+IF(OFFSET('Sanitation Data'!$I$29,0,10*ROW('Sanitation Data'!I122))="","",OFFSET('Sanitation Data'!$I$29,0,10*ROW('Sanitation Data'!I122)))</f>
        <v/>
      </c>
      <c r="DL128" s="371" t="str">
        <f ca="1">+IF(OFFSET('Sanitation Data'!$I$30,0,10*ROW('Sanitation Data'!I122))="","",OFFSET('Sanitation Data'!$I$30,0,10*ROW('Sanitation Data'!I122)))</f>
        <v/>
      </c>
      <c r="DM128" s="371" t="str">
        <f ca="1">+IF(OFFSET('Sanitation Data'!$I$31,0,10*ROW('Sanitation Data'!I122))="","",OFFSET('Sanitation Data'!$I$31,0,10*ROW('Sanitation Data'!I122)))</f>
        <v/>
      </c>
      <c r="DN128" s="371" t="str">
        <f ca="1">+IF(OFFSET('Sanitation Data'!$I$32,0,10*ROW('Sanitation Data'!I122))="","",OFFSET('Sanitation Data'!$I$32,0,10*ROW('Sanitation Data'!I122)))</f>
        <v/>
      </c>
      <c r="DO128" s="371" t="str">
        <f ca="1">+IF(OFFSET('Hygiene Data'!$D$11,0,10*ROW('Hygiene Data'!D122))="","",OFFSET('Hygiene Data'!$D$11,0,10*ROW('Hygiene Data'!D122)))</f>
        <v/>
      </c>
      <c r="DP128" s="371" t="str">
        <f ca="1">+IF(OFFSET('Hygiene Data'!$D$12,0,10*ROW('Hygiene Data'!D122))="","",OFFSET('Hygiene Data'!$D$12,0,10*ROW('Hygiene Data'!D122)))</f>
        <v/>
      </c>
      <c r="DQ128" s="371" t="str">
        <f ca="1">+IF(OFFSET('Hygiene Data'!$D$13,0,10*ROW('Hygiene Data'!D122))="","",OFFSET('Hygiene Data'!$D$13,0,10*ROW('Hygiene Data'!D122)))</f>
        <v/>
      </c>
      <c r="DR128" s="371" t="str">
        <f ca="1">+IF(OFFSET('Hygiene Data'!$E$11,0,10*ROW('Hygiene Data'!E122))="","",OFFSET('Hygiene Data'!$E$11,0,10*ROW('Hygiene Data'!E122)))</f>
        <v/>
      </c>
      <c r="DS128" s="371" t="str">
        <f ca="1">+IF(OFFSET('Hygiene Data'!$E$12,0,10*ROW('Hygiene Data'!E122))="","",OFFSET('Hygiene Data'!$E$12,0,10*ROW('Hygiene Data'!E122)))</f>
        <v/>
      </c>
      <c r="DT128" s="371" t="str">
        <f ca="1">+IF(OFFSET('Hygiene Data'!$E$13,0,10*ROW('Hygiene Data'!E122))="","",OFFSET('Hygiene Data'!$E$13,0,10*ROW('Hygiene Data'!E122)))</f>
        <v/>
      </c>
      <c r="DU128" s="371" t="str">
        <f ca="1">+IF(OFFSET('Hygiene Data'!$F$11,0,10*ROW('Hygiene Data'!F122))="","",OFFSET('Hygiene Data'!$F$11,0,10*ROW('Hygiene Data'!F122)))</f>
        <v/>
      </c>
      <c r="DV128" s="371" t="str">
        <f ca="1">+IF(OFFSET('Hygiene Data'!$F$12,0,10*ROW('Hygiene Data'!F122))="","",OFFSET('Hygiene Data'!$F$12,0,10*ROW('Hygiene Data'!F122)))</f>
        <v/>
      </c>
      <c r="DW128" s="371" t="str">
        <f ca="1">+IF(OFFSET('Hygiene Data'!$F$13,0,10*ROW('Hygiene Data'!F122))="","",OFFSET('Hygiene Data'!$F$13,0,10*ROW('Hygiene Data'!F122)))</f>
        <v/>
      </c>
      <c r="DX128" s="371" t="str">
        <f ca="1">+IF(OFFSET('Hygiene Data'!$G$11,0,10*ROW('Hygiene Data'!G122))="","",OFFSET('Hygiene Data'!$G$11,0,10*ROW('Hygiene Data'!G122)))</f>
        <v/>
      </c>
      <c r="DY128" s="371" t="str">
        <f ca="1">+IF(OFFSET('Hygiene Data'!$G$12,0,10*ROW('Hygiene Data'!G122))="","",OFFSET('Hygiene Data'!$G$12,0,10*ROW('Hygiene Data'!G122)))</f>
        <v/>
      </c>
      <c r="DZ128" s="371" t="str">
        <f ca="1">+IF(OFFSET('Hygiene Data'!$G$13,0,10*ROW('Hygiene Data'!G122))="","",OFFSET('Hygiene Data'!$G$13,0,10*ROW('Hygiene Data'!G122)))</f>
        <v/>
      </c>
      <c r="EA128" s="371" t="str">
        <f ca="1">+IF(OFFSET('Hygiene Data'!$H$11,0,10*ROW('Hygiene Data'!H122))="","",OFFSET('Hygiene Data'!$H$11,0,10*ROW('Hygiene Data'!H122)))</f>
        <v/>
      </c>
      <c r="EB128" s="371" t="str">
        <f ca="1">+IF(OFFSET('Hygiene Data'!$H$12,0,10*ROW('Hygiene Data'!H122))="","",OFFSET('Hygiene Data'!$H$12,0,10*ROW('Hygiene Data'!H122)))</f>
        <v/>
      </c>
      <c r="EC128" s="371" t="str">
        <f ca="1">+IF(OFFSET('Hygiene Data'!$H$13,0,10*ROW('Hygiene Data'!H122))="","",OFFSET('Hygiene Data'!$H$13,0,10*ROW('Hygiene Data'!H122)))</f>
        <v/>
      </c>
      <c r="ED128" s="371" t="str">
        <f ca="1">+IF(OFFSET('Hygiene Data'!$I$11,0,10*ROW('Hygiene Data'!I122))="","",OFFSET('Hygiene Data'!$I$11,0,10*ROW('Hygiene Data'!I122)))</f>
        <v/>
      </c>
      <c r="EE128" s="371" t="str">
        <f ca="1">+IF(OFFSET('Hygiene Data'!$I$12,0,10*ROW('Hygiene Data'!I122))="","",OFFSET('Hygiene Data'!$I$12,0,10*ROW('Hygiene Data'!I122)))</f>
        <v/>
      </c>
      <c r="EF128" s="371" t="str">
        <f ca="1">+IF(OFFSET('Hygiene Data'!$I$13,0,10*ROW('Hygiene Data'!I122))="","",OFFSET('Hygiene Data'!$I$13,0,10*ROW('Hygiene Data'!I122)))</f>
        <v/>
      </c>
    </row>
    <row r="129" spans="1:136" x14ac:dyDescent="0.25">
      <c r="A129" s="480" t="str">
        <f ca="1">+IF(OFFSET('Water Data'!$B$2,0,10*ROW('Water Data'!E123))="","",OFFSET('Water Data'!$B$2,0,10*ROW('Water Data'!E123)))</f>
        <v/>
      </c>
      <c r="B129" s="480"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7" t="str">
        <f t="shared" ca="1" si="1"/>
        <v/>
      </c>
      <c r="D129" s="508"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8"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8"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8"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8"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8"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8"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8"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8"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8"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8"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8"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8"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8"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8"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8"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8"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8"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9"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9"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9"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9"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9"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9"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9"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9"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9"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9"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9"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9"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9"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9"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9"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9"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9"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9"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9"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9"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9"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9"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9"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9"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9"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9"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9"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9"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9"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9"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10"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6"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10"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10"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10"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10"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10"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10"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10"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10"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10"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10"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10"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10"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10"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10"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10"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10"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1" t="str">
        <f ca="1">+IF(OFFSET('Water Data'!$D$27,0,10*ROW('Water Data'!D123))="","",OFFSET('Water Data'!$D$27,0,10*ROW('Water Data'!D123)))</f>
        <v/>
      </c>
      <c r="BT129" s="371" t="str">
        <f ca="1">+IF(OFFSET('Water Data'!$D$28,0,10*ROW('Water Data'!D123))="","",OFFSET('Water Data'!$D$28,0,10*ROW('Water Data'!D123)))</f>
        <v/>
      </c>
      <c r="BU129" s="371" t="str">
        <f ca="1">+IF(OFFSET('Water Data'!$D$29,0,10*ROW('Water Data'!D123))="","",OFFSET('Water Data'!$D$29,0,10*ROW('Water Data'!D123)))</f>
        <v/>
      </c>
      <c r="BV129" s="371" t="str">
        <f ca="1">+IF(OFFSET('Water Data'!$E$27,0,10*ROW('Water Data'!E123))="","",OFFSET('Water Data'!$E$27,0,10*ROW('Water Data'!E123)))</f>
        <v/>
      </c>
      <c r="BW129" s="371" t="str">
        <f ca="1">+IF(OFFSET('Water Data'!$E$28,0,10*ROW('Water Data'!E123))="","",OFFSET('Water Data'!$E$28,0,10*ROW('Water Data'!E123)))</f>
        <v/>
      </c>
      <c r="BX129" s="371" t="str">
        <f ca="1">+IF(OFFSET('Water Data'!$E$29,0,10*ROW('Water Data'!E123))="","",OFFSET('Water Data'!$E$29,0,10*ROW('Water Data'!E123)))</f>
        <v/>
      </c>
      <c r="BY129" s="371" t="str">
        <f ca="1">+IF(OFFSET('Water Data'!$F$27,0,10*ROW('Water Data'!F123))="","",OFFSET('Water Data'!$F$27,0,10*ROW('Water Data'!F123)))</f>
        <v/>
      </c>
      <c r="BZ129" s="371" t="str">
        <f ca="1">+IF(OFFSET('Water Data'!$F$28,0,10*ROW('Water Data'!F123))="","",OFFSET('Water Data'!$F$28,0,10*ROW('Water Data'!F123)))</f>
        <v/>
      </c>
      <c r="CA129" s="371" t="str">
        <f ca="1">+IF(OFFSET('Water Data'!$F$29,0,10*ROW('Water Data'!F123))="","",OFFSET('Water Data'!$F$29,0,10*ROW('Water Data'!F123)))</f>
        <v/>
      </c>
      <c r="CB129" s="371" t="str">
        <f ca="1">+IF(OFFSET('Water Data'!$G$27,0,10*ROW('Water Data'!G123))="","",OFFSET('Water Data'!$G$27,0,10*ROW('Water Data'!G123)))</f>
        <v/>
      </c>
      <c r="CC129" s="371" t="str">
        <f ca="1">+IF(OFFSET('Water Data'!$G$28,0,10*ROW('Water Data'!G123))="","",OFFSET('Water Data'!$G$28,0,10*ROW('Water Data'!G123)))</f>
        <v/>
      </c>
      <c r="CD129" s="371" t="str">
        <f ca="1">+IF(OFFSET('Water Data'!$G$29,0,10*ROW('Water Data'!G123))="","",OFFSET('Water Data'!$G$29,0,10*ROW('Water Data'!G123)))</f>
        <v/>
      </c>
      <c r="CE129" s="371" t="str">
        <f ca="1">+IF(OFFSET('Water Data'!$H$27,0,10*ROW('Water Data'!H123))="","",OFFSET('Water Data'!$H$27,0,10*ROW('Water Data'!H123)))</f>
        <v/>
      </c>
      <c r="CF129" s="371" t="str">
        <f ca="1">+IF(OFFSET('Water Data'!$H$28,0,10*ROW('Water Data'!H123))="","",OFFSET('Water Data'!$H$28,0,10*ROW('Water Data'!H123)))</f>
        <v/>
      </c>
      <c r="CG129" s="371" t="str">
        <f ca="1">+IF(OFFSET('Water Data'!$H$29,0,10*ROW('Water Data'!H123))="","",OFFSET('Water Data'!$H$29,0,10*ROW('Water Data'!H123)))</f>
        <v/>
      </c>
      <c r="CH129" s="371" t="str">
        <f ca="1">+IF(OFFSET('Water Data'!$I$27,0,10*ROW('Water Data'!I123))="","",OFFSET('Water Data'!$I$27,0,10*ROW('Water Data'!I123)))</f>
        <v/>
      </c>
      <c r="CI129" s="371" t="str">
        <f ca="1">+IF(OFFSET('Water Data'!$I$28,0,10*ROW('Water Data'!I123))="","",OFFSET('Water Data'!$I$28,0,10*ROW('Water Data'!I123)))</f>
        <v/>
      </c>
      <c r="CJ129" s="371" t="str">
        <f ca="1">+IF(OFFSET('Water Data'!$I$29,0,10*ROW('Water Data'!I123))="","",OFFSET('Water Data'!$I$29,0,10*ROW('Water Data'!I123)))</f>
        <v/>
      </c>
      <c r="CK129" s="371" t="str">
        <f ca="1">+IF(OFFSET('Sanitation Data'!$D$28,0,10*ROW('Sanitation Data'!D123))="","",OFFSET('Sanitation Data'!$D$28,0,10*ROW('Sanitation Data'!D123)))</f>
        <v/>
      </c>
      <c r="CL129" s="371" t="str">
        <f ca="1">+IF(OFFSET('Sanitation Data'!$D$29,0,10*ROW('Sanitation Data'!D123))="","",OFFSET('Sanitation Data'!$D$29,0,10*ROW('Sanitation Data'!D123)))</f>
        <v/>
      </c>
      <c r="CM129" s="371" t="str">
        <f ca="1">+IF(OFFSET('Sanitation Data'!$D$30,0,10*ROW('Sanitation Data'!D123))="","",OFFSET('Sanitation Data'!$D$30,0,10*ROW('Sanitation Data'!D123)))</f>
        <v/>
      </c>
      <c r="CN129" s="371" t="str">
        <f ca="1">+IF(OFFSET('Sanitation Data'!$D$31,0,10*ROW('Sanitation Data'!D123))="","",OFFSET('Sanitation Data'!$D$31,0,10*ROW('Sanitation Data'!D123)))</f>
        <v/>
      </c>
      <c r="CO129" s="371" t="str">
        <f ca="1">+IF(OFFSET('Sanitation Data'!$D$32,0,10*ROW('Sanitation Data'!D123))="","",OFFSET('Sanitation Data'!$D$32,0,10*ROW('Sanitation Data'!D123)))</f>
        <v/>
      </c>
      <c r="CP129" s="371" t="str">
        <f ca="1">+IF(OFFSET('Sanitation Data'!$E$28,0,10*ROW('Sanitation Data'!E123))="","",OFFSET('Sanitation Data'!$E$28,0,10*ROW('Sanitation Data'!E123)))</f>
        <v/>
      </c>
      <c r="CQ129" s="371" t="str">
        <f ca="1">+IF(OFFSET('Sanitation Data'!$E$29,0,10*ROW('Sanitation Data'!E123))="","",OFFSET('Sanitation Data'!$E$29,0,10*ROW('Sanitation Data'!E123)))</f>
        <v/>
      </c>
      <c r="CR129" s="371" t="str">
        <f ca="1">+IF(OFFSET('Sanitation Data'!$E$30,0,10*ROW('Sanitation Data'!E123))="","",OFFSET('Sanitation Data'!$E$30,0,10*ROW('Sanitation Data'!E123)))</f>
        <v/>
      </c>
      <c r="CS129" s="371" t="str">
        <f ca="1">+IF(OFFSET('Sanitation Data'!$E$31,0,10*ROW('Sanitation Data'!E123))="","",OFFSET('Sanitation Data'!$E$31,0,10*ROW('Sanitation Data'!E123)))</f>
        <v/>
      </c>
      <c r="CT129" s="371" t="str">
        <f ca="1">+IF(OFFSET('Sanitation Data'!$E$32,0,10*ROW('Sanitation Data'!E123))="","",OFFSET('Sanitation Data'!$E$32,0,10*ROW('Sanitation Data'!E123)))</f>
        <v/>
      </c>
      <c r="CU129" s="371" t="str">
        <f ca="1">+IF(OFFSET('Sanitation Data'!$F$28,0,10*ROW('Sanitation Data'!F123))="","",OFFSET('Sanitation Data'!$F$28,0,10*ROW('Sanitation Data'!F123)))</f>
        <v/>
      </c>
      <c r="CV129" s="371" t="str">
        <f ca="1">+IF(OFFSET('Sanitation Data'!$F$29,0,10*ROW('Sanitation Data'!F123))="","",OFFSET('Sanitation Data'!$F$29,0,10*ROW('Sanitation Data'!F123)))</f>
        <v/>
      </c>
      <c r="CW129" s="371" t="str">
        <f ca="1">+IF(OFFSET('Sanitation Data'!$F$30,0,10*ROW('Sanitation Data'!F123))="","",OFFSET('Sanitation Data'!$F$30,0,10*ROW('Sanitation Data'!F123)))</f>
        <v/>
      </c>
      <c r="CX129" s="371" t="str">
        <f ca="1">+IF(OFFSET('Sanitation Data'!$F$31,0,10*ROW('Sanitation Data'!F123))="","",OFFSET('Sanitation Data'!$F$31,0,10*ROW('Sanitation Data'!F123)))</f>
        <v/>
      </c>
      <c r="CY129" s="371" t="str">
        <f ca="1">+IF(OFFSET('Sanitation Data'!$F$32,0,10*ROW('Sanitation Data'!F123))="","",OFFSET('Sanitation Data'!$F$32,0,10*ROW('Sanitation Data'!F123)))</f>
        <v/>
      </c>
      <c r="CZ129" s="371" t="str">
        <f ca="1">+IF(OFFSET('Sanitation Data'!$G$28,0,10*ROW('Sanitation Data'!G123))="","",OFFSET('Sanitation Data'!$G$28,0,10*ROW('Sanitation Data'!G123)))</f>
        <v/>
      </c>
      <c r="DA129" s="371" t="str">
        <f ca="1">+IF(OFFSET('Sanitation Data'!$G$29,0,10*ROW('Sanitation Data'!G123))="","",OFFSET('Sanitation Data'!$G$29,0,10*ROW('Sanitation Data'!G123)))</f>
        <v/>
      </c>
      <c r="DB129" s="371" t="str">
        <f ca="1">+IF(OFFSET('Sanitation Data'!$G$30,0,10*ROW('Sanitation Data'!G123))="","",OFFSET('Sanitation Data'!$G$30,0,10*ROW('Sanitation Data'!G123)))</f>
        <v/>
      </c>
      <c r="DC129" s="371" t="str">
        <f ca="1">+IF(OFFSET('Sanitation Data'!$G$31,0,10*ROW('Sanitation Data'!G123))="","",OFFSET('Sanitation Data'!$G$31,0,10*ROW('Sanitation Data'!G123)))</f>
        <v/>
      </c>
      <c r="DD129" s="371" t="str">
        <f ca="1">+IF(OFFSET('Sanitation Data'!$G$32,0,10*ROW('Sanitation Data'!G123))="","",OFFSET('Sanitation Data'!$G$32,0,10*ROW('Sanitation Data'!G123)))</f>
        <v/>
      </c>
      <c r="DE129" s="371" t="str">
        <f ca="1">+IF(OFFSET('Sanitation Data'!$H$28,0,10*ROW('Sanitation Data'!H123))="","",OFFSET('Sanitation Data'!$H$28,0,10*ROW('Sanitation Data'!H123)))</f>
        <v/>
      </c>
      <c r="DF129" s="371" t="str">
        <f ca="1">+IF(OFFSET('Sanitation Data'!$H$29,0,10*ROW('Sanitation Data'!H123))="","",OFFSET('Sanitation Data'!$H$29,0,10*ROW('Sanitation Data'!H123)))</f>
        <v/>
      </c>
      <c r="DG129" s="371" t="str">
        <f ca="1">+IF(OFFSET('Sanitation Data'!$H$30,0,10*ROW('Sanitation Data'!H123))="","",OFFSET('Sanitation Data'!$H$30,0,10*ROW('Sanitation Data'!H123)))</f>
        <v/>
      </c>
      <c r="DH129" s="371" t="str">
        <f ca="1">+IF(OFFSET('Sanitation Data'!$H$31,0,10*ROW('Sanitation Data'!H123))="","",OFFSET('Sanitation Data'!$H$31,0,10*ROW('Sanitation Data'!H123)))</f>
        <v/>
      </c>
      <c r="DI129" s="371" t="str">
        <f ca="1">+IF(OFFSET('Sanitation Data'!$H$32,0,10*ROW('Sanitation Data'!H123))="","",OFFSET('Sanitation Data'!$H$32,0,10*ROW('Sanitation Data'!H123)))</f>
        <v/>
      </c>
      <c r="DJ129" s="371" t="str">
        <f ca="1">+IF(OFFSET('Sanitation Data'!$I$28,0,10*ROW('Sanitation Data'!I123))="","",OFFSET('Sanitation Data'!$I$28,0,10*ROW('Sanitation Data'!I123)))</f>
        <v/>
      </c>
      <c r="DK129" s="371" t="str">
        <f ca="1">+IF(OFFSET('Sanitation Data'!$I$29,0,10*ROW('Sanitation Data'!I123))="","",OFFSET('Sanitation Data'!$I$29,0,10*ROW('Sanitation Data'!I123)))</f>
        <v/>
      </c>
      <c r="DL129" s="371" t="str">
        <f ca="1">+IF(OFFSET('Sanitation Data'!$I$30,0,10*ROW('Sanitation Data'!I123))="","",OFFSET('Sanitation Data'!$I$30,0,10*ROW('Sanitation Data'!I123)))</f>
        <v/>
      </c>
      <c r="DM129" s="371" t="str">
        <f ca="1">+IF(OFFSET('Sanitation Data'!$I$31,0,10*ROW('Sanitation Data'!I123))="","",OFFSET('Sanitation Data'!$I$31,0,10*ROW('Sanitation Data'!I123)))</f>
        <v/>
      </c>
      <c r="DN129" s="371" t="str">
        <f ca="1">+IF(OFFSET('Sanitation Data'!$I$32,0,10*ROW('Sanitation Data'!I123))="","",OFFSET('Sanitation Data'!$I$32,0,10*ROW('Sanitation Data'!I123)))</f>
        <v/>
      </c>
      <c r="DO129" s="371" t="str">
        <f ca="1">+IF(OFFSET('Hygiene Data'!$D$11,0,10*ROW('Hygiene Data'!D123))="","",OFFSET('Hygiene Data'!$D$11,0,10*ROW('Hygiene Data'!D123)))</f>
        <v/>
      </c>
      <c r="DP129" s="371" t="str">
        <f ca="1">+IF(OFFSET('Hygiene Data'!$D$12,0,10*ROW('Hygiene Data'!D123))="","",OFFSET('Hygiene Data'!$D$12,0,10*ROW('Hygiene Data'!D123)))</f>
        <v/>
      </c>
      <c r="DQ129" s="371" t="str">
        <f ca="1">+IF(OFFSET('Hygiene Data'!$D$13,0,10*ROW('Hygiene Data'!D123))="","",OFFSET('Hygiene Data'!$D$13,0,10*ROW('Hygiene Data'!D123)))</f>
        <v/>
      </c>
      <c r="DR129" s="371" t="str">
        <f ca="1">+IF(OFFSET('Hygiene Data'!$E$11,0,10*ROW('Hygiene Data'!E123))="","",OFFSET('Hygiene Data'!$E$11,0,10*ROW('Hygiene Data'!E123)))</f>
        <v/>
      </c>
      <c r="DS129" s="371" t="str">
        <f ca="1">+IF(OFFSET('Hygiene Data'!$E$12,0,10*ROW('Hygiene Data'!E123))="","",OFFSET('Hygiene Data'!$E$12,0,10*ROW('Hygiene Data'!E123)))</f>
        <v/>
      </c>
      <c r="DT129" s="371" t="str">
        <f ca="1">+IF(OFFSET('Hygiene Data'!$E$13,0,10*ROW('Hygiene Data'!E123))="","",OFFSET('Hygiene Data'!$E$13,0,10*ROW('Hygiene Data'!E123)))</f>
        <v/>
      </c>
      <c r="DU129" s="371" t="str">
        <f ca="1">+IF(OFFSET('Hygiene Data'!$F$11,0,10*ROW('Hygiene Data'!F123))="","",OFFSET('Hygiene Data'!$F$11,0,10*ROW('Hygiene Data'!F123)))</f>
        <v/>
      </c>
      <c r="DV129" s="371" t="str">
        <f ca="1">+IF(OFFSET('Hygiene Data'!$F$12,0,10*ROW('Hygiene Data'!F123))="","",OFFSET('Hygiene Data'!$F$12,0,10*ROW('Hygiene Data'!F123)))</f>
        <v/>
      </c>
      <c r="DW129" s="371" t="str">
        <f ca="1">+IF(OFFSET('Hygiene Data'!$F$13,0,10*ROW('Hygiene Data'!F123))="","",OFFSET('Hygiene Data'!$F$13,0,10*ROW('Hygiene Data'!F123)))</f>
        <v/>
      </c>
      <c r="DX129" s="371" t="str">
        <f ca="1">+IF(OFFSET('Hygiene Data'!$G$11,0,10*ROW('Hygiene Data'!G123))="","",OFFSET('Hygiene Data'!$G$11,0,10*ROW('Hygiene Data'!G123)))</f>
        <v/>
      </c>
      <c r="DY129" s="371" t="str">
        <f ca="1">+IF(OFFSET('Hygiene Data'!$G$12,0,10*ROW('Hygiene Data'!G123))="","",OFFSET('Hygiene Data'!$G$12,0,10*ROW('Hygiene Data'!G123)))</f>
        <v/>
      </c>
      <c r="DZ129" s="371" t="str">
        <f ca="1">+IF(OFFSET('Hygiene Data'!$G$13,0,10*ROW('Hygiene Data'!G123))="","",OFFSET('Hygiene Data'!$G$13,0,10*ROW('Hygiene Data'!G123)))</f>
        <v/>
      </c>
      <c r="EA129" s="371" t="str">
        <f ca="1">+IF(OFFSET('Hygiene Data'!$H$11,0,10*ROW('Hygiene Data'!H123))="","",OFFSET('Hygiene Data'!$H$11,0,10*ROW('Hygiene Data'!H123)))</f>
        <v/>
      </c>
      <c r="EB129" s="371" t="str">
        <f ca="1">+IF(OFFSET('Hygiene Data'!$H$12,0,10*ROW('Hygiene Data'!H123))="","",OFFSET('Hygiene Data'!$H$12,0,10*ROW('Hygiene Data'!H123)))</f>
        <v/>
      </c>
      <c r="EC129" s="371" t="str">
        <f ca="1">+IF(OFFSET('Hygiene Data'!$H$13,0,10*ROW('Hygiene Data'!H123))="","",OFFSET('Hygiene Data'!$H$13,0,10*ROW('Hygiene Data'!H123)))</f>
        <v/>
      </c>
      <c r="ED129" s="371" t="str">
        <f ca="1">+IF(OFFSET('Hygiene Data'!$I$11,0,10*ROW('Hygiene Data'!I123))="","",OFFSET('Hygiene Data'!$I$11,0,10*ROW('Hygiene Data'!I123)))</f>
        <v/>
      </c>
      <c r="EE129" s="371" t="str">
        <f ca="1">+IF(OFFSET('Hygiene Data'!$I$12,0,10*ROW('Hygiene Data'!I123))="","",OFFSET('Hygiene Data'!$I$12,0,10*ROW('Hygiene Data'!I123)))</f>
        <v/>
      </c>
      <c r="EF129" s="371" t="str">
        <f ca="1">+IF(OFFSET('Hygiene Data'!$I$13,0,10*ROW('Hygiene Data'!I123))="","",OFFSET('Hygiene Data'!$I$13,0,10*ROW('Hygiene Data'!I123)))</f>
        <v/>
      </c>
    </row>
    <row r="130" spans="1:136" x14ac:dyDescent="0.25">
      <c r="A130" s="480" t="str">
        <f ca="1">+IF(OFFSET('Water Data'!$B$2,0,10*ROW('Water Data'!E124))="","",OFFSET('Water Data'!$B$2,0,10*ROW('Water Data'!E124)))</f>
        <v/>
      </c>
      <c r="B130" s="480"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7" t="str">
        <f t="shared" ca="1" si="1"/>
        <v/>
      </c>
      <c r="D130" s="508"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8"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8"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8"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8"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8"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8"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8"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8"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8"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8"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8"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8"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8"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8"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8"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8"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8"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9"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9"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9"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9"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9"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9"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9"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9"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9"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9"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9"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9"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9"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9"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9"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9"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9"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9"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9"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9"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9"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9"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9"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9"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9"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9"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9"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9"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9"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9"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10"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6"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10"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10"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10"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10"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10"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10"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10"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10"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10"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10"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10"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10"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10"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10"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10"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10"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1" t="str">
        <f ca="1">+IF(OFFSET('Water Data'!$D$27,0,10*ROW('Water Data'!D124))="","",OFFSET('Water Data'!$D$27,0,10*ROW('Water Data'!D124)))</f>
        <v/>
      </c>
      <c r="BT130" s="371" t="str">
        <f ca="1">+IF(OFFSET('Water Data'!$D$28,0,10*ROW('Water Data'!D124))="","",OFFSET('Water Data'!$D$28,0,10*ROW('Water Data'!D124)))</f>
        <v/>
      </c>
      <c r="BU130" s="371" t="str">
        <f ca="1">+IF(OFFSET('Water Data'!$D$29,0,10*ROW('Water Data'!D124))="","",OFFSET('Water Data'!$D$29,0,10*ROW('Water Data'!D124)))</f>
        <v/>
      </c>
      <c r="BV130" s="371" t="str">
        <f ca="1">+IF(OFFSET('Water Data'!$E$27,0,10*ROW('Water Data'!E124))="","",OFFSET('Water Data'!$E$27,0,10*ROW('Water Data'!E124)))</f>
        <v/>
      </c>
      <c r="BW130" s="371" t="str">
        <f ca="1">+IF(OFFSET('Water Data'!$E$28,0,10*ROW('Water Data'!E124))="","",OFFSET('Water Data'!$E$28,0,10*ROW('Water Data'!E124)))</f>
        <v/>
      </c>
      <c r="BX130" s="371" t="str">
        <f ca="1">+IF(OFFSET('Water Data'!$E$29,0,10*ROW('Water Data'!E124))="","",OFFSET('Water Data'!$E$29,0,10*ROW('Water Data'!E124)))</f>
        <v/>
      </c>
      <c r="BY130" s="371" t="str">
        <f ca="1">+IF(OFFSET('Water Data'!$F$27,0,10*ROW('Water Data'!F124))="","",OFFSET('Water Data'!$F$27,0,10*ROW('Water Data'!F124)))</f>
        <v/>
      </c>
      <c r="BZ130" s="371" t="str">
        <f ca="1">+IF(OFFSET('Water Data'!$F$28,0,10*ROW('Water Data'!F124))="","",OFFSET('Water Data'!$F$28,0,10*ROW('Water Data'!F124)))</f>
        <v/>
      </c>
      <c r="CA130" s="371" t="str">
        <f ca="1">+IF(OFFSET('Water Data'!$F$29,0,10*ROW('Water Data'!F124))="","",OFFSET('Water Data'!$F$29,0,10*ROW('Water Data'!F124)))</f>
        <v/>
      </c>
      <c r="CB130" s="371" t="str">
        <f ca="1">+IF(OFFSET('Water Data'!$G$27,0,10*ROW('Water Data'!G124))="","",OFFSET('Water Data'!$G$27,0,10*ROW('Water Data'!G124)))</f>
        <v/>
      </c>
      <c r="CC130" s="371" t="str">
        <f ca="1">+IF(OFFSET('Water Data'!$G$28,0,10*ROW('Water Data'!G124))="","",OFFSET('Water Data'!$G$28,0,10*ROW('Water Data'!G124)))</f>
        <v/>
      </c>
      <c r="CD130" s="371" t="str">
        <f ca="1">+IF(OFFSET('Water Data'!$G$29,0,10*ROW('Water Data'!G124))="","",OFFSET('Water Data'!$G$29,0,10*ROW('Water Data'!G124)))</f>
        <v/>
      </c>
      <c r="CE130" s="371" t="str">
        <f ca="1">+IF(OFFSET('Water Data'!$H$27,0,10*ROW('Water Data'!H124))="","",OFFSET('Water Data'!$H$27,0,10*ROW('Water Data'!H124)))</f>
        <v/>
      </c>
      <c r="CF130" s="371" t="str">
        <f ca="1">+IF(OFFSET('Water Data'!$H$28,0,10*ROW('Water Data'!H124))="","",OFFSET('Water Data'!$H$28,0,10*ROW('Water Data'!H124)))</f>
        <v/>
      </c>
      <c r="CG130" s="371" t="str">
        <f ca="1">+IF(OFFSET('Water Data'!$H$29,0,10*ROW('Water Data'!H124))="","",OFFSET('Water Data'!$H$29,0,10*ROW('Water Data'!H124)))</f>
        <v/>
      </c>
      <c r="CH130" s="371" t="str">
        <f ca="1">+IF(OFFSET('Water Data'!$I$27,0,10*ROW('Water Data'!I124))="","",OFFSET('Water Data'!$I$27,0,10*ROW('Water Data'!I124)))</f>
        <v/>
      </c>
      <c r="CI130" s="371" t="str">
        <f ca="1">+IF(OFFSET('Water Data'!$I$28,0,10*ROW('Water Data'!I124))="","",OFFSET('Water Data'!$I$28,0,10*ROW('Water Data'!I124)))</f>
        <v/>
      </c>
      <c r="CJ130" s="371" t="str">
        <f ca="1">+IF(OFFSET('Water Data'!$I$29,0,10*ROW('Water Data'!I124))="","",OFFSET('Water Data'!$I$29,0,10*ROW('Water Data'!I124)))</f>
        <v/>
      </c>
      <c r="CK130" s="371" t="str">
        <f ca="1">+IF(OFFSET('Sanitation Data'!$D$28,0,10*ROW('Sanitation Data'!D124))="","",OFFSET('Sanitation Data'!$D$28,0,10*ROW('Sanitation Data'!D124)))</f>
        <v/>
      </c>
      <c r="CL130" s="371" t="str">
        <f ca="1">+IF(OFFSET('Sanitation Data'!$D$29,0,10*ROW('Sanitation Data'!D124))="","",OFFSET('Sanitation Data'!$D$29,0,10*ROW('Sanitation Data'!D124)))</f>
        <v/>
      </c>
      <c r="CM130" s="371" t="str">
        <f ca="1">+IF(OFFSET('Sanitation Data'!$D$30,0,10*ROW('Sanitation Data'!D124))="","",OFFSET('Sanitation Data'!$D$30,0,10*ROW('Sanitation Data'!D124)))</f>
        <v/>
      </c>
      <c r="CN130" s="371" t="str">
        <f ca="1">+IF(OFFSET('Sanitation Data'!$D$31,0,10*ROW('Sanitation Data'!D124))="","",OFFSET('Sanitation Data'!$D$31,0,10*ROW('Sanitation Data'!D124)))</f>
        <v/>
      </c>
      <c r="CO130" s="371" t="str">
        <f ca="1">+IF(OFFSET('Sanitation Data'!$D$32,0,10*ROW('Sanitation Data'!D124))="","",OFFSET('Sanitation Data'!$D$32,0,10*ROW('Sanitation Data'!D124)))</f>
        <v/>
      </c>
      <c r="CP130" s="371" t="str">
        <f ca="1">+IF(OFFSET('Sanitation Data'!$E$28,0,10*ROW('Sanitation Data'!E124))="","",OFFSET('Sanitation Data'!$E$28,0,10*ROW('Sanitation Data'!E124)))</f>
        <v/>
      </c>
      <c r="CQ130" s="371" t="str">
        <f ca="1">+IF(OFFSET('Sanitation Data'!$E$29,0,10*ROW('Sanitation Data'!E124))="","",OFFSET('Sanitation Data'!$E$29,0,10*ROW('Sanitation Data'!E124)))</f>
        <v/>
      </c>
      <c r="CR130" s="371" t="str">
        <f ca="1">+IF(OFFSET('Sanitation Data'!$E$30,0,10*ROW('Sanitation Data'!E124))="","",OFFSET('Sanitation Data'!$E$30,0,10*ROW('Sanitation Data'!E124)))</f>
        <v/>
      </c>
      <c r="CS130" s="371" t="str">
        <f ca="1">+IF(OFFSET('Sanitation Data'!$E$31,0,10*ROW('Sanitation Data'!E124))="","",OFFSET('Sanitation Data'!$E$31,0,10*ROW('Sanitation Data'!E124)))</f>
        <v/>
      </c>
      <c r="CT130" s="371" t="str">
        <f ca="1">+IF(OFFSET('Sanitation Data'!$E$32,0,10*ROW('Sanitation Data'!E124))="","",OFFSET('Sanitation Data'!$E$32,0,10*ROW('Sanitation Data'!E124)))</f>
        <v/>
      </c>
      <c r="CU130" s="371" t="str">
        <f ca="1">+IF(OFFSET('Sanitation Data'!$F$28,0,10*ROW('Sanitation Data'!F124))="","",OFFSET('Sanitation Data'!$F$28,0,10*ROW('Sanitation Data'!F124)))</f>
        <v/>
      </c>
      <c r="CV130" s="371" t="str">
        <f ca="1">+IF(OFFSET('Sanitation Data'!$F$29,0,10*ROW('Sanitation Data'!F124))="","",OFFSET('Sanitation Data'!$F$29,0,10*ROW('Sanitation Data'!F124)))</f>
        <v/>
      </c>
      <c r="CW130" s="371" t="str">
        <f ca="1">+IF(OFFSET('Sanitation Data'!$F$30,0,10*ROW('Sanitation Data'!F124))="","",OFFSET('Sanitation Data'!$F$30,0,10*ROW('Sanitation Data'!F124)))</f>
        <v/>
      </c>
      <c r="CX130" s="371" t="str">
        <f ca="1">+IF(OFFSET('Sanitation Data'!$F$31,0,10*ROW('Sanitation Data'!F124))="","",OFFSET('Sanitation Data'!$F$31,0,10*ROW('Sanitation Data'!F124)))</f>
        <v/>
      </c>
      <c r="CY130" s="371" t="str">
        <f ca="1">+IF(OFFSET('Sanitation Data'!$F$32,0,10*ROW('Sanitation Data'!F124))="","",OFFSET('Sanitation Data'!$F$32,0,10*ROW('Sanitation Data'!F124)))</f>
        <v/>
      </c>
      <c r="CZ130" s="371" t="str">
        <f ca="1">+IF(OFFSET('Sanitation Data'!$G$28,0,10*ROW('Sanitation Data'!G124))="","",OFFSET('Sanitation Data'!$G$28,0,10*ROW('Sanitation Data'!G124)))</f>
        <v/>
      </c>
      <c r="DA130" s="371" t="str">
        <f ca="1">+IF(OFFSET('Sanitation Data'!$G$29,0,10*ROW('Sanitation Data'!G124))="","",OFFSET('Sanitation Data'!$G$29,0,10*ROW('Sanitation Data'!G124)))</f>
        <v/>
      </c>
      <c r="DB130" s="371" t="str">
        <f ca="1">+IF(OFFSET('Sanitation Data'!$G$30,0,10*ROW('Sanitation Data'!G124))="","",OFFSET('Sanitation Data'!$G$30,0,10*ROW('Sanitation Data'!G124)))</f>
        <v/>
      </c>
      <c r="DC130" s="371" t="str">
        <f ca="1">+IF(OFFSET('Sanitation Data'!$G$31,0,10*ROW('Sanitation Data'!G124))="","",OFFSET('Sanitation Data'!$G$31,0,10*ROW('Sanitation Data'!G124)))</f>
        <v/>
      </c>
      <c r="DD130" s="371" t="str">
        <f ca="1">+IF(OFFSET('Sanitation Data'!$G$32,0,10*ROW('Sanitation Data'!G124))="","",OFFSET('Sanitation Data'!$G$32,0,10*ROW('Sanitation Data'!G124)))</f>
        <v/>
      </c>
      <c r="DE130" s="371" t="str">
        <f ca="1">+IF(OFFSET('Sanitation Data'!$H$28,0,10*ROW('Sanitation Data'!H124))="","",OFFSET('Sanitation Data'!$H$28,0,10*ROW('Sanitation Data'!H124)))</f>
        <v/>
      </c>
      <c r="DF130" s="371" t="str">
        <f ca="1">+IF(OFFSET('Sanitation Data'!$H$29,0,10*ROW('Sanitation Data'!H124))="","",OFFSET('Sanitation Data'!$H$29,0,10*ROW('Sanitation Data'!H124)))</f>
        <v/>
      </c>
      <c r="DG130" s="371" t="str">
        <f ca="1">+IF(OFFSET('Sanitation Data'!$H$30,0,10*ROW('Sanitation Data'!H124))="","",OFFSET('Sanitation Data'!$H$30,0,10*ROW('Sanitation Data'!H124)))</f>
        <v/>
      </c>
      <c r="DH130" s="371" t="str">
        <f ca="1">+IF(OFFSET('Sanitation Data'!$H$31,0,10*ROW('Sanitation Data'!H124))="","",OFFSET('Sanitation Data'!$H$31,0,10*ROW('Sanitation Data'!H124)))</f>
        <v/>
      </c>
      <c r="DI130" s="371" t="str">
        <f ca="1">+IF(OFFSET('Sanitation Data'!$H$32,0,10*ROW('Sanitation Data'!H124))="","",OFFSET('Sanitation Data'!$H$32,0,10*ROW('Sanitation Data'!H124)))</f>
        <v/>
      </c>
      <c r="DJ130" s="371" t="str">
        <f ca="1">+IF(OFFSET('Sanitation Data'!$I$28,0,10*ROW('Sanitation Data'!I124))="","",OFFSET('Sanitation Data'!$I$28,0,10*ROW('Sanitation Data'!I124)))</f>
        <v/>
      </c>
      <c r="DK130" s="371" t="str">
        <f ca="1">+IF(OFFSET('Sanitation Data'!$I$29,0,10*ROW('Sanitation Data'!I124))="","",OFFSET('Sanitation Data'!$I$29,0,10*ROW('Sanitation Data'!I124)))</f>
        <v/>
      </c>
      <c r="DL130" s="371" t="str">
        <f ca="1">+IF(OFFSET('Sanitation Data'!$I$30,0,10*ROW('Sanitation Data'!I124))="","",OFFSET('Sanitation Data'!$I$30,0,10*ROW('Sanitation Data'!I124)))</f>
        <v/>
      </c>
      <c r="DM130" s="371" t="str">
        <f ca="1">+IF(OFFSET('Sanitation Data'!$I$31,0,10*ROW('Sanitation Data'!I124))="","",OFFSET('Sanitation Data'!$I$31,0,10*ROW('Sanitation Data'!I124)))</f>
        <v/>
      </c>
      <c r="DN130" s="371" t="str">
        <f ca="1">+IF(OFFSET('Sanitation Data'!$I$32,0,10*ROW('Sanitation Data'!I124))="","",OFFSET('Sanitation Data'!$I$32,0,10*ROW('Sanitation Data'!I124)))</f>
        <v/>
      </c>
      <c r="DO130" s="371" t="str">
        <f ca="1">+IF(OFFSET('Hygiene Data'!$D$11,0,10*ROW('Hygiene Data'!D124))="","",OFFSET('Hygiene Data'!$D$11,0,10*ROW('Hygiene Data'!D124)))</f>
        <v/>
      </c>
      <c r="DP130" s="371" t="str">
        <f ca="1">+IF(OFFSET('Hygiene Data'!$D$12,0,10*ROW('Hygiene Data'!D124))="","",OFFSET('Hygiene Data'!$D$12,0,10*ROW('Hygiene Data'!D124)))</f>
        <v/>
      </c>
      <c r="DQ130" s="371" t="str">
        <f ca="1">+IF(OFFSET('Hygiene Data'!$D$13,0,10*ROW('Hygiene Data'!D124))="","",OFFSET('Hygiene Data'!$D$13,0,10*ROW('Hygiene Data'!D124)))</f>
        <v/>
      </c>
      <c r="DR130" s="371" t="str">
        <f ca="1">+IF(OFFSET('Hygiene Data'!$E$11,0,10*ROW('Hygiene Data'!E124))="","",OFFSET('Hygiene Data'!$E$11,0,10*ROW('Hygiene Data'!E124)))</f>
        <v/>
      </c>
      <c r="DS130" s="371" t="str">
        <f ca="1">+IF(OFFSET('Hygiene Data'!$E$12,0,10*ROW('Hygiene Data'!E124))="","",OFFSET('Hygiene Data'!$E$12,0,10*ROW('Hygiene Data'!E124)))</f>
        <v/>
      </c>
      <c r="DT130" s="371" t="str">
        <f ca="1">+IF(OFFSET('Hygiene Data'!$E$13,0,10*ROW('Hygiene Data'!E124))="","",OFFSET('Hygiene Data'!$E$13,0,10*ROW('Hygiene Data'!E124)))</f>
        <v/>
      </c>
      <c r="DU130" s="371" t="str">
        <f ca="1">+IF(OFFSET('Hygiene Data'!$F$11,0,10*ROW('Hygiene Data'!F124))="","",OFFSET('Hygiene Data'!$F$11,0,10*ROW('Hygiene Data'!F124)))</f>
        <v/>
      </c>
      <c r="DV130" s="371" t="str">
        <f ca="1">+IF(OFFSET('Hygiene Data'!$F$12,0,10*ROW('Hygiene Data'!F124))="","",OFFSET('Hygiene Data'!$F$12,0,10*ROW('Hygiene Data'!F124)))</f>
        <v/>
      </c>
      <c r="DW130" s="371" t="str">
        <f ca="1">+IF(OFFSET('Hygiene Data'!$F$13,0,10*ROW('Hygiene Data'!F124))="","",OFFSET('Hygiene Data'!$F$13,0,10*ROW('Hygiene Data'!F124)))</f>
        <v/>
      </c>
      <c r="DX130" s="371" t="str">
        <f ca="1">+IF(OFFSET('Hygiene Data'!$G$11,0,10*ROW('Hygiene Data'!G124))="","",OFFSET('Hygiene Data'!$G$11,0,10*ROW('Hygiene Data'!G124)))</f>
        <v/>
      </c>
      <c r="DY130" s="371" t="str">
        <f ca="1">+IF(OFFSET('Hygiene Data'!$G$12,0,10*ROW('Hygiene Data'!G124))="","",OFFSET('Hygiene Data'!$G$12,0,10*ROW('Hygiene Data'!G124)))</f>
        <v/>
      </c>
      <c r="DZ130" s="371" t="str">
        <f ca="1">+IF(OFFSET('Hygiene Data'!$G$13,0,10*ROW('Hygiene Data'!G124))="","",OFFSET('Hygiene Data'!$G$13,0,10*ROW('Hygiene Data'!G124)))</f>
        <v/>
      </c>
      <c r="EA130" s="371" t="str">
        <f ca="1">+IF(OFFSET('Hygiene Data'!$H$11,0,10*ROW('Hygiene Data'!H124))="","",OFFSET('Hygiene Data'!$H$11,0,10*ROW('Hygiene Data'!H124)))</f>
        <v/>
      </c>
      <c r="EB130" s="371" t="str">
        <f ca="1">+IF(OFFSET('Hygiene Data'!$H$12,0,10*ROW('Hygiene Data'!H124))="","",OFFSET('Hygiene Data'!$H$12,0,10*ROW('Hygiene Data'!H124)))</f>
        <v/>
      </c>
      <c r="EC130" s="371" t="str">
        <f ca="1">+IF(OFFSET('Hygiene Data'!$H$13,0,10*ROW('Hygiene Data'!H124))="","",OFFSET('Hygiene Data'!$H$13,0,10*ROW('Hygiene Data'!H124)))</f>
        <v/>
      </c>
      <c r="ED130" s="371" t="str">
        <f ca="1">+IF(OFFSET('Hygiene Data'!$I$11,0,10*ROW('Hygiene Data'!I124))="","",OFFSET('Hygiene Data'!$I$11,0,10*ROW('Hygiene Data'!I124)))</f>
        <v/>
      </c>
      <c r="EE130" s="371" t="str">
        <f ca="1">+IF(OFFSET('Hygiene Data'!$I$12,0,10*ROW('Hygiene Data'!I124))="","",OFFSET('Hygiene Data'!$I$12,0,10*ROW('Hygiene Data'!I124)))</f>
        <v/>
      </c>
      <c r="EF130" s="371" t="str">
        <f ca="1">+IF(OFFSET('Hygiene Data'!$I$13,0,10*ROW('Hygiene Data'!I124))="","",OFFSET('Hygiene Data'!$I$13,0,10*ROW('Hygiene Data'!I124)))</f>
        <v/>
      </c>
    </row>
    <row r="131" spans="1:136" x14ac:dyDescent="0.25">
      <c r="A131" s="480" t="str">
        <f ca="1">+IF(OFFSET('Water Data'!$B$2,0,10*ROW('Water Data'!E125))="","",OFFSET('Water Data'!$B$2,0,10*ROW('Water Data'!E125)))</f>
        <v/>
      </c>
      <c r="B131" s="480"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7" t="str">
        <f t="shared" ca="1" si="1"/>
        <v/>
      </c>
      <c r="D131" s="508"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8"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8"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8"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8"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8"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8"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8"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8"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8"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8"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8"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8"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8"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8"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8"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8"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8"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9"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9"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9"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9"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9"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9"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9"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9"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9"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9"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9"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9"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9"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9"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9"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9"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9"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9"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9"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9"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9"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9"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9"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9"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9"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9"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9"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9"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9"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9"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10"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6"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10"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10"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10"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10"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10"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10"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10"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10"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10"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10"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10"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10"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10"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10"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10"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10"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1" t="str">
        <f ca="1">+IF(OFFSET('Water Data'!$D$27,0,10*ROW('Water Data'!D125))="","",OFFSET('Water Data'!$D$27,0,10*ROW('Water Data'!D125)))</f>
        <v/>
      </c>
      <c r="BT131" s="371" t="str">
        <f ca="1">+IF(OFFSET('Water Data'!$D$28,0,10*ROW('Water Data'!D125))="","",OFFSET('Water Data'!$D$28,0,10*ROW('Water Data'!D125)))</f>
        <v/>
      </c>
      <c r="BU131" s="371" t="str">
        <f ca="1">+IF(OFFSET('Water Data'!$D$29,0,10*ROW('Water Data'!D125))="","",OFFSET('Water Data'!$D$29,0,10*ROW('Water Data'!D125)))</f>
        <v/>
      </c>
      <c r="BV131" s="371" t="str">
        <f ca="1">+IF(OFFSET('Water Data'!$E$27,0,10*ROW('Water Data'!E125))="","",OFFSET('Water Data'!$E$27,0,10*ROW('Water Data'!E125)))</f>
        <v/>
      </c>
      <c r="BW131" s="371" t="str">
        <f ca="1">+IF(OFFSET('Water Data'!$E$28,0,10*ROW('Water Data'!E125))="","",OFFSET('Water Data'!$E$28,0,10*ROW('Water Data'!E125)))</f>
        <v/>
      </c>
      <c r="BX131" s="371" t="str">
        <f ca="1">+IF(OFFSET('Water Data'!$E$29,0,10*ROW('Water Data'!E125))="","",OFFSET('Water Data'!$E$29,0,10*ROW('Water Data'!E125)))</f>
        <v/>
      </c>
      <c r="BY131" s="371" t="str">
        <f ca="1">+IF(OFFSET('Water Data'!$F$27,0,10*ROW('Water Data'!F125))="","",OFFSET('Water Data'!$F$27,0,10*ROW('Water Data'!F125)))</f>
        <v/>
      </c>
      <c r="BZ131" s="371" t="str">
        <f ca="1">+IF(OFFSET('Water Data'!$F$28,0,10*ROW('Water Data'!F125))="","",OFFSET('Water Data'!$F$28,0,10*ROW('Water Data'!F125)))</f>
        <v/>
      </c>
      <c r="CA131" s="371" t="str">
        <f ca="1">+IF(OFFSET('Water Data'!$F$29,0,10*ROW('Water Data'!F125))="","",OFFSET('Water Data'!$F$29,0,10*ROW('Water Data'!F125)))</f>
        <v/>
      </c>
      <c r="CB131" s="371" t="str">
        <f ca="1">+IF(OFFSET('Water Data'!$G$27,0,10*ROW('Water Data'!G125))="","",OFFSET('Water Data'!$G$27,0,10*ROW('Water Data'!G125)))</f>
        <v/>
      </c>
      <c r="CC131" s="371" t="str">
        <f ca="1">+IF(OFFSET('Water Data'!$G$28,0,10*ROW('Water Data'!G125))="","",OFFSET('Water Data'!$G$28,0,10*ROW('Water Data'!G125)))</f>
        <v/>
      </c>
      <c r="CD131" s="371" t="str">
        <f ca="1">+IF(OFFSET('Water Data'!$G$29,0,10*ROW('Water Data'!G125))="","",OFFSET('Water Data'!$G$29,0,10*ROW('Water Data'!G125)))</f>
        <v/>
      </c>
      <c r="CE131" s="371" t="str">
        <f ca="1">+IF(OFFSET('Water Data'!$H$27,0,10*ROW('Water Data'!H125))="","",OFFSET('Water Data'!$H$27,0,10*ROW('Water Data'!H125)))</f>
        <v/>
      </c>
      <c r="CF131" s="371" t="str">
        <f ca="1">+IF(OFFSET('Water Data'!$H$28,0,10*ROW('Water Data'!H125))="","",OFFSET('Water Data'!$H$28,0,10*ROW('Water Data'!H125)))</f>
        <v/>
      </c>
      <c r="CG131" s="371" t="str">
        <f ca="1">+IF(OFFSET('Water Data'!$H$29,0,10*ROW('Water Data'!H125))="","",OFFSET('Water Data'!$H$29,0,10*ROW('Water Data'!H125)))</f>
        <v/>
      </c>
      <c r="CH131" s="371" t="str">
        <f ca="1">+IF(OFFSET('Water Data'!$I$27,0,10*ROW('Water Data'!I125))="","",OFFSET('Water Data'!$I$27,0,10*ROW('Water Data'!I125)))</f>
        <v/>
      </c>
      <c r="CI131" s="371" t="str">
        <f ca="1">+IF(OFFSET('Water Data'!$I$28,0,10*ROW('Water Data'!I125))="","",OFFSET('Water Data'!$I$28,0,10*ROW('Water Data'!I125)))</f>
        <v/>
      </c>
      <c r="CJ131" s="371" t="str">
        <f ca="1">+IF(OFFSET('Water Data'!$I$29,0,10*ROW('Water Data'!I125))="","",OFFSET('Water Data'!$I$29,0,10*ROW('Water Data'!I125)))</f>
        <v/>
      </c>
      <c r="CK131" s="371" t="str">
        <f ca="1">+IF(OFFSET('Sanitation Data'!$D$28,0,10*ROW('Sanitation Data'!D125))="","",OFFSET('Sanitation Data'!$D$28,0,10*ROW('Sanitation Data'!D125)))</f>
        <v/>
      </c>
      <c r="CL131" s="371" t="str">
        <f ca="1">+IF(OFFSET('Sanitation Data'!$D$29,0,10*ROW('Sanitation Data'!D125))="","",OFFSET('Sanitation Data'!$D$29,0,10*ROW('Sanitation Data'!D125)))</f>
        <v/>
      </c>
      <c r="CM131" s="371" t="str">
        <f ca="1">+IF(OFFSET('Sanitation Data'!$D$30,0,10*ROW('Sanitation Data'!D125))="","",OFFSET('Sanitation Data'!$D$30,0,10*ROW('Sanitation Data'!D125)))</f>
        <v/>
      </c>
      <c r="CN131" s="371" t="str">
        <f ca="1">+IF(OFFSET('Sanitation Data'!$D$31,0,10*ROW('Sanitation Data'!D125))="","",OFFSET('Sanitation Data'!$D$31,0,10*ROW('Sanitation Data'!D125)))</f>
        <v/>
      </c>
      <c r="CO131" s="371" t="str">
        <f ca="1">+IF(OFFSET('Sanitation Data'!$D$32,0,10*ROW('Sanitation Data'!D125))="","",OFFSET('Sanitation Data'!$D$32,0,10*ROW('Sanitation Data'!D125)))</f>
        <v/>
      </c>
      <c r="CP131" s="371" t="str">
        <f ca="1">+IF(OFFSET('Sanitation Data'!$E$28,0,10*ROW('Sanitation Data'!E125))="","",OFFSET('Sanitation Data'!$E$28,0,10*ROW('Sanitation Data'!E125)))</f>
        <v/>
      </c>
      <c r="CQ131" s="371" t="str">
        <f ca="1">+IF(OFFSET('Sanitation Data'!$E$29,0,10*ROW('Sanitation Data'!E125))="","",OFFSET('Sanitation Data'!$E$29,0,10*ROW('Sanitation Data'!E125)))</f>
        <v/>
      </c>
      <c r="CR131" s="371" t="str">
        <f ca="1">+IF(OFFSET('Sanitation Data'!$E$30,0,10*ROW('Sanitation Data'!E125))="","",OFFSET('Sanitation Data'!$E$30,0,10*ROW('Sanitation Data'!E125)))</f>
        <v/>
      </c>
      <c r="CS131" s="371" t="str">
        <f ca="1">+IF(OFFSET('Sanitation Data'!$E$31,0,10*ROW('Sanitation Data'!E125))="","",OFFSET('Sanitation Data'!$E$31,0,10*ROW('Sanitation Data'!E125)))</f>
        <v/>
      </c>
      <c r="CT131" s="371" t="str">
        <f ca="1">+IF(OFFSET('Sanitation Data'!$E$32,0,10*ROW('Sanitation Data'!E125))="","",OFFSET('Sanitation Data'!$E$32,0,10*ROW('Sanitation Data'!E125)))</f>
        <v/>
      </c>
      <c r="CU131" s="371" t="str">
        <f ca="1">+IF(OFFSET('Sanitation Data'!$F$28,0,10*ROW('Sanitation Data'!F125))="","",OFFSET('Sanitation Data'!$F$28,0,10*ROW('Sanitation Data'!F125)))</f>
        <v/>
      </c>
      <c r="CV131" s="371" t="str">
        <f ca="1">+IF(OFFSET('Sanitation Data'!$F$29,0,10*ROW('Sanitation Data'!F125))="","",OFFSET('Sanitation Data'!$F$29,0,10*ROW('Sanitation Data'!F125)))</f>
        <v/>
      </c>
      <c r="CW131" s="371" t="str">
        <f ca="1">+IF(OFFSET('Sanitation Data'!$F$30,0,10*ROW('Sanitation Data'!F125))="","",OFFSET('Sanitation Data'!$F$30,0,10*ROW('Sanitation Data'!F125)))</f>
        <v/>
      </c>
      <c r="CX131" s="371" t="str">
        <f ca="1">+IF(OFFSET('Sanitation Data'!$F$31,0,10*ROW('Sanitation Data'!F125))="","",OFFSET('Sanitation Data'!$F$31,0,10*ROW('Sanitation Data'!F125)))</f>
        <v/>
      </c>
      <c r="CY131" s="371" t="str">
        <f ca="1">+IF(OFFSET('Sanitation Data'!$F$32,0,10*ROW('Sanitation Data'!F125))="","",OFFSET('Sanitation Data'!$F$32,0,10*ROW('Sanitation Data'!F125)))</f>
        <v/>
      </c>
      <c r="CZ131" s="371" t="str">
        <f ca="1">+IF(OFFSET('Sanitation Data'!$G$28,0,10*ROW('Sanitation Data'!G125))="","",OFFSET('Sanitation Data'!$G$28,0,10*ROW('Sanitation Data'!G125)))</f>
        <v/>
      </c>
      <c r="DA131" s="371" t="str">
        <f ca="1">+IF(OFFSET('Sanitation Data'!$G$29,0,10*ROW('Sanitation Data'!G125))="","",OFFSET('Sanitation Data'!$G$29,0,10*ROW('Sanitation Data'!G125)))</f>
        <v/>
      </c>
      <c r="DB131" s="371" t="str">
        <f ca="1">+IF(OFFSET('Sanitation Data'!$G$30,0,10*ROW('Sanitation Data'!G125))="","",OFFSET('Sanitation Data'!$G$30,0,10*ROW('Sanitation Data'!G125)))</f>
        <v/>
      </c>
      <c r="DC131" s="371" t="str">
        <f ca="1">+IF(OFFSET('Sanitation Data'!$G$31,0,10*ROW('Sanitation Data'!G125))="","",OFFSET('Sanitation Data'!$G$31,0,10*ROW('Sanitation Data'!G125)))</f>
        <v/>
      </c>
      <c r="DD131" s="371" t="str">
        <f ca="1">+IF(OFFSET('Sanitation Data'!$G$32,0,10*ROW('Sanitation Data'!G125))="","",OFFSET('Sanitation Data'!$G$32,0,10*ROW('Sanitation Data'!G125)))</f>
        <v/>
      </c>
      <c r="DE131" s="371" t="str">
        <f ca="1">+IF(OFFSET('Sanitation Data'!$H$28,0,10*ROW('Sanitation Data'!H125))="","",OFFSET('Sanitation Data'!$H$28,0,10*ROW('Sanitation Data'!H125)))</f>
        <v/>
      </c>
      <c r="DF131" s="371" t="str">
        <f ca="1">+IF(OFFSET('Sanitation Data'!$H$29,0,10*ROW('Sanitation Data'!H125))="","",OFFSET('Sanitation Data'!$H$29,0,10*ROW('Sanitation Data'!H125)))</f>
        <v/>
      </c>
      <c r="DG131" s="371" t="str">
        <f ca="1">+IF(OFFSET('Sanitation Data'!$H$30,0,10*ROW('Sanitation Data'!H125))="","",OFFSET('Sanitation Data'!$H$30,0,10*ROW('Sanitation Data'!H125)))</f>
        <v/>
      </c>
      <c r="DH131" s="371" t="str">
        <f ca="1">+IF(OFFSET('Sanitation Data'!$H$31,0,10*ROW('Sanitation Data'!H125))="","",OFFSET('Sanitation Data'!$H$31,0,10*ROW('Sanitation Data'!H125)))</f>
        <v/>
      </c>
      <c r="DI131" s="371" t="str">
        <f ca="1">+IF(OFFSET('Sanitation Data'!$H$32,0,10*ROW('Sanitation Data'!H125))="","",OFFSET('Sanitation Data'!$H$32,0,10*ROW('Sanitation Data'!H125)))</f>
        <v/>
      </c>
      <c r="DJ131" s="371" t="str">
        <f ca="1">+IF(OFFSET('Sanitation Data'!$I$28,0,10*ROW('Sanitation Data'!I125))="","",OFFSET('Sanitation Data'!$I$28,0,10*ROW('Sanitation Data'!I125)))</f>
        <v/>
      </c>
      <c r="DK131" s="371" t="str">
        <f ca="1">+IF(OFFSET('Sanitation Data'!$I$29,0,10*ROW('Sanitation Data'!I125))="","",OFFSET('Sanitation Data'!$I$29,0,10*ROW('Sanitation Data'!I125)))</f>
        <v/>
      </c>
      <c r="DL131" s="371" t="str">
        <f ca="1">+IF(OFFSET('Sanitation Data'!$I$30,0,10*ROW('Sanitation Data'!I125))="","",OFFSET('Sanitation Data'!$I$30,0,10*ROW('Sanitation Data'!I125)))</f>
        <v/>
      </c>
      <c r="DM131" s="371" t="str">
        <f ca="1">+IF(OFFSET('Sanitation Data'!$I$31,0,10*ROW('Sanitation Data'!I125))="","",OFFSET('Sanitation Data'!$I$31,0,10*ROW('Sanitation Data'!I125)))</f>
        <v/>
      </c>
      <c r="DN131" s="371" t="str">
        <f ca="1">+IF(OFFSET('Sanitation Data'!$I$32,0,10*ROW('Sanitation Data'!I125))="","",OFFSET('Sanitation Data'!$I$32,0,10*ROW('Sanitation Data'!I125)))</f>
        <v/>
      </c>
      <c r="DO131" s="371" t="str">
        <f ca="1">+IF(OFFSET('Hygiene Data'!$D$11,0,10*ROW('Hygiene Data'!D125))="","",OFFSET('Hygiene Data'!$D$11,0,10*ROW('Hygiene Data'!D125)))</f>
        <v/>
      </c>
      <c r="DP131" s="371" t="str">
        <f ca="1">+IF(OFFSET('Hygiene Data'!$D$12,0,10*ROW('Hygiene Data'!D125))="","",OFFSET('Hygiene Data'!$D$12,0,10*ROW('Hygiene Data'!D125)))</f>
        <v/>
      </c>
      <c r="DQ131" s="371" t="str">
        <f ca="1">+IF(OFFSET('Hygiene Data'!$D$13,0,10*ROW('Hygiene Data'!D125))="","",OFFSET('Hygiene Data'!$D$13,0,10*ROW('Hygiene Data'!D125)))</f>
        <v/>
      </c>
      <c r="DR131" s="371" t="str">
        <f ca="1">+IF(OFFSET('Hygiene Data'!$E$11,0,10*ROW('Hygiene Data'!E125))="","",OFFSET('Hygiene Data'!$E$11,0,10*ROW('Hygiene Data'!E125)))</f>
        <v/>
      </c>
      <c r="DS131" s="371" t="str">
        <f ca="1">+IF(OFFSET('Hygiene Data'!$E$12,0,10*ROW('Hygiene Data'!E125))="","",OFFSET('Hygiene Data'!$E$12,0,10*ROW('Hygiene Data'!E125)))</f>
        <v/>
      </c>
      <c r="DT131" s="371" t="str">
        <f ca="1">+IF(OFFSET('Hygiene Data'!$E$13,0,10*ROW('Hygiene Data'!E125))="","",OFFSET('Hygiene Data'!$E$13,0,10*ROW('Hygiene Data'!E125)))</f>
        <v/>
      </c>
      <c r="DU131" s="371" t="str">
        <f ca="1">+IF(OFFSET('Hygiene Data'!$F$11,0,10*ROW('Hygiene Data'!F125))="","",OFFSET('Hygiene Data'!$F$11,0,10*ROW('Hygiene Data'!F125)))</f>
        <v/>
      </c>
      <c r="DV131" s="371" t="str">
        <f ca="1">+IF(OFFSET('Hygiene Data'!$F$12,0,10*ROW('Hygiene Data'!F125))="","",OFFSET('Hygiene Data'!$F$12,0,10*ROW('Hygiene Data'!F125)))</f>
        <v/>
      </c>
      <c r="DW131" s="371" t="str">
        <f ca="1">+IF(OFFSET('Hygiene Data'!$F$13,0,10*ROW('Hygiene Data'!F125))="","",OFFSET('Hygiene Data'!$F$13,0,10*ROW('Hygiene Data'!F125)))</f>
        <v/>
      </c>
      <c r="DX131" s="371" t="str">
        <f ca="1">+IF(OFFSET('Hygiene Data'!$G$11,0,10*ROW('Hygiene Data'!G125))="","",OFFSET('Hygiene Data'!$G$11,0,10*ROW('Hygiene Data'!G125)))</f>
        <v/>
      </c>
      <c r="DY131" s="371" t="str">
        <f ca="1">+IF(OFFSET('Hygiene Data'!$G$12,0,10*ROW('Hygiene Data'!G125))="","",OFFSET('Hygiene Data'!$G$12,0,10*ROW('Hygiene Data'!G125)))</f>
        <v/>
      </c>
      <c r="DZ131" s="371" t="str">
        <f ca="1">+IF(OFFSET('Hygiene Data'!$G$13,0,10*ROW('Hygiene Data'!G125))="","",OFFSET('Hygiene Data'!$G$13,0,10*ROW('Hygiene Data'!G125)))</f>
        <v/>
      </c>
      <c r="EA131" s="371" t="str">
        <f ca="1">+IF(OFFSET('Hygiene Data'!$H$11,0,10*ROW('Hygiene Data'!H125))="","",OFFSET('Hygiene Data'!$H$11,0,10*ROW('Hygiene Data'!H125)))</f>
        <v/>
      </c>
      <c r="EB131" s="371" t="str">
        <f ca="1">+IF(OFFSET('Hygiene Data'!$H$12,0,10*ROW('Hygiene Data'!H125))="","",OFFSET('Hygiene Data'!$H$12,0,10*ROW('Hygiene Data'!H125)))</f>
        <v/>
      </c>
      <c r="EC131" s="371" t="str">
        <f ca="1">+IF(OFFSET('Hygiene Data'!$H$13,0,10*ROW('Hygiene Data'!H125))="","",OFFSET('Hygiene Data'!$H$13,0,10*ROW('Hygiene Data'!H125)))</f>
        <v/>
      </c>
      <c r="ED131" s="371" t="str">
        <f ca="1">+IF(OFFSET('Hygiene Data'!$I$11,0,10*ROW('Hygiene Data'!I125))="","",OFFSET('Hygiene Data'!$I$11,0,10*ROW('Hygiene Data'!I125)))</f>
        <v/>
      </c>
      <c r="EE131" s="371" t="str">
        <f ca="1">+IF(OFFSET('Hygiene Data'!$I$12,0,10*ROW('Hygiene Data'!I125))="","",OFFSET('Hygiene Data'!$I$12,0,10*ROW('Hygiene Data'!I125)))</f>
        <v/>
      </c>
      <c r="EF131" s="371" t="str">
        <f ca="1">+IF(OFFSET('Hygiene Data'!$I$13,0,10*ROW('Hygiene Data'!I125))="","",OFFSET('Hygiene Data'!$I$13,0,10*ROW('Hygiene Data'!I125)))</f>
        <v/>
      </c>
    </row>
    <row r="132" spans="1:136" x14ac:dyDescent="0.25">
      <c r="A132" s="480" t="str">
        <f ca="1">+IF(OFFSET('Water Data'!$B$2,0,10*ROW('Water Data'!E126))="","",OFFSET('Water Data'!$B$2,0,10*ROW('Water Data'!E126)))</f>
        <v/>
      </c>
      <c r="B132" s="480"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7" t="str">
        <f t="shared" ca="1" si="1"/>
        <v/>
      </c>
      <c r="D132" s="508"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8"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8"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8"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8"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8"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8"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8"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8"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8"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8"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8"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8"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8"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8"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8"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8"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8"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9"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9"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9"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9"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9"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9"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9"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9"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9"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9"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9"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9"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9"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9"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9"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9"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9"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9"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9"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9"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9"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9"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9"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9"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9"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9"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9"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9"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9"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9"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10"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6"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10"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10"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10"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10"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10"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10"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10"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10"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10"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10"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10"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10"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10"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10"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10"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10"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1" t="str">
        <f ca="1">+IF(OFFSET('Water Data'!$D$27,0,10*ROW('Water Data'!D126))="","",OFFSET('Water Data'!$D$27,0,10*ROW('Water Data'!D126)))</f>
        <v/>
      </c>
      <c r="BT132" s="371" t="str">
        <f ca="1">+IF(OFFSET('Water Data'!$D$28,0,10*ROW('Water Data'!D126))="","",OFFSET('Water Data'!$D$28,0,10*ROW('Water Data'!D126)))</f>
        <v/>
      </c>
      <c r="BU132" s="371" t="str">
        <f ca="1">+IF(OFFSET('Water Data'!$D$29,0,10*ROW('Water Data'!D126))="","",OFFSET('Water Data'!$D$29,0,10*ROW('Water Data'!D126)))</f>
        <v/>
      </c>
      <c r="BV132" s="371" t="str">
        <f ca="1">+IF(OFFSET('Water Data'!$E$27,0,10*ROW('Water Data'!E126))="","",OFFSET('Water Data'!$E$27,0,10*ROW('Water Data'!E126)))</f>
        <v/>
      </c>
      <c r="BW132" s="371" t="str">
        <f ca="1">+IF(OFFSET('Water Data'!$E$28,0,10*ROW('Water Data'!E126))="","",OFFSET('Water Data'!$E$28,0,10*ROW('Water Data'!E126)))</f>
        <v/>
      </c>
      <c r="BX132" s="371" t="str">
        <f ca="1">+IF(OFFSET('Water Data'!$E$29,0,10*ROW('Water Data'!E126))="","",OFFSET('Water Data'!$E$29,0,10*ROW('Water Data'!E126)))</f>
        <v/>
      </c>
      <c r="BY132" s="371" t="str">
        <f ca="1">+IF(OFFSET('Water Data'!$F$27,0,10*ROW('Water Data'!F126))="","",OFFSET('Water Data'!$F$27,0,10*ROW('Water Data'!F126)))</f>
        <v/>
      </c>
      <c r="BZ132" s="371" t="str">
        <f ca="1">+IF(OFFSET('Water Data'!$F$28,0,10*ROW('Water Data'!F126))="","",OFFSET('Water Data'!$F$28,0,10*ROW('Water Data'!F126)))</f>
        <v/>
      </c>
      <c r="CA132" s="371" t="str">
        <f ca="1">+IF(OFFSET('Water Data'!$F$29,0,10*ROW('Water Data'!F126))="","",OFFSET('Water Data'!$F$29,0,10*ROW('Water Data'!F126)))</f>
        <v/>
      </c>
      <c r="CB132" s="371" t="str">
        <f ca="1">+IF(OFFSET('Water Data'!$G$27,0,10*ROW('Water Data'!G126))="","",OFFSET('Water Data'!$G$27,0,10*ROW('Water Data'!G126)))</f>
        <v/>
      </c>
      <c r="CC132" s="371" t="str">
        <f ca="1">+IF(OFFSET('Water Data'!$G$28,0,10*ROW('Water Data'!G126))="","",OFFSET('Water Data'!$G$28,0,10*ROW('Water Data'!G126)))</f>
        <v/>
      </c>
      <c r="CD132" s="371" t="str">
        <f ca="1">+IF(OFFSET('Water Data'!$G$29,0,10*ROW('Water Data'!G126))="","",OFFSET('Water Data'!$G$29,0,10*ROW('Water Data'!G126)))</f>
        <v/>
      </c>
      <c r="CE132" s="371" t="str">
        <f ca="1">+IF(OFFSET('Water Data'!$H$27,0,10*ROW('Water Data'!H126))="","",OFFSET('Water Data'!$H$27,0,10*ROW('Water Data'!H126)))</f>
        <v/>
      </c>
      <c r="CF132" s="371" t="str">
        <f ca="1">+IF(OFFSET('Water Data'!$H$28,0,10*ROW('Water Data'!H126))="","",OFFSET('Water Data'!$H$28,0,10*ROW('Water Data'!H126)))</f>
        <v/>
      </c>
      <c r="CG132" s="371" t="str">
        <f ca="1">+IF(OFFSET('Water Data'!$H$29,0,10*ROW('Water Data'!H126))="","",OFFSET('Water Data'!$H$29,0,10*ROW('Water Data'!H126)))</f>
        <v/>
      </c>
      <c r="CH132" s="371" t="str">
        <f ca="1">+IF(OFFSET('Water Data'!$I$27,0,10*ROW('Water Data'!I126))="","",OFFSET('Water Data'!$I$27,0,10*ROW('Water Data'!I126)))</f>
        <v/>
      </c>
      <c r="CI132" s="371" t="str">
        <f ca="1">+IF(OFFSET('Water Data'!$I$28,0,10*ROW('Water Data'!I126))="","",OFFSET('Water Data'!$I$28,0,10*ROW('Water Data'!I126)))</f>
        <v/>
      </c>
      <c r="CJ132" s="371" t="str">
        <f ca="1">+IF(OFFSET('Water Data'!$I$29,0,10*ROW('Water Data'!I126))="","",OFFSET('Water Data'!$I$29,0,10*ROW('Water Data'!I126)))</f>
        <v/>
      </c>
      <c r="CK132" s="371" t="str">
        <f ca="1">+IF(OFFSET('Sanitation Data'!$D$28,0,10*ROW('Sanitation Data'!D126))="","",OFFSET('Sanitation Data'!$D$28,0,10*ROW('Sanitation Data'!D126)))</f>
        <v/>
      </c>
      <c r="CL132" s="371" t="str">
        <f ca="1">+IF(OFFSET('Sanitation Data'!$D$29,0,10*ROW('Sanitation Data'!D126))="","",OFFSET('Sanitation Data'!$D$29,0,10*ROW('Sanitation Data'!D126)))</f>
        <v/>
      </c>
      <c r="CM132" s="371" t="str">
        <f ca="1">+IF(OFFSET('Sanitation Data'!$D$30,0,10*ROW('Sanitation Data'!D126))="","",OFFSET('Sanitation Data'!$D$30,0,10*ROW('Sanitation Data'!D126)))</f>
        <v/>
      </c>
      <c r="CN132" s="371" t="str">
        <f ca="1">+IF(OFFSET('Sanitation Data'!$D$31,0,10*ROW('Sanitation Data'!D126))="","",OFFSET('Sanitation Data'!$D$31,0,10*ROW('Sanitation Data'!D126)))</f>
        <v/>
      </c>
      <c r="CO132" s="371" t="str">
        <f ca="1">+IF(OFFSET('Sanitation Data'!$D$32,0,10*ROW('Sanitation Data'!D126))="","",OFFSET('Sanitation Data'!$D$32,0,10*ROW('Sanitation Data'!D126)))</f>
        <v/>
      </c>
      <c r="CP132" s="371" t="str">
        <f ca="1">+IF(OFFSET('Sanitation Data'!$E$28,0,10*ROW('Sanitation Data'!E126))="","",OFFSET('Sanitation Data'!$E$28,0,10*ROW('Sanitation Data'!E126)))</f>
        <v/>
      </c>
      <c r="CQ132" s="371" t="str">
        <f ca="1">+IF(OFFSET('Sanitation Data'!$E$29,0,10*ROW('Sanitation Data'!E126))="","",OFFSET('Sanitation Data'!$E$29,0,10*ROW('Sanitation Data'!E126)))</f>
        <v/>
      </c>
      <c r="CR132" s="371" t="str">
        <f ca="1">+IF(OFFSET('Sanitation Data'!$E$30,0,10*ROW('Sanitation Data'!E126))="","",OFFSET('Sanitation Data'!$E$30,0,10*ROW('Sanitation Data'!E126)))</f>
        <v/>
      </c>
      <c r="CS132" s="371" t="str">
        <f ca="1">+IF(OFFSET('Sanitation Data'!$E$31,0,10*ROW('Sanitation Data'!E126))="","",OFFSET('Sanitation Data'!$E$31,0,10*ROW('Sanitation Data'!E126)))</f>
        <v/>
      </c>
      <c r="CT132" s="371" t="str">
        <f ca="1">+IF(OFFSET('Sanitation Data'!$E$32,0,10*ROW('Sanitation Data'!E126))="","",OFFSET('Sanitation Data'!$E$32,0,10*ROW('Sanitation Data'!E126)))</f>
        <v/>
      </c>
      <c r="CU132" s="371" t="str">
        <f ca="1">+IF(OFFSET('Sanitation Data'!$F$28,0,10*ROW('Sanitation Data'!F126))="","",OFFSET('Sanitation Data'!$F$28,0,10*ROW('Sanitation Data'!F126)))</f>
        <v/>
      </c>
      <c r="CV132" s="371" t="str">
        <f ca="1">+IF(OFFSET('Sanitation Data'!$F$29,0,10*ROW('Sanitation Data'!F126))="","",OFFSET('Sanitation Data'!$F$29,0,10*ROW('Sanitation Data'!F126)))</f>
        <v/>
      </c>
      <c r="CW132" s="371" t="str">
        <f ca="1">+IF(OFFSET('Sanitation Data'!$F$30,0,10*ROW('Sanitation Data'!F126))="","",OFFSET('Sanitation Data'!$F$30,0,10*ROW('Sanitation Data'!F126)))</f>
        <v/>
      </c>
      <c r="CX132" s="371" t="str">
        <f ca="1">+IF(OFFSET('Sanitation Data'!$F$31,0,10*ROW('Sanitation Data'!F126))="","",OFFSET('Sanitation Data'!$F$31,0,10*ROW('Sanitation Data'!F126)))</f>
        <v/>
      </c>
      <c r="CY132" s="371" t="str">
        <f ca="1">+IF(OFFSET('Sanitation Data'!$F$32,0,10*ROW('Sanitation Data'!F126))="","",OFFSET('Sanitation Data'!$F$32,0,10*ROW('Sanitation Data'!F126)))</f>
        <v/>
      </c>
      <c r="CZ132" s="371" t="str">
        <f ca="1">+IF(OFFSET('Sanitation Data'!$G$28,0,10*ROW('Sanitation Data'!G126))="","",OFFSET('Sanitation Data'!$G$28,0,10*ROW('Sanitation Data'!G126)))</f>
        <v/>
      </c>
      <c r="DA132" s="371" t="str">
        <f ca="1">+IF(OFFSET('Sanitation Data'!$G$29,0,10*ROW('Sanitation Data'!G126))="","",OFFSET('Sanitation Data'!$G$29,0,10*ROW('Sanitation Data'!G126)))</f>
        <v/>
      </c>
      <c r="DB132" s="371" t="str">
        <f ca="1">+IF(OFFSET('Sanitation Data'!$G$30,0,10*ROW('Sanitation Data'!G126))="","",OFFSET('Sanitation Data'!$G$30,0,10*ROW('Sanitation Data'!G126)))</f>
        <v/>
      </c>
      <c r="DC132" s="371" t="str">
        <f ca="1">+IF(OFFSET('Sanitation Data'!$G$31,0,10*ROW('Sanitation Data'!G126))="","",OFFSET('Sanitation Data'!$G$31,0,10*ROW('Sanitation Data'!G126)))</f>
        <v/>
      </c>
      <c r="DD132" s="371" t="str">
        <f ca="1">+IF(OFFSET('Sanitation Data'!$G$32,0,10*ROW('Sanitation Data'!G126))="","",OFFSET('Sanitation Data'!$G$32,0,10*ROW('Sanitation Data'!G126)))</f>
        <v/>
      </c>
      <c r="DE132" s="371" t="str">
        <f ca="1">+IF(OFFSET('Sanitation Data'!$H$28,0,10*ROW('Sanitation Data'!H126))="","",OFFSET('Sanitation Data'!$H$28,0,10*ROW('Sanitation Data'!H126)))</f>
        <v/>
      </c>
      <c r="DF132" s="371" t="str">
        <f ca="1">+IF(OFFSET('Sanitation Data'!$H$29,0,10*ROW('Sanitation Data'!H126))="","",OFFSET('Sanitation Data'!$H$29,0,10*ROW('Sanitation Data'!H126)))</f>
        <v/>
      </c>
      <c r="DG132" s="371" t="str">
        <f ca="1">+IF(OFFSET('Sanitation Data'!$H$30,0,10*ROW('Sanitation Data'!H126))="","",OFFSET('Sanitation Data'!$H$30,0,10*ROW('Sanitation Data'!H126)))</f>
        <v/>
      </c>
      <c r="DH132" s="371" t="str">
        <f ca="1">+IF(OFFSET('Sanitation Data'!$H$31,0,10*ROW('Sanitation Data'!H126))="","",OFFSET('Sanitation Data'!$H$31,0,10*ROW('Sanitation Data'!H126)))</f>
        <v/>
      </c>
      <c r="DI132" s="371" t="str">
        <f ca="1">+IF(OFFSET('Sanitation Data'!$H$32,0,10*ROW('Sanitation Data'!H126))="","",OFFSET('Sanitation Data'!$H$32,0,10*ROW('Sanitation Data'!H126)))</f>
        <v/>
      </c>
      <c r="DJ132" s="371" t="str">
        <f ca="1">+IF(OFFSET('Sanitation Data'!$I$28,0,10*ROW('Sanitation Data'!I126))="","",OFFSET('Sanitation Data'!$I$28,0,10*ROW('Sanitation Data'!I126)))</f>
        <v/>
      </c>
      <c r="DK132" s="371" t="str">
        <f ca="1">+IF(OFFSET('Sanitation Data'!$I$29,0,10*ROW('Sanitation Data'!I126))="","",OFFSET('Sanitation Data'!$I$29,0,10*ROW('Sanitation Data'!I126)))</f>
        <v/>
      </c>
      <c r="DL132" s="371" t="str">
        <f ca="1">+IF(OFFSET('Sanitation Data'!$I$30,0,10*ROW('Sanitation Data'!I126))="","",OFFSET('Sanitation Data'!$I$30,0,10*ROW('Sanitation Data'!I126)))</f>
        <v/>
      </c>
      <c r="DM132" s="371" t="str">
        <f ca="1">+IF(OFFSET('Sanitation Data'!$I$31,0,10*ROW('Sanitation Data'!I126))="","",OFFSET('Sanitation Data'!$I$31,0,10*ROW('Sanitation Data'!I126)))</f>
        <v/>
      </c>
      <c r="DN132" s="371" t="str">
        <f ca="1">+IF(OFFSET('Sanitation Data'!$I$32,0,10*ROW('Sanitation Data'!I126))="","",OFFSET('Sanitation Data'!$I$32,0,10*ROW('Sanitation Data'!I126)))</f>
        <v/>
      </c>
      <c r="DO132" s="371" t="str">
        <f ca="1">+IF(OFFSET('Hygiene Data'!$D$11,0,10*ROW('Hygiene Data'!D126))="","",OFFSET('Hygiene Data'!$D$11,0,10*ROW('Hygiene Data'!D126)))</f>
        <v/>
      </c>
      <c r="DP132" s="371" t="str">
        <f ca="1">+IF(OFFSET('Hygiene Data'!$D$12,0,10*ROW('Hygiene Data'!D126))="","",OFFSET('Hygiene Data'!$D$12,0,10*ROW('Hygiene Data'!D126)))</f>
        <v/>
      </c>
      <c r="DQ132" s="371" t="str">
        <f ca="1">+IF(OFFSET('Hygiene Data'!$D$13,0,10*ROW('Hygiene Data'!D126))="","",OFFSET('Hygiene Data'!$D$13,0,10*ROW('Hygiene Data'!D126)))</f>
        <v/>
      </c>
      <c r="DR132" s="371" t="str">
        <f ca="1">+IF(OFFSET('Hygiene Data'!$E$11,0,10*ROW('Hygiene Data'!E126))="","",OFFSET('Hygiene Data'!$E$11,0,10*ROW('Hygiene Data'!E126)))</f>
        <v/>
      </c>
      <c r="DS132" s="371" t="str">
        <f ca="1">+IF(OFFSET('Hygiene Data'!$E$12,0,10*ROW('Hygiene Data'!E126))="","",OFFSET('Hygiene Data'!$E$12,0,10*ROW('Hygiene Data'!E126)))</f>
        <v/>
      </c>
      <c r="DT132" s="371" t="str">
        <f ca="1">+IF(OFFSET('Hygiene Data'!$E$13,0,10*ROW('Hygiene Data'!E126))="","",OFFSET('Hygiene Data'!$E$13,0,10*ROW('Hygiene Data'!E126)))</f>
        <v/>
      </c>
      <c r="DU132" s="371" t="str">
        <f ca="1">+IF(OFFSET('Hygiene Data'!$F$11,0,10*ROW('Hygiene Data'!F126))="","",OFFSET('Hygiene Data'!$F$11,0,10*ROW('Hygiene Data'!F126)))</f>
        <v/>
      </c>
      <c r="DV132" s="371" t="str">
        <f ca="1">+IF(OFFSET('Hygiene Data'!$F$12,0,10*ROW('Hygiene Data'!F126))="","",OFFSET('Hygiene Data'!$F$12,0,10*ROW('Hygiene Data'!F126)))</f>
        <v/>
      </c>
      <c r="DW132" s="371" t="str">
        <f ca="1">+IF(OFFSET('Hygiene Data'!$F$13,0,10*ROW('Hygiene Data'!F126))="","",OFFSET('Hygiene Data'!$F$13,0,10*ROW('Hygiene Data'!F126)))</f>
        <v/>
      </c>
      <c r="DX132" s="371" t="str">
        <f ca="1">+IF(OFFSET('Hygiene Data'!$G$11,0,10*ROW('Hygiene Data'!G126))="","",OFFSET('Hygiene Data'!$G$11,0,10*ROW('Hygiene Data'!G126)))</f>
        <v/>
      </c>
      <c r="DY132" s="371" t="str">
        <f ca="1">+IF(OFFSET('Hygiene Data'!$G$12,0,10*ROW('Hygiene Data'!G126))="","",OFFSET('Hygiene Data'!$G$12,0,10*ROW('Hygiene Data'!G126)))</f>
        <v/>
      </c>
      <c r="DZ132" s="371" t="str">
        <f ca="1">+IF(OFFSET('Hygiene Data'!$G$13,0,10*ROW('Hygiene Data'!G126))="","",OFFSET('Hygiene Data'!$G$13,0,10*ROW('Hygiene Data'!G126)))</f>
        <v/>
      </c>
      <c r="EA132" s="371" t="str">
        <f ca="1">+IF(OFFSET('Hygiene Data'!$H$11,0,10*ROW('Hygiene Data'!H126))="","",OFFSET('Hygiene Data'!$H$11,0,10*ROW('Hygiene Data'!H126)))</f>
        <v/>
      </c>
      <c r="EB132" s="371" t="str">
        <f ca="1">+IF(OFFSET('Hygiene Data'!$H$12,0,10*ROW('Hygiene Data'!H126))="","",OFFSET('Hygiene Data'!$H$12,0,10*ROW('Hygiene Data'!H126)))</f>
        <v/>
      </c>
      <c r="EC132" s="371" t="str">
        <f ca="1">+IF(OFFSET('Hygiene Data'!$H$13,0,10*ROW('Hygiene Data'!H126))="","",OFFSET('Hygiene Data'!$H$13,0,10*ROW('Hygiene Data'!H126)))</f>
        <v/>
      </c>
      <c r="ED132" s="371" t="str">
        <f ca="1">+IF(OFFSET('Hygiene Data'!$I$11,0,10*ROW('Hygiene Data'!I126))="","",OFFSET('Hygiene Data'!$I$11,0,10*ROW('Hygiene Data'!I126)))</f>
        <v/>
      </c>
      <c r="EE132" s="371" t="str">
        <f ca="1">+IF(OFFSET('Hygiene Data'!$I$12,0,10*ROW('Hygiene Data'!I126))="","",OFFSET('Hygiene Data'!$I$12,0,10*ROW('Hygiene Data'!I126)))</f>
        <v/>
      </c>
      <c r="EF132" s="371" t="str">
        <f ca="1">+IF(OFFSET('Hygiene Data'!$I$13,0,10*ROW('Hygiene Data'!I126))="","",OFFSET('Hygiene Data'!$I$13,0,10*ROW('Hygiene Data'!I126)))</f>
        <v/>
      </c>
    </row>
    <row r="133" spans="1:136" x14ac:dyDescent="0.25">
      <c r="A133" s="480" t="str">
        <f ca="1">+IF(OFFSET('Water Data'!$B$2,0,10*ROW('Water Data'!E127))="","",OFFSET('Water Data'!$B$2,0,10*ROW('Water Data'!E127)))</f>
        <v/>
      </c>
      <c r="B133" s="480"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7" t="str">
        <f t="shared" ca="1" si="1"/>
        <v/>
      </c>
      <c r="D133" s="508"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8"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8"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8"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8"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8"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8"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8"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8"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8"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8"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8"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8"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8"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8"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8"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8"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8"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9"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9"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9"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9"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9"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9"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9"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9"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9"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9"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9"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9"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9"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9"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9"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9"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9"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9"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9"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9"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9"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9"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9"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9"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9"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9"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9"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9"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9"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9"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10"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6"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10"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10"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10"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10"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10"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10"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10"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10"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10"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10"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10"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10"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10"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10"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10"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10"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1" t="str">
        <f ca="1">+IF(OFFSET('Water Data'!$D$27,0,10*ROW('Water Data'!D127))="","",OFFSET('Water Data'!$D$27,0,10*ROW('Water Data'!D127)))</f>
        <v/>
      </c>
      <c r="BT133" s="371" t="str">
        <f ca="1">+IF(OFFSET('Water Data'!$D$28,0,10*ROW('Water Data'!D127))="","",OFFSET('Water Data'!$D$28,0,10*ROW('Water Data'!D127)))</f>
        <v/>
      </c>
      <c r="BU133" s="371" t="str">
        <f ca="1">+IF(OFFSET('Water Data'!$D$29,0,10*ROW('Water Data'!D127))="","",OFFSET('Water Data'!$D$29,0,10*ROW('Water Data'!D127)))</f>
        <v/>
      </c>
      <c r="BV133" s="371" t="str">
        <f ca="1">+IF(OFFSET('Water Data'!$E$27,0,10*ROW('Water Data'!E127))="","",OFFSET('Water Data'!$E$27,0,10*ROW('Water Data'!E127)))</f>
        <v/>
      </c>
      <c r="BW133" s="371" t="str">
        <f ca="1">+IF(OFFSET('Water Data'!$E$28,0,10*ROW('Water Data'!E127))="","",OFFSET('Water Data'!$E$28,0,10*ROW('Water Data'!E127)))</f>
        <v/>
      </c>
      <c r="BX133" s="371" t="str">
        <f ca="1">+IF(OFFSET('Water Data'!$E$29,0,10*ROW('Water Data'!E127))="","",OFFSET('Water Data'!$E$29,0,10*ROW('Water Data'!E127)))</f>
        <v/>
      </c>
      <c r="BY133" s="371" t="str">
        <f ca="1">+IF(OFFSET('Water Data'!$F$27,0,10*ROW('Water Data'!F127))="","",OFFSET('Water Data'!$F$27,0,10*ROW('Water Data'!F127)))</f>
        <v/>
      </c>
      <c r="BZ133" s="371" t="str">
        <f ca="1">+IF(OFFSET('Water Data'!$F$28,0,10*ROW('Water Data'!F127))="","",OFFSET('Water Data'!$F$28,0,10*ROW('Water Data'!F127)))</f>
        <v/>
      </c>
      <c r="CA133" s="371" t="str">
        <f ca="1">+IF(OFFSET('Water Data'!$F$29,0,10*ROW('Water Data'!F127))="","",OFFSET('Water Data'!$F$29,0,10*ROW('Water Data'!F127)))</f>
        <v/>
      </c>
      <c r="CB133" s="371" t="str">
        <f ca="1">+IF(OFFSET('Water Data'!$G$27,0,10*ROW('Water Data'!G127))="","",OFFSET('Water Data'!$G$27,0,10*ROW('Water Data'!G127)))</f>
        <v/>
      </c>
      <c r="CC133" s="371" t="str">
        <f ca="1">+IF(OFFSET('Water Data'!$G$28,0,10*ROW('Water Data'!G127))="","",OFFSET('Water Data'!$G$28,0,10*ROW('Water Data'!G127)))</f>
        <v/>
      </c>
      <c r="CD133" s="371" t="str">
        <f ca="1">+IF(OFFSET('Water Data'!$G$29,0,10*ROW('Water Data'!G127))="","",OFFSET('Water Data'!$G$29,0,10*ROW('Water Data'!G127)))</f>
        <v/>
      </c>
      <c r="CE133" s="371" t="str">
        <f ca="1">+IF(OFFSET('Water Data'!$H$27,0,10*ROW('Water Data'!H127))="","",OFFSET('Water Data'!$H$27,0,10*ROW('Water Data'!H127)))</f>
        <v/>
      </c>
      <c r="CF133" s="371" t="str">
        <f ca="1">+IF(OFFSET('Water Data'!$H$28,0,10*ROW('Water Data'!H127))="","",OFFSET('Water Data'!$H$28,0,10*ROW('Water Data'!H127)))</f>
        <v/>
      </c>
      <c r="CG133" s="371" t="str">
        <f ca="1">+IF(OFFSET('Water Data'!$H$29,0,10*ROW('Water Data'!H127))="","",OFFSET('Water Data'!$H$29,0,10*ROW('Water Data'!H127)))</f>
        <v/>
      </c>
      <c r="CH133" s="371" t="str">
        <f ca="1">+IF(OFFSET('Water Data'!$I$27,0,10*ROW('Water Data'!I127))="","",OFFSET('Water Data'!$I$27,0,10*ROW('Water Data'!I127)))</f>
        <v/>
      </c>
      <c r="CI133" s="371" t="str">
        <f ca="1">+IF(OFFSET('Water Data'!$I$28,0,10*ROW('Water Data'!I127))="","",OFFSET('Water Data'!$I$28,0,10*ROW('Water Data'!I127)))</f>
        <v/>
      </c>
      <c r="CJ133" s="371" t="str">
        <f ca="1">+IF(OFFSET('Water Data'!$I$29,0,10*ROW('Water Data'!I127))="","",OFFSET('Water Data'!$I$29,0,10*ROW('Water Data'!I127)))</f>
        <v/>
      </c>
      <c r="CK133" s="371" t="str">
        <f ca="1">+IF(OFFSET('Sanitation Data'!$D$28,0,10*ROW('Sanitation Data'!D127))="","",OFFSET('Sanitation Data'!$D$28,0,10*ROW('Sanitation Data'!D127)))</f>
        <v/>
      </c>
      <c r="CL133" s="371" t="str">
        <f ca="1">+IF(OFFSET('Sanitation Data'!$D$29,0,10*ROW('Sanitation Data'!D127))="","",OFFSET('Sanitation Data'!$D$29,0,10*ROW('Sanitation Data'!D127)))</f>
        <v/>
      </c>
      <c r="CM133" s="371" t="str">
        <f ca="1">+IF(OFFSET('Sanitation Data'!$D$30,0,10*ROW('Sanitation Data'!D127))="","",OFFSET('Sanitation Data'!$D$30,0,10*ROW('Sanitation Data'!D127)))</f>
        <v/>
      </c>
      <c r="CN133" s="371" t="str">
        <f ca="1">+IF(OFFSET('Sanitation Data'!$D$31,0,10*ROW('Sanitation Data'!D127))="","",OFFSET('Sanitation Data'!$D$31,0,10*ROW('Sanitation Data'!D127)))</f>
        <v/>
      </c>
      <c r="CO133" s="371" t="str">
        <f ca="1">+IF(OFFSET('Sanitation Data'!$D$32,0,10*ROW('Sanitation Data'!D127))="","",OFFSET('Sanitation Data'!$D$32,0,10*ROW('Sanitation Data'!D127)))</f>
        <v/>
      </c>
      <c r="CP133" s="371" t="str">
        <f ca="1">+IF(OFFSET('Sanitation Data'!$E$28,0,10*ROW('Sanitation Data'!E127))="","",OFFSET('Sanitation Data'!$E$28,0,10*ROW('Sanitation Data'!E127)))</f>
        <v/>
      </c>
      <c r="CQ133" s="371" t="str">
        <f ca="1">+IF(OFFSET('Sanitation Data'!$E$29,0,10*ROW('Sanitation Data'!E127))="","",OFFSET('Sanitation Data'!$E$29,0,10*ROW('Sanitation Data'!E127)))</f>
        <v/>
      </c>
      <c r="CR133" s="371" t="str">
        <f ca="1">+IF(OFFSET('Sanitation Data'!$E$30,0,10*ROW('Sanitation Data'!E127))="","",OFFSET('Sanitation Data'!$E$30,0,10*ROW('Sanitation Data'!E127)))</f>
        <v/>
      </c>
      <c r="CS133" s="371" t="str">
        <f ca="1">+IF(OFFSET('Sanitation Data'!$E$31,0,10*ROW('Sanitation Data'!E127))="","",OFFSET('Sanitation Data'!$E$31,0,10*ROW('Sanitation Data'!E127)))</f>
        <v/>
      </c>
      <c r="CT133" s="371" t="str">
        <f ca="1">+IF(OFFSET('Sanitation Data'!$E$32,0,10*ROW('Sanitation Data'!E127))="","",OFFSET('Sanitation Data'!$E$32,0,10*ROW('Sanitation Data'!E127)))</f>
        <v/>
      </c>
      <c r="CU133" s="371" t="str">
        <f ca="1">+IF(OFFSET('Sanitation Data'!$F$28,0,10*ROW('Sanitation Data'!F127))="","",OFFSET('Sanitation Data'!$F$28,0,10*ROW('Sanitation Data'!F127)))</f>
        <v/>
      </c>
      <c r="CV133" s="371" t="str">
        <f ca="1">+IF(OFFSET('Sanitation Data'!$F$29,0,10*ROW('Sanitation Data'!F127))="","",OFFSET('Sanitation Data'!$F$29,0,10*ROW('Sanitation Data'!F127)))</f>
        <v/>
      </c>
      <c r="CW133" s="371" t="str">
        <f ca="1">+IF(OFFSET('Sanitation Data'!$F$30,0,10*ROW('Sanitation Data'!F127))="","",OFFSET('Sanitation Data'!$F$30,0,10*ROW('Sanitation Data'!F127)))</f>
        <v/>
      </c>
      <c r="CX133" s="371" t="str">
        <f ca="1">+IF(OFFSET('Sanitation Data'!$F$31,0,10*ROW('Sanitation Data'!F127))="","",OFFSET('Sanitation Data'!$F$31,0,10*ROW('Sanitation Data'!F127)))</f>
        <v/>
      </c>
      <c r="CY133" s="371" t="str">
        <f ca="1">+IF(OFFSET('Sanitation Data'!$F$32,0,10*ROW('Sanitation Data'!F127))="","",OFFSET('Sanitation Data'!$F$32,0,10*ROW('Sanitation Data'!F127)))</f>
        <v/>
      </c>
      <c r="CZ133" s="371" t="str">
        <f ca="1">+IF(OFFSET('Sanitation Data'!$G$28,0,10*ROW('Sanitation Data'!G127))="","",OFFSET('Sanitation Data'!$G$28,0,10*ROW('Sanitation Data'!G127)))</f>
        <v/>
      </c>
      <c r="DA133" s="371" t="str">
        <f ca="1">+IF(OFFSET('Sanitation Data'!$G$29,0,10*ROW('Sanitation Data'!G127))="","",OFFSET('Sanitation Data'!$G$29,0,10*ROW('Sanitation Data'!G127)))</f>
        <v/>
      </c>
      <c r="DB133" s="371" t="str">
        <f ca="1">+IF(OFFSET('Sanitation Data'!$G$30,0,10*ROW('Sanitation Data'!G127))="","",OFFSET('Sanitation Data'!$G$30,0,10*ROW('Sanitation Data'!G127)))</f>
        <v/>
      </c>
      <c r="DC133" s="371" t="str">
        <f ca="1">+IF(OFFSET('Sanitation Data'!$G$31,0,10*ROW('Sanitation Data'!G127))="","",OFFSET('Sanitation Data'!$G$31,0,10*ROW('Sanitation Data'!G127)))</f>
        <v/>
      </c>
      <c r="DD133" s="371" t="str">
        <f ca="1">+IF(OFFSET('Sanitation Data'!$G$32,0,10*ROW('Sanitation Data'!G127))="","",OFFSET('Sanitation Data'!$G$32,0,10*ROW('Sanitation Data'!G127)))</f>
        <v/>
      </c>
      <c r="DE133" s="371" t="str">
        <f ca="1">+IF(OFFSET('Sanitation Data'!$H$28,0,10*ROW('Sanitation Data'!H127))="","",OFFSET('Sanitation Data'!$H$28,0,10*ROW('Sanitation Data'!H127)))</f>
        <v/>
      </c>
      <c r="DF133" s="371" t="str">
        <f ca="1">+IF(OFFSET('Sanitation Data'!$H$29,0,10*ROW('Sanitation Data'!H127))="","",OFFSET('Sanitation Data'!$H$29,0,10*ROW('Sanitation Data'!H127)))</f>
        <v/>
      </c>
      <c r="DG133" s="371" t="str">
        <f ca="1">+IF(OFFSET('Sanitation Data'!$H$30,0,10*ROW('Sanitation Data'!H127))="","",OFFSET('Sanitation Data'!$H$30,0,10*ROW('Sanitation Data'!H127)))</f>
        <v/>
      </c>
      <c r="DH133" s="371" t="str">
        <f ca="1">+IF(OFFSET('Sanitation Data'!$H$31,0,10*ROW('Sanitation Data'!H127))="","",OFFSET('Sanitation Data'!$H$31,0,10*ROW('Sanitation Data'!H127)))</f>
        <v/>
      </c>
      <c r="DI133" s="371" t="str">
        <f ca="1">+IF(OFFSET('Sanitation Data'!$H$32,0,10*ROW('Sanitation Data'!H127))="","",OFFSET('Sanitation Data'!$H$32,0,10*ROW('Sanitation Data'!H127)))</f>
        <v/>
      </c>
      <c r="DJ133" s="371" t="str">
        <f ca="1">+IF(OFFSET('Sanitation Data'!$I$28,0,10*ROW('Sanitation Data'!I127))="","",OFFSET('Sanitation Data'!$I$28,0,10*ROW('Sanitation Data'!I127)))</f>
        <v/>
      </c>
      <c r="DK133" s="371" t="str">
        <f ca="1">+IF(OFFSET('Sanitation Data'!$I$29,0,10*ROW('Sanitation Data'!I127))="","",OFFSET('Sanitation Data'!$I$29,0,10*ROW('Sanitation Data'!I127)))</f>
        <v/>
      </c>
      <c r="DL133" s="371" t="str">
        <f ca="1">+IF(OFFSET('Sanitation Data'!$I$30,0,10*ROW('Sanitation Data'!I127))="","",OFFSET('Sanitation Data'!$I$30,0,10*ROW('Sanitation Data'!I127)))</f>
        <v/>
      </c>
      <c r="DM133" s="371" t="str">
        <f ca="1">+IF(OFFSET('Sanitation Data'!$I$31,0,10*ROW('Sanitation Data'!I127))="","",OFFSET('Sanitation Data'!$I$31,0,10*ROW('Sanitation Data'!I127)))</f>
        <v/>
      </c>
      <c r="DN133" s="371" t="str">
        <f ca="1">+IF(OFFSET('Sanitation Data'!$I$32,0,10*ROW('Sanitation Data'!I127))="","",OFFSET('Sanitation Data'!$I$32,0,10*ROW('Sanitation Data'!I127)))</f>
        <v/>
      </c>
      <c r="DO133" s="371" t="str">
        <f ca="1">+IF(OFFSET('Hygiene Data'!$D$11,0,10*ROW('Hygiene Data'!D127))="","",OFFSET('Hygiene Data'!$D$11,0,10*ROW('Hygiene Data'!D127)))</f>
        <v/>
      </c>
      <c r="DP133" s="371" t="str">
        <f ca="1">+IF(OFFSET('Hygiene Data'!$D$12,0,10*ROW('Hygiene Data'!D127))="","",OFFSET('Hygiene Data'!$D$12,0,10*ROW('Hygiene Data'!D127)))</f>
        <v/>
      </c>
      <c r="DQ133" s="371" t="str">
        <f ca="1">+IF(OFFSET('Hygiene Data'!$D$13,0,10*ROW('Hygiene Data'!D127))="","",OFFSET('Hygiene Data'!$D$13,0,10*ROW('Hygiene Data'!D127)))</f>
        <v/>
      </c>
      <c r="DR133" s="371" t="str">
        <f ca="1">+IF(OFFSET('Hygiene Data'!$E$11,0,10*ROW('Hygiene Data'!E127))="","",OFFSET('Hygiene Data'!$E$11,0,10*ROW('Hygiene Data'!E127)))</f>
        <v/>
      </c>
      <c r="DS133" s="371" t="str">
        <f ca="1">+IF(OFFSET('Hygiene Data'!$E$12,0,10*ROW('Hygiene Data'!E127))="","",OFFSET('Hygiene Data'!$E$12,0,10*ROW('Hygiene Data'!E127)))</f>
        <v/>
      </c>
      <c r="DT133" s="371" t="str">
        <f ca="1">+IF(OFFSET('Hygiene Data'!$E$13,0,10*ROW('Hygiene Data'!E127))="","",OFFSET('Hygiene Data'!$E$13,0,10*ROW('Hygiene Data'!E127)))</f>
        <v/>
      </c>
      <c r="DU133" s="371" t="str">
        <f ca="1">+IF(OFFSET('Hygiene Data'!$F$11,0,10*ROW('Hygiene Data'!F127))="","",OFFSET('Hygiene Data'!$F$11,0,10*ROW('Hygiene Data'!F127)))</f>
        <v/>
      </c>
      <c r="DV133" s="371" t="str">
        <f ca="1">+IF(OFFSET('Hygiene Data'!$F$12,0,10*ROW('Hygiene Data'!F127))="","",OFFSET('Hygiene Data'!$F$12,0,10*ROW('Hygiene Data'!F127)))</f>
        <v/>
      </c>
      <c r="DW133" s="371" t="str">
        <f ca="1">+IF(OFFSET('Hygiene Data'!$F$13,0,10*ROW('Hygiene Data'!F127))="","",OFFSET('Hygiene Data'!$F$13,0,10*ROW('Hygiene Data'!F127)))</f>
        <v/>
      </c>
      <c r="DX133" s="371" t="str">
        <f ca="1">+IF(OFFSET('Hygiene Data'!$G$11,0,10*ROW('Hygiene Data'!G127))="","",OFFSET('Hygiene Data'!$G$11,0,10*ROW('Hygiene Data'!G127)))</f>
        <v/>
      </c>
      <c r="DY133" s="371" t="str">
        <f ca="1">+IF(OFFSET('Hygiene Data'!$G$12,0,10*ROW('Hygiene Data'!G127))="","",OFFSET('Hygiene Data'!$G$12,0,10*ROW('Hygiene Data'!G127)))</f>
        <v/>
      </c>
      <c r="DZ133" s="371" t="str">
        <f ca="1">+IF(OFFSET('Hygiene Data'!$G$13,0,10*ROW('Hygiene Data'!G127))="","",OFFSET('Hygiene Data'!$G$13,0,10*ROW('Hygiene Data'!G127)))</f>
        <v/>
      </c>
      <c r="EA133" s="371" t="str">
        <f ca="1">+IF(OFFSET('Hygiene Data'!$H$11,0,10*ROW('Hygiene Data'!H127))="","",OFFSET('Hygiene Data'!$H$11,0,10*ROW('Hygiene Data'!H127)))</f>
        <v/>
      </c>
      <c r="EB133" s="371" t="str">
        <f ca="1">+IF(OFFSET('Hygiene Data'!$H$12,0,10*ROW('Hygiene Data'!H127))="","",OFFSET('Hygiene Data'!$H$12,0,10*ROW('Hygiene Data'!H127)))</f>
        <v/>
      </c>
      <c r="EC133" s="371" t="str">
        <f ca="1">+IF(OFFSET('Hygiene Data'!$H$13,0,10*ROW('Hygiene Data'!H127))="","",OFFSET('Hygiene Data'!$H$13,0,10*ROW('Hygiene Data'!H127)))</f>
        <v/>
      </c>
      <c r="ED133" s="371" t="str">
        <f ca="1">+IF(OFFSET('Hygiene Data'!$I$11,0,10*ROW('Hygiene Data'!I127))="","",OFFSET('Hygiene Data'!$I$11,0,10*ROW('Hygiene Data'!I127)))</f>
        <v/>
      </c>
      <c r="EE133" s="371" t="str">
        <f ca="1">+IF(OFFSET('Hygiene Data'!$I$12,0,10*ROW('Hygiene Data'!I127))="","",OFFSET('Hygiene Data'!$I$12,0,10*ROW('Hygiene Data'!I127)))</f>
        <v/>
      </c>
      <c r="EF133" s="371" t="str">
        <f ca="1">+IF(OFFSET('Hygiene Data'!$I$13,0,10*ROW('Hygiene Data'!I127))="","",OFFSET('Hygiene Data'!$I$13,0,10*ROW('Hygiene Data'!I127)))</f>
        <v/>
      </c>
    </row>
    <row r="134" spans="1:136" x14ac:dyDescent="0.25">
      <c r="A134" s="480" t="str">
        <f ca="1">+IF(OFFSET('Water Data'!$B$2,0,10*ROW('Water Data'!E128))="","",OFFSET('Water Data'!$B$2,0,10*ROW('Water Data'!E128)))</f>
        <v/>
      </c>
      <c r="B134" s="480"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7" t="str">
        <f t="shared" ca="1" si="1"/>
        <v/>
      </c>
      <c r="D134" s="508"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8"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8"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8"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8"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8"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8"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8"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8"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8"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8"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8"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8"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8"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8"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8"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8"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8"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9"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9"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9"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9"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9"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9"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9"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9"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9"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9"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9"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9"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9"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9"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9"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9"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9"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9"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9"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9"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9"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9"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9"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9"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9"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9"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9"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9"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9"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9"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10"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6"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10"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10"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10"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10"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10"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10"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10"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10"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10"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10"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10"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10"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10"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10"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10"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10"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1" t="str">
        <f ca="1">+IF(OFFSET('Water Data'!$D$27,0,10*ROW('Water Data'!D128))="","",OFFSET('Water Data'!$D$27,0,10*ROW('Water Data'!D128)))</f>
        <v/>
      </c>
      <c r="BT134" s="371" t="str">
        <f ca="1">+IF(OFFSET('Water Data'!$D$28,0,10*ROW('Water Data'!D128))="","",OFFSET('Water Data'!$D$28,0,10*ROW('Water Data'!D128)))</f>
        <v/>
      </c>
      <c r="BU134" s="371" t="str">
        <f ca="1">+IF(OFFSET('Water Data'!$D$29,0,10*ROW('Water Data'!D128))="","",OFFSET('Water Data'!$D$29,0,10*ROW('Water Data'!D128)))</f>
        <v/>
      </c>
      <c r="BV134" s="371" t="str">
        <f ca="1">+IF(OFFSET('Water Data'!$E$27,0,10*ROW('Water Data'!E128))="","",OFFSET('Water Data'!$E$27,0,10*ROW('Water Data'!E128)))</f>
        <v/>
      </c>
      <c r="BW134" s="371" t="str">
        <f ca="1">+IF(OFFSET('Water Data'!$E$28,0,10*ROW('Water Data'!E128))="","",OFFSET('Water Data'!$E$28,0,10*ROW('Water Data'!E128)))</f>
        <v/>
      </c>
      <c r="BX134" s="371" t="str">
        <f ca="1">+IF(OFFSET('Water Data'!$E$29,0,10*ROW('Water Data'!E128))="","",OFFSET('Water Data'!$E$29,0,10*ROW('Water Data'!E128)))</f>
        <v/>
      </c>
      <c r="BY134" s="371" t="str">
        <f ca="1">+IF(OFFSET('Water Data'!$F$27,0,10*ROW('Water Data'!F128))="","",OFFSET('Water Data'!$F$27,0,10*ROW('Water Data'!F128)))</f>
        <v/>
      </c>
      <c r="BZ134" s="371" t="str">
        <f ca="1">+IF(OFFSET('Water Data'!$F$28,0,10*ROW('Water Data'!F128))="","",OFFSET('Water Data'!$F$28,0,10*ROW('Water Data'!F128)))</f>
        <v/>
      </c>
      <c r="CA134" s="371" t="str">
        <f ca="1">+IF(OFFSET('Water Data'!$F$29,0,10*ROW('Water Data'!F128))="","",OFFSET('Water Data'!$F$29,0,10*ROW('Water Data'!F128)))</f>
        <v/>
      </c>
      <c r="CB134" s="371" t="str">
        <f ca="1">+IF(OFFSET('Water Data'!$G$27,0,10*ROW('Water Data'!G128))="","",OFFSET('Water Data'!$G$27,0,10*ROW('Water Data'!G128)))</f>
        <v/>
      </c>
      <c r="CC134" s="371" t="str">
        <f ca="1">+IF(OFFSET('Water Data'!$G$28,0,10*ROW('Water Data'!G128))="","",OFFSET('Water Data'!$G$28,0,10*ROW('Water Data'!G128)))</f>
        <v/>
      </c>
      <c r="CD134" s="371" t="str">
        <f ca="1">+IF(OFFSET('Water Data'!$G$29,0,10*ROW('Water Data'!G128))="","",OFFSET('Water Data'!$G$29,0,10*ROW('Water Data'!G128)))</f>
        <v/>
      </c>
      <c r="CE134" s="371" t="str">
        <f ca="1">+IF(OFFSET('Water Data'!$H$27,0,10*ROW('Water Data'!H128))="","",OFFSET('Water Data'!$H$27,0,10*ROW('Water Data'!H128)))</f>
        <v/>
      </c>
      <c r="CF134" s="371" t="str">
        <f ca="1">+IF(OFFSET('Water Data'!$H$28,0,10*ROW('Water Data'!H128))="","",OFFSET('Water Data'!$H$28,0,10*ROW('Water Data'!H128)))</f>
        <v/>
      </c>
      <c r="CG134" s="371" t="str">
        <f ca="1">+IF(OFFSET('Water Data'!$H$29,0,10*ROW('Water Data'!H128))="","",OFFSET('Water Data'!$H$29,0,10*ROW('Water Data'!H128)))</f>
        <v/>
      </c>
      <c r="CH134" s="371" t="str">
        <f ca="1">+IF(OFFSET('Water Data'!$I$27,0,10*ROW('Water Data'!I128))="","",OFFSET('Water Data'!$I$27,0,10*ROW('Water Data'!I128)))</f>
        <v/>
      </c>
      <c r="CI134" s="371" t="str">
        <f ca="1">+IF(OFFSET('Water Data'!$I$28,0,10*ROW('Water Data'!I128))="","",OFFSET('Water Data'!$I$28,0,10*ROW('Water Data'!I128)))</f>
        <v/>
      </c>
      <c r="CJ134" s="371" t="str">
        <f ca="1">+IF(OFFSET('Water Data'!$I$29,0,10*ROW('Water Data'!I128))="","",OFFSET('Water Data'!$I$29,0,10*ROW('Water Data'!I128)))</f>
        <v/>
      </c>
      <c r="CK134" s="371" t="str">
        <f ca="1">+IF(OFFSET('Sanitation Data'!$D$28,0,10*ROW('Sanitation Data'!D128))="","",OFFSET('Sanitation Data'!$D$28,0,10*ROW('Sanitation Data'!D128)))</f>
        <v/>
      </c>
      <c r="CL134" s="371" t="str">
        <f ca="1">+IF(OFFSET('Sanitation Data'!$D$29,0,10*ROW('Sanitation Data'!D128))="","",OFFSET('Sanitation Data'!$D$29,0,10*ROW('Sanitation Data'!D128)))</f>
        <v/>
      </c>
      <c r="CM134" s="371" t="str">
        <f ca="1">+IF(OFFSET('Sanitation Data'!$D$30,0,10*ROW('Sanitation Data'!D128))="","",OFFSET('Sanitation Data'!$D$30,0,10*ROW('Sanitation Data'!D128)))</f>
        <v/>
      </c>
      <c r="CN134" s="371" t="str">
        <f ca="1">+IF(OFFSET('Sanitation Data'!$D$31,0,10*ROW('Sanitation Data'!D128))="","",OFFSET('Sanitation Data'!$D$31,0,10*ROW('Sanitation Data'!D128)))</f>
        <v/>
      </c>
      <c r="CO134" s="371" t="str">
        <f ca="1">+IF(OFFSET('Sanitation Data'!$D$32,0,10*ROW('Sanitation Data'!D128))="","",OFFSET('Sanitation Data'!$D$32,0,10*ROW('Sanitation Data'!D128)))</f>
        <v/>
      </c>
      <c r="CP134" s="371" t="str">
        <f ca="1">+IF(OFFSET('Sanitation Data'!$E$28,0,10*ROW('Sanitation Data'!E128))="","",OFFSET('Sanitation Data'!$E$28,0,10*ROW('Sanitation Data'!E128)))</f>
        <v/>
      </c>
      <c r="CQ134" s="371" t="str">
        <f ca="1">+IF(OFFSET('Sanitation Data'!$E$29,0,10*ROW('Sanitation Data'!E128))="","",OFFSET('Sanitation Data'!$E$29,0,10*ROW('Sanitation Data'!E128)))</f>
        <v/>
      </c>
      <c r="CR134" s="371" t="str">
        <f ca="1">+IF(OFFSET('Sanitation Data'!$E$30,0,10*ROW('Sanitation Data'!E128))="","",OFFSET('Sanitation Data'!$E$30,0,10*ROW('Sanitation Data'!E128)))</f>
        <v/>
      </c>
      <c r="CS134" s="371" t="str">
        <f ca="1">+IF(OFFSET('Sanitation Data'!$E$31,0,10*ROW('Sanitation Data'!E128))="","",OFFSET('Sanitation Data'!$E$31,0,10*ROW('Sanitation Data'!E128)))</f>
        <v/>
      </c>
      <c r="CT134" s="371" t="str">
        <f ca="1">+IF(OFFSET('Sanitation Data'!$E$32,0,10*ROW('Sanitation Data'!E128))="","",OFFSET('Sanitation Data'!$E$32,0,10*ROW('Sanitation Data'!E128)))</f>
        <v/>
      </c>
      <c r="CU134" s="371" t="str">
        <f ca="1">+IF(OFFSET('Sanitation Data'!$F$28,0,10*ROW('Sanitation Data'!F128))="","",OFFSET('Sanitation Data'!$F$28,0,10*ROW('Sanitation Data'!F128)))</f>
        <v/>
      </c>
      <c r="CV134" s="371" t="str">
        <f ca="1">+IF(OFFSET('Sanitation Data'!$F$29,0,10*ROW('Sanitation Data'!F128))="","",OFFSET('Sanitation Data'!$F$29,0,10*ROW('Sanitation Data'!F128)))</f>
        <v/>
      </c>
      <c r="CW134" s="371" t="str">
        <f ca="1">+IF(OFFSET('Sanitation Data'!$F$30,0,10*ROW('Sanitation Data'!F128))="","",OFFSET('Sanitation Data'!$F$30,0,10*ROW('Sanitation Data'!F128)))</f>
        <v/>
      </c>
      <c r="CX134" s="371" t="str">
        <f ca="1">+IF(OFFSET('Sanitation Data'!$F$31,0,10*ROW('Sanitation Data'!F128))="","",OFFSET('Sanitation Data'!$F$31,0,10*ROW('Sanitation Data'!F128)))</f>
        <v/>
      </c>
      <c r="CY134" s="371" t="str">
        <f ca="1">+IF(OFFSET('Sanitation Data'!$F$32,0,10*ROW('Sanitation Data'!F128))="","",OFFSET('Sanitation Data'!$F$32,0,10*ROW('Sanitation Data'!F128)))</f>
        <v/>
      </c>
      <c r="CZ134" s="371" t="str">
        <f ca="1">+IF(OFFSET('Sanitation Data'!$G$28,0,10*ROW('Sanitation Data'!G128))="","",OFFSET('Sanitation Data'!$G$28,0,10*ROW('Sanitation Data'!G128)))</f>
        <v/>
      </c>
      <c r="DA134" s="371" t="str">
        <f ca="1">+IF(OFFSET('Sanitation Data'!$G$29,0,10*ROW('Sanitation Data'!G128))="","",OFFSET('Sanitation Data'!$G$29,0,10*ROW('Sanitation Data'!G128)))</f>
        <v/>
      </c>
      <c r="DB134" s="371" t="str">
        <f ca="1">+IF(OFFSET('Sanitation Data'!$G$30,0,10*ROW('Sanitation Data'!G128))="","",OFFSET('Sanitation Data'!$G$30,0,10*ROW('Sanitation Data'!G128)))</f>
        <v/>
      </c>
      <c r="DC134" s="371" t="str">
        <f ca="1">+IF(OFFSET('Sanitation Data'!$G$31,0,10*ROW('Sanitation Data'!G128))="","",OFFSET('Sanitation Data'!$G$31,0,10*ROW('Sanitation Data'!G128)))</f>
        <v/>
      </c>
      <c r="DD134" s="371" t="str">
        <f ca="1">+IF(OFFSET('Sanitation Data'!$G$32,0,10*ROW('Sanitation Data'!G128))="","",OFFSET('Sanitation Data'!$G$32,0,10*ROW('Sanitation Data'!G128)))</f>
        <v/>
      </c>
      <c r="DE134" s="371" t="str">
        <f ca="1">+IF(OFFSET('Sanitation Data'!$H$28,0,10*ROW('Sanitation Data'!H128))="","",OFFSET('Sanitation Data'!$H$28,0,10*ROW('Sanitation Data'!H128)))</f>
        <v/>
      </c>
      <c r="DF134" s="371" t="str">
        <f ca="1">+IF(OFFSET('Sanitation Data'!$H$29,0,10*ROW('Sanitation Data'!H128))="","",OFFSET('Sanitation Data'!$H$29,0,10*ROW('Sanitation Data'!H128)))</f>
        <v/>
      </c>
      <c r="DG134" s="371" t="str">
        <f ca="1">+IF(OFFSET('Sanitation Data'!$H$30,0,10*ROW('Sanitation Data'!H128))="","",OFFSET('Sanitation Data'!$H$30,0,10*ROW('Sanitation Data'!H128)))</f>
        <v/>
      </c>
      <c r="DH134" s="371" t="str">
        <f ca="1">+IF(OFFSET('Sanitation Data'!$H$31,0,10*ROW('Sanitation Data'!H128))="","",OFFSET('Sanitation Data'!$H$31,0,10*ROW('Sanitation Data'!H128)))</f>
        <v/>
      </c>
      <c r="DI134" s="371" t="str">
        <f ca="1">+IF(OFFSET('Sanitation Data'!$H$32,0,10*ROW('Sanitation Data'!H128))="","",OFFSET('Sanitation Data'!$H$32,0,10*ROW('Sanitation Data'!H128)))</f>
        <v/>
      </c>
      <c r="DJ134" s="371" t="str">
        <f ca="1">+IF(OFFSET('Sanitation Data'!$I$28,0,10*ROW('Sanitation Data'!I128))="","",OFFSET('Sanitation Data'!$I$28,0,10*ROW('Sanitation Data'!I128)))</f>
        <v/>
      </c>
      <c r="DK134" s="371" t="str">
        <f ca="1">+IF(OFFSET('Sanitation Data'!$I$29,0,10*ROW('Sanitation Data'!I128))="","",OFFSET('Sanitation Data'!$I$29,0,10*ROW('Sanitation Data'!I128)))</f>
        <v/>
      </c>
      <c r="DL134" s="371" t="str">
        <f ca="1">+IF(OFFSET('Sanitation Data'!$I$30,0,10*ROW('Sanitation Data'!I128))="","",OFFSET('Sanitation Data'!$I$30,0,10*ROW('Sanitation Data'!I128)))</f>
        <v/>
      </c>
      <c r="DM134" s="371" t="str">
        <f ca="1">+IF(OFFSET('Sanitation Data'!$I$31,0,10*ROW('Sanitation Data'!I128))="","",OFFSET('Sanitation Data'!$I$31,0,10*ROW('Sanitation Data'!I128)))</f>
        <v/>
      </c>
      <c r="DN134" s="371" t="str">
        <f ca="1">+IF(OFFSET('Sanitation Data'!$I$32,0,10*ROW('Sanitation Data'!I128))="","",OFFSET('Sanitation Data'!$I$32,0,10*ROW('Sanitation Data'!I128)))</f>
        <v/>
      </c>
      <c r="DO134" s="371" t="str">
        <f ca="1">+IF(OFFSET('Hygiene Data'!$D$11,0,10*ROW('Hygiene Data'!D128))="","",OFFSET('Hygiene Data'!$D$11,0,10*ROW('Hygiene Data'!D128)))</f>
        <v/>
      </c>
      <c r="DP134" s="371" t="str">
        <f ca="1">+IF(OFFSET('Hygiene Data'!$D$12,0,10*ROW('Hygiene Data'!D128))="","",OFFSET('Hygiene Data'!$D$12,0,10*ROW('Hygiene Data'!D128)))</f>
        <v/>
      </c>
      <c r="DQ134" s="371" t="str">
        <f ca="1">+IF(OFFSET('Hygiene Data'!$D$13,0,10*ROW('Hygiene Data'!D128))="","",OFFSET('Hygiene Data'!$D$13,0,10*ROW('Hygiene Data'!D128)))</f>
        <v/>
      </c>
      <c r="DR134" s="371" t="str">
        <f ca="1">+IF(OFFSET('Hygiene Data'!$E$11,0,10*ROW('Hygiene Data'!E128))="","",OFFSET('Hygiene Data'!$E$11,0,10*ROW('Hygiene Data'!E128)))</f>
        <v/>
      </c>
      <c r="DS134" s="371" t="str">
        <f ca="1">+IF(OFFSET('Hygiene Data'!$E$12,0,10*ROW('Hygiene Data'!E128))="","",OFFSET('Hygiene Data'!$E$12,0,10*ROW('Hygiene Data'!E128)))</f>
        <v/>
      </c>
      <c r="DT134" s="371" t="str">
        <f ca="1">+IF(OFFSET('Hygiene Data'!$E$13,0,10*ROW('Hygiene Data'!E128))="","",OFFSET('Hygiene Data'!$E$13,0,10*ROW('Hygiene Data'!E128)))</f>
        <v/>
      </c>
      <c r="DU134" s="371" t="str">
        <f ca="1">+IF(OFFSET('Hygiene Data'!$F$11,0,10*ROW('Hygiene Data'!F128))="","",OFFSET('Hygiene Data'!$F$11,0,10*ROW('Hygiene Data'!F128)))</f>
        <v/>
      </c>
      <c r="DV134" s="371" t="str">
        <f ca="1">+IF(OFFSET('Hygiene Data'!$F$12,0,10*ROW('Hygiene Data'!F128))="","",OFFSET('Hygiene Data'!$F$12,0,10*ROW('Hygiene Data'!F128)))</f>
        <v/>
      </c>
      <c r="DW134" s="371" t="str">
        <f ca="1">+IF(OFFSET('Hygiene Data'!$F$13,0,10*ROW('Hygiene Data'!F128))="","",OFFSET('Hygiene Data'!$F$13,0,10*ROW('Hygiene Data'!F128)))</f>
        <v/>
      </c>
      <c r="DX134" s="371" t="str">
        <f ca="1">+IF(OFFSET('Hygiene Data'!$G$11,0,10*ROW('Hygiene Data'!G128))="","",OFFSET('Hygiene Data'!$G$11,0,10*ROW('Hygiene Data'!G128)))</f>
        <v/>
      </c>
      <c r="DY134" s="371" t="str">
        <f ca="1">+IF(OFFSET('Hygiene Data'!$G$12,0,10*ROW('Hygiene Data'!G128))="","",OFFSET('Hygiene Data'!$G$12,0,10*ROW('Hygiene Data'!G128)))</f>
        <v/>
      </c>
      <c r="DZ134" s="371" t="str">
        <f ca="1">+IF(OFFSET('Hygiene Data'!$G$13,0,10*ROW('Hygiene Data'!G128))="","",OFFSET('Hygiene Data'!$G$13,0,10*ROW('Hygiene Data'!G128)))</f>
        <v/>
      </c>
      <c r="EA134" s="371" t="str">
        <f ca="1">+IF(OFFSET('Hygiene Data'!$H$11,0,10*ROW('Hygiene Data'!H128))="","",OFFSET('Hygiene Data'!$H$11,0,10*ROW('Hygiene Data'!H128)))</f>
        <v/>
      </c>
      <c r="EB134" s="371" t="str">
        <f ca="1">+IF(OFFSET('Hygiene Data'!$H$12,0,10*ROW('Hygiene Data'!H128))="","",OFFSET('Hygiene Data'!$H$12,0,10*ROW('Hygiene Data'!H128)))</f>
        <v/>
      </c>
      <c r="EC134" s="371" t="str">
        <f ca="1">+IF(OFFSET('Hygiene Data'!$H$13,0,10*ROW('Hygiene Data'!H128))="","",OFFSET('Hygiene Data'!$H$13,0,10*ROW('Hygiene Data'!H128)))</f>
        <v/>
      </c>
      <c r="ED134" s="371" t="str">
        <f ca="1">+IF(OFFSET('Hygiene Data'!$I$11,0,10*ROW('Hygiene Data'!I128))="","",OFFSET('Hygiene Data'!$I$11,0,10*ROW('Hygiene Data'!I128)))</f>
        <v/>
      </c>
      <c r="EE134" s="371" t="str">
        <f ca="1">+IF(OFFSET('Hygiene Data'!$I$12,0,10*ROW('Hygiene Data'!I128))="","",OFFSET('Hygiene Data'!$I$12,0,10*ROW('Hygiene Data'!I128)))</f>
        <v/>
      </c>
      <c r="EF134" s="371" t="str">
        <f ca="1">+IF(OFFSET('Hygiene Data'!$I$13,0,10*ROW('Hygiene Data'!I128))="","",OFFSET('Hygiene Data'!$I$13,0,10*ROW('Hygiene Data'!I128)))</f>
        <v/>
      </c>
    </row>
    <row r="135" spans="1:136" x14ac:dyDescent="0.25">
      <c r="A135" s="480" t="str">
        <f ca="1">+IF(OFFSET('Water Data'!$B$2,0,10*ROW('Water Data'!E129))="","",OFFSET('Water Data'!$B$2,0,10*ROW('Water Data'!E129)))</f>
        <v/>
      </c>
      <c r="B135" s="480"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7" t="str">
        <f t="shared" ref="C135:C198" ca="1" si="2">+IF(ISNUMBER(VALUE(MID(A135,5,4))), VALUE(MID(A135, 5,4)),"")</f>
        <v/>
      </c>
      <c r="D135" s="508"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8"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8"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8"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8"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8"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8"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8"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8"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8"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8"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8"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8"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8"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8"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8"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8"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8"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9"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9"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9"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9"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9"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9"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9"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9"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9"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9"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9"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9"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9"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9"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9"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9"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9"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9"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9"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9"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9"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9"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9"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9"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9"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9"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9"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9"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9"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9"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10"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6"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10"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10"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10"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10"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10"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10"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10"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10"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10"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10"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10"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10"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10"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10"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10"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10"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1" t="str">
        <f ca="1">+IF(OFFSET('Water Data'!$D$27,0,10*ROW('Water Data'!D129))="","",OFFSET('Water Data'!$D$27,0,10*ROW('Water Data'!D129)))</f>
        <v/>
      </c>
      <c r="BT135" s="371" t="str">
        <f ca="1">+IF(OFFSET('Water Data'!$D$28,0,10*ROW('Water Data'!D129))="","",OFFSET('Water Data'!$D$28,0,10*ROW('Water Data'!D129)))</f>
        <v/>
      </c>
      <c r="BU135" s="371" t="str">
        <f ca="1">+IF(OFFSET('Water Data'!$D$29,0,10*ROW('Water Data'!D129))="","",OFFSET('Water Data'!$D$29,0,10*ROW('Water Data'!D129)))</f>
        <v/>
      </c>
      <c r="BV135" s="371" t="str">
        <f ca="1">+IF(OFFSET('Water Data'!$E$27,0,10*ROW('Water Data'!E129))="","",OFFSET('Water Data'!$E$27,0,10*ROW('Water Data'!E129)))</f>
        <v/>
      </c>
      <c r="BW135" s="371" t="str">
        <f ca="1">+IF(OFFSET('Water Data'!$E$28,0,10*ROW('Water Data'!E129))="","",OFFSET('Water Data'!$E$28,0,10*ROW('Water Data'!E129)))</f>
        <v/>
      </c>
      <c r="BX135" s="371" t="str">
        <f ca="1">+IF(OFFSET('Water Data'!$E$29,0,10*ROW('Water Data'!E129))="","",OFFSET('Water Data'!$E$29,0,10*ROW('Water Data'!E129)))</f>
        <v/>
      </c>
      <c r="BY135" s="371" t="str">
        <f ca="1">+IF(OFFSET('Water Data'!$F$27,0,10*ROW('Water Data'!F129))="","",OFFSET('Water Data'!$F$27,0,10*ROW('Water Data'!F129)))</f>
        <v/>
      </c>
      <c r="BZ135" s="371" t="str">
        <f ca="1">+IF(OFFSET('Water Data'!$F$28,0,10*ROW('Water Data'!F129))="","",OFFSET('Water Data'!$F$28,0,10*ROW('Water Data'!F129)))</f>
        <v/>
      </c>
      <c r="CA135" s="371" t="str">
        <f ca="1">+IF(OFFSET('Water Data'!$F$29,0,10*ROW('Water Data'!F129))="","",OFFSET('Water Data'!$F$29,0,10*ROW('Water Data'!F129)))</f>
        <v/>
      </c>
      <c r="CB135" s="371" t="str">
        <f ca="1">+IF(OFFSET('Water Data'!$G$27,0,10*ROW('Water Data'!G129))="","",OFFSET('Water Data'!$G$27,0,10*ROW('Water Data'!G129)))</f>
        <v/>
      </c>
      <c r="CC135" s="371" t="str">
        <f ca="1">+IF(OFFSET('Water Data'!$G$28,0,10*ROW('Water Data'!G129))="","",OFFSET('Water Data'!$G$28,0,10*ROW('Water Data'!G129)))</f>
        <v/>
      </c>
      <c r="CD135" s="371" t="str">
        <f ca="1">+IF(OFFSET('Water Data'!$G$29,0,10*ROW('Water Data'!G129))="","",OFFSET('Water Data'!$G$29,0,10*ROW('Water Data'!G129)))</f>
        <v/>
      </c>
      <c r="CE135" s="371" t="str">
        <f ca="1">+IF(OFFSET('Water Data'!$H$27,0,10*ROW('Water Data'!H129))="","",OFFSET('Water Data'!$H$27,0,10*ROW('Water Data'!H129)))</f>
        <v/>
      </c>
      <c r="CF135" s="371" t="str">
        <f ca="1">+IF(OFFSET('Water Data'!$H$28,0,10*ROW('Water Data'!H129))="","",OFFSET('Water Data'!$H$28,0,10*ROW('Water Data'!H129)))</f>
        <v/>
      </c>
      <c r="CG135" s="371" t="str">
        <f ca="1">+IF(OFFSET('Water Data'!$H$29,0,10*ROW('Water Data'!H129))="","",OFFSET('Water Data'!$H$29,0,10*ROW('Water Data'!H129)))</f>
        <v/>
      </c>
      <c r="CH135" s="371" t="str">
        <f ca="1">+IF(OFFSET('Water Data'!$I$27,0,10*ROW('Water Data'!I129))="","",OFFSET('Water Data'!$I$27,0,10*ROW('Water Data'!I129)))</f>
        <v/>
      </c>
      <c r="CI135" s="371" t="str">
        <f ca="1">+IF(OFFSET('Water Data'!$I$28,0,10*ROW('Water Data'!I129))="","",OFFSET('Water Data'!$I$28,0,10*ROW('Water Data'!I129)))</f>
        <v/>
      </c>
      <c r="CJ135" s="371" t="str">
        <f ca="1">+IF(OFFSET('Water Data'!$I$29,0,10*ROW('Water Data'!I129))="","",OFFSET('Water Data'!$I$29,0,10*ROW('Water Data'!I129)))</f>
        <v/>
      </c>
      <c r="CK135" s="371" t="str">
        <f ca="1">+IF(OFFSET('Sanitation Data'!$D$28,0,10*ROW('Sanitation Data'!D129))="","",OFFSET('Sanitation Data'!$D$28,0,10*ROW('Sanitation Data'!D129)))</f>
        <v/>
      </c>
      <c r="CL135" s="371" t="str">
        <f ca="1">+IF(OFFSET('Sanitation Data'!$D$29,0,10*ROW('Sanitation Data'!D129))="","",OFFSET('Sanitation Data'!$D$29,0,10*ROW('Sanitation Data'!D129)))</f>
        <v/>
      </c>
      <c r="CM135" s="371" t="str">
        <f ca="1">+IF(OFFSET('Sanitation Data'!$D$30,0,10*ROW('Sanitation Data'!D129))="","",OFFSET('Sanitation Data'!$D$30,0,10*ROW('Sanitation Data'!D129)))</f>
        <v/>
      </c>
      <c r="CN135" s="371" t="str">
        <f ca="1">+IF(OFFSET('Sanitation Data'!$D$31,0,10*ROW('Sanitation Data'!D129))="","",OFFSET('Sanitation Data'!$D$31,0,10*ROW('Sanitation Data'!D129)))</f>
        <v/>
      </c>
      <c r="CO135" s="371" t="str">
        <f ca="1">+IF(OFFSET('Sanitation Data'!$D$32,0,10*ROW('Sanitation Data'!D129))="","",OFFSET('Sanitation Data'!$D$32,0,10*ROW('Sanitation Data'!D129)))</f>
        <v/>
      </c>
      <c r="CP135" s="371" t="str">
        <f ca="1">+IF(OFFSET('Sanitation Data'!$E$28,0,10*ROW('Sanitation Data'!E129))="","",OFFSET('Sanitation Data'!$E$28,0,10*ROW('Sanitation Data'!E129)))</f>
        <v/>
      </c>
      <c r="CQ135" s="371" t="str">
        <f ca="1">+IF(OFFSET('Sanitation Data'!$E$29,0,10*ROW('Sanitation Data'!E129))="","",OFFSET('Sanitation Data'!$E$29,0,10*ROW('Sanitation Data'!E129)))</f>
        <v/>
      </c>
      <c r="CR135" s="371" t="str">
        <f ca="1">+IF(OFFSET('Sanitation Data'!$E$30,0,10*ROW('Sanitation Data'!E129))="","",OFFSET('Sanitation Data'!$E$30,0,10*ROW('Sanitation Data'!E129)))</f>
        <v/>
      </c>
      <c r="CS135" s="371" t="str">
        <f ca="1">+IF(OFFSET('Sanitation Data'!$E$31,0,10*ROW('Sanitation Data'!E129))="","",OFFSET('Sanitation Data'!$E$31,0,10*ROW('Sanitation Data'!E129)))</f>
        <v/>
      </c>
      <c r="CT135" s="371" t="str">
        <f ca="1">+IF(OFFSET('Sanitation Data'!$E$32,0,10*ROW('Sanitation Data'!E129))="","",OFFSET('Sanitation Data'!$E$32,0,10*ROW('Sanitation Data'!E129)))</f>
        <v/>
      </c>
      <c r="CU135" s="371" t="str">
        <f ca="1">+IF(OFFSET('Sanitation Data'!$F$28,0,10*ROW('Sanitation Data'!F129))="","",OFFSET('Sanitation Data'!$F$28,0,10*ROW('Sanitation Data'!F129)))</f>
        <v/>
      </c>
      <c r="CV135" s="371" t="str">
        <f ca="1">+IF(OFFSET('Sanitation Data'!$F$29,0,10*ROW('Sanitation Data'!F129))="","",OFFSET('Sanitation Data'!$F$29,0,10*ROW('Sanitation Data'!F129)))</f>
        <v/>
      </c>
      <c r="CW135" s="371" t="str">
        <f ca="1">+IF(OFFSET('Sanitation Data'!$F$30,0,10*ROW('Sanitation Data'!F129))="","",OFFSET('Sanitation Data'!$F$30,0,10*ROW('Sanitation Data'!F129)))</f>
        <v/>
      </c>
      <c r="CX135" s="371" t="str">
        <f ca="1">+IF(OFFSET('Sanitation Data'!$F$31,0,10*ROW('Sanitation Data'!F129))="","",OFFSET('Sanitation Data'!$F$31,0,10*ROW('Sanitation Data'!F129)))</f>
        <v/>
      </c>
      <c r="CY135" s="371" t="str">
        <f ca="1">+IF(OFFSET('Sanitation Data'!$F$32,0,10*ROW('Sanitation Data'!F129))="","",OFFSET('Sanitation Data'!$F$32,0,10*ROW('Sanitation Data'!F129)))</f>
        <v/>
      </c>
      <c r="CZ135" s="371" t="str">
        <f ca="1">+IF(OFFSET('Sanitation Data'!$G$28,0,10*ROW('Sanitation Data'!G129))="","",OFFSET('Sanitation Data'!$G$28,0,10*ROW('Sanitation Data'!G129)))</f>
        <v/>
      </c>
      <c r="DA135" s="371" t="str">
        <f ca="1">+IF(OFFSET('Sanitation Data'!$G$29,0,10*ROW('Sanitation Data'!G129))="","",OFFSET('Sanitation Data'!$G$29,0,10*ROW('Sanitation Data'!G129)))</f>
        <v/>
      </c>
      <c r="DB135" s="371" t="str">
        <f ca="1">+IF(OFFSET('Sanitation Data'!$G$30,0,10*ROW('Sanitation Data'!G129))="","",OFFSET('Sanitation Data'!$G$30,0,10*ROW('Sanitation Data'!G129)))</f>
        <v/>
      </c>
      <c r="DC135" s="371" t="str">
        <f ca="1">+IF(OFFSET('Sanitation Data'!$G$31,0,10*ROW('Sanitation Data'!G129))="","",OFFSET('Sanitation Data'!$G$31,0,10*ROW('Sanitation Data'!G129)))</f>
        <v/>
      </c>
      <c r="DD135" s="371" t="str">
        <f ca="1">+IF(OFFSET('Sanitation Data'!$G$32,0,10*ROW('Sanitation Data'!G129))="","",OFFSET('Sanitation Data'!$G$32,0,10*ROW('Sanitation Data'!G129)))</f>
        <v/>
      </c>
      <c r="DE135" s="371" t="str">
        <f ca="1">+IF(OFFSET('Sanitation Data'!$H$28,0,10*ROW('Sanitation Data'!H129))="","",OFFSET('Sanitation Data'!$H$28,0,10*ROW('Sanitation Data'!H129)))</f>
        <v/>
      </c>
      <c r="DF135" s="371" t="str">
        <f ca="1">+IF(OFFSET('Sanitation Data'!$H$29,0,10*ROW('Sanitation Data'!H129))="","",OFFSET('Sanitation Data'!$H$29,0,10*ROW('Sanitation Data'!H129)))</f>
        <v/>
      </c>
      <c r="DG135" s="371" t="str">
        <f ca="1">+IF(OFFSET('Sanitation Data'!$H$30,0,10*ROW('Sanitation Data'!H129))="","",OFFSET('Sanitation Data'!$H$30,0,10*ROW('Sanitation Data'!H129)))</f>
        <v/>
      </c>
      <c r="DH135" s="371" t="str">
        <f ca="1">+IF(OFFSET('Sanitation Data'!$H$31,0,10*ROW('Sanitation Data'!H129))="","",OFFSET('Sanitation Data'!$H$31,0,10*ROW('Sanitation Data'!H129)))</f>
        <v/>
      </c>
      <c r="DI135" s="371" t="str">
        <f ca="1">+IF(OFFSET('Sanitation Data'!$H$32,0,10*ROW('Sanitation Data'!H129))="","",OFFSET('Sanitation Data'!$H$32,0,10*ROW('Sanitation Data'!H129)))</f>
        <v/>
      </c>
      <c r="DJ135" s="371" t="str">
        <f ca="1">+IF(OFFSET('Sanitation Data'!$I$28,0,10*ROW('Sanitation Data'!I129))="","",OFFSET('Sanitation Data'!$I$28,0,10*ROW('Sanitation Data'!I129)))</f>
        <v/>
      </c>
      <c r="DK135" s="371" t="str">
        <f ca="1">+IF(OFFSET('Sanitation Data'!$I$29,0,10*ROW('Sanitation Data'!I129))="","",OFFSET('Sanitation Data'!$I$29,0,10*ROW('Sanitation Data'!I129)))</f>
        <v/>
      </c>
      <c r="DL135" s="371" t="str">
        <f ca="1">+IF(OFFSET('Sanitation Data'!$I$30,0,10*ROW('Sanitation Data'!I129))="","",OFFSET('Sanitation Data'!$I$30,0,10*ROW('Sanitation Data'!I129)))</f>
        <v/>
      </c>
      <c r="DM135" s="371" t="str">
        <f ca="1">+IF(OFFSET('Sanitation Data'!$I$31,0,10*ROW('Sanitation Data'!I129))="","",OFFSET('Sanitation Data'!$I$31,0,10*ROW('Sanitation Data'!I129)))</f>
        <v/>
      </c>
      <c r="DN135" s="371" t="str">
        <f ca="1">+IF(OFFSET('Sanitation Data'!$I$32,0,10*ROW('Sanitation Data'!I129))="","",OFFSET('Sanitation Data'!$I$32,0,10*ROW('Sanitation Data'!I129)))</f>
        <v/>
      </c>
      <c r="DO135" s="371" t="str">
        <f ca="1">+IF(OFFSET('Hygiene Data'!$D$11,0,10*ROW('Hygiene Data'!D129))="","",OFFSET('Hygiene Data'!$D$11,0,10*ROW('Hygiene Data'!D129)))</f>
        <v/>
      </c>
      <c r="DP135" s="371" t="str">
        <f ca="1">+IF(OFFSET('Hygiene Data'!$D$12,0,10*ROW('Hygiene Data'!D129))="","",OFFSET('Hygiene Data'!$D$12,0,10*ROW('Hygiene Data'!D129)))</f>
        <v/>
      </c>
      <c r="DQ135" s="371" t="str">
        <f ca="1">+IF(OFFSET('Hygiene Data'!$D$13,0,10*ROW('Hygiene Data'!D129))="","",OFFSET('Hygiene Data'!$D$13,0,10*ROW('Hygiene Data'!D129)))</f>
        <v/>
      </c>
      <c r="DR135" s="371" t="str">
        <f ca="1">+IF(OFFSET('Hygiene Data'!$E$11,0,10*ROW('Hygiene Data'!E129))="","",OFFSET('Hygiene Data'!$E$11,0,10*ROW('Hygiene Data'!E129)))</f>
        <v/>
      </c>
      <c r="DS135" s="371" t="str">
        <f ca="1">+IF(OFFSET('Hygiene Data'!$E$12,0,10*ROW('Hygiene Data'!E129))="","",OFFSET('Hygiene Data'!$E$12,0,10*ROW('Hygiene Data'!E129)))</f>
        <v/>
      </c>
      <c r="DT135" s="371" t="str">
        <f ca="1">+IF(OFFSET('Hygiene Data'!$E$13,0,10*ROW('Hygiene Data'!E129))="","",OFFSET('Hygiene Data'!$E$13,0,10*ROW('Hygiene Data'!E129)))</f>
        <v/>
      </c>
      <c r="DU135" s="371" t="str">
        <f ca="1">+IF(OFFSET('Hygiene Data'!$F$11,0,10*ROW('Hygiene Data'!F129))="","",OFFSET('Hygiene Data'!$F$11,0,10*ROW('Hygiene Data'!F129)))</f>
        <v/>
      </c>
      <c r="DV135" s="371" t="str">
        <f ca="1">+IF(OFFSET('Hygiene Data'!$F$12,0,10*ROW('Hygiene Data'!F129))="","",OFFSET('Hygiene Data'!$F$12,0,10*ROW('Hygiene Data'!F129)))</f>
        <v/>
      </c>
      <c r="DW135" s="371" t="str">
        <f ca="1">+IF(OFFSET('Hygiene Data'!$F$13,0,10*ROW('Hygiene Data'!F129))="","",OFFSET('Hygiene Data'!$F$13,0,10*ROW('Hygiene Data'!F129)))</f>
        <v/>
      </c>
      <c r="DX135" s="371" t="str">
        <f ca="1">+IF(OFFSET('Hygiene Data'!$G$11,0,10*ROW('Hygiene Data'!G129))="","",OFFSET('Hygiene Data'!$G$11,0,10*ROW('Hygiene Data'!G129)))</f>
        <v/>
      </c>
      <c r="DY135" s="371" t="str">
        <f ca="1">+IF(OFFSET('Hygiene Data'!$G$12,0,10*ROW('Hygiene Data'!G129))="","",OFFSET('Hygiene Data'!$G$12,0,10*ROW('Hygiene Data'!G129)))</f>
        <v/>
      </c>
      <c r="DZ135" s="371" t="str">
        <f ca="1">+IF(OFFSET('Hygiene Data'!$G$13,0,10*ROW('Hygiene Data'!G129))="","",OFFSET('Hygiene Data'!$G$13,0,10*ROW('Hygiene Data'!G129)))</f>
        <v/>
      </c>
      <c r="EA135" s="371" t="str">
        <f ca="1">+IF(OFFSET('Hygiene Data'!$H$11,0,10*ROW('Hygiene Data'!H129))="","",OFFSET('Hygiene Data'!$H$11,0,10*ROW('Hygiene Data'!H129)))</f>
        <v/>
      </c>
      <c r="EB135" s="371" t="str">
        <f ca="1">+IF(OFFSET('Hygiene Data'!$H$12,0,10*ROW('Hygiene Data'!H129))="","",OFFSET('Hygiene Data'!$H$12,0,10*ROW('Hygiene Data'!H129)))</f>
        <v/>
      </c>
      <c r="EC135" s="371" t="str">
        <f ca="1">+IF(OFFSET('Hygiene Data'!$H$13,0,10*ROW('Hygiene Data'!H129))="","",OFFSET('Hygiene Data'!$H$13,0,10*ROW('Hygiene Data'!H129)))</f>
        <v/>
      </c>
      <c r="ED135" s="371" t="str">
        <f ca="1">+IF(OFFSET('Hygiene Data'!$I$11,0,10*ROW('Hygiene Data'!I129))="","",OFFSET('Hygiene Data'!$I$11,0,10*ROW('Hygiene Data'!I129)))</f>
        <v/>
      </c>
      <c r="EE135" s="371" t="str">
        <f ca="1">+IF(OFFSET('Hygiene Data'!$I$12,0,10*ROW('Hygiene Data'!I129))="","",OFFSET('Hygiene Data'!$I$12,0,10*ROW('Hygiene Data'!I129)))</f>
        <v/>
      </c>
      <c r="EF135" s="371" t="str">
        <f ca="1">+IF(OFFSET('Hygiene Data'!$I$13,0,10*ROW('Hygiene Data'!I129))="","",OFFSET('Hygiene Data'!$I$13,0,10*ROW('Hygiene Data'!I129)))</f>
        <v/>
      </c>
    </row>
    <row r="136" spans="1:136" x14ac:dyDescent="0.25">
      <c r="A136" s="480" t="str">
        <f ca="1">+IF(OFFSET('Water Data'!$B$2,0,10*ROW('Water Data'!E130))="","",OFFSET('Water Data'!$B$2,0,10*ROW('Water Data'!E130)))</f>
        <v/>
      </c>
      <c r="B136" s="480"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7" t="str">
        <f t="shared" ca="1" si="2"/>
        <v/>
      </c>
      <c r="D136" s="508"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8"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8"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8"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8"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8"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8"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8"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8"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8"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8"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8"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8"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8"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8"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8"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8"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8"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9"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9"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9"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9"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9"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9"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9"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9"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9"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9"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9"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9"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9"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9"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9"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9"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9"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9"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9"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9"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9"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9"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9"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9"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9"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9"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9"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9"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9"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9"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10"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6"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10"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10"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10"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10"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10"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10"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10"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10"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10"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10"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10"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10"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10"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10"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10"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10"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1" t="str">
        <f ca="1">+IF(OFFSET('Water Data'!$D$27,0,10*ROW('Water Data'!D130))="","",OFFSET('Water Data'!$D$27,0,10*ROW('Water Data'!D130)))</f>
        <v/>
      </c>
      <c r="BT136" s="371" t="str">
        <f ca="1">+IF(OFFSET('Water Data'!$D$28,0,10*ROW('Water Data'!D130))="","",OFFSET('Water Data'!$D$28,0,10*ROW('Water Data'!D130)))</f>
        <v/>
      </c>
      <c r="BU136" s="371" t="str">
        <f ca="1">+IF(OFFSET('Water Data'!$D$29,0,10*ROW('Water Data'!D130))="","",OFFSET('Water Data'!$D$29,0,10*ROW('Water Data'!D130)))</f>
        <v/>
      </c>
      <c r="BV136" s="371" t="str">
        <f ca="1">+IF(OFFSET('Water Data'!$E$27,0,10*ROW('Water Data'!E130))="","",OFFSET('Water Data'!$E$27,0,10*ROW('Water Data'!E130)))</f>
        <v/>
      </c>
      <c r="BW136" s="371" t="str">
        <f ca="1">+IF(OFFSET('Water Data'!$E$28,0,10*ROW('Water Data'!E130))="","",OFFSET('Water Data'!$E$28,0,10*ROW('Water Data'!E130)))</f>
        <v/>
      </c>
      <c r="BX136" s="371" t="str">
        <f ca="1">+IF(OFFSET('Water Data'!$E$29,0,10*ROW('Water Data'!E130))="","",OFFSET('Water Data'!$E$29,0,10*ROW('Water Data'!E130)))</f>
        <v/>
      </c>
      <c r="BY136" s="371" t="str">
        <f ca="1">+IF(OFFSET('Water Data'!$F$27,0,10*ROW('Water Data'!F130))="","",OFFSET('Water Data'!$F$27,0,10*ROW('Water Data'!F130)))</f>
        <v/>
      </c>
      <c r="BZ136" s="371" t="str">
        <f ca="1">+IF(OFFSET('Water Data'!$F$28,0,10*ROW('Water Data'!F130))="","",OFFSET('Water Data'!$F$28,0,10*ROW('Water Data'!F130)))</f>
        <v/>
      </c>
      <c r="CA136" s="371" t="str">
        <f ca="1">+IF(OFFSET('Water Data'!$F$29,0,10*ROW('Water Data'!F130))="","",OFFSET('Water Data'!$F$29,0,10*ROW('Water Data'!F130)))</f>
        <v/>
      </c>
      <c r="CB136" s="371" t="str">
        <f ca="1">+IF(OFFSET('Water Data'!$G$27,0,10*ROW('Water Data'!G130))="","",OFFSET('Water Data'!$G$27,0,10*ROW('Water Data'!G130)))</f>
        <v/>
      </c>
      <c r="CC136" s="371" t="str">
        <f ca="1">+IF(OFFSET('Water Data'!$G$28,0,10*ROW('Water Data'!G130))="","",OFFSET('Water Data'!$G$28,0,10*ROW('Water Data'!G130)))</f>
        <v/>
      </c>
      <c r="CD136" s="371" t="str">
        <f ca="1">+IF(OFFSET('Water Data'!$G$29,0,10*ROW('Water Data'!G130))="","",OFFSET('Water Data'!$G$29,0,10*ROW('Water Data'!G130)))</f>
        <v/>
      </c>
      <c r="CE136" s="371" t="str">
        <f ca="1">+IF(OFFSET('Water Data'!$H$27,0,10*ROW('Water Data'!H130))="","",OFFSET('Water Data'!$H$27,0,10*ROW('Water Data'!H130)))</f>
        <v/>
      </c>
      <c r="CF136" s="371" t="str">
        <f ca="1">+IF(OFFSET('Water Data'!$H$28,0,10*ROW('Water Data'!H130))="","",OFFSET('Water Data'!$H$28,0,10*ROW('Water Data'!H130)))</f>
        <v/>
      </c>
      <c r="CG136" s="371" t="str">
        <f ca="1">+IF(OFFSET('Water Data'!$H$29,0,10*ROW('Water Data'!H130))="","",OFFSET('Water Data'!$H$29,0,10*ROW('Water Data'!H130)))</f>
        <v/>
      </c>
      <c r="CH136" s="371" t="str">
        <f ca="1">+IF(OFFSET('Water Data'!$I$27,0,10*ROW('Water Data'!I130))="","",OFFSET('Water Data'!$I$27,0,10*ROW('Water Data'!I130)))</f>
        <v/>
      </c>
      <c r="CI136" s="371" t="str">
        <f ca="1">+IF(OFFSET('Water Data'!$I$28,0,10*ROW('Water Data'!I130))="","",OFFSET('Water Data'!$I$28,0,10*ROW('Water Data'!I130)))</f>
        <v/>
      </c>
      <c r="CJ136" s="371" t="str">
        <f ca="1">+IF(OFFSET('Water Data'!$I$29,0,10*ROW('Water Data'!I130))="","",OFFSET('Water Data'!$I$29,0,10*ROW('Water Data'!I130)))</f>
        <v/>
      </c>
      <c r="CK136" s="371" t="str">
        <f ca="1">+IF(OFFSET('Sanitation Data'!$D$28,0,10*ROW('Sanitation Data'!D130))="","",OFFSET('Sanitation Data'!$D$28,0,10*ROW('Sanitation Data'!D130)))</f>
        <v/>
      </c>
      <c r="CL136" s="371" t="str">
        <f ca="1">+IF(OFFSET('Sanitation Data'!$D$29,0,10*ROW('Sanitation Data'!D130))="","",OFFSET('Sanitation Data'!$D$29,0,10*ROW('Sanitation Data'!D130)))</f>
        <v/>
      </c>
      <c r="CM136" s="371" t="str">
        <f ca="1">+IF(OFFSET('Sanitation Data'!$D$30,0,10*ROW('Sanitation Data'!D130))="","",OFFSET('Sanitation Data'!$D$30,0,10*ROW('Sanitation Data'!D130)))</f>
        <v/>
      </c>
      <c r="CN136" s="371" t="str">
        <f ca="1">+IF(OFFSET('Sanitation Data'!$D$31,0,10*ROW('Sanitation Data'!D130))="","",OFFSET('Sanitation Data'!$D$31,0,10*ROW('Sanitation Data'!D130)))</f>
        <v/>
      </c>
      <c r="CO136" s="371" t="str">
        <f ca="1">+IF(OFFSET('Sanitation Data'!$D$32,0,10*ROW('Sanitation Data'!D130))="","",OFFSET('Sanitation Data'!$D$32,0,10*ROW('Sanitation Data'!D130)))</f>
        <v/>
      </c>
      <c r="CP136" s="371" t="str">
        <f ca="1">+IF(OFFSET('Sanitation Data'!$E$28,0,10*ROW('Sanitation Data'!E130))="","",OFFSET('Sanitation Data'!$E$28,0,10*ROW('Sanitation Data'!E130)))</f>
        <v/>
      </c>
      <c r="CQ136" s="371" t="str">
        <f ca="1">+IF(OFFSET('Sanitation Data'!$E$29,0,10*ROW('Sanitation Data'!E130))="","",OFFSET('Sanitation Data'!$E$29,0,10*ROW('Sanitation Data'!E130)))</f>
        <v/>
      </c>
      <c r="CR136" s="371" t="str">
        <f ca="1">+IF(OFFSET('Sanitation Data'!$E$30,0,10*ROW('Sanitation Data'!E130))="","",OFFSET('Sanitation Data'!$E$30,0,10*ROW('Sanitation Data'!E130)))</f>
        <v/>
      </c>
      <c r="CS136" s="371" t="str">
        <f ca="1">+IF(OFFSET('Sanitation Data'!$E$31,0,10*ROW('Sanitation Data'!E130))="","",OFFSET('Sanitation Data'!$E$31,0,10*ROW('Sanitation Data'!E130)))</f>
        <v/>
      </c>
      <c r="CT136" s="371" t="str">
        <f ca="1">+IF(OFFSET('Sanitation Data'!$E$32,0,10*ROW('Sanitation Data'!E130))="","",OFFSET('Sanitation Data'!$E$32,0,10*ROW('Sanitation Data'!E130)))</f>
        <v/>
      </c>
      <c r="CU136" s="371" t="str">
        <f ca="1">+IF(OFFSET('Sanitation Data'!$F$28,0,10*ROW('Sanitation Data'!F130))="","",OFFSET('Sanitation Data'!$F$28,0,10*ROW('Sanitation Data'!F130)))</f>
        <v/>
      </c>
      <c r="CV136" s="371" t="str">
        <f ca="1">+IF(OFFSET('Sanitation Data'!$F$29,0,10*ROW('Sanitation Data'!F130))="","",OFFSET('Sanitation Data'!$F$29,0,10*ROW('Sanitation Data'!F130)))</f>
        <v/>
      </c>
      <c r="CW136" s="371" t="str">
        <f ca="1">+IF(OFFSET('Sanitation Data'!$F$30,0,10*ROW('Sanitation Data'!F130))="","",OFFSET('Sanitation Data'!$F$30,0,10*ROW('Sanitation Data'!F130)))</f>
        <v/>
      </c>
      <c r="CX136" s="371" t="str">
        <f ca="1">+IF(OFFSET('Sanitation Data'!$F$31,0,10*ROW('Sanitation Data'!F130))="","",OFFSET('Sanitation Data'!$F$31,0,10*ROW('Sanitation Data'!F130)))</f>
        <v/>
      </c>
      <c r="CY136" s="371" t="str">
        <f ca="1">+IF(OFFSET('Sanitation Data'!$F$32,0,10*ROW('Sanitation Data'!F130))="","",OFFSET('Sanitation Data'!$F$32,0,10*ROW('Sanitation Data'!F130)))</f>
        <v/>
      </c>
      <c r="CZ136" s="371" t="str">
        <f ca="1">+IF(OFFSET('Sanitation Data'!$G$28,0,10*ROW('Sanitation Data'!G130))="","",OFFSET('Sanitation Data'!$G$28,0,10*ROW('Sanitation Data'!G130)))</f>
        <v/>
      </c>
      <c r="DA136" s="371" t="str">
        <f ca="1">+IF(OFFSET('Sanitation Data'!$G$29,0,10*ROW('Sanitation Data'!G130))="","",OFFSET('Sanitation Data'!$G$29,0,10*ROW('Sanitation Data'!G130)))</f>
        <v/>
      </c>
      <c r="DB136" s="371" t="str">
        <f ca="1">+IF(OFFSET('Sanitation Data'!$G$30,0,10*ROW('Sanitation Data'!G130))="","",OFFSET('Sanitation Data'!$G$30,0,10*ROW('Sanitation Data'!G130)))</f>
        <v/>
      </c>
      <c r="DC136" s="371" t="str">
        <f ca="1">+IF(OFFSET('Sanitation Data'!$G$31,0,10*ROW('Sanitation Data'!G130))="","",OFFSET('Sanitation Data'!$G$31,0,10*ROW('Sanitation Data'!G130)))</f>
        <v/>
      </c>
      <c r="DD136" s="371" t="str">
        <f ca="1">+IF(OFFSET('Sanitation Data'!$G$32,0,10*ROW('Sanitation Data'!G130))="","",OFFSET('Sanitation Data'!$G$32,0,10*ROW('Sanitation Data'!G130)))</f>
        <v/>
      </c>
      <c r="DE136" s="371" t="str">
        <f ca="1">+IF(OFFSET('Sanitation Data'!$H$28,0,10*ROW('Sanitation Data'!H130))="","",OFFSET('Sanitation Data'!$H$28,0,10*ROW('Sanitation Data'!H130)))</f>
        <v/>
      </c>
      <c r="DF136" s="371" t="str">
        <f ca="1">+IF(OFFSET('Sanitation Data'!$H$29,0,10*ROW('Sanitation Data'!H130))="","",OFFSET('Sanitation Data'!$H$29,0,10*ROW('Sanitation Data'!H130)))</f>
        <v/>
      </c>
      <c r="DG136" s="371" t="str">
        <f ca="1">+IF(OFFSET('Sanitation Data'!$H$30,0,10*ROW('Sanitation Data'!H130))="","",OFFSET('Sanitation Data'!$H$30,0,10*ROW('Sanitation Data'!H130)))</f>
        <v/>
      </c>
      <c r="DH136" s="371" t="str">
        <f ca="1">+IF(OFFSET('Sanitation Data'!$H$31,0,10*ROW('Sanitation Data'!H130))="","",OFFSET('Sanitation Data'!$H$31,0,10*ROW('Sanitation Data'!H130)))</f>
        <v/>
      </c>
      <c r="DI136" s="371" t="str">
        <f ca="1">+IF(OFFSET('Sanitation Data'!$H$32,0,10*ROW('Sanitation Data'!H130))="","",OFFSET('Sanitation Data'!$H$32,0,10*ROW('Sanitation Data'!H130)))</f>
        <v/>
      </c>
      <c r="DJ136" s="371" t="str">
        <f ca="1">+IF(OFFSET('Sanitation Data'!$I$28,0,10*ROW('Sanitation Data'!I130))="","",OFFSET('Sanitation Data'!$I$28,0,10*ROW('Sanitation Data'!I130)))</f>
        <v/>
      </c>
      <c r="DK136" s="371" t="str">
        <f ca="1">+IF(OFFSET('Sanitation Data'!$I$29,0,10*ROW('Sanitation Data'!I130))="","",OFFSET('Sanitation Data'!$I$29,0,10*ROW('Sanitation Data'!I130)))</f>
        <v/>
      </c>
      <c r="DL136" s="371" t="str">
        <f ca="1">+IF(OFFSET('Sanitation Data'!$I$30,0,10*ROW('Sanitation Data'!I130))="","",OFFSET('Sanitation Data'!$I$30,0,10*ROW('Sanitation Data'!I130)))</f>
        <v/>
      </c>
      <c r="DM136" s="371" t="str">
        <f ca="1">+IF(OFFSET('Sanitation Data'!$I$31,0,10*ROW('Sanitation Data'!I130))="","",OFFSET('Sanitation Data'!$I$31,0,10*ROW('Sanitation Data'!I130)))</f>
        <v/>
      </c>
      <c r="DN136" s="371" t="str">
        <f ca="1">+IF(OFFSET('Sanitation Data'!$I$32,0,10*ROW('Sanitation Data'!I130))="","",OFFSET('Sanitation Data'!$I$32,0,10*ROW('Sanitation Data'!I130)))</f>
        <v/>
      </c>
      <c r="DO136" s="371" t="str">
        <f ca="1">+IF(OFFSET('Hygiene Data'!$D$11,0,10*ROW('Hygiene Data'!D130))="","",OFFSET('Hygiene Data'!$D$11,0,10*ROW('Hygiene Data'!D130)))</f>
        <v/>
      </c>
      <c r="DP136" s="371" t="str">
        <f ca="1">+IF(OFFSET('Hygiene Data'!$D$12,0,10*ROW('Hygiene Data'!D130))="","",OFFSET('Hygiene Data'!$D$12,0,10*ROW('Hygiene Data'!D130)))</f>
        <v/>
      </c>
      <c r="DQ136" s="371" t="str">
        <f ca="1">+IF(OFFSET('Hygiene Data'!$D$13,0,10*ROW('Hygiene Data'!D130))="","",OFFSET('Hygiene Data'!$D$13,0,10*ROW('Hygiene Data'!D130)))</f>
        <v/>
      </c>
      <c r="DR136" s="371" t="str">
        <f ca="1">+IF(OFFSET('Hygiene Data'!$E$11,0,10*ROW('Hygiene Data'!E130))="","",OFFSET('Hygiene Data'!$E$11,0,10*ROW('Hygiene Data'!E130)))</f>
        <v/>
      </c>
      <c r="DS136" s="371" t="str">
        <f ca="1">+IF(OFFSET('Hygiene Data'!$E$12,0,10*ROW('Hygiene Data'!E130))="","",OFFSET('Hygiene Data'!$E$12,0,10*ROW('Hygiene Data'!E130)))</f>
        <v/>
      </c>
      <c r="DT136" s="371" t="str">
        <f ca="1">+IF(OFFSET('Hygiene Data'!$E$13,0,10*ROW('Hygiene Data'!E130))="","",OFFSET('Hygiene Data'!$E$13,0,10*ROW('Hygiene Data'!E130)))</f>
        <v/>
      </c>
      <c r="DU136" s="371" t="str">
        <f ca="1">+IF(OFFSET('Hygiene Data'!$F$11,0,10*ROW('Hygiene Data'!F130))="","",OFFSET('Hygiene Data'!$F$11,0,10*ROW('Hygiene Data'!F130)))</f>
        <v/>
      </c>
      <c r="DV136" s="371" t="str">
        <f ca="1">+IF(OFFSET('Hygiene Data'!$F$12,0,10*ROW('Hygiene Data'!F130))="","",OFFSET('Hygiene Data'!$F$12,0,10*ROW('Hygiene Data'!F130)))</f>
        <v/>
      </c>
      <c r="DW136" s="371" t="str">
        <f ca="1">+IF(OFFSET('Hygiene Data'!$F$13,0,10*ROW('Hygiene Data'!F130))="","",OFFSET('Hygiene Data'!$F$13,0,10*ROW('Hygiene Data'!F130)))</f>
        <v/>
      </c>
      <c r="DX136" s="371" t="str">
        <f ca="1">+IF(OFFSET('Hygiene Data'!$G$11,0,10*ROW('Hygiene Data'!G130))="","",OFFSET('Hygiene Data'!$G$11,0,10*ROW('Hygiene Data'!G130)))</f>
        <v/>
      </c>
      <c r="DY136" s="371" t="str">
        <f ca="1">+IF(OFFSET('Hygiene Data'!$G$12,0,10*ROW('Hygiene Data'!G130))="","",OFFSET('Hygiene Data'!$G$12,0,10*ROW('Hygiene Data'!G130)))</f>
        <v/>
      </c>
      <c r="DZ136" s="371" t="str">
        <f ca="1">+IF(OFFSET('Hygiene Data'!$G$13,0,10*ROW('Hygiene Data'!G130))="","",OFFSET('Hygiene Data'!$G$13,0,10*ROW('Hygiene Data'!G130)))</f>
        <v/>
      </c>
      <c r="EA136" s="371" t="str">
        <f ca="1">+IF(OFFSET('Hygiene Data'!$H$11,0,10*ROW('Hygiene Data'!H130))="","",OFFSET('Hygiene Data'!$H$11,0,10*ROW('Hygiene Data'!H130)))</f>
        <v/>
      </c>
      <c r="EB136" s="371" t="str">
        <f ca="1">+IF(OFFSET('Hygiene Data'!$H$12,0,10*ROW('Hygiene Data'!H130))="","",OFFSET('Hygiene Data'!$H$12,0,10*ROW('Hygiene Data'!H130)))</f>
        <v/>
      </c>
      <c r="EC136" s="371" t="str">
        <f ca="1">+IF(OFFSET('Hygiene Data'!$H$13,0,10*ROW('Hygiene Data'!H130))="","",OFFSET('Hygiene Data'!$H$13,0,10*ROW('Hygiene Data'!H130)))</f>
        <v/>
      </c>
      <c r="ED136" s="371" t="str">
        <f ca="1">+IF(OFFSET('Hygiene Data'!$I$11,0,10*ROW('Hygiene Data'!I130))="","",OFFSET('Hygiene Data'!$I$11,0,10*ROW('Hygiene Data'!I130)))</f>
        <v/>
      </c>
      <c r="EE136" s="371" t="str">
        <f ca="1">+IF(OFFSET('Hygiene Data'!$I$12,0,10*ROW('Hygiene Data'!I130))="","",OFFSET('Hygiene Data'!$I$12,0,10*ROW('Hygiene Data'!I130)))</f>
        <v/>
      </c>
      <c r="EF136" s="371" t="str">
        <f ca="1">+IF(OFFSET('Hygiene Data'!$I$13,0,10*ROW('Hygiene Data'!I130))="","",OFFSET('Hygiene Data'!$I$13,0,10*ROW('Hygiene Data'!I130)))</f>
        <v/>
      </c>
    </row>
    <row r="137" spans="1:136" x14ac:dyDescent="0.25">
      <c r="A137" s="480" t="str">
        <f ca="1">+IF(OFFSET('Water Data'!$B$2,0,10*ROW('Water Data'!E131))="","",OFFSET('Water Data'!$B$2,0,10*ROW('Water Data'!E131)))</f>
        <v/>
      </c>
      <c r="B137" s="480"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7" t="str">
        <f t="shared" ca="1" si="2"/>
        <v/>
      </c>
      <c r="D137" s="508"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8"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8"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8"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8"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8"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8"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8"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8"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8"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8"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8"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8"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8"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8"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8"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8"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8"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9"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9"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9"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9"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9"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9"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9"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9"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9"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9"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9"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9"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9"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9"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9"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9"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9"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9"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9"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9"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9"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9"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9"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9"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9"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9"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9"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9"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9"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9"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10"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6"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10"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10"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10"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10"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10"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10"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10"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10"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10"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10"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10"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10"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10"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10"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10"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10"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1" t="str">
        <f ca="1">+IF(OFFSET('Water Data'!$D$27,0,10*ROW('Water Data'!D131))="","",OFFSET('Water Data'!$D$27,0,10*ROW('Water Data'!D131)))</f>
        <v/>
      </c>
      <c r="BT137" s="371" t="str">
        <f ca="1">+IF(OFFSET('Water Data'!$D$28,0,10*ROW('Water Data'!D131))="","",OFFSET('Water Data'!$D$28,0,10*ROW('Water Data'!D131)))</f>
        <v/>
      </c>
      <c r="BU137" s="371" t="str">
        <f ca="1">+IF(OFFSET('Water Data'!$D$29,0,10*ROW('Water Data'!D131))="","",OFFSET('Water Data'!$D$29,0,10*ROW('Water Data'!D131)))</f>
        <v/>
      </c>
      <c r="BV137" s="371" t="str">
        <f ca="1">+IF(OFFSET('Water Data'!$E$27,0,10*ROW('Water Data'!E131))="","",OFFSET('Water Data'!$E$27,0,10*ROW('Water Data'!E131)))</f>
        <v/>
      </c>
      <c r="BW137" s="371" t="str">
        <f ca="1">+IF(OFFSET('Water Data'!$E$28,0,10*ROW('Water Data'!E131))="","",OFFSET('Water Data'!$E$28,0,10*ROW('Water Data'!E131)))</f>
        <v/>
      </c>
      <c r="BX137" s="371" t="str">
        <f ca="1">+IF(OFFSET('Water Data'!$E$29,0,10*ROW('Water Data'!E131))="","",OFFSET('Water Data'!$E$29,0,10*ROW('Water Data'!E131)))</f>
        <v/>
      </c>
      <c r="BY137" s="371" t="str">
        <f ca="1">+IF(OFFSET('Water Data'!$F$27,0,10*ROW('Water Data'!F131))="","",OFFSET('Water Data'!$F$27,0,10*ROW('Water Data'!F131)))</f>
        <v/>
      </c>
      <c r="BZ137" s="371" t="str">
        <f ca="1">+IF(OFFSET('Water Data'!$F$28,0,10*ROW('Water Data'!F131))="","",OFFSET('Water Data'!$F$28,0,10*ROW('Water Data'!F131)))</f>
        <v/>
      </c>
      <c r="CA137" s="371" t="str">
        <f ca="1">+IF(OFFSET('Water Data'!$F$29,0,10*ROW('Water Data'!F131))="","",OFFSET('Water Data'!$F$29,0,10*ROW('Water Data'!F131)))</f>
        <v/>
      </c>
      <c r="CB137" s="371" t="str">
        <f ca="1">+IF(OFFSET('Water Data'!$G$27,0,10*ROW('Water Data'!G131))="","",OFFSET('Water Data'!$G$27,0,10*ROW('Water Data'!G131)))</f>
        <v/>
      </c>
      <c r="CC137" s="371" t="str">
        <f ca="1">+IF(OFFSET('Water Data'!$G$28,0,10*ROW('Water Data'!G131))="","",OFFSET('Water Data'!$G$28,0,10*ROW('Water Data'!G131)))</f>
        <v/>
      </c>
      <c r="CD137" s="371" t="str">
        <f ca="1">+IF(OFFSET('Water Data'!$G$29,0,10*ROW('Water Data'!G131))="","",OFFSET('Water Data'!$G$29,0,10*ROW('Water Data'!G131)))</f>
        <v/>
      </c>
      <c r="CE137" s="371" t="str">
        <f ca="1">+IF(OFFSET('Water Data'!$H$27,0,10*ROW('Water Data'!H131))="","",OFFSET('Water Data'!$H$27,0,10*ROW('Water Data'!H131)))</f>
        <v/>
      </c>
      <c r="CF137" s="371" t="str">
        <f ca="1">+IF(OFFSET('Water Data'!$H$28,0,10*ROW('Water Data'!H131))="","",OFFSET('Water Data'!$H$28,0,10*ROW('Water Data'!H131)))</f>
        <v/>
      </c>
      <c r="CG137" s="371" t="str">
        <f ca="1">+IF(OFFSET('Water Data'!$H$29,0,10*ROW('Water Data'!H131))="","",OFFSET('Water Data'!$H$29,0,10*ROW('Water Data'!H131)))</f>
        <v/>
      </c>
      <c r="CH137" s="371" t="str">
        <f ca="1">+IF(OFFSET('Water Data'!$I$27,0,10*ROW('Water Data'!I131))="","",OFFSET('Water Data'!$I$27,0,10*ROW('Water Data'!I131)))</f>
        <v/>
      </c>
      <c r="CI137" s="371" t="str">
        <f ca="1">+IF(OFFSET('Water Data'!$I$28,0,10*ROW('Water Data'!I131))="","",OFFSET('Water Data'!$I$28,0,10*ROW('Water Data'!I131)))</f>
        <v/>
      </c>
      <c r="CJ137" s="371" t="str">
        <f ca="1">+IF(OFFSET('Water Data'!$I$29,0,10*ROW('Water Data'!I131))="","",OFFSET('Water Data'!$I$29,0,10*ROW('Water Data'!I131)))</f>
        <v/>
      </c>
      <c r="CK137" s="371" t="str">
        <f ca="1">+IF(OFFSET('Sanitation Data'!$D$28,0,10*ROW('Sanitation Data'!D131))="","",OFFSET('Sanitation Data'!$D$28,0,10*ROW('Sanitation Data'!D131)))</f>
        <v/>
      </c>
      <c r="CL137" s="371" t="str">
        <f ca="1">+IF(OFFSET('Sanitation Data'!$D$29,0,10*ROW('Sanitation Data'!D131))="","",OFFSET('Sanitation Data'!$D$29,0,10*ROW('Sanitation Data'!D131)))</f>
        <v/>
      </c>
      <c r="CM137" s="371" t="str">
        <f ca="1">+IF(OFFSET('Sanitation Data'!$D$30,0,10*ROW('Sanitation Data'!D131))="","",OFFSET('Sanitation Data'!$D$30,0,10*ROW('Sanitation Data'!D131)))</f>
        <v/>
      </c>
      <c r="CN137" s="371" t="str">
        <f ca="1">+IF(OFFSET('Sanitation Data'!$D$31,0,10*ROW('Sanitation Data'!D131))="","",OFFSET('Sanitation Data'!$D$31,0,10*ROW('Sanitation Data'!D131)))</f>
        <v/>
      </c>
      <c r="CO137" s="371" t="str">
        <f ca="1">+IF(OFFSET('Sanitation Data'!$D$32,0,10*ROW('Sanitation Data'!D131))="","",OFFSET('Sanitation Data'!$D$32,0,10*ROW('Sanitation Data'!D131)))</f>
        <v/>
      </c>
      <c r="CP137" s="371" t="str">
        <f ca="1">+IF(OFFSET('Sanitation Data'!$E$28,0,10*ROW('Sanitation Data'!E131))="","",OFFSET('Sanitation Data'!$E$28,0,10*ROW('Sanitation Data'!E131)))</f>
        <v/>
      </c>
      <c r="CQ137" s="371" t="str">
        <f ca="1">+IF(OFFSET('Sanitation Data'!$E$29,0,10*ROW('Sanitation Data'!E131))="","",OFFSET('Sanitation Data'!$E$29,0,10*ROW('Sanitation Data'!E131)))</f>
        <v/>
      </c>
      <c r="CR137" s="371" t="str">
        <f ca="1">+IF(OFFSET('Sanitation Data'!$E$30,0,10*ROW('Sanitation Data'!E131))="","",OFFSET('Sanitation Data'!$E$30,0,10*ROW('Sanitation Data'!E131)))</f>
        <v/>
      </c>
      <c r="CS137" s="371" t="str">
        <f ca="1">+IF(OFFSET('Sanitation Data'!$E$31,0,10*ROW('Sanitation Data'!E131))="","",OFFSET('Sanitation Data'!$E$31,0,10*ROW('Sanitation Data'!E131)))</f>
        <v/>
      </c>
      <c r="CT137" s="371" t="str">
        <f ca="1">+IF(OFFSET('Sanitation Data'!$E$32,0,10*ROW('Sanitation Data'!E131))="","",OFFSET('Sanitation Data'!$E$32,0,10*ROW('Sanitation Data'!E131)))</f>
        <v/>
      </c>
      <c r="CU137" s="371" t="str">
        <f ca="1">+IF(OFFSET('Sanitation Data'!$F$28,0,10*ROW('Sanitation Data'!F131))="","",OFFSET('Sanitation Data'!$F$28,0,10*ROW('Sanitation Data'!F131)))</f>
        <v/>
      </c>
      <c r="CV137" s="371" t="str">
        <f ca="1">+IF(OFFSET('Sanitation Data'!$F$29,0,10*ROW('Sanitation Data'!F131))="","",OFFSET('Sanitation Data'!$F$29,0,10*ROW('Sanitation Data'!F131)))</f>
        <v/>
      </c>
      <c r="CW137" s="371" t="str">
        <f ca="1">+IF(OFFSET('Sanitation Data'!$F$30,0,10*ROW('Sanitation Data'!F131))="","",OFFSET('Sanitation Data'!$F$30,0,10*ROW('Sanitation Data'!F131)))</f>
        <v/>
      </c>
      <c r="CX137" s="371" t="str">
        <f ca="1">+IF(OFFSET('Sanitation Data'!$F$31,0,10*ROW('Sanitation Data'!F131))="","",OFFSET('Sanitation Data'!$F$31,0,10*ROW('Sanitation Data'!F131)))</f>
        <v/>
      </c>
      <c r="CY137" s="371" t="str">
        <f ca="1">+IF(OFFSET('Sanitation Data'!$F$32,0,10*ROW('Sanitation Data'!F131))="","",OFFSET('Sanitation Data'!$F$32,0,10*ROW('Sanitation Data'!F131)))</f>
        <v/>
      </c>
      <c r="CZ137" s="371" t="str">
        <f ca="1">+IF(OFFSET('Sanitation Data'!$G$28,0,10*ROW('Sanitation Data'!G131))="","",OFFSET('Sanitation Data'!$G$28,0,10*ROW('Sanitation Data'!G131)))</f>
        <v/>
      </c>
      <c r="DA137" s="371" t="str">
        <f ca="1">+IF(OFFSET('Sanitation Data'!$G$29,0,10*ROW('Sanitation Data'!G131))="","",OFFSET('Sanitation Data'!$G$29,0,10*ROW('Sanitation Data'!G131)))</f>
        <v/>
      </c>
      <c r="DB137" s="371" t="str">
        <f ca="1">+IF(OFFSET('Sanitation Data'!$G$30,0,10*ROW('Sanitation Data'!G131))="","",OFFSET('Sanitation Data'!$G$30,0,10*ROW('Sanitation Data'!G131)))</f>
        <v/>
      </c>
      <c r="DC137" s="371" t="str">
        <f ca="1">+IF(OFFSET('Sanitation Data'!$G$31,0,10*ROW('Sanitation Data'!G131))="","",OFFSET('Sanitation Data'!$G$31,0,10*ROW('Sanitation Data'!G131)))</f>
        <v/>
      </c>
      <c r="DD137" s="371" t="str">
        <f ca="1">+IF(OFFSET('Sanitation Data'!$G$32,0,10*ROW('Sanitation Data'!G131))="","",OFFSET('Sanitation Data'!$G$32,0,10*ROW('Sanitation Data'!G131)))</f>
        <v/>
      </c>
      <c r="DE137" s="371" t="str">
        <f ca="1">+IF(OFFSET('Sanitation Data'!$H$28,0,10*ROW('Sanitation Data'!H131))="","",OFFSET('Sanitation Data'!$H$28,0,10*ROW('Sanitation Data'!H131)))</f>
        <v/>
      </c>
      <c r="DF137" s="371" t="str">
        <f ca="1">+IF(OFFSET('Sanitation Data'!$H$29,0,10*ROW('Sanitation Data'!H131))="","",OFFSET('Sanitation Data'!$H$29,0,10*ROW('Sanitation Data'!H131)))</f>
        <v/>
      </c>
      <c r="DG137" s="371" t="str">
        <f ca="1">+IF(OFFSET('Sanitation Data'!$H$30,0,10*ROW('Sanitation Data'!H131))="","",OFFSET('Sanitation Data'!$H$30,0,10*ROW('Sanitation Data'!H131)))</f>
        <v/>
      </c>
      <c r="DH137" s="371" t="str">
        <f ca="1">+IF(OFFSET('Sanitation Data'!$H$31,0,10*ROW('Sanitation Data'!H131))="","",OFFSET('Sanitation Data'!$H$31,0,10*ROW('Sanitation Data'!H131)))</f>
        <v/>
      </c>
      <c r="DI137" s="371" t="str">
        <f ca="1">+IF(OFFSET('Sanitation Data'!$H$32,0,10*ROW('Sanitation Data'!H131))="","",OFFSET('Sanitation Data'!$H$32,0,10*ROW('Sanitation Data'!H131)))</f>
        <v/>
      </c>
      <c r="DJ137" s="371" t="str">
        <f ca="1">+IF(OFFSET('Sanitation Data'!$I$28,0,10*ROW('Sanitation Data'!I131))="","",OFFSET('Sanitation Data'!$I$28,0,10*ROW('Sanitation Data'!I131)))</f>
        <v/>
      </c>
      <c r="DK137" s="371" t="str">
        <f ca="1">+IF(OFFSET('Sanitation Data'!$I$29,0,10*ROW('Sanitation Data'!I131))="","",OFFSET('Sanitation Data'!$I$29,0,10*ROW('Sanitation Data'!I131)))</f>
        <v/>
      </c>
      <c r="DL137" s="371" t="str">
        <f ca="1">+IF(OFFSET('Sanitation Data'!$I$30,0,10*ROW('Sanitation Data'!I131))="","",OFFSET('Sanitation Data'!$I$30,0,10*ROW('Sanitation Data'!I131)))</f>
        <v/>
      </c>
      <c r="DM137" s="371" t="str">
        <f ca="1">+IF(OFFSET('Sanitation Data'!$I$31,0,10*ROW('Sanitation Data'!I131))="","",OFFSET('Sanitation Data'!$I$31,0,10*ROW('Sanitation Data'!I131)))</f>
        <v/>
      </c>
      <c r="DN137" s="371" t="str">
        <f ca="1">+IF(OFFSET('Sanitation Data'!$I$32,0,10*ROW('Sanitation Data'!I131))="","",OFFSET('Sanitation Data'!$I$32,0,10*ROW('Sanitation Data'!I131)))</f>
        <v/>
      </c>
      <c r="DO137" s="371" t="str">
        <f ca="1">+IF(OFFSET('Hygiene Data'!$D$11,0,10*ROW('Hygiene Data'!D131))="","",OFFSET('Hygiene Data'!$D$11,0,10*ROW('Hygiene Data'!D131)))</f>
        <v/>
      </c>
      <c r="DP137" s="371" t="str">
        <f ca="1">+IF(OFFSET('Hygiene Data'!$D$12,0,10*ROW('Hygiene Data'!D131))="","",OFFSET('Hygiene Data'!$D$12,0,10*ROW('Hygiene Data'!D131)))</f>
        <v/>
      </c>
      <c r="DQ137" s="371" t="str">
        <f ca="1">+IF(OFFSET('Hygiene Data'!$D$13,0,10*ROW('Hygiene Data'!D131))="","",OFFSET('Hygiene Data'!$D$13,0,10*ROW('Hygiene Data'!D131)))</f>
        <v/>
      </c>
      <c r="DR137" s="371" t="str">
        <f ca="1">+IF(OFFSET('Hygiene Data'!$E$11,0,10*ROW('Hygiene Data'!E131))="","",OFFSET('Hygiene Data'!$E$11,0,10*ROW('Hygiene Data'!E131)))</f>
        <v/>
      </c>
      <c r="DS137" s="371" t="str">
        <f ca="1">+IF(OFFSET('Hygiene Data'!$E$12,0,10*ROW('Hygiene Data'!E131))="","",OFFSET('Hygiene Data'!$E$12,0,10*ROW('Hygiene Data'!E131)))</f>
        <v/>
      </c>
      <c r="DT137" s="371" t="str">
        <f ca="1">+IF(OFFSET('Hygiene Data'!$E$13,0,10*ROW('Hygiene Data'!E131))="","",OFFSET('Hygiene Data'!$E$13,0,10*ROW('Hygiene Data'!E131)))</f>
        <v/>
      </c>
      <c r="DU137" s="371" t="str">
        <f ca="1">+IF(OFFSET('Hygiene Data'!$F$11,0,10*ROW('Hygiene Data'!F131))="","",OFFSET('Hygiene Data'!$F$11,0,10*ROW('Hygiene Data'!F131)))</f>
        <v/>
      </c>
      <c r="DV137" s="371" t="str">
        <f ca="1">+IF(OFFSET('Hygiene Data'!$F$12,0,10*ROW('Hygiene Data'!F131))="","",OFFSET('Hygiene Data'!$F$12,0,10*ROW('Hygiene Data'!F131)))</f>
        <v/>
      </c>
      <c r="DW137" s="371" t="str">
        <f ca="1">+IF(OFFSET('Hygiene Data'!$F$13,0,10*ROW('Hygiene Data'!F131))="","",OFFSET('Hygiene Data'!$F$13,0,10*ROW('Hygiene Data'!F131)))</f>
        <v/>
      </c>
      <c r="DX137" s="371" t="str">
        <f ca="1">+IF(OFFSET('Hygiene Data'!$G$11,0,10*ROW('Hygiene Data'!G131))="","",OFFSET('Hygiene Data'!$G$11,0,10*ROW('Hygiene Data'!G131)))</f>
        <v/>
      </c>
      <c r="DY137" s="371" t="str">
        <f ca="1">+IF(OFFSET('Hygiene Data'!$G$12,0,10*ROW('Hygiene Data'!G131))="","",OFFSET('Hygiene Data'!$G$12,0,10*ROW('Hygiene Data'!G131)))</f>
        <v/>
      </c>
      <c r="DZ137" s="371" t="str">
        <f ca="1">+IF(OFFSET('Hygiene Data'!$G$13,0,10*ROW('Hygiene Data'!G131))="","",OFFSET('Hygiene Data'!$G$13,0,10*ROW('Hygiene Data'!G131)))</f>
        <v/>
      </c>
      <c r="EA137" s="371" t="str">
        <f ca="1">+IF(OFFSET('Hygiene Data'!$H$11,0,10*ROW('Hygiene Data'!H131))="","",OFFSET('Hygiene Data'!$H$11,0,10*ROW('Hygiene Data'!H131)))</f>
        <v/>
      </c>
      <c r="EB137" s="371" t="str">
        <f ca="1">+IF(OFFSET('Hygiene Data'!$H$12,0,10*ROW('Hygiene Data'!H131))="","",OFFSET('Hygiene Data'!$H$12,0,10*ROW('Hygiene Data'!H131)))</f>
        <v/>
      </c>
      <c r="EC137" s="371" t="str">
        <f ca="1">+IF(OFFSET('Hygiene Data'!$H$13,0,10*ROW('Hygiene Data'!H131))="","",OFFSET('Hygiene Data'!$H$13,0,10*ROW('Hygiene Data'!H131)))</f>
        <v/>
      </c>
      <c r="ED137" s="371" t="str">
        <f ca="1">+IF(OFFSET('Hygiene Data'!$I$11,0,10*ROW('Hygiene Data'!I131))="","",OFFSET('Hygiene Data'!$I$11,0,10*ROW('Hygiene Data'!I131)))</f>
        <v/>
      </c>
      <c r="EE137" s="371" t="str">
        <f ca="1">+IF(OFFSET('Hygiene Data'!$I$12,0,10*ROW('Hygiene Data'!I131))="","",OFFSET('Hygiene Data'!$I$12,0,10*ROW('Hygiene Data'!I131)))</f>
        <v/>
      </c>
      <c r="EF137" s="371" t="str">
        <f ca="1">+IF(OFFSET('Hygiene Data'!$I$13,0,10*ROW('Hygiene Data'!I131))="","",OFFSET('Hygiene Data'!$I$13,0,10*ROW('Hygiene Data'!I131)))</f>
        <v/>
      </c>
    </row>
    <row r="138" spans="1:136" x14ac:dyDescent="0.25">
      <c r="A138" s="480" t="str">
        <f ca="1">+IF(OFFSET('Water Data'!$B$2,0,10*ROW('Water Data'!E132))="","",OFFSET('Water Data'!$B$2,0,10*ROW('Water Data'!E132)))</f>
        <v/>
      </c>
      <c r="B138" s="480"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7" t="str">
        <f t="shared" ca="1" si="2"/>
        <v/>
      </c>
      <c r="D138" s="508"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8"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8"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8"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8"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8"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8"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8"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8"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8"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8"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8"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8"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8"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8"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8"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8"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8"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9"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9"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9"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9"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9"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9"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9"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9"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9"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9"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9"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9"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9"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9"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9"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9"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9"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9"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9"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9"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9"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9"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9"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9"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9"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9"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9"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9"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9"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9"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10"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6"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10"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10"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10"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10"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10"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10"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10"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10"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10"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10"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10"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10"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10"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10"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10"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10"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1" t="str">
        <f ca="1">+IF(OFFSET('Water Data'!$D$27,0,10*ROW('Water Data'!D132))="","",OFFSET('Water Data'!$D$27,0,10*ROW('Water Data'!D132)))</f>
        <v/>
      </c>
      <c r="BT138" s="371" t="str">
        <f ca="1">+IF(OFFSET('Water Data'!$D$28,0,10*ROW('Water Data'!D132))="","",OFFSET('Water Data'!$D$28,0,10*ROW('Water Data'!D132)))</f>
        <v/>
      </c>
      <c r="BU138" s="371" t="str">
        <f ca="1">+IF(OFFSET('Water Data'!$D$29,0,10*ROW('Water Data'!D132))="","",OFFSET('Water Data'!$D$29,0,10*ROW('Water Data'!D132)))</f>
        <v/>
      </c>
      <c r="BV138" s="371" t="str">
        <f ca="1">+IF(OFFSET('Water Data'!$E$27,0,10*ROW('Water Data'!E132))="","",OFFSET('Water Data'!$E$27,0,10*ROW('Water Data'!E132)))</f>
        <v/>
      </c>
      <c r="BW138" s="371" t="str">
        <f ca="1">+IF(OFFSET('Water Data'!$E$28,0,10*ROW('Water Data'!E132))="","",OFFSET('Water Data'!$E$28,0,10*ROW('Water Data'!E132)))</f>
        <v/>
      </c>
      <c r="BX138" s="371" t="str">
        <f ca="1">+IF(OFFSET('Water Data'!$E$29,0,10*ROW('Water Data'!E132))="","",OFFSET('Water Data'!$E$29,0,10*ROW('Water Data'!E132)))</f>
        <v/>
      </c>
      <c r="BY138" s="371" t="str">
        <f ca="1">+IF(OFFSET('Water Data'!$F$27,0,10*ROW('Water Data'!F132))="","",OFFSET('Water Data'!$F$27,0,10*ROW('Water Data'!F132)))</f>
        <v/>
      </c>
      <c r="BZ138" s="371" t="str">
        <f ca="1">+IF(OFFSET('Water Data'!$F$28,0,10*ROW('Water Data'!F132))="","",OFFSET('Water Data'!$F$28,0,10*ROW('Water Data'!F132)))</f>
        <v/>
      </c>
      <c r="CA138" s="371" t="str">
        <f ca="1">+IF(OFFSET('Water Data'!$F$29,0,10*ROW('Water Data'!F132))="","",OFFSET('Water Data'!$F$29,0,10*ROW('Water Data'!F132)))</f>
        <v/>
      </c>
      <c r="CB138" s="371" t="str">
        <f ca="1">+IF(OFFSET('Water Data'!$G$27,0,10*ROW('Water Data'!G132))="","",OFFSET('Water Data'!$G$27,0,10*ROW('Water Data'!G132)))</f>
        <v/>
      </c>
      <c r="CC138" s="371" t="str">
        <f ca="1">+IF(OFFSET('Water Data'!$G$28,0,10*ROW('Water Data'!G132))="","",OFFSET('Water Data'!$G$28,0,10*ROW('Water Data'!G132)))</f>
        <v/>
      </c>
      <c r="CD138" s="371" t="str">
        <f ca="1">+IF(OFFSET('Water Data'!$G$29,0,10*ROW('Water Data'!G132))="","",OFFSET('Water Data'!$G$29,0,10*ROW('Water Data'!G132)))</f>
        <v/>
      </c>
      <c r="CE138" s="371" t="str">
        <f ca="1">+IF(OFFSET('Water Data'!$H$27,0,10*ROW('Water Data'!H132))="","",OFFSET('Water Data'!$H$27,0,10*ROW('Water Data'!H132)))</f>
        <v/>
      </c>
      <c r="CF138" s="371" t="str">
        <f ca="1">+IF(OFFSET('Water Data'!$H$28,0,10*ROW('Water Data'!H132))="","",OFFSET('Water Data'!$H$28,0,10*ROW('Water Data'!H132)))</f>
        <v/>
      </c>
      <c r="CG138" s="371" t="str">
        <f ca="1">+IF(OFFSET('Water Data'!$H$29,0,10*ROW('Water Data'!H132))="","",OFFSET('Water Data'!$H$29,0,10*ROW('Water Data'!H132)))</f>
        <v/>
      </c>
      <c r="CH138" s="371" t="str">
        <f ca="1">+IF(OFFSET('Water Data'!$I$27,0,10*ROW('Water Data'!I132))="","",OFFSET('Water Data'!$I$27,0,10*ROW('Water Data'!I132)))</f>
        <v/>
      </c>
      <c r="CI138" s="371" t="str">
        <f ca="1">+IF(OFFSET('Water Data'!$I$28,0,10*ROW('Water Data'!I132))="","",OFFSET('Water Data'!$I$28,0,10*ROW('Water Data'!I132)))</f>
        <v/>
      </c>
      <c r="CJ138" s="371" t="str">
        <f ca="1">+IF(OFFSET('Water Data'!$I$29,0,10*ROW('Water Data'!I132))="","",OFFSET('Water Data'!$I$29,0,10*ROW('Water Data'!I132)))</f>
        <v/>
      </c>
      <c r="CK138" s="371" t="str">
        <f ca="1">+IF(OFFSET('Sanitation Data'!$D$28,0,10*ROW('Sanitation Data'!D132))="","",OFFSET('Sanitation Data'!$D$28,0,10*ROW('Sanitation Data'!D132)))</f>
        <v/>
      </c>
      <c r="CL138" s="371" t="str">
        <f ca="1">+IF(OFFSET('Sanitation Data'!$D$29,0,10*ROW('Sanitation Data'!D132))="","",OFFSET('Sanitation Data'!$D$29,0,10*ROW('Sanitation Data'!D132)))</f>
        <v/>
      </c>
      <c r="CM138" s="371" t="str">
        <f ca="1">+IF(OFFSET('Sanitation Data'!$D$30,0,10*ROW('Sanitation Data'!D132))="","",OFFSET('Sanitation Data'!$D$30,0,10*ROW('Sanitation Data'!D132)))</f>
        <v/>
      </c>
      <c r="CN138" s="371" t="str">
        <f ca="1">+IF(OFFSET('Sanitation Data'!$D$31,0,10*ROW('Sanitation Data'!D132))="","",OFFSET('Sanitation Data'!$D$31,0,10*ROW('Sanitation Data'!D132)))</f>
        <v/>
      </c>
      <c r="CO138" s="371" t="str">
        <f ca="1">+IF(OFFSET('Sanitation Data'!$D$32,0,10*ROW('Sanitation Data'!D132))="","",OFFSET('Sanitation Data'!$D$32,0,10*ROW('Sanitation Data'!D132)))</f>
        <v/>
      </c>
      <c r="CP138" s="371" t="str">
        <f ca="1">+IF(OFFSET('Sanitation Data'!$E$28,0,10*ROW('Sanitation Data'!E132))="","",OFFSET('Sanitation Data'!$E$28,0,10*ROW('Sanitation Data'!E132)))</f>
        <v/>
      </c>
      <c r="CQ138" s="371" t="str">
        <f ca="1">+IF(OFFSET('Sanitation Data'!$E$29,0,10*ROW('Sanitation Data'!E132))="","",OFFSET('Sanitation Data'!$E$29,0,10*ROW('Sanitation Data'!E132)))</f>
        <v/>
      </c>
      <c r="CR138" s="371" t="str">
        <f ca="1">+IF(OFFSET('Sanitation Data'!$E$30,0,10*ROW('Sanitation Data'!E132))="","",OFFSET('Sanitation Data'!$E$30,0,10*ROW('Sanitation Data'!E132)))</f>
        <v/>
      </c>
      <c r="CS138" s="371" t="str">
        <f ca="1">+IF(OFFSET('Sanitation Data'!$E$31,0,10*ROW('Sanitation Data'!E132))="","",OFFSET('Sanitation Data'!$E$31,0,10*ROW('Sanitation Data'!E132)))</f>
        <v/>
      </c>
      <c r="CT138" s="371" t="str">
        <f ca="1">+IF(OFFSET('Sanitation Data'!$E$32,0,10*ROW('Sanitation Data'!E132))="","",OFFSET('Sanitation Data'!$E$32,0,10*ROW('Sanitation Data'!E132)))</f>
        <v/>
      </c>
      <c r="CU138" s="371" t="str">
        <f ca="1">+IF(OFFSET('Sanitation Data'!$F$28,0,10*ROW('Sanitation Data'!F132))="","",OFFSET('Sanitation Data'!$F$28,0,10*ROW('Sanitation Data'!F132)))</f>
        <v/>
      </c>
      <c r="CV138" s="371" t="str">
        <f ca="1">+IF(OFFSET('Sanitation Data'!$F$29,0,10*ROW('Sanitation Data'!F132))="","",OFFSET('Sanitation Data'!$F$29,0,10*ROW('Sanitation Data'!F132)))</f>
        <v/>
      </c>
      <c r="CW138" s="371" t="str">
        <f ca="1">+IF(OFFSET('Sanitation Data'!$F$30,0,10*ROW('Sanitation Data'!F132))="","",OFFSET('Sanitation Data'!$F$30,0,10*ROW('Sanitation Data'!F132)))</f>
        <v/>
      </c>
      <c r="CX138" s="371" t="str">
        <f ca="1">+IF(OFFSET('Sanitation Data'!$F$31,0,10*ROW('Sanitation Data'!F132))="","",OFFSET('Sanitation Data'!$F$31,0,10*ROW('Sanitation Data'!F132)))</f>
        <v/>
      </c>
      <c r="CY138" s="371" t="str">
        <f ca="1">+IF(OFFSET('Sanitation Data'!$F$32,0,10*ROW('Sanitation Data'!F132))="","",OFFSET('Sanitation Data'!$F$32,0,10*ROW('Sanitation Data'!F132)))</f>
        <v/>
      </c>
      <c r="CZ138" s="371" t="str">
        <f ca="1">+IF(OFFSET('Sanitation Data'!$G$28,0,10*ROW('Sanitation Data'!G132))="","",OFFSET('Sanitation Data'!$G$28,0,10*ROW('Sanitation Data'!G132)))</f>
        <v/>
      </c>
      <c r="DA138" s="371" t="str">
        <f ca="1">+IF(OFFSET('Sanitation Data'!$G$29,0,10*ROW('Sanitation Data'!G132))="","",OFFSET('Sanitation Data'!$G$29,0,10*ROW('Sanitation Data'!G132)))</f>
        <v/>
      </c>
      <c r="DB138" s="371" t="str">
        <f ca="1">+IF(OFFSET('Sanitation Data'!$G$30,0,10*ROW('Sanitation Data'!G132))="","",OFFSET('Sanitation Data'!$G$30,0,10*ROW('Sanitation Data'!G132)))</f>
        <v/>
      </c>
      <c r="DC138" s="371" t="str">
        <f ca="1">+IF(OFFSET('Sanitation Data'!$G$31,0,10*ROW('Sanitation Data'!G132))="","",OFFSET('Sanitation Data'!$G$31,0,10*ROW('Sanitation Data'!G132)))</f>
        <v/>
      </c>
      <c r="DD138" s="371" t="str">
        <f ca="1">+IF(OFFSET('Sanitation Data'!$G$32,0,10*ROW('Sanitation Data'!G132))="","",OFFSET('Sanitation Data'!$G$32,0,10*ROW('Sanitation Data'!G132)))</f>
        <v/>
      </c>
      <c r="DE138" s="371" t="str">
        <f ca="1">+IF(OFFSET('Sanitation Data'!$H$28,0,10*ROW('Sanitation Data'!H132))="","",OFFSET('Sanitation Data'!$H$28,0,10*ROW('Sanitation Data'!H132)))</f>
        <v/>
      </c>
      <c r="DF138" s="371" t="str">
        <f ca="1">+IF(OFFSET('Sanitation Data'!$H$29,0,10*ROW('Sanitation Data'!H132))="","",OFFSET('Sanitation Data'!$H$29,0,10*ROW('Sanitation Data'!H132)))</f>
        <v/>
      </c>
      <c r="DG138" s="371" t="str">
        <f ca="1">+IF(OFFSET('Sanitation Data'!$H$30,0,10*ROW('Sanitation Data'!H132))="","",OFFSET('Sanitation Data'!$H$30,0,10*ROW('Sanitation Data'!H132)))</f>
        <v/>
      </c>
      <c r="DH138" s="371" t="str">
        <f ca="1">+IF(OFFSET('Sanitation Data'!$H$31,0,10*ROW('Sanitation Data'!H132))="","",OFFSET('Sanitation Data'!$H$31,0,10*ROW('Sanitation Data'!H132)))</f>
        <v/>
      </c>
      <c r="DI138" s="371" t="str">
        <f ca="1">+IF(OFFSET('Sanitation Data'!$H$32,0,10*ROW('Sanitation Data'!H132))="","",OFFSET('Sanitation Data'!$H$32,0,10*ROW('Sanitation Data'!H132)))</f>
        <v/>
      </c>
      <c r="DJ138" s="371" t="str">
        <f ca="1">+IF(OFFSET('Sanitation Data'!$I$28,0,10*ROW('Sanitation Data'!I132))="","",OFFSET('Sanitation Data'!$I$28,0,10*ROW('Sanitation Data'!I132)))</f>
        <v/>
      </c>
      <c r="DK138" s="371" t="str">
        <f ca="1">+IF(OFFSET('Sanitation Data'!$I$29,0,10*ROW('Sanitation Data'!I132))="","",OFFSET('Sanitation Data'!$I$29,0,10*ROW('Sanitation Data'!I132)))</f>
        <v/>
      </c>
      <c r="DL138" s="371" t="str">
        <f ca="1">+IF(OFFSET('Sanitation Data'!$I$30,0,10*ROW('Sanitation Data'!I132))="","",OFFSET('Sanitation Data'!$I$30,0,10*ROW('Sanitation Data'!I132)))</f>
        <v/>
      </c>
      <c r="DM138" s="371" t="str">
        <f ca="1">+IF(OFFSET('Sanitation Data'!$I$31,0,10*ROW('Sanitation Data'!I132))="","",OFFSET('Sanitation Data'!$I$31,0,10*ROW('Sanitation Data'!I132)))</f>
        <v/>
      </c>
      <c r="DN138" s="371" t="str">
        <f ca="1">+IF(OFFSET('Sanitation Data'!$I$32,0,10*ROW('Sanitation Data'!I132))="","",OFFSET('Sanitation Data'!$I$32,0,10*ROW('Sanitation Data'!I132)))</f>
        <v/>
      </c>
      <c r="DO138" s="371" t="str">
        <f ca="1">+IF(OFFSET('Hygiene Data'!$D$11,0,10*ROW('Hygiene Data'!D132))="","",OFFSET('Hygiene Data'!$D$11,0,10*ROW('Hygiene Data'!D132)))</f>
        <v/>
      </c>
      <c r="DP138" s="371" t="str">
        <f ca="1">+IF(OFFSET('Hygiene Data'!$D$12,0,10*ROW('Hygiene Data'!D132))="","",OFFSET('Hygiene Data'!$D$12,0,10*ROW('Hygiene Data'!D132)))</f>
        <v/>
      </c>
      <c r="DQ138" s="371" t="str">
        <f ca="1">+IF(OFFSET('Hygiene Data'!$D$13,0,10*ROW('Hygiene Data'!D132))="","",OFFSET('Hygiene Data'!$D$13,0,10*ROW('Hygiene Data'!D132)))</f>
        <v/>
      </c>
      <c r="DR138" s="371" t="str">
        <f ca="1">+IF(OFFSET('Hygiene Data'!$E$11,0,10*ROW('Hygiene Data'!E132))="","",OFFSET('Hygiene Data'!$E$11,0,10*ROW('Hygiene Data'!E132)))</f>
        <v/>
      </c>
      <c r="DS138" s="371" t="str">
        <f ca="1">+IF(OFFSET('Hygiene Data'!$E$12,0,10*ROW('Hygiene Data'!E132))="","",OFFSET('Hygiene Data'!$E$12,0,10*ROW('Hygiene Data'!E132)))</f>
        <v/>
      </c>
      <c r="DT138" s="371" t="str">
        <f ca="1">+IF(OFFSET('Hygiene Data'!$E$13,0,10*ROW('Hygiene Data'!E132))="","",OFFSET('Hygiene Data'!$E$13,0,10*ROW('Hygiene Data'!E132)))</f>
        <v/>
      </c>
      <c r="DU138" s="371" t="str">
        <f ca="1">+IF(OFFSET('Hygiene Data'!$F$11,0,10*ROW('Hygiene Data'!F132))="","",OFFSET('Hygiene Data'!$F$11,0,10*ROW('Hygiene Data'!F132)))</f>
        <v/>
      </c>
      <c r="DV138" s="371" t="str">
        <f ca="1">+IF(OFFSET('Hygiene Data'!$F$12,0,10*ROW('Hygiene Data'!F132))="","",OFFSET('Hygiene Data'!$F$12,0,10*ROW('Hygiene Data'!F132)))</f>
        <v/>
      </c>
      <c r="DW138" s="371" t="str">
        <f ca="1">+IF(OFFSET('Hygiene Data'!$F$13,0,10*ROW('Hygiene Data'!F132))="","",OFFSET('Hygiene Data'!$F$13,0,10*ROW('Hygiene Data'!F132)))</f>
        <v/>
      </c>
      <c r="DX138" s="371" t="str">
        <f ca="1">+IF(OFFSET('Hygiene Data'!$G$11,0,10*ROW('Hygiene Data'!G132))="","",OFFSET('Hygiene Data'!$G$11,0,10*ROW('Hygiene Data'!G132)))</f>
        <v/>
      </c>
      <c r="DY138" s="371" t="str">
        <f ca="1">+IF(OFFSET('Hygiene Data'!$G$12,0,10*ROW('Hygiene Data'!G132))="","",OFFSET('Hygiene Data'!$G$12,0,10*ROW('Hygiene Data'!G132)))</f>
        <v/>
      </c>
      <c r="DZ138" s="371" t="str">
        <f ca="1">+IF(OFFSET('Hygiene Data'!$G$13,0,10*ROW('Hygiene Data'!G132))="","",OFFSET('Hygiene Data'!$G$13,0,10*ROW('Hygiene Data'!G132)))</f>
        <v/>
      </c>
      <c r="EA138" s="371" t="str">
        <f ca="1">+IF(OFFSET('Hygiene Data'!$H$11,0,10*ROW('Hygiene Data'!H132))="","",OFFSET('Hygiene Data'!$H$11,0,10*ROW('Hygiene Data'!H132)))</f>
        <v/>
      </c>
      <c r="EB138" s="371" t="str">
        <f ca="1">+IF(OFFSET('Hygiene Data'!$H$12,0,10*ROW('Hygiene Data'!H132))="","",OFFSET('Hygiene Data'!$H$12,0,10*ROW('Hygiene Data'!H132)))</f>
        <v/>
      </c>
      <c r="EC138" s="371" t="str">
        <f ca="1">+IF(OFFSET('Hygiene Data'!$H$13,0,10*ROW('Hygiene Data'!H132))="","",OFFSET('Hygiene Data'!$H$13,0,10*ROW('Hygiene Data'!H132)))</f>
        <v/>
      </c>
      <c r="ED138" s="371" t="str">
        <f ca="1">+IF(OFFSET('Hygiene Data'!$I$11,0,10*ROW('Hygiene Data'!I132))="","",OFFSET('Hygiene Data'!$I$11,0,10*ROW('Hygiene Data'!I132)))</f>
        <v/>
      </c>
      <c r="EE138" s="371" t="str">
        <f ca="1">+IF(OFFSET('Hygiene Data'!$I$12,0,10*ROW('Hygiene Data'!I132))="","",OFFSET('Hygiene Data'!$I$12,0,10*ROW('Hygiene Data'!I132)))</f>
        <v/>
      </c>
      <c r="EF138" s="371" t="str">
        <f ca="1">+IF(OFFSET('Hygiene Data'!$I$13,0,10*ROW('Hygiene Data'!I132))="","",OFFSET('Hygiene Data'!$I$13,0,10*ROW('Hygiene Data'!I132)))</f>
        <v/>
      </c>
    </row>
    <row r="139" spans="1:136" x14ac:dyDescent="0.25">
      <c r="A139" s="480" t="str">
        <f ca="1">+IF(OFFSET('Water Data'!$B$2,0,10*ROW('Water Data'!E133))="","",OFFSET('Water Data'!$B$2,0,10*ROW('Water Data'!E133)))</f>
        <v/>
      </c>
      <c r="B139" s="480"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7" t="str">
        <f t="shared" ca="1" si="2"/>
        <v/>
      </c>
      <c r="D139" s="508"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8"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8"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8"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8"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8"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8"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8"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8"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8"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8"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8"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8"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8"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8"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8"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8"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8"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9"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9"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9"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9"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9"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9"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9"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9"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9"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9"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9"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9"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9"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9"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9"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9"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9"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9"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9"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9"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9"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9"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9"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9"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9"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9"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9"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9"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9"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9"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10"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6"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10"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10"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10"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10"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10"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10"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10"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10"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10"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10"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10"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10"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10"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10"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10"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10"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1" t="str">
        <f ca="1">+IF(OFFSET('Water Data'!$D$27,0,10*ROW('Water Data'!D133))="","",OFFSET('Water Data'!$D$27,0,10*ROW('Water Data'!D133)))</f>
        <v/>
      </c>
      <c r="BT139" s="371" t="str">
        <f ca="1">+IF(OFFSET('Water Data'!$D$28,0,10*ROW('Water Data'!D133))="","",OFFSET('Water Data'!$D$28,0,10*ROW('Water Data'!D133)))</f>
        <v/>
      </c>
      <c r="BU139" s="371" t="str">
        <f ca="1">+IF(OFFSET('Water Data'!$D$29,0,10*ROW('Water Data'!D133))="","",OFFSET('Water Data'!$D$29,0,10*ROW('Water Data'!D133)))</f>
        <v/>
      </c>
      <c r="BV139" s="371" t="str">
        <f ca="1">+IF(OFFSET('Water Data'!$E$27,0,10*ROW('Water Data'!E133))="","",OFFSET('Water Data'!$E$27,0,10*ROW('Water Data'!E133)))</f>
        <v/>
      </c>
      <c r="BW139" s="371" t="str">
        <f ca="1">+IF(OFFSET('Water Data'!$E$28,0,10*ROW('Water Data'!E133))="","",OFFSET('Water Data'!$E$28,0,10*ROW('Water Data'!E133)))</f>
        <v/>
      </c>
      <c r="BX139" s="371" t="str">
        <f ca="1">+IF(OFFSET('Water Data'!$E$29,0,10*ROW('Water Data'!E133))="","",OFFSET('Water Data'!$E$29,0,10*ROW('Water Data'!E133)))</f>
        <v/>
      </c>
      <c r="BY139" s="371" t="str">
        <f ca="1">+IF(OFFSET('Water Data'!$F$27,0,10*ROW('Water Data'!F133))="","",OFFSET('Water Data'!$F$27,0,10*ROW('Water Data'!F133)))</f>
        <v/>
      </c>
      <c r="BZ139" s="371" t="str">
        <f ca="1">+IF(OFFSET('Water Data'!$F$28,0,10*ROW('Water Data'!F133))="","",OFFSET('Water Data'!$F$28,0,10*ROW('Water Data'!F133)))</f>
        <v/>
      </c>
      <c r="CA139" s="371" t="str">
        <f ca="1">+IF(OFFSET('Water Data'!$F$29,0,10*ROW('Water Data'!F133))="","",OFFSET('Water Data'!$F$29,0,10*ROW('Water Data'!F133)))</f>
        <v/>
      </c>
      <c r="CB139" s="371" t="str">
        <f ca="1">+IF(OFFSET('Water Data'!$G$27,0,10*ROW('Water Data'!G133))="","",OFFSET('Water Data'!$G$27,0,10*ROW('Water Data'!G133)))</f>
        <v/>
      </c>
      <c r="CC139" s="371" t="str">
        <f ca="1">+IF(OFFSET('Water Data'!$G$28,0,10*ROW('Water Data'!G133))="","",OFFSET('Water Data'!$G$28,0,10*ROW('Water Data'!G133)))</f>
        <v/>
      </c>
      <c r="CD139" s="371" t="str">
        <f ca="1">+IF(OFFSET('Water Data'!$G$29,0,10*ROW('Water Data'!G133))="","",OFFSET('Water Data'!$G$29,0,10*ROW('Water Data'!G133)))</f>
        <v/>
      </c>
      <c r="CE139" s="371" t="str">
        <f ca="1">+IF(OFFSET('Water Data'!$H$27,0,10*ROW('Water Data'!H133))="","",OFFSET('Water Data'!$H$27,0,10*ROW('Water Data'!H133)))</f>
        <v/>
      </c>
      <c r="CF139" s="371" t="str">
        <f ca="1">+IF(OFFSET('Water Data'!$H$28,0,10*ROW('Water Data'!H133))="","",OFFSET('Water Data'!$H$28,0,10*ROW('Water Data'!H133)))</f>
        <v/>
      </c>
      <c r="CG139" s="371" t="str">
        <f ca="1">+IF(OFFSET('Water Data'!$H$29,0,10*ROW('Water Data'!H133))="","",OFFSET('Water Data'!$H$29,0,10*ROW('Water Data'!H133)))</f>
        <v/>
      </c>
      <c r="CH139" s="371" t="str">
        <f ca="1">+IF(OFFSET('Water Data'!$I$27,0,10*ROW('Water Data'!I133))="","",OFFSET('Water Data'!$I$27,0,10*ROW('Water Data'!I133)))</f>
        <v/>
      </c>
      <c r="CI139" s="371" t="str">
        <f ca="1">+IF(OFFSET('Water Data'!$I$28,0,10*ROW('Water Data'!I133))="","",OFFSET('Water Data'!$I$28,0,10*ROW('Water Data'!I133)))</f>
        <v/>
      </c>
      <c r="CJ139" s="371" t="str">
        <f ca="1">+IF(OFFSET('Water Data'!$I$29,0,10*ROW('Water Data'!I133))="","",OFFSET('Water Data'!$I$29,0,10*ROW('Water Data'!I133)))</f>
        <v/>
      </c>
      <c r="CK139" s="371" t="str">
        <f ca="1">+IF(OFFSET('Sanitation Data'!$D$28,0,10*ROW('Sanitation Data'!D133))="","",OFFSET('Sanitation Data'!$D$28,0,10*ROW('Sanitation Data'!D133)))</f>
        <v/>
      </c>
      <c r="CL139" s="371" t="str">
        <f ca="1">+IF(OFFSET('Sanitation Data'!$D$29,0,10*ROW('Sanitation Data'!D133))="","",OFFSET('Sanitation Data'!$D$29,0,10*ROW('Sanitation Data'!D133)))</f>
        <v/>
      </c>
      <c r="CM139" s="371" t="str">
        <f ca="1">+IF(OFFSET('Sanitation Data'!$D$30,0,10*ROW('Sanitation Data'!D133))="","",OFFSET('Sanitation Data'!$D$30,0,10*ROW('Sanitation Data'!D133)))</f>
        <v/>
      </c>
      <c r="CN139" s="371" t="str">
        <f ca="1">+IF(OFFSET('Sanitation Data'!$D$31,0,10*ROW('Sanitation Data'!D133))="","",OFFSET('Sanitation Data'!$D$31,0,10*ROW('Sanitation Data'!D133)))</f>
        <v/>
      </c>
      <c r="CO139" s="371" t="str">
        <f ca="1">+IF(OFFSET('Sanitation Data'!$D$32,0,10*ROW('Sanitation Data'!D133))="","",OFFSET('Sanitation Data'!$D$32,0,10*ROW('Sanitation Data'!D133)))</f>
        <v/>
      </c>
      <c r="CP139" s="371" t="str">
        <f ca="1">+IF(OFFSET('Sanitation Data'!$E$28,0,10*ROW('Sanitation Data'!E133))="","",OFFSET('Sanitation Data'!$E$28,0,10*ROW('Sanitation Data'!E133)))</f>
        <v/>
      </c>
      <c r="CQ139" s="371" t="str">
        <f ca="1">+IF(OFFSET('Sanitation Data'!$E$29,0,10*ROW('Sanitation Data'!E133))="","",OFFSET('Sanitation Data'!$E$29,0,10*ROW('Sanitation Data'!E133)))</f>
        <v/>
      </c>
      <c r="CR139" s="371" t="str">
        <f ca="1">+IF(OFFSET('Sanitation Data'!$E$30,0,10*ROW('Sanitation Data'!E133))="","",OFFSET('Sanitation Data'!$E$30,0,10*ROW('Sanitation Data'!E133)))</f>
        <v/>
      </c>
      <c r="CS139" s="371" t="str">
        <f ca="1">+IF(OFFSET('Sanitation Data'!$E$31,0,10*ROW('Sanitation Data'!E133))="","",OFFSET('Sanitation Data'!$E$31,0,10*ROW('Sanitation Data'!E133)))</f>
        <v/>
      </c>
      <c r="CT139" s="371" t="str">
        <f ca="1">+IF(OFFSET('Sanitation Data'!$E$32,0,10*ROW('Sanitation Data'!E133))="","",OFFSET('Sanitation Data'!$E$32,0,10*ROW('Sanitation Data'!E133)))</f>
        <v/>
      </c>
      <c r="CU139" s="371" t="str">
        <f ca="1">+IF(OFFSET('Sanitation Data'!$F$28,0,10*ROW('Sanitation Data'!F133))="","",OFFSET('Sanitation Data'!$F$28,0,10*ROW('Sanitation Data'!F133)))</f>
        <v/>
      </c>
      <c r="CV139" s="371" t="str">
        <f ca="1">+IF(OFFSET('Sanitation Data'!$F$29,0,10*ROW('Sanitation Data'!F133))="","",OFFSET('Sanitation Data'!$F$29,0,10*ROW('Sanitation Data'!F133)))</f>
        <v/>
      </c>
      <c r="CW139" s="371" t="str">
        <f ca="1">+IF(OFFSET('Sanitation Data'!$F$30,0,10*ROW('Sanitation Data'!F133))="","",OFFSET('Sanitation Data'!$F$30,0,10*ROW('Sanitation Data'!F133)))</f>
        <v/>
      </c>
      <c r="CX139" s="371" t="str">
        <f ca="1">+IF(OFFSET('Sanitation Data'!$F$31,0,10*ROW('Sanitation Data'!F133))="","",OFFSET('Sanitation Data'!$F$31,0,10*ROW('Sanitation Data'!F133)))</f>
        <v/>
      </c>
      <c r="CY139" s="371" t="str">
        <f ca="1">+IF(OFFSET('Sanitation Data'!$F$32,0,10*ROW('Sanitation Data'!F133))="","",OFFSET('Sanitation Data'!$F$32,0,10*ROW('Sanitation Data'!F133)))</f>
        <v/>
      </c>
      <c r="CZ139" s="371" t="str">
        <f ca="1">+IF(OFFSET('Sanitation Data'!$G$28,0,10*ROW('Sanitation Data'!G133))="","",OFFSET('Sanitation Data'!$G$28,0,10*ROW('Sanitation Data'!G133)))</f>
        <v/>
      </c>
      <c r="DA139" s="371" t="str">
        <f ca="1">+IF(OFFSET('Sanitation Data'!$G$29,0,10*ROW('Sanitation Data'!G133))="","",OFFSET('Sanitation Data'!$G$29,0,10*ROW('Sanitation Data'!G133)))</f>
        <v/>
      </c>
      <c r="DB139" s="371" t="str">
        <f ca="1">+IF(OFFSET('Sanitation Data'!$G$30,0,10*ROW('Sanitation Data'!G133))="","",OFFSET('Sanitation Data'!$G$30,0,10*ROW('Sanitation Data'!G133)))</f>
        <v/>
      </c>
      <c r="DC139" s="371" t="str">
        <f ca="1">+IF(OFFSET('Sanitation Data'!$G$31,0,10*ROW('Sanitation Data'!G133))="","",OFFSET('Sanitation Data'!$G$31,0,10*ROW('Sanitation Data'!G133)))</f>
        <v/>
      </c>
      <c r="DD139" s="371" t="str">
        <f ca="1">+IF(OFFSET('Sanitation Data'!$G$32,0,10*ROW('Sanitation Data'!G133))="","",OFFSET('Sanitation Data'!$G$32,0,10*ROW('Sanitation Data'!G133)))</f>
        <v/>
      </c>
      <c r="DE139" s="371" t="str">
        <f ca="1">+IF(OFFSET('Sanitation Data'!$H$28,0,10*ROW('Sanitation Data'!H133))="","",OFFSET('Sanitation Data'!$H$28,0,10*ROW('Sanitation Data'!H133)))</f>
        <v/>
      </c>
      <c r="DF139" s="371" t="str">
        <f ca="1">+IF(OFFSET('Sanitation Data'!$H$29,0,10*ROW('Sanitation Data'!H133))="","",OFFSET('Sanitation Data'!$H$29,0,10*ROW('Sanitation Data'!H133)))</f>
        <v/>
      </c>
      <c r="DG139" s="371" t="str">
        <f ca="1">+IF(OFFSET('Sanitation Data'!$H$30,0,10*ROW('Sanitation Data'!H133))="","",OFFSET('Sanitation Data'!$H$30,0,10*ROW('Sanitation Data'!H133)))</f>
        <v/>
      </c>
      <c r="DH139" s="371" t="str">
        <f ca="1">+IF(OFFSET('Sanitation Data'!$H$31,0,10*ROW('Sanitation Data'!H133))="","",OFFSET('Sanitation Data'!$H$31,0,10*ROW('Sanitation Data'!H133)))</f>
        <v/>
      </c>
      <c r="DI139" s="371" t="str">
        <f ca="1">+IF(OFFSET('Sanitation Data'!$H$32,0,10*ROW('Sanitation Data'!H133))="","",OFFSET('Sanitation Data'!$H$32,0,10*ROW('Sanitation Data'!H133)))</f>
        <v/>
      </c>
      <c r="DJ139" s="371" t="str">
        <f ca="1">+IF(OFFSET('Sanitation Data'!$I$28,0,10*ROW('Sanitation Data'!I133))="","",OFFSET('Sanitation Data'!$I$28,0,10*ROW('Sanitation Data'!I133)))</f>
        <v/>
      </c>
      <c r="DK139" s="371" t="str">
        <f ca="1">+IF(OFFSET('Sanitation Data'!$I$29,0,10*ROW('Sanitation Data'!I133))="","",OFFSET('Sanitation Data'!$I$29,0,10*ROW('Sanitation Data'!I133)))</f>
        <v/>
      </c>
      <c r="DL139" s="371" t="str">
        <f ca="1">+IF(OFFSET('Sanitation Data'!$I$30,0,10*ROW('Sanitation Data'!I133))="","",OFFSET('Sanitation Data'!$I$30,0,10*ROW('Sanitation Data'!I133)))</f>
        <v/>
      </c>
      <c r="DM139" s="371" t="str">
        <f ca="1">+IF(OFFSET('Sanitation Data'!$I$31,0,10*ROW('Sanitation Data'!I133))="","",OFFSET('Sanitation Data'!$I$31,0,10*ROW('Sanitation Data'!I133)))</f>
        <v/>
      </c>
      <c r="DN139" s="371" t="str">
        <f ca="1">+IF(OFFSET('Sanitation Data'!$I$32,0,10*ROW('Sanitation Data'!I133))="","",OFFSET('Sanitation Data'!$I$32,0,10*ROW('Sanitation Data'!I133)))</f>
        <v/>
      </c>
      <c r="DO139" s="371" t="str">
        <f ca="1">+IF(OFFSET('Hygiene Data'!$D$11,0,10*ROW('Hygiene Data'!D133))="","",OFFSET('Hygiene Data'!$D$11,0,10*ROW('Hygiene Data'!D133)))</f>
        <v/>
      </c>
      <c r="DP139" s="371" t="str">
        <f ca="1">+IF(OFFSET('Hygiene Data'!$D$12,0,10*ROW('Hygiene Data'!D133))="","",OFFSET('Hygiene Data'!$D$12,0,10*ROW('Hygiene Data'!D133)))</f>
        <v/>
      </c>
      <c r="DQ139" s="371" t="str">
        <f ca="1">+IF(OFFSET('Hygiene Data'!$D$13,0,10*ROW('Hygiene Data'!D133))="","",OFFSET('Hygiene Data'!$D$13,0,10*ROW('Hygiene Data'!D133)))</f>
        <v/>
      </c>
      <c r="DR139" s="371" t="str">
        <f ca="1">+IF(OFFSET('Hygiene Data'!$E$11,0,10*ROW('Hygiene Data'!E133))="","",OFFSET('Hygiene Data'!$E$11,0,10*ROW('Hygiene Data'!E133)))</f>
        <v/>
      </c>
      <c r="DS139" s="371" t="str">
        <f ca="1">+IF(OFFSET('Hygiene Data'!$E$12,0,10*ROW('Hygiene Data'!E133))="","",OFFSET('Hygiene Data'!$E$12,0,10*ROW('Hygiene Data'!E133)))</f>
        <v/>
      </c>
      <c r="DT139" s="371" t="str">
        <f ca="1">+IF(OFFSET('Hygiene Data'!$E$13,0,10*ROW('Hygiene Data'!E133))="","",OFFSET('Hygiene Data'!$E$13,0,10*ROW('Hygiene Data'!E133)))</f>
        <v/>
      </c>
      <c r="DU139" s="371" t="str">
        <f ca="1">+IF(OFFSET('Hygiene Data'!$F$11,0,10*ROW('Hygiene Data'!F133))="","",OFFSET('Hygiene Data'!$F$11,0,10*ROW('Hygiene Data'!F133)))</f>
        <v/>
      </c>
      <c r="DV139" s="371" t="str">
        <f ca="1">+IF(OFFSET('Hygiene Data'!$F$12,0,10*ROW('Hygiene Data'!F133))="","",OFFSET('Hygiene Data'!$F$12,0,10*ROW('Hygiene Data'!F133)))</f>
        <v/>
      </c>
      <c r="DW139" s="371" t="str">
        <f ca="1">+IF(OFFSET('Hygiene Data'!$F$13,0,10*ROW('Hygiene Data'!F133))="","",OFFSET('Hygiene Data'!$F$13,0,10*ROW('Hygiene Data'!F133)))</f>
        <v/>
      </c>
      <c r="DX139" s="371" t="str">
        <f ca="1">+IF(OFFSET('Hygiene Data'!$G$11,0,10*ROW('Hygiene Data'!G133))="","",OFFSET('Hygiene Data'!$G$11,0,10*ROW('Hygiene Data'!G133)))</f>
        <v/>
      </c>
      <c r="DY139" s="371" t="str">
        <f ca="1">+IF(OFFSET('Hygiene Data'!$G$12,0,10*ROW('Hygiene Data'!G133))="","",OFFSET('Hygiene Data'!$G$12,0,10*ROW('Hygiene Data'!G133)))</f>
        <v/>
      </c>
      <c r="DZ139" s="371" t="str">
        <f ca="1">+IF(OFFSET('Hygiene Data'!$G$13,0,10*ROW('Hygiene Data'!G133))="","",OFFSET('Hygiene Data'!$G$13,0,10*ROW('Hygiene Data'!G133)))</f>
        <v/>
      </c>
      <c r="EA139" s="371" t="str">
        <f ca="1">+IF(OFFSET('Hygiene Data'!$H$11,0,10*ROW('Hygiene Data'!H133))="","",OFFSET('Hygiene Data'!$H$11,0,10*ROW('Hygiene Data'!H133)))</f>
        <v/>
      </c>
      <c r="EB139" s="371" t="str">
        <f ca="1">+IF(OFFSET('Hygiene Data'!$H$12,0,10*ROW('Hygiene Data'!H133))="","",OFFSET('Hygiene Data'!$H$12,0,10*ROW('Hygiene Data'!H133)))</f>
        <v/>
      </c>
      <c r="EC139" s="371" t="str">
        <f ca="1">+IF(OFFSET('Hygiene Data'!$H$13,0,10*ROW('Hygiene Data'!H133))="","",OFFSET('Hygiene Data'!$H$13,0,10*ROW('Hygiene Data'!H133)))</f>
        <v/>
      </c>
      <c r="ED139" s="371" t="str">
        <f ca="1">+IF(OFFSET('Hygiene Data'!$I$11,0,10*ROW('Hygiene Data'!I133))="","",OFFSET('Hygiene Data'!$I$11,0,10*ROW('Hygiene Data'!I133)))</f>
        <v/>
      </c>
      <c r="EE139" s="371" t="str">
        <f ca="1">+IF(OFFSET('Hygiene Data'!$I$12,0,10*ROW('Hygiene Data'!I133))="","",OFFSET('Hygiene Data'!$I$12,0,10*ROW('Hygiene Data'!I133)))</f>
        <v/>
      </c>
      <c r="EF139" s="371" t="str">
        <f ca="1">+IF(OFFSET('Hygiene Data'!$I$13,0,10*ROW('Hygiene Data'!I133))="","",OFFSET('Hygiene Data'!$I$13,0,10*ROW('Hygiene Data'!I133)))</f>
        <v/>
      </c>
    </row>
    <row r="140" spans="1:136" x14ac:dyDescent="0.25">
      <c r="A140" s="480" t="str">
        <f ca="1">+IF(OFFSET('Water Data'!$B$2,0,10*ROW('Water Data'!E134))="","",OFFSET('Water Data'!$B$2,0,10*ROW('Water Data'!E134)))</f>
        <v/>
      </c>
      <c r="B140" s="480"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7" t="str">
        <f t="shared" ca="1" si="2"/>
        <v/>
      </c>
      <c r="D140" s="508"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8"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8"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8"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8"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8"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8"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8"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8"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8"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8"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8"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8"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8"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8"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8"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8"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8"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9"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9"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9"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9"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9"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9"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9"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9"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9"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9"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9"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9"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9"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9"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9"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9"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9"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9"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9"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9"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9"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9"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9"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9"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9"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9"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9"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9"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9"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9"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10"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6"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10"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10"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10"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10"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10"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10"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10"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10"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10"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10"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10"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10"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10"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10"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10"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10"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1" t="str">
        <f ca="1">+IF(OFFSET('Water Data'!$D$27,0,10*ROW('Water Data'!D134))="","",OFFSET('Water Data'!$D$27,0,10*ROW('Water Data'!D134)))</f>
        <v/>
      </c>
      <c r="BT140" s="371" t="str">
        <f ca="1">+IF(OFFSET('Water Data'!$D$28,0,10*ROW('Water Data'!D134))="","",OFFSET('Water Data'!$D$28,0,10*ROW('Water Data'!D134)))</f>
        <v/>
      </c>
      <c r="BU140" s="371" t="str">
        <f ca="1">+IF(OFFSET('Water Data'!$D$29,0,10*ROW('Water Data'!D134))="","",OFFSET('Water Data'!$D$29,0,10*ROW('Water Data'!D134)))</f>
        <v/>
      </c>
      <c r="BV140" s="371" t="str">
        <f ca="1">+IF(OFFSET('Water Data'!$E$27,0,10*ROW('Water Data'!E134))="","",OFFSET('Water Data'!$E$27,0,10*ROW('Water Data'!E134)))</f>
        <v/>
      </c>
      <c r="BW140" s="371" t="str">
        <f ca="1">+IF(OFFSET('Water Data'!$E$28,0,10*ROW('Water Data'!E134))="","",OFFSET('Water Data'!$E$28,0,10*ROW('Water Data'!E134)))</f>
        <v/>
      </c>
      <c r="BX140" s="371" t="str">
        <f ca="1">+IF(OFFSET('Water Data'!$E$29,0,10*ROW('Water Data'!E134))="","",OFFSET('Water Data'!$E$29,0,10*ROW('Water Data'!E134)))</f>
        <v/>
      </c>
      <c r="BY140" s="371" t="str">
        <f ca="1">+IF(OFFSET('Water Data'!$F$27,0,10*ROW('Water Data'!F134))="","",OFFSET('Water Data'!$F$27,0,10*ROW('Water Data'!F134)))</f>
        <v/>
      </c>
      <c r="BZ140" s="371" t="str">
        <f ca="1">+IF(OFFSET('Water Data'!$F$28,0,10*ROW('Water Data'!F134))="","",OFFSET('Water Data'!$F$28,0,10*ROW('Water Data'!F134)))</f>
        <v/>
      </c>
      <c r="CA140" s="371" t="str">
        <f ca="1">+IF(OFFSET('Water Data'!$F$29,0,10*ROW('Water Data'!F134))="","",OFFSET('Water Data'!$F$29,0,10*ROW('Water Data'!F134)))</f>
        <v/>
      </c>
      <c r="CB140" s="371" t="str">
        <f ca="1">+IF(OFFSET('Water Data'!$G$27,0,10*ROW('Water Data'!G134))="","",OFFSET('Water Data'!$G$27,0,10*ROW('Water Data'!G134)))</f>
        <v/>
      </c>
      <c r="CC140" s="371" t="str">
        <f ca="1">+IF(OFFSET('Water Data'!$G$28,0,10*ROW('Water Data'!G134))="","",OFFSET('Water Data'!$G$28,0,10*ROW('Water Data'!G134)))</f>
        <v/>
      </c>
      <c r="CD140" s="371" t="str">
        <f ca="1">+IF(OFFSET('Water Data'!$G$29,0,10*ROW('Water Data'!G134))="","",OFFSET('Water Data'!$G$29,0,10*ROW('Water Data'!G134)))</f>
        <v/>
      </c>
      <c r="CE140" s="371" t="str">
        <f ca="1">+IF(OFFSET('Water Data'!$H$27,0,10*ROW('Water Data'!H134))="","",OFFSET('Water Data'!$H$27,0,10*ROW('Water Data'!H134)))</f>
        <v/>
      </c>
      <c r="CF140" s="371" t="str">
        <f ca="1">+IF(OFFSET('Water Data'!$H$28,0,10*ROW('Water Data'!H134))="","",OFFSET('Water Data'!$H$28,0,10*ROW('Water Data'!H134)))</f>
        <v/>
      </c>
      <c r="CG140" s="371" t="str">
        <f ca="1">+IF(OFFSET('Water Data'!$H$29,0,10*ROW('Water Data'!H134))="","",OFFSET('Water Data'!$H$29,0,10*ROW('Water Data'!H134)))</f>
        <v/>
      </c>
      <c r="CH140" s="371" t="str">
        <f ca="1">+IF(OFFSET('Water Data'!$I$27,0,10*ROW('Water Data'!I134))="","",OFFSET('Water Data'!$I$27,0,10*ROW('Water Data'!I134)))</f>
        <v/>
      </c>
      <c r="CI140" s="371" t="str">
        <f ca="1">+IF(OFFSET('Water Data'!$I$28,0,10*ROW('Water Data'!I134))="","",OFFSET('Water Data'!$I$28,0,10*ROW('Water Data'!I134)))</f>
        <v/>
      </c>
      <c r="CJ140" s="371" t="str">
        <f ca="1">+IF(OFFSET('Water Data'!$I$29,0,10*ROW('Water Data'!I134))="","",OFFSET('Water Data'!$I$29,0,10*ROW('Water Data'!I134)))</f>
        <v/>
      </c>
      <c r="CK140" s="371" t="str">
        <f ca="1">+IF(OFFSET('Sanitation Data'!$D$28,0,10*ROW('Sanitation Data'!D134))="","",OFFSET('Sanitation Data'!$D$28,0,10*ROW('Sanitation Data'!D134)))</f>
        <v/>
      </c>
      <c r="CL140" s="371" t="str">
        <f ca="1">+IF(OFFSET('Sanitation Data'!$D$29,0,10*ROW('Sanitation Data'!D134))="","",OFFSET('Sanitation Data'!$D$29,0,10*ROW('Sanitation Data'!D134)))</f>
        <v/>
      </c>
      <c r="CM140" s="371" t="str">
        <f ca="1">+IF(OFFSET('Sanitation Data'!$D$30,0,10*ROW('Sanitation Data'!D134))="","",OFFSET('Sanitation Data'!$D$30,0,10*ROW('Sanitation Data'!D134)))</f>
        <v/>
      </c>
      <c r="CN140" s="371" t="str">
        <f ca="1">+IF(OFFSET('Sanitation Data'!$D$31,0,10*ROW('Sanitation Data'!D134))="","",OFFSET('Sanitation Data'!$D$31,0,10*ROW('Sanitation Data'!D134)))</f>
        <v/>
      </c>
      <c r="CO140" s="371" t="str">
        <f ca="1">+IF(OFFSET('Sanitation Data'!$D$32,0,10*ROW('Sanitation Data'!D134))="","",OFFSET('Sanitation Data'!$D$32,0,10*ROW('Sanitation Data'!D134)))</f>
        <v/>
      </c>
      <c r="CP140" s="371" t="str">
        <f ca="1">+IF(OFFSET('Sanitation Data'!$E$28,0,10*ROW('Sanitation Data'!E134))="","",OFFSET('Sanitation Data'!$E$28,0,10*ROW('Sanitation Data'!E134)))</f>
        <v/>
      </c>
      <c r="CQ140" s="371" t="str">
        <f ca="1">+IF(OFFSET('Sanitation Data'!$E$29,0,10*ROW('Sanitation Data'!E134))="","",OFFSET('Sanitation Data'!$E$29,0,10*ROW('Sanitation Data'!E134)))</f>
        <v/>
      </c>
      <c r="CR140" s="371" t="str">
        <f ca="1">+IF(OFFSET('Sanitation Data'!$E$30,0,10*ROW('Sanitation Data'!E134))="","",OFFSET('Sanitation Data'!$E$30,0,10*ROW('Sanitation Data'!E134)))</f>
        <v/>
      </c>
      <c r="CS140" s="371" t="str">
        <f ca="1">+IF(OFFSET('Sanitation Data'!$E$31,0,10*ROW('Sanitation Data'!E134))="","",OFFSET('Sanitation Data'!$E$31,0,10*ROW('Sanitation Data'!E134)))</f>
        <v/>
      </c>
      <c r="CT140" s="371" t="str">
        <f ca="1">+IF(OFFSET('Sanitation Data'!$E$32,0,10*ROW('Sanitation Data'!E134))="","",OFFSET('Sanitation Data'!$E$32,0,10*ROW('Sanitation Data'!E134)))</f>
        <v/>
      </c>
      <c r="CU140" s="371" t="str">
        <f ca="1">+IF(OFFSET('Sanitation Data'!$F$28,0,10*ROW('Sanitation Data'!F134))="","",OFFSET('Sanitation Data'!$F$28,0,10*ROW('Sanitation Data'!F134)))</f>
        <v/>
      </c>
      <c r="CV140" s="371" t="str">
        <f ca="1">+IF(OFFSET('Sanitation Data'!$F$29,0,10*ROW('Sanitation Data'!F134))="","",OFFSET('Sanitation Data'!$F$29,0,10*ROW('Sanitation Data'!F134)))</f>
        <v/>
      </c>
      <c r="CW140" s="371" t="str">
        <f ca="1">+IF(OFFSET('Sanitation Data'!$F$30,0,10*ROW('Sanitation Data'!F134))="","",OFFSET('Sanitation Data'!$F$30,0,10*ROW('Sanitation Data'!F134)))</f>
        <v/>
      </c>
      <c r="CX140" s="371" t="str">
        <f ca="1">+IF(OFFSET('Sanitation Data'!$F$31,0,10*ROW('Sanitation Data'!F134))="","",OFFSET('Sanitation Data'!$F$31,0,10*ROW('Sanitation Data'!F134)))</f>
        <v/>
      </c>
      <c r="CY140" s="371" t="str">
        <f ca="1">+IF(OFFSET('Sanitation Data'!$F$32,0,10*ROW('Sanitation Data'!F134))="","",OFFSET('Sanitation Data'!$F$32,0,10*ROW('Sanitation Data'!F134)))</f>
        <v/>
      </c>
      <c r="CZ140" s="371" t="str">
        <f ca="1">+IF(OFFSET('Sanitation Data'!$G$28,0,10*ROW('Sanitation Data'!G134))="","",OFFSET('Sanitation Data'!$G$28,0,10*ROW('Sanitation Data'!G134)))</f>
        <v/>
      </c>
      <c r="DA140" s="371" t="str">
        <f ca="1">+IF(OFFSET('Sanitation Data'!$G$29,0,10*ROW('Sanitation Data'!G134))="","",OFFSET('Sanitation Data'!$G$29,0,10*ROW('Sanitation Data'!G134)))</f>
        <v/>
      </c>
      <c r="DB140" s="371" t="str">
        <f ca="1">+IF(OFFSET('Sanitation Data'!$G$30,0,10*ROW('Sanitation Data'!G134))="","",OFFSET('Sanitation Data'!$G$30,0,10*ROW('Sanitation Data'!G134)))</f>
        <v/>
      </c>
      <c r="DC140" s="371" t="str">
        <f ca="1">+IF(OFFSET('Sanitation Data'!$G$31,0,10*ROW('Sanitation Data'!G134))="","",OFFSET('Sanitation Data'!$G$31,0,10*ROW('Sanitation Data'!G134)))</f>
        <v/>
      </c>
      <c r="DD140" s="371" t="str">
        <f ca="1">+IF(OFFSET('Sanitation Data'!$G$32,0,10*ROW('Sanitation Data'!G134))="","",OFFSET('Sanitation Data'!$G$32,0,10*ROW('Sanitation Data'!G134)))</f>
        <v/>
      </c>
      <c r="DE140" s="371" t="str">
        <f ca="1">+IF(OFFSET('Sanitation Data'!$H$28,0,10*ROW('Sanitation Data'!H134))="","",OFFSET('Sanitation Data'!$H$28,0,10*ROW('Sanitation Data'!H134)))</f>
        <v/>
      </c>
      <c r="DF140" s="371" t="str">
        <f ca="1">+IF(OFFSET('Sanitation Data'!$H$29,0,10*ROW('Sanitation Data'!H134))="","",OFFSET('Sanitation Data'!$H$29,0,10*ROW('Sanitation Data'!H134)))</f>
        <v/>
      </c>
      <c r="DG140" s="371" t="str">
        <f ca="1">+IF(OFFSET('Sanitation Data'!$H$30,0,10*ROW('Sanitation Data'!H134))="","",OFFSET('Sanitation Data'!$H$30,0,10*ROW('Sanitation Data'!H134)))</f>
        <v/>
      </c>
      <c r="DH140" s="371" t="str">
        <f ca="1">+IF(OFFSET('Sanitation Data'!$H$31,0,10*ROW('Sanitation Data'!H134))="","",OFFSET('Sanitation Data'!$H$31,0,10*ROW('Sanitation Data'!H134)))</f>
        <v/>
      </c>
      <c r="DI140" s="371" t="str">
        <f ca="1">+IF(OFFSET('Sanitation Data'!$H$32,0,10*ROW('Sanitation Data'!H134))="","",OFFSET('Sanitation Data'!$H$32,0,10*ROW('Sanitation Data'!H134)))</f>
        <v/>
      </c>
      <c r="DJ140" s="371" t="str">
        <f ca="1">+IF(OFFSET('Sanitation Data'!$I$28,0,10*ROW('Sanitation Data'!I134))="","",OFFSET('Sanitation Data'!$I$28,0,10*ROW('Sanitation Data'!I134)))</f>
        <v/>
      </c>
      <c r="DK140" s="371" t="str">
        <f ca="1">+IF(OFFSET('Sanitation Data'!$I$29,0,10*ROW('Sanitation Data'!I134))="","",OFFSET('Sanitation Data'!$I$29,0,10*ROW('Sanitation Data'!I134)))</f>
        <v/>
      </c>
      <c r="DL140" s="371" t="str">
        <f ca="1">+IF(OFFSET('Sanitation Data'!$I$30,0,10*ROW('Sanitation Data'!I134))="","",OFFSET('Sanitation Data'!$I$30,0,10*ROW('Sanitation Data'!I134)))</f>
        <v/>
      </c>
      <c r="DM140" s="371" t="str">
        <f ca="1">+IF(OFFSET('Sanitation Data'!$I$31,0,10*ROW('Sanitation Data'!I134))="","",OFFSET('Sanitation Data'!$I$31,0,10*ROW('Sanitation Data'!I134)))</f>
        <v/>
      </c>
      <c r="DN140" s="371" t="str">
        <f ca="1">+IF(OFFSET('Sanitation Data'!$I$32,0,10*ROW('Sanitation Data'!I134))="","",OFFSET('Sanitation Data'!$I$32,0,10*ROW('Sanitation Data'!I134)))</f>
        <v/>
      </c>
      <c r="DO140" s="371" t="str">
        <f ca="1">+IF(OFFSET('Hygiene Data'!$D$11,0,10*ROW('Hygiene Data'!D134))="","",OFFSET('Hygiene Data'!$D$11,0,10*ROW('Hygiene Data'!D134)))</f>
        <v/>
      </c>
      <c r="DP140" s="371" t="str">
        <f ca="1">+IF(OFFSET('Hygiene Data'!$D$12,0,10*ROW('Hygiene Data'!D134))="","",OFFSET('Hygiene Data'!$D$12,0,10*ROW('Hygiene Data'!D134)))</f>
        <v/>
      </c>
      <c r="DQ140" s="371" t="str">
        <f ca="1">+IF(OFFSET('Hygiene Data'!$D$13,0,10*ROW('Hygiene Data'!D134))="","",OFFSET('Hygiene Data'!$D$13,0,10*ROW('Hygiene Data'!D134)))</f>
        <v/>
      </c>
      <c r="DR140" s="371" t="str">
        <f ca="1">+IF(OFFSET('Hygiene Data'!$E$11,0,10*ROW('Hygiene Data'!E134))="","",OFFSET('Hygiene Data'!$E$11,0,10*ROW('Hygiene Data'!E134)))</f>
        <v/>
      </c>
      <c r="DS140" s="371" t="str">
        <f ca="1">+IF(OFFSET('Hygiene Data'!$E$12,0,10*ROW('Hygiene Data'!E134))="","",OFFSET('Hygiene Data'!$E$12,0,10*ROW('Hygiene Data'!E134)))</f>
        <v/>
      </c>
      <c r="DT140" s="371" t="str">
        <f ca="1">+IF(OFFSET('Hygiene Data'!$E$13,0,10*ROW('Hygiene Data'!E134))="","",OFFSET('Hygiene Data'!$E$13,0,10*ROW('Hygiene Data'!E134)))</f>
        <v/>
      </c>
      <c r="DU140" s="371" t="str">
        <f ca="1">+IF(OFFSET('Hygiene Data'!$F$11,0,10*ROW('Hygiene Data'!F134))="","",OFFSET('Hygiene Data'!$F$11,0,10*ROW('Hygiene Data'!F134)))</f>
        <v/>
      </c>
      <c r="DV140" s="371" t="str">
        <f ca="1">+IF(OFFSET('Hygiene Data'!$F$12,0,10*ROW('Hygiene Data'!F134))="","",OFFSET('Hygiene Data'!$F$12,0,10*ROW('Hygiene Data'!F134)))</f>
        <v/>
      </c>
      <c r="DW140" s="371" t="str">
        <f ca="1">+IF(OFFSET('Hygiene Data'!$F$13,0,10*ROW('Hygiene Data'!F134))="","",OFFSET('Hygiene Data'!$F$13,0,10*ROW('Hygiene Data'!F134)))</f>
        <v/>
      </c>
      <c r="DX140" s="371" t="str">
        <f ca="1">+IF(OFFSET('Hygiene Data'!$G$11,0,10*ROW('Hygiene Data'!G134))="","",OFFSET('Hygiene Data'!$G$11,0,10*ROW('Hygiene Data'!G134)))</f>
        <v/>
      </c>
      <c r="DY140" s="371" t="str">
        <f ca="1">+IF(OFFSET('Hygiene Data'!$G$12,0,10*ROW('Hygiene Data'!G134))="","",OFFSET('Hygiene Data'!$G$12,0,10*ROW('Hygiene Data'!G134)))</f>
        <v/>
      </c>
      <c r="DZ140" s="371" t="str">
        <f ca="1">+IF(OFFSET('Hygiene Data'!$G$13,0,10*ROW('Hygiene Data'!G134))="","",OFFSET('Hygiene Data'!$G$13,0,10*ROW('Hygiene Data'!G134)))</f>
        <v/>
      </c>
      <c r="EA140" s="371" t="str">
        <f ca="1">+IF(OFFSET('Hygiene Data'!$H$11,0,10*ROW('Hygiene Data'!H134))="","",OFFSET('Hygiene Data'!$H$11,0,10*ROW('Hygiene Data'!H134)))</f>
        <v/>
      </c>
      <c r="EB140" s="371" t="str">
        <f ca="1">+IF(OFFSET('Hygiene Data'!$H$12,0,10*ROW('Hygiene Data'!H134))="","",OFFSET('Hygiene Data'!$H$12,0,10*ROW('Hygiene Data'!H134)))</f>
        <v/>
      </c>
      <c r="EC140" s="371" t="str">
        <f ca="1">+IF(OFFSET('Hygiene Data'!$H$13,0,10*ROW('Hygiene Data'!H134))="","",OFFSET('Hygiene Data'!$H$13,0,10*ROW('Hygiene Data'!H134)))</f>
        <v/>
      </c>
      <c r="ED140" s="371" t="str">
        <f ca="1">+IF(OFFSET('Hygiene Data'!$I$11,0,10*ROW('Hygiene Data'!I134))="","",OFFSET('Hygiene Data'!$I$11,0,10*ROW('Hygiene Data'!I134)))</f>
        <v/>
      </c>
      <c r="EE140" s="371" t="str">
        <f ca="1">+IF(OFFSET('Hygiene Data'!$I$12,0,10*ROW('Hygiene Data'!I134))="","",OFFSET('Hygiene Data'!$I$12,0,10*ROW('Hygiene Data'!I134)))</f>
        <v/>
      </c>
      <c r="EF140" s="371" t="str">
        <f ca="1">+IF(OFFSET('Hygiene Data'!$I$13,0,10*ROW('Hygiene Data'!I134))="","",OFFSET('Hygiene Data'!$I$13,0,10*ROW('Hygiene Data'!I134)))</f>
        <v/>
      </c>
    </row>
    <row r="141" spans="1:136" x14ac:dyDescent="0.25">
      <c r="A141" s="480" t="str">
        <f ca="1">+IF(OFFSET('Water Data'!$B$2,0,10*ROW('Water Data'!E135))="","",OFFSET('Water Data'!$B$2,0,10*ROW('Water Data'!E135)))</f>
        <v/>
      </c>
      <c r="B141" s="480"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7" t="str">
        <f t="shared" ca="1" si="2"/>
        <v/>
      </c>
      <c r="D141" s="508"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8"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8"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8"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8"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8"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8"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8"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8"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8"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8"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8"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8"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8"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8"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8"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8"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8"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9"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9"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9"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9"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9"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9"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9"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9"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9"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9"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9"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9"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9"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9"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9"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9"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9"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9"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9"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9"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9"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9"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9"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9"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9"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9"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9"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9"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9"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9"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10"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6"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10"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10"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10"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10"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10"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10"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10"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10"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10"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10"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10"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10"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10"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10"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10"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10"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1" t="str">
        <f ca="1">+IF(OFFSET('Water Data'!$D$27,0,10*ROW('Water Data'!D135))="","",OFFSET('Water Data'!$D$27,0,10*ROW('Water Data'!D135)))</f>
        <v/>
      </c>
      <c r="BT141" s="371" t="str">
        <f ca="1">+IF(OFFSET('Water Data'!$D$28,0,10*ROW('Water Data'!D135))="","",OFFSET('Water Data'!$D$28,0,10*ROW('Water Data'!D135)))</f>
        <v/>
      </c>
      <c r="BU141" s="371" t="str">
        <f ca="1">+IF(OFFSET('Water Data'!$D$29,0,10*ROW('Water Data'!D135))="","",OFFSET('Water Data'!$D$29,0,10*ROW('Water Data'!D135)))</f>
        <v/>
      </c>
      <c r="BV141" s="371" t="str">
        <f ca="1">+IF(OFFSET('Water Data'!$E$27,0,10*ROW('Water Data'!E135))="","",OFFSET('Water Data'!$E$27,0,10*ROW('Water Data'!E135)))</f>
        <v/>
      </c>
      <c r="BW141" s="371" t="str">
        <f ca="1">+IF(OFFSET('Water Data'!$E$28,0,10*ROW('Water Data'!E135))="","",OFFSET('Water Data'!$E$28,0,10*ROW('Water Data'!E135)))</f>
        <v/>
      </c>
      <c r="BX141" s="371" t="str">
        <f ca="1">+IF(OFFSET('Water Data'!$E$29,0,10*ROW('Water Data'!E135))="","",OFFSET('Water Data'!$E$29,0,10*ROW('Water Data'!E135)))</f>
        <v/>
      </c>
      <c r="BY141" s="371" t="str">
        <f ca="1">+IF(OFFSET('Water Data'!$F$27,0,10*ROW('Water Data'!F135))="","",OFFSET('Water Data'!$F$27,0,10*ROW('Water Data'!F135)))</f>
        <v/>
      </c>
      <c r="BZ141" s="371" t="str">
        <f ca="1">+IF(OFFSET('Water Data'!$F$28,0,10*ROW('Water Data'!F135))="","",OFFSET('Water Data'!$F$28,0,10*ROW('Water Data'!F135)))</f>
        <v/>
      </c>
      <c r="CA141" s="371" t="str">
        <f ca="1">+IF(OFFSET('Water Data'!$F$29,0,10*ROW('Water Data'!F135))="","",OFFSET('Water Data'!$F$29,0,10*ROW('Water Data'!F135)))</f>
        <v/>
      </c>
      <c r="CB141" s="371" t="str">
        <f ca="1">+IF(OFFSET('Water Data'!$G$27,0,10*ROW('Water Data'!G135))="","",OFFSET('Water Data'!$G$27,0,10*ROW('Water Data'!G135)))</f>
        <v/>
      </c>
      <c r="CC141" s="371" t="str">
        <f ca="1">+IF(OFFSET('Water Data'!$G$28,0,10*ROW('Water Data'!G135))="","",OFFSET('Water Data'!$G$28,0,10*ROW('Water Data'!G135)))</f>
        <v/>
      </c>
      <c r="CD141" s="371" t="str">
        <f ca="1">+IF(OFFSET('Water Data'!$G$29,0,10*ROW('Water Data'!G135))="","",OFFSET('Water Data'!$G$29,0,10*ROW('Water Data'!G135)))</f>
        <v/>
      </c>
      <c r="CE141" s="371" t="str">
        <f ca="1">+IF(OFFSET('Water Data'!$H$27,0,10*ROW('Water Data'!H135))="","",OFFSET('Water Data'!$H$27,0,10*ROW('Water Data'!H135)))</f>
        <v/>
      </c>
      <c r="CF141" s="371" t="str">
        <f ca="1">+IF(OFFSET('Water Data'!$H$28,0,10*ROW('Water Data'!H135))="","",OFFSET('Water Data'!$H$28,0,10*ROW('Water Data'!H135)))</f>
        <v/>
      </c>
      <c r="CG141" s="371" t="str">
        <f ca="1">+IF(OFFSET('Water Data'!$H$29,0,10*ROW('Water Data'!H135))="","",OFFSET('Water Data'!$H$29,0,10*ROW('Water Data'!H135)))</f>
        <v/>
      </c>
      <c r="CH141" s="371" t="str">
        <f ca="1">+IF(OFFSET('Water Data'!$I$27,0,10*ROW('Water Data'!I135))="","",OFFSET('Water Data'!$I$27,0,10*ROW('Water Data'!I135)))</f>
        <v/>
      </c>
      <c r="CI141" s="371" t="str">
        <f ca="1">+IF(OFFSET('Water Data'!$I$28,0,10*ROW('Water Data'!I135))="","",OFFSET('Water Data'!$I$28,0,10*ROW('Water Data'!I135)))</f>
        <v/>
      </c>
      <c r="CJ141" s="371" t="str">
        <f ca="1">+IF(OFFSET('Water Data'!$I$29,0,10*ROW('Water Data'!I135))="","",OFFSET('Water Data'!$I$29,0,10*ROW('Water Data'!I135)))</f>
        <v/>
      </c>
      <c r="CK141" s="371" t="str">
        <f ca="1">+IF(OFFSET('Sanitation Data'!$D$28,0,10*ROW('Sanitation Data'!D135))="","",OFFSET('Sanitation Data'!$D$28,0,10*ROW('Sanitation Data'!D135)))</f>
        <v/>
      </c>
      <c r="CL141" s="371" t="str">
        <f ca="1">+IF(OFFSET('Sanitation Data'!$D$29,0,10*ROW('Sanitation Data'!D135))="","",OFFSET('Sanitation Data'!$D$29,0,10*ROW('Sanitation Data'!D135)))</f>
        <v/>
      </c>
      <c r="CM141" s="371" t="str">
        <f ca="1">+IF(OFFSET('Sanitation Data'!$D$30,0,10*ROW('Sanitation Data'!D135))="","",OFFSET('Sanitation Data'!$D$30,0,10*ROW('Sanitation Data'!D135)))</f>
        <v/>
      </c>
      <c r="CN141" s="371" t="str">
        <f ca="1">+IF(OFFSET('Sanitation Data'!$D$31,0,10*ROW('Sanitation Data'!D135))="","",OFFSET('Sanitation Data'!$D$31,0,10*ROW('Sanitation Data'!D135)))</f>
        <v/>
      </c>
      <c r="CO141" s="371" t="str">
        <f ca="1">+IF(OFFSET('Sanitation Data'!$D$32,0,10*ROW('Sanitation Data'!D135))="","",OFFSET('Sanitation Data'!$D$32,0,10*ROW('Sanitation Data'!D135)))</f>
        <v/>
      </c>
      <c r="CP141" s="371" t="str">
        <f ca="1">+IF(OFFSET('Sanitation Data'!$E$28,0,10*ROW('Sanitation Data'!E135))="","",OFFSET('Sanitation Data'!$E$28,0,10*ROW('Sanitation Data'!E135)))</f>
        <v/>
      </c>
      <c r="CQ141" s="371" t="str">
        <f ca="1">+IF(OFFSET('Sanitation Data'!$E$29,0,10*ROW('Sanitation Data'!E135))="","",OFFSET('Sanitation Data'!$E$29,0,10*ROW('Sanitation Data'!E135)))</f>
        <v/>
      </c>
      <c r="CR141" s="371" t="str">
        <f ca="1">+IF(OFFSET('Sanitation Data'!$E$30,0,10*ROW('Sanitation Data'!E135))="","",OFFSET('Sanitation Data'!$E$30,0,10*ROW('Sanitation Data'!E135)))</f>
        <v/>
      </c>
      <c r="CS141" s="371" t="str">
        <f ca="1">+IF(OFFSET('Sanitation Data'!$E$31,0,10*ROW('Sanitation Data'!E135))="","",OFFSET('Sanitation Data'!$E$31,0,10*ROW('Sanitation Data'!E135)))</f>
        <v/>
      </c>
      <c r="CT141" s="371" t="str">
        <f ca="1">+IF(OFFSET('Sanitation Data'!$E$32,0,10*ROW('Sanitation Data'!E135))="","",OFFSET('Sanitation Data'!$E$32,0,10*ROW('Sanitation Data'!E135)))</f>
        <v/>
      </c>
      <c r="CU141" s="371" t="str">
        <f ca="1">+IF(OFFSET('Sanitation Data'!$F$28,0,10*ROW('Sanitation Data'!F135))="","",OFFSET('Sanitation Data'!$F$28,0,10*ROW('Sanitation Data'!F135)))</f>
        <v/>
      </c>
      <c r="CV141" s="371" t="str">
        <f ca="1">+IF(OFFSET('Sanitation Data'!$F$29,0,10*ROW('Sanitation Data'!F135))="","",OFFSET('Sanitation Data'!$F$29,0,10*ROW('Sanitation Data'!F135)))</f>
        <v/>
      </c>
      <c r="CW141" s="371" t="str">
        <f ca="1">+IF(OFFSET('Sanitation Data'!$F$30,0,10*ROW('Sanitation Data'!F135))="","",OFFSET('Sanitation Data'!$F$30,0,10*ROW('Sanitation Data'!F135)))</f>
        <v/>
      </c>
      <c r="CX141" s="371" t="str">
        <f ca="1">+IF(OFFSET('Sanitation Data'!$F$31,0,10*ROW('Sanitation Data'!F135))="","",OFFSET('Sanitation Data'!$F$31,0,10*ROW('Sanitation Data'!F135)))</f>
        <v/>
      </c>
      <c r="CY141" s="371" t="str">
        <f ca="1">+IF(OFFSET('Sanitation Data'!$F$32,0,10*ROW('Sanitation Data'!F135))="","",OFFSET('Sanitation Data'!$F$32,0,10*ROW('Sanitation Data'!F135)))</f>
        <v/>
      </c>
      <c r="CZ141" s="371" t="str">
        <f ca="1">+IF(OFFSET('Sanitation Data'!$G$28,0,10*ROW('Sanitation Data'!G135))="","",OFFSET('Sanitation Data'!$G$28,0,10*ROW('Sanitation Data'!G135)))</f>
        <v/>
      </c>
      <c r="DA141" s="371" t="str">
        <f ca="1">+IF(OFFSET('Sanitation Data'!$G$29,0,10*ROW('Sanitation Data'!G135))="","",OFFSET('Sanitation Data'!$G$29,0,10*ROW('Sanitation Data'!G135)))</f>
        <v/>
      </c>
      <c r="DB141" s="371" t="str">
        <f ca="1">+IF(OFFSET('Sanitation Data'!$G$30,0,10*ROW('Sanitation Data'!G135))="","",OFFSET('Sanitation Data'!$G$30,0,10*ROW('Sanitation Data'!G135)))</f>
        <v/>
      </c>
      <c r="DC141" s="371" t="str">
        <f ca="1">+IF(OFFSET('Sanitation Data'!$G$31,0,10*ROW('Sanitation Data'!G135))="","",OFFSET('Sanitation Data'!$G$31,0,10*ROW('Sanitation Data'!G135)))</f>
        <v/>
      </c>
      <c r="DD141" s="371" t="str">
        <f ca="1">+IF(OFFSET('Sanitation Data'!$G$32,0,10*ROW('Sanitation Data'!G135))="","",OFFSET('Sanitation Data'!$G$32,0,10*ROW('Sanitation Data'!G135)))</f>
        <v/>
      </c>
      <c r="DE141" s="371" t="str">
        <f ca="1">+IF(OFFSET('Sanitation Data'!$H$28,0,10*ROW('Sanitation Data'!H135))="","",OFFSET('Sanitation Data'!$H$28,0,10*ROW('Sanitation Data'!H135)))</f>
        <v/>
      </c>
      <c r="DF141" s="371" t="str">
        <f ca="1">+IF(OFFSET('Sanitation Data'!$H$29,0,10*ROW('Sanitation Data'!H135))="","",OFFSET('Sanitation Data'!$H$29,0,10*ROW('Sanitation Data'!H135)))</f>
        <v/>
      </c>
      <c r="DG141" s="371" t="str">
        <f ca="1">+IF(OFFSET('Sanitation Data'!$H$30,0,10*ROW('Sanitation Data'!H135))="","",OFFSET('Sanitation Data'!$H$30,0,10*ROW('Sanitation Data'!H135)))</f>
        <v/>
      </c>
      <c r="DH141" s="371" t="str">
        <f ca="1">+IF(OFFSET('Sanitation Data'!$H$31,0,10*ROW('Sanitation Data'!H135))="","",OFFSET('Sanitation Data'!$H$31,0,10*ROW('Sanitation Data'!H135)))</f>
        <v/>
      </c>
      <c r="DI141" s="371" t="str">
        <f ca="1">+IF(OFFSET('Sanitation Data'!$H$32,0,10*ROW('Sanitation Data'!H135))="","",OFFSET('Sanitation Data'!$H$32,0,10*ROW('Sanitation Data'!H135)))</f>
        <v/>
      </c>
      <c r="DJ141" s="371" t="str">
        <f ca="1">+IF(OFFSET('Sanitation Data'!$I$28,0,10*ROW('Sanitation Data'!I135))="","",OFFSET('Sanitation Data'!$I$28,0,10*ROW('Sanitation Data'!I135)))</f>
        <v/>
      </c>
      <c r="DK141" s="371" t="str">
        <f ca="1">+IF(OFFSET('Sanitation Data'!$I$29,0,10*ROW('Sanitation Data'!I135))="","",OFFSET('Sanitation Data'!$I$29,0,10*ROW('Sanitation Data'!I135)))</f>
        <v/>
      </c>
      <c r="DL141" s="371" t="str">
        <f ca="1">+IF(OFFSET('Sanitation Data'!$I$30,0,10*ROW('Sanitation Data'!I135))="","",OFFSET('Sanitation Data'!$I$30,0,10*ROW('Sanitation Data'!I135)))</f>
        <v/>
      </c>
      <c r="DM141" s="371" t="str">
        <f ca="1">+IF(OFFSET('Sanitation Data'!$I$31,0,10*ROW('Sanitation Data'!I135))="","",OFFSET('Sanitation Data'!$I$31,0,10*ROW('Sanitation Data'!I135)))</f>
        <v/>
      </c>
      <c r="DN141" s="371" t="str">
        <f ca="1">+IF(OFFSET('Sanitation Data'!$I$32,0,10*ROW('Sanitation Data'!I135))="","",OFFSET('Sanitation Data'!$I$32,0,10*ROW('Sanitation Data'!I135)))</f>
        <v/>
      </c>
      <c r="DO141" s="371" t="str">
        <f ca="1">+IF(OFFSET('Hygiene Data'!$D$11,0,10*ROW('Hygiene Data'!D135))="","",OFFSET('Hygiene Data'!$D$11,0,10*ROW('Hygiene Data'!D135)))</f>
        <v/>
      </c>
      <c r="DP141" s="371" t="str">
        <f ca="1">+IF(OFFSET('Hygiene Data'!$D$12,0,10*ROW('Hygiene Data'!D135))="","",OFFSET('Hygiene Data'!$D$12,0,10*ROW('Hygiene Data'!D135)))</f>
        <v/>
      </c>
      <c r="DQ141" s="371" t="str">
        <f ca="1">+IF(OFFSET('Hygiene Data'!$D$13,0,10*ROW('Hygiene Data'!D135))="","",OFFSET('Hygiene Data'!$D$13,0,10*ROW('Hygiene Data'!D135)))</f>
        <v/>
      </c>
      <c r="DR141" s="371" t="str">
        <f ca="1">+IF(OFFSET('Hygiene Data'!$E$11,0,10*ROW('Hygiene Data'!E135))="","",OFFSET('Hygiene Data'!$E$11,0,10*ROW('Hygiene Data'!E135)))</f>
        <v/>
      </c>
      <c r="DS141" s="371" t="str">
        <f ca="1">+IF(OFFSET('Hygiene Data'!$E$12,0,10*ROW('Hygiene Data'!E135))="","",OFFSET('Hygiene Data'!$E$12,0,10*ROW('Hygiene Data'!E135)))</f>
        <v/>
      </c>
      <c r="DT141" s="371" t="str">
        <f ca="1">+IF(OFFSET('Hygiene Data'!$E$13,0,10*ROW('Hygiene Data'!E135))="","",OFFSET('Hygiene Data'!$E$13,0,10*ROW('Hygiene Data'!E135)))</f>
        <v/>
      </c>
      <c r="DU141" s="371" t="str">
        <f ca="1">+IF(OFFSET('Hygiene Data'!$F$11,0,10*ROW('Hygiene Data'!F135))="","",OFFSET('Hygiene Data'!$F$11,0,10*ROW('Hygiene Data'!F135)))</f>
        <v/>
      </c>
      <c r="DV141" s="371" t="str">
        <f ca="1">+IF(OFFSET('Hygiene Data'!$F$12,0,10*ROW('Hygiene Data'!F135))="","",OFFSET('Hygiene Data'!$F$12,0,10*ROW('Hygiene Data'!F135)))</f>
        <v/>
      </c>
      <c r="DW141" s="371" t="str">
        <f ca="1">+IF(OFFSET('Hygiene Data'!$F$13,0,10*ROW('Hygiene Data'!F135))="","",OFFSET('Hygiene Data'!$F$13,0,10*ROW('Hygiene Data'!F135)))</f>
        <v/>
      </c>
      <c r="DX141" s="371" t="str">
        <f ca="1">+IF(OFFSET('Hygiene Data'!$G$11,0,10*ROW('Hygiene Data'!G135))="","",OFFSET('Hygiene Data'!$G$11,0,10*ROW('Hygiene Data'!G135)))</f>
        <v/>
      </c>
      <c r="DY141" s="371" t="str">
        <f ca="1">+IF(OFFSET('Hygiene Data'!$G$12,0,10*ROW('Hygiene Data'!G135))="","",OFFSET('Hygiene Data'!$G$12,0,10*ROW('Hygiene Data'!G135)))</f>
        <v/>
      </c>
      <c r="DZ141" s="371" t="str">
        <f ca="1">+IF(OFFSET('Hygiene Data'!$G$13,0,10*ROW('Hygiene Data'!G135))="","",OFFSET('Hygiene Data'!$G$13,0,10*ROW('Hygiene Data'!G135)))</f>
        <v/>
      </c>
      <c r="EA141" s="371" t="str">
        <f ca="1">+IF(OFFSET('Hygiene Data'!$H$11,0,10*ROW('Hygiene Data'!H135))="","",OFFSET('Hygiene Data'!$H$11,0,10*ROW('Hygiene Data'!H135)))</f>
        <v/>
      </c>
      <c r="EB141" s="371" t="str">
        <f ca="1">+IF(OFFSET('Hygiene Data'!$H$12,0,10*ROW('Hygiene Data'!H135))="","",OFFSET('Hygiene Data'!$H$12,0,10*ROW('Hygiene Data'!H135)))</f>
        <v/>
      </c>
      <c r="EC141" s="371" t="str">
        <f ca="1">+IF(OFFSET('Hygiene Data'!$H$13,0,10*ROW('Hygiene Data'!H135))="","",OFFSET('Hygiene Data'!$H$13,0,10*ROW('Hygiene Data'!H135)))</f>
        <v/>
      </c>
      <c r="ED141" s="371" t="str">
        <f ca="1">+IF(OFFSET('Hygiene Data'!$I$11,0,10*ROW('Hygiene Data'!I135))="","",OFFSET('Hygiene Data'!$I$11,0,10*ROW('Hygiene Data'!I135)))</f>
        <v/>
      </c>
      <c r="EE141" s="371" t="str">
        <f ca="1">+IF(OFFSET('Hygiene Data'!$I$12,0,10*ROW('Hygiene Data'!I135))="","",OFFSET('Hygiene Data'!$I$12,0,10*ROW('Hygiene Data'!I135)))</f>
        <v/>
      </c>
      <c r="EF141" s="371" t="str">
        <f ca="1">+IF(OFFSET('Hygiene Data'!$I$13,0,10*ROW('Hygiene Data'!I135))="","",OFFSET('Hygiene Data'!$I$13,0,10*ROW('Hygiene Data'!I135)))</f>
        <v/>
      </c>
    </row>
    <row r="142" spans="1:136" x14ac:dyDescent="0.25">
      <c r="A142" s="480" t="str">
        <f ca="1">+IF(OFFSET('Water Data'!$B$2,0,10*ROW('Water Data'!E136))="","",OFFSET('Water Data'!$B$2,0,10*ROW('Water Data'!E136)))</f>
        <v/>
      </c>
      <c r="B142" s="480"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7" t="str">
        <f t="shared" ca="1" si="2"/>
        <v/>
      </c>
      <c r="D142" s="508"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8"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8"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8"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8"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8"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8"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8"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8"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8"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8"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8"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8"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8"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8"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8"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8"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8"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9"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9"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9"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9"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9"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9"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9"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9"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9"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9"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9"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9"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9"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9"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9"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9"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9"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9"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9"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9"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9"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9"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9"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9"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9"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9"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9"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9"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9"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9"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10"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6"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10"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10"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10"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10"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10"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10"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10"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10"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10"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10"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10"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10"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10"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10"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10"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10"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1" t="str">
        <f ca="1">+IF(OFFSET('Water Data'!$D$27,0,10*ROW('Water Data'!D136))="","",OFFSET('Water Data'!$D$27,0,10*ROW('Water Data'!D136)))</f>
        <v/>
      </c>
      <c r="BT142" s="371" t="str">
        <f ca="1">+IF(OFFSET('Water Data'!$D$28,0,10*ROW('Water Data'!D136))="","",OFFSET('Water Data'!$D$28,0,10*ROW('Water Data'!D136)))</f>
        <v/>
      </c>
      <c r="BU142" s="371" t="str">
        <f ca="1">+IF(OFFSET('Water Data'!$D$29,0,10*ROW('Water Data'!D136))="","",OFFSET('Water Data'!$D$29,0,10*ROW('Water Data'!D136)))</f>
        <v/>
      </c>
      <c r="BV142" s="371" t="str">
        <f ca="1">+IF(OFFSET('Water Data'!$E$27,0,10*ROW('Water Data'!E136))="","",OFFSET('Water Data'!$E$27,0,10*ROW('Water Data'!E136)))</f>
        <v/>
      </c>
      <c r="BW142" s="371" t="str">
        <f ca="1">+IF(OFFSET('Water Data'!$E$28,0,10*ROW('Water Data'!E136))="","",OFFSET('Water Data'!$E$28,0,10*ROW('Water Data'!E136)))</f>
        <v/>
      </c>
      <c r="BX142" s="371" t="str">
        <f ca="1">+IF(OFFSET('Water Data'!$E$29,0,10*ROW('Water Data'!E136))="","",OFFSET('Water Data'!$E$29,0,10*ROW('Water Data'!E136)))</f>
        <v/>
      </c>
      <c r="BY142" s="371" t="str">
        <f ca="1">+IF(OFFSET('Water Data'!$F$27,0,10*ROW('Water Data'!F136))="","",OFFSET('Water Data'!$F$27,0,10*ROW('Water Data'!F136)))</f>
        <v/>
      </c>
      <c r="BZ142" s="371" t="str">
        <f ca="1">+IF(OFFSET('Water Data'!$F$28,0,10*ROW('Water Data'!F136))="","",OFFSET('Water Data'!$F$28,0,10*ROW('Water Data'!F136)))</f>
        <v/>
      </c>
      <c r="CA142" s="371" t="str">
        <f ca="1">+IF(OFFSET('Water Data'!$F$29,0,10*ROW('Water Data'!F136))="","",OFFSET('Water Data'!$F$29,0,10*ROW('Water Data'!F136)))</f>
        <v/>
      </c>
      <c r="CB142" s="371" t="str">
        <f ca="1">+IF(OFFSET('Water Data'!$G$27,0,10*ROW('Water Data'!G136))="","",OFFSET('Water Data'!$G$27,0,10*ROW('Water Data'!G136)))</f>
        <v/>
      </c>
      <c r="CC142" s="371" t="str">
        <f ca="1">+IF(OFFSET('Water Data'!$G$28,0,10*ROW('Water Data'!G136))="","",OFFSET('Water Data'!$G$28,0,10*ROW('Water Data'!G136)))</f>
        <v/>
      </c>
      <c r="CD142" s="371" t="str">
        <f ca="1">+IF(OFFSET('Water Data'!$G$29,0,10*ROW('Water Data'!G136))="","",OFFSET('Water Data'!$G$29,0,10*ROW('Water Data'!G136)))</f>
        <v/>
      </c>
      <c r="CE142" s="371" t="str">
        <f ca="1">+IF(OFFSET('Water Data'!$H$27,0,10*ROW('Water Data'!H136))="","",OFFSET('Water Data'!$H$27,0,10*ROW('Water Data'!H136)))</f>
        <v/>
      </c>
      <c r="CF142" s="371" t="str">
        <f ca="1">+IF(OFFSET('Water Data'!$H$28,0,10*ROW('Water Data'!H136))="","",OFFSET('Water Data'!$H$28,0,10*ROW('Water Data'!H136)))</f>
        <v/>
      </c>
      <c r="CG142" s="371" t="str">
        <f ca="1">+IF(OFFSET('Water Data'!$H$29,0,10*ROW('Water Data'!H136))="","",OFFSET('Water Data'!$H$29,0,10*ROW('Water Data'!H136)))</f>
        <v/>
      </c>
      <c r="CH142" s="371" t="str">
        <f ca="1">+IF(OFFSET('Water Data'!$I$27,0,10*ROW('Water Data'!I136))="","",OFFSET('Water Data'!$I$27,0,10*ROW('Water Data'!I136)))</f>
        <v/>
      </c>
      <c r="CI142" s="371" t="str">
        <f ca="1">+IF(OFFSET('Water Data'!$I$28,0,10*ROW('Water Data'!I136))="","",OFFSET('Water Data'!$I$28,0,10*ROW('Water Data'!I136)))</f>
        <v/>
      </c>
      <c r="CJ142" s="371" t="str">
        <f ca="1">+IF(OFFSET('Water Data'!$I$29,0,10*ROW('Water Data'!I136))="","",OFFSET('Water Data'!$I$29,0,10*ROW('Water Data'!I136)))</f>
        <v/>
      </c>
      <c r="CK142" s="371" t="str">
        <f ca="1">+IF(OFFSET('Sanitation Data'!$D$28,0,10*ROW('Sanitation Data'!D136))="","",OFFSET('Sanitation Data'!$D$28,0,10*ROW('Sanitation Data'!D136)))</f>
        <v/>
      </c>
      <c r="CL142" s="371" t="str">
        <f ca="1">+IF(OFFSET('Sanitation Data'!$D$29,0,10*ROW('Sanitation Data'!D136))="","",OFFSET('Sanitation Data'!$D$29,0,10*ROW('Sanitation Data'!D136)))</f>
        <v/>
      </c>
      <c r="CM142" s="371" t="str">
        <f ca="1">+IF(OFFSET('Sanitation Data'!$D$30,0,10*ROW('Sanitation Data'!D136))="","",OFFSET('Sanitation Data'!$D$30,0,10*ROW('Sanitation Data'!D136)))</f>
        <v/>
      </c>
      <c r="CN142" s="371" t="str">
        <f ca="1">+IF(OFFSET('Sanitation Data'!$D$31,0,10*ROW('Sanitation Data'!D136))="","",OFFSET('Sanitation Data'!$D$31,0,10*ROW('Sanitation Data'!D136)))</f>
        <v/>
      </c>
      <c r="CO142" s="371" t="str">
        <f ca="1">+IF(OFFSET('Sanitation Data'!$D$32,0,10*ROW('Sanitation Data'!D136))="","",OFFSET('Sanitation Data'!$D$32,0,10*ROW('Sanitation Data'!D136)))</f>
        <v/>
      </c>
      <c r="CP142" s="371" t="str">
        <f ca="1">+IF(OFFSET('Sanitation Data'!$E$28,0,10*ROW('Sanitation Data'!E136))="","",OFFSET('Sanitation Data'!$E$28,0,10*ROW('Sanitation Data'!E136)))</f>
        <v/>
      </c>
      <c r="CQ142" s="371" t="str">
        <f ca="1">+IF(OFFSET('Sanitation Data'!$E$29,0,10*ROW('Sanitation Data'!E136))="","",OFFSET('Sanitation Data'!$E$29,0,10*ROW('Sanitation Data'!E136)))</f>
        <v/>
      </c>
      <c r="CR142" s="371" t="str">
        <f ca="1">+IF(OFFSET('Sanitation Data'!$E$30,0,10*ROW('Sanitation Data'!E136))="","",OFFSET('Sanitation Data'!$E$30,0,10*ROW('Sanitation Data'!E136)))</f>
        <v/>
      </c>
      <c r="CS142" s="371" t="str">
        <f ca="1">+IF(OFFSET('Sanitation Data'!$E$31,0,10*ROW('Sanitation Data'!E136))="","",OFFSET('Sanitation Data'!$E$31,0,10*ROW('Sanitation Data'!E136)))</f>
        <v/>
      </c>
      <c r="CT142" s="371" t="str">
        <f ca="1">+IF(OFFSET('Sanitation Data'!$E$32,0,10*ROW('Sanitation Data'!E136))="","",OFFSET('Sanitation Data'!$E$32,0,10*ROW('Sanitation Data'!E136)))</f>
        <v/>
      </c>
      <c r="CU142" s="371" t="str">
        <f ca="1">+IF(OFFSET('Sanitation Data'!$F$28,0,10*ROW('Sanitation Data'!F136))="","",OFFSET('Sanitation Data'!$F$28,0,10*ROW('Sanitation Data'!F136)))</f>
        <v/>
      </c>
      <c r="CV142" s="371" t="str">
        <f ca="1">+IF(OFFSET('Sanitation Data'!$F$29,0,10*ROW('Sanitation Data'!F136))="","",OFFSET('Sanitation Data'!$F$29,0,10*ROW('Sanitation Data'!F136)))</f>
        <v/>
      </c>
      <c r="CW142" s="371" t="str">
        <f ca="1">+IF(OFFSET('Sanitation Data'!$F$30,0,10*ROW('Sanitation Data'!F136))="","",OFFSET('Sanitation Data'!$F$30,0,10*ROW('Sanitation Data'!F136)))</f>
        <v/>
      </c>
      <c r="CX142" s="371" t="str">
        <f ca="1">+IF(OFFSET('Sanitation Data'!$F$31,0,10*ROW('Sanitation Data'!F136))="","",OFFSET('Sanitation Data'!$F$31,0,10*ROW('Sanitation Data'!F136)))</f>
        <v/>
      </c>
      <c r="CY142" s="371" t="str">
        <f ca="1">+IF(OFFSET('Sanitation Data'!$F$32,0,10*ROW('Sanitation Data'!F136))="","",OFFSET('Sanitation Data'!$F$32,0,10*ROW('Sanitation Data'!F136)))</f>
        <v/>
      </c>
      <c r="CZ142" s="371" t="str">
        <f ca="1">+IF(OFFSET('Sanitation Data'!$G$28,0,10*ROW('Sanitation Data'!G136))="","",OFFSET('Sanitation Data'!$G$28,0,10*ROW('Sanitation Data'!G136)))</f>
        <v/>
      </c>
      <c r="DA142" s="371" t="str">
        <f ca="1">+IF(OFFSET('Sanitation Data'!$G$29,0,10*ROW('Sanitation Data'!G136))="","",OFFSET('Sanitation Data'!$G$29,0,10*ROW('Sanitation Data'!G136)))</f>
        <v/>
      </c>
      <c r="DB142" s="371" t="str">
        <f ca="1">+IF(OFFSET('Sanitation Data'!$G$30,0,10*ROW('Sanitation Data'!G136))="","",OFFSET('Sanitation Data'!$G$30,0,10*ROW('Sanitation Data'!G136)))</f>
        <v/>
      </c>
      <c r="DC142" s="371" t="str">
        <f ca="1">+IF(OFFSET('Sanitation Data'!$G$31,0,10*ROW('Sanitation Data'!G136))="","",OFFSET('Sanitation Data'!$G$31,0,10*ROW('Sanitation Data'!G136)))</f>
        <v/>
      </c>
      <c r="DD142" s="371" t="str">
        <f ca="1">+IF(OFFSET('Sanitation Data'!$G$32,0,10*ROW('Sanitation Data'!G136))="","",OFFSET('Sanitation Data'!$G$32,0,10*ROW('Sanitation Data'!G136)))</f>
        <v/>
      </c>
      <c r="DE142" s="371" t="str">
        <f ca="1">+IF(OFFSET('Sanitation Data'!$H$28,0,10*ROW('Sanitation Data'!H136))="","",OFFSET('Sanitation Data'!$H$28,0,10*ROW('Sanitation Data'!H136)))</f>
        <v/>
      </c>
      <c r="DF142" s="371" t="str">
        <f ca="1">+IF(OFFSET('Sanitation Data'!$H$29,0,10*ROW('Sanitation Data'!H136))="","",OFFSET('Sanitation Data'!$H$29,0,10*ROW('Sanitation Data'!H136)))</f>
        <v/>
      </c>
      <c r="DG142" s="371" t="str">
        <f ca="1">+IF(OFFSET('Sanitation Data'!$H$30,0,10*ROW('Sanitation Data'!H136))="","",OFFSET('Sanitation Data'!$H$30,0,10*ROW('Sanitation Data'!H136)))</f>
        <v/>
      </c>
      <c r="DH142" s="371" t="str">
        <f ca="1">+IF(OFFSET('Sanitation Data'!$H$31,0,10*ROW('Sanitation Data'!H136))="","",OFFSET('Sanitation Data'!$H$31,0,10*ROW('Sanitation Data'!H136)))</f>
        <v/>
      </c>
      <c r="DI142" s="371" t="str">
        <f ca="1">+IF(OFFSET('Sanitation Data'!$H$32,0,10*ROW('Sanitation Data'!H136))="","",OFFSET('Sanitation Data'!$H$32,0,10*ROW('Sanitation Data'!H136)))</f>
        <v/>
      </c>
      <c r="DJ142" s="371" t="str">
        <f ca="1">+IF(OFFSET('Sanitation Data'!$I$28,0,10*ROW('Sanitation Data'!I136))="","",OFFSET('Sanitation Data'!$I$28,0,10*ROW('Sanitation Data'!I136)))</f>
        <v/>
      </c>
      <c r="DK142" s="371" t="str">
        <f ca="1">+IF(OFFSET('Sanitation Data'!$I$29,0,10*ROW('Sanitation Data'!I136))="","",OFFSET('Sanitation Data'!$I$29,0,10*ROW('Sanitation Data'!I136)))</f>
        <v/>
      </c>
      <c r="DL142" s="371" t="str">
        <f ca="1">+IF(OFFSET('Sanitation Data'!$I$30,0,10*ROW('Sanitation Data'!I136))="","",OFFSET('Sanitation Data'!$I$30,0,10*ROW('Sanitation Data'!I136)))</f>
        <v/>
      </c>
      <c r="DM142" s="371" t="str">
        <f ca="1">+IF(OFFSET('Sanitation Data'!$I$31,0,10*ROW('Sanitation Data'!I136))="","",OFFSET('Sanitation Data'!$I$31,0,10*ROW('Sanitation Data'!I136)))</f>
        <v/>
      </c>
      <c r="DN142" s="371" t="str">
        <f ca="1">+IF(OFFSET('Sanitation Data'!$I$32,0,10*ROW('Sanitation Data'!I136))="","",OFFSET('Sanitation Data'!$I$32,0,10*ROW('Sanitation Data'!I136)))</f>
        <v/>
      </c>
      <c r="DO142" s="371" t="str">
        <f ca="1">+IF(OFFSET('Hygiene Data'!$D$11,0,10*ROW('Hygiene Data'!D136))="","",OFFSET('Hygiene Data'!$D$11,0,10*ROW('Hygiene Data'!D136)))</f>
        <v/>
      </c>
      <c r="DP142" s="371" t="str">
        <f ca="1">+IF(OFFSET('Hygiene Data'!$D$12,0,10*ROW('Hygiene Data'!D136))="","",OFFSET('Hygiene Data'!$D$12,0,10*ROW('Hygiene Data'!D136)))</f>
        <v/>
      </c>
      <c r="DQ142" s="371" t="str">
        <f ca="1">+IF(OFFSET('Hygiene Data'!$D$13,0,10*ROW('Hygiene Data'!D136))="","",OFFSET('Hygiene Data'!$D$13,0,10*ROW('Hygiene Data'!D136)))</f>
        <v/>
      </c>
      <c r="DR142" s="371" t="str">
        <f ca="1">+IF(OFFSET('Hygiene Data'!$E$11,0,10*ROW('Hygiene Data'!E136))="","",OFFSET('Hygiene Data'!$E$11,0,10*ROW('Hygiene Data'!E136)))</f>
        <v/>
      </c>
      <c r="DS142" s="371" t="str">
        <f ca="1">+IF(OFFSET('Hygiene Data'!$E$12,0,10*ROW('Hygiene Data'!E136))="","",OFFSET('Hygiene Data'!$E$12,0,10*ROW('Hygiene Data'!E136)))</f>
        <v/>
      </c>
      <c r="DT142" s="371" t="str">
        <f ca="1">+IF(OFFSET('Hygiene Data'!$E$13,0,10*ROW('Hygiene Data'!E136))="","",OFFSET('Hygiene Data'!$E$13,0,10*ROW('Hygiene Data'!E136)))</f>
        <v/>
      </c>
      <c r="DU142" s="371" t="str">
        <f ca="1">+IF(OFFSET('Hygiene Data'!$F$11,0,10*ROW('Hygiene Data'!F136))="","",OFFSET('Hygiene Data'!$F$11,0,10*ROW('Hygiene Data'!F136)))</f>
        <v/>
      </c>
      <c r="DV142" s="371" t="str">
        <f ca="1">+IF(OFFSET('Hygiene Data'!$F$12,0,10*ROW('Hygiene Data'!F136))="","",OFFSET('Hygiene Data'!$F$12,0,10*ROW('Hygiene Data'!F136)))</f>
        <v/>
      </c>
      <c r="DW142" s="371" t="str">
        <f ca="1">+IF(OFFSET('Hygiene Data'!$F$13,0,10*ROW('Hygiene Data'!F136))="","",OFFSET('Hygiene Data'!$F$13,0,10*ROW('Hygiene Data'!F136)))</f>
        <v/>
      </c>
      <c r="DX142" s="371" t="str">
        <f ca="1">+IF(OFFSET('Hygiene Data'!$G$11,0,10*ROW('Hygiene Data'!G136))="","",OFFSET('Hygiene Data'!$G$11,0,10*ROW('Hygiene Data'!G136)))</f>
        <v/>
      </c>
      <c r="DY142" s="371" t="str">
        <f ca="1">+IF(OFFSET('Hygiene Data'!$G$12,0,10*ROW('Hygiene Data'!G136))="","",OFFSET('Hygiene Data'!$G$12,0,10*ROW('Hygiene Data'!G136)))</f>
        <v/>
      </c>
      <c r="DZ142" s="371" t="str">
        <f ca="1">+IF(OFFSET('Hygiene Data'!$G$13,0,10*ROW('Hygiene Data'!G136))="","",OFFSET('Hygiene Data'!$G$13,0,10*ROW('Hygiene Data'!G136)))</f>
        <v/>
      </c>
      <c r="EA142" s="371" t="str">
        <f ca="1">+IF(OFFSET('Hygiene Data'!$H$11,0,10*ROW('Hygiene Data'!H136))="","",OFFSET('Hygiene Data'!$H$11,0,10*ROW('Hygiene Data'!H136)))</f>
        <v/>
      </c>
      <c r="EB142" s="371" t="str">
        <f ca="1">+IF(OFFSET('Hygiene Data'!$H$12,0,10*ROW('Hygiene Data'!H136))="","",OFFSET('Hygiene Data'!$H$12,0,10*ROW('Hygiene Data'!H136)))</f>
        <v/>
      </c>
      <c r="EC142" s="371" t="str">
        <f ca="1">+IF(OFFSET('Hygiene Data'!$H$13,0,10*ROW('Hygiene Data'!H136))="","",OFFSET('Hygiene Data'!$H$13,0,10*ROW('Hygiene Data'!H136)))</f>
        <v/>
      </c>
      <c r="ED142" s="371" t="str">
        <f ca="1">+IF(OFFSET('Hygiene Data'!$I$11,0,10*ROW('Hygiene Data'!I136))="","",OFFSET('Hygiene Data'!$I$11,0,10*ROW('Hygiene Data'!I136)))</f>
        <v/>
      </c>
      <c r="EE142" s="371" t="str">
        <f ca="1">+IF(OFFSET('Hygiene Data'!$I$12,0,10*ROW('Hygiene Data'!I136))="","",OFFSET('Hygiene Data'!$I$12,0,10*ROW('Hygiene Data'!I136)))</f>
        <v/>
      </c>
      <c r="EF142" s="371" t="str">
        <f ca="1">+IF(OFFSET('Hygiene Data'!$I$13,0,10*ROW('Hygiene Data'!I136))="","",OFFSET('Hygiene Data'!$I$13,0,10*ROW('Hygiene Data'!I136)))</f>
        <v/>
      </c>
    </row>
    <row r="143" spans="1:136" x14ac:dyDescent="0.25">
      <c r="A143" s="480" t="str">
        <f ca="1">+IF(OFFSET('Water Data'!$B$2,0,10*ROW('Water Data'!E137))="","",OFFSET('Water Data'!$B$2,0,10*ROW('Water Data'!E137)))</f>
        <v/>
      </c>
      <c r="B143" s="480"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7" t="str">
        <f t="shared" ca="1" si="2"/>
        <v/>
      </c>
      <c r="D143" s="508"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8"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8"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8"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8"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8"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8"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8"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8"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8"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8"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8"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8"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8"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8"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8"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8"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8"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9"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9"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9"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9"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9"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9"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9"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9"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9"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9"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9"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9"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9"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9"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9"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9"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9"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9"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9"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9"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9"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9"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9"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9"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9"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9"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9"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9"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9"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9"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10"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6"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10"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10"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10"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10"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10"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10"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10"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10"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10"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10"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10"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10"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10"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10"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10"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10"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1" t="str">
        <f ca="1">+IF(OFFSET('Water Data'!$D$27,0,10*ROW('Water Data'!D137))="","",OFFSET('Water Data'!$D$27,0,10*ROW('Water Data'!D137)))</f>
        <v/>
      </c>
      <c r="BT143" s="371" t="str">
        <f ca="1">+IF(OFFSET('Water Data'!$D$28,0,10*ROW('Water Data'!D137))="","",OFFSET('Water Data'!$D$28,0,10*ROW('Water Data'!D137)))</f>
        <v/>
      </c>
      <c r="BU143" s="371" t="str">
        <f ca="1">+IF(OFFSET('Water Data'!$D$29,0,10*ROW('Water Data'!D137))="","",OFFSET('Water Data'!$D$29,0,10*ROW('Water Data'!D137)))</f>
        <v/>
      </c>
      <c r="BV143" s="371" t="str">
        <f ca="1">+IF(OFFSET('Water Data'!$E$27,0,10*ROW('Water Data'!E137))="","",OFFSET('Water Data'!$E$27,0,10*ROW('Water Data'!E137)))</f>
        <v/>
      </c>
      <c r="BW143" s="371" t="str">
        <f ca="1">+IF(OFFSET('Water Data'!$E$28,0,10*ROW('Water Data'!E137))="","",OFFSET('Water Data'!$E$28,0,10*ROW('Water Data'!E137)))</f>
        <v/>
      </c>
      <c r="BX143" s="371" t="str">
        <f ca="1">+IF(OFFSET('Water Data'!$E$29,0,10*ROW('Water Data'!E137))="","",OFFSET('Water Data'!$E$29,0,10*ROW('Water Data'!E137)))</f>
        <v/>
      </c>
      <c r="BY143" s="371" t="str">
        <f ca="1">+IF(OFFSET('Water Data'!$F$27,0,10*ROW('Water Data'!F137))="","",OFFSET('Water Data'!$F$27,0,10*ROW('Water Data'!F137)))</f>
        <v/>
      </c>
      <c r="BZ143" s="371" t="str">
        <f ca="1">+IF(OFFSET('Water Data'!$F$28,0,10*ROW('Water Data'!F137))="","",OFFSET('Water Data'!$F$28,0,10*ROW('Water Data'!F137)))</f>
        <v/>
      </c>
      <c r="CA143" s="371" t="str">
        <f ca="1">+IF(OFFSET('Water Data'!$F$29,0,10*ROW('Water Data'!F137))="","",OFFSET('Water Data'!$F$29,0,10*ROW('Water Data'!F137)))</f>
        <v/>
      </c>
      <c r="CB143" s="371" t="str">
        <f ca="1">+IF(OFFSET('Water Data'!$G$27,0,10*ROW('Water Data'!G137))="","",OFFSET('Water Data'!$G$27,0,10*ROW('Water Data'!G137)))</f>
        <v/>
      </c>
      <c r="CC143" s="371" t="str">
        <f ca="1">+IF(OFFSET('Water Data'!$G$28,0,10*ROW('Water Data'!G137))="","",OFFSET('Water Data'!$G$28,0,10*ROW('Water Data'!G137)))</f>
        <v/>
      </c>
      <c r="CD143" s="371" t="str">
        <f ca="1">+IF(OFFSET('Water Data'!$G$29,0,10*ROW('Water Data'!G137))="","",OFFSET('Water Data'!$G$29,0,10*ROW('Water Data'!G137)))</f>
        <v/>
      </c>
      <c r="CE143" s="371" t="str">
        <f ca="1">+IF(OFFSET('Water Data'!$H$27,0,10*ROW('Water Data'!H137))="","",OFFSET('Water Data'!$H$27,0,10*ROW('Water Data'!H137)))</f>
        <v/>
      </c>
      <c r="CF143" s="371" t="str">
        <f ca="1">+IF(OFFSET('Water Data'!$H$28,0,10*ROW('Water Data'!H137))="","",OFFSET('Water Data'!$H$28,0,10*ROW('Water Data'!H137)))</f>
        <v/>
      </c>
      <c r="CG143" s="371" t="str">
        <f ca="1">+IF(OFFSET('Water Data'!$H$29,0,10*ROW('Water Data'!H137))="","",OFFSET('Water Data'!$H$29,0,10*ROW('Water Data'!H137)))</f>
        <v/>
      </c>
      <c r="CH143" s="371" t="str">
        <f ca="1">+IF(OFFSET('Water Data'!$I$27,0,10*ROW('Water Data'!I137))="","",OFFSET('Water Data'!$I$27,0,10*ROW('Water Data'!I137)))</f>
        <v/>
      </c>
      <c r="CI143" s="371" t="str">
        <f ca="1">+IF(OFFSET('Water Data'!$I$28,0,10*ROW('Water Data'!I137))="","",OFFSET('Water Data'!$I$28,0,10*ROW('Water Data'!I137)))</f>
        <v/>
      </c>
      <c r="CJ143" s="371" t="str">
        <f ca="1">+IF(OFFSET('Water Data'!$I$29,0,10*ROW('Water Data'!I137))="","",OFFSET('Water Data'!$I$29,0,10*ROW('Water Data'!I137)))</f>
        <v/>
      </c>
      <c r="CK143" s="371" t="str">
        <f ca="1">+IF(OFFSET('Sanitation Data'!$D$28,0,10*ROW('Sanitation Data'!D137))="","",OFFSET('Sanitation Data'!$D$28,0,10*ROW('Sanitation Data'!D137)))</f>
        <v/>
      </c>
      <c r="CL143" s="371" t="str">
        <f ca="1">+IF(OFFSET('Sanitation Data'!$D$29,0,10*ROW('Sanitation Data'!D137))="","",OFFSET('Sanitation Data'!$D$29,0,10*ROW('Sanitation Data'!D137)))</f>
        <v/>
      </c>
      <c r="CM143" s="371" t="str">
        <f ca="1">+IF(OFFSET('Sanitation Data'!$D$30,0,10*ROW('Sanitation Data'!D137))="","",OFFSET('Sanitation Data'!$D$30,0,10*ROW('Sanitation Data'!D137)))</f>
        <v/>
      </c>
      <c r="CN143" s="371" t="str">
        <f ca="1">+IF(OFFSET('Sanitation Data'!$D$31,0,10*ROW('Sanitation Data'!D137))="","",OFFSET('Sanitation Data'!$D$31,0,10*ROW('Sanitation Data'!D137)))</f>
        <v/>
      </c>
      <c r="CO143" s="371" t="str">
        <f ca="1">+IF(OFFSET('Sanitation Data'!$D$32,0,10*ROW('Sanitation Data'!D137))="","",OFFSET('Sanitation Data'!$D$32,0,10*ROW('Sanitation Data'!D137)))</f>
        <v/>
      </c>
      <c r="CP143" s="371" t="str">
        <f ca="1">+IF(OFFSET('Sanitation Data'!$E$28,0,10*ROW('Sanitation Data'!E137))="","",OFFSET('Sanitation Data'!$E$28,0,10*ROW('Sanitation Data'!E137)))</f>
        <v/>
      </c>
      <c r="CQ143" s="371" t="str">
        <f ca="1">+IF(OFFSET('Sanitation Data'!$E$29,0,10*ROW('Sanitation Data'!E137))="","",OFFSET('Sanitation Data'!$E$29,0,10*ROW('Sanitation Data'!E137)))</f>
        <v/>
      </c>
      <c r="CR143" s="371" t="str">
        <f ca="1">+IF(OFFSET('Sanitation Data'!$E$30,0,10*ROW('Sanitation Data'!E137))="","",OFFSET('Sanitation Data'!$E$30,0,10*ROW('Sanitation Data'!E137)))</f>
        <v/>
      </c>
      <c r="CS143" s="371" t="str">
        <f ca="1">+IF(OFFSET('Sanitation Data'!$E$31,0,10*ROW('Sanitation Data'!E137))="","",OFFSET('Sanitation Data'!$E$31,0,10*ROW('Sanitation Data'!E137)))</f>
        <v/>
      </c>
      <c r="CT143" s="371" t="str">
        <f ca="1">+IF(OFFSET('Sanitation Data'!$E$32,0,10*ROW('Sanitation Data'!E137))="","",OFFSET('Sanitation Data'!$E$32,0,10*ROW('Sanitation Data'!E137)))</f>
        <v/>
      </c>
      <c r="CU143" s="371" t="str">
        <f ca="1">+IF(OFFSET('Sanitation Data'!$F$28,0,10*ROW('Sanitation Data'!F137))="","",OFFSET('Sanitation Data'!$F$28,0,10*ROW('Sanitation Data'!F137)))</f>
        <v/>
      </c>
      <c r="CV143" s="371" t="str">
        <f ca="1">+IF(OFFSET('Sanitation Data'!$F$29,0,10*ROW('Sanitation Data'!F137))="","",OFFSET('Sanitation Data'!$F$29,0,10*ROW('Sanitation Data'!F137)))</f>
        <v/>
      </c>
      <c r="CW143" s="371" t="str">
        <f ca="1">+IF(OFFSET('Sanitation Data'!$F$30,0,10*ROW('Sanitation Data'!F137))="","",OFFSET('Sanitation Data'!$F$30,0,10*ROW('Sanitation Data'!F137)))</f>
        <v/>
      </c>
      <c r="CX143" s="371" t="str">
        <f ca="1">+IF(OFFSET('Sanitation Data'!$F$31,0,10*ROW('Sanitation Data'!F137))="","",OFFSET('Sanitation Data'!$F$31,0,10*ROW('Sanitation Data'!F137)))</f>
        <v/>
      </c>
      <c r="CY143" s="371" t="str">
        <f ca="1">+IF(OFFSET('Sanitation Data'!$F$32,0,10*ROW('Sanitation Data'!F137))="","",OFFSET('Sanitation Data'!$F$32,0,10*ROW('Sanitation Data'!F137)))</f>
        <v/>
      </c>
      <c r="CZ143" s="371" t="str">
        <f ca="1">+IF(OFFSET('Sanitation Data'!$G$28,0,10*ROW('Sanitation Data'!G137))="","",OFFSET('Sanitation Data'!$G$28,0,10*ROW('Sanitation Data'!G137)))</f>
        <v/>
      </c>
      <c r="DA143" s="371" t="str">
        <f ca="1">+IF(OFFSET('Sanitation Data'!$G$29,0,10*ROW('Sanitation Data'!G137))="","",OFFSET('Sanitation Data'!$G$29,0,10*ROW('Sanitation Data'!G137)))</f>
        <v/>
      </c>
      <c r="DB143" s="371" t="str">
        <f ca="1">+IF(OFFSET('Sanitation Data'!$G$30,0,10*ROW('Sanitation Data'!G137))="","",OFFSET('Sanitation Data'!$G$30,0,10*ROW('Sanitation Data'!G137)))</f>
        <v/>
      </c>
      <c r="DC143" s="371" t="str">
        <f ca="1">+IF(OFFSET('Sanitation Data'!$G$31,0,10*ROW('Sanitation Data'!G137))="","",OFFSET('Sanitation Data'!$G$31,0,10*ROW('Sanitation Data'!G137)))</f>
        <v/>
      </c>
      <c r="DD143" s="371" t="str">
        <f ca="1">+IF(OFFSET('Sanitation Data'!$G$32,0,10*ROW('Sanitation Data'!G137))="","",OFFSET('Sanitation Data'!$G$32,0,10*ROW('Sanitation Data'!G137)))</f>
        <v/>
      </c>
      <c r="DE143" s="371" t="str">
        <f ca="1">+IF(OFFSET('Sanitation Data'!$H$28,0,10*ROW('Sanitation Data'!H137))="","",OFFSET('Sanitation Data'!$H$28,0,10*ROW('Sanitation Data'!H137)))</f>
        <v/>
      </c>
      <c r="DF143" s="371" t="str">
        <f ca="1">+IF(OFFSET('Sanitation Data'!$H$29,0,10*ROW('Sanitation Data'!H137))="","",OFFSET('Sanitation Data'!$H$29,0,10*ROW('Sanitation Data'!H137)))</f>
        <v/>
      </c>
      <c r="DG143" s="371" t="str">
        <f ca="1">+IF(OFFSET('Sanitation Data'!$H$30,0,10*ROW('Sanitation Data'!H137))="","",OFFSET('Sanitation Data'!$H$30,0,10*ROW('Sanitation Data'!H137)))</f>
        <v/>
      </c>
      <c r="DH143" s="371" t="str">
        <f ca="1">+IF(OFFSET('Sanitation Data'!$H$31,0,10*ROW('Sanitation Data'!H137))="","",OFFSET('Sanitation Data'!$H$31,0,10*ROW('Sanitation Data'!H137)))</f>
        <v/>
      </c>
      <c r="DI143" s="371" t="str">
        <f ca="1">+IF(OFFSET('Sanitation Data'!$H$32,0,10*ROW('Sanitation Data'!H137))="","",OFFSET('Sanitation Data'!$H$32,0,10*ROW('Sanitation Data'!H137)))</f>
        <v/>
      </c>
      <c r="DJ143" s="371" t="str">
        <f ca="1">+IF(OFFSET('Sanitation Data'!$I$28,0,10*ROW('Sanitation Data'!I137))="","",OFFSET('Sanitation Data'!$I$28,0,10*ROW('Sanitation Data'!I137)))</f>
        <v/>
      </c>
      <c r="DK143" s="371" t="str">
        <f ca="1">+IF(OFFSET('Sanitation Data'!$I$29,0,10*ROW('Sanitation Data'!I137))="","",OFFSET('Sanitation Data'!$I$29,0,10*ROW('Sanitation Data'!I137)))</f>
        <v/>
      </c>
      <c r="DL143" s="371" t="str">
        <f ca="1">+IF(OFFSET('Sanitation Data'!$I$30,0,10*ROW('Sanitation Data'!I137))="","",OFFSET('Sanitation Data'!$I$30,0,10*ROW('Sanitation Data'!I137)))</f>
        <v/>
      </c>
      <c r="DM143" s="371" t="str">
        <f ca="1">+IF(OFFSET('Sanitation Data'!$I$31,0,10*ROW('Sanitation Data'!I137))="","",OFFSET('Sanitation Data'!$I$31,0,10*ROW('Sanitation Data'!I137)))</f>
        <v/>
      </c>
      <c r="DN143" s="371" t="str">
        <f ca="1">+IF(OFFSET('Sanitation Data'!$I$32,0,10*ROW('Sanitation Data'!I137))="","",OFFSET('Sanitation Data'!$I$32,0,10*ROW('Sanitation Data'!I137)))</f>
        <v/>
      </c>
      <c r="DO143" s="371" t="str">
        <f ca="1">+IF(OFFSET('Hygiene Data'!$D$11,0,10*ROW('Hygiene Data'!D137))="","",OFFSET('Hygiene Data'!$D$11,0,10*ROW('Hygiene Data'!D137)))</f>
        <v/>
      </c>
      <c r="DP143" s="371" t="str">
        <f ca="1">+IF(OFFSET('Hygiene Data'!$D$12,0,10*ROW('Hygiene Data'!D137))="","",OFFSET('Hygiene Data'!$D$12,0,10*ROW('Hygiene Data'!D137)))</f>
        <v/>
      </c>
      <c r="DQ143" s="371" t="str">
        <f ca="1">+IF(OFFSET('Hygiene Data'!$D$13,0,10*ROW('Hygiene Data'!D137))="","",OFFSET('Hygiene Data'!$D$13,0,10*ROW('Hygiene Data'!D137)))</f>
        <v/>
      </c>
      <c r="DR143" s="371" t="str">
        <f ca="1">+IF(OFFSET('Hygiene Data'!$E$11,0,10*ROW('Hygiene Data'!E137))="","",OFFSET('Hygiene Data'!$E$11,0,10*ROW('Hygiene Data'!E137)))</f>
        <v/>
      </c>
      <c r="DS143" s="371" t="str">
        <f ca="1">+IF(OFFSET('Hygiene Data'!$E$12,0,10*ROW('Hygiene Data'!E137))="","",OFFSET('Hygiene Data'!$E$12,0,10*ROW('Hygiene Data'!E137)))</f>
        <v/>
      </c>
      <c r="DT143" s="371" t="str">
        <f ca="1">+IF(OFFSET('Hygiene Data'!$E$13,0,10*ROW('Hygiene Data'!E137))="","",OFFSET('Hygiene Data'!$E$13,0,10*ROW('Hygiene Data'!E137)))</f>
        <v/>
      </c>
      <c r="DU143" s="371" t="str">
        <f ca="1">+IF(OFFSET('Hygiene Data'!$F$11,0,10*ROW('Hygiene Data'!F137))="","",OFFSET('Hygiene Data'!$F$11,0,10*ROW('Hygiene Data'!F137)))</f>
        <v/>
      </c>
      <c r="DV143" s="371" t="str">
        <f ca="1">+IF(OFFSET('Hygiene Data'!$F$12,0,10*ROW('Hygiene Data'!F137))="","",OFFSET('Hygiene Data'!$F$12,0,10*ROW('Hygiene Data'!F137)))</f>
        <v/>
      </c>
      <c r="DW143" s="371" t="str">
        <f ca="1">+IF(OFFSET('Hygiene Data'!$F$13,0,10*ROW('Hygiene Data'!F137))="","",OFFSET('Hygiene Data'!$F$13,0,10*ROW('Hygiene Data'!F137)))</f>
        <v/>
      </c>
      <c r="DX143" s="371" t="str">
        <f ca="1">+IF(OFFSET('Hygiene Data'!$G$11,0,10*ROW('Hygiene Data'!G137))="","",OFFSET('Hygiene Data'!$G$11,0,10*ROW('Hygiene Data'!G137)))</f>
        <v/>
      </c>
      <c r="DY143" s="371" t="str">
        <f ca="1">+IF(OFFSET('Hygiene Data'!$G$12,0,10*ROW('Hygiene Data'!G137))="","",OFFSET('Hygiene Data'!$G$12,0,10*ROW('Hygiene Data'!G137)))</f>
        <v/>
      </c>
      <c r="DZ143" s="371" t="str">
        <f ca="1">+IF(OFFSET('Hygiene Data'!$G$13,0,10*ROW('Hygiene Data'!G137))="","",OFFSET('Hygiene Data'!$G$13,0,10*ROW('Hygiene Data'!G137)))</f>
        <v/>
      </c>
      <c r="EA143" s="371" t="str">
        <f ca="1">+IF(OFFSET('Hygiene Data'!$H$11,0,10*ROW('Hygiene Data'!H137))="","",OFFSET('Hygiene Data'!$H$11,0,10*ROW('Hygiene Data'!H137)))</f>
        <v/>
      </c>
      <c r="EB143" s="371" t="str">
        <f ca="1">+IF(OFFSET('Hygiene Data'!$H$12,0,10*ROW('Hygiene Data'!H137))="","",OFFSET('Hygiene Data'!$H$12,0,10*ROW('Hygiene Data'!H137)))</f>
        <v/>
      </c>
      <c r="EC143" s="371" t="str">
        <f ca="1">+IF(OFFSET('Hygiene Data'!$H$13,0,10*ROW('Hygiene Data'!H137))="","",OFFSET('Hygiene Data'!$H$13,0,10*ROW('Hygiene Data'!H137)))</f>
        <v/>
      </c>
      <c r="ED143" s="371" t="str">
        <f ca="1">+IF(OFFSET('Hygiene Data'!$I$11,0,10*ROW('Hygiene Data'!I137))="","",OFFSET('Hygiene Data'!$I$11,0,10*ROW('Hygiene Data'!I137)))</f>
        <v/>
      </c>
      <c r="EE143" s="371" t="str">
        <f ca="1">+IF(OFFSET('Hygiene Data'!$I$12,0,10*ROW('Hygiene Data'!I137))="","",OFFSET('Hygiene Data'!$I$12,0,10*ROW('Hygiene Data'!I137)))</f>
        <v/>
      </c>
      <c r="EF143" s="371" t="str">
        <f ca="1">+IF(OFFSET('Hygiene Data'!$I$13,0,10*ROW('Hygiene Data'!I137))="","",OFFSET('Hygiene Data'!$I$13,0,10*ROW('Hygiene Data'!I137)))</f>
        <v/>
      </c>
    </row>
    <row r="144" spans="1:136" x14ac:dyDescent="0.25">
      <c r="A144" s="480" t="str">
        <f ca="1">+IF(OFFSET('Water Data'!$B$2,0,10*ROW('Water Data'!E138))="","",OFFSET('Water Data'!$B$2,0,10*ROW('Water Data'!E138)))</f>
        <v/>
      </c>
      <c r="B144" s="480"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7" t="str">
        <f t="shared" ca="1" si="2"/>
        <v/>
      </c>
      <c r="D144" s="508"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8"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8"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8"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8"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8"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8"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8"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8"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8"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8"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8"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8"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8"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8"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8"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8"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8"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9"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9"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9"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9"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9"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9"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9"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9"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9"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9"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9"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9"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9"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9"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9"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9"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9"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9"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9"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9"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9"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9"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9"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9"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9"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9"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9"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9"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9"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9"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10"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6"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10"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10"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10"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10"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10"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10"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10"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10"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10"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10"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10"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10"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10"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10"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10"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10"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1" t="str">
        <f ca="1">+IF(OFFSET('Water Data'!$D$27,0,10*ROW('Water Data'!D138))="","",OFFSET('Water Data'!$D$27,0,10*ROW('Water Data'!D138)))</f>
        <v/>
      </c>
      <c r="BT144" s="371" t="str">
        <f ca="1">+IF(OFFSET('Water Data'!$D$28,0,10*ROW('Water Data'!D138))="","",OFFSET('Water Data'!$D$28,0,10*ROW('Water Data'!D138)))</f>
        <v/>
      </c>
      <c r="BU144" s="371" t="str">
        <f ca="1">+IF(OFFSET('Water Data'!$D$29,0,10*ROW('Water Data'!D138))="","",OFFSET('Water Data'!$D$29,0,10*ROW('Water Data'!D138)))</f>
        <v/>
      </c>
      <c r="BV144" s="371" t="str">
        <f ca="1">+IF(OFFSET('Water Data'!$E$27,0,10*ROW('Water Data'!E138))="","",OFFSET('Water Data'!$E$27,0,10*ROW('Water Data'!E138)))</f>
        <v/>
      </c>
      <c r="BW144" s="371" t="str">
        <f ca="1">+IF(OFFSET('Water Data'!$E$28,0,10*ROW('Water Data'!E138))="","",OFFSET('Water Data'!$E$28,0,10*ROW('Water Data'!E138)))</f>
        <v/>
      </c>
      <c r="BX144" s="371" t="str">
        <f ca="1">+IF(OFFSET('Water Data'!$E$29,0,10*ROW('Water Data'!E138))="","",OFFSET('Water Data'!$E$29,0,10*ROW('Water Data'!E138)))</f>
        <v/>
      </c>
      <c r="BY144" s="371" t="str">
        <f ca="1">+IF(OFFSET('Water Data'!$F$27,0,10*ROW('Water Data'!F138))="","",OFFSET('Water Data'!$F$27,0,10*ROW('Water Data'!F138)))</f>
        <v/>
      </c>
      <c r="BZ144" s="371" t="str">
        <f ca="1">+IF(OFFSET('Water Data'!$F$28,0,10*ROW('Water Data'!F138))="","",OFFSET('Water Data'!$F$28,0,10*ROW('Water Data'!F138)))</f>
        <v/>
      </c>
      <c r="CA144" s="371" t="str">
        <f ca="1">+IF(OFFSET('Water Data'!$F$29,0,10*ROW('Water Data'!F138))="","",OFFSET('Water Data'!$F$29,0,10*ROW('Water Data'!F138)))</f>
        <v/>
      </c>
      <c r="CB144" s="371" t="str">
        <f ca="1">+IF(OFFSET('Water Data'!$G$27,0,10*ROW('Water Data'!G138))="","",OFFSET('Water Data'!$G$27,0,10*ROW('Water Data'!G138)))</f>
        <v/>
      </c>
      <c r="CC144" s="371" t="str">
        <f ca="1">+IF(OFFSET('Water Data'!$G$28,0,10*ROW('Water Data'!G138))="","",OFFSET('Water Data'!$G$28,0,10*ROW('Water Data'!G138)))</f>
        <v/>
      </c>
      <c r="CD144" s="371" t="str">
        <f ca="1">+IF(OFFSET('Water Data'!$G$29,0,10*ROW('Water Data'!G138))="","",OFFSET('Water Data'!$G$29,0,10*ROW('Water Data'!G138)))</f>
        <v/>
      </c>
      <c r="CE144" s="371" t="str">
        <f ca="1">+IF(OFFSET('Water Data'!$H$27,0,10*ROW('Water Data'!H138))="","",OFFSET('Water Data'!$H$27,0,10*ROW('Water Data'!H138)))</f>
        <v/>
      </c>
      <c r="CF144" s="371" t="str">
        <f ca="1">+IF(OFFSET('Water Data'!$H$28,0,10*ROW('Water Data'!H138))="","",OFFSET('Water Data'!$H$28,0,10*ROW('Water Data'!H138)))</f>
        <v/>
      </c>
      <c r="CG144" s="371" t="str">
        <f ca="1">+IF(OFFSET('Water Data'!$H$29,0,10*ROW('Water Data'!H138))="","",OFFSET('Water Data'!$H$29,0,10*ROW('Water Data'!H138)))</f>
        <v/>
      </c>
      <c r="CH144" s="371" t="str">
        <f ca="1">+IF(OFFSET('Water Data'!$I$27,0,10*ROW('Water Data'!I138))="","",OFFSET('Water Data'!$I$27,0,10*ROW('Water Data'!I138)))</f>
        <v/>
      </c>
      <c r="CI144" s="371" t="str">
        <f ca="1">+IF(OFFSET('Water Data'!$I$28,0,10*ROW('Water Data'!I138))="","",OFFSET('Water Data'!$I$28,0,10*ROW('Water Data'!I138)))</f>
        <v/>
      </c>
      <c r="CJ144" s="371" t="str">
        <f ca="1">+IF(OFFSET('Water Data'!$I$29,0,10*ROW('Water Data'!I138))="","",OFFSET('Water Data'!$I$29,0,10*ROW('Water Data'!I138)))</f>
        <v/>
      </c>
      <c r="CK144" s="371" t="str">
        <f ca="1">+IF(OFFSET('Sanitation Data'!$D$28,0,10*ROW('Sanitation Data'!D138))="","",OFFSET('Sanitation Data'!$D$28,0,10*ROW('Sanitation Data'!D138)))</f>
        <v/>
      </c>
      <c r="CL144" s="371" t="str">
        <f ca="1">+IF(OFFSET('Sanitation Data'!$D$29,0,10*ROW('Sanitation Data'!D138))="","",OFFSET('Sanitation Data'!$D$29,0,10*ROW('Sanitation Data'!D138)))</f>
        <v/>
      </c>
      <c r="CM144" s="371" t="str">
        <f ca="1">+IF(OFFSET('Sanitation Data'!$D$30,0,10*ROW('Sanitation Data'!D138))="","",OFFSET('Sanitation Data'!$D$30,0,10*ROW('Sanitation Data'!D138)))</f>
        <v/>
      </c>
      <c r="CN144" s="371" t="str">
        <f ca="1">+IF(OFFSET('Sanitation Data'!$D$31,0,10*ROW('Sanitation Data'!D138))="","",OFFSET('Sanitation Data'!$D$31,0,10*ROW('Sanitation Data'!D138)))</f>
        <v/>
      </c>
      <c r="CO144" s="371" t="str">
        <f ca="1">+IF(OFFSET('Sanitation Data'!$D$32,0,10*ROW('Sanitation Data'!D138))="","",OFFSET('Sanitation Data'!$D$32,0,10*ROW('Sanitation Data'!D138)))</f>
        <v/>
      </c>
      <c r="CP144" s="371" t="str">
        <f ca="1">+IF(OFFSET('Sanitation Data'!$E$28,0,10*ROW('Sanitation Data'!E138))="","",OFFSET('Sanitation Data'!$E$28,0,10*ROW('Sanitation Data'!E138)))</f>
        <v/>
      </c>
      <c r="CQ144" s="371" t="str">
        <f ca="1">+IF(OFFSET('Sanitation Data'!$E$29,0,10*ROW('Sanitation Data'!E138))="","",OFFSET('Sanitation Data'!$E$29,0,10*ROW('Sanitation Data'!E138)))</f>
        <v/>
      </c>
      <c r="CR144" s="371" t="str">
        <f ca="1">+IF(OFFSET('Sanitation Data'!$E$30,0,10*ROW('Sanitation Data'!E138))="","",OFFSET('Sanitation Data'!$E$30,0,10*ROW('Sanitation Data'!E138)))</f>
        <v/>
      </c>
      <c r="CS144" s="371" t="str">
        <f ca="1">+IF(OFFSET('Sanitation Data'!$E$31,0,10*ROW('Sanitation Data'!E138))="","",OFFSET('Sanitation Data'!$E$31,0,10*ROW('Sanitation Data'!E138)))</f>
        <v/>
      </c>
      <c r="CT144" s="371" t="str">
        <f ca="1">+IF(OFFSET('Sanitation Data'!$E$32,0,10*ROW('Sanitation Data'!E138))="","",OFFSET('Sanitation Data'!$E$32,0,10*ROW('Sanitation Data'!E138)))</f>
        <v/>
      </c>
      <c r="CU144" s="371" t="str">
        <f ca="1">+IF(OFFSET('Sanitation Data'!$F$28,0,10*ROW('Sanitation Data'!F138))="","",OFFSET('Sanitation Data'!$F$28,0,10*ROW('Sanitation Data'!F138)))</f>
        <v/>
      </c>
      <c r="CV144" s="371" t="str">
        <f ca="1">+IF(OFFSET('Sanitation Data'!$F$29,0,10*ROW('Sanitation Data'!F138))="","",OFFSET('Sanitation Data'!$F$29,0,10*ROW('Sanitation Data'!F138)))</f>
        <v/>
      </c>
      <c r="CW144" s="371" t="str">
        <f ca="1">+IF(OFFSET('Sanitation Data'!$F$30,0,10*ROW('Sanitation Data'!F138))="","",OFFSET('Sanitation Data'!$F$30,0,10*ROW('Sanitation Data'!F138)))</f>
        <v/>
      </c>
      <c r="CX144" s="371" t="str">
        <f ca="1">+IF(OFFSET('Sanitation Data'!$F$31,0,10*ROW('Sanitation Data'!F138))="","",OFFSET('Sanitation Data'!$F$31,0,10*ROW('Sanitation Data'!F138)))</f>
        <v/>
      </c>
      <c r="CY144" s="371" t="str">
        <f ca="1">+IF(OFFSET('Sanitation Data'!$F$32,0,10*ROW('Sanitation Data'!F138))="","",OFFSET('Sanitation Data'!$F$32,0,10*ROW('Sanitation Data'!F138)))</f>
        <v/>
      </c>
      <c r="CZ144" s="371" t="str">
        <f ca="1">+IF(OFFSET('Sanitation Data'!$G$28,0,10*ROW('Sanitation Data'!G138))="","",OFFSET('Sanitation Data'!$G$28,0,10*ROW('Sanitation Data'!G138)))</f>
        <v/>
      </c>
      <c r="DA144" s="371" t="str">
        <f ca="1">+IF(OFFSET('Sanitation Data'!$G$29,0,10*ROW('Sanitation Data'!G138))="","",OFFSET('Sanitation Data'!$G$29,0,10*ROW('Sanitation Data'!G138)))</f>
        <v/>
      </c>
      <c r="DB144" s="371" t="str">
        <f ca="1">+IF(OFFSET('Sanitation Data'!$G$30,0,10*ROW('Sanitation Data'!G138))="","",OFFSET('Sanitation Data'!$G$30,0,10*ROW('Sanitation Data'!G138)))</f>
        <v/>
      </c>
      <c r="DC144" s="371" t="str">
        <f ca="1">+IF(OFFSET('Sanitation Data'!$G$31,0,10*ROW('Sanitation Data'!G138))="","",OFFSET('Sanitation Data'!$G$31,0,10*ROW('Sanitation Data'!G138)))</f>
        <v/>
      </c>
      <c r="DD144" s="371" t="str">
        <f ca="1">+IF(OFFSET('Sanitation Data'!$G$32,0,10*ROW('Sanitation Data'!G138))="","",OFFSET('Sanitation Data'!$G$32,0,10*ROW('Sanitation Data'!G138)))</f>
        <v/>
      </c>
      <c r="DE144" s="371" t="str">
        <f ca="1">+IF(OFFSET('Sanitation Data'!$H$28,0,10*ROW('Sanitation Data'!H138))="","",OFFSET('Sanitation Data'!$H$28,0,10*ROW('Sanitation Data'!H138)))</f>
        <v/>
      </c>
      <c r="DF144" s="371" t="str">
        <f ca="1">+IF(OFFSET('Sanitation Data'!$H$29,0,10*ROW('Sanitation Data'!H138))="","",OFFSET('Sanitation Data'!$H$29,0,10*ROW('Sanitation Data'!H138)))</f>
        <v/>
      </c>
      <c r="DG144" s="371" t="str">
        <f ca="1">+IF(OFFSET('Sanitation Data'!$H$30,0,10*ROW('Sanitation Data'!H138))="","",OFFSET('Sanitation Data'!$H$30,0,10*ROW('Sanitation Data'!H138)))</f>
        <v/>
      </c>
      <c r="DH144" s="371" t="str">
        <f ca="1">+IF(OFFSET('Sanitation Data'!$H$31,0,10*ROW('Sanitation Data'!H138))="","",OFFSET('Sanitation Data'!$H$31,0,10*ROW('Sanitation Data'!H138)))</f>
        <v/>
      </c>
      <c r="DI144" s="371" t="str">
        <f ca="1">+IF(OFFSET('Sanitation Data'!$H$32,0,10*ROW('Sanitation Data'!H138))="","",OFFSET('Sanitation Data'!$H$32,0,10*ROW('Sanitation Data'!H138)))</f>
        <v/>
      </c>
      <c r="DJ144" s="371" t="str">
        <f ca="1">+IF(OFFSET('Sanitation Data'!$I$28,0,10*ROW('Sanitation Data'!I138))="","",OFFSET('Sanitation Data'!$I$28,0,10*ROW('Sanitation Data'!I138)))</f>
        <v/>
      </c>
      <c r="DK144" s="371" t="str">
        <f ca="1">+IF(OFFSET('Sanitation Data'!$I$29,0,10*ROW('Sanitation Data'!I138))="","",OFFSET('Sanitation Data'!$I$29,0,10*ROW('Sanitation Data'!I138)))</f>
        <v/>
      </c>
      <c r="DL144" s="371" t="str">
        <f ca="1">+IF(OFFSET('Sanitation Data'!$I$30,0,10*ROW('Sanitation Data'!I138))="","",OFFSET('Sanitation Data'!$I$30,0,10*ROW('Sanitation Data'!I138)))</f>
        <v/>
      </c>
      <c r="DM144" s="371" t="str">
        <f ca="1">+IF(OFFSET('Sanitation Data'!$I$31,0,10*ROW('Sanitation Data'!I138))="","",OFFSET('Sanitation Data'!$I$31,0,10*ROW('Sanitation Data'!I138)))</f>
        <v/>
      </c>
      <c r="DN144" s="371" t="str">
        <f ca="1">+IF(OFFSET('Sanitation Data'!$I$32,0,10*ROW('Sanitation Data'!I138))="","",OFFSET('Sanitation Data'!$I$32,0,10*ROW('Sanitation Data'!I138)))</f>
        <v/>
      </c>
      <c r="DO144" s="371" t="str">
        <f ca="1">+IF(OFFSET('Hygiene Data'!$D$11,0,10*ROW('Hygiene Data'!D138))="","",OFFSET('Hygiene Data'!$D$11,0,10*ROW('Hygiene Data'!D138)))</f>
        <v/>
      </c>
      <c r="DP144" s="371" t="str">
        <f ca="1">+IF(OFFSET('Hygiene Data'!$D$12,0,10*ROW('Hygiene Data'!D138))="","",OFFSET('Hygiene Data'!$D$12,0,10*ROW('Hygiene Data'!D138)))</f>
        <v/>
      </c>
      <c r="DQ144" s="371" t="str">
        <f ca="1">+IF(OFFSET('Hygiene Data'!$D$13,0,10*ROW('Hygiene Data'!D138))="","",OFFSET('Hygiene Data'!$D$13,0,10*ROW('Hygiene Data'!D138)))</f>
        <v/>
      </c>
      <c r="DR144" s="371" t="str">
        <f ca="1">+IF(OFFSET('Hygiene Data'!$E$11,0,10*ROW('Hygiene Data'!E138))="","",OFFSET('Hygiene Data'!$E$11,0,10*ROW('Hygiene Data'!E138)))</f>
        <v/>
      </c>
      <c r="DS144" s="371" t="str">
        <f ca="1">+IF(OFFSET('Hygiene Data'!$E$12,0,10*ROW('Hygiene Data'!E138))="","",OFFSET('Hygiene Data'!$E$12,0,10*ROW('Hygiene Data'!E138)))</f>
        <v/>
      </c>
      <c r="DT144" s="371" t="str">
        <f ca="1">+IF(OFFSET('Hygiene Data'!$E$13,0,10*ROW('Hygiene Data'!E138))="","",OFFSET('Hygiene Data'!$E$13,0,10*ROW('Hygiene Data'!E138)))</f>
        <v/>
      </c>
      <c r="DU144" s="371" t="str">
        <f ca="1">+IF(OFFSET('Hygiene Data'!$F$11,0,10*ROW('Hygiene Data'!F138))="","",OFFSET('Hygiene Data'!$F$11,0,10*ROW('Hygiene Data'!F138)))</f>
        <v/>
      </c>
      <c r="DV144" s="371" t="str">
        <f ca="1">+IF(OFFSET('Hygiene Data'!$F$12,0,10*ROW('Hygiene Data'!F138))="","",OFFSET('Hygiene Data'!$F$12,0,10*ROW('Hygiene Data'!F138)))</f>
        <v/>
      </c>
      <c r="DW144" s="371" t="str">
        <f ca="1">+IF(OFFSET('Hygiene Data'!$F$13,0,10*ROW('Hygiene Data'!F138))="","",OFFSET('Hygiene Data'!$F$13,0,10*ROW('Hygiene Data'!F138)))</f>
        <v/>
      </c>
      <c r="DX144" s="371" t="str">
        <f ca="1">+IF(OFFSET('Hygiene Data'!$G$11,0,10*ROW('Hygiene Data'!G138))="","",OFFSET('Hygiene Data'!$G$11,0,10*ROW('Hygiene Data'!G138)))</f>
        <v/>
      </c>
      <c r="DY144" s="371" t="str">
        <f ca="1">+IF(OFFSET('Hygiene Data'!$G$12,0,10*ROW('Hygiene Data'!G138))="","",OFFSET('Hygiene Data'!$G$12,0,10*ROW('Hygiene Data'!G138)))</f>
        <v/>
      </c>
      <c r="DZ144" s="371" t="str">
        <f ca="1">+IF(OFFSET('Hygiene Data'!$G$13,0,10*ROW('Hygiene Data'!G138))="","",OFFSET('Hygiene Data'!$G$13,0,10*ROW('Hygiene Data'!G138)))</f>
        <v/>
      </c>
      <c r="EA144" s="371" t="str">
        <f ca="1">+IF(OFFSET('Hygiene Data'!$H$11,0,10*ROW('Hygiene Data'!H138))="","",OFFSET('Hygiene Data'!$H$11,0,10*ROW('Hygiene Data'!H138)))</f>
        <v/>
      </c>
      <c r="EB144" s="371" t="str">
        <f ca="1">+IF(OFFSET('Hygiene Data'!$H$12,0,10*ROW('Hygiene Data'!H138))="","",OFFSET('Hygiene Data'!$H$12,0,10*ROW('Hygiene Data'!H138)))</f>
        <v/>
      </c>
      <c r="EC144" s="371" t="str">
        <f ca="1">+IF(OFFSET('Hygiene Data'!$H$13,0,10*ROW('Hygiene Data'!H138))="","",OFFSET('Hygiene Data'!$H$13,0,10*ROW('Hygiene Data'!H138)))</f>
        <v/>
      </c>
      <c r="ED144" s="371" t="str">
        <f ca="1">+IF(OFFSET('Hygiene Data'!$I$11,0,10*ROW('Hygiene Data'!I138))="","",OFFSET('Hygiene Data'!$I$11,0,10*ROW('Hygiene Data'!I138)))</f>
        <v/>
      </c>
      <c r="EE144" s="371" t="str">
        <f ca="1">+IF(OFFSET('Hygiene Data'!$I$12,0,10*ROW('Hygiene Data'!I138))="","",OFFSET('Hygiene Data'!$I$12,0,10*ROW('Hygiene Data'!I138)))</f>
        <v/>
      </c>
      <c r="EF144" s="371" t="str">
        <f ca="1">+IF(OFFSET('Hygiene Data'!$I$13,0,10*ROW('Hygiene Data'!I138))="","",OFFSET('Hygiene Data'!$I$13,0,10*ROW('Hygiene Data'!I138)))</f>
        <v/>
      </c>
    </row>
    <row r="145" spans="1:136" x14ac:dyDescent="0.25">
      <c r="A145" s="480" t="str">
        <f ca="1">+IF(OFFSET('Water Data'!$B$2,0,10*ROW('Water Data'!E139))="","",OFFSET('Water Data'!$B$2,0,10*ROW('Water Data'!E139)))</f>
        <v/>
      </c>
      <c r="B145" s="480"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7" t="str">
        <f t="shared" ca="1" si="2"/>
        <v/>
      </c>
      <c r="D145" s="508"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8"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8"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8"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8"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8"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8"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8"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8"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8"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8"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8"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8"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8"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8"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8"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8"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8"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9"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9"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9"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9"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9"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9"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9"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9"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9"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9"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9"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9"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9"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9"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9"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9"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9"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9"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9"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9"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9"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9"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9"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9"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9"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9"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9"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9"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9"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9"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10"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6"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10"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10"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10"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10"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10"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10"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10"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10"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10"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10"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10"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10"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10"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10"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10"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10"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1" t="str">
        <f ca="1">+IF(OFFSET('Water Data'!$D$27,0,10*ROW('Water Data'!D139))="","",OFFSET('Water Data'!$D$27,0,10*ROW('Water Data'!D139)))</f>
        <v/>
      </c>
      <c r="BT145" s="371" t="str">
        <f ca="1">+IF(OFFSET('Water Data'!$D$28,0,10*ROW('Water Data'!D139))="","",OFFSET('Water Data'!$D$28,0,10*ROW('Water Data'!D139)))</f>
        <v/>
      </c>
      <c r="BU145" s="371" t="str">
        <f ca="1">+IF(OFFSET('Water Data'!$D$29,0,10*ROW('Water Data'!D139))="","",OFFSET('Water Data'!$D$29,0,10*ROW('Water Data'!D139)))</f>
        <v/>
      </c>
      <c r="BV145" s="371" t="str">
        <f ca="1">+IF(OFFSET('Water Data'!$E$27,0,10*ROW('Water Data'!E139))="","",OFFSET('Water Data'!$E$27,0,10*ROW('Water Data'!E139)))</f>
        <v/>
      </c>
      <c r="BW145" s="371" t="str">
        <f ca="1">+IF(OFFSET('Water Data'!$E$28,0,10*ROW('Water Data'!E139))="","",OFFSET('Water Data'!$E$28,0,10*ROW('Water Data'!E139)))</f>
        <v/>
      </c>
      <c r="BX145" s="371" t="str">
        <f ca="1">+IF(OFFSET('Water Data'!$E$29,0,10*ROW('Water Data'!E139))="","",OFFSET('Water Data'!$E$29,0,10*ROW('Water Data'!E139)))</f>
        <v/>
      </c>
      <c r="BY145" s="371" t="str">
        <f ca="1">+IF(OFFSET('Water Data'!$F$27,0,10*ROW('Water Data'!F139))="","",OFFSET('Water Data'!$F$27,0,10*ROW('Water Data'!F139)))</f>
        <v/>
      </c>
      <c r="BZ145" s="371" t="str">
        <f ca="1">+IF(OFFSET('Water Data'!$F$28,0,10*ROW('Water Data'!F139))="","",OFFSET('Water Data'!$F$28,0,10*ROW('Water Data'!F139)))</f>
        <v/>
      </c>
      <c r="CA145" s="371" t="str">
        <f ca="1">+IF(OFFSET('Water Data'!$F$29,0,10*ROW('Water Data'!F139))="","",OFFSET('Water Data'!$F$29,0,10*ROW('Water Data'!F139)))</f>
        <v/>
      </c>
      <c r="CB145" s="371" t="str">
        <f ca="1">+IF(OFFSET('Water Data'!$G$27,0,10*ROW('Water Data'!G139))="","",OFFSET('Water Data'!$G$27,0,10*ROW('Water Data'!G139)))</f>
        <v/>
      </c>
      <c r="CC145" s="371" t="str">
        <f ca="1">+IF(OFFSET('Water Data'!$G$28,0,10*ROW('Water Data'!G139))="","",OFFSET('Water Data'!$G$28,0,10*ROW('Water Data'!G139)))</f>
        <v/>
      </c>
      <c r="CD145" s="371" t="str">
        <f ca="1">+IF(OFFSET('Water Data'!$G$29,0,10*ROW('Water Data'!G139))="","",OFFSET('Water Data'!$G$29,0,10*ROW('Water Data'!G139)))</f>
        <v/>
      </c>
      <c r="CE145" s="371" t="str">
        <f ca="1">+IF(OFFSET('Water Data'!$H$27,0,10*ROW('Water Data'!H139))="","",OFFSET('Water Data'!$H$27,0,10*ROW('Water Data'!H139)))</f>
        <v/>
      </c>
      <c r="CF145" s="371" t="str">
        <f ca="1">+IF(OFFSET('Water Data'!$H$28,0,10*ROW('Water Data'!H139))="","",OFFSET('Water Data'!$H$28,0,10*ROW('Water Data'!H139)))</f>
        <v/>
      </c>
      <c r="CG145" s="371" t="str">
        <f ca="1">+IF(OFFSET('Water Data'!$H$29,0,10*ROW('Water Data'!H139))="","",OFFSET('Water Data'!$H$29,0,10*ROW('Water Data'!H139)))</f>
        <v/>
      </c>
      <c r="CH145" s="371" t="str">
        <f ca="1">+IF(OFFSET('Water Data'!$I$27,0,10*ROW('Water Data'!I139))="","",OFFSET('Water Data'!$I$27,0,10*ROW('Water Data'!I139)))</f>
        <v/>
      </c>
      <c r="CI145" s="371" t="str">
        <f ca="1">+IF(OFFSET('Water Data'!$I$28,0,10*ROW('Water Data'!I139))="","",OFFSET('Water Data'!$I$28,0,10*ROW('Water Data'!I139)))</f>
        <v/>
      </c>
      <c r="CJ145" s="371" t="str">
        <f ca="1">+IF(OFFSET('Water Data'!$I$29,0,10*ROW('Water Data'!I139))="","",OFFSET('Water Data'!$I$29,0,10*ROW('Water Data'!I139)))</f>
        <v/>
      </c>
      <c r="CK145" s="371" t="str">
        <f ca="1">+IF(OFFSET('Sanitation Data'!$D$28,0,10*ROW('Sanitation Data'!D139))="","",OFFSET('Sanitation Data'!$D$28,0,10*ROW('Sanitation Data'!D139)))</f>
        <v/>
      </c>
      <c r="CL145" s="371" t="str">
        <f ca="1">+IF(OFFSET('Sanitation Data'!$D$29,0,10*ROW('Sanitation Data'!D139))="","",OFFSET('Sanitation Data'!$D$29,0,10*ROW('Sanitation Data'!D139)))</f>
        <v/>
      </c>
      <c r="CM145" s="371" t="str">
        <f ca="1">+IF(OFFSET('Sanitation Data'!$D$30,0,10*ROW('Sanitation Data'!D139))="","",OFFSET('Sanitation Data'!$D$30,0,10*ROW('Sanitation Data'!D139)))</f>
        <v/>
      </c>
      <c r="CN145" s="371" t="str">
        <f ca="1">+IF(OFFSET('Sanitation Data'!$D$31,0,10*ROW('Sanitation Data'!D139))="","",OFFSET('Sanitation Data'!$D$31,0,10*ROW('Sanitation Data'!D139)))</f>
        <v/>
      </c>
      <c r="CO145" s="371" t="str">
        <f ca="1">+IF(OFFSET('Sanitation Data'!$D$32,0,10*ROW('Sanitation Data'!D139))="","",OFFSET('Sanitation Data'!$D$32,0,10*ROW('Sanitation Data'!D139)))</f>
        <v/>
      </c>
      <c r="CP145" s="371" t="str">
        <f ca="1">+IF(OFFSET('Sanitation Data'!$E$28,0,10*ROW('Sanitation Data'!E139))="","",OFFSET('Sanitation Data'!$E$28,0,10*ROW('Sanitation Data'!E139)))</f>
        <v/>
      </c>
      <c r="CQ145" s="371" t="str">
        <f ca="1">+IF(OFFSET('Sanitation Data'!$E$29,0,10*ROW('Sanitation Data'!E139))="","",OFFSET('Sanitation Data'!$E$29,0,10*ROW('Sanitation Data'!E139)))</f>
        <v/>
      </c>
      <c r="CR145" s="371" t="str">
        <f ca="1">+IF(OFFSET('Sanitation Data'!$E$30,0,10*ROW('Sanitation Data'!E139))="","",OFFSET('Sanitation Data'!$E$30,0,10*ROW('Sanitation Data'!E139)))</f>
        <v/>
      </c>
      <c r="CS145" s="371" t="str">
        <f ca="1">+IF(OFFSET('Sanitation Data'!$E$31,0,10*ROW('Sanitation Data'!E139))="","",OFFSET('Sanitation Data'!$E$31,0,10*ROW('Sanitation Data'!E139)))</f>
        <v/>
      </c>
      <c r="CT145" s="371" t="str">
        <f ca="1">+IF(OFFSET('Sanitation Data'!$E$32,0,10*ROW('Sanitation Data'!E139))="","",OFFSET('Sanitation Data'!$E$32,0,10*ROW('Sanitation Data'!E139)))</f>
        <v/>
      </c>
      <c r="CU145" s="371" t="str">
        <f ca="1">+IF(OFFSET('Sanitation Data'!$F$28,0,10*ROW('Sanitation Data'!F139))="","",OFFSET('Sanitation Data'!$F$28,0,10*ROW('Sanitation Data'!F139)))</f>
        <v/>
      </c>
      <c r="CV145" s="371" t="str">
        <f ca="1">+IF(OFFSET('Sanitation Data'!$F$29,0,10*ROW('Sanitation Data'!F139))="","",OFFSET('Sanitation Data'!$F$29,0,10*ROW('Sanitation Data'!F139)))</f>
        <v/>
      </c>
      <c r="CW145" s="371" t="str">
        <f ca="1">+IF(OFFSET('Sanitation Data'!$F$30,0,10*ROW('Sanitation Data'!F139))="","",OFFSET('Sanitation Data'!$F$30,0,10*ROW('Sanitation Data'!F139)))</f>
        <v/>
      </c>
      <c r="CX145" s="371" t="str">
        <f ca="1">+IF(OFFSET('Sanitation Data'!$F$31,0,10*ROW('Sanitation Data'!F139))="","",OFFSET('Sanitation Data'!$F$31,0,10*ROW('Sanitation Data'!F139)))</f>
        <v/>
      </c>
      <c r="CY145" s="371" t="str">
        <f ca="1">+IF(OFFSET('Sanitation Data'!$F$32,0,10*ROW('Sanitation Data'!F139))="","",OFFSET('Sanitation Data'!$F$32,0,10*ROW('Sanitation Data'!F139)))</f>
        <v/>
      </c>
      <c r="CZ145" s="371" t="str">
        <f ca="1">+IF(OFFSET('Sanitation Data'!$G$28,0,10*ROW('Sanitation Data'!G139))="","",OFFSET('Sanitation Data'!$G$28,0,10*ROW('Sanitation Data'!G139)))</f>
        <v/>
      </c>
      <c r="DA145" s="371" t="str">
        <f ca="1">+IF(OFFSET('Sanitation Data'!$G$29,0,10*ROW('Sanitation Data'!G139))="","",OFFSET('Sanitation Data'!$G$29,0,10*ROW('Sanitation Data'!G139)))</f>
        <v/>
      </c>
      <c r="DB145" s="371" t="str">
        <f ca="1">+IF(OFFSET('Sanitation Data'!$G$30,0,10*ROW('Sanitation Data'!G139))="","",OFFSET('Sanitation Data'!$G$30,0,10*ROW('Sanitation Data'!G139)))</f>
        <v/>
      </c>
      <c r="DC145" s="371" t="str">
        <f ca="1">+IF(OFFSET('Sanitation Data'!$G$31,0,10*ROW('Sanitation Data'!G139))="","",OFFSET('Sanitation Data'!$G$31,0,10*ROW('Sanitation Data'!G139)))</f>
        <v/>
      </c>
      <c r="DD145" s="371" t="str">
        <f ca="1">+IF(OFFSET('Sanitation Data'!$G$32,0,10*ROW('Sanitation Data'!G139))="","",OFFSET('Sanitation Data'!$G$32,0,10*ROW('Sanitation Data'!G139)))</f>
        <v/>
      </c>
      <c r="DE145" s="371" t="str">
        <f ca="1">+IF(OFFSET('Sanitation Data'!$H$28,0,10*ROW('Sanitation Data'!H139))="","",OFFSET('Sanitation Data'!$H$28,0,10*ROW('Sanitation Data'!H139)))</f>
        <v/>
      </c>
      <c r="DF145" s="371" t="str">
        <f ca="1">+IF(OFFSET('Sanitation Data'!$H$29,0,10*ROW('Sanitation Data'!H139))="","",OFFSET('Sanitation Data'!$H$29,0,10*ROW('Sanitation Data'!H139)))</f>
        <v/>
      </c>
      <c r="DG145" s="371" t="str">
        <f ca="1">+IF(OFFSET('Sanitation Data'!$H$30,0,10*ROW('Sanitation Data'!H139))="","",OFFSET('Sanitation Data'!$H$30,0,10*ROW('Sanitation Data'!H139)))</f>
        <v/>
      </c>
      <c r="DH145" s="371" t="str">
        <f ca="1">+IF(OFFSET('Sanitation Data'!$H$31,0,10*ROW('Sanitation Data'!H139))="","",OFFSET('Sanitation Data'!$H$31,0,10*ROW('Sanitation Data'!H139)))</f>
        <v/>
      </c>
      <c r="DI145" s="371" t="str">
        <f ca="1">+IF(OFFSET('Sanitation Data'!$H$32,0,10*ROW('Sanitation Data'!H139))="","",OFFSET('Sanitation Data'!$H$32,0,10*ROW('Sanitation Data'!H139)))</f>
        <v/>
      </c>
      <c r="DJ145" s="371" t="str">
        <f ca="1">+IF(OFFSET('Sanitation Data'!$I$28,0,10*ROW('Sanitation Data'!I139))="","",OFFSET('Sanitation Data'!$I$28,0,10*ROW('Sanitation Data'!I139)))</f>
        <v/>
      </c>
      <c r="DK145" s="371" t="str">
        <f ca="1">+IF(OFFSET('Sanitation Data'!$I$29,0,10*ROW('Sanitation Data'!I139))="","",OFFSET('Sanitation Data'!$I$29,0,10*ROW('Sanitation Data'!I139)))</f>
        <v/>
      </c>
      <c r="DL145" s="371" t="str">
        <f ca="1">+IF(OFFSET('Sanitation Data'!$I$30,0,10*ROW('Sanitation Data'!I139))="","",OFFSET('Sanitation Data'!$I$30,0,10*ROW('Sanitation Data'!I139)))</f>
        <v/>
      </c>
      <c r="DM145" s="371" t="str">
        <f ca="1">+IF(OFFSET('Sanitation Data'!$I$31,0,10*ROW('Sanitation Data'!I139))="","",OFFSET('Sanitation Data'!$I$31,0,10*ROW('Sanitation Data'!I139)))</f>
        <v/>
      </c>
      <c r="DN145" s="371" t="str">
        <f ca="1">+IF(OFFSET('Sanitation Data'!$I$32,0,10*ROW('Sanitation Data'!I139))="","",OFFSET('Sanitation Data'!$I$32,0,10*ROW('Sanitation Data'!I139)))</f>
        <v/>
      </c>
      <c r="DO145" s="371" t="str">
        <f ca="1">+IF(OFFSET('Hygiene Data'!$D$11,0,10*ROW('Hygiene Data'!D139))="","",OFFSET('Hygiene Data'!$D$11,0,10*ROW('Hygiene Data'!D139)))</f>
        <v/>
      </c>
      <c r="DP145" s="371" t="str">
        <f ca="1">+IF(OFFSET('Hygiene Data'!$D$12,0,10*ROW('Hygiene Data'!D139))="","",OFFSET('Hygiene Data'!$D$12,0,10*ROW('Hygiene Data'!D139)))</f>
        <v/>
      </c>
      <c r="DQ145" s="371" t="str">
        <f ca="1">+IF(OFFSET('Hygiene Data'!$D$13,0,10*ROW('Hygiene Data'!D139))="","",OFFSET('Hygiene Data'!$D$13,0,10*ROW('Hygiene Data'!D139)))</f>
        <v/>
      </c>
      <c r="DR145" s="371" t="str">
        <f ca="1">+IF(OFFSET('Hygiene Data'!$E$11,0,10*ROW('Hygiene Data'!E139))="","",OFFSET('Hygiene Data'!$E$11,0,10*ROW('Hygiene Data'!E139)))</f>
        <v/>
      </c>
      <c r="DS145" s="371" t="str">
        <f ca="1">+IF(OFFSET('Hygiene Data'!$E$12,0,10*ROW('Hygiene Data'!E139))="","",OFFSET('Hygiene Data'!$E$12,0,10*ROW('Hygiene Data'!E139)))</f>
        <v/>
      </c>
      <c r="DT145" s="371" t="str">
        <f ca="1">+IF(OFFSET('Hygiene Data'!$E$13,0,10*ROW('Hygiene Data'!E139))="","",OFFSET('Hygiene Data'!$E$13,0,10*ROW('Hygiene Data'!E139)))</f>
        <v/>
      </c>
      <c r="DU145" s="371" t="str">
        <f ca="1">+IF(OFFSET('Hygiene Data'!$F$11,0,10*ROW('Hygiene Data'!F139))="","",OFFSET('Hygiene Data'!$F$11,0,10*ROW('Hygiene Data'!F139)))</f>
        <v/>
      </c>
      <c r="DV145" s="371" t="str">
        <f ca="1">+IF(OFFSET('Hygiene Data'!$F$12,0,10*ROW('Hygiene Data'!F139))="","",OFFSET('Hygiene Data'!$F$12,0,10*ROW('Hygiene Data'!F139)))</f>
        <v/>
      </c>
      <c r="DW145" s="371" t="str">
        <f ca="1">+IF(OFFSET('Hygiene Data'!$F$13,0,10*ROW('Hygiene Data'!F139))="","",OFFSET('Hygiene Data'!$F$13,0,10*ROW('Hygiene Data'!F139)))</f>
        <v/>
      </c>
      <c r="DX145" s="371" t="str">
        <f ca="1">+IF(OFFSET('Hygiene Data'!$G$11,0,10*ROW('Hygiene Data'!G139))="","",OFFSET('Hygiene Data'!$G$11,0,10*ROW('Hygiene Data'!G139)))</f>
        <v/>
      </c>
      <c r="DY145" s="371" t="str">
        <f ca="1">+IF(OFFSET('Hygiene Data'!$G$12,0,10*ROW('Hygiene Data'!G139))="","",OFFSET('Hygiene Data'!$G$12,0,10*ROW('Hygiene Data'!G139)))</f>
        <v/>
      </c>
      <c r="DZ145" s="371" t="str">
        <f ca="1">+IF(OFFSET('Hygiene Data'!$G$13,0,10*ROW('Hygiene Data'!G139))="","",OFFSET('Hygiene Data'!$G$13,0,10*ROW('Hygiene Data'!G139)))</f>
        <v/>
      </c>
      <c r="EA145" s="371" t="str">
        <f ca="1">+IF(OFFSET('Hygiene Data'!$H$11,0,10*ROW('Hygiene Data'!H139))="","",OFFSET('Hygiene Data'!$H$11,0,10*ROW('Hygiene Data'!H139)))</f>
        <v/>
      </c>
      <c r="EB145" s="371" t="str">
        <f ca="1">+IF(OFFSET('Hygiene Data'!$H$12,0,10*ROW('Hygiene Data'!H139))="","",OFFSET('Hygiene Data'!$H$12,0,10*ROW('Hygiene Data'!H139)))</f>
        <v/>
      </c>
      <c r="EC145" s="371" t="str">
        <f ca="1">+IF(OFFSET('Hygiene Data'!$H$13,0,10*ROW('Hygiene Data'!H139))="","",OFFSET('Hygiene Data'!$H$13,0,10*ROW('Hygiene Data'!H139)))</f>
        <v/>
      </c>
      <c r="ED145" s="371" t="str">
        <f ca="1">+IF(OFFSET('Hygiene Data'!$I$11,0,10*ROW('Hygiene Data'!I139))="","",OFFSET('Hygiene Data'!$I$11,0,10*ROW('Hygiene Data'!I139)))</f>
        <v/>
      </c>
      <c r="EE145" s="371" t="str">
        <f ca="1">+IF(OFFSET('Hygiene Data'!$I$12,0,10*ROW('Hygiene Data'!I139))="","",OFFSET('Hygiene Data'!$I$12,0,10*ROW('Hygiene Data'!I139)))</f>
        <v/>
      </c>
      <c r="EF145" s="371" t="str">
        <f ca="1">+IF(OFFSET('Hygiene Data'!$I$13,0,10*ROW('Hygiene Data'!I139))="","",OFFSET('Hygiene Data'!$I$13,0,10*ROW('Hygiene Data'!I139)))</f>
        <v/>
      </c>
    </row>
    <row r="146" spans="1:136" x14ac:dyDescent="0.25">
      <c r="A146" s="480" t="str">
        <f ca="1">+IF(OFFSET('Water Data'!$B$2,0,10*ROW('Water Data'!E140))="","",OFFSET('Water Data'!$B$2,0,10*ROW('Water Data'!E140)))</f>
        <v/>
      </c>
      <c r="B146" s="480"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7" t="str">
        <f t="shared" ca="1" si="2"/>
        <v/>
      </c>
      <c r="D146" s="508"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8"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8"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8"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8"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8"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8"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8"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8"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8"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8"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8"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8"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8"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8"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8"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8"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8"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9"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9"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9"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9"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9"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9"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9"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9"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9"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9"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9"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9"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9"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9"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9"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9"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9"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9"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9"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9"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9"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9"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9"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9"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9"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9"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9"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9"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9"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9"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10"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6"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10"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10"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10"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10"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10"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10"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10"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10"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10"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10"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10"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10"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10"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10"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10"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10"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1" t="str">
        <f ca="1">+IF(OFFSET('Water Data'!$D$27,0,10*ROW('Water Data'!D140))="","",OFFSET('Water Data'!$D$27,0,10*ROW('Water Data'!D140)))</f>
        <v/>
      </c>
      <c r="BT146" s="371" t="str">
        <f ca="1">+IF(OFFSET('Water Data'!$D$28,0,10*ROW('Water Data'!D140))="","",OFFSET('Water Data'!$D$28,0,10*ROW('Water Data'!D140)))</f>
        <v/>
      </c>
      <c r="BU146" s="371" t="str">
        <f ca="1">+IF(OFFSET('Water Data'!$D$29,0,10*ROW('Water Data'!D140))="","",OFFSET('Water Data'!$D$29,0,10*ROW('Water Data'!D140)))</f>
        <v/>
      </c>
      <c r="BV146" s="371" t="str">
        <f ca="1">+IF(OFFSET('Water Data'!$E$27,0,10*ROW('Water Data'!E140))="","",OFFSET('Water Data'!$E$27,0,10*ROW('Water Data'!E140)))</f>
        <v/>
      </c>
      <c r="BW146" s="371" t="str">
        <f ca="1">+IF(OFFSET('Water Data'!$E$28,0,10*ROW('Water Data'!E140))="","",OFFSET('Water Data'!$E$28,0,10*ROW('Water Data'!E140)))</f>
        <v/>
      </c>
      <c r="BX146" s="371" t="str">
        <f ca="1">+IF(OFFSET('Water Data'!$E$29,0,10*ROW('Water Data'!E140))="","",OFFSET('Water Data'!$E$29,0,10*ROW('Water Data'!E140)))</f>
        <v/>
      </c>
      <c r="BY146" s="371" t="str">
        <f ca="1">+IF(OFFSET('Water Data'!$F$27,0,10*ROW('Water Data'!F140))="","",OFFSET('Water Data'!$F$27,0,10*ROW('Water Data'!F140)))</f>
        <v/>
      </c>
      <c r="BZ146" s="371" t="str">
        <f ca="1">+IF(OFFSET('Water Data'!$F$28,0,10*ROW('Water Data'!F140))="","",OFFSET('Water Data'!$F$28,0,10*ROW('Water Data'!F140)))</f>
        <v/>
      </c>
      <c r="CA146" s="371" t="str">
        <f ca="1">+IF(OFFSET('Water Data'!$F$29,0,10*ROW('Water Data'!F140))="","",OFFSET('Water Data'!$F$29,0,10*ROW('Water Data'!F140)))</f>
        <v/>
      </c>
      <c r="CB146" s="371" t="str">
        <f ca="1">+IF(OFFSET('Water Data'!$G$27,0,10*ROW('Water Data'!G140))="","",OFFSET('Water Data'!$G$27,0,10*ROW('Water Data'!G140)))</f>
        <v/>
      </c>
      <c r="CC146" s="371" t="str">
        <f ca="1">+IF(OFFSET('Water Data'!$G$28,0,10*ROW('Water Data'!G140))="","",OFFSET('Water Data'!$G$28,0,10*ROW('Water Data'!G140)))</f>
        <v/>
      </c>
      <c r="CD146" s="371" t="str">
        <f ca="1">+IF(OFFSET('Water Data'!$G$29,0,10*ROW('Water Data'!G140))="","",OFFSET('Water Data'!$G$29,0,10*ROW('Water Data'!G140)))</f>
        <v/>
      </c>
      <c r="CE146" s="371" t="str">
        <f ca="1">+IF(OFFSET('Water Data'!$H$27,0,10*ROW('Water Data'!H140))="","",OFFSET('Water Data'!$H$27,0,10*ROW('Water Data'!H140)))</f>
        <v/>
      </c>
      <c r="CF146" s="371" t="str">
        <f ca="1">+IF(OFFSET('Water Data'!$H$28,0,10*ROW('Water Data'!H140))="","",OFFSET('Water Data'!$H$28,0,10*ROW('Water Data'!H140)))</f>
        <v/>
      </c>
      <c r="CG146" s="371" t="str">
        <f ca="1">+IF(OFFSET('Water Data'!$H$29,0,10*ROW('Water Data'!H140))="","",OFFSET('Water Data'!$H$29,0,10*ROW('Water Data'!H140)))</f>
        <v/>
      </c>
      <c r="CH146" s="371" t="str">
        <f ca="1">+IF(OFFSET('Water Data'!$I$27,0,10*ROW('Water Data'!I140))="","",OFFSET('Water Data'!$I$27,0,10*ROW('Water Data'!I140)))</f>
        <v/>
      </c>
      <c r="CI146" s="371" t="str">
        <f ca="1">+IF(OFFSET('Water Data'!$I$28,0,10*ROW('Water Data'!I140))="","",OFFSET('Water Data'!$I$28,0,10*ROW('Water Data'!I140)))</f>
        <v/>
      </c>
      <c r="CJ146" s="371" t="str">
        <f ca="1">+IF(OFFSET('Water Data'!$I$29,0,10*ROW('Water Data'!I140))="","",OFFSET('Water Data'!$I$29,0,10*ROW('Water Data'!I140)))</f>
        <v/>
      </c>
      <c r="CK146" s="371" t="str">
        <f ca="1">+IF(OFFSET('Sanitation Data'!$D$28,0,10*ROW('Sanitation Data'!D140))="","",OFFSET('Sanitation Data'!$D$28,0,10*ROW('Sanitation Data'!D140)))</f>
        <v/>
      </c>
      <c r="CL146" s="371" t="str">
        <f ca="1">+IF(OFFSET('Sanitation Data'!$D$29,0,10*ROW('Sanitation Data'!D140))="","",OFFSET('Sanitation Data'!$D$29,0,10*ROW('Sanitation Data'!D140)))</f>
        <v/>
      </c>
      <c r="CM146" s="371" t="str">
        <f ca="1">+IF(OFFSET('Sanitation Data'!$D$30,0,10*ROW('Sanitation Data'!D140))="","",OFFSET('Sanitation Data'!$D$30,0,10*ROW('Sanitation Data'!D140)))</f>
        <v/>
      </c>
      <c r="CN146" s="371" t="str">
        <f ca="1">+IF(OFFSET('Sanitation Data'!$D$31,0,10*ROW('Sanitation Data'!D140))="","",OFFSET('Sanitation Data'!$D$31,0,10*ROW('Sanitation Data'!D140)))</f>
        <v/>
      </c>
      <c r="CO146" s="371" t="str">
        <f ca="1">+IF(OFFSET('Sanitation Data'!$D$32,0,10*ROW('Sanitation Data'!D140))="","",OFFSET('Sanitation Data'!$D$32,0,10*ROW('Sanitation Data'!D140)))</f>
        <v/>
      </c>
      <c r="CP146" s="371" t="str">
        <f ca="1">+IF(OFFSET('Sanitation Data'!$E$28,0,10*ROW('Sanitation Data'!E140))="","",OFFSET('Sanitation Data'!$E$28,0,10*ROW('Sanitation Data'!E140)))</f>
        <v/>
      </c>
      <c r="CQ146" s="371" t="str">
        <f ca="1">+IF(OFFSET('Sanitation Data'!$E$29,0,10*ROW('Sanitation Data'!E140))="","",OFFSET('Sanitation Data'!$E$29,0,10*ROW('Sanitation Data'!E140)))</f>
        <v/>
      </c>
      <c r="CR146" s="371" t="str">
        <f ca="1">+IF(OFFSET('Sanitation Data'!$E$30,0,10*ROW('Sanitation Data'!E140))="","",OFFSET('Sanitation Data'!$E$30,0,10*ROW('Sanitation Data'!E140)))</f>
        <v/>
      </c>
      <c r="CS146" s="371" t="str">
        <f ca="1">+IF(OFFSET('Sanitation Data'!$E$31,0,10*ROW('Sanitation Data'!E140))="","",OFFSET('Sanitation Data'!$E$31,0,10*ROW('Sanitation Data'!E140)))</f>
        <v/>
      </c>
      <c r="CT146" s="371" t="str">
        <f ca="1">+IF(OFFSET('Sanitation Data'!$E$32,0,10*ROW('Sanitation Data'!E140))="","",OFFSET('Sanitation Data'!$E$32,0,10*ROW('Sanitation Data'!E140)))</f>
        <v/>
      </c>
      <c r="CU146" s="371" t="str">
        <f ca="1">+IF(OFFSET('Sanitation Data'!$F$28,0,10*ROW('Sanitation Data'!F140))="","",OFFSET('Sanitation Data'!$F$28,0,10*ROW('Sanitation Data'!F140)))</f>
        <v/>
      </c>
      <c r="CV146" s="371" t="str">
        <f ca="1">+IF(OFFSET('Sanitation Data'!$F$29,0,10*ROW('Sanitation Data'!F140))="","",OFFSET('Sanitation Data'!$F$29,0,10*ROW('Sanitation Data'!F140)))</f>
        <v/>
      </c>
      <c r="CW146" s="371" t="str">
        <f ca="1">+IF(OFFSET('Sanitation Data'!$F$30,0,10*ROW('Sanitation Data'!F140))="","",OFFSET('Sanitation Data'!$F$30,0,10*ROW('Sanitation Data'!F140)))</f>
        <v/>
      </c>
      <c r="CX146" s="371" t="str">
        <f ca="1">+IF(OFFSET('Sanitation Data'!$F$31,0,10*ROW('Sanitation Data'!F140))="","",OFFSET('Sanitation Data'!$F$31,0,10*ROW('Sanitation Data'!F140)))</f>
        <v/>
      </c>
      <c r="CY146" s="371" t="str">
        <f ca="1">+IF(OFFSET('Sanitation Data'!$F$32,0,10*ROW('Sanitation Data'!F140))="","",OFFSET('Sanitation Data'!$F$32,0,10*ROW('Sanitation Data'!F140)))</f>
        <v/>
      </c>
      <c r="CZ146" s="371" t="str">
        <f ca="1">+IF(OFFSET('Sanitation Data'!$G$28,0,10*ROW('Sanitation Data'!G140))="","",OFFSET('Sanitation Data'!$G$28,0,10*ROW('Sanitation Data'!G140)))</f>
        <v/>
      </c>
      <c r="DA146" s="371" t="str">
        <f ca="1">+IF(OFFSET('Sanitation Data'!$G$29,0,10*ROW('Sanitation Data'!G140))="","",OFFSET('Sanitation Data'!$G$29,0,10*ROW('Sanitation Data'!G140)))</f>
        <v/>
      </c>
      <c r="DB146" s="371" t="str">
        <f ca="1">+IF(OFFSET('Sanitation Data'!$G$30,0,10*ROW('Sanitation Data'!G140))="","",OFFSET('Sanitation Data'!$G$30,0,10*ROW('Sanitation Data'!G140)))</f>
        <v/>
      </c>
      <c r="DC146" s="371" t="str">
        <f ca="1">+IF(OFFSET('Sanitation Data'!$G$31,0,10*ROW('Sanitation Data'!G140))="","",OFFSET('Sanitation Data'!$G$31,0,10*ROW('Sanitation Data'!G140)))</f>
        <v/>
      </c>
      <c r="DD146" s="371" t="str">
        <f ca="1">+IF(OFFSET('Sanitation Data'!$G$32,0,10*ROW('Sanitation Data'!G140))="","",OFFSET('Sanitation Data'!$G$32,0,10*ROW('Sanitation Data'!G140)))</f>
        <v/>
      </c>
      <c r="DE146" s="371" t="str">
        <f ca="1">+IF(OFFSET('Sanitation Data'!$H$28,0,10*ROW('Sanitation Data'!H140))="","",OFFSET('Sanitation Data'!$H$28,0,10*ROW('Sanitation Data'!H140)))</f>
        <v/>
      </c>
      <c r="DF146" s="371" t="str">
        <f ca="1">+IF(OFFSET('Sanitation Data'!$H$29,0,10*ROW('Sanitation Data'!H140))="","",OFFSET('Sanitation Data'!$H$29,0,10*ROW('Sanitation Data'!H140)))</f>
        <v/>
      </c>
      <c r="DG146" s="371" t="str">
        <f ca="1">+IF(OFFSET('Sanitation Data'!$H$30,0,10*ROW('Sanitation Data'!H140))="","",OFFSET('Sanitation Data'!$H$30,0,10*ROW('Sanitation Data'!H140)))</f>
        <v/>
      </c>
      <c r="DH146" s="371" t="str">
        <f ca="1">+IF(OFFSET('Sanitation Data'!$H$31,0,10*ROW('Sanitation Data'!H140))="","",OFFSET('Sanitation Data'!$H$31,0,10*ROW('Sanitation Data'!H140)))</f>
        <v/>
      </c>
      <c r="DI146" s="371" t="str">
        <f ca="1">+IF(OFFSET('Sanitation Data'!$H$32,0,10*ROW('Sanitation Data'!H140))="","",OFFSET('Sanitation Data'!$H$32,0,10*ROW('Sanitation Data'!H140)))</f>
        <v/>
      </c>
      <c r="DJ146" s="371" t="str">
        <f ca="1">+IF(OFFSET('Sanitation Data'!$I$28,0,10*ROW('Sanitation Data'!I140))="","",OFFSET('Sanitation Data'!$I$28,0,10*ROW('Sanitation Data'!I140)))</f>
        <v/>
      </c>
      <c r="DK146" s="371" t="str">
        <f ca="1">+IF(OFFSET('Sanitation Data'!$I$29,0,10*ROW('Sanitation Data'!I140))="","",OFFSET('Sanitation Data'!$I$29,0,10*ROW('Sanitation Data'!I140)))</f>
        <v/>
      </c>
      <c r="DL146" s="371" t="str">
        <f ca="1">+IF(OFFSET('Sanitation Data'!$I$30,0,10*ROW('Sanitation Data'!I140))="","",OFFSET('Sanitation Data'!$I$30,0,10*ROW('Sanitation Data'!I140)))</f>
        <v/>
      </c>
      <c r="DM146" s="371" t="str">
        <f ca="1">+IF(OFFSET('Sanitation Data'!$I$31,0,10*ROW('Sanitation Data'!I140))="","",OFFSET('Sanitation Data'!$I$31,0,10*ROW('Sanitation Data'!I140)))</f>
        <v/>
      </c>
      <c r="DN146" s="371" t="str">
        <f ca="1">+IF(OFFSET('Sanitation Data'!$I$32,0,10*ROW('Sanitation Data'!I140))="","",OFFSET('Sanitation Data'!$I$32,0,10*ROW('Sanitation Data'!I140)))</f>
        <v/>
      </c>
      <c r="DO146" s="371" t="str">
        <f ca="1">+IF(OFFSET('Hygiene Data'!$D$11,0,10*ROW('Hygiene Data'!D140))="","",OFFSET('Hygiene Data'!$D$11,0,10*ROW('Hygiene Data'!D140)))</f>
        <v/>
      </c>
      <c r="DP146" s="371" t="str">
        <f ca="1">+IF(OFFSET('Hygiene Data'!$D$12,0,10*ROW('Hygiene Data'!D140))="","",OFFSET('Hygiene Data'!$D$12,0,10*ROW('Hygiene Data'!D140)))</f>
        <v/>
      </c>
      <c r="DQ146" s="371" t="str">
        <f ca="1">+IF(OFFSET('Hygiene Data'!$D$13,0,10*ROW('Hygiene Data'!D140))="","",OFFSET('Hygiene Data'!$D$13,0,10*ROW('Hygiene Data'!D140)))</f>
        <v/>
      </c>
      <c r="DR146" s="371" t="str">
        <f ca="1">+IF(OFFSET('Hygiene Data'!$E$11,0,10*ROW('Hygiene Data'!E140))="","",OFFSET('Hygiene Data'!$E$11,0,10*ROW('Hygiene Data'!E140)))</f>
        <v/>
      </c>
      <c r="DS146" s="371" t="str">
        <f ca="1">+IF(OFFSET('Hygiene Data'!$E$12,0,10*ROW('Hygiene Data'!E140))="","",OFFSET('Hygiene Data'!$E$12,0,10*ROW('Hygiene Data'!E140)))</f>
        <v/>
      </c>
      <c r="DT146" s="371" t="str">
        <f ca="1">+IF(OFFSET('Hygiene Data'!$E$13,0,10*ROW('Hygiene Data'!E140))="","",OFFSET('Hygiene Data'!$E$13,0,10*ROW('Hygiene Data'!E140)))</f>
        <v/>
      </c>
      <c r="DU146" s="371" t="str">
        <f ca="1">+IF(OFFSET('Hygiene Data'!$F$11,0,10*ROW('Hygiene Data'!F140))="","",OFFSET('Hygiene Data'!$F$11,0,10*ROW('Hygiene Data'!F140)))</f>
        <v/>
      </c>
      <c r="DV146" s="371" t="str">
        <f ca="1">+IF(OFFSET('Hygiene Data'!$F$12,0,10*ROW('Hygiene Data'!F140))="","",OFFSET('Hygiene Data'!$F$12,0,10*ROW('Hygiene Data'!F140)))</f>
        <v/>
      </c>
      <c r="DW146" s="371" t="str">
        <f ca="1">+IF(OFFSET('Hygiene Data'!$F$13,0,10*ROW('Hygiene Data'!F140))="","",OFFSET('Hygiene Data'!$F$13,0,10*ROW('Hygiene Data'!F140)))</f>
        <v/>
      </c>
      <c r="DX146" s="371" t="str">
        <f ca="1">+IF(OFFSET('Hygiene Data'!$G$11,0,10*ROW('Hygiene Data'!G140))="","",OFFSET('Hygiene Data'!$G$11,0,10*ROW('Hygiene Data'!G140)))</f>
        <v/>
      </c>
      <c r="DY146" s="371" t="str">
        <f ca="1">+IF(OFFSET('Hygiene Data'!$G$12,0,10*ROW('Hygiene Data'!G140))="","",OFFSET('Hygiene Data'!$G$12,0,10*ROW('Hygiene Data'!G140)))</f>
        <v/>
      </c>
      <c r="DZ146" s="371" t="str">
        <f ca="1">+IF(OFFSET('Hygiene Data'!$G$13,0,10*ROW('Hygiene Data'!G140))="","",OFFSET('Hygiene Data'!$G$13,0,10*ROW('Hygiene Data'!G140)))</f>
        <v/>
      </c>
      <c r="EA146" s="371" t="str">
        <f ca="1">+IF(OFFSET('Hygiene Data'!$H$11,0,10*ROW('Hygiene Data'!H140))="","",OFFSET('Hygiene Data'!$H$11,0,10*ROW('Hygiene Data'!H140)))</f>
        <v/>
      </c>
      <c r="EB146" s="371" t="str">
        <f ca="1">+IF(OFFSET('Hygiene Data'!$H$12,0,10*ROW('Hygiene Data'!H140))="","",OFFSET('Hygiene Data'!$H$12,0,10*ROW('Hygiene Data'!H140)))</f>
        <v/>
      </c>
      <c r="EC146" s="371" t="str">
        <f ca="1">+IF(OFFSET('Hygiene Data'!$H$13,0,10*ROW('Hygiene Data'!H140))="","",OFFSET('Hygiene Data'!$H$13,0,10*ROW('Hygiene Data'!H140)))</f>
        <v/>
      </c>
      <c r="ED146" s="371" t="str">
        <f ca="1">+IF(OFFSET('Hygiene Data'!$I$11,0,10*ROW('Hygiene Data'!I140))="","",OFFSET('Hygiene Data'!$I$11,0,10*ROW('Hygiene Data'!I140)))</f>
        <v/>
      </c>
      <c r="EE146" s="371" t="str">
        <f ca="1">+IF(OFFSET('Hygiene Data'!$I$12,0,10*ROW('Hygiene Data'!I140))="","",OFFSET('Hygiene Data'!$I$12,0,10*ROW('Hygiene Data'!I140)))</f>
        <v/>
      </c>
      <c r="EF146" s="371" t="str">
        <f ca="1">+IF(OFFSET('Hygiene Data'!$I$13,0,10*ROW('Hygiene Data'!I140))="","",OFFSET('Hygiene Data'!$I$13,0,10*ROW('Hygiene Data'!I140)))</f>
        <v/>
      </c>
    </row>
    <row r="147" spans="1:136" x14ac:dyDescent="0.25">
      <c r="A147" s="480" t="str">
        <f ca="1">+IF(OFFSET('Water Data'!$B$2,0,10*ROW('Water Data'!E141))="","",OFFSET('Water Data'!$B$2,0,10*ROW('Water Data'!E141)))</f>
        <v/>
      </c>
      <c r="B147" s="480"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7" t="str">
        <f t="shared" ca="1" si="2"/>
        <v/>
      </c>
      <c r="D147" s="508"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8"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8"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8"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8"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8"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8"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8"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8"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8"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8"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8"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8"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8"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8"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8"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8"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8"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9"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9"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9"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9"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9"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9"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9"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9"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9"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9"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9"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9"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9"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9"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9"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9"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9"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9"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9"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9"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9"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9"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9"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9"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9"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9"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9"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9"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9"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9"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10"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6"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10"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10"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10"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10"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10"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10"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10"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10"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10"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10"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10"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10"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10"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10"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10"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10"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1" t="str">
        <f ca="1">+IF(OFFSET('Water Data'!$D$27,0,10*ROW('Water Data'!D141))="","",OFFSET('Water Data'!$D$27,0,10*ROW('Water Data'!D141)))</f>
        <v/>
      </c>
      <c r="BT147" s="371" t="str">
        <f ca="1">+IF(OFFSET('Water Data'!$D$28,0,10*ROW('Water Data'!D141))="","",OFFSET('Water Data'!$D$28,0,10*ROW('Water Data'!D141)))</f>
        <v/>
      </c>
      <c r="BU147" s="371" t="str">
        <f ca="1">+IF(OFFSET('Water Data'!$D$29,0,10*ROW('Water Data'!D141))="","",OFFSET('Water Data'!$D$29,0,10*ROW('Water Data'!D141)))</f>
        <v/>
      </c>
      <c r="BV147" s="371" t="str">
        <f ca="1">+IF(OFFSET('Water Data'!$E$27,0,10*ROW('Water Data'!E141))="","",OFFSET('Water Data'!$E$27,0,10*ROW('Water Data'!E141)))</f>
        <v/>
      </c>
      <c r="BW147" s="371" t="str">
        <f ca="1">+IF(OFFSET('Water Data'!$E$28,0,10*ROW('Water Data'!E141))="","",OFFSET('Water Data'!$E$28,0,10*ROW('Water Data'!E141)))</f>
        <v/>
      </c>
      <c r="BX147" s="371" t="str">
        <f ca="1">+IF(OFFSET('Water Data'!$E$29,0,10*ROW('Water Data'!E141))="","",OFFSET('Water Data'!$E$29,0,10*ROW('Water Data'!E141)))</f>
        <v/>
      </c>
      <c r="BY147" s="371" t="str">
        <f ca="1">+IF(OFFSET('Water Data'!$F$27,0,10*ROW('Water Data'!F141))="","",OFFSET('Water Data'!$F$27,0,10*ROW('Water Data'!F141)))</f>
        <v/>
      </c>
      <c r="BZ147" s="371" t="str">
        <f ca="1">+IF(OFFSET('Water Data'!$F$28,0,10*ROW('Water Data'!F141))="","",OFFSET('Water Data'!$F$28,0,10*ROW('Water Data'!F141)))</f>
        <v/>
      </c>
      <c r="CA147" s="371" t="str">
        <f ca="1">+IF(OFFSET('Water Data'!$F$29,0,10*ROW('Water Data'!F141))="","",OFFSET('Water Data'!$F$29,0,10*ROW('Water Data'!F141)))</f>
        <v/>
      </c>
      <c r="CB147" s="371" t="str">
        <f ca="1">+IF(OFFSET('Water Data'!$G$27,0,10*ROW('Water Data'!G141))="","",OFFSET('Water Data'!$G$27,0,10*ROW('Water Data'!G141)))</f>
        <v/>
      </c>
      <c r="CC147" s="371" t="str">
        <f ca="1">+IF(OFFSET('Water Data'!$G$28,0,10*ROW('Water Data'!G141))="","",OFFSET('Water Data'!$G$28,0,10*ROW('Water Data'!G141)))</f>
        <v/>
      </c>
      <c r="CD147" s="371" t="str">
        <f ca="1">+IF(OFFSET('Water Data'!$G$29,0,10*ROW('Water Data'!G141))="","",OFFSET('Water Data'!$G$29,0,10*ROW('Water Data'!G141)))</f>
        <v/>
      </c>
      <c r="CE147" s="371" t="str">
        <f ca="1">+IF(OFFSET('Water Data'!$H$27,0,10*ROW('Water Data'!H141))="","",OFFSET('Water Data'!$H$27,0,10*ROW('Water Data'!H141)))</f>
        <v/>
      </c>
      <c r="CF147" s="371" t="str">
        <f ca="1">+IF(OFFSET('Water Data'!$H$28,0,10*ROW('Water Data'!H141))="","",OFFSET('Water Data'!$H$28,0,10*ROW('Water Data'!H141)))</f>
        <v/>
      </c>
      <c r="CG147" s="371" t="str">
        <f ca="1">+IF(OFFSET('Water Data'!$H$29,0,10*ROW('Water Data'!H141))="","",OFFSET('Water Data'!$H$29,0,10*ROW('Water Data'!H141)))</f>
        <v/>
      </c>
      <c r="CH147" s="371" t="str">
        <f ca="1">+IF(OFFSET('Water Data'!$I$27,0,10*ROW('Water Data'!I141))="","",OFFSET('Water Data'!$I$27,0,10*ROW('Water Data'!I141)))</f>
        <v/>
      </c>
      <c r="CI147" s="371" t="str">
        <f ca="1">+IF(OFFSET('Water Data'!$I$28,0,10*ROW('Water Data'!I141))="","",OFFSET('Water Data'!$I$28,0,10*ROW('Water Data'!I141)))</f>
        <v/>
      </c>
      <c r="CJ147" s="371" t="str">
        <f ca="1">+IF(OFFSET('Water Data'!$I$29,0,10*ROW('Water Data'!I141))="","",OFFSET('Water Data'!$I$29,0,10*ROW('Water Data'!I141)))</f>
        <v/>
      </c>
      <c r="CK147" s="371" t="str">
        <f ca="1">+IF(OFFSET('Sanitation Data'!$D$28,0,10*ROW('Sanitation Data'!D141))="","",OFFSET('Sanitation Data'!$D$28,0,10*ROW('Sanitation Data'!D141)))</f>
        <v/>
      </c>
      <c r="CL147" s="371" t="str">
        <f ca="1">+IF(OFFSET('Sanitation Data'!$D$29,0,10*ROW('Sanitation Data'!D141))="","",OFFSET('Sanitation Data'!$D$29,0,10*ROW('Sanitation Data'!D141)))</f>
        <v/>
      </c>
      <c r="CM147" s="371" t="str">
        <f ca="1">+IF(OFFSET('Sanitation Data'!$D$30,0,10*ROW('Sanitation Data'!D141))="","",OFFSET('Sanitation Data'!$D$30,0,10*ROW('Sanitation Data'!D141)))</f>
        <v/>
      </c>
      <c r="CN147" s="371" t="str">
        <f ca="1">+IF(OFFSET('Sanitation Data'!$D$31,0,10*ROW('Sanitation Data'!D141))="","",OFFSET('Sanitation Data'!$D$31,0,10*ROW('Sanitation Data'!D141)))</f>
        <v/>
      </c>
      <c r="CO147" s="371" t="str">
        <f ca="1">+IF(OFFSET('Sanitation Data'!$D$32,0,10*ROW('Sanitation Data'!D141))="","",OFFSET('Sanitation Data'!$D$32,0,10*ROW('Sanitation Data'!D141)))</f>
        <v/>
      </c>
      <c r="CP147" s="371" t="str">
        <f ca="1">+IF(OFFSET('Sanitation Data'!$E$28,0,10*ROW('Sanitation Data'!E141))="","",OFFSET('Sanitation Data'!$E$28,0,10*ROW('Sanitation Data'!E141)))</f>
        <v/>
      </c>
      <c r="CQ147" s="371" t="str">
        <f ca="1">+IF(OFFSET('Sanitation Data'!$E$29,0,10*ROW('Sanitation Data'!E141))="","",OFFSET('Sanitation Data'!$E$29,0,10*ROW('Sanitation Data'!E141)))</f>
        <v/>
      </c>
      <c r="CR147" s="371" t="str">
        <f ca="1">+IF(OFFSET('Sanitation Data'!$E$30,0,10*ROW('Sanitation Data'!E141))="","",OFFSET('Sanitation Data'!$E$30,0,10*ROW('Sanitation Data'!E141)))</f>
        <v/>
      </c>
      <c r="CS147" s="371" t="str">
        <f ca="1">+IF(OFFSET('Sanitation Data'!$E$31,0,10*ROW('Sanitation Data'!E141))="","",OFFSET('Sanitation Data'!$E$31,0,10*ROW('Sanitation Data'!E141)))</f>
        <v/>
      </c>
      <c r="CT147" s="371" t="str">
        <f ca="1">+IF(OFFSET('Sanitation Data'!$E$32,0,10*ROW('Sanitation Data'!E141))="","",OFFSET('Sanitation Data'!$E$32,0,10*ROW('Sanitation Data'!E141)))</f>
        <v/>
      </c>
      <c r="CU147" s="371" t="str">
        <f ca="1">+IF(OFFSET('Sanitation Data'!$F$28,0,10*ROW('Sanitation Data'!F141))="","",OFFSET('Sanitation Data'!$F$28,0,10*ROW('Sanitation Data'!F141)))</f>
        <v/>
      </c>
      <c r="CV147" s="371" t="str">
        <f ca="1">+IF(OFFSET('Sanitation Data'!$F$29,0,10*ROW('Sanitation Data'!F141))="","",OFFSET('Sanitation Data'!$F$29,0,10*ROW('Sanitation Data'!F141)))</f>
        <v/>
      </c>
      <c r="CW147" s="371" t="str">
        <f ca="1">+IF(OFFSET('Sanitation Data'!$F$30,0,10*ROW('Sanitation Data'!F141))="","",OFFSET('Sanitation Data'!$F$30,0,10*ROW('Sanitation Data'!F141)))</f>
        <v/>
      </c>
      <c r="CX147" s="371" t="str">
        <f ca="1">+IF(OFFSET('Sanitation Data'!$F$31,0,10*ROW('Sanitation Data'!F141))="","",OFFSET('Sanitation Data'!$F$31,0,10*ROW('Sanitation Data'!F141)))</f>
        <v/>
      </c>
      <c r="CY147" s="371" t="str">
        <f ca="1">+IF(OFFSET('Sanitation Data'!$F$32,0,10*ROW('Sanitation Data'!F141))="","",OFFSET('Sanitation Data'!$F$32,0,10*ROW('Sanitation Data'!F141)))</f>
        <v/>
      </c>
      <c r="CZ147" s="371" t="str">
        <f ca="1">+IF(OFFSET('Sanitation Data'!$G$28,0,10*ROW('Sanitation Data'!G141))="","",OFFSET('Sanitation Data'!$G$28,0,10*ROW('Sanitation Data'!G141)))</f>
        <v/>
      </c>
      <c r="DA147" s="371" t="str">
        <f ca="1">+IF(OFFSET('Sanitation Data'!$G$29,0,10*ROW('Sanitation Data'!G141))="","",OFFSET('Sanitation Data'!$G$29,0,10*ROW('Sanitation Data'!G141)))</f>
        <v/>
      </c>
      <c r="DB147" s="371" t="str">
        <f ca="1">+IF(OFFSET('Sanitation Data'!$G$30,0,10*ROW('Sanitation Data'!G141))="","",OFFSET('Sanitation Data'!$G$30,0,10*ROW('Sanitation Data'!G141)))</f>
        <v/>
      </c>
      <c r="DC147" s="371" t="str">
        <f ca="1">+IF(OFFSET('Sanitation Data'!$G$31,0,10*ROW('Sanitation Data'!G141))="","",OFFSET('Sanitation Data'!$G$31,0,10*ROW('Sanitation Data'!G141)))</f>
        <v/>
      </c>
      <c r="DD147" s="371" t="str">
        <f ca="1">+IF(OFFSET('Sanitation Data'!$G$32,0,10*ROW('Sanitation Data'!G141))="","",OFFSET('Sanitation Data'!$G$32,0,10*ROW('Sanitation Data'!G141)))</f>
        <v/>
      </c>
      <c r="DE147" s="371" t="str">
        <f ca="1">+IF(OFFSET('Sanitation Data'!$H$28,0,10*ROW('Sanitation Data'!H141))="","",OFFSET('Sanitation Data'!$H$28,0,10*ROW('Sanitation Data'!H141)))</f>
        <v/>
      </c>
      <c r="DF147" s="371" t="str">
        <f ca="1">+IF(OFFSET('Sanitation Data'!$H$29,0,10*ROW('Sanitation Data'!H141))="","",OFFSET('Sanitation Data'!$H$29,0,10*ROW('Sanitation Data'!H141)))</f>
        <v/>
      </c>
      <c r="DG147" s="371" t="str">
        <f ca="1">+IF(OFFSET('Sanitation Data'!$H$30,0,10*ROW('Sanitation Data'!H141))="","",OFFSET('Sanitation Data'!$H$30,0,10*ROW('Sanitation Data'!H141)))</f>
        <v/>
      </c>
      <c r="DH147" s="371" t="str">
        <f ca="1">+IF(OFFSET('Sanitation Data'!$H$31,0,10*ROW('Sanitation Data'!H141))="","",OFFSET('Sanitation Data'!$H$31,0,10*ROW('Sanitation Data'!H141)))</f>
        <v/>
      </c>
      <c r="DI147" s="371" t="str">
        <f ca="1">+IF(OFFSET('Sanitation Data'!$H$32,0,10*ROW('Sanitation Data'!H141))="","",OFFSET('Sanitation Data'!$H$32,0,10*ROW('Sanitation Data'!H141)))</f>
        <v/>
      </c>
      <c r="DJ147" s="371" t="str">
        <f ca="1">+IF(OFFSET('Sanitation Data'!$I$28,0,10*ROW('Sanitation Data'!I141))="","",OFFSET('Sanitation Data'!$I$28,0,10*ROW('Sanitation Data'!I141)))</f>
        <v/>
      </c>
      <c r="DK147" s="371" t="str">
        <f ca="1">+IF(OFFSET('Sanitation Data'!$I$29,0,10*ROW('Sanitation Data'!I141))="","",OFFSET('Sanitation Data'!$I$29,0,10*ROW('Sanitation Data'!I141)))</f>
        <v/>
      </c>
      <c r="DL147" s="371" t="str">
        <f ca="1">+IF(OFFSET('Sanitation Data'!$I$30,0,10*ROW('Sanitation Data'!I141))="","",OFFSET('Sanitation Data'!$I$30,0,10*ROW('Sanitation Data'!I141)))</f>
        <v/>
      </c>
      <c r="DM147" s="371" t="str">
        <f ca="1">+IF(OFFSET('Sanitation Data'!$I$31,0,10*ROW('Sanitation Data'!I141))="","",OFFSET('Sanitation Data'!$I$31,0,10*ROW('Sanitation Data'!I141)))</f>
        <v/>
      </c>
      <c r="DN147" s="371" t="str">
        <f ca="1">+IF(OFFSET('Sanitation Data'!$I$32,0,10*ROW('Sanitation Data'!I141))="","",OFFSET('Sanitation Data'!$I$32,0,10*ROW('Sanitation Data'!I141)))</f>
        <v/>
      </c>
      <c r="DO147" s="371" t="str">
        <f ca="1">+IF(OFFSET('Hygiene Data'!$D$11,0,10*ROW('Hygiene Data'!D141))="","",OFFSET('Hygiene Data'!$D$11,0,10*ROW('Hygiene Data'!D141)))</f>
        <v/>
      </c>
      <c r="DP147" s="371" t="str">
        <f ca="1">+IF(OFFSET('Hygiene Data'!$D$12,0,10*ROW('Hygiene Data'!D141))="","",OFFSET('Hygiene Data'!$D$12,0,10*ROW('Hygiene Data'!D141)))</f>
        <v/>
      </c>
      <c r="DQ147" s="371" t="str">
        <f ca="1">+IF(OFFSET('Hygiene Data'!$D$13,0,10*ROW('Hygiene Data'!D141))="","",OFFSET('Hygiene Data'!$D$13,0,10*ROW('Hygiene Data'!D141)))</f>
        <v/>
      </c>
      <c r="DR147" s="371" t="str">
        <f ca="1">+IF(OFFSET('Hygiene Data'!$E$11,0,10*ROW('Hygiene Data'!E141))="","",OFFSET('Hygiene Data'!$E$11,0,10*ROW('Hygiene Data'!E141)))</f>
        <v/>
      </c>
      <c r="DS147" s="371" t="str">
        <f ca="1">+IF(OFFSET('Hygiene Data'!$E$12,0,10*ROW('Hygiene Data'!E141))="","",OFFSET('Hygiene Data'!$E$12,0,10*ROW('Hygiene Data'!E141)))</f>
        <v/>
      </c>
      <c r="DT147" s="371" t="str">
        <f ca="1">+IF(OFFSET('Hygiene Data'!$E$13,0,10*ROW('Hygiene Data'!E141))="","",OFFSET('Hygiene Data'!$E$13,0,10*ROW('Hygiene Data'!E141)))</f>
        <v/>
      </c>
      <c r="DU147" s="371" t="str">
        <f ca="1">+IF(OFFSET('Hygiene Data'!$F$11,0,10*ROW('Hygiene Data'!F141))="","",OFFSET('Hygiene Data'!$F$11,0,10*ROW('Hygiene Data'!F141)))</f>
        <v/>
      </c>
      <c r="DV147" s="371" t="str">
        <f ca="1">+IF(OFFSET('Hygiene Data'!$F$12,0,10*ROW('Hygiene Data'!F141))="","",OFFSET('Hygiene Data'!$F$12,0,10*ROW('Hygiene Data'!F141)))</f>
        <v/>
      </c>
      <c r="DW147" s="371" t="str">
        <f ca="1">+IF(OFFSET('Hygiene Data'!$F$13,0,10*ROW('Hygiene Data'!F141))="","",OFFSET('Hygiene Data'!$F$13,0,10*ROW('Hygiene Data'!F141)))</f>
        <v/>
      </c>
      <c r="DX147" s="371" t="str">
        <f ca="1">+IF(OFFSET('Hygiene Data'!$G$11,0,10*ROW('Hygiene Data'!G141))="","",OFFSET('Hygiene Data'!$G$11,0,10*ROW('Hygiene Data'!G141)))</f>
        <v/>
      </c>
      <c r="DY147" s="371" t="str">
        <f ca="1">+IF(OFFSET('Hygiene Data'!$G$12,0,10*ROW('Hygiene Data'!G141))="","",OFFSET('Hygiene Data'!$G$12,0,10*ROW('Hygiene Data'!G141)))</f>
        <v/>
      </c>
      <c r="DZ147" s="371" t="str">
        <f ca="1">+IF(OFFSET('Hygiene Data'!$G$13,0,10*ROW('Hygiene Data'!G141))="","",OFFSET('Hygiene Data'!$G$13,0,10*ROW('Hygiene Data'!G141)))</f>
        <v/>
      </c>
      <c r="EA147" s="371" t="str">
        <f ca="1">+IF(OFFSET('Hygiene Data'!$H$11,0,10*ROW('Hygiene Data'!H141))="","",OFFSET('Hygiene Data'!$H$11,0,10*ROW('Hygiene Data'!H141)))</f>
        <v/>
      </c>
      <c r="EB147" s="371" t="str">
        <f ca="1">+IF(OFFSET('Hygiene Data'!$H$12,0,10*ROW('Hygiene Data'!H141))="","",OFFSET('Hygiene Data'!$H$12,0,10*ROW('Hygiene Data'!H141)))</f>
        <v/>
      </c>
      <c r="EC147" s="371" t="str">
        <f ca="1">+IF(OFFSET('Hygiene Data'!$H$13,0,10*ROW('Hygiene Data'!H141))="","",OFFSET('Hygiene Data'!$H$13,0,10*ROW('Hygiene Data'!H141)))</f>
        <v/>
      </c>
      <c r="ED147" s="371" t="str">
        <f ca="1">+IF(OFFSET('Hygiene Data'!$I$11,0,10*ROW('Hygiene Data'!I141))="","",OFFSET('Hygiene Data'!$I$11,0,10*ROW('Hygiene Data'!I141)))</f>
        <v/>
      </c>
      <c r="EE147" s="371" t="str">
        <f ca="1">+IF(OFFSET('Hygiene Data'!$I$12,0,10*ROW('Hygiene Data'!I141))="","",OFFSET('Hygiene Data'!$I$12,0,10*ROW('Hygiene Data'!I141)))</f>
        <v/>
      </c>
      <c r="EF147" s="371" t="str">
        <f ca="1">+IF(OFFSET('Hygiene Data'!$I$13,0,10*ROW('Hygiene Data'!I141))="","",OFFSET('Hygiene Data'!$I$13,0,10*ROW('Hygiene Data'!I141)))</f>
        <v/>
      </c>
    </row>
    <row r="148" spans="1:136" x14ac:dyDescent="0.25">
      <c r="A148" s="480" t="str">
        <f ca="1">+IF(OFFSET('Water Data'!$B$2,0,10*ROW('Water Data'!E142))="","",OFFSET('Water Data'!$B$2,0,10*ROW('Water Data'!E142)))</f>
        <v/>
      </c>
      <c r="B148" s="480"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7" t="str">
        <f t="shared" ca="1" si="2"/>
        <v/>
      </c>
      <c r="D148" s="508"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8"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8"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8"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8"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8"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8"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8"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8"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8"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8"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8"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8"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8"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8"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8"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8"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8"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9"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9"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9"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9"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9"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9"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9"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9"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9"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9"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9"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9"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9"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9"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9"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9"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9"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9"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9"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9"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9"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9"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9"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9"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9"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9"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9"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9"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9"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9"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10"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6"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10"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10"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10"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10"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10"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10"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10"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10"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10"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10"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10"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10"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10"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10"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10"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10"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1" t="str">
        <f ca="1">+IF(OFFSET('Water Data'!$D$27,0,10*ROW('Water Data'!D142))="","",OFFSET('Water Data'!$D$27,0,10*ROW('Water Data'!D142)))</f>
        <v/>
      </c>
      <c r="BT148" s="371" t="str">
        <f ca="1">+IF(OFFSET('Water Data'!$D$28,0,10*ROW('Water Data'!D142))="","",OFFSET('Water Data'!$D$28,0,10*ROW('Water Data'!D142)))</f>
        <v/>
      </c>
      <c r="BU148" s="371" t="str">
        <f ca="1">+IF(OFFSET('Water Data'!$D$29,0,10*ROW('Water Data'!D142))="","",OFFSET('Water Data'!$D$29,0,10*ROW('Water Data'!D142)))</f>
        <v/>
      </c>
      <c r="BV148" s="371" t="str">
        <f ca="1">+IF(OFFSET('Water Data'!$E$27,0,10*ROW('Water Data'!E142))="","",OFFSET('Water Data'!$E$27,0,10*ROW('Water Data'!E142)))</f>
        <v/>
      </c>
      <c r="BW148" s="371" t="str">
        <f ca="1">+IF(OFFSET('Water Data'!$E$28,0,10*ROW('Water Data'!E142))="","",OFFSET('Water Data'!$E$28,0,10*ROW('Water Data'!E142)))</f>
        <v/>
      </c>
      <c r="BX148" s="371" t="str">
        <f ca="1">+IF(OFFSET('Water Data'!$E$29,0,10*ROW('Water Data'!E142))="","",OFFSET('Water Data'!$E$29,0,10*ROW('Water Data'!E142)))</f>
        <v/>
      </c>
      <c r="BY148" s="371" t="str">
        <f ca="1">+IF(OFFSET('Water Data'!$F$27,0,10*ROW('Water Data'!F142))="","",OFFSET('Water Data'!$F$27,0,10*ROW('Water Data'!F142)))</f>
        <v/>
      </c>
      <c r="BZ148" s="371" t="str">
        <f ca="1">+IF(OFFSET('Water Data'!$F$28,0,10*ROW('Water Data'!F142))="","",OFFSET('Water Data'!$F$28,0,10*ROW('Water Data'!F142)))</f>
        <v/>
      </c>
      <c r="CA148" s="371" t="str">
        <f ca="1">+IF(OFFSET('Water Data'!$F$29,0,10*ROW('Water Data'!F142))="","",OFFSET('Water Data'!$F$29,0,10*ROW('Water Data'!F142)))</f>
        <v/>
      </c>
      <c r="CB148" s="371" t="str">
        <f ca="1">+IF(OFFSET('Water Data'!$G$27,0,10*ROW('Water Data'!G142))="","",OFFSET('Water Data'!$G$27,0,10*ROW('Water Data'!G142)))</f>
        <v/>
      </c>
      <c r="CC148" s="371" t="str">
        <f ca="1">+IF(OFFSET('Water Data'!$G$28,0,10*ROW('Water Data'!G142))="","",OFFSET('Water Data'!$G$28,0,10*ROW('Water Data'!G142)))</f>
        <v/>
      </c>
      <c r="CD148" s="371" t="str">
        <f ca="1">+IF(OFFSET('Water Data'!$G$29,0,10*ROW('Water Data'!G142))="","",OFFSET('Water Data'!$G$29,0,10*ROW('Water Data'!G142)))</f>
        <v/>
      </c>
      <c r="CE148" s="371" t="str">
        <f ca="1">+IF(OFFSET('Water Data'!$H$27,0,10*ROW('Water Data'!H142))="","",OFFSET('Water Data'!$H$27,0,10*ROW('Water Data'!H142)))</f>
        <v/>
      </c>
      <c r="CF148" s="371" t="str">
        <f ca="1">+IF(OFFSET('Water Data'!$H$28,0,10*ROW('Water Data'!H142))="","",OFFSET('Water Data'!$H$28,0,10*ROW('Water Data'!H142)))</f>
        <v/>
      </c>
      <c r="CG148" s="371" t="str">
        <f ca="1">+IF(OFFSET('Water Data'!$H$29,0,10*ROW('Water Data'!H142))="","",OFFSET('Water Data'!$H$29,0,10*ROW('Water Data'!H142)))</f>
        <v/>
      </c>
      <c r="CH148" s="371" t="str">
        <f ca="1">+IF(OFFSET('Water Data'!$I$27,0,10*ROW('Water Data'!I142))="","",OFFSET('Water Data'!$I$27,0,10*ROW('Water Data'!I142)))</f>
        <v/>
      </c>
      <c r="CI148" s="371" t="str">
        <f ca="1">+IF(OFFSET('Water Data'!$I$28,0,10*ROW('Water Data'!I142))="","",OFFSET('Water Data'!$I$28,0,10*ROW('Water Data'!I142)))</f>
        <v/>
      </c>
      <c r="CJ148" s="371" t="str">
        <f ca="1">+IF(OFFSET('Water Data'!$I$29,0,10*ROW('Water Data'!I142))="","",OFFSET('Water Data'!$I$29,0,10*ROW('Water Data'!I142)))</f>
        <v/>
      </c>
      <c r="CK148" s="371" t="str">
        <f ca="1">+IF(OFFSET('Sanitation Data'!$D$28,0,10*ROW('Sanitation Data'!D142))="","",OFFSET('Sanitation Data'!$D$28,0,10*ROW('Sanitation Data'!D142)))</f>
        <v/>
      </c>
      <c r="CL148" s="371" t="str">
        <f ca="1">+IF(OFFSET('Sanitation Data'!$D$29,0,10*ROW('Sanitation Data'!D142))="","",OFFSET('Sanitation Data'!$D$29,0,10*ROW('Sanitation Data'!D142)))</f>
        <v/>
      </c>
      <c r="CM148" s="371" t="str">
        <f ca="1">+IF(OFFSET('Sanitation Data'!$D$30,0,10*ROW('Sanitation Data'!D142))="","",OFFSET('Sanitation Data'!$D$30,0,10*ROW('Sanitation Data'!D142)))</f>
        <v/>
      </c>
      <c r="CN148" s="371" t="str">
        <f ca="1">+IF(OFFSET('Sanitation Data'!$D$31,0,10*ROW('Sanitation Data'!D142))="","",OFFSET('Sanitation Data'!$D$31,0,10*ROW('Sanitation Data'!D142)))</f>
        <v/>
      </c>
      <c r="CO148" s="371" t="str">
        <f ca="1">+IF(OFFSET('Sanitation Data'!$D$32,0,10*ROW('Sanitation Data'!D142))="","",OFFSET('Sanitation Data'!$D$32,0,10*ROW('Sanitation Data'!D142)))</f>
        <v/>
      </c>
      <c r="CP148" s="371" t="str">
        <f ca="1">+IF(OFFSET('Sanitation Data'!$E$28,0,10*ROW('Sanitation Data'!E142))="","",OFFSET('Sanitation Data'!$E$28,0,10*ROW('Sanitation Data'!E142)))</f>
        <v/>
      </c>
      <c r="CQ148" s="371" t="str">
        <f ca="1">+IF(OFFSET('Sanitation Data'!$E$29,0,10*ROW('Sanitation Data'!E142))="","",OFFSET('Sanitation Data'!$E$29,0,10*ROW('Sanitation Data'!E142)))</f>
        <v/>
      </c>
      <c r="CR148" s="371" t="str">
        <f ca="1">+IF(OFFSET('Sanitation Data'!$E$30,0,10*ROW('Sanitation Data'!E142))="","",OFFSET('Sanitation Data'!$E$30,0,10*ROW('Sanitation Data'!E142)))</f>
        <v/>
      </c>
      <c r="CS148" s="371" t="str">
        <f ca="1">+IF(OFFSET('Sanitation Data'!$E$31,0,10*ROW('Sanitation Data'!E142))="","",OFFSET('Sanitation Data'!$E$31,0,10*ROW('Sanitation Data'!E142)))</f>
        <v/>
      </c>
      <c r="CT148" s="371" t="str">
        <f ca="1">+IF(OFFSET('Sanitation Data'!$E$32,0,10*ROW('Sanitation Data'!E142))="","",OFFSET('Sanitation Data'!$E$32,0,10*ROW('Sanitation Data'!E142)))</f>
        <v/>
      </c>
      <c r="CU148" s="371" t="str">
        <f ca="1">+IF(OFFSET('Sanitation Data'!$F$28,0,10*ROW('Sanitation Data'!F142))="","",OFFSET('Sanitation Data'!$F$28,0,10*ROW('Sanitation Data'!F142)))</f>
        <v/>
      </c>
      <c r="CV148" s="371" t="str">
        <f ca="1">+IF(OFFSET('Sanitation Data'!$F$29,0,10*ROW('Sanitation Data'!F142))="","",OFFSET('Sanitation Data'!$F$29,0,10*ROW('Sanitation Data'!F142)))</f>
        <v/>
      </c>
      <c r="CW148" s="371" t="str">
        <f ca="1">+IF(OFFSET('Sanitation Data'!$F$30,0,10*ROW('Sanitation Data'!F142))="","",OFFSET('Sanitation Data'!$F$30,0,10*ROW('Sanitation Data'!F142)))</f>
        <v/>
      </c>
      <c r="CX148" s="371" t="str">
        <f ca="1">+IF(OFFSET('Sanitation Data'!$F$31,0,10*ROW('Sanitation Data'!F142))="","",OFFSET('Sanitation Data'!$F$31,0,10*ROW('Sanitation Data'!F142)))</f>
        <v/>
      </c>
      <c r="CY148" s="371" t="str">
        <f ca="1">+IF(OFFSET('Sanitation Data'!$F$32,0,10*ROW('Sanitation Data'!F142))="","",OFFSET('Sanitation Data'!$F$32,0,10*ROW('Sanitation Data'!F142)))</f>
        <v/>
      </c>
      <c r="CZ148" s="371" t="str">
        <f ca="1">+IF(OFFSET('Sanitation Data'!$G$28,0,10*ROW('Sanitation Data'!G142))="","",OFFSET('Sanitation Data'!$G$28,0,10*ROW('Sanitation Data'!G142)))</f>
        <v/>
      </c>
      <c r="DA148" s="371" t="str">
        <f ca="1">+IF(OFFSET('Sanitation Data'!$G$29,0,10*ROW('Sanitation Data'!G142))="","",OFFSET('Sanitation Data'!$G$29,0,10*ROW('Sanitation Data'!G142)))</f>
        <v/>
      </c>
      <c r="DB148" s="371" t="str">
        <f ca="1">+IF(OFFSET('Sanitation Data'!$G$30,0,10*ROW('Sanitation Data'!G142))="","",OFFSET('Sanitation Data'!$G$30,0,10*ROW('Sanitation Data'!G142)))</f>
        <v/>
      </c>
      <c r="DC148" s="371" t="str">
        <f ca="1">+IF(OFFSET('Sanitation Data'!$G$31,0,10*ROW('Sanitation Data'!G142))="","",OFFSET('Sanitation Data'!$G$31,0,10*ROW('Sanitation Data'!G142)))</f>
        <v/>
      </c>
      <c r="DD148" s="371" t="str">
        <f ca="1">+IF(OFFSET('Sanitation Data'!$G$32,0,10*ROW('Sanitation Data'!G142))="","",OFFSET('Sanitation Data'!$G$32,0,10*ROW('Sanitation Data'!G142)))</f>
        <v/>
      </c>
      <c r="DE148" s="371" t="str">
        <f ca="1">+IF(OFFSET('Sanitation Data'!$H$28,0,10*ROW('Sanitation Data'!H142))="","",OFFSET('Sanitation Data'!$H$28,0,10*ROW('Sanitation Data'!H142)))</f>
        <v/>
      </c>
      <c r="DF148" s="371" t="str">
        <f ca="1">+IF(OFFSET('Sanitation Data'!$H$29,0,10*ROW('Sanitation Data'!H142))="","",OFFSET('Sanitation Data'!$H$29,0,10*ROW('Sanitation Data'!H142)))</f>
        <v/>
      </c>
      <c r="DG148" s="371" t="str">
        <f ca="1">+IF(OFFSET('Sanitation Data'!$H$30,0,10*ROW('Sanitation Data'!H142))="","",OFFSET('Sanitation Data'!$H$30,0,10*ROW('Sanitation Data'!H142)))</f>
        <v/>
      </c>
      <c r="DH148" s="371" t="str">
        <f ca="1">+IF(OFFSET('Sanitation Data'!$H$31,0,10*ROW('Sanitation Data'!H142))="","",OFFSET('Sanitation Data'!$H$31,0,10*ROW('Sanitation Data'!H142)))</f>
        <v/>
      </c>
      <c r="DI148" s="371" t="str">
        <f ca="1">+IF(OFFSET('Sanitation Data'!$H$32,0,10*ROW('Sanitation Data'!H142))="","",OFFSET('Sanitation Data'!$H$32,0,10*ROW('Sanitation Data'!H142)))</f>
        <v/>
      </c>
      <c r="DJ148" s="371" t="str">
        <f ca="1">+IF(OFFSET('Sanitation Data'!$I$28,0,10*ROW('Sanitation Data'!I142))="","",OFFSET('Sanitation Data'!$I$28,0,10*ROW('Sanitation Data'!I142)))</f>
        <v/>
      </c>
      <c r="DK148" s="371" t="str">
        <f ca="1">+IF(OFFSET('Sanitation Data'!$I$29,0,10*ROW('Sanitation Data'!I142))="","",OFFSET('Sanitation Data'!$I$29,0,10*ROW('Sanitation Data'!I142)))</f>
        <v/>
      </c>
      <c r="DL148" s="371" t="str">
        <f ca="1">+IF(OFFSET('Sanitation Data'!$I$30,0,10*ROW('Sanitation Data'!I142))="","",OFFSET('Sanitation Data'!$I$30,0,10*ROW('Sanitation Data'!I142)))</f>
        <v/>
      </c>
      <c r="DM148" s="371" t="str">
        <f ca="1">+IF(OFFSET('Sanitation Data'!$I$31,0,10*ROW('Sanitation Data'!I142))="","",OFFSET('Sanitation Data'!$I$31,0,10*ROW('Sanitation Data'!I142)))</f>
        <v/>
      </c>
      <c r="DN148" s="371" t="str">
        <f ca="1">+IF(OFFSET('Sanitation Data'!$I$32,0,10*ROW('Sanitation Data'!I142))="","",OFFSET('Sanitation Data'!$I$32,0,10*ROW('Sanitation Data'!I142)))</f>
        <v/>
      </c>
      <c r="DO148" s="371" t="str">
        <f ca="1">+IF(OFFSET('Hygiene Data'!$D$11,0,10*ROW('Hygiene Data'!D142))="","",OFFSET('Hygiene Data'!$D$11,0,10*ROW('Hygiene Data'!D142)))</f>
        <v/>
      </c>
      <c r="DP148" s="371" t="str">
        <f ca="1">+IF(OFFSET('Hygiene Data'!$D$12,0,10*ROW('Hygiene Data'!D142))="","",OFFSET('Hygiene Data'!$D$12,0,10*ROW('Hygiene Data'!D142)))</f>
        <v/>
      </c>
      <c r="DQ148" s="371" t="str">
        <f ca="1">+IF(OFFSET('Hygiene Data'!$D$13,0,10*ROW('Hygiene Data'!D142))="","",OFFSET('Hygiene Data'!$D$13,0,10*ROW('Hygiene Data'!D142)))</f>
        <v/>
      </c>
      <c r="DR148" s="371" t="str">
        <f ca="1">+IF(OFFSET('Hygiene Data'!$E$11,0,10*ROW('Hygiene Data'!E142))="","",OFFSET('Hygiene Data'!$E$11,0,10*ROW('Hygiene Data'!E142)))</f>
        <v/>
      </c>
      <c r="DS148" s="371" t="str">
        <f ca="1">+IF(OFFSET('Hygiene Data'!$E$12,0,10*ROW('Hygiene Data'!E142))="","",OFFSET('Hygiene Data'!$E$12,0,10*ROW('Hygiene Data'!E142)))</f>
        <v/>
      </c>
      <c r="DT148" s="371" t="str">
        <f ca="1">+IF(OFFSET('Hygiene Data'!$E$13,0,10*ROW('Hygiene Data'!E142))="","",OFFSET('Hygiene Data'!$E$13,0,10*ROW('Hygiene Data'!E142)))</f>
        <v/>
      </c>
      <c r="DU148" s="371" t="str">
        <f ca="1">+IF(OFFSET('Hygiene Data'!$F$11,0,10*ROW('Hygiene Data'!F142))="","",OFFSET('Hygiene Data'!$F$11,0,10*ROW('Hygiene Data'!F142)))</f>
        <v/>
      </c>
      <c r="DV148" s="371" t="str">
        <f ca="1">+IF(OFFSET('Hygiene Data'!$F$12,0,10*ROW('Hygiene Data'!F142))="","",OFFSET('Hygiene Data'!$F$12,0,10*ROW('Hygiene Data'!F142)))</f>
        <v/>
      </c>
      <c r="DW148" s="371" t="str">
        <f ca="1">+IF(OFFSET('Hygiene Data'!$F$13,0,10*ROW('Hygiene Data'!F142))="","",OFFSET('Hygiene Data'!$F$13,0,10*ROW('Hygiene Data'!F142)))</f>
        <v/>
      </c>
      <c r="DX148" s="371" t="str">
        <f ca="1">+IF(OFFSET('Hygiene Data'!$G$11,0,10*ROW('Hygiene Data'!G142))="","",OFFSET('Hygiene Data'!$G$11,0,10*ROW('Hygiene Data'!G142)))</f>
        <v/>
      </c>
      <c r="DY148" s="371" t="str">
        <f ca="1">+IF(OFFSET('Hygiene Data'!$G$12,0,10*ROW('Hygiene Data'!G142))="","",OFFSET('Hygiene Data'!$G$12,0,10*ROW('Hygiene Data'!G142)))</f>
        <v/>
      </c>
      <c r="DZ148" s="371" t="str">
        <f ca="1">+IF(OFFSET('Hygiene Data'!$G$13,0,10*ROW('Hygiene Data'!G142))="","",OFFSET('Hygiene Data'!$G$13,0,10*ROW('Hygiene Data'!G142)))</f>
        <v/>
      </c>
      <c r="EA148" s="371" t="str">
        <f ca="1">+IF(OFFSET('Hygiene Data'!$H$11,0,10*ROW('Hygiene Data'!H142))="","",OFFSET('Hygiene Data'!$H$11,0,10*ROW('Hygiene Data'!H142)))</f>
        <v/>
      </c>
      <c r="EB148" s="371" t="str">
        <f ca="1">+IF(OFFSET('Hygiene Data'!$H$12,0,10*ROW('Hygiene Data'!H142))="","",OFFSET('Hygiene Data'!$H$12,0,10*ROW('Hygiene Data'!H142)))</f>
        <v/>
      </c>
      <c r="EC148" s="371" t="str">
        <f ca="1">+IF(OFFSET('Hygiene Data'!$H$13,0,10*ROW('Hygiene Data'!H142))="","",OFFSET('Hygiene Data'!$H$13,0,10*ROW('Hygiene Data'!H142)))</f>
        <v/>
      </c>
      <c r="ED148" s="371" t="str">
        <f ca="1">+IF(OFFSET('Hygiene Data'!$I$11,0,10*ROW('Hygiene Data'!I142))="","",OFFSET('Hygiene Data'!$I$11,0,10*ROW('Hygiene Data'!I142)))</f>
        <v/>
      </c>
      <c r="EE148" s="371" t="str">
        <f ca="1">+IF(OFFSET('Hygiene Data'!$I$12,0,10*ROW('Hygiene Data'!I142))="","",OFFSET('Hygiene Data'!$I$12,0,10*ROW('Hygiene Data'!I142)))</f>
        <v/>
      </c>
      <c r="EF148" s="371" t="str">
        <f ca="1">+IF(OFFSET('Hygiene Data'!$I$13,0,10*ROW('Hygiene Data'!I142))="","",OFFSET('Hygiene Data'!$I$13,0,10*ROW('Hygiene Data'!I142)))</f>
        <v/>
      </c>
    </row>
    <row r="149" spans="1:136" x14ac:dyDescent="0.25">
      <c r="A149" s="480" t="str">
        <f ca="1">+IF(OFFSET('Water Data'!$B$2,0,10*ROW('Water Data'!E143))="","",OFFSET('Water Data'!$B$2,0,10*ROW('Water Data'!E143)))</f>
        <v/>
      </c>
      <c r="B149" s="480"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7" t="str">
        <f t="shared" ca="1" si="2"/>
        <v/>
      </c>
      <c r="D149" s="508"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8"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8"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8"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8"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8"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8"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8"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8"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8"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8"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8"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8"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8"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8"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8"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8"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8"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9"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9"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9"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9"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9"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9"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9"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9"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9"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9"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9"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9"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9"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9"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9"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9"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9"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9"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9"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9"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9"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9"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9"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9"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9"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9"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9"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9"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9"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9"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10"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6"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10"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10"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10"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10"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10"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10"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10"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10"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10"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10"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10"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10"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10"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10"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10"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10"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1" t="str">
        <f ca="1">+IF(OFFSET('Water Data'!$D$27,0,10*ROW('Water Data'!D143))="","",OFFSET('Water Data'!$D$27,0,10*ROW('Water Data'!D143)))</f>
        <v/>
      </c>
      <c r="BT149" s="371" t="str">
        <f ca="1">+IF(OFFSET('Water Data'!$D$28,0,10*ROW('Water Data'!D143))="","",OFFSET('Water Data'!$D$28,0,10*ROW('Water Data'!D143)))</f>
        <v/>
      </c>
      <c r="BU149" s="371" t="str">
        <f ca="1">+IF(OFFSET('Water Data'!$D$29,0,10*ROW('Water Data'!D143))="","",OFFSET('Water Data'!$D$29,0,10*ROW('Water Data'!D143)))</f>
        <v/>
      </c>
      <c r="BV149" s="371" t="str">
        <f ca="1">+IF(OFFSET('Water Data'!$E$27,0,10*ROW('Water Data'!E143))="","",OFFSET('Water Data'!$E$27,0,10*ROW('Water Data'!E143)))</f>
        <v/>
      </c>
      <c r="BW149" s="371" t="str">
        <f ca="1">+IF(OFFSET('Water Data'!$E$28,0,10*ROW('Water Data'!E143))="","",OFFSET('Water Data'!$E$28,0,10*ROW('Water Data'!E143)))</f>
        <v/>
      </c>
      <c r="BX149" s="371" t="str">
        <f ca="1">+IF(OFFSET('Water Data'!$E$29,0,10*ROW('Water Data'!E143))="","",OFFSET('Water Data'!$E$29,0,10*ROW('Water Data'!E143)))</f>
        <v/>
      </c>
      <c r="BY149" s="371" t="str">
        <f ca="1">+IF(OFFSET('Water Data'!$F$27,0,10*ROW('Water Data'!F143))="","",OFFSET('Water Data'!$F$27,0,10*ROW('Water Data'!F143)))</f>
        <v/>
      </c>
      <c r="BZ149" s="371" t="str">
        <f ca="1">+IF(OFFSET('Water Data'!$F$28,0,10*ROW('Water Data'!F143))="","",OFFSET('Water Data'!$F$28,0,10*ROW('Water Data'!F143)))</f>
        <v/>
      </c>
      <c r="CA149" s="371" t="str">
        <f ca="1">+IF(OFFSET('Water Data'!$F$29,0,10*ROW('Water Data'!F143))="","",OFFSET('Water Data'!$F$29,0,10*ROW('Water Data'!F143)))</f>
        <v/>
      </c>
      <c r="CB149" s="371" t="str">
        <f ca="1">+IF(OFFSET('Water Data'!$G$27,0,10*ROW('Water Data'!G143))="","",OFFSET('Water Data'!$G$27,0,10*ROW('Water Data'!G143)))</f>
        <v/>
      </c>
      <c r="CC149" s="371" t="str">
        <f ca="1">+IF(OFFSET('Water Data'!$G$28,0,10*ROW('Water Data'!G143))="","",OFFSET('Water Data'!$G$28,0,10*ROW('Water Data'!G143)))</f>
        <v/>
      </c>
      <c r="CD149" s="371" t="str">
        <f ca="1">+IF(OFFSET('Water Data'!$G$29,0,10*ROW('Water Data'!G143))="","",OFFSET('Water Data'!$G$29,0,10*ROW('Water Data'!G143)))</f>
        <v/>
      </c>
      <c r="CE149" s="371" t="str">
        <f ca="1">+IF(OFFSET('Water Data'!$H$27,0,10*ROW('Water Data'!H143))="","",OFFSET('Water Data'!$H$27,0,10*ROW('Water Data'!H143)))</f>
        <v/>
      </c>
      <c r="CF149" s="371" t="str">
        <f ca="1">+IF(OFFSET('Water Data'!$H$28,0,10*ROW('Water Data'!H143))="","",OFFSET('Water Data'!$H$28,0,10*ROW('Water Data'!H143)))</f>
        <v/>
      </c>
      <c r="CG149" s="371" t="str">
        <f ca="1">+IF(OFFSET('Water Data'!$H$29,0,10*ROW('Water Data'!H143))="","",OFFSET('Water Data'!$H$29,0,10*ROW('Water Data'!H143)))</f>
        <v/>
      </c>
      <c r="CH149" s="371" t="str">
        <f ca="1">+IF(OFFSET('Water Data'!$I$27,0,10*ROW('Water Data'!I143))="","",OFFSET('Water Data'!$I$27,0,10*ROW('Water Data'!I143)))</f>
        <v/>
      </c>
      <c r="CI149" s="371" t="str">
        <f ca="1">+IF(OFFSET('Water Data'!$I$28,0,10*ROW('Water Data'!I143))="","",OFFSET('Water Data'!$I$28,0,10*ROW('Water Data'!I143)))</f>
        <v/>
      </c>
      <c r="CJ149" s="371" t="str">
        <f ca="1">+IF(OFFSET('Water Data'!$I$29,0,10*ROW('Water Data'!I143))="","",OFFSET('Water Data'!$I$29,0,10*ROW('Water Data'!I143)))</f>
        <v/>
      </c>
      <c r="CK149" s="371" t="str">
        <f ca="1">+IF(OFFSET('Sanitation Data'!$D$28,0,10*ROW('Sanitation Data'!D143))="","",OFFSET('Sanitation Data'!$D$28,0,10*ROW('Sanitation Data'!D143)))</f>
        <v/>
      </c>
      <c r="CL149" s="371" t="str">
        <f ca="1">+IF(OFFSET('Sanitation Data'!$D$29,0,10*ROW('Sanitation Data'!D143))="","",OFFSET('Sanitation Data'!$D$29,0,10*ROW('Sanitation Data'!D143)))</f>
        <v/>
      </c>
      <c r="CM149" s="371" t="str">
        <f ca="1">+IF(OFFSET('Sanitation Data'!$D$30,0,10*ROW('Sanitation Data'!D143))="","",OFFSET('Sanitation Data'!$D$30,0,10*ROW('Sanitation Data'!D143)))</f>
        <v/>
      </c>
      <c r="CN149" s="371" t="str">
        <f ca="1">+IF(OFFSET('Sanitation Data'!$D$31,0,10*ROW('Sanitation Data'!D143))="","",OFFSET('Sanitation Data'!$D$31,0,10*ROW('Sanitation Data'!D143)))</f>
        <v/>
      </c>
      <c r="CO149" s="371" t="str">
        <f ca="1">+IF(OFFSET('Sanitation Data'!$D$32,0,10*ROW('Sanitation Data'!D143))="","",OFFSET('Sanitation Data'!$D$32,0,10*ROW('Sanitation Data'!D143)))</f>
        <v/>
      </c>
      <c r="CP149" s="371" t="str">
        <f ca="1">+IF(OFFSET('Sanitation Data'!$E$28,0,10*ROW('Sanitation Data'!E143))="","",OFFSET('Sanitation Data'!$E$28,0,10*ROW('Sanitation Data'!E143)))</f>
        <v/>
      </c>
      <c r="CQ149" s="371" t="str">
        <f ca="1">+IF(OFFSET('Sanitation Data'!$E$29,0,10*ROW('Sanitation Data'!E143))="","",OFFSET('Sanitation Data'!$E$29,0,10*ROW('Sanitation Data'!E143)))</f>
        <v/>
      </c>
      <c r="CR149" s="371" t="str">
        <f ca="1">+IF(OFFSET('Sanitation Data'!$E$30,0,10*ROW('Sanitation Data'!E143))="","",OFFSET('Sanitation Data'!$E$30,0,10*ROW('Sanitation Data'!E143)))</f>
        <v/>
      </c>
      <c r="CS149" s="371" t="str">
        <f ca="1">+IF(OFFSET('Sanitation Data'!$E$31,0,10*ROW('Sanitation Data'!E143))="","",OFFSET('Sanitation Data'!$E$31,0,10*ROW('Sanitation Data'!E143)))</f>
        <v/>
      </c>
      <c r="CT149" s="371" t="str">
        <f ca="1">+IF(OFFSET('Sanitation Data'!$E$32,0,10*ROW('Sanitation Data'!E143))="","",OFFSET('Sanitation Data'!$E$32,0,10*ROW('Sanitation Data'!E143)))</f>
        <v/>
      </c>
      <c r="CU149" s="371" t="str">
        <f ca="1">+IF(OFFSET('Sanitation Data'!$F$28,0,10*ROW('Sanitation Data'!F143))="","",OFFSET('Sanitation Data'!$F$28,0,10*ROW('Sanitation Data'!F143)))</f>
        <v/>
      </c>
      <c r="CV149" s="371" t="str">
        <f ca="1">+IF(OFFSET('Sanitation Data'!$F$29,0,10*ROW('Sanitation Data'!F143))="","",OFFSET('Sanitation Data'!$F$29,0,10*ROW('Sanitation Data'!F143)))</f>
        <v/>
      </c>
      <c r="CW149" s="371" t="str">
        <f ca="1">+IF(OFFSET('Sanitation Data'!$F$30,0,10*ROW('Sanitation Data'!F143))="","",OFFSET('Sanitation Data'!$F$30,0,10*ROW('Sanitation Data'!F143)))</f>
        <v/>
      </c>
      <c r="CX149" s="371" t="str">
        <f ca="1">+IF(OFFSET('Sanitation Data'!$F$31,0,10*ROW('Sanitation Data'!F143))="","",OFFSET('Sanitation Data'!$F$31,0,10*ROW('Sanitation Data'!F143)))</f>
        <v/>
      </c>
      <c r="CY149" s="371" t="str">
        <f ca="1">+IF(OFFSET('Sanitation Data'!$F$32,0,10*ROW('Sanitation Data'!F143))="","",OFFSET('Sanitation Data'!$F$32,0,10*ROW('Sanitation Data'!F143)))</f>
        <v/>
      </c>
      <c r="CZ149" s="371" t="str">
        <f ca="1">+IF(OFFSET('Sanitation Data'!$G$28,0,10*ROW('Sanitation Data'!G143))="","",OFFSET('Sanitation Data'!$G$28,0,10*ROW('Sanitation Data'!G143)))</f>
        <v/>
      </c>
      <c r="DA149" s="371" t="str">
        <f ca="1">+IF(OFFSET('Sanitation Data'!$G$29,0,10*ROW('Sanitation Data'!G143))="","",OFFSET('Sanitation Data'!$G$29,0,10*ROW('Sanitation Data'!G143)))</f>
        <v/>
      </c>
      <c r="DB149" s="371" t="str">
        <f ca="1">+IF(OFFSET('Sanitation Data'!$G$30,0,10*ROW('Sanitation Data'!G143))="","",OFFSET('Sanitation Data'!$G$30,0,10*ROW('Sanitation Data'!G143)))</f>
        <v/>
      </c>
      <c r="DC149" s="371" t="str">
        <f ca="1">+IF(OFFSET('Sanitation Data'!$G$31,0,10*ROW('Sanitation Data'!G143))="","",OFFSET('Sanitation Data'!$G$31,0,10*ROW('Sanitation Data'!G143)))</f>
        <v/>
      </c>
      <c r="DD149" s="371" t="str">
        <f ca="1">+IF(OFFSET('Sanitation Data'!$G$32,0,10*ROW('Sanitation Data'!G143))="","",OFFSET('Sanitation Data'!$G$32,0,10*ROW('Sanitation Data'!G143)))</f>
        <v/>
      </c>
      <c r="DE149" s="371" t="str">
        <f ca="1">+IF(OFFSET('Sanitation Data'!$H$28,0,10*ROW('Sanitation Data'!H143))="","",OFFSET('Sanitation Data'!$H$28,0,10*ROW('Sanitation Data'!H143)))</f>
        <v/>
      </c>
      <c r="DF149" s="371" t="str">
        <f ca="1">+IF(OFFSET('Sanitation Data'!$H$29,0,10*ROW('Sanitation Data'!H143))="","",OFFSET('Sanitation Data'!$H$29,0,10*ROW('Sanitation Data'!H143)))</f>
        <v/>
      </c>
      <c r="DG149" s="371" t="str">
        <f ca="1">+IF(OFFSET('Sanitation Data'!$H$30,0,10*ROW('Sanitation Data'!H143))="","",OFFSET('Sanitation Data'!$H$30,0,10*ROW('Sanitation Data'!H143)))</f>
        <v/>
      </c>
      <c r="DH149" s="371" t="str">
        <f ca="1">+IF(OFFSET('Sanitation Data'!$H$31,0,10*ROW('Sanitation Data'!H143))="","",OFFSET('Sanitation Data'!$H$31,0,10*ROW('Sanitation Data'!H143)))</f>
        <v/>
      </c>
      <c r="DI149" s="371" t="str">
        <f ca="1">+IF(OFFSET('Sanitation Data'!$H$32,0,10*ROW('Sanitation Data'!H143))="","",OFFSET('Sanitation Data'!$H$32,0,10*ROW('Sanitation Data'!H143)))</f>
        <v/>
      </c>
      <c r="DJ149" s="371" t="str">
        <f ca="1">+IF(OFFSET('Sanitation Data'!$I$28,0,10*ROW('Sanitation Data'!I143))="","",OFFSET('Sanitation Data'!$I$28,0,10*ROW('Sanitation Data'!I143)))</f>
        <v/>
      </c>
      <c r="DK149" s="371" t="str">
        <f ca="1">+IF(OFFSET('Sanitation Data'!$I$29,0,10*ROW('Sanitation Data'!I143))="","",OFFSET('Sanitation Data'!$I$29,0,10*ROW('Sanitation Data'!I143)))</f>
        <v/>
      </c>
      <c r="DL149" s="371" t="str">
        <f ca="1">+IF(OFFSET('Sanitation Data'!$I$30,0,10*ROW('Sanitation Data'!I143))="","",OFFSET('Sanitation Data'!$I$30,0,10*ROW('Sanitation Data'!I143)))</f>
        <v/>
      </c>
      <c r="DM149" s="371" t="str">
        <f ca="1">+IF(OFFSET('Sanitation Data'!$I$31,0,10*ROW('Sanitation Data'!I143))="","",OFFSET('Sanitation Data'!$I$31,0,10*ROW('Sanitation Data'!I143)))</f>
        <v/>
      </c>
      <c r="DN149" s="371" t="str">
        <f ca="1">+IF(OFFSET('Sanitation Data'!$I$32,0,10*ROW('Sanitation Data'!I143))="","",OFFSET('Sanitation Data'!$I$32,0,10*ROW('Sanitation Data'!I143)))</f>
        <v/>
      </c>
      <c r="DO149" s="371" t="str">
        <f ca="1">+IF(OFFSET('Hygiene Data'!$D$11,0,10*ROW('Hygiene Data'!D143))="","",OFFSET('Hygiene Data'!$D$11,0,10*ROW('Hygiene Data'!D143)))</f>
        <v/>
      </c>
      <c r="DP149" s="371" t="str">
        <f ca="1">+IF(OFFSET('Hygiene Data'!$D$12,0,10*ROW('Hygiene Data'!D143))="","",OFFSET('Hygiene Data'!$D$12,0,10*ROW('Hygiene Data'!D143)))</f>
        <v/>
      </c>
      <c r="DQ149" s="371" t="str">
        <f ca="1">+IF(OFFSET('Hygiene Data'!$D$13,0,10*ROW('Hygiene Data'!D143))="","",OFFSET('Hygiene Data'!$D$13,0,10*ROW('Hygiene Data'!D143)))</f>
        <v/>
      </c>
      <c r="DR149" s="371" t="str">
        <f ca="1">+IF(OFFSET('Hygiene Data'!$E$11,0,10*ROW('Hygiene Data'!E143))="","",OFFSET('Hygiene Data'!$E$11,0,10*ROW('Hygiene Data'!E143)))</f>
        <v/>
      </c>
      <c r="DS149" s="371" t="str">
        <f ca="1">+IF(OFFSET('Hygiene Data'!$E$12,0,10*ROW('Hygiene Data'!E143))="","",OFFSET('Hygiene Data'!$E$12,0,10*ROW('Hygiene Data'!E143)))</f>
        <v/>
      </c>
      <c r="DT149" s="371" t="str">
        <f ca="1">+IF(OFFSET('Hygiene Data'!$E$13,0,10*ROW('Hygiene Data'!E143))="","",OFFSET('Hygiene Data'!$E$13,0,10*ROW('Hygiene Data'!E143)))</f>
        <v/>
      </c>
      <c r="DU149" s="371" t="str">
        <f ca="1">+IF(OFFSET('Hygiene Data'!$F$11,0,10*ROW('Hygiene Data'!F143))="","",OFFSET('Hygiene Data'!$F$11,0,10*ROW('Hygiene Data'!F143)))</f>
        <v/>
      </c>
      <c r="DV149" s="371" t="str">
        <f ca="1">+IF(OFFSET('Hygiene Data'!$F$12,0,10*ROW('Hygiene Data'!F143))="","",OFFSET('Hygiene Data'!$F$12,0,10*ROW('Hygiene Data'!F143)))</f>
        <v/>
      </c>
      <c r="DW149" s="371" t="str">
        <f ca="1">+IF(OFFSET('Hygiene Data'!$F$13,0,10*ROW('Hygiene Data'!F143))="","",OFFSET('Hygiene Data'!$F$13,0,10*ROW('Hygiene Data'!F143)))</f>
        <v/>
      </c>
      <c r="DX149" s="371" t="str">
        <f ca="1">+IF(OFFSET('Hygiene Data'!$G$11,0,10*ROW('Hygiene Data'!G143))="","",OFFSET('Hygiene Data'!$G$11,0,10*ROW('Hygiene Data'!G143)))</f>
        <v/>
      </c>
      <c r="DY149" s="371" t="str">
        <f ca="1">+IF(OFFSET('Hygiene Data'!$G$12,0,10*ROW('Hygiene Data'!G143))="","",OFFSET('Hygiene Data'!$G$12,0,10*ROW('Hygiene Data'!G143)))</f>
        <v/>
      </c>
      <c r="DZ149" s="371" t="str">
        <f ca="1">+IF(OFFSET('Hygiene Data'!$G$13,0,10*ROW('Hygiene Data'!G143))="","",OFFSET('Hygiene Data'!$G$13,0,10*ROW('Hygiene Data'!G143)))</f>
        <v/>
      </c>
      <c r="EA149" s="371" t="str">
        <f ca="1">+IF(OFFSET('Hygiene Data'!$H$11,0,10*ROW('Hygiene Data'!H143))="","",OFFSET('Hygiene Data'!$H$11,0,10*ROW('Hygiene Data'!H143)))</f>
        <v/>
      </c>
      <c r="EB149" s="371" t="str">
        <f ca="1">+IF(OFFSET('Hygiene Data'!$H$12,0,10*ROW('Hygiene Data'!H143))="","",OFFSET('Hygiene Data'!$H$12,0,10*ROW('Hygiene Data'!H143)))</f>
        <v/>
      </c>
      <c r="EC149" s="371" t="str">
        <f ca="1">+IF(OFFSET('Hygiene Data'!$H$13,0,10*ROW('Hygiene Data'!H143))="","",OFFSET('Hygiene Data'!$H$13,0,10*ROW('Hygiene Data'!H143)))</f>
        <v/>
      </c>
      <c r="ED149" s="371" t="str">
        <f ca="1">+IF(OFFSET('Hygiene Data'!$I$11,0,10*ROW('Hygiene Data'!I143))="","",OFFSET('Hygiene Data'!$I$11,0,10*ROW('Hygiene Data'!I143)))</f>
        <v/>
      </c>
      <c r="EE149" s="371" t="str">
        <f ca="1">+IF(OFFSET('Hygiene Data'!$I$12,0,10*ROW('Hygiene Data'!I143))="","",OFFSET('Hygiene Data'!$I$12,0,10*ROW('Hygiene Data'!I143)))</f>
        <v/>
      </c>
      <c r="EF149" s="371" t="str">
        <f ca="1">+IF(OFFSET('Hygiene Data'!$I$13,0,10*ROW('Hygiene Data'!I143))="","",OFFSET('Hygiene Data'!$I$13,0,10*ROW('Hygiene Data'!I143)))</f>
        <v/>
      </c>
    </row>
    <row r="150" spans="1:136" x14ac:dyDescent="0.25">
      <c r="A150" s="480" t="str">
        <f ca="1">+IF(OFFSET('Water Data'!$B$2,0,10*ROW('Water Data'!E144))="","",OFFSET('Water Data'!$B$2,0,10*ROW('Water Data'!E144)))</f>
        <v/>
      </c>
      <c r="B150" s="480"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7" t="str">
        <f t="shared" ca="1" si="2"/>
        <v/>
      </c>
      <c r="D150" s="508"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8"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8"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8"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8"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8"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8"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8"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8"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8"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8"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8"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8"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8"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8"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8"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8"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8"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9"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9"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9"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9"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9"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9"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9"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9"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9"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9"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9"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9"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9"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9"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9"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9"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9"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9"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9"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9"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9"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9"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9"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9"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9"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9"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9"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9"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9"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9"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10"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6"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10"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10"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10"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10"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10"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10"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10"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10"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10"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10"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10"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10"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10"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10"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10"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10"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1" t="str">
        <f ca="1">+IF(OFFSET('Water Data'!$D$27,0,10*ROW('Water Data'!D144))="","",OFFSET('Water Data'!$D$27,0,10*ROW('Water Data'!D144)))</f>
        <v/>
      </c>
      <c r="BT150" s="371" t="str">
        <f ca="1">+IF(OFFSET('Water Data'!$D$28,0,10*ROW('Water Data'!D144))="","",OFFSET('Water Data'!$D$28,0,10*ROW('Water Data'!D144)))</f>
        <v/>
      </c>
      <c r="BU150" s="371" t="str">
        <f ca="1">+IF(OFFSET('Water Data'!$D$29,0,10*ROW('Water Data'!D144))="","",OFFSET('Water Data'!$D$29,0,10*ROW('Water Data'!D144)))</f>
        <v/>
      </c>
      <c r="BV150" s="371" t="str">
        <f ca="1">+IF(OFFSET('Water Data'!$E$27,0,10*ROW('Water Data'!E144))="","",OFFSET('Water Data'!$E$27,0,10*ROW('Water Data'!E144)))</f>
        <v/>
      </c>
      <c r="BW150" s="371" t="str">
        <f ca="1">+IF(OFFSET('Water Data'!$E$28,0,10*ROW('Water Data'!E144))="","",OFFSET('Water Data'!$E$28,0,10*ROW('Water Data'!E144)))</f>
        <v/>
      </c>
      <c r="BX150" s="371" t="str">
        <f ca="1">+IF(OFFSET('Water Data'!$E$29,0,10*ROW('Water Data'!E144))="","",OFFSET('Water Data'!$E$29,0,10*ROW('Water Data'!E144)))</f>
        <v/>
      </c>
      <c r="BY150" s="371" t="str">
        <f ca="1">+IF(OFFSET('Water Data'!$F$27,0,10*ROW('Water Data'!F144))="","",OFFSET('Water Data'!$F$27,0,10*ROW('Water Data'!F144)))</f>
        <v/>
      </c>
      <c r="BZ150" s="371" t="str">
        <f ca="1">+IF(OFFSET('Water Data'!$F$28,0,10*ROW('Water Data'!F144))="","",OFFSET('Water Data'!$F$28,0,10*ROW('Water Data'!F144)))</f>
        <v/>
      </c>
      <c r="CA150" s="371" t="str">
        <f ca="1">+IF(OFFSET('Water Data'!$F$29,0,10*ROW('Water Data'!F144))="","",OFFSET('Water Data'!$F$29,0,10*ROW('Water Data'!F144)))</f>
        <v/>
      </c>
      <c r="CB150" s="371" t="str">
        <f ca="1">+IF(OFFSET('Water Data'!$G$27,0,10*ROW('Water Data'!G144))="","",OFFSET('Water Data'!$G$27,0,10*ROW('Water Data'!G144)))</f>
        <v/>
      </c>
      <c r="CC150" s="371" t="str">
        <f ca="1">+IF(OFFSET('Water Data'!$G$28,0,10*ROW('Water Data'!G144))="","",OFFSET('Water Data'!$G$28,0,10*ROW('Water Data'!G144)))</f>
        <v/>
      </c>
      <c r="CD150" s="371" t="str">
        <f ca="1">+IF(OFFSET('Water Data'!$G$29,0,10*ROW('Water Data'!G144))="","",OFFSET('Water Data'!$G$29,0,10*ROW('Water Data'!G144)))</f>
        <v/>
      </c>
      <c r="CE150" s="371" t="str">
        <f ca="1">+IF(OFFSET('Water Data'!$H$27,0,10*ROW('Water Data'!H144))="","",OFFSET('Water Data'!$H$27,0,10*ROW('Water Data'!H144)))</f>
        <v/>
      </c>
      <c r="CF150" s="371" t="str">
        <f ca="1">+IF(OFFSET('Water Data'!$H$28,0,10*ROW('Water Data'!H144))="","",OFFSET('Water Data'!$H$28,0,10*ROW('Water Data'!H144)))</f>
        <v/>
      </c>
      <c r="CG150" s="371" t="str">
        <f ca="1">+IF(OFFSET('Water Data'!$H$29,0,10*ROW('Water Data'!H144))="","",OFFSET('Water Data'!$H$29,0,10*ROW('Water Data'!H144)))</f>
        <v/>
      </c>
      <c r="CH150" s="371" t="str">
        <f ca="1">+IF(OFFSET('Water Data'!$I$27,0,10*ROW('Water Data'!I144))="","",OFFSET('Water Data'!$I$27,0,10*ROW('Water Data'!I144)))</f>
        <v/>
      </c>
      <c r="CI150" s="371" t="str">
        <f ca="1">+IF(OFFSET('Water Data'!$I$28,0,10*ROW('Water Data'!I144))="","",OFFSET('Water Data'!$I$28,0,10*ROW('Water Data'!I144)))</f>
        <v/>
      </c>
      <c r="CJ150" s="371" t="str">
        <f ca="1">+IF(OFFSET('Water Data'!$I$29,0,10*ROW('Water Data'!I144))="","",OFFSET('Water Data'!$I$29,0,10*ROW('Water Data'!I144)))</f>
        <v/>
      </c>
      <c r="CK150" s="371" t="str">
        <f ca="1">+IF(OFFSET('Sanitation Data'!$D$28,0,10*ROW('Sanitation Data'!D144))="","",OFFSET('Sanitation Data'!$D$28,0,10*ROW('Sanitation Data'!D144)))</f>
        <v/>
      </c>
      <c r="CL150" s="371" t="str">
        <f ca="1">+IF(OFFSET('Sanitation Data'!$D$29,0,10*ROW('Sanitation Data'!D144))="","",OFFSET('Sanitation Data'!$D$29,0,10*ROW('Sanitation Data'!D144)))</f>
        <v/>
      </c>
      <c r="CM150" s="371" t="str">
        <f ca="1">+IF(OFFSET('Sanitation Data'!$D$30,0,10*ROW('Sanitation Data'!D144))="","",OFFSET('Sanitation Data'!$D$30,0,10*ROW('Sanitation Data'!D144)))</f>
        <v/>
      </c>
      <c r="CN150" s="371" t="str">
        <f ca="1">+IF(OFFSET('Sanitation Data'!$D$31,0,10*ROW('Sanitation Data'!D144))="","",OFFSET('Sanitation Data'!$D$31,0,10*ROW('Sanitation Data'!D144)))</f>
        <v/>
      </c>
      <c r="CO150" s="371" t="str">
        <f ca="1">+IF(OFFSET('Sanitation Data'!$D$32,0,10*ROW('Sanitation Data'!D144))="","",OFFSET('Sanitation Data'!$D$32,0,10*ROW('Sanitation Data'!D144)))</f>
        <v/>
      </c>
      <c r="CP150" s="371" t="str">
        <f ca="1">+IF(OFFSET('Sanitation Data'!$E$28,0,10*ROW('Sanitation Data'!E144))="","",OFFSET('Sanitation Data'!$E$28,0,10*ROW('Sanitation Data'!E144)))</f>
        <v/>
      </c>
      <c r="CQ150" s="371" t="str">
        <f ca="1">+IF(OFFSET('Sanitation Data'!$E$29,0,10*ROW('Sanitation Data'!E144))="","",OFFSET('Sanitation Data'!$E$29,0,10*ROW('Sanitation Data'!E144)))</f>
        <v/>
      </c>
      <c r="CR150" s="371" t="str">
        <f ca="1">+IF(OFFSET('Sanitation Data'!$E$30,0,10*ROW('Sanitation Data'!E144))="","",OFFSET('Sanitation Data'!$E$30,0,10*ROW('Sanitation Data'!E144)))</f>
        <v/>
      </c>
      <c r="CS150" s="371" t="str">
        <f ca="1">+IF(OFFSET('Sanitation Data'!$E$31,0,10*ROW('Sanitation Data'!E144))="","",OFFSET('Sanitation Data'!$E$31,0,10*ROW('Sanitation Data'!E144)))</f>
        <v/>
      </c>
      <c r="CT150" s="371" t="str">
        <f ca="1">+IF(OFFSET('Sanitation Data'!$E$32,0,10*ROW('Sanitation Data'!E144))="","",OFFSET('Sanitation Data'!$E$32,0,10*ROW('Sanitation Data'!E144)))</f>
        <v/>
      </c>
      <c r="CU150" s="371" t="str">
        <f ca="1">+IF(OFFSET('Sanitation Data'!$F$28,0,10*ROW('Sanitation Data'!F144))="","",OFFSET('Sanitation Data'!$F$28,0,10*ROW('Sanitation Data'!F144)))</f>
        <v/>
      </c>
      <c r="CV150" s="371" t="str">
        <f ca="1">+IF(OFFSET('Sanitation Data'!$F$29,0,10*ROW('Sanitation Data'!F144))="","",OFFSET('Sanitation Data'!$F$29,0,10*ROW('Sanitation Data'!F144)))</f>
        <v/>
      </c>
      <c r="CW150" s="371" t="str">
        <f ca="1">+IF(OFFSET('Sanitation Data'!$F$30,0,10*ROW('Sanitation Data'!F144))="","",OFFSET('Sanitation Data'!$F$30,0,10*ROW('Sanitation Data'!F144)))</f>
        <v/>
      </c>
      <c r="CX150" s="371" t="str">
        <f ca="1">+IF(OFFSET('Sanitation Data'!$F$31,0,10*ROW('Sanitation Data'!F144))="","",OFFSET('Sanitation Data'!$F$31,0,10*ROW('Sanitation Data'!F144)))</f>
        <v/>
      </c>
      <c r="CY150" s="371" t="str">
        <f ca="1">+IF(OFFSET('Sanitation Data'!$F$32,0,10*ROW('Sanitation Data'!F144))="","",OFFSET('Sanitation Data'!$F$32,0,10*ROW('Sanitation Data'!F144)))</f>
        <v/>
      </c>
      <c r="CZ150" s="371" t="str">
        <f ca="1">+IF(OFFSET('Sanitation Data'!$G$28,0,10*ROW('Sanitation Data'!G144))="","",OFFSET('Sanitation Data'!$G$28,0,10*ROW('Sanitation Data'!G144)))</f>
        <v/>
      </c>
      <c r="DA150" s="371" t="str">
        <f ca="1">+IF(OFFSET('Sanitation Data'!$G$29,0,10*ROW('Sanitation Data'!G144))="","",OFFSET('Sanitation Data'!$G$29,0,10*ROW('Sanitation Data'!G144)))</f>
        <v/>
      </c>
      <c r="DB150" s="371" t="str">
        <f ca="1">+IF(OFFSET('Sanitation Data'!$G$30,0,10*ROW('Sanitation Data'!G144))="","",OFFSET('Sanitation Data'!$G$30,0,10*ROW('Sanitation Data'!G144)))</f>
        <v/>
      </c>
      <c r="DC150" s="371" t="str">
        <f ca="1">+IF(OFFSET('Sanitation Data'!$G$31,0,10*ROW('Sanitation Data'!G144))="","",OFFSET('Sanitation Data'!$G$31,0,10*ROW('Sanitation Data'!G144)))</f>
        <v/>
      </c>
      <c r="DD150" s="371" t="str">
        <f ca="1">+IF(OFFSET('Sanitation Data'!$G$32,0,10*ROW('Sanitation Data'!G144))="","",OFFSET('Sanitation Data'!$G$32,0,10*ROW('Sanitation Data'!G144)))</f>
        <v/>
      </c>
      <c r="DE150" s="371" t="str">
        <f ca="1">+IF(OFFSET('Sanitation Data'!$H$28,0,10*ROW('Sanitation Data'!H144))="","",OFFSET('Sanitation Data'!$H$28,0,10*ROW('Sanitation Data'!H144)))</f>
        <v/>
      </c>
      <c r="DF150" s="371" t="str">
        <f ca="1">+IF(OFFSET('Sanitation Data'!$H$29,0,10*ROW('Sanitation Data'!H144))="","",OFFSET('Sanitation Data'!$H$29,0,10*ROW('Sanitation Data'!H144)))</f>
        <v/>
      </c>
      <c r="DG150" s="371" t="str">
        <f ca="1">+IF(OFFSET('Sanitation Data'!$H$30,0,10*ROW('Sanitation Data'!H144))="","",OFFSET('Sanitation Data'!$H$30,0,10*ROW('Sanitation Data'!H144)))</f>
        <v/>
      </c>
      <c r="DH150" s="371" t="str">
        <f ca="1">+IF(OFFSET('Sanitation Data'!$H$31,0,10*ROW('Sanitation Data'!H144))="","",OFFSET('Sanitation Data'!$H$31,0,10*ROW('Sanitation Data'!H144)))</f>
        <v/>
      </c>
      <c r="DI150" s="371" t="str">
        <f ca="1">+IF(OFFSET('Sanitation Data'!$H$32,0,10*ROW('Sanitation Data'!H144))="","",OFFSET('Sanitation Data'!$H$32,0,10*ROW('Sanitation Data'!H144)))</f>
        <v/>
      </c>
      <c r="DJ150" s="371" t="str">
        <f ca="1">+IF(OFFSET('Sanitation Data'!$I$28,0,10*ROW('Sanitation Data'!I144))="","",OFFSET('Sanitation Data'!$I$28,0,10*ROW('Sanitation Data'!I144)))</f>
        <v/>
      </c>
      <c r="DK150" s="371" t="str">
        <f ca="1">+IF(OFFSET('Sanitation Data'!$I$29,0,10*ROW('Sanitation Data'!I144))="","",OFFSET('Sanitation Data'!$I$29,0,10*ROW('Sanitation Data'!I144)))</f>
        <v/>
      </c>
      <c r="DL150" s="371" t="str">
        <f ca="1">+IF(OFFSET('Sanitation Data'!$I$30,0,10*ROW('Sanitation Data'!I144))="","",OFFSET('Sanitation Data'!$I$30,0,10*ROW('Sanitation Data'!I144)))</f>
        <v/>
      </c>
      <c r="DM150" s="371" t="str">
        <f ca="1">+IF(OFFSET('Sanitation Data'!$I$31,0,10*ROW('Sanitation Data'!I144))="","",OFFSET('Sanitation Data'!$I$31,0,10*ROW('Sanitation Data'!I144)))</f>
        <v/>
      </c>
      <c r="DN150" s="371" t="str">
        <f ca="1">+IF(OFFSET('Sanitation Data'!$I$32,0,10*ROW('Sanitation Data'!I144))="","",OFFSET('Sanitation Data'!$I$32,0,10*ROW('Sanitation Data'!I144)))</f>
        <v/>
      </c>
      <c r="DO150" s="371" t="str">
        <f ca="1">+IF(OFFSET('Hygiene Data'!$D$11,0,10*ROW('Hygiene Data'!D144))="","",OFFSET('Hygiene Data'!$D$11,0,10*ROW('Hygiene Data'!D144)))</f>
        <v/>
      </c>
      <c r="DP150" s="371" t="str">
        <f ca="1">+IF(OFFSET('Hygiene Data'!$D$12,0,10*ROW('Hygiene Data'!D144))="","",OFFSET('Hygiene Data'!$D$12,0,10*ROW('Hygiene Data'!D144)))</f>
        <v/>
      </c>
      <c r="DQ150" s="371" t="str">
        <f ca="1">+IF(OFFSET('Hygiene Data'!$D$13,0,10*ROW('Hygiene Data'!D144))="","",OFFSET('Hygiene Data'!$D$13,0,10*ROW('Hygiene Data'!D144)))</f>
        <v/>
      </c>
      <c r="DR150" s="371" t="str">
        <f ca="1">+IF(OFFSET('Hygiene Data'!$E$11,0,10*ROW('Hygiene Data'!E144))="","",OFFSET('Hygiene Data'!$E$11,0,10*ROW('Hygiene Data'!E144)))</f>
        <v/>
      </c>
      <c r="DS150" s="371" t="str">
        <f ca="1">+IF(OFFSET('Hygiene Data'!$E$12,0,10*ROW('Hygiene Data'!E144))="","",OFFSET('Hygiene Data'!$E$12,0,10*ROW('Hygiene Data'!E144)))</f>
        <v/>
      </c>
      <c r="DT150" s="371" t="str">
        <f ca="1">+IF(OFFSET('Hygiene Data'!$E$13,0,10*ROW('Hygiene Data'!E144))="","",OFFSET('Hygiene Data'!$E$13,0,10*ROW('Hygiene Data'!E144)))</f>
        <v/>
      </c>
      <c r="DU150" s="371" t="str">
        <f ca="1">+IF(OFFSET('Hygiene Data'!$F$11,0,10*ROW('Hygiene Data'!F144))="","",OFFSET('Hygiene Data'!$F$11,0,10*ROW('Hygiene Data'!F144)))</f>
        <v/>
      </c>
      <c r="DV150" s="371" t="str">
        <f ca="1">+IF(OFFSET('Hygiene Data'!$F$12,0,10*ROW('Hygiene Data'!F144))="","",OFFSET('Hygiene Data'!$F$12,0,10*ROW('Hygiene Data'!F144)))</f>
        <v/>
      </c>
      <c r="DW150" s="371" t="str">
        <f ca="1">+IF(OFFSET('Hygiene Data'!$F$13,0,10*ROW('Hygiene Data'!F144))="","",OFFSET('Hygiene Data'!$F$13,0,10*ROW('Hygiene Data'!F144)))</f>
        <v/>
      </c>
      <c r="DX150" s="371" t="str">
        <f ca="1">+IF(OFFSET('Hygiene Data'!$G$11,0,10*ROW('Hygiene Data'!G144))="","",OFFSET('Hygiene Data'!$G$11,0,10*ROW('Hygiene Data'!G144)))</f>
        <v/>
      </c>
      <c r="DY150" s="371" t="str">
        <f ca="1">+IF(OFFSET('Hygiene Data'!$G$12,0,10*ROW('Hygiene Data'!G144))="","",OFFSET('Hygiene Data'!$G$12,0,10*ROW('Hygiene Data'!G144)))</f>
        <v/>
      </c>
      <c r="DZ150" s="371" t="str">
        <f ca="1">+IF(OFFSET('Hygiene Data'!$G$13,0,10*ROW('Hygiene Data'!G144))="","",OFFSET('Hygiene Data'!$G$13,0,10*ROW('Hygiene Data'!G144)))</f>
        <v/>
      </c>
      <c r="EA150" s="371" t="str">
        <f ca="1">+IF(OFFSET('Hygiene Data'!$H$11,0,10*ROW('Hygiene Data'!H144))="","",OFFSET('Hygiene Data'!$H$11,0,10*ROW('Hygiene Data'!H144)))</f>
        <v/>
      </c>
      <c r="EB150" s="371" t="str">
        <f ca="1">+IF(OFFSET('Hygiene Data'!$H$12,0,10*ROW('Hygiene Data'!H144))="","",OFFSET('Hygiene Data'!$H$12,0,10*ROW('Hygiene Data'!H144)))</f>
        <v/>
      </c>
      <c r="EC150" s="371" t="str">
        <f ca="1">+IF(OFFSET('Hygiene Data'!$H$13,0,10*ROW('Hygiene Data'!H144))="","",OFFSET('Hygiene Data'!$H$13,0,10*ROW('Hygiene Data'!H144)))</f>
        <v/>
      </c>
      <c r="ED150" s="371" t="str">
        <f ca="1">+IF(OFFSET('Hygiene Data'!$I$11,0,10*ROW('Hygiene Data'!I144))="","",OFFSET('Hygiene Data'!$I$11,0,10*ROW('Hygiene Data'!I144)))</f>
        <v/>
      </c>
      <c r="EE150" s="371" t="str">
        <f ca="1">+IF(OFFSET('Hygiene Data'!$I$12,0,10*ROW('Hygiene Data'!I144))="","",OFFSET('Hygiene Data'!$I$12,0,10*ROW('Hygiene Data'!I144)))</f>
        <v/>
      </c>
      <c r="EF150" s="371" t="str">
        <f ca="1">+IF(OFFSET('Hygiene Data'!$I$13,0,10*ROW('Hygiene Data'!I144))="","",OFFSET('Hygiene Data'!$I$13,0,10*ROW('Hygiene Data'!I144)))</f>
        <v/>
      </c>
    </row>
    <row r="151" spans="1:136" x14ac:dyDescent="0.25">
      <c r="A151" s="480" t="str">
        <f ca="1">+IF(OFFSET('Water Data'!$B$2,0,10*ROW('Water Data'!E145))="","",OFFSET('Water Data'!$B$2,0,10*ROW('Water Data'!E145)))</f>
        <v/>
      </c>
      <c r="B151" s="480"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7" t="str">
        <f t="shared" ca="1" si="2"/>
        <v/>
      </c>
      <c r="D151" s="508"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8"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8"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8"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8"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8"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8"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8"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8"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8"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8"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8"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8"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8"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8"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8"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8"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8"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9"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9"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9"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9"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9"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9"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9"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9"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9"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9"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9"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9"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9"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9"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9"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9"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9"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9"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9"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9"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9"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9"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9"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9"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9"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9"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9"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9"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9"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9"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10"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6"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10"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10"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10"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10"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10"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10"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10"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10"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10"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10"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10"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10"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10"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10"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10"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10"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1" t="str">
        <f ca="1">+IF(OFFSET('Water Data'!$D$27,0,10*ROW('Water Data'!D145))="","",OFFSET('Water Data'!$D$27,0,10*ROW('Water Data'!D145)))</f>
        <v/>
      </c>
      <c r="BT151" s="371" t="str">
        <f ca="1">+IF(OFFSET('Water Data'!$D$28,0,10*ROW('Water Data'!D145))="","",OFFSET('Water Data'!$D$28,0,10*ROW('Water Data'!D145)))</f>
        <v/>
      </c>
      <c r="BU151" s="371" t="str">
        <f ca="1">+IF(OFFSET('Water Data'!$D$29,0,10*ROW('Water Data'!D145))="","",OFFSET('Water Data'!$D$29,0,10*ROW('Water Data'!D145)))</f>
        <v/>
      </c>
      <c r="BV151" s="371" t="str">
        <f ca="1">+IF(OFFSET('Water Data'!$E$27,0,10*ROW('Water Data'!E145))="","",OFFSET('Water Data'!$E$27,0,10*ROW('Water Data'!E145)))</f>
        <v/>
      </c>
      <c r="BW151" s="371" t="str">
        <f ca="1">+IF(OFFSET('Water Data'!$E$28,0,10*ROW('Water Data'!E145))="","",OFFSET('Water Data'!$E$28,0,10*ROW('Water Data'!E145)))</f>
        <v/>
      </c>
      <c r="BX151" s="371" t="str">
        <f ca="1">+IF(OFFSET('Water Data'!$E$29,0,10*ROW('Water Data'!E145))="","",OFFSET('Water Data'!$E$29,0,10*ROW('Water Data'!E145)))</f>
        <v/>
      </c>
      <c r="BY151" s="371" t="str">
        <f ca="1">+IF(OFFSET('Water Data'!$F$27,0,10*ROW('Water Data'!F145))="","",OFFSET('Water Data'!$F$27,0,10*ROW('Water Data'!F145)))</f>
        <v/>
      </c>
      <c r="BZ151" s="371" t="str">
        <f ca="1">+IF(OFFSET('Water Data'!$F$28,0,10*ROW('Water Data'!F145))="","",OFFSET('Water Data'!$F$28,0,10*ROW('Water Data'!F145)))</f>
        <v/>
      </c>
      <c r="CA151" s="371" t="str">
        <f ca="1">+IF(OFFSET('Water Data'!$F$29,0,10*ROW('Water Data'!F145))="","",OFFSET('Water Data'!$F$29,0,10*ROW('Water Data'!F145)))</f>
        <v/>
      </c>
      <c r="CB151" s="371" t="str">
        <f ca="1">+IF(OFFSET('Water Data'!$G$27,0,10*ROW('Water Data'!G145))="","",OFFSET('Water Data'!$G$27,0,10*ROW('Water Data'!G145)))</f>
        <v/>
      </c>
      <c r="CC151" s="371" t="str">
        <f ca="1">+IF(OFFSET('Water Data'!$G$28,0,10*ROW('Water Data'!G145))="","",OFFSET('Water Data'!$G$28,0,10*ROW('Water Data'!G145)))</f>
        <v/>
      </c>
      <c r="CD151" s="371" t="str">
        <f ca="1">+IF(OFFSET('Water Data'!$G$29,0,10*ROW('Water Data'!G145))="","",OFFSET('Water Data'!$G$29,0,10*ROW('Water Data'!G145)))</f>
        <v/>
      </c>
      <c r="CE151" s="371" t="str">
        <f ca="1">+IF(OFFSET('Water Data'!$H$27,0,10*ROW('Water Data'!H145))="","",OFFSET('Water Data'!$H$27,0,10*ROW('Water Data'!H145)))</f>
        <v/>
      </c>
      <c r="CF151" s="371" t="str">
        <f ca="1">+IF(OFFSET('Water Data'!$H$28,0,10*ROW('Water Data'!H145))="","",OFFSET('Water Data'!$H$28,0,10*ROW('Water Data'!H145)))</f>
        <v/>
      </c>
      <c r="CG151" s="371" t="str">
        <f ca="1">+IF(OFFSET('Water Data'!$H$29,0,10*ROW('Water Data'!H145))="","",OFFSET('Water Data'!$H$29,0,10*ROW('Water Data'!H145)))</f>
        <v/>
      </c>
      <c r="CH151" s="371" t="str">
        <f ca="1">+IF(OFFSET('Water Data'!$I$27,0,10*ROW('Water Data'!I145))="","",OFFSET('Water Data'!$I$27,0,10*ROW('Water Data'!I145)))</f>
        <v/>
      </c>
      <c r="CI151" s="371" t="str">
        <f ca="1">+IF(OFFSET('Water Data'!$I$28,0,10*ROW('Water Data'!I145))="","",OFFSET('Water Data'!$I$28,0,10*ROW('Water Data'!I145)))</f>
        <v/>
      </c>
      <c r="CJ151" s="371" t="str">
        <f ca="1">+IF(OFFSET('Water Data'!$I$29,0,10*ROW('Water Data'!I145))="","",OFFSET('Water Data'!$I$29,0,10*ROW('Water Data'!I145)))</f>
        <v/>
      </c>
      <c r="CK151" s="371" t="str">
        <f ca="1">+IF(OFFSET('Sanitation Data'!$D$28,0,10*ROW('Sanitation Data'!D145))="","",OFFSET('Sanitation Data'!$D$28,0,10*ROW('Sanitation Data'!D145)))</f>
        <v/>
      </c>
      <c r="CL151" s="371" t="str">
        <f ca="1">+IF(OFFSET('Sanitation Data'!$D$29,0,10*ROW('Sanitation Data'!D145))="","",OFFSET('Sanitation Data'!$D$29,0,10*ROW('Sanitation Data'!D145)))</f>
        <v/>
      </c>
      <c r="CM151" s="371" t="str">
        <f ca="1">+IF(OFFSET('Sanitation Data'!$D$30,0,10*ROW('Sanitation Data'!D145))="","",OFFSET('Sanitation Data'!$D$30,0,10*ROW('Sanitation Data'!D145)))</f>
        <v/>
      </c>
      <c r="CN151" s="371" t="str">
        <f ca="1">+IF(OFFSET('Sanitation Data'!$D$31,0,10*ROW('Sanitation Data'!D145))="","",OFFSET('Sanitation Data'!$D$31,0,10*ROW('Sanitation Data'!D145)))</f>
        <v/>
      </c>
      <c r="CO151" s="371" t="str">
        <f ca="1">+IF(OFFSET('Sanitation Data'!$D$32,0,10*ROW('Sanitation Data'!D145))="","",OFFSET('Sanitation Data'!$D$32,0,10*ROW('Sanitation Data'!D145)))</f>
        <v/>
      </c>
      <c r="CP151" s="371" t="str">
        <f ca="1">+IF(OFFSET('Sanitation Data'!$E$28,0,10*ROW('Sanitation Data'!E145))="","",OFFSET('Sanitation Data'!$E$28,0,10*ROW('Sanitation Data'!E145)))</f>
        <v/>
      </c>
      <c r="CQ151" s="371" t="str">
        <f ca="1">+IF(OFFSET('Sanitation Data'!$E$29,0,10*ROW('Sanitation Data'!E145))="","",OFFSET('Sanitation Data'!$E$29,0,10*ROW('Sanitation Data'!E145)))</f>
        <v/>
      </c>
      <c r="CR151" s="371" t="str">
        <f ca="1">+IF(OFFSET('Sanitation Data'!$E$30,0,10*ROW('Sanitation Data'!E145))="","",OFFSET('Sanitation Data'!$E$30,0,10*ROW('Sanitation Data'!E145)))</f>
        <v/>
      </c>
      <c r="CS151" s="371" t="str">
        <f ca="1">+IF(OFFSET('Sanitation Data'!$E$31,0,10*ROW('Sanitation Data'!E145))="","",OFFSET('Sanitation Data'!$E$31,0,10*ROW('Sanitation Data'!E145)))</f>
        <v/>
      </c>
      <c r="CT151" s="371" t="str">
        <f ca="1">+IF(OFFSET('Sanitation Data'!$E$32,0,10*ROW('Sanitation Data'!E145))="","",OFFSET('Sanitation Data'!$E$32,0,10*ROW('Sanitation Data'!E145)))</f>
        <v/>
      </c>
      <c r="CU151" s="371" t="str">
        <f ca="1">+IF(OFFSET('Sanitation Data'!$F$28,0,10*ROW('Sanitation Data'!F145))="","",OFFSET('Sanitation Data'!$F$28,0,10*ROW('Sanitation Data'!F145)))</f>
        <v/>
      </c>
      <c r="CV151" s="371" t="str">
        <f ca="1">+IF(OFFSET('Sanitation Data'!$F$29,0,10*ROW('Sanitation Data'!F145))="","",OFFSET('Sanitation Data'!$F$29,0,10*ROW('Sanitation Data'!F145)))</f>
        <v/>
      </c>
      <c r="CW151" s="371" t="str">
        <f ca="1">+IF(OFFSET('Sanitation Data'!$F$30,0,10*ROW('Sanitation Data'!F145))="","",OFFSET('Sanitation Data'!$F$30,0,10*ROW('Sanitation Data'!F145)))</f>
        <v/>
      </c>
      <c r="CX151" s="371" t="str">
        <f ca="1">+IF(OFFSET('Sanitation Data'!$F$31,0,10*ROW('Sanitation Data'!F145))="","",OFFSET('Sanitation Data'!$F$31,0,10*ROW('Sanitation Data'!F145)))</f>
        <v/>
      </c>
      <c r="CY151" s="371" t="str">
        <f ca="1">+IF(OFFSET('Sanitation Data'!$F$32,0,10*ROW('Sanitation Data'!F145))="","",OFFSET('Sanitation Data'!$F$32,0,10*ROW('Sanitation Data'!F145)))</f>
        <v/>
      </c>
      <c r="CZ151" s="371" t="str">
        <f ca="1">+IF(OFFSET('Sanitation Data'!$G$28,0,10*ROW('Sanitation Data'!G145))="","",OFFSET('Sanitation Data'!$G$28,0,10*ROW('Sanitation Data'!G145)))</f>
        <v/>
      </c>
      <c r="DA151" s="371" t="str">
        <f ca="1">+IF(OFFSET('Sanitation Data'!$G$29,0,10*ROW('Sanitation Data'!G145))="","",OFFSET('Sanitation Data'!$G$29,0,10*ROW('Sanitation Data'!G145)))</f>
        <v/>
      </c>
      <c r="DB151" s="371" t="str">
        <f ca="1">+IF(OFFSET('Sanitation Data'!$G$30,0,10*ROW('Sanitation Data'!G145))="","",OFFSET('Sanitation Data'!$G$30,0,10*ROW('Sanitation Data'!G145)))</f>
        <v/>
      </c>
      <c r="DC151" s="371" t="str">
        <f ca="1">+IF(OFFSET('Sanitation Data'!$G$31,0,10*ROW('Sanitation Data'!G145))="","",OFFSET('Sanitation Data'!$G$31,0,10*ROW('Sanitation Data'!G145)))</f>
        <v/>
      </c>
      <c r="DD151" s="371" t="str">
        <f ca="1">+IF(OFFSET('Sanitation Data'!$G$32,0,10*ROW('Sanitation Data'!G145))="","",OFFSET('Sanitation Data'!$G$32,0,10*ROW('Sanitation Data'!G145)))</f>
        <v/>
      </c>
      <c r="DE151" s="371" t="str">
        <f ca="1">+IF(OFFSET('Sanitation Data'!$H$28,0,10*ROW('Sanitation Data'!H145))="","",OFFSET('Sanitation Data'!$H$28,0,10*ROW('Sanitation Data'!H145)))</f>
        <v/>
      </c>
      <c r="DF151" s="371" t="str">
        <f ca="1">+IF(OFFSET('Sanitation Data'!$H$29,0,10*ROW('Sanitation Data'!H145))="","",OFFSET('Sanitation Data'!$H$29,0,10*ROW('Sanitation Data'!H145)))</f>
        <v/>
      </c>
      <c r="DG151" s="371" t="str">
        <f ca="1">+IF(OFFSET('Sanitation Data'!$H$30,0,10*ROW('Sanitation Data'!H145))="","",OFFSET('Sanitation Data'!$H$30,0,10*ROW('Sanitation Data'!H145)))</f>
        <v/>
      </c>
      <c r="DH151" s="371" t="str">
        <f ca="1">+IF(OFFSET('Sanitation Data'!$H$31,0,10*ROW('Sanitation Data'!H145))="","",OFFSET('Sanitation Data'!$H$31,0,10*ROW('Sanitation Data'!H145)))</f>
        <v/>
      </c>
      <c r="DI151" s="371" t="str">
        <f ca="1">+IF(OFFSET('Sanitation Data'!$H$32,0,10*ROW('Sanitation Data'!H145))="","",OFFSET('Sanitation Data'!$H$32,0,10*ROW('Sanitation Data'!H145)))</f>
        <v/>
      </c>
      <c r="DJ151" s="371" t="str">
        <f ca="1">+IF(OFFSET('Sanitation Data'!$I$28,0,10*ROW('Sanitation Data'!I145))="","",OFFSET('Sanitation Data'!$I$28,0,10*ROW('Sanitation Data'!I145)))</f>
        <v/>
      </c>
      <c r="DK151" s="371" t="str">
        <f ca="1">+IF(OFFSET('Sanitation Data'!$I$29,0,10*ROW('Sanitation Data'!I145))="","",OFFSET('Sanitation Data'!$I$29,0,10*ROW('Sanitation Data'!I145)))</f>
        <v/>
      </c>
      <c r="DL151" s="371" t="str">
        <f ca="1">+IF(OFFSET('Sanitation Data'!$I$30,0,10*ROW('Sanitation Data'!I145))="","",OFFSET('Sanitation Data'!$I$30,0,10*ROW('Sanitation Data'!I145)))</f>
        <v/>
      </c>
      <c r="DM151" s="371" t="str">
        <f ca="1">+IF(OFFSET('Sanitation Data'!$I$31,0,10*ROW('Sanitation Data'!I145))="","",OFFSET('Sanitation Data'!$I$31,0,10*ROW('Sanitation Data'!I145)))</f>
        <v/>
      </c>
      <c r="DN151" s="371" t="str">
        <f ca="1">+IF(OFFSET('Sanitation Data'!$I$32,0,10*ROW('Sanitation Data'!I145))="","",OFFSET('Sanitation Data'!$I$32,0,10*ROW('Sanitation Data'!I145)))</f>
        <v/>
      </c>
      <c r="DO151" s="371" t="str">
        <f ca="1">+IF(OFFSET('Hygiene Data'!$D$11,0,10*ROW('Hygiene Data'!D145))="","",OFFSET('Hygiene Data'!$D$11,0,10*ROW('Hygiene Data'!D145)))</f>
        <v/>
      </c>
      <c r="DP151" s="371" t="str">
        <f ca="1">+IF(OFFSET('Hygiene Data'!$D$12,0,10*ROW('Hygiene Data'!D145))="","",OFFSET('Hygiene Data'!$D$12,0,10*ROW('Hygiene Data'!D145)))</f>
        <v/>
      </c>
      <c r="DQ151" s="371" t="str">
        <f ca="1">+IF(OFFSET('Hygiene Data'!$D$13,0,10*ROW('Hygiene Data'!D145))="","",OFFSET('Hygiene Data'!$D$13,0,10*ROW('Hygiene Data'!D145)))</f>
        <v/>
      </c>
      <c r="DR151" s="371" t="str">
        <f ca="1">+IF(OFFSET('Hygiene Data'!$E$11,0,10*ROW('Hygiene Data'!E145))="","",OFFSET('Hygiene Data'!$E$11,0,10*ROW('Hygiene Data'!E145)))</f>
        <v/>
      </c>
      <c r="DS151" s="371" t="str">
        <f ca="1">+IF(OFFSET('Hygiene Data'!$E$12,0,10*ROW('Hygiene Data'!E145))="","",OFFSET('Hygiene Data'!$E$12,0,10*ROW('Hygiene Data'!E145)))</f>
        <v/>
      </c>
      <c r="DT151" s="371" t="str">
        <f ca="1">+IF(OFFSET('Hygiene Data'!$E$13,0,10*ROW('Hygiene Data'!E145))="","",OFFSET('Hygiene Data'!$E$13,0,10*ROW('Hygiene Data'!E145)))</f>
        <v/>
      </c>
      <c r="DU151" s="371" t="str">
        <f ca="1">+IF(OFFSET('Hygiene Data'!$F$11,0,10*ROW('Hygiene Data'!F145))="","",OFFSET('Hygiene Data'!$F$11,0,10*ROW('Hygiene Data'!F145)))</f>
        <v/>
      </c>
      <c r="DV151" s="371" t="str">
        <f ca="1">+IF(OFFSET('Hygiene Data'!$F$12,0,10*ROW('Hygiene Data'!F145))="","",OFFSET('Hygiene Data'!$F$12,0,10*ROW('Hygiene Data'!F145)))</f>
        <v/>
      </c>
      <c r="DW151" s="371" t="str">
        <f ca="1">+IF(OFFSET('Hygiene Data'!$F$13,0,10*ROW('Hygiene Data'!F145))="","",OFFSET('Hygiene Data'!$F$13,0,10*ROW('Hygiene Data'!F145)))</f>
        <v/>
      </c>
      <c r="DX151" s="371" t="str">
        <f ca="1">+IF(OFFSET('Hygiene Data'!$G$11,0,10*ROW('Hygiene Data'!G145))="","",OFFSET('Hygiene Data'!$G$11,0,10*ROW('Hygiene Data'!G145)))</f>
        <v/>
      </c>
      <c r="DY151" s="371" t="str">
        <f ca="1">+IF(OFFSET('Hygiene Data'!$G$12,0,10*ROW('Hygiene Data'!G145))="","",OFFSET('Hygiene Data'!$G$12,0,10*ROW('Hygiene Data'!G145)))</f>
        <v/>
      </c>
      <c r="DZ151" s="371" t="str">
        <f ca="1">+IF(OFFSET('Hygiene Data'!$G$13,0,10*ROW('Hygiene Data'!G145))="","",OFFSET('Hygiene Data'!$G$13,0,10*ROW('Hygiene Data'!G145)))</f>
        <v/>
      </c>
      <c r="EA151" s="371" t="str">
        <f ca="1">+IF(OFFSET('Hygiene Data'!$H$11,0,10*ROW('Hygiene Data'!H145))="","",OFFSET('Hygiene Data'!$H$11,0,10*ROW('Hygiene Data'!H145)))</f>
        <v/>
      </c>
      <c r="EB151" s="371" t="str">
        <f ca="1">+IF(OFFSET('Hygiene Data'!$H$12,0,10*ROW('Hygiene Data'!H145))="","",OFFSET('Hygiene Data'!$H$12,0,10*ROW('Hygiene Data'!H145)))</f>
        <v/>
      </c>
      <c r="EC151" s="371" t="str">
        <f ca="1">+IF(OFFSET('Hygiene Data'!$H$13,0,10*ROW('Hygiene Data'!H145))="","",OFFSET('Hygiene Data'!$H$13,0,10*ROW('Hygiene Data'!H145)))</f>
        <v/>
      </c>
      <c r="ED151" s="371" t="str">
        <f ca="1">+IF(OFFSET('Hygiene Data'!$I$11,0,10*ROW('Hygiene Data'!I145))="","",OFFSET('Hygiene Data'!$I$11,0,10*ROW('Hygiene Data'!I145)))</f>
        <v/>
      </c>
      <c r="EE151" s="371" t="str">
        <f ca="1">+IF(OFFSET('Hygiene Data'!$I$12,0,10*ROW('Hygiene Data'!I145))="","",OFFSET('Hygiene Data'!$I$12,0,10*ROW('Hygiene Data'!I145)))</f>
        <v/>
      </c>
      <c r="EF151" s="371" t="str">
        <f ca="1">+IF(OFFSET('Hygiene Data'!$I$13,0,10*ROW('Hygiene Data'!I145))="","",OFFSET('Hygiene Data'!$I$13,0,10*ROW('Hygiene Data'!I145)))</f>
        <v/>
      </c>
    </row>
    <row r="152" spans="1:136" x14ac:dyDescent="0.25">
      <c r="A152" s="480" t="str">
        <f ca="1">+IF(OFFSET('Water Data'!$B$2,0,10*ROW('Water Data'!E146))="","",OFFSET('Water Data'!$B$2,0,10*ROW('Water Data'!E146)))</f>
        <v/>
      </c>
      <c r="B152" s="480"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7" t="str">
        <f t="shared" ca="1" si="2"/>
        <v/>
      </c>
      <c r="D152" s="508"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8"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8"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8"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8"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8"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8"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8"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8"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8"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8"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8"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8"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8"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8"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8"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8"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8"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9"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9"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9"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9"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9"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9"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9"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9"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9"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9"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9"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9"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9"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9"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9"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9"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9"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9"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9"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9"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9"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9"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9"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9"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9"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9"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9"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9"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9"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9"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10"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6"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10"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10"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10"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10"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10"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10"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10"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10"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10"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10"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10"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10"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10"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10"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10"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10"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1" t="str">
        <f ca="1">+IF(OFFSET('Water Data'!$D$27,0,10*ROW('Water Data'!D146))="","",OFFSET('Water Data'!$D$27,0,10*ROW('Water Data'!D146)))</f>
        <v/>
      </c>
      <c r="BT152" s="371" t="str">
        <f ca="1">+IF(OFFSET('Water Data'!$D$28,0,10*ROW('Water Data'!D146))="","",OFFSET('Water Data'!$D$28,0,10*ROW('Water Data'!D146)))</f>
        <v/>
      </c>
      <c r="BU152" s="371" t="str">
        <f ca="1">+IF(OFFSET('Water Data'!$D$29,0,10*ROW('Water Data'!D146))="","",OFFSET('Water Data'!$D$29,0,10*ROW('Water Data'!D146)))</f>
        <v/>
      </c>
      <c r="BV152" s="371" t="str">
        <f ca="1">+IF(OFFSET('Water Data'!$E$27,0,10*ROW('Water Data'!E146))="","",OFFSET('Water Data'!$E$27,0,10*ROW('Water Data'!E146)))</f>
        <v/>
      </c>
      <c r="BW152" s="371" t="str">
        <f ca="1">+IF(OFFSET('Water Data'!$E$28,0,10*ROW('Water Data'!E146))="","",OFFSET('Water Data'!$E$28,0,10*ROW('Water Data'!E146)))</f>
        <v/>
      </c>
      <c r="BX152" s="371" t="str">
        <f ca="1">+IF(OFFSET('Water Data'!$E$29,0,10*ROW('Water Data'!E146))="","",OFFSET('Water Data'!$E$29,0,10*ROW('Water Data'!E146)))</f>
        <v/>
      </c>
      <c r="BY152" s="371" t="str">
        <f ca="1">+IF(OFFSET('Water Data'!$F$27,0,10*ROW('Water Data'!F146))="","",OFFSET('Water Data'!$F$27,0,10*ROW('Water Data'!F146)))</f>
        <v/>
      </c>
      <c r="BZ152" s="371" t="str">
        <f ca="1">+IF(OFFSET('Water Data'!$F$28,0,10*ROW('Water Data'!F146))="","",OFFSET('Water Data'!$F$28,0,10*ROW('Water Data'!F146)))</f>
        <v/>
      </c>
      <c r="CA152" s="371" t="str">
        <f ca="1">+IF(OFFSET('Water Data'!$F$29,0,10*ROW('Water Data'!F146))="","",OFFSET('Water Data'!$F$29,0,10*ROW('Water Data'!F146)))</f>
        <v/>
      </c>
      <c r="CB152" s="371" t="str">
        <f ca="1">+IF(OFFSET('Water Data'!$G$27,0,10*ROW('Water Data'!G146))="","",OFFSET('Water Data'!$G$27,0,10*ROW('Water Data'!G146)))</f>
        <v/>
      </c>
      <c r="CC152" s="371" t="str">
        <f ca="1">+IF(OFFSET('Water Data'!$G$28,0,10*ROW('Water Data'!G146))="","",OFFSET('Water Data'!$G$28,0,10*ROW('Water Data'!G146)))</f>
        <v/>
      </c>
      <c r="CD152" s="371" t="str">
        <f ca="1">+IF(OFFSET('Water Data'!$G$29,0,10*ROW('Water Data'!G146))="","",OFFSET('Water Data'!$G$29,0,10*ROW('Water Data'!G146)))</f>
        <v/>
      </c>
      <c r="CE152" s="371" t="str">
        <f ca="1">+IF(OFFSET('Water Data'!$H$27,0,10*ROW('Water Data'!H146))="","",OFFSET('Water Data'!$H$27,0,10*ROW('Water Data'!H146)))</f>
        <v/>
      </c>
      <c r="CF152" s="371" t="str">
        <f ca="1">+IF(OFFSET('Water Data'!$H$28,0,10*ROW('Water Data'!H146))="","",OFFSET('Water Data'!$H$28,0,10*ROW('Water Data'!H146)))</f>
        <v/>
      </c>
      <c r="CG152" s="371" t="str">
        <f ca="1">+IF(OFFSET('Water Data'!$H$29,0,10*ROW('Water Data'!H146))="","",OFFSET('Water Data'!$H$29,0,10*ROW('Water Data'!H146)))</f>
        <v/>
      </c>
      <c r="CH152" s="371" t="str">
        <f ca="1">+IF(OFFSET('Water Data'!$I$27,0,10*ROW('Water Data'!I146))="","",OFFSET('Water Data'!$I$27,0,10*ROW('Water Data'!I146)))</f>
        <v/>
      </c>
      <c r="CI152" s="371" t="str">
        <f ca="1">+IF(OFFSET('Water Data'!$I$28,0,10*ROW('Water Data'!I146))="","",OFFSET('Water Data'!$I$28,0,10*ROW('Water Data'!I146)))</f>
        <v/>
      </c>
      <c r="CJ152" s="371" t="str">
        <f ca="1">+IF(OFFSET('Water Data'!$I$29,0,10*ROW('Water Data'!I146))="","",OFFSET('Water Data'!$I$29,0,10*ROW('Water Data'!I146)))</f>
        <v/>
      </c>
      <c r="CK152" s="371" t="str">
        <f ca="1">+IF(OFFSET('Sanitation Data'!$D$28,0,10*ROW('Sanitation Data'!D146))="","",OFFSET('Sanitation Data'!$D$28,0,10*ROW('Sanitation Data'!D146)))</f>
        <v/>
      </c>
      <c r="CL152" s="371" t="str">
        <f ca="1">+IF(OFFSET('Sanitation Data'!$D$29,0,10*ROW('Sanitation Data'!D146))="","",OFFSET('Sanitation Data'!$D$29,0,10*ROW('Sanitation Data'!D146)))</f>
        <v/>
      </c>
      <c r="CM152" s="371" t="str">
        <f ca="1">+IF(OFFSET('Sanitation Data'!$D$30,0,10*ROW('Sanitation Data'!D146))="","",OFFSET('Sanitation Data'!$D$30,0,10*ROW('Sanitation Data'!D146)))</f>
        <v/>
      </c>
      <c r="CN152" s="371" t="str">
        <f ca="1">+IF(OFFSET('Sanitation Data'!$D$31,0,10*ROW('Sanitation Data'!D146))="","",OFFSET('Sanitation Data'!$D$31,0,10*ROW('Sanitation Data'!D146)))</f>
        <v/>
      </c>
      <c r="CO152" s="371" t="str">
        <f ca="1">+IF(OFFSET('Sanitation Data'!$D$32,0,10*ROW('Sanitation Data'!D146))="","",OFFSET('Sanitation Data'!$D$32,0,10*ROW('Sanitation Data'!D146)))</f>
        <v/>
      </c>
      <c r="CP152" s="371" t="str">
        <f ca="1">+IF(OFFSET('Sanitation Data'!$E$28,0,10*ROW('Sanitation Data'!E146))="","",OFFSET('Sanitation Data'!$E$28,0,10*ROW('Sanitation Data'!E146)))</f>
        <v/>
      </c>
      <c r="CQ152" s="371" t="str">
        <f ca="1">+IF(OFFSET('Sanitation Data'!$E$29,0,10*ROW('Sanitation Data'!E146))="","",OFFSET('Sanitation Data'!$E$29,0,10*ROW('Sanitation Data'!E146)))</f>
        <v/>
      </c>
      <c r="CR152" s="371" t="str">
        <f ca="1">+IF(OFFSET('Sanitation Data'!$E$30,0,10*ROW('Sanitation Data'!E146))="","",OFFSET('Sanitation Data'!$E$30,0,10*ROW('Sanitation Data'!E146)))</f>
        <v/>
      </c>
      <c r="CS152" s="371" t="str">
        <f ca="1">+IF(OFFSET('Sanitation Data'!$E$31,0,10*ROW('Sanitation Data'!E146))="","",OFFSET('Sanitation Data'!$E$31,0,10*ROW('Sanitation Data'!E146)))</f>
        <v/>
      </c>
      <c r="CT152" s="371" t="str">
        <f ca="1">+IF(OFFSET('Sanitation Data'!$E$32,0,10*ROW('Sanitation Data'!E146))="","",OFFSET('Sanitation Data'!$E$32,0,10*ROW('Sanitation Data'!E146)))</f>
        <v/>
      </c>
      <c r="CU152" s="371" t="str">
        <f ca="1">+IF(OFFSET('Sanitation Data'!$F$28,0,10*ROW('Sanitation Data'!F146))="","",OFFSET('Sanitation Data'!$F$28,0,10*ROW('Sanitation Data'!F146)))</f>
        <v/>
      </c>
      <c r="CV152" s="371" t="str">
        <f ca="1">+IF(OFFSET('Sanitation Data'!$F$29,0,10*ROW('Sanitation Data'!F146))="","",OFFSET('Sanitation Data'!$F$29,0,10*ROW('Sanitation Data'!F146)))</f>
        <v/>
      </c>
      <c r="CW152" s="371" t="str">
        <f ca="1">+IF(OFFSET('Sanitation Data'!$F$30,0,10*ROW('Sanitation Data'!F146))="","",OFFSET('Sanitation Data'!$F$30,0,10*ROW('Sanitation Data'!F146)))</f>
        <v/>
      </c>
      <c r="CX152" s="371" t="str">
        <f ca="1">+IF(OFFSET('Sanitation Data'!$F$31,0,10*ROW('Sanitation Data'!F146))="","",OFFSET('Sanitation Data'!$F$31,0,10*ROW('Sanitation Data'!F146)))</f>
        <v/>
      </c>
      <c r="CY152" s="371" t="str">
        <f ca="1">+IF(OFFSET('Sanitation Data'!$F$32,0,10*ROW('Sanitation Data'!F146))="","",OFFSET('Sanitation Data'!$F$32,0,10*ROW('Sanitation Data'!F146)))</f>
        <v/>
      </c>
      <c r="CZ152" s="371" t="str">
        <f ca="1">+IF(OFFSET('Sanitation Data'!$G$28,0,10*ROW('Sanitation Data'!G146))="","",OFFSET('Sanitation Data'!$G$28,0,10*ROW('Sanitation Data'!G146)))</f>
        <v/>
      </c>
      <c r="DA152" s="371" t="str">
        <f ca="1">+IF(OFFSET('Sanitation Data'!$G$29,0,10*ROW('Sanitation Data'!G146))="","",OFFSET('Sanitation Data'!$G$29,0,10*ROW('Sanitation Data'!G146)))</f>
        <v/>
      </c>
      <c r="DB152" s="371" t="str">
        <f ca="1">+IF(OFFSET('Sanitation Data'!$G$30,0,10*ROW('Sanitation Data'!G146))="","",OFFSET('Sanitation Data'!$G$30,0,10*ROW('Sanitation Data'!G146)))</f>
        <v/>
      </c>
      <c r="DC152" s="371" t="str">
        <f ca="1">+IF(OFFSET('Sanitation Data'!$G$31,0,10*ROW('Sanitation Data'!G146))="","",OFFSET('Sanitation Data'!$G$31,0,10*ROW('Sanitation Data'!G146)))</f>
        <v/>
      </c>
      <c r="DD152" s="371" t="str">
        <f ca="1">+IF(OFFSET('Sanitation Data'!$G$32,0,10*ROW('Sanitation Data'!G146))="","",OFFSET('Sanitation Data'!$G$32,0,10*ROW('Sanitation Data'!G146)))</f>
        <v/>
      </c>
      <c r="DE152" s="371" t="str">
        <f ca="1">+IF(OFFSET('Sanitation Data'!$H$28,0,10*ROW('Sanitation Data'!H146))="","",OFFSET('Sanitation Data'!$H$28,0,10*ROW('Sanitation Data'!H146)))</f>
        <v/>
      </c>
      <c r="DF152" s="371" t="str">
        <f ca="1">+IF(OFFSET('Sanitation Data'!$H$29,0,10*ROW('Sanitation Data'!H146))="","",OFFSET('Sanitation Data'!$H$29,0,10*ROW('Sanitation Data'!H146)))</f>
        <v/>
      </c>
      <c r="DG152" s="371" t="str">
        <f ca="1">+IF(OFFSET('Sanitation Data'!$H$30,0,10*ROW('Sanitation Data'!H146))="","",OFFSET('Sanitation Data'!$H$30,0,10*ROW('Sanitation Data'!H146)))</f>
        <v/>
      </c>
      <c r="DH152" s="371" t="str">
        <f ca="1">+IF(OFFSET('Sanitation Data'!$H$31,0,10*ROW('Sanitation Data'!H146))="","",OFFSET('Sanitation Data'!$H$31,0,10*ROW('Sanitation Data'!H146)))</f>
        <v/>
      </c>
      <c r="DI152" s="371" t="str">
        <f ca="1">+IF(OFFSET('Sanitation Data'!$H$32,0,10*ROW('Sanitation Data'!H146))="","",OFFSET('Sanitation Data'!$H$32,0,10*ROW('Sanitation Data'!H146)))</f>
        <v/>
      </c>
      <c r="DJ152" s="371" t="str">
        <f ca="1">+IF(OFFSET('Sanitation Data'!$I$28,0,10*ROW('Sanitation Data'!I146))="","",OFFSET('Sanitation Data'!$I$28,0,10*ROW('Sanitation Data'!I146)))</f>
        <v/>
      </c>
      <c r="DK152" s="371" t="str">
        <f ca="1">+IF(OFFSET('Sanitation Data'!$I$29,0,10*ROW('Sanitation Data'!I146))="","",OFFSET('Sanitation Data'!$I$29,0,10*ROW('Sanitation Data'!I146)))</f>
        <v/>
      </c>
      <c r="DL152" s="371" t="str">
        <f ca="1">+IF(OFFSET('Sanitation Data'!$I$30,0,10*ROW('Sanitation Data'!I146))="","",OFFSET('Sanitation Data'!$I$30,0,10*ROW('Sanitation Data'!I146)))</f>
        <v/>
      </c>
      <c r="DM152" s="371" t="str">
        <f ca="1">+IF(OFFSET('Sanitation Data'!$I$31,0,10*ROW('Sanitation Data'!I146))="","",OFFSET('Sanitation Data'!$I$31,0,10*ROW('Sanitation Data'!I146)))</f>
        <v/>
      </c>
      <c r="DN152" s="371" t="str">
        <f ca="1">+IF(OFFSET('Sanitation Data'!$I$32,0,10*ROW('Sanitation Data'!I146))="","",OFFSET('Sanitation Data'!$I$32,0,10*ROW('Sanitation Data'!I146)))</f>
        <v/>
      </c>
      <c r="DO152" s="371" t="str">
        <f ca="1">+IF(OFFSET('Hygiene Data'!$D$11,0,10*ROW('Hygiene Data'!D146))="","",OFFSET('Hygiene Data'!$D$11,0,10*ROW('Hygiene Data'!D146)))</f>
        <v/>
      </c>
      <c r="DP152" s="371" t="str">
        <f ca="1">+IF(OFFSET('Hygiene Data'!$D$12,0,10*ROW('Hygiene Data'!D146))="","",OFFSET('Hygiene Data'!$D$12,0,10*ROW('Hygiene Data'!D146)))</f>
        <v/>
      </c>
      <c r="DQ152" s="371" t="str">
        <f ca="1">+IF(OFFSET('Hygiene Data'!$D$13,0,10*ROW('Hygiene Data'!D146))="","",OFFSET('Hygiene Data'!$D$13,0,10*ROW('Hygiene Data'!D146)))</f>
        <v/>
      </c>
      <c r="DR152" s="371" t="str">
        <f ca="1">+IF(OFFSET('Hygiene Data'!$E$11,0,10*ROW('Hygiene Data'!E146))="","",OFFSET('Hygiene Data'!$E$11,0,10*ROW('Hygiene Data'!E146)))</f>
        <v/>
      </c>
      <c r="DS152" s="371" t="str">
        <f ca="1">+IF(OFFSET('Hygiene Data'!$E$12,0,10*ROW('Hygiene Data'!E146))="","",OFFSET('Hygiene Data'!$E$12,0,10*ROW('Hygiene Data'!E146)))</f>
        <v/>
      </c>
      <c r="DT152" s="371" t="str">
        <f ca="1">+IF(OFFSET('Hygiene Data'!$E$13,0,10*ROW('Hygiene Data'!E146))="","",OFFSET('Hygiene Data'!$E$13,0,10*ROW('Hygiene Data'!E146)))</f>
        <v/>
      </c>
      <c r="DU152" s="371" t="str">
        <f ca="1">+IF(OFFSET('Hygiene Data'!$F$11,0,10*ROW('Hygiene Data'!F146))="","",OFFSET('Hygiene Data'!$F$11,0,10*ROW('Hygiene Data'!F146)))</f>
        <v/>
      </c>
      <c r="DV152" s="371" t="str">
        <f ca="1">+IF(OFFSET('Hygiene Data'!$F$12,0,10*ROW('Hygiene Data'!F146))="","",OFFSET('Hygiene Data'!$F$12,0,10*ROW('Hygiene Data'!F146)))</f>
        <v/>
      </c>
      <c r="DW152" s="371" t="str">
        <f ca="1">+IF(OFFSET('Hygiene Data'!$F$13,0,10*ROW('Hygiene Data'!F146))="","",OFFSET('Hygiene Data'!$F$13,0,10*ROW('Hygiene Data'!F146)))</f>
        <v/>
      </c>
      <c r="DX152" s="371" t="str">
        <f ca="1">+IF(OFFSET('Hygiene Data'!$G$11,0,10*ROW('Hygiene Data'!G146))="","",OFFSET('Hygiene Data'!$G$11,0,10*ROW('Hygiene Data'!G146)))</f>
        <v/>
      </c>
      <c r="DY152" s="371" t="str">
        <f ca="1">+IF(OFFSET('Hygiene Data'!$G$12,0,10*ROW('Hygiene Data'!G146))="","",OFFSET('Hygiene Data'!$G$12,0,10*ROW('Hygiene Data'!G146)))</f>
        <v/>
      </c>
      <c r="DZ152" s="371" t="str">
        <f ca="1">+IF(OFFSET('Hygiene Data'!$G$13,0,10*ROW('Hygiene Data'!G146))="","",OFFSET('Hygiene Data'!$G$13,0,10*ROW('Hygiene Data'!G146)))</f>
        <v/>
      </c>
      <c r="EA152" s="371" t="str">
        <f ca="1">+IF(OFFSET('Hygiene Data'!$H$11,0,10*ROW('Hygiene Data'!H146))="","",OFFSET('Hygiene Data'!$H$11,0,10*ROW('Hygiene Data'!H146)))</f>
        <v/>
      </c>
      <c r="EB152" s="371" t="str">
        <f ca="1">+IF(OFFSET('Hygiene Data'!$H$12,0,10*ROW('Hygiene Data'!H146))="","",OFFSET('Hygiene Data'!$H$12,0,10*ROW('Hygiene Data'!H146)))</f>
        <v/>
      </c>
      <c r="EC152" s="371" t="str">
        <f ca="1">+IF(OFFSET('Hygiene Data'!$H$13,0,10*ROW('Hygiene Data'!H146))="","",OFFSET('Hygiene Data'!$H$13,0,10*ROW('Hygiene Data'!H146)))</f>
        <v/>
      </c>
      <c r="ED152" s="371" t="str">
        <f ca="1">+IF(OFFSET('Hygiene Data'!$I$11,0,10*ROW('Hygiene Data'!I146))="","",OFFSET('Hygiene Data'!$I$11,0,10*ROW('Hygiene Data'!I146)))</f>
        <v/>
      </c>
      <c r="EE152" s="371" t="str">
        <f ca="1">+IF(OFFSET('Hygiene Data'!$I$12,0,10*ROW('Hygiene Data'!I146))="","",OFFSET('Hygiene Data'!$I$12,0,10*ROW('Hygiene Data'!I146)))</f>
        <v/>
      </c>
      <c r="EF152" s="371" t="str">
        <f ca="1">+IF(OFFSET('Hygiene Data'!$I$13,0,10*ROW('Hygiene Data'!I146))="","",OFFSET('Hygiene Data'!$I$13,0,10*ROW('Hygiene Data'!I146)))</f>
        <v/>
      </c>
    </row>
    <row r="153" spans="1:136" x14ac:dyDescent="0.25">
      <c r="A153" s="480" t="str">
        <f ca="1">+IF(OFFSET('Water Data'!$B$2,0,10*ROW('Water Data'!E147))="","",OFFSET('Water Data'!$B$2,0,10*ROW('Water Data'!E147)))</f>
        <v/>
      </c>
      <c r="B153" s="480"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7" t="str">
        <f t="shared" ca="1" si="2"/>
        <v/>
      </c>
      <c r="D153" s="508"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8"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8"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8"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8"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8"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8"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8"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8"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8"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8"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8"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8"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8"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8"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8"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8"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8"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9"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9"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9"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9"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9"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9"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9"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9"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9"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9"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9"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9"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9"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9"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9"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9"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9"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9"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9"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9"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9"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9"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9"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9"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9"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9"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9"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9"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9"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9"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10"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6"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10"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10"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10"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10"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10"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10"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10"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10"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10"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10"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10"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10"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10"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10"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10"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10"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1" t="str">
        <f ca="1">+IF(OFFSET('Water Data'!$D$27,0,10*ROW('Water Data'!D147))="","",OFFSET('Water Data'!$D$27,0,10*ROW('Water Data'!D147)))</f>
        <v/>
      </c>
      <c r="BT153" s="371" t="str">
        <f ca="1">+IF(OFFSET('Water Data'!$D$28,0,10*ROW('Water Data'!D147))="","",OFFSET('Water Data'!$D$28,0,10*ROW('Water Data'!D147)))</f>
        <v/>
      </c>
      <c r="BU153" s="371" t="str">
        <f ca="1">+IF(OFFSET('Water Data'!$D$29,0,10*ROW('Water Data'!D147))="","",OFFSET('Water Data'!$D$29,0,10*ROW('Water Data'!D147)))</f>
        <v/>
      </c>
      <c r="BV153" s="371" t="str">
        <f ca="1">+IF(OFFSET('Water Data'!$E$27,0,10*ROW('Water Data'!E147))="","",OFFSET('Water Data'!$E$27,0,10*ROW('Water Data'!E147)))</f>
        <v/>
      </c>
      <c r="BW153" s="371" t="str">
        <f ca="1">+IF(OFFSET('Water Data'!$E$28,0,10*ROW('Water Data'!E147))="","",OFFSET('Water Data'!$E$28,0,10*ROW('Water Data'!E147)))</f>
        <v/>
      </c>
      <c r="BX153" s="371" t="str">
        <f ca="1">+IF(OFFSET('Water Data'!$E$29,0,10*ROW('Water Data'!E147))="","",OFFSET('Water Data'!$E$29,0,10*ROW('Water Data'!E147)))</f>
        <v/>
      </c>
      <c r="BY153" s="371" t="str">
        <f ca="1">+IF(OFFSET('Water Data'!$F$27,0,10*ROW('Water Data'!F147))="","",OFFSET('Water Data'!$F$27,0,10*ROW('Water Data'!F147)))</f>
        <v/>
      </c>
      <c r="BZ153" s="371" t="str">
        <f ca="1">+IF(OFFSET('Water Data'!$F$28,0,10*ROW('Water Data'!F147))="","",OFFSET('Water Data'!$F$28,0,10*ROW('Water Data'!F147)))</f>
        <v/>
      </c>
      <c r="CA153" s="371" t="str">
        <f ca="1">+IF(OFFSET('Water Data'!$F$29,0,10*ROW('Water Data'!F147))="","",OFFSET('Water Data'!$F$29,0,10*ROW('Water Data'!F147)))</f>
        <v/>
      </c>
      <c r="CB153" s="371" t="str">
        <f ca="1">+IF(OFFSET('Water Data'!$G$27,0,10*ROW('Water Data'!G147))="","",OFFSET('Water Data'!$G$27,0,10*ROW('Water Data'!G147)))</f>
        <v/>
      </c>
      <c r="CC153" s="371" t="str">
        <f ca="1">+IF(OFFSET('Water Data'!$G$28,0,10*ROW('Water Data'!G147))="","",OFFSET('Water Data'!$G$28,0,10*ROW('Water Data'!G147)))</f>
        <v/>
      </c>
      <c r="CD153" s="371" t="str">
        <f ca="1">+IF(OFFSET('Water Data'!$G$29,0,10*ROW('Water Data'!G147))="","",OFFSET('Water Data'!$G$29,0,10*ROW('Water Data'!G147)))</f>
        <v/>
      </c>
      <c r="CE153" s="371" t="str">
        <f ca="1">+IF(OFFSET('Water Data'!$H$27,0,10*ROW('Water Data'!H147))="","",OFFSET('Water Data'!$H$27,0,10*ROW('Water Data'!H147)))</f>
        <v/>
      </c>
      <c r="CF153" s="371" t="str">
        <f ca="1">+IF(OFFSET('Water Data'!$H$28,0,10*ROW('Water Data'!H147))="","",OFFSET('Water Data'!$H$28,0,10*ROW('Water Data'!H147)))</f>
        <v/>
      </c>
      <c r="CG153" s="371" t="str">
        <f ca="1">+IF(OFFSET('Water Data'!$H$29,0,10*ROW('Water Data'!H147))="","",OFFSET('Water Data'!$H$29,0,10*ROW('Water Data'!H147)))</f>
        <v/>
      </c>
      <c r="CH153" s="371" t="str">
        <f ca="1">+IF(OFFSET('Water Data'!$I$27,0,10*ROW('Water Data'!I147))="","",OFFSET('Water Data'!$I$27,0,10*ROW('Water Data'!I147)))</f>
        <v/>
      </c>
      <c r="CI153" s="371" t="str">
        <f ca="1">+IF(OFFSET('Water Data'!$I$28,0,10*ROW('Water Data'!I147))="","",OFFSET('Water Data'!$I$28,0,10*ROW('Water Data'!I147)))</f>
        <v/>
      </c>
      <c r="CJ153" s="371" t="str">
        <f ca="1">+IF(OFFSET('Water Data'!$I$29,0,10*ROW('Water Data'!I147))="","",OFFSET('Water Data'!$I$29,0,10*ROW('Water Data'!I147)))</f>
        <v/>
      </c>
      <c r="CK153" s="371" t="str">
        <f ca="1">+IF(OFFSET('Sanitation Data'!$D$28,0,10*ROW('Sanitation Data'!D147))="","",OFFSET('Sanitation Data'!$D$28,0,10*ROW('Sanitation Data'!D147)))</f>
        <v/>
      </c>
      <c r="CL153" s="371" t="str">
        <f ca="1">+IF(OFFSET('Sanitation Data'!$D$29,0,10*ROW('Sanitation Data'!D147))="","",OFFSET('Sanitation Data'!$D$29,0,10*ROW('Sanitation Data'!D147)))</f>
        <v/>
      </c>
      <c r="CM153" s="371" t="str">
        <f ca="1">+IF(OFFSET('Sanitation Data'!$D$30,0,10*ROW('Sanitation Data'!D147))="","",OFFSET('Sanitation Data'!$D$30,0,10*ROW('Sanitation Data'!D147)))</f>
        <v/>
      </c>
      <c r="CN153" s="371" t="str">
        <f ca="1">+IF(OFFSET('Sanitation Data'!$D$31,0,10*ROW('Sanitation Data'!D147))="","",OFFSET('Sanitation Data'!$D$31,0,10*ROW('Sanitation Data'!D147)))</f>
        <v/>
      </c>
      <c r="CO153" s="371" t="str">
        <f ca="1">+IF(OFFSET('Sanitation Data'!$D$32,0,10*ROW('Sanitation Data'!D147))="","",OFFSET('Sanitation Data'!$D$32,0,10*ROW('Sanitation Data'!D147)))</f>
        <v/>
      </c>
      <c r="CP153" s="371" t="str">
        <f ca="1">+IF(OFFSET('Sanitation Data'!$E$28,0,10*ROW('Sanitation Data'!E147))="","",OFFSET('Sanitation Data'!$E$28,0,10*ROW('Sanitation Data'!E147)))</f>
        <v/>
      </c>
      <c r="CQ153" s="371" t="str">
        <f ca="1">+IF(OFFSET('Sanitation Data'!$E$29,0,10*ROW('Sanitation Data'!E147))="","",OFFSET('Sanitation Data'!$E$29,0,10*ROW('Sanitation Data'!E147)))</f>
        <v/>
      </c>
      <c r="CR153" s="371" t="str">
        <f ca="1">+IF(OFFSET('Sanitation Data'!$E$30,0,10*ROW('Sanitation Data'!E147))="","",OFFSET('Sanitation Data'!$E$30,0,10*ROW('Sanitation Data'!E147)))</f>
        <v/>
      </c>
      <c r="CS153" s="371" t="str">
        <f ca="1">+IF(OFFSET('Sanitation Data'!$E$31,0,10*ROW('Sanitation Data'!E147))="","",OFFSET('Sanitation Data'!$E$31,0,10*ROW('Sanitation Data'!E147)))</f>
        <v/>
      </c>
      <c r="CT153" s="371" t="str">
        <f ca="1">+IF(OFFSET('Sanitation Data'!$E$32,0,10*ROW('Sanitation Data'!E147))="","",OFFSET('Sanitation Data'!$E$32,0,10*ROW('Sanitation Data'!E147)))</f>
        <v/>
      </c>
      <c r="CU153" s="371" t="str">
        <f ca="1">+IF(OFFSET('Sanitation Data'!$F$28,0,10*ROW('Sanitation Data'!F147))="","",OFFSET('Sanitation Data'!$F$28,0,10*ROW('Sanitation Data'!F147)))</f>
        <v/>
      </c>
      <c r="CV153" s="371" t="str">
        <f ca="1">+IF(OFFSET('Sanitation Data'!$F$29,0,10*ROW('Sanitation Data'!F147))="","",OFFSET('Sanitation Data'!$F$29,0,10*ROW('Sanitation Data'!F147)))</f>
        <v/>
      </c>
      <c r="CW153" s="371" t="str">
        <f ca="1">+IF(OFFSET('Sanitation Data'!$F$30,0,10*ROW('Sanitation Data'!F147))="","",OFFSET('Sanitation Data'!$F$30,0,10*ROW('Sanitation Data'!F147)))</f>
        <v/>
      </c>
      <c r="CX153" s="371" t="str">
        <f ca="1">+IF(OFFSET('Sanitation Data'!$F$31,0,10*ROW('Sanitation Data'!F147))="","",OFFSET('Sanitation Data'!$F$31,0,10*ROW('Sanitation Data'!F147)))</f>
        <v/>
      </c>
      <c r="CY153" s="371" t="str">
        <f ca="1">+IF(OFFSET('Sanitation Data'!$F$32,0,10*ROW('Sanitation Data'!F147))="","",OFFSET('Sanitation Data'!$F$32,0,10*ROW('Sanitation Data'!F147)))</f>
        <v/>
      </c>
      <c r="CZ153" s="371" t="str">
        <f ca="1">+IF(OFFSET('Sanitation Data'!$G$28,0,10*ROW('Sanitation Data'!G147))="","",OFFSET('Sanitation Data'!$G$28,0,10*ROW('Sanitation Data'!G147)))</f>
        <v/>
      </c>
      <c r="DA153" s="371" t="str">
        <f ca="1">+IF(OFFSET('Sanitation Data'!$G$29,0,10*ROW('Sanitation Data'!G147))="","",OFFSET('Sanitation Data'!$G$29,0,10*ROW('Sanitation Data'!G147)))</f>
        <v/>
      </c>
      <c r="DB153" s="371" t="str">
        <f ca="1">+IF(OFFSET('Sanitation Data'!$G$30,0,10*ROW('Sanitation Data'!G147))="","",OFFSET('Sanitation Data'!$G$30,0,10*ROW('Sanitation Data'!G147)))</f>
        <v/>
      </c>
      <c r="DC153" s="371" t="str">
        <f ca="1">+IF(OFFSET('Sanitation Data'!$G$31,0,10*ROW('Sanitation Data'!G147))="","",OFFSET('Sanitation Data'!$G$31,0,10*ROW('Sanitation Data'!G147)))</f>
        <v/>
      </c>
      <c r="DD153" s="371" t="str">
        <f ca="1">+IF(OFFSET('Sanitation Data'!$G$32,0,10*ROW('Sanitation Data'!G147))="","",OFFSET('Sanitation Data'!$G$32,0,10*ROW('Sanitation Data'!G147)))</f>
        <v/>
      </c>
      <c r="DE153" s="371" t="str">
        <f ca="1">+IF(OFFSET('Sanitation Data'!$H$28,0,10*ROW('Sanitation Data'!H147))="","",OFFSET('Sanitation Data'!$H$28,0,10*ROW('Sanitation Data'!H147)))</f>
        <v/>
      </c>
      <c r="DF153" s="371" t="str">
        <f ca="1">+IF(OFFSET('Sanitation Data'!$H$29,0,10*ROW('Sanitation Data'!H147))="","",OFFSET('Sanitation Data'!$H$29,0,10*ROW('Sanitation Data'!H147)))</f>
        <v/>
      </c>
      <c r="DG153" s="371" t="str">
        <f ca="1">+IF(OFFSET('Sanitation Data'!$H$30,0,10*ROW('Sanitation Data'!H147))="","",OFFSET('Sanitation Data'!$H$30,0,10*ROW('Sanitation Data'!H147)))</f>
        <v/>
      </c>
      <c r="DH153" s="371" t="str">
        <f ca="1">+IF(OFFSET('Sanitation Data'!$H$31,0,10*ROW('Sanitation Data'!H147))="","",OFFSET('Sanitation Data'!$H$31,0,10*ROW('Sanitation Data'!H147)))</f>
        <v/>
      </c>
      <c r="DI153" s="371" t="str">
        <f ca="1">+IF(OFFSET('Sanitation Data'!$H$32,0,10*ROW('Sanitation Data'!H147))="","",OFFSET('Sanitation Data'!$H$32,0,10*ROW('Sanitation Data'!H147)))</f>
        <v/>
      </c>
      <c r="DJ153" s="371" t="str">
        <f ca="1">+IF(OFFSET('Sanitation Data'!$I$28,0,10*ROW('Sanitation Data'!I147))="","",OFFSET('Sanitation Data'!$I$28,0,10*ROW('Sanitation Data'!I147)))</f>
        <v/>
      </c>
      <c r="DK153" s="371" t="str">
        <f ca="1">+IF(OFFSET('Sanitation Data'!$I$29,0,10*ROW('Sanitation Data'!I147))="","",OFFSET('Sanitation Data'!$I$29,0,10*ROW('Sanitation Data'!I147)))</f>
        <v/>
      </c>
      <c r="DL153" s="371" t="str">
        <f ca="1">+IF(OFFSET('Sanitation Data'!$I$30,0,10*ROW('Sanitation Data'!I147))="","",OFFSET('Sanitation Data'!$I$30,0,10*ROW('Sanitation Data'!I147)))</f>
        <v/>
      </c>
      <c r="DM153" s="371" t="str">
        <f ca="1">+IF(OFFSET('Sanitation Data'!$I$31,0,10*ROW('Sanitation Data'!I147))="","",OFFSET('Sanitation Data'!$I$31,0,10*ROW('Sanitation Data'!I147)))</f>
        <v/>
      </c>
      <c r="DN153" s="371" t="str">
        <f ca="1">+IF(OFFSET('Sanitation Data'!$I$32,0,10*ROW('Sanitation Data'!I147))="","",OFFSET('Sanitation Data'!$I$32,0,10*ROW('Sanitation Data'!I147)))</f>
        <v/>
      </c>
      <c r="DO153" s="371" t="str">
        <f ca="1">+IF(OFFSET('Hygiene Data'!$D$11,0,10*ROW('Hygiene Data'!D147))="","",OFFSET('Hygiene Data'!$D$11,0,10*ROW('Hygiene Data'!D147)))</f>
        <v/>
      </c>
      <c r="DP153" s="371" t="str">
        <f ca="1">+IF(OFFSET('Hygiene Data'!$D$12,0,10*ROW('Hygiene Data'!D147))="","",OFFSET('Hygiene Data'!$D$12,0,10*ROW('Hygiene Data'!D147)))</f>
        <v/>
      </c>
      <c r="DQ153" s="371" t="str">
        <f ca="1">+IF(OFFSET('Hygiene Data'!$D$13,0,10*ROW('Hygiene Data'!D147))="","",OFFSET('Hygiene Data'!$D$13,0,10*ROW('Hygiene Data'!D147)))</f>
        <v/>
      </c>
      <c r="DR153" s="371" t="str">
        <f ca="1">+IF(OFFSET('Hygiene Data'!$E$11,0,10*ROW('Hygiene Data'!E147))="","",OFFSET('Hygiene Data'!$E$11,0,10*ROW('Hygiene Data'!E147)))</f>
        <v/>
      </c>
      <c r="DS153" s="371" t="str">
        <f ca="1">+IF(OFFSET('Hygiene Data'!$E$12,0,10*ROW('Hygiene Data'!E147))="","",OFFSET('Hygiene Data'!$E$12,0,10*ROW('Hygiene Data'!E147)))</f>
        <v/>
      </c>
      <c r="DT153" s="371" t="str">
        <f ca="1">+IF(OFFSET('Hygiene Data'!$E$13,0,10*ROW('Hygiene Data'!E147))="","",OFFSET('Hygiene Data'!$E$13,0,10*ROW('Hygiene Data'!E147)))</f>
        <v/>
      </c>
      <c r="DU153" s="371" t="str">
        <f ca="1">+IF(OFFSET('Hygiene Data'!$F$11,0,10*ROW('Hygiene Data'!F147))="","",OFFSET('Hygiene Data'!$F$11,0,10*ROW('Hygiene Data'!F147)))</f>
        <v/>
      </c>
      <c r="DV153" s="371" t="str">
        <f ca="1">+IF(OFFSET('Hygiene Data'!$F$12,0,10*ROW('Hygiene Data'!F147))="","",OFFSET('Hygiene Data'!$F$12,0,10*ROW('Hygiene Data'!F147)))</f>
        <v/>
      </c>
      <c r="DW153" s="371" t="str">
        <f ca="1">+IF(OFFSET('Hygiene Data'!$F$13,0,10*ROW('Hygiene Data'!F147))="","",OFFSET('Hygiene Data'!$F$13,0,10*ROW('Hygiene Data'!F147)))</f>
        <v/>
      </c>
      <c r="DX153" s="371" t="str">
        <f ca="1">+IF(OFFSET('Hygiene Data'!$G$11,0,10*ROW('Hygiene Data'!G147))="","",OFFSET('Hygiene Data'!$G$11,0,10*ROW('Hygiene Data'!G147)))</f>
        <v/>
      </c>
      <c r="DY153" s="371" t="str">
        <f ca="1">+IF(OFFSET('Hygiene Data'!$G$12,0,10*ROW('Hygiene Data'!G147))="","",OFFSET('Hygiene Data'!$G$12,0,10*ROW('Hygiene Data'!G147)))</f>
        <v/>
      </c>
      <c r="DZ153" s="371" t="str">
        <f ca="1">+IF(OFFSET('Hygiene Data'!$G$13,0,10*ROW('Hygiene Data'!G147))="","",OFFSET('Hygiene Data'!$G$13,0,10*ROW('Hygiene Data'!G147)))</f>
        <v/>
      </c>
      <c r="EA153" s="371" t="str">
        <f ca="1">+IF(OFFSET('Hygiene Data'!$H$11,0,10*ROW('Hygiene Data'!H147))="","",OFFSET('Hygiene Data'!$H$11,0,10*ROW('Hygiene Data'!H147)))</f>
        <v/>
      </c>
      <c r="EB153" s="371" t="str">
        <f ca="1">+IF(OFFSET('Hygiene Data'!$H$12,0,10*ROW('Hygiene Data'!H147))="","",OFFSET('Hygiene Data'!$H$12,0,10*ROW('Hygiene Data'!H147)))</f>
        <v/>
      </c>
      <c r="EC153" s="371" t="str">
        <f ca="1">+IF(OFFSET('Hygiene Data'!$H$13,0,10*ROW('Hygiene Data'!H147))="","",OFFSET('Hygiene Data'!$H$13,0,10*ROW('Hygiene Data'!H147)))</f>
        <v/>
      </c>
      <c r="ED153" s="371" t="str">
        <f ca="1">+IF(OFFSET('Hygiene Data'!$I$11,0,10*ROW('Hygiene Data'!I147))="","",OFFSET('Hygiene Data'!$I$11,0,10*ROW('Hygiene Data'!I147)))</f>
        <v/>
      </c>
      <c r="EE153" s="371" t="str">
        <f ca="1">+IF(OFFSET('Hygiene Data'!$I$12,0,10*ROW('Hygiene Data'!I147))="","",OFFSET('Hygiene Data'!$I$12,0,10*ROW('Hygiene Data'!I147)))</f>
        <v/>
      </c>
      <c r="EF153" s="371" t="str">
        <f ca="1">+IF(OFFSET('Hygiene Data'!$I$13,0,10*ROW('Hygiene Data'!I147))="","",OFFSET('Hygiene Data'!$I$13,0,10*ROW('Hygiene Data'!I147)))</f>
        <v/>
      </c>
    </row>
    <row r="154" spans="1:136" x14ac:dyDescent="0.25">
      <c r="A154" s="480" t="str">
        <f ca="1">+IF(OFFSET('Water Data'!$B$2,0,10*ROW('Water Data'!E148))="","",OFFSET('Water Data'!$B$2,0,10*ROW('Water Data'!E148)))</f>
        <v/>
      </c>
      <c r="B154" s="480"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7" t="str">
        <f t="shared" ca="1" si="2"/>
        <v/>
      </c>
      <c r="D154" s="508"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8"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8"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8"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8"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8"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8"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8"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8"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8"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8"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8"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8"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8"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8"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8"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8"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8"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9"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9"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9"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9"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9"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9"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9"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9"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9"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9"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9"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9"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9"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9"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9"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9"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9"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9"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9"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9"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9"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9"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9"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9"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9"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9"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9"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9"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9"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9"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10"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6"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10"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10"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10"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10"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10"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10"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10"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10"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10"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10"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10"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10"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10"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10"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10"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10"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1" t="str">
        <f ca="1">+IF(OFFSET('Water Data'!$D$27,0,10*ROW('Water Data'!D148))="","",OFFSET('Water Data'!$D$27,0,10*ROW('Water Data'!D148)))</f>
        <v/>
      </c>
      <c r="BT154" s="371" t="str">
        <f ca="1">+IF(OFFSET('Water Data'!$D$28,0,10*ROW('Water Data'!D148))="","",OFFSET('Water Data'!$D$28,0,10*ROW('Water Data'!D148)))</f>
        <v/>
      </c>
      <c r="BU154" s="371" t="str">
        <f ca="1">+IF(OFFSET('Water Data'!$D$29,0,10*ROW('Water Data'!D148))="","",OFFSET('Water Data'!$D$29,0,10*ROW('Water Data'!D148)))</f>
        <v/>
      </c>
      <c r="BV154" s="371" t="str">
        <f ca="1">+IF(OFFSET('Water Data'!$E$27,0,10*ROW('Water Data'!E148))="","",OFFSET('Water Data'!$E$27,0,10*ROW('Water Data'!E148)))</f>
        <v/>
      </c>
      <c r="BW154" s="371" t="str">
        <f ca="1">+IF(OFFSET('Water Data'!$E$28,0,10*ROW('Water Data'!E148))="","",OFFSET('Water Data'!$E$28,0,10*ROW('Water Data'!E148)))</f>
        <v/>
      </c>
      <c r="BX154" s="371" t="str">
        <f ca="1">+IF(OFFSET('Water Data'!$E$29,0,10*ROW('Water Data'!E148))="","",OFFSET('Water Data'!$E$29,0,10*ROW('Water Data'!E148)))</f>
        <v/>
      </c>
      <c r="BY154" s="371" t="str">
        <f ca="1">+IF(OFFSET('Water Data'!$F$27,0,10*ROW('Water Data'!F148))="","",OFFSET('Water Data'!$F$27,0,10*ROW('Water Data'!F148)))</f>
        <v/>
      </c>
      <c r="BZ154" s="371" t="str">
        <f ca="1">+IF(OFFSET('Water Data'!$F$28,0,10*ROW('Water Data'!F148))="","",OFFSET('Water Data'!$F$28,0,10*ROW('Water Data'!F148)))</f>
        <v/>
      </c>
      <c r="CA154" s="371" t="str">
        <f ca="1">+IF(OFFSET('Water Data'!$F$29,0,10*ROW('Water Data'!F148))="","",OFFSET('Water Data'!$F$29,0,10*ROW('Water Data'!F148)))</f>
        <v/>
      </c>
      <c r="CB154" s="371" t="str">
        <f ca="1">+IF(OFFSET('Water Data'!$G$27,0,10*ROW('Water Data'!G148))="","",OFFSET('Water Data'!$G$27,0,10*ROW('Water Data'!G148)))</f>
        <v/>
      </c>
      <c r="CC154" s="371" t="str">
        <f ca="1">+IF(OFFSET('Water Data'!$G$28,0,10*ROW('Water Data'!G148))="","",OFFSET('Water Data'!$G$28,0,10*ROW('Water Data'!G148)))</f>
        <v/>
      </c>
      <c r="CD154" s="371" t="str">
        <f ca="1">+IF(OFFSET('Water Data'!$G$29,0,10*ROW('Water Data'!G148))="","",OFFSET('Water Data'!$G$29,0,10*ROW('Water Data'!G148)))</f>
        <v/>
      </c>
      <c r="CE154" s="371" t="str">
        <f ca="1">+IF(OFFSET('Water Data'!$H$27,0,10*ROW('Water Data'!H148))="","",OFFSET('Water Data'!$H$27,0,10*ROW('Water Data'!H148)))</f>
        <v/>
      </c>
      <c r="CF154" s="371" t="str">
        <f ca="1">+IF(OFFSET('Water Data'!$H$28,0,10*ROW('Water Data'!H148))="","",OFFSET('Water Data'!$H$28,0,10*ROW('Water Data'!H148)))</f>
        <v/>
      </c>
      <c r="CG154" s="371" t="str">
        <f ca="1">+IF(OFFSET('Water Data'!$H$29,0,10*ROW('Water Data'!H148))="","",OFFSET('Water Data'!$H$29,0,10*ROW('Water Data'!H148)))</f>
        <v/>
      </c>
      <c r="CH154" s="371" t="str">
        <f ca="1">+IF(OFFSET('Water Data'!$I$27,0,10*ROW('Water Data'!I148))="","",OFFSET('Water Data'!$I$27,0,10*ROW('Water Data'!I148)))</f>
        <v/>
      </c>
      <c r="CI154" s="371" t="str">
        <f ca="1">+IF(OFFSET('Water Data'!$I$28,0,10*ROW('Water Data'!I148))="","",OFFSET('Water Data'!$I$28,0,10*ROW('Water Data'!I148)))</f>
        <v/>
      </c>
      <c r="CJ154" s="371" t="str">
        <f ca="1">+IF(OFFSET('Water Data'!$I$29,0,10*ROW('Water Data'!I148))="","",OFFSET('Water Data'!$I$29,0,10*ROW('Water Data'!I148)))</f>
        <v/>
      </c>
      <c r="CK154" s="371" t="str">
        <f ca="1">+IF(OFFSET('Sanitation Data'!$D$28,0,10*ROW('Sanitation Data'!D148))="","",OFFSET('Sanitation Data'!$D$28,0,10*ROW('Sanitation Data'!D148)))</f>
        <v/>
      </c>
      <c r="CL154" s="371" t="str">
        <f ca="1">+IF(OFFSET('Sanitation Data'!$D$29,0,10*ROW('Sanitation Data'!D148))="","",OFFSET('Sanitation Data'!$D$29,0,10*ROW('Sanitation Data'!D148)))</f>
        <v/>
      </c>
      <c r="CM154" s="371" t="str">
        <f ca="1">+IF(OFFSET('Sanitation Data'!$D$30,0,10*ROW('Sanitation Data'!D148))="","",OFFSET('Sanitation Data'!$D$30,0,10*ROW('Sanitation Data'!D148)))</f>
        <v/>
      </c>
      <c r="CN154" s="371" t="str">
        <f ca="1">+IF(OFFSET('Sanitation Data'!$D$31,0,10*ROW('Sanitation Data'!D148))="","",OFFSET('Sanitation Data'!$D$31,0,10*ROW('Sanitation Data'!D148)))</f>
        <v/>
      </c>
      <c r="CO154" s="371" t="str">
        <f ca="1">+IF(OFFSET('Sanitation Data'!$D$32,0,10*ROW('Sanitation Data'!D148))="","",OFFSET('Sanitation Data'!$D$32,0,10*ROW('Sanitation Data'!D148)))</f>
        <v/>
      </c>
      <c r="CP154" s="371" t="str">
        <f ca="1">+IF(OFFSET('Sanitation Data'!$E$28,0,10*ROW('Sanitation Data'!E148))="","",OFFSET('Sanitation Data'!$E$28,0,10*ROW('Sanitation Data'!E148)))</f>
        <v/>
      </c>
      <c r="CQ154" s="371" t="str">
        <f ca="1">+IF(OFFSET('Sanitation Data'!$E$29,0,10*ROW('Sanitation Data'!E148))="","",OFFSET('Sanitation Data'!$E$29,0,10*ROW('Sanitation Data'!E148)))</f>
        <v/>
      </c>
      <c r="CR154" s="371" t="str">
        <f ca="1">+IF(OFFSET('Sanitation Data'!$E$30,0,10*ROW('Sanitation Data'!E148))="","",OFFSET('Sanitation Data'!$E$30,0,10*ROW('Sanitation Data'!E148)))</f>
        <v/>
      </c>
      <c r="CS154" s="371" t="str">
        <f ca="1">+IF(OFFSET('Sanitation Data'!$E$31,0,10*ROW('Sanitation Data'!E148))="","",OFFSET('Sanitation Data'!$E$31,0,10*ROW('Sanitation Data'!E148)))</f>
        <v/>
      </c>
      <c r="CT154" s="371" t="str">
        <f ca="1">+IF(OFFSET('Sanitation Data'!$E$32,0,10*ROW('Sanitation Data'!E148))="","",OFFSET('Sanitation Data'!$E$32,0,10*ROW('Sanitation Data'!E148)))</f>
        <v/>
      </c>
      <c r="CU154" s="371" t="str">
        <f ca="1">+IF(OFFSET('Sanitation Data'!$F$28,0,10*ROW('Sanitation Data'!F148))="","",OFFSET('Sanitation Data'!$F$28,0,10*ROW('Sanitation Data'!F148)))</f>
        <v/>
      </c>
      <c r="CV154" s="371" t="str">
        <f ca="1">+IF(OFFSET('Sanitation Data'!$F$29,0,10*ROW('Sanitation Data'!F148))="","",OFFSET('Sanitation Data'!$F$29,0,10*ROW('Sanitation Data'!F148)))</f>
        <v/>
      </c>
      <c r="CW154" s="371" t="str">
        <f ca="1">+IF(OFFSET('Sanitation Data'!$F$30,0,10*ROW('Sanitation Data'!F148))="","",OFFSET('Sanitation Data'!$F$30,0,10*ROW('Sanitation Data'!F148)))</f>
        <v/>
      </c>
      <c r="CX154" s="371" t="str">
        <f ca="1">+IF(OFFSET('Sanitation Data'!$F$31,0,10*ROW('Sanitation Data'!F148))="","",OFFSET('Sanitation Data'!$F$31,0,10*ROW('Sanitation Data'!F148)))</f>
        <v/>
      </c>
      <c r="CY154" s="371" t="str">
        <f ca="1">+IF(OFFSET('Sanitation Data'!$F$32,0,10*ROW('Sanitation Data'!F148))="","",OFFSET('Sanitation Data'!$F$32,0,10*ROW('Sanitation Data'!F148)))</f>
        <v/>
      </c>
      <c r="CZ154" s="371" t="str">
        <f ca="1">+IF(OFFSET('Sanitation Data'!$G$28,0,10*ROW('Sanitation Data'!G148))="","",OFFSET('Sanitation Data'!$G$28,0,10*ROW('Sanitation Data'!G148)))</f>
        <v/>
      </c>
      <c r="DA154" s="371" t="str">
        <f ca="1">+IF(OFFSET('Sanitation Data'!$G$29,0,10*ROW('Sanitation Data'!G148))="","",OFFSET('Sanitation Data'!$G$29,0,10*ROW('Sanitation Data'!G148)))</f>
        <v/>
      </c>
      <c r="DB154" s="371" t="str">
        <f ca="1">+IF(OFFSET('Sanitation Data'!$G$30,0,10*ROW('Sanitation Data'!G148))="","",OFFSET('Sanitation Data'!$G$30,0,10*ROW('Sanitation Data'!G148)))</f>
        <v/>
      </c>
      <c r="DC154" s="371" t="str">
        <f ca="1">+IF(OFFSET('Sanitation Data'!$G$31,0,10*ROW('Sanitation Data'!G148))="","",OFFSET('Sanitation Data'!$G$31,0,10*ROW('Sanitation Data'!G148)))</f>
        <v/>
      </c>
      <c r="DD154" s="371" t="str">
        <f ca="1">+IF(OFFSET('Sanitation Data'!$G$32,0,10*ROW('Sanitation Data'!G148))="","",OFFSET('Sanitation Data'!$G$32,0,10*ROW('Sanitation Data'!G148)))</f>
        <v/>
      </c>
      <c r="DE154" s="371" t="str">
        <f ca="1">+IF(OFFSET('Sanitation Data'!$H$28,0,10*ROW('Sanitation Data'!H148))="","",OFFSET('Sanitation Data'!$H$28,0,10*ROW('Sanitation Data'!H148)))</f>
        <v/>
      </c>
      <c r="DF154" s="371" t="str">
        <f ca="1">+IF(OFFSET('Sanitation Data'!$H$29,0,10*ROW('Sanitation Data'!H148))="","",OFFSET('Sanitation Data'!$H$29,0,10*ROW('Sanitation Data'!H148)))</f>
        <v/>
      </c>
      <c r="DG154" s="371" t="str">
        <f ca="1">+IF(OFFSET('Sanitation Data'!$H$30,0,10*ROW('Sanitation Data'!H148))="","",OFFSET('Sanitation Data'!$H$30,0,10*ROW('Sanitation Data'!H148)))</f>
        <v/>
      </c>
      <c r="DH154" s="371" t="str">
        <f ca="1">+IF(OFFSET('Sanitation Data'!$H$31,0,10*ROW('Sanitation Data'!H148))="","",OFFSET('Sanitation Data'!$H$31,0,10*ROW('Sanitation Data'!H148)))</f>
        <v/>
      </c>
      <c r="DI154" s="371" t="str">
        <f ca="1">+IF(OFFSET('Sanitation Data'!$H$32,0,10*ROW('Sanitation Data'!H148))="","",OFFSET('Sanitation Data'!$H$32,0,10*ROW('Sanitation Data'!H148)))</f>
        <v/>
      </c>
      <c r="DJ154" s="371" t="str">
        <f ca="1">+IF(OFFSET('Sanitation Data'!$I$28,0,10*ROW('Sanitation Data'!I148))="","",OFFSET('Sanitation Data'!$I$28,0,10*ROW('Sanitation Data'!I148)))</f>
        <v/>
      </c>
      <c r="DK154" s="371" t="str">
        <f ca="1">+IF(OFFSET('Sanitation Data'!$I$29,0,10*ROW('Sanitation Data'!I148))="","",OFFSET('Sanitation Data'!$I$29,0,10*ROW('Sanitation Data'!I148)))</f>
        <v/>
      </c>
      <c r="DL154" s="371" t="str">
        <f ca="1">+IF(OFFSET('Sanitation Data'!$I$30,0,10*ROW('Sanitation Data'!I148))="","",OFFSET('Sanitation Data'!$I$30,0,10*ROW('Sanitation Data'!I148)))</f>
        <v/>
      </c>
      <c r="DM154" s="371" t="str">
        <f ca="1">+IF(OFFSET('Sanitation Data'!$I$31,0,10*ROW('Sanitation Data'!I148))="","",OFFSET('Sanitation Data'!$I$31,0,10*ROW('Sanitation Data'!I148)))</f>
        <v/>
      </c>
      <c r="DN154" s="371" t="str">
        <f ca="1">+IF(OFFSET('Sanitation Data'!$I$32,0,10*ROW('Sanitation Data'!I148))="","",OFFSET('Sanitation Data'!$I$32,0,10*ROW('Sanitation Data'!I148)))</f>
        <v/>
      </c>
      <c r="DO154" s="371" t="str">
        <f ca="1">+IF(OFFSET('Hygiene Data'!$D$11,0,10*ROW('Hygiene Data'!D148))="","",OFFSET('Hygiene Data'!$D$11,0,10*ROW('Hygiene Data'!D148)))</f>
        <v/>
      </c>
      <c r="DP154" s="371" t="str">
        <f ca="1">+IF(OFFSET('Hygiene Data'!$D$12,0,10*ROW('Hygiene Data'!D148))="","",OFFSET('Hygiene Data'!$D$12,0,10*ROW('Hygiene Data'!D148)))</f>
        <v/>
      </c>
      <c r="DQ154" s="371" t="str">
        <f ca="1">+IF(OFFSET('Hygiene Data'!$D$13,0,10*ROW('Hygiene Data'!D148))="","",OFFSET('Hygiene Data'!$D$13,0,10*ROW('Hygiene Data'!D148)))</f>
        <v/>
      </c>
      <c r="DR154" s="371" t="str">
        <f ca="1">+IF(OFFSET('Hygiene Data'!$E$11,0,10*ROW('Hygiene Data'!E148))="","",OFFSET('Hygiene Data'!$E$11,0,10*ROW('Hygiene Data'!E148)))</f>
        <v/>
      </c>
      <c r="DS154" s="371" t="str">
        <f ca="1">+IF(OFFSET('Hygiene Data'!$E$12,0,10*ROW('Hygiene Data'!E148))="","",OFFSET('Hygiene Data'!$E$12,0,10*ROW('Hygiene Data'!E148)))</f>
        <v/>
      </c>
      <c r="DT154" s="371" t="str">
        <f ca="1">+IF(OFFSET('Hygiene Data'!$E$13,0,10*ROW('Hygiene Data'!E148))="","",OFFSET('Hygiene Data'!$E$13,0,10*ROW('Hygiene Data'!E148)))</f>
        <v/>
      </c>
      <c r="DU154" s="371" t="str">
        <f ca="1">+IF(OFFSET('Hygiene Data'!$F$11,0,10*ROW('Hygiene Data'!F148))="","",OFFSET('Hygiene Data'!$F$11,0,10*ROW('Hygiene Data'!F148)))</f>
        <v/>
      </c>
      <c r="DV154" s="371" t="str">
        <f ca="1">+IF(OFFSET('Hygiene Data'!$F$12,0,10*ROW('Hygiene Data'!F148))="","",OFFSET('Hygiene Data'!$F$12,0,10*ROW('Hygiene Data'!F148)))</f>
        <v/>
      </c>
      <c r="DW154" s="371" t="str">
        <f ca="1">+IF(OFFSET('Hygiene Data'!$F$13,0,10*ROW('Hygiene Data'!F148))="","",OFFSET('Hygiene Data'!$F$13,0,10*ROW('Hygiene Data'!F148)))</f>
        <v/>
      </c>
      <c r="DX154" s="371" t="str">
        <f ca="1">+IF(OFFSET('Hygiene Data'!$G$11,0,10*ROW('Hygiene Data'!G148))="","",OFFSET('Hygiene Data'!$G$11,0,10*ROW('Hygiene Data'!G148)))</f>
        <v/>
      </c>
      <c r="DY154" s="371" t="str">
        <f ca="1">+IF(OFFSET('Hygiene Data'!$G$12,0,10*ROW('Hygiene Data'!G148))="","",OFFSET('Hygiene Data'!$G$12,0,10*ROW('Hygiene Data'!G148)))</f>
        <v/>
      </c>
      <c r="DZ154" s="371" t="str">
        <f ca="1">+IF(OFFSET('Hygiene Data'!$G$13,0,10*ROW('Hygiene Data'!G148))="","",OFFSET('Hygiene Data'!$G$13,0,10*ROW('Hygiene Data'!G148)))</f>
        <v/>
      </c>
      <c r="EA154" s="371" t="str">
        <f ca="1">+IF(OFFSET('Hygiene Data'!$H$11,0,10*ROW('Hygiene Data'!H148))="","",OFFSET('Hygiene Data'!$H$11,0,10*ROW('Hygiene Data'!H148)))</f>
        <v/>
      </c>
      <c r="EB154" s="371" t="str">
        <f ca="1">+IF(OFFSET('Hygiene Data'!$H$12,0,10*ROW('Hygiene Data'!H148))="","",OFFSET('Hygiene Data'!$H$12,0,10*ROW('Hygiene Data'!H148)))</f>
        <v/>
      </c>
      <c r="EC154" s="371" t="str">
        <f ca="1">+IF(OFFSET('Hygiene Data'!$H$13,0,10*ROW('Hygiene Data'!H148))="","",OFFSET('Hygiene Data'!$H$13,0,10*ROW('Hygiene Data'!H148)))</f>
        <v/>
      </c>
      <c r="ED154" s="371" t="str">
        <f ca="1">+IF(OFFSET('Hygiene Data'!$I$11,0,10*ROW('Hygiene Data'!I148))="","",OFFSET('Hygiene Data'!$I$11,0,10*ROW('Hygiene Data'!I148)))</f>
        <v/>
      </c>
      <c r="EE154" s="371" t="str">
        <f ca="1">+IF(OFFSET('Hygiene Data'!$I$12,0,10*ROW('Hygiene Data'!I148))="","",OFFSET('Hygiene Data'!$I$12,0,10*ROW('Hygiene Data'!I148)))</f>
        <v/>
      </c>
      <c r="EF154" s="371" t="str">
        <f ca="1">+IF(OFFSET('Hygiene Data'!$I$13,0,10*ROW('Hygiene Data'!I148))="","",OFFSET('Hygiene Data'!$I$13,0,10*ROW('Hygiene Data'!I148)))</f>
        <v/>
      </c>
    </row>
    <row r="155" spans="1:136" x14ac:dyDescent="0.25">
      <c r="A155" s="480" t="str">
        <f ca="1">+IF(OFFSET('Water Data'!$B$2,0,10*ROW('Water Data'!E149))="","",OFFSET('Water Data'!$B$2,0,10*ROW('Water Data'!E149)))</f>
        <v/>
      </c>
      <c r="B155" s="480"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7" t="str">
        <f t="shared" ca="1" si="2"/>
        <v/>
      </c>
      <c r="D155" s="508"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8"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8"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8"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8"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8"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8"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8"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8"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8"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8"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8"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8"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8"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8"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8"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8"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8"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9"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9"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9"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9"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9"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9"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9"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9"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9"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9"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9"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9"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9"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9"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9"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9"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9"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9"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9"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9"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9"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9"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9"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9"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9"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9"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9"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9"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9"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9"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10"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6"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10"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10"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10"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10"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10"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10"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10"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10"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10"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10"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10"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10"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10"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10"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10"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10"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1" t="str">
        <f ca="1">+IF(OFFSET('Water Data'!$D$27,0,10*ROW('Water Data'!D149))="","",OFFSET('Water Data'!$D$27,0,10*ROW('Water Data'!D149)))</f>
        <v/>
      </c>
      <c r="BT155" s="371" t="str">
        <f ca="1">+IF(OFFSET('Water Data'!$D$28,0,10*ROW('Water Data'!D149))="","",OFFSET('Water Data'!$D$28,0,10*ROW('Water Data'!D149)))</f>
        <v/>
      </c>
      <c r="BU155" s="371" t="str">
        <f ca="1">+IF(OFFSET('Water Data'!$D$29,0,10*ROW('Water Data'!D149))="","",OFFSET('Water Data'!$D$29,0,10*ROW('Water Data'!D149)))</f>
        <v/>
      </c>
      <c r="BV155" s="371" t="str">
        <f ca="1">+IF(OFFSET('Water Data'!$E$27,0,10*ROW('Water Data'!E149))="","",OFFSET('Water Data'!$E$27,0,10*ROW('Water Data'!E149)))</f>
        <v/>
      </c>
      <c r="BW155" s="371" t="str">
        <f ca="1">+IF(OFFSET('Water Data'!$E$28,0,10*ROW('Water Data'!E149))="","",OFFSET('Water Data'!$E$28,0,10*ROW('Water Data'!E149)))</f>
        <v/>
      </c>
      <c r="BX155" s="371" t="str">
        <f ca="1">+IF(OFFSET('Water Data'!$E$29,0,10*ROW('Water Data'!E149))="","",OFFSET('Water Data'!$E$29,0,10*ROW('Water Data'!E149)))</f>
        <v/>
      </c>
      <c r="BY155" s="371" t="str">
        <f ca="1">+IF(OFFSET('Water Data'!$F$27,0,10*ROW('Water Data'!F149))="","",OFFSET('Water Data'!$F$27,0,10*ROW('Water Data'!F149)))</f>
        <v/>
      </c>
      <c r="BZ155" s="371" t="str">
        <f ca="1">+IF(OFFSET('Water Data'!$F$28,0,10*ROW('Water Data'!F149))="","",OFFSET('Water Data'!$F$28,0,10*ROW('Water Data'!F149)))</f>
        <v/>
      </c>
      <c r="CA155" s="371" t="str">
        <f ca="1">+IF(OFFSET('Water Data'!$F$29,0,10*ROW('Water Data'!F149))="","",OFFSET('Water Data'!$F$29,0,10*ROW('Water Data'!F149)))</f>
        <v/>
      </c>
      <c r="CB155" s="371" t="str">
        <f ca="1">+IF(OFFSET('Water Data'!$G$27,0,10*ROW('Water Data'!G149))="","",OFFSET('Water Data'!$G$27,0,10*ROW('Water Data'!G149)))</f>
        <v/>
      </c>
      <c r="CC155" s="371" t="str">
        <f ca="1">+IF(OFFSET('Water Data'!$G$28,0,10*ROW('Water Data'!G149))="","",OFFSET('Water Data'!$G$28,0,10*ROW('Water Data'!G149)))</f>
        <v/>
      </c>
      <c r="CD155" s="371" t="str">
        <f ca="1">+IF(OFFSET('Water Data'!$G$29,0,10*ROW('Water Data'!G149))="","",OFFSET('Water Data'!$G$29,0,10*ROW('Water Data'!G149)))</f>
        <v/>
      </c>
      <c r="CE155" s="371" t="str">
        <f ca="1">+IF(OFFSET('Water Data'!$H$27,0,10*ROW('Water Data'!H149))="","",OFFSET('Water Data'!$H$27,0,10*ROW('Water Data'!H149)))</f>
        <v/>
      </c>
      <c r="CF155" s="371" t="str">
        <f ca="1">+IF(OFFSET('Water Data'!$H$28,0,10*ROW('Water Data'!H149))="","",OFFSET('Water Data'!$H$28,0,10*ROW('Water Data'!H149)))</f>
        <v/>
      </c>
      <c r="CG155" s="371" t="str">
        <f ca="1">+IF(OFFSET('Water Data'!$H$29,0,10*ROW('Water Data'!H149))="","",OFFSET('Water Data'!$H$29,0,10*ROW('Water Data'!H149)))</f>
        <v/>
      </c>
      <c r="CH155" s="371" t="str">
        <f ca="1">+IF(OFFSET('Water Data'!$I$27,0,10*ROW('Water Data'!I149))="","",OFFSET('Water Data'!$I$27,0,10*ROW('Water Data'!I149)))</f>
        <v/>
      </c>
      <c r="CI155" s="371" t="str">
        <f ca="1">+IF(OFFSET('Water Data'!$I$28,0,10*ROW('Water Data'!I149))="","",OFFSET('Water Data'!$I$28,0,10*ROW('Water Data'!I149)))</f>
        <v/>
      </c>
      <c r="CJ155" s="371" t="str">
        <f ca="1">+IF(OFFSET('Water Data'!$I$29,0,10*ROW('Water Data'!I149))="","",OFFSET('Water Data'!$I$29,0,10*ROW('Water Data'!I149)))</f>
        <v/>
      </c>
      <c r="CK155" s="371" t="str">
        <f ca="1">+IF(OFFSET('Sanitation Data'!$D$28,0,10*ROW('Sanitation Data'!D149))="","",OFFSET('Sanitation Data'!$D$28,0,10*ROW('Sanitation Data'!D149)))</f>
        <v/>
      </c>
      <c r="CL155" s="371" t="str">
        <f ca="1">+IF(OFFSET('Sanitation Data'!$D$29,0,10*ROW('Sanitation Data'!D149))="","",OFFSET('Sanitation Data'!$D$29,0,10*ROW('Sanitation Data'!D149)))</f>
        <v/>
      </c>
      <c r="CM155" s="371" t="str">
        <f ca="1">+IF(OFFSET('Sanitation Data'!$D$30,0,10*ROW('Sanitation Data'!D149))="","",OFFSET('Sanitation Data'!$D$30,0,10*ROW('Sanitation Data'!D149)))</f>
        <v/>
      </c>
      <c r="CN155" s="371" t="str">
        <f ca="1">+IF(OFFSET('Sanitation Data'!$D$31,0,10*ROW('Sanitation Data'!D149))="","",OFFSET('Sanitation Data'!$D$31,0,10*ROW('Sanitation Data'!D149)))</f>
        <v/>
      </c>
      <c r="CO155" s="371" t="str">
        <f ca="1">+IF(OFFSET('Sanitation Data'!$D$32,0,10*ROW('Sanitation Data'!D149))="","",OFFSET('Sanitation Data'!$D$32,0,10*ROW('Sanitation Data'!D149)))</f>
        <v/>
      </c>
      <c r="CP155" s="371" t="str">
        <f ca="1">+IF(OFFSET('Sanitation Data'!$E$28,0,10*ROW('Sanitation Data'!E149))="","",OFFSET('Sanitation Data'!$E$28,0,10*ROW('Sanitation Data'!E149)))</f>
        <v/>
      </c>
      <c r="CQ155" s="371" t="str">
        <f ca="1">+IF(OFFSET('Sanitation Data'!$E$29,0,10*ROW('Sanitation Data'!E149))="","",OFFSET('Sanitation Data'!$E$29,0,10*ROW('Sanitation Data'!E149)))</f>
        <v/>
      </c>
      <c r="CR155" s="371" t="str">
        <f ca="1">+IF(OFFSET('Sanitation Data'!$E$30,0,10*ROW('Sanitation Data'!E149))="","",OFFSET('Sanitation Data'!$E$30,0,10*ROW('Sanitation Data'!E149)))</f>
        <v/>
      </c>
      <c r="CS155" s="371" t="str">
        <f ca="1">+IF(OFFSET('Sanitation Data'!$E$31,0,10*ROW('Sanitation Data'!E149))="","",OFFSET('Sanitation Data'!$E$31,0,10*ROW('Sanitation Data'!E149)))</f>
        <v/>
      </c>
      <c r="CT155" s="371" t="str">
        <f ca="1">+IF(OFFSET('Sanitation Data'!$E$32,0,10*ROW('Sanitation Data'!E149))="","",OFFSET('Sanitation Data'!$E$32,0,10*ROW('Sanitation Data'!E149)))</f>
        <v/>
      </c>
      <c r="CU155" s="371" t="str">
        <f ca="1">+IF(OFFSET('Sanitation Data'!$F$28,0,10*ROW('Sanitation Data'!F149))="","",OFFSET('Sanitation Data'!$F$28,0,10*ROW('Sanitation Data'!F149)))</f>
        <v/>
      </c>
      <c r="CV155" s="371" t="str">
        <f ca="1">+IF(OFFSET('Sanitation Data'!$F$29,0,10*ROW('Sanitation Data'!F149))="","",OFFSET('Sanitation Data'!$F$29,0,10*ROW('Sanitation Data'!F149)))</f>
        <v/>
      </c>
      <c r="CW155" s="371" t="str">
        <f ca="1">+IF(OFFSET('Sanitation Data'!$F$30,0,10*ROW('Sanitation Data'!F149))="","",OFFSET('Sanitation Data'!$F$30,0,10*ROW('Sanitation Data'!F149)))</f>
        <v/>
      </c>
      <c r="CX155" s="371" t="str">
        <f ca="1">+IF(OFFSET('Sanitation Data'!$F$31,0,10*ROW('Sanitation Data'!F149))="","",OFFSET('Sanitation Data'!$F$31,0,10*ROW('Sanitation Data'!F149)))</f>
        <v/>
      </c>
      <c r="CY155" s="371" t="str">
        <f ca="1">+IF(OFFSET('Sanitation Data'!$F$32,0,10*ROW('Sanitation Data'!F149))="","",OFFSET('Sanitation Data'!$F$32,0,10*ROW('Sanitation Data'!F149)))</f>
        <v/>
      </c>
      <c r="CZ155" s="371" t="str">
        <f ca="1">+IF(OFFSET('Sanitation Data'!$G$28,0,10*ROW('Sanitation Data'!G149))="","",OFFSET('Sanitation Data'!$G$28,0,10*ROW('Sanitation Data'!G149)))</f>
        <v/>
      </c>
      <c r="DA155" s="371" t="str">
        <f ca="1">+IF(OFFSET('Sanitation Data'!$G$29,0,10*ROW('Sanitation Data'!G149))="","",OFFSET('Sanitation Data'!$G$29,0,10*ROW('Sanitation Data'!G149)))</f>
        <v/>
      </c>
      <c r="DB155" s="371" t="str">
        <f ca="1">+IF(OFFSET('Sanitation Data'!$G$30,0,10*ROW('Sanitation Data'!G149))="","",OFFSET('Sanitation Data'!$G$30,0,10*ROW('Sanitation Data'!G149)))</f>
        <v/>
      </c>
      <c r="DC155" s="371" t="str">
        <f ca="1">+IF(OFFSET('Sanitation Data'!$G$31,0,10*ROW('Sanitation Data'!G149))="","",OFFSET('Sanitation Data'!$G$31,0,10*ROW('Sanitation Data'!G149)))</f>
        <v/>
      </c>
      <c r="DD155" s="371" t="str">
        <f ca="1">+IF(OFFSET('Sanitation Data'!$G$32,0,10*ROW('Sanitation Data'!G149))="","",OFFSET('Sanitation Data'!$G$32,0,10*ROW('Sanitation Data'!G149)))</f>
        <v/>
      </c>
      <c r="DE155" s="371" t="str">
        <f ca="1">+IF(OFFSET('Sanitation Data'!$H$28,0,10*ROW('Sanitation Data'!H149))="","",OFFSET('Sanitation Data'!$H$28,0,10*ROW('Sanitation Data'!H149)))</f>
        <v/>
      </c>
      <c r="DF155" s="371" t="str">
        <f ca="1">+IF(OFFSET('Sanitation Data'!$H$29,0,10*ROW('Sanitation Data'!H149))="","",OFFSET('Sanitation Data'!$H$29,0,10*ROW('Sanitation Data'!H149)))</f>
        <v/>
      </c>
      <c r="DG155" s="371" t="str">
        <f ca="1">+IF(OFFSET('Sanitation Data'!$H$30,0,10*ROW('Sanitation Data'!H149))="","",OFFSET('Sanitation Data'!$H$30,0,10*ROW('Sanitation Data'!H149)))</f>
        <v/>
      </c>
      <c r="DH155" s="371" t="str">
        <f ca="1">+IF(OFFSET('Sanitation Data'!$H$31,0,10*ROW('Sanitation Data'!H149))="","",OFFSET('Sanitation Data'!$H$31,0,10*ROW('Sanitation Data'!H149)))</f>
        <v/>
      </c>
      <c r="DI155" s="371" t="str">
        <f ca="1">+IF(OFFSET('Sanitation Data'!$H$32,0,10*ROW('Sanitation Data'!H149))="","",OFFSET('Sanitation Data'!$H$32,0,10*ROW('Sanitation Data'!H149)))</f>
        <v/>
      </c>
      <c r="DJ155" s="371" t="str">
        <f ca="1">+IF(OFFSET('Sanitation Data'!$I$28,0,10*ROW('Sanitation Data'!I149))="","",OFFSET('Sanitation Data'!$I$28,0,10*ROW('Sanitation Data'!I149)))</f>
        <v/>
      </c>
      <c r="DK155" s="371" t="str">
        <f ca="1">+IF(OFFSET('Sanitation Data'!$I$29,0,10*ROW('Sanitation Data'!I149))="","",OFFSET('Sanitation Data'!$I$29,0,10*ROW('Sanitation Data'!I149)))</f>
        <v/>
      </c>
      <c r="DL155" s="371" t="str">
        <f ca="1">+IF(OFFSET('Sanitation Data'!$I$30,0,10*ROW('Sanitation Data'!I149))="","",OFFSET('Sanitation Data'!$I$30,0,10*ROW('Sanitation Data'!I149)))</f>
        <v/>
      </c>
      <c r="DM155" s="371" t="str">
        <f ca="1">+IF(OFFSET('Sanitation Data'!$I$31,0,10*ROW('Sanitation Data'!I149))="","",OFFSET('Sanitation Data'!$I$31,0,10*ROW('Sanitation Data'!I149)))</f>
        <v/>
      </c>
      <c r="DN155" s="371" t="str">
        <f ca="1">+IF(OFFSET('Sanitation Data'!$I$32,0,10*ROW('Sanitation Data'!I149))="","",OFFSET('Sanitation Data'!$I$32,0,10*ROW('Sanitation Data'!I149)))</f>
        <v/>
      </c>
      <c r="DO155" s="371" t="str">
        <f ca="1">+IF(OFFSET('Hygiene Data'!$D$11,0,10*ROW('Hygiene Data'!D149))="","",OFFSET('Hygiene Data'!$D$11,0,10*ROW('Hygiene Data'!D149)))</f>
        <v/>
      </c>
      <c r="DP155" s="371" t="str">
        <f ca="1">+IF(OFFSET('Hygiene Data'!$D$12,0,10*ROW('Hygiene Data'!D149))="","",OFFSET('Hygiene Data'!$D$12,0,10*ROW('Hygiene Data'!D149)))</f>
        <v/>
      </c>
      <c r="DQ155" s="371" t="str">
        <f ca="1">+IF(OFFSET('Hygiene Data'!$D$13,0,10*ROW('Hygiene Data'!D149))="","",OFFSET('Hygiene Data'!$D$13,0,10*ROW('Hygiene Data'!D149)))</f>
        <v/>
      </c>
      <c r="DR155" s="371" t="str">
        <f ca="1">+IF(OFFSET('Hygiene Data'!$E$11,0,10*ROW('Hygiene Data'!E149))="","",OFFSET('Hygiene Data'!$E$11,0,10*ROW('Hygiene Data'!E149)))</f>
        <v/>
      </c>
      <c r="DS155" s="371" t="str">
        <f ca="1">+IF(OFFSET('Hygiene Data'!$E$12,0,10*ROW('Hygiene Data'!E149))="","",OFFSET('Hygiene Data'!$E$12,0,10*ROW('Hygiene Data'!E149)))</f>
        <v/>
      </c>
      <c r="DT155" s="371" t="str">
        <f ca="1">+IF(OFFSET('Hygiene Data'!$E$13,0,10*ROW('Hygiene Data'!E149))="","",OFFSET('Hygiene Data'!$E$13,0,10*ROW('Hygiene Data'!E149)))</f>
        <v/>
      </c>
      <c r="DU155" s="371" t="str">
        <f ca="1">+IF(OFFSET('Hygiene Data'!$F$11,0,10*ROW('Hygiene Data'!F149))="","",OFFSET('Hygiene Data'!$F$11,0,10*ROW('Hygiene Data'!F149)))</f>
        <v/>
      </c>
      <c r="DV155" s="371" t="str">
        <f ca="1">+IF(OFFSET('Hygiene Data'!$F$12,0,10*ROW('Hygiene Data'!F149))="","",OFFSET('Hygiene Data'!$F$12,0,10*ROW('Hygiene Data'!F149)))</f>
        <v/>
      </c>
      <c r="DW155" s="371" t="str">
        <f ca="1">+IF(OFFSET('Hygiene Data'!$F$13,0,10*ROW('Hygiene Data'!F149))="","",OFFSET('Hygiene Data'!$F$13,0,10*ROW('Hygiene Data'!F149)))</f>
        <v/>
      </c>
      <c r="DX155" s="371" t="str">
        <f ca="1">+IF(OFFSET('Hygiene Data'!$G$11,0,10*ROW('Hygiene Data'!G149))="","",OFFSET('Hygiene Data'!$G$11,0,10*ROW('Hygiene Data'!G149)))</f>
        <v/>
      </c>
      <c r="DY155" s="371" t="str">
        <f ca="1">+IF(OFFSET('Hygiene Data'!$G$12,0,10*ROW('Hygiene Data'!G149))="","",OFFSET('Hygiene Data'!$G$12,0,10*ROW('Hygiene Data'!G149)))</f>
        <v/>
      </c>
      <c r="DZ155" s="371" t="str">
        <f ca="1">+IF(OFFSET('Hygiene Data'!$G$13,0,10*ROW('Hygiene Data'!G149))="","",OFFSET('Hygiene Data'!$G$13,0,10*ROW('Hygiene Data'!G149)))</f>
        <v/>
      </c>
      <c r="EA155" s="371" t="str">
        <f ca="1">+IF(OFFSET('Hygiene Data'!$H$11,0,10*ROW('Hygiene Data'!H149))="","",OFFSET('Hygiene Data'!$H$11,0,10*ROW('Hygiene Data'!H149)))</f>
        <v/>
      </c>
      <c r="EB155" s="371" t="str">
        <f ca="1">+IF(OFFSET('Hygiene Data'!$H$12,0,10*ROW('Hygiene Data'!H149))="","",OFFSET('Hygiene Data'!$H$12,0,10*ROW('Hygiene Data'!H149)))</f>
        <v/>
      </c>
      <c r="EC155" s="371" t="str">
        <f ca="1">+IF(OFFSET('Hygiene Data'!$H$13,0,10*ROW('Hygiene Data'!H149))="","",OFFSET('Hygiene Data'!$H$13,0,10*ROW('Hygiene Data'!H149)))</f>
        <v/>
      </c>
      <c r="ED155" s="371" t="str">
        <f ca="1">+IF(OFFSET('Hygiene Data'!$I$11,0,10*ROW('Hygiene Data'!I149))="","",OFFSET('Hygiene Data'!$I$11,0,10*ROW('Hygiene Data'!I149)))</f>
        <v/>
      </c>
      <c r="EE155" s="371" t="str">
        <f ca="1">+IF(OFFSET('Hygiene Data'!$I$12,0,10*ROW('Hygiene Data'!I149))="","",OFFSET('Hygiene Data'!$I$12,0,10*ROW('Hygiene Data'!I149)))</f>
        <v/>
      </c>
      <c r="EF155" s="371" t="str">
        <f ca="1">+IF(OFFSET('Hygiene Data'!$I$13,0,10*ROW('Hygiene Data'!I149))="","",OFFSET('Hygiene Data'!$I$13,0,10*ROW('Hygiene Data'!I149)))</f>
        <v/>
      </c>
    </row>
    <row r="156" spans="1:136" x14ac:dyDescent="0.25">
      <c r="A156" s="480" t="str">
        <f ca="1">+IF(OFFSET('Water Data'!$B$2,0,10*ROW('Water Data'!E150))="","",OFFSET('Water Data'!$B$2,0,10*ROW('Water Data'!E150)))</f>
        <v/>
      </c>
      <c r="B156" s="480"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7" t="str">
        <f t="shared" ca="1" si="2"/>
        <v/>
      </c>
      <c r="D156" s="508"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8"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8"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8"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8"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8"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8"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8"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8"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8"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8"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8"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8"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8"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8"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8"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8"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8"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9"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9"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9"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9"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9"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9"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9"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9"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9"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9"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9"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9"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9"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9"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9"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9"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9"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9"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9"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9"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9"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9"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9"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9"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9"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9"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9"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9"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9"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9"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10"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6"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10"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10"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10"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10"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10"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10"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10"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10"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10"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10"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10"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10"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10"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10"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10"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10"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1" t="str">
        <f ca="1">+IF(OFFSET('Water Data'!$D$27,0,10*ROW('Water Data'!D150))="","",OFFSET('Water Data'!$D$27,0,10*ROW('Water Data'!D150)))</f>
        <v/>
      </c>
      <c r="BT156" s="371" t="str">
        <f ca="1">+IF(OFFSET('Water Data'!$D$28,0,10*ROW('Water Data'!D150))="","",OFFSET('Water Data'!$D$28,0,10*ROW('Water Data'!D150)))</f>
        <v/>
      </c>
      <c r="BU156" s="371" t="str">
        <f ca="1">+IF(OFFSET('Water Data'!$D$29,0,10*ROW('Water Data'!D150))="","",OFFSET('Water Data'!$D$29,0,10*ROW('Water Data'!D150)))</f>
        <v/>
      </c>
      <c r="BV156" s="371" t="str">
        <f ca="1">+IF(OFFSET('Water Data'!$E$27,0,10*ROW('Water Data'!E150))="","",OFFSET('Water Data'!$E$27,0,10*ROW('Water Data'!E150)))</f>
        <v/>
      </c>
      <c r="BW156" s="371" t="str">
        <f ca="1">+IF(OFFSET('Water Data'!$E$28,0,10*ROW('Water Data'!E150))="","",OFFSET('Water Data'!$E$28,0,10*ROW('Water Data'!E150)))</f>
        <v/>
      </c>
      <c r="BX156" s="371" t="str">
        <f ca="1">+IF(OFFSET('Water Data'!$E$29,0,10*ROW('Water Data'!E150))="","",OFFSET('Water Data'!$E$29,0,10*ROW('Water Data'!E150)))</f>
        <v/>
      </c>
      <c r="BY156" s="371" t="str">
        <f ca="1">+IF(OFFSET('Water Data'!$F$27,0,10*ROW('Water Data'!F150))="","",OFFSET('Water Data'!$F$27,0,10*ROW('Water Data'!F150)))</f>
        <v/>
      </c>
      <c r="BZ156" s="371" t="str">
        <f ca="1">+IF(OFFSET('Water Data'!$F$28,0,10*ROW('Water Data'!F150))="","",OFFSET('Water Data'!$F$28,0,10*ROW('Water Data'!F150)))</f>
        <v/>
      </c>
      <c r="CA156" s="371" t="str">
        <f ca="1">+IF(OFFSET('Water Data'!$F$29,0,10*ROW('Water Data'!F150))="","",OFFSET('Water Data'!$F$29,0,10*ROW('Water Data'!F150)))</f>
        <v/>
      </c>
      <c r="CB156" s="371" t="str">
        <f ca="1">+IF(OFFSET('Water Data'!$G$27,0,10*ROW('Water Data'!G150))="","",OFFSET('Water Data'!$G$27,0,10*ROW('Water Data'!G150)))</f>
        <v/>
      </c>
      <c r="CC156" s="371" t="str">
        <f ca="1">+IF(OFFSET('Water Data'!$G$28,0,10*ROW('Water Data'!G150))="","",OFFSET('Water Data'!$G$28,0,10*ROW('Water Data'!G150)))</f>
        <v/>
      </c>
      <c r="CD156" s="371" t="str">
        <f ca="1">+IF(OFFSET('Water Data'!$G$29,0,10*ROW('Water Data'!G150))="","",OFFSET('Water Data'!$G$29,0,10*ROW('Water Data'!G150)))</f>
        <v/>
      </c>
      <c r="CE156" s="371" t="str">
        <f ca="1">+IF(OFFSET('Water Data'!$H$27,0,10*ROW('Water Data'!H150))="","",OFFSET('Water Data'!$H$27,0,10*ROW('Water Data'!H150)))</f>
        <v/>
      </c>
      <c r="CF156" s="371" t="str">
        <f ca="1">+IF(OFFSET('Water Data'!$H$28,0,10*ROW('Water Data'!H150))="","",OFFSET('Water Data'!$H$28,0,10*ROW('Water Data'!H150)))</f>
        <v/>
      </c>
      <c r="CG156" s="371" t="str">
        <f ca="1">+IF(OFFSET('Water Data'!$H$29,0,10*ROW('Water Data'!H150))="","",OFFSET('Water Data'!$H$29,0,10*ROW('Water Data'!H150)))</f>
        <v/>
      </c>
      <c r="CH156" s="371" t="str">
        <f ca="1">+IF(OFFSET('Water Data'!$I$27,0,10*ROW('Water Data'!I150))="","",OFFSET('Water Data'!$I$27,0,10*ROW('Water Data'!I150)))</f>
        <v/>
      </c>
      <c r="CI156" s="371" t="str">
        <f ca="1">+IF(OFFSET('Water Data'!$I$28,0,10*ROW('Water Data'!I150))="","",OFFSET('Water Data'!$I$28,0,10*ROW('Water Data'!I150)))</f>
        <v/>
      </c>
      <c r="CJ156" s="371" t="str">
        <f ca="1">+IF(OFFSET('Water Data'!$I$29,0,10*ROW('Water Data'!I150))="","",OFFSET('Water Data'!$I$29,0,10*ROW('Water Data'!I150)))</f>
        <v/>
      </c>
      <c r="CK156" s="371" t="str">
        <f ca="1">+IF(OFFSET('Sanitation Data'!$D$28,0,10*ROW('Sanitation Data'!D150))="","",OFFSET('Sanitation Data'!$D$28,0,10*ROW('Sanitation Data'!D150)))</f>
        <v/>
      </c>
      <c r="CL156" s="371" t="str">
        <f ca="1">+IF(OFFSET('Sanitation Data'!$D$29,0,10*ROW('Sanitation Data'!D150))="","",OFFSET('Sanitation Data'!$D$29,0,10*ROW('Sanitation Data'!D150)))</f>
        <v/>
      </c>
      <c r="CM156" s="371" t="str">
        <f ca="1">+IF(OFFSET('Sanitation Data'!$D$30,0,10*ROW('Sanitation Data'!D150))="","",OFFSET('Sanitation Data'!$D$30,0,10*ROW('Sanitation Data'!D150)))</f>
        <v/>
      </c>
      <c r="CN156" s="371" t="str">
        <f ca="1">+IF(OFFSET('Sanitation Data'!$D$31,0,10*ROW('Sanitation Data'!D150))="","",OFFSET('Sanitation Data'!$D$31,0,10*ROW('Sanitation Data'!D150)))</f>
        <v/>
      </c>
      <c r="CO156" s="371" t="str">
        <f ca="1">+IF(OFFSET('Sanitation Data'!$D$32,0,10*ROW('Sanitation Data'!D150))="","",OFFSET('Sanitation Data'!$D$32,0,10*ROW('Sanitation Data'!D150)))</f>
        <v/>
      </c>
      <c r="CP156" s="371" t="str">
        <f ca="1">+IF(OFFSET('Sanitation Data'!$E$28,0,10*ROW('Sanitation Data'!E150))="","",OFFSET('Sanitation Data'!$E$28,0,10*ROW('Sanitation Data'!E150)))</f>
        <v/>
      </c>
      <c r="CQ156" s="371" t="str">
        <f ca="1">+IF(OFFSET('Sanitation Data'!$E$29,0,10*ROW('Sanitation Data'!E150))="","",OFFSET('Sanitation Data'!$E$29,0,10*ROW('Sanitation Data'!E150)))</f>
        <v/>
      </c>
      <c r="CR156" s="371" t="str">
        <f ca="1">+IF(OFFSET('Sanitation Data'!$E$30,0,10*ROW('Sanitation Data'!E150))="","",OFFSET('Sanitation Data'!$E$30,0,10*ROW('Sanitation Data'!E150)))</f>
        <v/>
      </c>
      <c r="CS156" s="371" t="str">
        <f ca="1">+IF(OFFSET('Sanitation Data'!$E$31,0,10*ROW('Sanitation Data'!E150))="","",OFFSET('Sanitation Data'!$E$31,0,10*ROW('Sanitation Data'!E150)))</f>
        <v/>
      </c>
      <c r="CT156" s="371" t="str">
        <f ca="1">+IF(OFFSET('Sanitation Data'!$E$32,0,10*ROW('Sanitation Data'!E150))="","",OFFSET('Sanitation Data'!$E$32,0,10*ROW('Sanitation Data'!E150)))</f>
        <v/>
      </c>
      <c r="CU156" s="371" t="str">
        <f ca="1">+IF(OFFSET('Sanitation Data'!$F$28,0,10*ROW('Sanitation Data'!F150))="","",OFFSET('Sanitation Data'!$F$28,0,10*ROW('Sanitation Data'!F150)))</f>
        <v/>
      </c>
      <c r="CV156" s="371" t="str">
        <f ca="1">+IF(OFFSET('Sanitation Data'!$F$29,0,10*ROW('Sanitation Data'!F150))="","",OFFSET('Sanitation Data'!$F$29,0,10*ROW('Sanitation Data'!F150)))</f>
        <v/>
      </c>
      <c r="CW156" s="371" t="str">
        <f ca="1">+IF(OFFSET('Sanitation Data'!$F$30,0,10*ROW('Sanitation Data'!F150))="","",OFFSET('Sanitation Data'!$F$30,0,10*ROW('Sanitation Data'!F150)))</f>
        <v/>
      </c>
      <c r="CX156" s="371" t="str">
        <f ca="1">+IF(OFFSET('Sanitation Data'!$F$31,0,10*ROW('Sanitation Data'!F150))="","",OFFSET('Sanitation Data'!$F$31,0,10*ROW('Sanitation Data'!F150)))</f>
        <v/>
      </c>
      <c r="CY156" s="371" t="str">
        <f ca="1">+IF(OFFSET('Sanitation Data'!$F$32,0,10*ROW('Sanitation Data'!F150))="","",OFFSET('Sanitation Data'!$F$32,0,10*ROW('Sanitation Data'!F150)))</f>
        <v/>
      </c>
      <c r="CZ156" s="371" t="str">
        <f ca="1">+IF(OFFSET('Sanitation Data'!$G$28,0,10*ROW('Sanitation Data'!G150))="","",OFFSET('Sanitation Data'!$G$28,0,10*ROW('Sanitation Data'!G150)))</f>
        <v/>
      </c>
      <c r="DA156" s="371" t="str">
        <f ca="1">+IF(OFFSET('Sanitation Data'!$G$29,0,10*ROW('Sanitation Data'!G150))="","",OFFSET('Sanitation Data'!$G$29,0,10*ROW('Sanitation Data'!G150)))</f>
        <v/>
      </c>
      <c r="DB156" s="371" t="str">
        <f ca="1">+IF(OFFSET('Sanitation Data'!$G$30,0,10*ROW('Sanitation Data'!G150))="","",OFFSET('Sanitation Data'!$G$30,0,10*ROW('Sanitation Data'!G150)))</f>
        <v/>
      </c>
      <c r="DC156" s="371" t="str">
        <f ca="1">+IF(OFFSET('Sanitation Data'!$G$31,0,10*ROW('Sanitation Data'!G150))="","",OFFSET('Sanitation Data'!$G$31,0,10*ROW('Sanitation Data'!G150)))</f>
        <v/>
      </c>
      <c r="DD156" s="371" t="str">
        <f ca="1">+IF(OFFSET('Sanitation Data'!$G$32,0,10*ROW('Sanitation Data'!G150))="","",OFFSET('Sanitation Data'!$G$32,0,10*ROW('Sanitation Data'!G150)))</f>
        <v/>
      </c>
      <c r="DE156" s="371" t="str">
        <f ca="1">+IF(OFFSET('Sanitation Data'!$H$28,0,10*ROW('Sanitation Data'!H150))="","",OFFSET('Sanitation Data'!$H$28,0,10*ROW('Sanitation Data'!H150)))</f>
        <v/>
      </c>
      <c r="DF156" s="371" t="str">
        <f ca="1">+IF(OFFSET('Sanitation Data'!$H$29,0,10*ROW('Sanitation Data'!H150))="","",OFFSET('Sanitation Data'!$H$29,0,10*ROW('Sanitation Data'!H150)))</f>
        <v/>
      </c>
      <c r="DG156" s="371" t="str">
        <f ca="1">+IF(OFFSET('Sanitation Data'!$H$30,0,10*ROW('Sanitation Data'!H150))="","",OFFSET('Sanitation Data'!$H$30,0,10*ROW('Sanitation Data'!H150)))</f>
        <v/>
      </c>
      <c r="DH156" s="371" t="str">
        <f ca="1">+IF(OFFSET('Sanitation Data'!$H$31,0,10*ROW('Sanitation Data'!H150))="","",OFFSET('Sanitation Data'!$H$31,0,10*ROW('Sanitation Data'!H150)))</f>
        <v/>
      </c>
      <c r="DI156" s="371" t="str">
        <f ca="1">+IF(OFFSET('Sanitation Data'!$H$32,0,10*ROW('Sanitation Data'!H150))="","",OFFSET('Sanitation Data'!$H$32,0,10*ROW('Sanitation Data'!H150)))</f>
        <v/>
      </c>
      <c r="DJ156" s="371" t="str">
        <f ca="1">+IF(OFFSET('Sanitation Data'!$I$28,0,10*ROW('Sanitation Data'!I150))="","",OFFSET('Sanitation Data'!$I$28,0,10*ROW('Sanitation Data'!I150)))</f>
        <v/>
      </c>
      <c r="DK156" s="371" t="str">
        <f ca="1">+IF(OFFSET('Sanitation Data'!$I$29,0,10*ROW('Sanitation Data'!I150))="","",OFFSET('Sanitation Data'!$I$29,0,10*ROW('Sanitation Data'!I150)))</f>
        <v/>
      </c>
      <c r="DL156" s="371" t="str">
        <f ca="1">+IF(OFFSET('Sanitation Data'!$I$30,0,10*ROW('Sanitation Data'!I150))="","",OFFSET('Sanitation Data'!$I$30,0,10*ROW('Sanitation Data'!I150)))</f>
        <v/>
      </c>
      <c r="DM156" s="371" t="str">
        <f ca="1">+IF(OFFSET('Sanitation Data'!$I$31,0,10*ROW('Sanitation Data'!I150))="","",OFFSET('Sanitation Data'!$I$31,0,10*ROW('Sanitation Data'!I150)))</f>
        <v/>
      </c>
      <c r="DN156" s="371" t="str">
        <f ca="1">+IF(OFFSET('Sanitation Data'!$I$32,0,10*ROW('Sanitation Data'!I150))="","",OFFSET('Sanitation Data'!$I$32,0,10*ROW('Sanitation Data'!I150)))</f>
        <v/>
      </c>
      <c r="DO156" s="371" t="str">
        <f ca="1">+IF(OFFSET('Hygiene Data'!$D$11,0,10*ROW('Hygiene Data'!D150))="","",OFFSET('Hygiene Data'!$D$11,0,10*ROW('Hygiene Data'!D150)))</f>
        <v/>
      </c>
      <c r="DP156" s="371" t="str">
        <f ca="1">+IF(OFFSET('Hygiene Data'!$D$12,0,10*ROW('Hygiene Data'!D150))="","",OFFSET('Hygiene Data'!$D$12,0,10*ROW('Hygiene Data'!D150)))</f>
        <v/>
      </c>
      <c r="DQ156" s="371" t="str">
        <f ca="1">+IF(OFFSET('Hygiene Data'!$D$13,0,10*ROW('Hygiene Data'!D150))="","",OFFSET('Hygiene Data'!$D$13,0,10*ROW('Hygiene Data'!D150)))</f>
        <v/>
      </c>
      <c r="DR156" s="371" t="str">
        <f ca="1">+IF(OFFSET('Hygiene Data'!$E$11,0,10*ROW('Hygiene Data'!E150))="","",OFFSET('Hygiene Data'!$E$11,0,10*ROW('Hygiene Data'!E150)))</f>
        <v/>
      </c>
      <c r="DS156" s="371" t="str">
        <f ca="1">+IF(OFFSET('Hygiene Data'!$E$12,0,10*ROW('Hygiene Data'!E150))="","",OFFSET('Hygiene Data'!$E$12,0,10*ROW('Hygiene Data'!E150)))</f>
        <v/>
      </c>
      <c r="DT156" s="371" t="str">
        <f ca="1">+IF(OFFSET('Hygiene Data'!$E$13,0,10*ROW('Hygiene Data'!E150))="","",OFFSET('Hygiene Data'!$E$13,0,10*ROW('Hygiene Data'!E150)))</f>
        <v/>
      </c>
      <c r="DU156" s="371" t="str">
        <f ca="1">+IF(OFFSET('Hygiene Data'!$F$11,0,10*ROW('Hygiene Data'!F150))="","",OFFSET('Hygiene Data'!$F$11,0,10*ROW('Hygiene Data'!F150)))</f>
        <v/>
      </c>
      <c r="DV156" s="371" t="str">
        <f ca="1">+IF(OFFSET('Hygiene Data'!$F$12,0,10*ROW('Hygiene Data'!F150))="","",OFFSET('Hygiene Data'!$F$12,0,10*ROW('Hygiene Data'!F150)))</f>
        <v/>
      </c>
      <c r="DW156" s="371" t="str">
        <f ca="1">+IF(OFFSET('Hygiene Data'!$F$13,0,10*ROW('Hygiene Data'!F150))="","",OFFSET('Hygiene Data'!$F$13,0,10*ROW('Hygiene Data'!F150)))</f>
        <v/>
      </c>
      <c r="DX156" s="371" t="str">
        <f ca="1">+IF(OFFSET('Hygiene Data'!$G$11,0,10*ROW('Hygiene Data'!G150))="","",OFFSET('Hygiene Data'!$G$11,0,10*ROW('Hygiene Data'!G150)))</f>
        <v/>
      </c>
      <c r="DY156" s="371" t="str">
        <f ca="1">+IF(OFFSET('Hygiene Data'!$G$12,0,10*ROW('Hygiene Data'!G150))="","",OFFSET('Hygiene Data'!$G$12,0,10*ROW('Hygiene Data'!G150)))</f>
        <v/>
      </c>
      <c r="DZ156" s="371" t="str">
        <f ca="1">+IF(OFFSET('Hygiene Data'!$G$13,0,10*ROW('Hygiene Data'!G150))="","",OFFSET('Hygiene Data'!$G$13,0,10*ROW('Hygiene Data'!G150)))</f>
        <v/>
      </c>
      <c r="EA156" s="371" t="str">
        <f ca="1">+IF(OFFSET('Hygiene Data'!$H$11,0,10*ROW('Hygiene Data'!H150))="","",OFFSET('Hygiene Data'!$H$11,0,10*ROW('Hygiene Data'!H150)))</f>
        <v/>
      </c>
      <c r="EB156" s="371" t="str">
        <f ca="1">+IF(OFFSET('Hygiene Data'!$H$12,0,10*ROW('Hygiene Data'!H150))="","",OFFSET('Hygiene Data'!$H$12,0,10*ROW('Hygiene Data'!H150)))</f>
        <v/>
      </c>
      <c r="EC156" s="371" t="str">
        <f ca="1">+IF(OFFSET('Hygiene Data'!$H$13,0,10*ROW('Hygiene Data'!H150))="","",OFFSET('Hygiene Data'!$H$13,0,10*ROW('Hygiene Data'!H150)))</f>
        <v/>
      </c>
      <c r="ED156" s="371" t="str">
        <f ca="1">+IF(OFFSET('Hygiene Data'!$I$11,0,10*ROW('Hygiene Data'!I150))="","",OFFSET('Hygiene Data'!$I$11,0,10*ROW('Hygiene Data'!I150)))</f>
        <v/>
      </c>
      <c r="EE156" s="371" t="str">
        <f ca="1">+IF(OFFSET('Hygiene Data'!$I$12,0,10*ROW('Hygiene Data'!I150))="","",OFFSET('Hygiene Data'!$I$12,0,10*ROW('Hygiene Data'!I150)))</f>
        <v/>
      </c>
      <c r="EF156" s="371" t="str">
        <f ca="1">+IF(OFFSET('Hygiene Data'!$I$13,0,10*ROW('Hygiene Data'!I150))="","",OFFSET('Hygiene Data'!$I$13,0,10*ROW('Hygiene Data'!I150)))</f>
        <v/>
      </c>
    </row>
    <row r="157" spans="1:136" x14ac:dyDescent="0.25">
      <c r="A157" s="480" t="str">
        <f ca="1">+IF(OFFSET('Water Data'!$B$2,0,10*ROW('Water Data'!E151))="","",OFFSET('Water Data'!$B$2,0,10*ROW('Water Data'!E151)))</f>
        <v/>
      </c>
      <c r="B157" s="480"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7" t="str">
        <f t="shared" ca="1" si="2"/>
        <v/>
      </c>
      <c r="D157" s="508"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8"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8"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8"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8"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8"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8"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8"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8"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8"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8"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8"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8"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8"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8"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8"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8"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8"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9"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9"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9"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9"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9"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9"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9"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9"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9"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9"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9"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9"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9"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9"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9"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9"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9"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9"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9"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9"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9"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9"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9"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9"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9"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9"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9"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9"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9"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9"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10"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6"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10"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10"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10"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10"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10"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10"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10"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10"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10"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10"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10"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10"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10"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10"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10"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10"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1" t="str">
        <f ca="1">+IF(OFFSET('Water Data'!$D$27,0,10*ROW('Water Data'!D151))="","",OFFSET('Water Data'!$D$27,0,10*ROW('Water Data'!D151)))</f>
        <v/>
      </c>
      <c r="BT157" s="371" t="str">
        <f ca="1">+IF(OFFSET('Water Data'!$D$28,0,10*ROW('Water Data'!D151))="","",OFFSET('Water Data'!$D$28,0,10*ROW('Water Data'!D151)))</f>
        <v/>
      </c>
      <c r="BU157" s="371" t="str">
        <f ca="1">+IF(OFFSET('Water Data'!$D$29,0,10*ROW('Water Data'!D151))="","",OFFSET('Water Data'!$D$29,0,10*ROW('Water Data'!D151)))</f>
        <v/>
      </c>
      <c r="BV157" s="371" t="str">
        <f ca="1">+IF(OFFSET('Water Data'!$E$27,0,10*ROW('Water Data'!E151))="","",OFFSET('Water Data'!$E$27,0,10*ROW('Water Data'!E151)))</f>
        <v/>
      </c>
      <c r="BW157" s="371" t="str">
        <f ca="1">+IF(OFFSET('Water Data'!$E$28,0,10*ROW('Water Data'!E151))="","",OFFSET('Water Data'!$E$28,0,10*ROW('Water Data'!E151)))</f>
        <v/>
      </c>
      <c r="BX157" s="371" t="str">
        <f ca="1">+IF(OFFSET('Water Data'!$E$29,0,10*ROW('Water Data'!E151))="","",OFFSET('Water Data'!$E$29,0,10*ROW('Water Data'!E151)))</f>
        <v/>
      </c>
      <c r="BY157" s="371" t="str">
        <f ca="1">+IF(OFFSET('Water Data'!$F$27,0,10*ROW('Water Data'!F151))="","",OFFSET('Water Data'!$F$27,0,10*ROW('Water Data'!F151)))</f>
        <v/>
      </c>
      <c r="BZ157" s="371" t="str">
        <f ca="1">+IF(OFFSET('Water Data'!$F$28,0,10*ROW('Water Data'!F151))="","",OFFSET('Water Data'!$F$28,0,10*ROW('Water Data'!F151)))</f>
        <v/>
      </c>
      <c r="CA157" s="371" t="str">
        <f ca="1">+IF(OFFSET('Water Data'!$F$29,0,10*ROW('Water Data'!F151))="","",OFFSET('Water Data'!$F$29,0,10*ROW('Water Data'!F151)))</f>
        <v/>
      </c>
      <c r="CB157" s="371" t="str">
        <f ca="1">+IF(OFFSET('Water Data'!$G$27,0,10*ROW('Water Data'!G151))="","",OFFSET('Water Data'!$G$27,0,10*ROW('Water Data'!G151)))</f>
        <v/>
      </c>
      <c r="CC157" s="371" t="str">
        <f ca="1">+IF(OFFSET('Water Data'!$G$28,0,10*ROW('Water Data'!G151))="","",OFFSET('Water Data'!$G$28,0,10*ROW('Water Data'!G151)))</f>
        <v/>
      </c>
      <c r="CD157" s="371" t="str">
        <f ca="1">+IF(OFFSET('Water Data'!$G$29,0,10*ROW('Water Data'!G151))="","",OFFSET('Water Data'!$G$29,0,10*ROW('Water Data'!G151)))</f>
        <v/>
      </c>
      <c r="CE157" s="371" t="str">
        <f ca="1">+IF(OFFSET('Water Data'!$H$27,0,10*ROW('Water Data'!H151))="","",OFFSET('Water Data'!$H$27,0,10*ROW('Water Data'!H151)))</f>
        <v/>
      </c>
      <c r="CF157" s="371" t="str">
        <f ca="1">+IF(OFFSET('Water Data'!$H$28,0,10*ROW('Water Data'!H151))="","",OFFSET('Water Data'!$H$28,0,10*ROW('Water Data'!H151)))</f>
        <v/>
      </c>
      <c r="CG157" s="371" t="str">
        <f ca="1">+IF(OFFSET('Water Data'!$H$29,0,10*ROW('Water Data'!H151))="","",OFFSET('Water Data'!$H$29,0,10*ROW('Water Data'!H151)))</f>
        <v/>
      </c>
      <c r="CH157" s="371" t="str">
        <f ca="1">+IF(OFFSET('Water Data'!$I$27,0,10*ROW('Water Data'!I151))="","",OFFSET('Water Data'!$I$27,0,10*ROW('Water Data'!I151)))</f>
        <v/>
      </c>
      <c r="CI157" s="371" t="str">
        <f ca="1">+IF(OFFSET('Water Data'!$I$28,0,10*ROW('Water Data'!I151))="","",OFFSET('Water Data'!$I$28,0,10*ROW('Water Data'!I151)))</f>
        <v/>
      </c>
      <c r="CJ157" s="371" t="str">
        <f ca="1">+IF(OFFSET('Water Data'!$I$29,0,10*ROW('Water Data'!I151))="","",OFFSET('Water Data'!$I$29,0,10*ROW('Water Data'!I151)))</f>
        <v/>
      </c>
      <c r="CK157" s="371" t="str">
        <f ca="1">+IF(OFFSET('Sanitation Data'!$D$28,0,10*ROW('Sanitation Data'!D151))="","",OFFSET('Sanitation Data'!$D$28,0,10*ROW('Sanitation Data'!D151)))</f>
        <v/>
      </c>
      <c r="CL157" s="371" t="str">
        <f ca="1">+IF(OFFSET('Sanitation Data'!$D$29,0,10*ROW('Sanitation Data'!D151))="","",OFFSET('Sanitation Data'!$D$29,0,10*ROW('Sanitation Data'!D151)))</f>
        <v/>
      </c>
      <c r="CM157" s="371" t="str">
        <f ca="1">+IF(OFFSET('Sanitation Data'!$D$30,0,10*ROW('Sanitation Data'!D151))="","",OFFSET('Sanitation Data'!$D$30,0,10*ROW('Sanitation Data'!D151)))</f>
        <v/>
      </c>
      <c r="CN157" s="371" t="str">
        <f ca="1">+IF(OFFSET('Sanitation Data'!$D$31,0,10*ROW('Sanitation Data'!D151))="","",OFFSET('Sanitation Data'!$D$31,0,10*ROW('Sanitation Data'!D151)))</f>
        <v/>
      </c>
      <c r="CO157" s="371" t="str">
        <f ca="1">+IF(OFFSET('Sanitation Data'!$D$32,0,10*ROW('Sanitation Data'!D151))="","",OFFSET('Sanitation Data'!$D$32,0,10*ROW('Sanitation Data'!D151)))</f>
        <v/>
      </c>
      <c r="CP157" s="371" t="str">
        <f ca="1">+IF(OFFSET('Sanitation Data'!$E$28,0,10*ROW('Sanitation Data'!E151))="","",OFFSET('Sanitation Data'!$E$28,0,10*ROW('Sanitation Data'!E151)))</f>
        <v/>
      </c>
      <c r="CQ157" s="371" t="str">
        <f ca="1">+IF(OFFSET('Sanitation Data'!$E$29,0,10*ROW('Sanitation Data'!E151))="","",OFFSET('Sanitation Data'!$E$29,0,10*ROW('Sanitation Data'!E151)))</f>
        <v/>
      </c>
      <c r="CR157" s="371" t="str">
        <f ca="1">+IF(OFFSET('Sanitation Data'!$E$30,0,10*ROW('Sanitation Data'!E151))="","",OFFSET('Sanitation Data'!$E$30,0,10*ROW('Sanitation Data'!E151)))</f>
        <v/>
      </c>
      <c r="CS157" s="371" t="str">
        <f ca="1">+IF(OFFSET('Sanitation Data'!$E$31,0,10*ROW('Sanitation Data'!E151))="","",OFFSET('Sanitation Data'!$E$31,0,10*ROW('Sanitation Data'!E151)))</f>
        <v/>
      </c>
      <c r="CT157" s="371" t="str">
        <f ca="1">+IF(OFFSET('Sanitation Data'!$E$32,0,10*ROW('Sanitation Data'!E151))="","",OFFSET('Sanitation Data'!$E$32,0,10*ROW('Sanitation Data'!E151)))</f>
        <v/>
      </c>
      <c r="CU157" s="371" t="str">
        <f ca="1">+IF(OFFSET('Sanitation Data'!$F$28,0,10*ROW('Sanitation Data'!F151))="","",OFFSET('Sanitation Data'!$F$28,0,10*ROW('Sanitation Data'!F151)))</f>
        <v/>
      </c>
      <c r="CV157" s="371" t="str">
        <f ca="1">+IF(OFFSET('Sanitation Data'!$F$29,0,10*ROW('Sanitation Data'!F151))="","",OFFSET('Sanitation Data'!$F$29,0,10*ROW('Sanitation Data'!F151)))</f>
        <v/>
      </c>
      <c r="CW157" s="371" t="str">
        <f ca="1">+IF(OFFSET('Sanitation Data'!$F$30,0,10*ROW('Sanitation Data'!F151))="","",OFFSET('Sanitation Data'!$F$30,0,10*ROW('Sanitation Data'!F151)))</f>
        <v/>
      </c>
      <c r="CX157" s="371" t="str">
        <f ca="1">+IF(OFFSET('Sanitation Data'!$F$31,0,10*ROW('Sanitation Data'!F151))="","",OFFSET('Sanitation Data'!$F$31,0,10*ROW('Sanitation Data'!F151)))</f>
        <v/>
      </c>
      <c r="CY157" s="371" t="str">
        <f ca="1">+IF(OFFSET('Sanitation Data'!$F$32,0,10*ROW('Sanitation Data'!F151))="","",OFFSET('Sanitation Data'!$F$32,0,10*ROW('Sanitation Data'!F151)))</f>
        <v/>
      </c>
      <c r="CZ157" s="371" t="str">
        <f ca="1">+IF(OFFSET('Sanitation Data'!$G$28,0,10*ROW('Sanitation Data'!G151))="","",OFFSET('Sanitation Data'!$G$28,0,10*ROW('Sanitation Data'!G151)))</f>
        <v/>
      </c>
      <c r="DA157" s="371" t="str">
        <f ca="1">+IF(OFFSET('Sanitation Data'!$G$29,0,10*ROW('Sanitation Data'!G151))="","",OFFSET('Sanitation Data'!$G$29,0,10*ROW('Sanitation Data'!G151)))</f>
        <v/>
      </c>
      <c r="DB157" s="371" t="str">
        <f ca="1">+IF(OFFSET('Sanitation Data'!$G$30,0,10*ROW('Sanitation Data'!G151))="","",OFFSET('Sanitation Data'!$G$30,0,10*ROW('Sanitation Data'!G151)))</f>
        <v/>
      </c>
      <c r="DC157" s="371" t="str">
        <f ca="1">+IF(OFFSET('Sanitation Data'!$G$31,0,10*ROW('Sanitation Data'!G151))="","",OFFSET('Sanitation Data'!$G$31,0,10*ROW('Sanitation Data'!G151)))</f>
        <v/>
      </c>
      <c r="DD157" s="371" t="str">
        <f ca="1">+IF(OFFSET('Sanitation Data'!$G$32,0,10*ROW('Sanitation Data'!G151))="","",OFFSET('Sanitation Data'!$G$32,0,10*ROW('Sanitation Data'!G151)))</f>
        <v/>
      </c>
      <c r="DE157" s="371" t="str">
        <f ca="1">+IF(OFFSET('Sanitation Data'!$H$28,0,10*ROW('Sanitation Data'!H151))="","",OFFSET('Sanitation Data'!$H$28,0,10*ROW('Sanitation Data'!H151)))</f>
        <v/>
      </c>
      <c r="DF157" s="371" t="str">
        <f ca="1">+IF(OFFSET('Sanitation Data'!$H$29,0,10*ROW('Sanitation Data'!H151))="","",OFFSET('Sanitation Data'!$H$29,0,10*ROW('Sanitation Data'!H151)))</f>
        <v/>
      </c>
      <c r="DG157" s="371" t="str">
        <f ca="1">+IF(OFFSET('Sanitation Data'!$H$30,0,10*ROW('Sanitation Data'!H151))="","",OFFSET('Sanitation Data'!$H$30,0,10*ROW('Sanitation Data'!H151)))</f>
        <v/>
      </c>
      <c r="DH157" s="371" t="str">
        <f ca="1">+IF(OFFSET('Sanitation Data'!$H$31,0,10*ROW('Sanitation Data'!H151))="","",OFFSET('Sanitation Data'!$H$31,0,10*ROW('Sanitation Data'!H151)))</f>
        <v/>
      </c>
      <c r="DI157" s="371" t="str">
        <f ca="1">+IF(OFFSET('Sanitation Data'!$H$32,0,10*ROW('Sanitation Data'!H151))="","",OFFSET('Sanitation Data'!$H$32,0,10*ROW('Sanitation Data'!H151)))</f>
        <v/>
      </c>
      <c r="DJ157" s="371" t="str">
        <f ca="1">+IF(OFFSET('Sanitation Data'!$I$28,0,10*ROW('Sanitation Data'!I151))="","",OFFSET('Sanitation Data'!$I$28,0,10*ROW('Sanitation Data'!I151)))</f>
        <v/>
      </c>
      <c r="DK157" s="371" t="str">
        <f ca="1">+IF(OFFSET('Sanitation Data'!$I$29,0,10*ROW('Sanitation Data'!I151))="","",OFFSET('Sanitation Data'!$I$29,0,10*ROW('Sanitation Data'!I151)))</f>
        <v/>
      </c>
      <c r="DL157" s="371" t="str">
        <f ca="1">+IF(OFFSET('Sanitation Data'!$I$30,0,10*ROW('Sanitation Data'!I151))="","",OFFSET('Sanitation Data'!$I$30,0,10*ROW('Sanitation Data'!I151)))</f>
        <v/>
      </c>
      <c r="DM157" s="371" t="str">
        <f ca="1">+IF(OFFSET('Sanitation Data'!$I$31,0,10*ROW('Sanitation Data'!I151))="","",OFFSET('Sanitation Data'!$I$31,0,10*ROW('Sanitation Data'!I151)))</f>
        <v/>
      </c>
      <c r="DN157" s="371" t="str">
        <f ca="1">+IF(OFFSET('Sanitation Data'!$I$32,0,10*ROW('Sanitation Data'!I151))="","",OFFSET('Sanitation Data'!$I$32,0,10*ROW('Sanitation Data'!I151)))</f>
        <v/>
      </c>
      <c r="DO157" s="371" t="str">
        <f ca="1">+IF(OFFSET('Hygiene Data'!$D$11,0,10*ROW('Hygiene Data'!D151))="","",OFFSET('Hygiene Data'!$D$11,0,10*ROW('Hygiene Data'!D151)))</f>
        <v/>
      </c>
      <c r="DP157" s="371" t="str">
        <f ca="1">+IF(OFFSET('Hygiene Data'!$D$12,0,10*ROW('Hygiene Data'!D151))="","",OFFSET('Hygiene Data'!$D$12,0,10*ROW('Hygiene Data'!D151)))</f>
        <v/>
      </c>
      <c r="DQ157" s="371" t="str">
        <f ca="1">+IF(OFFSET('Hygiene Data'!$D$13,0,10*ROW('Hygiene Data'!D151))="","",OFFSET('Hygiene Data'!$D$13,0,10*ROW('Hygiene Data'!D151)))</f>
        <v/>
      </c>
      <c r="DR157" s="371" t="str">
        <f ca="1">+IF(OFFSET('Hygiene Data'!$E$11,0,10*ROW('Hygiene Data'!E151))="","",OFFSET('Hygiene Data'!$E$11,0,10*ROW('Hygiene Data'!E151)))</f>
        <v/>
      </c>
      <c r="DS157" s="371" t="str">
        <f ca="1">+IF(OFFSET('Hygiene Data'!$E$12,0,10*ROW('Hygiene Data'!E151))="","",OFFSET('Hygiene Data'!$E$12,0,10*ROW('Hygiene Data'!E151)))</f>
        <v/>
      </c>
      <c r="DT157" s="371" t="str">
        <f ca="1">+IF(OFFSET('Hygiene Data'!$E$13,0,10*ROW('Hygiene Data'!E151))="","",OFFSET('Hygiene Data'!$E$13,0,10*ROW('Hygiene Data'!E151)))</f>
        <v/>
      </c>
      <c r="DU157" s="371" t="str">
        <f ca="1">+IF(OFFSET('Hygiene Data'!$F$11,0,10*ROW('Hygiene Data'!F151))="","",OFFSET('Hygiene Data'!$F$11,0,10*ROW('Hygiene Data'!F151)))</f>
        <v/>
      </c>
      <c r="DV157" s="371" t="str">
        <f ca="1">+IF(OFFSET('Hygiene Data'!$F$12,0,10*ROW('Hygiene Data'!F151))="","",OFFSET('Hygiene Data'!$F$12,0,10*ROW('Hygiene Data'!F151)))</f>
        <v/>
      </c>
      <c r="DW157" s="371" t="str">
        <f ca="1">+IF(OFFSET('Hygiene Data'!$F$13,0,10*ROW('Hygiene Data'!F151))="","",OFFSET('Hygiene Data'!$F$13,0,10*ROW('Hygiene Data'!F151)))</f>
        <v/>
      </c>
      <c r="DX157" s="371" t="str">
        <f ca="1">+IF(OFFSET('Hygiene Data'!$G$11,0,10*ROW('Hygiene Data'!G151))="","",OFFSET('Hygiene Data'!$G$11,0,10*ROW('Hygiene Data'!G151)))</f>
        <v/>
      </c>
      <c r="DY157" s="371" t="str">
        <f ca="1">+IF(OFFSET('Hygiene Data'!$G$12,0,10*ROW('Hygiene Data'!G151))="","",OFFSET('Hygiene Data'!$G$12,0,10*ROW('Hygiene Data'!G151)))</f>
        <v/>
      </c>
      <c r="DZ157" s="371" t="str">
        <f ca="1">+IF(OFFSET('Hygiene Data'!$G$13,0,10*ROW('Hygiene Data'!G151))="","",OFFSET('Hygiene Data'!$G$13,0,10*ROW('Hygiene Data'!G151)))</f>
        <v/>
      </c>
      <c r="EA157" s="371" t="str">
        <f ca="1">+IF(OFFSET('Hygiene Data'!$H$11,0,10*ROW('Hygiene Data'!H151))="","",OFFSET('Hygiene Data'!$H$11,0,10*ROW('Hygiene Data'!H151)))</f>
        <v/>
      </c>
      <c r="EB157" s="371" t="str">
        <f ca="1">+IF(OFFSET('Hygiene Data'!$H$12,0,10*ROW('Hygiene Data'!H151))="","",OFFSET('Hygiene Data'!$H$12,0,10*ROW('Hygiene Data'!H151)))</f>
        <v/>
      </c>
      <c r="EC157" s="371" t="str">
        <f ca="1">+IF(OFFSET('Hygiene Data'!$H$13,0,10*ROW('Hygiene Data'!H151))="","",OFFSET('Hygiene Data'!$H$13,0,10*ROW('Hygiene Data'!H151)))</f>
        <v/>
      </c>
      <c r="ED157" s="371" t="str">
        <f ca="1">+IF(OFFSET('Hygiene Data'!$I$11,0,10*ROW('Hygiene Data'!I151))="","",OFFSET('Hygiene Data'!$I$11,0,10*ROW('Hygiene Data'!I151)))</f>
        <v/>
      </c>
      <c r="EE157" s="371" t="str">
        <f ca="1">+IF(OFFSET('Hygiene Data'!$I$12,0,10*ROW('Hygiene Data'!I151))="","",OFFSET('Hygiene Data'!$I$12,0,10*ROW('Hygiene Data'!I151)))</f>
        <v/>
      </c>
      <c r="EF157" s="371" t="str">
        <f ca="1">+IF(OFFSET('Hygiene Data'!$I$13,0,10*ROW('Hygiene Data'!I151))="","",OFFSET('Hygiene Data'!$I$13,0,10*ROW('Hygiene Data'!I151)))</f>
        <v/>
      </c>
    </row>
    <row r="158" spans="1:136" x14ac:dyDescent="0.25">
      <c r="A158" s="480" t="str">
        <f ca="1">+IF(OFFSET('Water Data'!$B$2,0,10*ROW('Water Data'!E152))="","",OFFSET('Water Data'!$B$2,0,10*ROW('Water Data'!E152)))</f>
        <v/>
      </c>
      <c r="B158" s="480"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7" t="str">
        <f t="shared" ca="1" si="2"/>
        <v/>
      </c>
      <c r="D158" s="508"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8"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8"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8"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8"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8"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8"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8"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8"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8"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8"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8"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8"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8"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8"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8"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8"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8"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9"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9"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9"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9"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9"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9"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9"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9"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9"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9"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9"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9"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9"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9"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9"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9"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9"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9"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9"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9"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9"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9"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9"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9"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9"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9"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9"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9"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9"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9"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10"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6"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10"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10"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10"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10"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10"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10"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10"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10"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10"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10"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10"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10"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10"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10"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10"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10"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1" t="str">
        <f ca="1">+IF(OFFSET('Water Data'!$D$27,0,10*ROW('Water Data'!D152))="","",OFFSET('Water Data'!$D$27,0,10*ROW('Water Data'!D152)))</f>
        <v/>
      </c>
      <c r="BT158" s="371" t="str">
        <f ca="1">+IF(OFFSET('Water Data'!$D$28,0,10*ROW('Water Data'!D152))="","",OFFSET('Water Data'!$D$28,0,10*ROW('Water Data'!D152)))</f>
        <v/>
      </c>
      <c r="BU158" s="371" t="str">
        <f ca="1">+IF(OFFSET('Water Data'!$D$29,0,10*ROW('Water Data'!D152))="","",OFFSET('Water Data'!$D$29,0,10*ROW('Water Data'!D152)))</f>
        <v/>
      </c>
      <c r="BV158" s="371" t="str">
        <f ca="1">+IF(OFFSET('Water Data'!$E$27,0,10*ROW('Water Data'!E152))="","",OFFSET('Water Data'!$E$27,0,10*ROW('Water Data'!E152)))</f>
        <v/>
      </c>
      <c r="BW158" s="371" t="str">
        <f ca="1">+IF(OFFSET('Water Data'!$E$28,0,10*ROW('Water Data'!E152))="","",OFFSET('Water Data'!$E$28,0,10*ROW('Water Data'!E152)))</f>
        <v/>
      </c>
      <c r="BX158" s="371" t="str">
        <f ca="1">+IF(OFFSET('Water Data'!$E$29,0,10*ROW('Water Data'!E152))="","",OFFSET('Water Data'!$E$29,0,10*ROW('Water Data'!E152)))</f>
        <v/>
      </c>
      <c r="BY158" s="371" t="str">
        <f ca="1">+IF(OFFSET('Water Data'!$F$27,0,10*ROW('Water Data'!F152))="","",OFFSET('Water Data'!$F$27,0,10*ROW('Water Data'!F152)))</f>
        <v/>
      </c>
      <c r="BZ158" s="371" t="str">
        <f ca="1">+IF(OFFSET('Water Data'!$F$28,0,10*ROW('Water Data'!F152))="","",OFFSET('Water Data'!$F$28,0,10*ROW('Water Data'!F152)))</f>
        <v/>
      </c>
      <c r="CA158" s="371" t="str">
        <f ca="1">+IF(OFFSET('Water Data'!$F$29,0,10*ROW('Water Data'!F152))="","",OFFSET('Water Data'!$F$29,0,10*ROW('Water Data'!F152)))</f>
        <v/>
      </c>
      <c r="CB158" s="371" t="str">
        <f ca="1">+IF(OFFSET('Water Data'!$G$27,0,10*ROW('Water Data'!G152))="","",OFFSET('Water Data'!$G$27,0,10*ROW('Water Data'!G152)))</f>
        <v/>
      </c>
      <c r="CC158" s="371" t="str">
        <f ca="1">+IF(OFFSET('Water Data'!$G$28,0,10*ROW('Water Data'!G152))="","",OFFSET('Water Data'!$G$28,0,10*ROW('Water Data'!G152)))</f>
        <v/>
      </c>
      <c r="CD158" s="371" t="str">
        <f ca="1">+IF(OFFSET('Water Data'!$G$29,0,10*ROW('Water Data'!G152))="","",OFFSET('Water Data'!$G$29,0,10*ROW('Water Data'!G152)))</f>
        <v/>
      </c>
      <c r="CE158" s="371" t="str">
        <f ca="1">+IF(OFFSET('Water Data'!$H$27,0,10*ROW('Water Data'!H152))="","",OFFSET('Water Data'!$H$27,0,10*ROW('Water Data'!H152)))</f>
        <v/>
      </c>
      <c r="CF158" s="371" t="str">
        <f ca="1">+IF(OFFSET('Water Data'!$H$28,0,10*ROW('Water Data'!H152))="","",OFFSET('Water Data'!$H$28,0,10*ROW('Water Data'!H152)))</f>
        <v/>
      </c>
      <c r="CG158" s="371" t="str">
        <f ca="1">+IF(OFFSET('Water Data'!$H$29,0,10*ROW('Water Data'!H152))="","",OFFSET('Water Data'!$H$29,0,10*ROW('Water Data'!H152)))</f>
        <v/>
      </c>
      <c r="CH158" s="371" t="str">
        <f ca="1">+IF(OFFSET('Water Data'!$I$27,0,10*ROW('Water Data'!I152))="","",OFFSET('Water Data'!$I$27,0,10*ROW('Water Data'!I152)))</f>
        <v/>
      </c>
      <c r="CI158" s="371" t="str">
        <f ca="1">+IF(OFFSET('Water Data'!$I$28,0,10*ROW('Water Data'!I152))="","",OFFSET('Water Data'!$I$28,0,10*ROW('Water Data'!I152)))</f>
        <v/>
      </c>
      <c r="CJ158" s="371" t="str">
        <f ca="1">+IF(OFFSET('Water Data'!$I$29,0,10*ROW('Water Data'!I152))="","",OFFSET('Water Data'!$I$29,0,10*ROW('Water Data'!I152)))</f>
        <v/>
      </c>
      <c r="CK158" s="371" t="str">
        <f ca="1">+IF(OFFSET('Sanitation Data'!$D$28,0,10*ROW('Sanitation Data'!D152))="","",OFFSET('Sanitation Data'!$D$28,0,10*ROW('Sanitation Data'!D152)))</f>
        <v/>
      </c>
      <c r="CL158" s="371" t="str">
        <f ca="1">+IF(OFFSET('Sanitation Data'!$D$29,0,10*ROW('Sanitation Data'!D152))="","",OFFSET('Sanitation Data'!$D$29,0,10*ROW('Sanitation Data'!D152)))</f>
        <v/>
      </c>
      <c r="CM158" s="371" t="str">
        <f ca="1">+IF(OFFSET('Sanitation Data'!$D$30,0,10*ROW('Sanitation Data'!D152))="","",OFFSET('Sanitation Data'!$D$30,0,10*ROW('Sanitation Data'!D152)))</f>
        <v/>
      </c>
      <c r="CN158" s="371" t="str">
        <f ca="1">+IF(OFFSET('Sanitation Data'!$D$31,0,10*ROW('Sanitation Data'!D152))="","",OFFSET('Sanitation Data'!$D$31,0,10*ROW('Sanitation Data'!D152)))</f>
        <v/>
      </c>
      <c r="CO158" s="371" t="str">
        <f ca="1">+IF(OFFSET('Sanitation Data'!$D$32,0,10*ROW('Sanitation Data'!D152))="","",OFFSET('Sanitation Data'!$D$32,0,10*ROW('Sanitation Data'!D152)))</f>
        <v/>
      </c>
      <c r="CP158" s="371" t="str">
        <f ca="1">+IF(OFFSET('Sanitation Data'!$E$28,0,10*ROW('Sanitation Data'!E152))="","",OFFSET('Sanitation Data'!$E$28,0,10*ROW('Sanitation Data'!E152)))</f>
        <v/>
      </c>
      <c r="CQ158" s="371" t="str">
        <f ca="1">+IF(OFFSET('Sanitation Data'!$E$29,0,10*ROW('Sanitation Data'!E152))="","",OFFSET('Sanitation Data'!$E$29,0,10*ROW('Sanitation Data'!E152)))</f>
        <v/>
      </c>
      <c r="CR158" s="371" t="str">
        <f ca="1">+IF(OFFSET('Sanitation Data'!$E$30,0,10*ROW('Sanitation Data'!E152))="","",OFFSET('Sanitation Data'!$E$30,0,10*ROW('Sanitation Data'!E152)))</f>
        <v/>
      </c>
      <c r="CS158" s="371" t="str">
        <f ca="1">+IF(OFFSET('Sanitation Data'!$E$31,0,10*ROW('Sanitation Data'!E152))="","",OFFSET('Sanitation Data'!$E$31,0,10*ROW('Sanitation Data'!E152)))</f>
        <v/>
      </c>
      <c r="CT158" s="371" t="str">
        <f ca="1">+IF(OFFSET('Sanitation Data'!$E$32,0,10*ROW('Sanitation Data'!E152))="","",OFFSET('Sanitation Data'!$E$32,0,10*ROW('Sanitation Data'!E152)))</f>
        <v/>
      </c>
      <c r="CU158" s="371" t="str">
        <f ca="1">+IF(OFFSET('Sanitation Data'!$F$28,0,10*ROW('Sanitation Data'!F152))="","",OFFSET('Sanitation Data'!$F$28,0,10*ROW('Sanitation Data'!F152)))</f>
        <v/>
      </c>
      <c r="CV158" s="371" t="str">
        <f ca="1">+IF(OFFSET('Sanitation Data'!$F$29,0,10*ROW('Sanitation Data'!F152))="","",OFFSET('Sanitation Data'!$F$29,0,10*ROW('Sanitation Data'!F152)))</f>
        <v/>
      </c>
      <c r="CW158" s="371" t="str">
        <f ca="1">+IF(OFFSET('Sanitation Data'!$F$30,0,10*ROW('Sanitation Data'!F152))="","",OFFSET('Sanitation Data'!$F$30,0,10*ROW('Sanitation Data'!F152)))</f>
        <v/>
      </c>
      <c r="CX158" s="371" t="str">
        <f ca="1">+IF(OFFSET('Sanitation Data'!$F$31,0,10*ROW('Sanitation Data'!F152))="","",OFFSET('Sanitation Data'!$F$31,0,10*ROW('Sanitation Data'!F152)))</f>
        <v/>
      </c>
      <c r="CY158" s="371" t="str">
        <f ca="1">+IF(OFFSET('Sanitation Data'!$F$32,0,10*ROW('Sanitation Data'!F152))="","",OFFSET('Sanitation Data'!$F$32,0,10*ROW('Sanitation Data'!F152)))</f>
        <v/>
      </c>
      <c r="CZ158" s="371" t="str">
        <f ca="1">+IF(OFFSET('Sanitation Data'!$G$28,0,10*ROW('Sanitation Data'!G152))="","",OFFSET('Sanitation Data'!$G$28,0,10*ROW('Sanitation Data'!G152)))</f>
        <v/>
      </c>
      <c r="DA158" s="371" t="str">
        <f ca="1">+IF(OFFSET('Sanitation Data'!$G$29,0,10*ROW('Sanitation Data'!G152))="","",OFFSET('Sanitation Data'!$G$29,0,10*ROW('Sanitation Data'!G152)))</f>
        <v/>
      </c>
      <c r="DB158" s="371" t="str">
        <f ca="1">+IF(OFFSET('Sanitation Data'!$G$30,0,10*ROW('Sanitation Data'!G152))="","",OFFSET('Sanitation Data'!$G$30,0,10*ROW('Sanitation Data'!G152)))</f>
        <v/>
      </c>
      <c r="DC158" s="371" t="str">
        <f ca="1">+IF(OFFSET('Sanitation Data'!$G$31,0,10*ROW('Sanitation Data'!G152))="","",OFFSET('Sanitation Data'!$G$31,0,10*ROW('Sanitation Data'!G152)))</f>
        <v/>
      </c>
      <c r="DD158" s="371" t="str">
        <f ca="1">+IF(OFFSET('Sanitation Data'!$G$32,0,10*ROW('Sanitation Data'!G152))="","",OFFSET('Sanitation Data'!$G$32,0,10*ROW('Sanitation Data'!G152)))</f>
        <v/>
      </c>
      <c r="DE158" s="371" t="str">
        <f ca="1">+IF(OFFSET('Sanitation Data'!$H$28,0,10*ROW('Sanitation Data'!H152))="","",OFFSET('Sanitation Data'!$H$28,0,10*ROW('Sanitation Data'!H152)))</f>
        <v/>
      </c>
      <c r="DF158" s="371" t="str">
        <f ca="1">+IF(OFFSET('Sanitation Data'!$H$29,0,10*ROW('Sanitation Data'!H152))="","",OFFSET('Sanitation Data'!$H$29,0,10*ROW('Sanitation Data'!H152)))</f>
        <v/>
      </c>
      <c r="DG158" s="371" t="str">
        <f ca="1">+IF(OFFSET('Sanitation Data'!$H$30,0,10*ROW('Sanitation Data'!H152))="","",OFFSET('Sanitation Data'!$H$30,0,10*ROW('Sanitation Data'!H152)))</f>
        <v/>
      </c>
      <c r="DH158" s="371" t="str">
        <f ca="1">+IF(OFFSET('Sanitation Data'!$H$31,0,10*ROW('Sanitation Data'!H152))="","",OFFSET('Sanitation Data'!$H$31,0,10*ROW('Sanitation Data'!H152)))</f>
        <v/>
      </c>
      <c r="DI158" s="371" t="str">
        <f ca="1">+IF(OFFSET('Sanitation Data'!$H$32,0,10*ROW('Sanitation Data'!H152))="","",OFFSET('Sanitation Data'!$H$32,0,10*ROW('Sanitation Data'!H152)))</f>
        <v/>
      </c>
      <c r="DJ158" s="371" t="str">
        <f ca="1">+IF(OFFSET('Sanitation Data'!$I$28,0,10*ROW('Sanitation Data'!I152))="","",OFFSET('Sanitation Data'!$I$28,0,10*ROW('Sanitation Data'!I152)))</f>
        <v/>
      </c>
      <c r="DK158" s="371" t="str">
        <f ca="1">+IF(OFFSET('Sanitation Data'!$I$29,0,10*ROW('Sanitation Data'!I152))="","",OFFSET('Sanitation Data'!$I$29,0,10*ROW('Sanitation Data'!I152)))</f>
        <v/>
      </c>
      <c r="DL158" s="371" t="str">
        <f ca="1">+IF(OFFSET('Sanitation Data'!$I$30,0,10*ROW('Sanitation Data'!I152))="","",OFFSET('Sanitation Data'!$I$30,0,10*ROW('Sanitation Data'!I152)))</f>
        <v/>
      </c>
      <c r="DM158" s="371" t="str">
        <f ca="1">+IF(OFFSET('Sanitation Data'!$I$31,0,10*ROW('Sanitation Data'!I152))="","",OFFSET('Sanitation Data'!$I$31,0,10*ROW('Sanitation Data'!I152)))</f>
        <v/>
      </c>
      <c r="DN158" s="371" t="str">
        <f ca="1">+IF(OFFSET('Sanitation Data'!$I$32,0,10*ROW('Sanitation Data'!I152))="","",OFFSET('Sanitation Data'!$I$32,0,10*ROW('Sanitation Data'!I152)))</f>
        <v/>
      </c>
      <c r="DO158" s="371" t="str">
        <f ca="1">+IF(OFFSET('Hygiene Data'!$D$11,0,10*ROW('Hygiene Data'!D152))="","",OFFSET('Hygiene Data'!$D$11,0,10*ROW('Hygiene Data'!D152)))</f>
        <v/>
      </c>
      <c r="DP158" s="371" t="str">
        <f ca="1">+IF(OFFSET('Hygiene Data'!$D$12,0,10*ROW('Hygiene Data'!D152))="","",OFFSET('Hygiene Data'!$D$12,0,10*ROW('Hygiene Data'!D152)))</f>
        <v/>
      </c>
      <c r="DQ158" s="371" t="str">
        <f ca="1">+IF(OFFSET('Hygiene Data'!$D$13,0,10*ROW('Hygiene Data'!D152))="","",OFFSET('Hygiene Data'!$D$13,0,10*ROW('Hygiene Data'!D152)))</f>
        <v/>
      </c>
      <c r="DR158" s="371" t="str">
        <f ca="1">+IF(OFFSET('Hygiene Data'!$E$11,0,10*ROW('Hygiene Data'!E152))="","",OFFSET('Hygiene Data'!$E$11,0,10*ROW('Hygiene Data'!E152)))</f>
        <v/>
      </c>
      <c r="DS158" s="371" t="str">
        <f ca="1">+IF(OFFSET('Hygiene Data'!$E$12,0,10*ROW('Hygiene Data'!E152))="","",OFFSET('Hygiene Data'!$E$12,0,10*ROW('Hygiene Data'!E152)))</f>
        <v/>
      </c>
      <c r="DT158" s="371" t="str">
        <f ca="1">+IF(OFFSET('Hygiene Data'!$E$13,0,10*ROW('Hygiene Data'!E152))="","",OFFSET('Hygiene Data'!$E$13,0,10*ROW('Hygiene Data'!E152)))</f>
        <v/>
      </c>
      <c r="DU158" s="371" t="str">
        <f ca="1">+IF(OFFSET('Hygiene Data'!$F$11,0,10*ROW('Hygiene Data'!F152))="","",OFFSET('Hygiene Data'!$F$11,0,10*ROW('Hygiene Data'!F152)))</f>
        <v/>
      </c>
      <c r="DV158" s="371" t="str">
        <f ca="1">+IF(OFFSET('Hygiene Data'!$F$12,0,10*ROW('Hygiene Data'!F152))="","",OFFSET('Hygiene Data'!$F$12,0,10*ROW('Hygiene Data'!F152)))</f>
        <v/>
      </c>
      <c r="DW158" s="371" t="str">
        <f ca="1">+IF(OFFSET('Hygiene Data'!$F$13,0,10*ROW('Hygiene Data'!F152))="","",OFFSET('Hygiene Data'!$F$13,0,10*ROW('Hygiene Data'!F152)))</f>
        <v/>
      </c>
      <c r="DX158" s="371" t="str">
        <f ca="1">+IF(OFFSET('Hygiene Data'!$G$11,0,10*ROW('Hygiene Data'!G152))="","",OFFSET('Hygiene Data'!$G$11,0,10*ROW('Hygiene Data'!G152)))</f>
        <v/>
      </c>
      <c r="DY158" s="371" t="str">
        <f ca="1">+IF(OFFSET('Hygiene Data'!$G$12,0,10*ROW('Hygiene Data'!G152))="","",OFFSET('Hygiene Data'!$G$12,0,10*ROW('Hygiene Data'!G152)))</f>
        <v/>
      </c>
      <c r="DZ158" s="371" t="str">
        <f ca="1">+IF(OFFSET('Hygiene Data'!$G$13,0,10*ROW('Hygiene Data'!G152))="","",OFFSET('Hygiene Data'!$G$13,0,10*ROW('Hygiene Data'!G152)))</f>
        <v/>
      </c>
      <c r="EA158" s="371" t="str">
        <f ca="1">+IF(OFFSET('Hygiene Data'!$H$11,0,10*ROW('Hygiene Data'!H152))="","",OFFSET('Hygiene Data'!$H$11,0,10*ROW('Hygiene Data'!H152)))</f>
        <v/>
      </c>
      <c r="EB158" s="371" t="str">
        <f ca="1">+IF(OFFSET('Hygiene Data'!$H$12,0,10*ROW('Hygiene Data'!H152))="","",OFFSET('Hygiene Data'!$H$12,0,10*ROW('Hygiene Data'!H152)))</f>
        <v/>
      </c>
      <c r="EC158" s="371" t="str">
        <f ca="1">+IF(OFFSET('Hygiene Data'!$H$13,0,10*ROW('Hygiene Data'!H152))="","",OFFSET('Hygiene Data'!$H$13,0,10*ROW('Hygiene Data'!H152)))</f>
        <v/>
      </c>
      <c r="ED158" s="371" t="str">
        <f ca="1">+IF(OFFSET('Hygiene Data'!$I$11,0,10*ROW('Hygiene Data'!I152))="","",OFFSET('Hygiene Data'!$I$11,0,10*ROW('Hygiene Data'!I152)))</f>
        <v/>
      </c>
      <c r="EE158" s="371" t="str">
        <f ca="1">+IF(OFFSET('Hygiene Data'!$I$12,0,10*ROW('Hygiene Data'!I152))="","",OFFSET('Hygiene Data'!$I$12,0,10*ROW('Hygiene Data'!I152)))</f>
        <v/>
      </c>
      <c r="EF158" s="371" t="str">
        <f ca="1">+IF(OFFSET('Hygiene Data'!$I$13,0,10*ROW('Hygiene Data'!I152))="","",OFFSET('Hygiene Data'!$I$13,0,10*ROW('Hygiene Data'!I152)))</f>
        <v/>
      </c>
    </row>
    <row r="159" spans="1:136" x14ac:dyDescent="0.25">
      <c r="A159" s="480" t="str">
        <f ca="1">+IF(OFFSET('Water Data'!$B$2,0,10*ROW('Water Data'!E153))="","",OFFSET('Water Data'!$B$2,0,10*ROW('Water Data'!E153)))</f>
        <v/>
      </c>
      <c r="B159" s="480"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7" t="str">
        <f t="shared" ca="1" si="2"/>
        <v/>
      </c>
      <c r="D159" s="508"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8"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8"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8"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8"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8"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8"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8"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8"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8"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8"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8"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8"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8"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8"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8"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8"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8"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9"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9"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9"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9"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9"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9"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9"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9"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9"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9"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9"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9"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9"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9"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9"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9"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9"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9"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9"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9"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9"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9"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9"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9"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9"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9"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9"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9"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9"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9"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10"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6"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10"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10"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10"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10"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10"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10"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10"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10"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10"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10"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10"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10"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10"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10"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10"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10"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1" t="str">
        <f ca="1">+IF(OFFSET('Water Data'!$D$27,0,10*ROW('Water Data'!D153))="","",OFFSET('Water Data'!$D$27,0,10*ROW('Water Data'!D153)))</f>
        <v/>
      </c>
      <c r="BT159" s="371" t="str">
        <f ca="1">+IF(OFFSET('Water Data'!$D$28,0,10*ROW('Water Data'!D153))="","",OFFSET('Water Data'!$D$28,0,10*ROW('Water Data'!D153)))</f>
        <v/>
      </c>
      <c r="BU159" s="371" t="str">
        <f ca="1">+IF(OFFSET('Water Data'!$D$29,0,10*ROW('Water Data'!D153))="","",OFFSET('Water Data'!$D$29,0,10*ROW('Water Data'!D153)))</f>
        <v/>
      </c>
      <c r="BV159" s="371" t="str">
        <f ca="1">+IF(OFFSET('Water Data'!$E$27,0,10*ROW('Water Data'!E153))="","",OFFSET('Water Data'!$E$27,0,10*ROW('Water Data'!E153)))</f>
        <v/>
      </c>
      <c r="BW159" s="371" t="str">
        <f ca="1">+IF(OFFSET('Water Data'!$E$28,0,10*ROW('Water Data'!E153))="","",OFFSET('Water Data'!$E$28,0,10*ROW('Water Data'!E153)))</f>
        <v/>
      </c>
      <c r="BX159" s="371" t="str">
        <f ca="1">+IF(OFFSET('Water Data'!$E$29,0,10*ROW('Water Data'!E153))="","",OFFSET('Water Data'!$E$29,0,10*ROW('Water Data'!E153)))</f>
        <v/>
      </c>
      <c r="BY159" s="371" t="str">
        <f ca="1">+IF(OFFSET('Water Data'!$F$27,0,10*ROW('Water Data'!F153))="","",OFFSET('Water Data'!$F$27,0,10*ROW('Water Data'!F153)))</f>
        <v/>
      </c>
      <c r="BZ159" s="371" t="str">
        <f ca="1">+IF(OFFSET('Water Data'!$F$28,0,10*ROW('Water Data'!F153))="","",OFFSET('Water Data'!$F$28,0,10*ROW('Water Data'!F153)))</f>
        <v/>
      </c>
      <c r="CA159" s="371" t="str">
        <f ca="1">+IF(OFFSET('Water Data'!$F$29,0,10*ROW('Water Data'!F153))="","",OFFSET('Water Data'!$F$29,0,10*ROW('Water Data'!F153)))</f>
        <v/>
      </c>
      <c r="CB159" s="371" t="str">
        <f ca="1">+IF(OFFSET('Water Data'!$G$27,0,10*ROW('Water Data'!G153))="","",OFFSET('Water Data'!$G$27,0,10*ROW('Water Data'!G153)))</f>
        <v/>
      </c>
      <c r="CC159" s="371" t="str">
        <f ca="1">+IF(OFFSET('Water Data'!$G$28,0,10*ROW('Water Data'!G153))="","",OFFSET('Water Data'!$G$28,0,10*ROW('Water Data'!G153)))</f>
        <v/>
      </c>
      <c r="CD159" s="371" t="str">
        <f ca="1">+IF(OFFSET('Water Data'!$G$29,0,10*ROW('Water Data'!G153))="","",OFFSET('Water Data'!$G$29,0,10*ROW('Water Data'!G153)))</f>
        <v/>
      </c>
      <c r="CE159" s="371" t="str">
        <f ca="1">+IF(OFFSET('Water Data'!$H$27,0,10*ROW('Water Data'!H153))="","",OFFSET('Water Data'!$H$27,0,10*ROW('Water Data'!H153)))</f>
        <v/>
      </c>
      <c r="CF159" s="371" t="str">
        <f ca="1">+IF(OFFSET('Water Data'!$H$28,0,10*ROW('Water Data'!H153))="","",OFFSET('Water Data'!$H$28,0,10*ROW('Water Data'!H153)))</f>
        <v/>
      </c>
      <c r="CG159" s="371" t="str">
        <f ca="1">+IF(OFFSET('Water Data'!$H$29,0,10*ROW('Water Data'!H153))="","",OFFSET('Water Data'!$H$29,0,10*ROW('Water Data'!H153)))</f>
        <v/>
      </c>
      <c r="CH159" s="371" t="str">
        <f ca="1">+IF(OFFSET('Water Data'!$I$27,0,10*ROW('Water Data'!I153))="","",OFFSET('Water Data'!$I$27,0,10*ROW('Water Data'!I153)))</f>
        <v/>
      </c>
      <c r="CI159" s="371" t="str">
        <f ca="1">+IF(OFFSET('Water Data'!$I$28,0,10*ROW('Water Data'!I153))="","",OFFSET('Water Data'!$I$28,0,10*ROW('Water Data'!I153)))</f>
        <v/>
      </c>
      <c r="CJ159" s="371" t="str">
        <f ca="1">+IF(OFFSET('Water Data'!$I$29,0,10*ROW('Water Data'!I153))="","",OFFSET('Water Data'!$I$29,0,10*ROW('Water Data'!I153)))</f>
        <v/>
      </c>
      <c r="CK159" s="371" t="str">
        <f ca="1">+IF(OFFSET('Sanitation Data'!$D$28,0,10*ROW('Sanitation Data'!D153))="","",OFFSET('Sanitation Data'!$D$28,0,10*ROW('Sanitation Data'!D153)))</f>
        <v/>
      </c>
      <c r="CL159" s="371" t="str">
        <f ca="1">+IF(OFFSET('Sanitation Data'!$D$29,0,10*ROW('Sanitation Data'!D153))="","",OFFSET('Sanitation Data'!$D$29,0,10*ROW('Sanitation Data'!D153)))</f>
        <v/>
      </c>
      <c r="CM159" s="371" t="str">
        <f ca="1">+IF(OFFSET('Sanitation Data'!$D$30,0,10*ROW('Sanitation Data'!D153))="","",OFFSET('Sanitation Data'!$D$30,0,10*ROW('Sanitation Data'!D153)))</f>
        <v/>
      </c>
      <c r="CN159" s="371" t="str">
        <f ca="1">+IF(OFFSET('Sanitation Data'!$D$31,0,10*ROW('Sanitation Data'!D153))="","",OFFSET('Sanitation Data'!$D$31,0,10*ROW('Sanitation Data'!D153)))</f>
        <v/>
      </c>
      <c r="CO159" s="371" t="str">
        <f ca="1">+IF(OFFSET('Sanitation Data'!$D$32,0,10*ROW('Sanitation Data'!D153))="","",OFFSET('Sanitation Data'!$D$32,0,10*ROW('Sanitation Data'!D153)))</f>
        <v/>
      </c>
      <c r="CP159" s="371" t="str">
        <f ca="1">+IF(OFFSET('Sanitation Data'!$E$28,0,10*ROW('Sanitation Data'!E153))="","",OFFSET('Sanitation Data'!$E$28,0,10*ROW('Sanitation Data'!E153)))</f>
        <v/>
      </c>
      <c r="CQ159" s="371" t="str">
        <f ca="1">+IF(OFFSET('Sanitation Data'!$E$29,0,10*ROW('Sanitation Data'!E153))="","",OFFSET('Sanitation Data'!$E$29,0,10*ROW('Sanitation Data'!E153)))</f>
        <v/>
      </c>
      <c r="CR159" s="371" t="str">
        <f ca="1">+IF(OFFSET('Sanitation Data'!$E$30,0,10*ROW('Sanitation Data'!E153))="","",OFFSET('Sanitation Data'!$E$30,0,10*ROW('Sanitation Data'!E153)))</f>
        <v/>
      </c>
      <c r="CS159" s="371" t="str">
        <f ca="1">+IF(OFFSET('Sanitation Data'!$E$31,0,10*ROW('Sanitation Data'!E153))="","",OFFSET('Sanitation Data'!$E$31,0,10*ROW('Sanitation Data'!E153)))</f>
        <v/>
      </c>
      <c r="CT159" s="371" t="str">
        <f ca="1">+IF(OFFSET('Sanitation Data'!$E$32,0,10*ROW('Sanitation Data'!E153))="","",OFFSET('Sanitation Data'!$E$32,0,10*ROW('Sanitation Data'!E153)))</f>
        <v/>
      </c>
      <c r="CU159" s="371" t="str">
        <f ca="1">+IF(OFFSET('Sanitation Data'!$F$28,0,10*ROW('Sanitation Data'!F153))="","",OFFSET('Sanitation Data'!$F$28,0,10*ROW('Sanitation Data'!F153)))</f>
        <v/>
      </c>
      <c r="CV159" s="371" t="str">
        <f ca="1">+IF(OFFSET('Sanitation Data'!$F$29,0,10*ROW('Sanitation Data'!F153))="","",OFFSET('Sanitation Data'!$F$29,0,10*ROW('Sanitation Data'!F153)))</f>
        <v/>
      </c>
      <c r="CW159" s="371" t="str">
        <f ca="1">+IF(OFFSET('Sanitation Data'!$F$30,0,10*ROW('Sanitation Data'!F153))="","",OFFSET('Sanitation Data'!$F$30,0,10*ROW('Sanitation Data'!F153)))</f>
        <v/>
      </c>
      <c r="CX159" s="371" t="str">
        <f ca="1">+IF(OFFSET('Sanitation Data'!$F$31,0,10*ROW('Sanitation Data'!F153))="","",OFFSET('Sanitation Data'!$F$31,0,10*ROW('Sanitation Data'!F153)))</f>
        <v/>
      </c>
      <c r="CY159" s="371" t="str">
        <f ca="1">+IF(OFFSET('Sanitation Data'!$F$32,0,10*ROW('Sanitation Data'!F153))="","",OFFSET('Sanitation Data'!$F$32,0,10*ROW('Sanitation Data'!F153)))</f>
        <v/>
      </c>
      <c r="CZ159" s="371" t="str">
        <f ca="1">+IF(OFFSET('Sanitation Data'!$G$28,0,10*ROW('Sanitation Data'!G153))="","",OFFSET('Sanitation Data'!$G$28,0,10*ROW('Sanitation Data'!G153)))</f>
        <v/>
      </c>
      <c r="DA159" s="371" t="str">
        <f ca="1">+IF(OFFSET('Sanitation Data'!$G$29,0,10*ROW('Sanitation Data'!G153))="","",OFFSET('Sanitation Data'!$G$29,0,10*ROW('Sanitation Data'!G153)))</f>
        <v/>
      </c>
      <c r="DB159" s="371" t="str">
        <f ca="1">+IF(OFFSET('Sanitation Data'!$G$30,0,10*ROW('Sanitation Data'!G153))="","",OFFSET('Sanitation Data'!$G$30,0,10*ROW('Sanitation Data'!G153)))</f>
        <v/>
      </c>
      <c r="DC159" s="371" t="str">
        <f ca="1">+IF(OFFSET('Sanitation Data'!$G$31,0,10*ROW('Sanitation Data'!G153))="","",OFFSET('Sanitation Data'!$G$31,0,10*ROW('Sanitation Data'!G153)))</f>
        <v/>
      </c>
      <c r="DD159" s="371" t="str">
        <f ca="1">+IF(OFFSET('Sanitation Data'!$G$32,0,10*ROW('Sanitation Data'!G153))="","",OFFSET('Sanitation Data'!$G$32,0,10*ROW('Sanitation Data'!G153)))</f>
        <v/>
      </c>
      <c r="DE159" s="371" t="str">
        <f ca="1">+IF(OFFSET('Sanitation Data'!$H$28,0,10*ROW('Sanitation Data'!H153))="","",OFFSET('Sanitation Data'!$H$28,0,10*ROW('Sanitation Data'!H153)))</f>
        <v/>
      </c>
      <c r="DF159" s="371" t="str">
        <f ca="1">+IF(OFFSET('Sanitation Data'!$H$29,0,10*ROW('Sanitation Data'!H153))="","",OFFSET('Sanitation Data'!$H$29,0,10*ROW('Sanitation Data'!H153)))</f>
        <v/>
      </c>
      <c r="DG159" s="371" t="str">
        <f ca="1">+IF(OFFSET('Sanitation Data'!$H$30,0,10*ROW('Sanitation Data'!H153))="","",OFFSET('Sanitation Data'!$H$30,0,10*ROW('Sanitation Data'!H153)))</f>
        <v/>
      </c>
      <c r="DH159" s="371" t="str">
        <f ca="1">+IF(OFFSET('Sanitation Data'!$H$31,0,10*ROW('Sanitation Data'!H153))="","",OFFSET('Sanitation Data'!$H$31,0,10*ROW('Sanitation Data'!H153)))</f>
        <v/>
      </c>
      <c r="DI159" s="371" t="str">
        <f ca="1">+IF(OFFSET('Sanitation Data'!$H$32,0,10*ROW('Sanitation Data'!H153))="","",OFFSET('Sanitation Data'!$H$32,0,10*ROW('Sanitation Data'!H153)))</f>
        <v/>
      </c>
      <c r="DJ159" s="371" t="str">
        <f ca="1">+IF(OFFSET('Sanitation Data'!$I$28,0,10*ROW('Sanitation Data'!I153))="","",OFFSET('Sanitation Data'!$I$28,0,10*ROW('Sanitation Data'!I153)))</f>
        <v/>
      </c>
      <c r="DK159" s="371" t="str">
        <f ca="1">+IF(OFFSET('Sanitation Data'!$I$29,0,10*ROW('Sanitation Data'!I153))="","",OFFSET('Sanitation Data'!$I$29,0,10*ROW('Sanitation Data'!I153)))</f>
        <v/>
      </c>
      <c r="DL159" s="371" t="str">
        <f ca="1">+IF(OFFSET('Sanitation Data'!$I$30,0,10*ROW('Sanitation Data'!I153))="","",OFFSET('Sanitation Data'!$I$30,0,10*ROW('Sanitation Data'!I153)))</f>
        <v/>
      </c>
      <c r="DM159" s="371" t="str">
        <f ca="1">+IF(OFFSET('Sanitation Data'!$I$31,0,10*ROW('Sanitation Data'!I153))="","",OFFSET('Sanitation Data'!$I$31,0,10*ROW('Sanitation Data'!I153)))</f>
        <v/>
      </c>
      <c r="DN159" s="371" t="str">
        <f ca="1">+IF(OFFSET('Sanitation Data'!$I$32,0,10*ROW('Sanitation Data'!I153))="","",OFFSET('Sanitation Data'!$I$32,0,10*ROW('Sanitation Data'!I153)))</f>
        <v/>
      </c>
      <c r="DO159" s="371" t="str">
        <f ca="1">+IF(OFFSET('Hygiene Data'!$D$11,0,10*ROW('Hygiene Data'!D153))="","",OFFSET('Hygiene Data'!$D$11,0,10*ROW('Hygiene Data'!D153)))</f>
        <v/>
      </c>
      <c r="DP159" s="371" t="str">
        <f ca="1">+IF(OFFSET('Hygiene Data'!$D$12,0,10*ROW('Hygiene Data'!D153))="","",OFFSET('Hygiene Data'!$D$12,0,10*ROW('Hygiene Data'!D153)))</f>
        <v/>
      </c>
      <c r="DQ159" s="371" t="str">
        <f ca="1">+IF(OFFSET('Hygiene Data'!$D$13,0,10*ROW('Hygiene Data'!D153))="","",OFFSET('Hygiene Data'!$D$13,0,10*ROW('Hygiene Data'!D153)))</f>
        <v/>
      </c>
      <c r="DR159" s="371" t="str">
        <f ca="1">+IF(OFFSET('Hygiene Data'!$E$11,0,10*ROW('Hygiene Data'!E153))="","",OFFSET('Hygiene Data'!$E$11,0,10*ROW('Hygiene Data'!E153)))</f>
        <v/>
      </c>
      <c r="DS159" s="371" t="str">
        <f ca="1">+IF(OFFSET('Hygiene Data'!$E$12,0,10*ROW('Hygiene Data'!E153))="","",OFFSET('Hygiene Data'!$E$12,0,10*ROW('Hygiene Data'!E153)))</f>
        <v/>
      </c>
      <c r="DT159" s="371" t="str">
        <f ca="1">+IF(OFFSET('Hygiene Data'!$E$13,0,10*ROW('Hygiene Data'!E153))="","",OFFSET('Hygiene Data'!$E$13,0,10*ROW('Hygiene Data'!E153)))</f>
        <v/>
      </c>
      <c r="DU159" s="371" t="str">
        <f ca="1">+IF(OFFSET('Hygiene Data'!$F$11,0,10*ROW('Hygiene Data'!F153))="","",OFFSET('Hygiene Data'!$F$11,0,10*ROW('Hygiene Data'!F153)))</f>
        <v/>
      </c>
      <c r="DV159" s="371" t="str">
        <f ca="1">+IF(OFFSET('Hygiene Data'!$F$12,0,10*ROW('Hygiene Data'!F153))="","",OFFSET('Hygiene Data'!$F$12,0,10*ROW('Hygiene Data'!F153)))</f>
        <v/>
      </c>
      <c r="DW159" s="371" t="str">
        <f ca="1">+IF(OFFSET('Hygiene Data'!$F$13,0,10*ROW('Hygiene Data'!F153))="","",OFFSET('Hygiene Data'!$F$13,0,10*ROW('Hygiene Data'!F153)))</f>
        <v/>
      </c>
      <c r="DX159" s="371" t="str">
        <f ca="1">+IF(OFFSET('Hygiene Data'!$G$11,0,10*ROW('Hygiene Data'!G153))="","",OFFSET('Hygiene Data'!$G$11,0,10*ROW('Hygiene Data'!G153)))</f>
        <v/>
      </c>
      <c r="DY159" s="371" t="str">
        <f ca="1">+IF(OFFSET('Hygiene Data'!$G$12,0,10*ROW('Hygiene Data'!G153))="","",OFFSET('Hygiene Data'!$G$12,0,10*ROW('Hygiene Data'!G153)))</f>
        <v/>
      </c>
      <c r="DZ159" s="371" t="str">
        <f ca="1">+IF(OFFSET('Hygiene Data'!$G$13,0,10*ROW('Hygiene Data'!G153))="","",OFFSET('Hygiene Data'!$G$13,0,10*ROW('Hygiene Data'!G153)))</f>
        <v/>
      </c>
      <c r="EA159" s="371" t="str">
        <f ca="1">+IF(OFFSET('Hygiene Data'!$H$11,0,10*ROW('Hygiene Data'!H153))="","",OFFSET('Hygiene Data'!$H$11,0,10*ROW('Hygiene Data'!H153)))</f>
        <v/>
      </c>
      <c r="EB159" s="371" t="str">
        <f ca="1">+IF(OFFSET('Hygiene Data'!$H$12,0,10*ROW('Hygiene Data'!H153))="","",OFFSET('Hygiene Data'!$H$12,0,10*ROW('Hygiene Data'!H153)))</f>
        <v/>
      </c>
      <c r="EC159" s="371" t="str">
        <f ca="1">+IF(OFFSET('Hygiene Data'!$H$13,0,10*ROW('Hygiene Data'!H153))="","",OFFSET('Hygiene Data'!$H$13,0,10*ROW('Hygiene Data'!H153)))</f>
        <v/>
      </c>
      <c r="ED159" s="371" t="str">
        <f ca="1">+IF(OFFSET('Hygiene Data'!$I$11,0,10*ROW('Hygiene Data'!I153))="","",OFFSET('Hygiene Data'!$I$11,0,10*ROW('Hygiene Data'!I153)))</f>
        <v/>
      </c>
      <c r="EE159" s="371" t="str">
        <f ca="1">+IF(OFFSET('Hygiene Data'!$I$12,0,10*ROW('Hygiene Data'!I153))="","",OFFSET('Hygiene Data'!$I$12,0,10*ROW('Hygiene Data'!I153)))</f>
        <v/>
      </c>
      <c r="EF159" s="371" t="str">
        <f ca="1">+IF(OFFSET('Hygiene Data'!$I$13,0,10*ROW('Hygiene Data'!I153))="","",OFFSET('Hygiene Data'!$I$13,0,10*ROW('Hygiene Data'!I153)))</f>
        <v/>
      </c>
    </row>
    <row r="160" spans="1:136" x14ac:dyDescent="0.25">
      <c r="A160" s="480" t="str">
        <f ca="1">+IF(OFFSET('Water Data'!$B$2,0,10*ROW('Water Data'!E154))="","",OFFSET('Water Data'!$B$2,0,10*ROW('Water Data'!E154)))</f>
        <v/>
      </c>
      <c r="B160" s="480"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7" t="str">
        <f t="shared" ca="1" si="2"/>
        <v/>
      </c>
      <c r="D160" s="508"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8"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8"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8"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8"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8"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8"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8"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8"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8"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8"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8"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8"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8"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8"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8"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8"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8"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9"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9"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9"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9"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9"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9"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9"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9"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9"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9"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9"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9"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9"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9"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9"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9"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9"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9"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9"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9"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9"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9"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9"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9"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9"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9"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9"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9"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9"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9"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10"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6"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10"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10"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10"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10"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10"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10"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10"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10"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10"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10"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10"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10"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10"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10"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10"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10"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1" t="str">
        <f ca="1">+IF(OFFSET('Water Data'!$D$27,0,10*ROW('Water Data'!D154))="","",OFFSET('Water Data'!$D$27,0,10*ROW('Water Data'!D154)))</f>
        <v/>
      </c>
      <c r="BT160" s="371" t="str">
        <f ca="1">+IF(OFFSET('Water Data'!$D$28,0,10*ROW('Water Data'!D154))="","",OFFSET('Water Data'!$D$28,0,10*ROW('Water Data'!D154)))</f>
        <v/>
      </c>
      <c r="BU160" s="371" t="str">
        <f ca="1">+IF(OFFSET('Water Data'!$D$29,0,10*ROW('Water Data'!D154))="","",OFFSET('Water Data'!$D$29,0,10*ROW('Water Data'!D154)))</f>
        <v/>
      </c>
      <c r="BV160" s="371" t="str">
        <f ca="1">+IF(OFFSET('Water Data'!$E$27,0,10*ROW('Water Data'!E154))="","",OFFSET('Water Data'!$E$27,0,10*ROW('Water Data'!E154)))</f>
        <v/>
      </c>
      <c r="BW160" s="371" t="str">
        <f ca="1">+IF(OFFSET('Water Data'!$E$28,0,10*ROW('Water Data'!E154))="","",OFFSET('Water Data'!$E$28,0,10*ROW('Water Data'!E154)))</f>
        <v/>
      </c>
      <c r="BX160" s="371" t="str">
        <f ca="1">+IF(OFFSET('Water Data'!$E$29,0,10*ROW('Water Data'!E154))="","",OFFSET('Water Data'!$E$29,0,10*ROW('Water Data'!E154)))</f>
        <v/>
      </c>
      <c r="BY160" s="371" t="str">
        <f ca="1">+IF(OFFSET('Water Data'!$F$27,0,10*ROW('Water Data'!F154))="","",OFFSET('Water Data'!$F$27,0,10*ROW('Water Data'!F154)))</f>
        <v/>
      </c>
      <c r="BZ160" s="371" t="str">
        <f ca="1">+IF(OFFSET('Water Data'!$F$28,0,10*ROW('Water Data'!F154))="","",OFFSET('Water Data'!$F$28,0,10*ROW('Water Data'!F154)))</f>
        <v/>
      </c>
      <c r="CA160" s="371" t="str">
        <f ca="1">+IF(OFFSET('Water Data'!$F$29,0,10*ROW('Water Data'!F154))="","",OFFSET('Water Data'!$F$29,0,10*ROW('Water Data'!F154)))</f>
        <v/>
      </c>
      <c r="CB160" s="371" t="str">
        <f ca="1">+IF(OFFSET('Water Data'!$G$27,0,10*ROW('Water Data'!G154))="","",OFFSET('Water Data'!$G$27,0,10*ROW('Water Data'!G154)))</f>
        <v/>
      </c>
      <c r="CC160" s="371" t="str">
        <f ca="1">+IF(OFFSET('Water Data'!$G$28,0,10*ROW('Water Data'!G154))="","",OFFSET('Water Data'!$G$28,0,10*ROW('Water Data'!G154)))</f>
        <v/>
      </c>
      <c r="CD160" s="371" t="str">
        <f ca="1">+IF(OFFSET('Water Data'!$G$29,0,10*ROW('Water Data'!G154))="","",OFFSET('Water Data'!$G$29,0,10*ROW('Water Data'!G154)))</f>
        <v/>
      </c>
      <c r="CE160" s="371" t="str">
        <f ca="1">+IF(OFFSET('Water Data'!$H$27,0,10*ROW('Water Data'!H154))="","",OFFSET('Water Data'!$H$27,0,10*ROW('Water Data'!H154)))</f>
        <v/>
      </c>
      <c r="CF160" s="371" t="str">
        <f ca="1">+IF(OFFSET('Water Data'!$H$28,0,10*ROW('Water Data'!H154))="","",OFFSET('Water Data'!$H$28,0,10*ROW('Water Data'!H154)))</f>
        <v/>
      </c>
      <c r="CG160" s="371" t="str">
        <f ca="1">+IF(OFFSET('Water Data'!$H$29,0,10*ROW('Water Data'!H154))="","",OFFSET('Water Data'!$H$29,0,10*ROW('Water Data'!H154)))</f>
        <v/>
      </c>
      <c r="CH160" s="371" t="str">
        <f ca="1">+IF(OFFSET('Water Data'!$I$27,0,10*ROW('Water Data'!I154))="","",OFFSET('Water Data'!$I$27,0,10*ROW('Water Data'!I154)))</f>
        <v/>
      </c>
      <c r="CI160" s="371" t="str">
        <f ca="1">+IF(OFFSET('Water Data'!$I$28,0,10*ROW('Water Data'!I154))="","",OFFSET('Water Data'!$I$28,0,10*ROW('Water Data'!I154)))</f>
        <v/>
      </c>
      <c r="CJ160" s="371" t="str">
        <f ca="1">+IF(OFFSET('Water Data'!$I$29,0,10*ROW('Water Data'!I154))="","",OFFSET('Water Data'!$I$29,0,10*ROW('Water Data'!I154)))</f>
        <v/>
      </c>
      <c r="CK160" s="371" t="str">
        <f ca="1">+IF(OFFSET('Sanitation Data'!$D$28,0,10*ROW('Sanitation Data'!D154))="","",OFFSET('Sanitation Data'!$D$28,0,10*ROW('Sanitation Data'!D154)))</f>
        <v/>
      </c>
      <c r="CL160" s="371" t="str">
        <f ca="1">+IF(OFFSET('Sanitation Data'!$D$29,0,10*ROW('Sanitation Data'!D154))="","",OFFSET('Sanitation Data'!$D$29,0,10*ROW('Sanitation Data'!D154)))</f>
        <v/>
      </c>
      <c r="CM160" s="371" t="str">
        <f ca="1">+IF(OFFSET('Sanitation Data'!$D$30,0,10*ROW('Sanitation Data'!D154))="","",OFFSET('Sanitation Data'!$D$30,0,10*ROW('Sanitation Data'!D154)))</f>
        <v/>
      </c>
      <c r="CN160" s="371" t="str">
        <f ca="1">+IF(OFFSET('Sanitation Data'!$D$31,0,10*ROW('Sanitation Data'!D154))="","",OFFSET('Sanitation Data'!$D$31,0,10*ROW('Sanitation Data'!D154)))</f>
        <v/>
      </c>
      <c r="CO160" s="371" t="str">
        <f ca="1">+IF(OFFSET('Sanitation Data'!$D$32,0,10*ROW('Sanitation Data'!D154))="","",OFFSET('Sanitation Data'!$D$32,0,10*ROW('Sanitation Data'!D154)))</f>
        <v/>
      </c>
      <c r="CP160" s="371" t="str">
        <f ca="1">+IF(OFFSET('Sanitation Data'!$E$28,0,10*ROW('Sanitation Data'!E154))="","",OFFSET('Sanitation Data'!$E$28,0,10*ROW('Sanitation Data'!E154)))</f>
        <v/>
      </c>
      <c r="CQ160" s="371" t="str">
        <f ca="1">+IF(OFFSET('Sanitation Data'!$E$29,0,10*ROW('Sanitation Data'!E154))="","",OFFSET('Sanitation Data'!$E$29,0,10*ROW('Sanitation Data'!E154)))</f>
        <v/>
      </c>
      <c r="CR160" s="371" t="str">
        <f ca="1">+IF(OFFSET('Sanitation Data'!$E$30,0,10*ROW('Sanitation Data'!E154))="","",OFFSET('Sanitation Data'!$E$30,0,10*ROW('Sanitation Data'!E154)))</f>
        <v/>
      </c>
      <c r="CS160" s="371" t="str">
        <f ca="1">+IF(OFFSET('Sanitation Data'!$E$31,0,10*ROW('Sanitation Data'!E154))="","",OFFSET('Sanitation Data'!$E$31,0,10*ROW('Sanitation Data'!E154)))</f>
        <v/>
      </c>
      <c r="CT160" s="371" t="str">
        <f ca="1">+IF(OFFSET('Sanitation Data'!$E$32,0,10*ROW('Sanitation Data'!E154))="","",OFFSET('Sanitation Data'!$E$32,0,10*ROW('Sanitation Data'!E154)))</f>
        <v/>
      </c>
      <c r="CU160" s="371" t="str">
        <f ca="1">+IF(OFFSET('Sanitation Data'!$F$28,0,10*ROW('Sanitation Data'!F154))="","",OFFSET('Sanitation Data'!$F$28,0,10*ROW('Sanitation Data'!F154)))</f>
        <v/>
      </c>
      <c r="CV160" s="371" t="str">
        <f ca="1">+IF(OFFSET('Sanitation Data'!$F$29,0,10*ROW('Sanitation Data'!F154))="","",OFFSET('Sanitation Data'!$F$29,0,10*ROW('Sanitation Data'!F154)))</f>
        <v/>
      </c>
      <c r="CW160" s="371" t="str">
        <f ca="1">+IF(OFFSET('Sanitation Data'!$F$30,0,10*ROW('Sanitation Data'!F154))="","",OFFSET('Sanitation Data'!$F$30,0,10*ROW('Sanitation Data'!F154)))</f>
        <v/>
      </c>
      <c r="CX160" s="371" t="str">
        <f ca="1">+IF(OFFSET('Sanitation Data'!$F$31,0,10*ROW('Sanitation Data'!F154))="","",OFFSET('Sanitation Data'!$F$31,0,10*ROW('Sanitation Data'!F154)))</f>
        <v/>
      </c>
      <c r="CY160" s="371" t="str">
        <f ca="1">+IF(OFFSET('Sanitation Data'!$F$32,0,10*ROW('Sanitation Data'!F154))="","",OFFSET('Sanitation Data'!$F$32,0,10*ROW('Sanitation Data'!F154)))</f>
        <v/>
      </c>
      <c r="CZ160" s="371" t="str">
        <f ca="1">+IF(OFFSET('Sanitation Data'!$G$28,0,10*ROW('Sanitation Data'!G154))="","",OFFSET('Sanitation Data'!$G$28,0,10*ROW('Sanitation Data'!G154)))</f>
        <v/>
      </c>
      <c r="DA160" s="371" t="str">
        <f ca="1">+IF(OFFSET('Sanitation Data'!$G$29,0,10*ROW('Sanitation Data'!G154))="","",OFFSET('Sanitation Data'!$G$29,0,10*ROW('Sanitation Data'!G154)))</f>
        <v/>
      </c>
      <c r="DB160" s="371" t="str">
        <f ca="1">+IF(OFFSET('Sanitation Data'!$G$30,0,10*ROW('Sanitation Data'!G154))="","",OFFSET('Sanitation Data'!$G$30,0,10*ROW('Sanitation Data'!G154)))</f>
        <v/>
      </c>
      <c r="DC160" s="371" t="str">
        <f ca="1">+IF(OFFSET('Sanitation Data'!$G$31,0,10*ROW('Sanitation Data'!G154))="","",OFFSET('Sanitation Data'!$G$31,0,10*ROW('Sanitation Data'!G154)))</f>
        <v/>
      </c>
      <c r="DD160" s="371" t="str">
        <f ca="1">+IF(OFFSET('Sanitation Data'!$G$32,0,10*ROW('Sanitation Data'!G154))="","",OFFSET('Sanitation Data'!$G$32,0,10*ROW('Sanitation Data'!G154)))</f>
        <v/>
      </c>
      <c r="DE160" s="371" t="str">
        <f ca="1">+IF(OFFSET('Sanitation Data'!$H$28,0,10*ROW('Sanitation Data'!H154))="","",OFFSET('Sanitation Data'!$H$28,0,10*ROW('Sanitation Data'!H154)))</f>
        <v/>
      </c>
      <c r="DF160" s="371" t="str">
        <f ca="1">+IF(OFFSET('Sanitation Data'!$H$29,0,10*ROW('Sanitation Data'!H154))="","",OFFSET('Sanitation Data'!$H$29,0,10*ROW('Sanitation Data'!H154)))</f>
        <v/>
      </c>
      <c r="DG160" s="371" t="str">
        <f ca="1">+IF(OFFSET('Sanitation Data'!$H$30,0,10*ROW('Sanitation Data'!H154))="","",OFFSET('Sanitation Data'!$H$30,0,10*ROW('Sanitation Data'!H154)))</f>
        <v/>
      </c>
      <c r="DH160" s="371" t="str">
        <f ca="1">+IF(OFFSET('Sanitation Data'!$H$31,0,10*ROW('Sanitation Data'!H154))="","",OFFSET('Sanitation Data'!$H$31,0,10*ROW('Sanitation Data'!H154)))</f>
        <v/>
      </c>
      <c r="DI160" s="371" t="str">
        <f ca="1">+IF(OFFSET('Sanitation Data'!$H$32,0,10*ROW('Sanitation Data'!H154))="","",OFFSET('Sanitation Data'!$H$32,0,10*ROW('Sanitation Data'!H154)))</f>
        <v/>
      </c>
      <c r="DJ160" s="371" t="str">
        <f ca="1">+IF(OFFSET('Sanitation Data'!$I$28,0,10*ROW('Sanitation Data'!I154))="","",OFFSET('Sanitation Data'!$I$28,0,10*ROW('Sanitation Data'!I154)))</f>
        <v/>
      </c>
      <c r="DK160" s="371" t="str">
        <f ca="1">+IF(OFFSET('Sanitation Data'!$I$29,0,10*ROW('Sanitation Data'!I154))="","",OFFSET('Sanitation Data'!$I$29,0,10*ROW('Sanitation Data'!I154)))</f>
        <v/>
      </c>
      <c r="DL160" s="371" t="str">
        <f ca="1">+IF(OFFSET('Sanitation Data'!$I$30,0,10*ROW('Sanitation Data'!I154))="","",OFFSET('Sanitation Data'!$I$30,0,10*ROW('Sanitation Data'!I154)))</f>
        <v/>
      </c>
      <c r="DM160" s="371" t="str">
        <f ca="1">+IF(OFFSET('Sanitation Data'!$I$31,0,10*ROW('Sanitation Data'!I154))="","",OFFSET('Sanitation Data'!$I$31,0,10*ROW('Sanitation Data'!I154)))</f>
        <v/>
      </c>
      <c r="DN160" s="371" t="str">
        <f ca="1">+IF(OFFSET('Sanitation Data'!$I$32,0,10*ROW('Sanitation Data'!I154))="","",OFFSET('Sanitation Data'!$I$32,0,10*ROW('Sanitation Data'!I154)))</f>
        <v/>
      </c>
      <c r="DO160" s="371" t="str">
        <f ca="1">+IF(OFFSET('Hygiene Data'!$D$11,0,10*ROW('Hygiene Data'!D154))="","",OFFSET('Hygiene Data'!$D$11,0,10*ROW('Hygiene Data'!D154)))</f>
        <v/>
      </c>
      <c r="DP160" s="371" t="str">
        <f ca="1">+IF(OFFSET('Hygiene Data'!$D$12,0,10*ROW('Hygiene Data'!D154))="","",OFFSET('Hygiene Data'!$D$12,0,10*ROW('Hygiene Data'!D154)))</f>
        <v/>
      </c>
      <c r="DQ160" s="371" t="str">
        <f ca="1">+IF(OFFSET('Hygiene Data'!$D$13,0,10*ROW('Hygiene Data'!D154))="","",OFFSET('Hygiene Data'!$D$13,0,10*ROW('Hygiene Data'!D154)))</f>
        <v/>
      </c>
      <c r="DR160" s="371" t="str">
        <f ca="1">+IF(OFFSET('Hygiene Data'!$E$11,0,10*ROW('Hygiene Data'!E154))="","",OFFSET('Hygiene Data'!$E$11,0,10*ROW('Hygiene Data'!E154)))</f>
        <v/>
      </c>
      <c r="DS160" s="371" t="str">
        <f ca="1">+IF(OFFSET('Hygiene Data'!$E$12,0,10*ROW('Hygiene Data'!E154))="","",OFFSET('Hygiene Data'!$E$12,0,10*ROW('Hygiene Data'!E154)))</f>
        <v/>
      </c>
      <c r="DT160" s="371" t="str">
        <f ca="1">+IF(OFFSET('Hygiene Data'!$E$13,0,10*ROW('Hygiene Data'!E154))="","",OFFSET('Hygiene Data'!$E$13,0,10*ROW('Hygiene Data'!E154)))</f>
        <v/>
      </c>
      <c r="DU160" s="371" t="str">
        <f ca="1">+IF(OFFSET('Hygiene Data'!$F$11,0,10*ROW('Hygiene Data'!F154))="","",OFFSET('Hygiene Data'!$F$11,0,10*ROW('Hygiene Data'!F154)))</f>
        <v/>
      </c>
      <c r="DV160" s="371" t="str">
        <f ca="1">+IF(OFFSET('Hygiene Data'!$F$12,0,10*ROW('Hygiene Data'!F154))="","",OFFSET('Hygiene Data'!$F$12,0,10*ROW('Hygiene Data'!F154)))</f>
        <v/>
      </c>
      <c r="DW160" s="371" t="str">
        <f ca="1">+IF(OFFSET('Hygiene Data'!$F$13,0,10*ROW('Hygiene Data'!F154))="","",OFFSET('Hygiene Data'!$F$13,0,10*ROW('Hygiene Data'!F154)))</f>
        <v/>
      </c>
      <c r="DX160" s="371" t="str">
        <f ca="1">+IF(OFFSET('Hygiene Data'!$G$11,0,10*ROW('Hygiene Data'!G154))="","",OFFSET('Hygiene Data'!$G$11,0,10*ROW('Hygiene Data'!G154)))</f>
        <v/>
      </c>
      <c r="DY160" s="371" t="str">
        <f ca="1">+IF(OFFSET('Hygiene Data'!$G$12,0,10*ROW('Hygiene Data'!G154))="","",OFFSET('Hygiene Data'!$G$12,0,10*ROW('Hygiene Data'!G154)))</f>
        <v/>
      </c>
      <c r="DZ160" s="371" t="str">
        <f ca="1">+IF(OFFSET('Hygiene Data'!$G$13,0,10*ROW('Hygiene Data'!G154))="","",OFFSET('Hygiene Data'!$G$13,0,10*ROW('Hygiene Data'!G154)))</f>
        <v/>
      </c>
      <c r="EA160" s="371" t="str">
        <f ca="1">+IF(OFFSET('Hygiene Data'!$H$11,0,10*ROW('Hygiene Data'!H154))="","",OFFSET('Hygiene Data'!$H$11,0,10*ROW('Hygiene Data'!H154)))</f>
        <v/>
      </c>
      <c r="EB160" s="371" t="str">
        <f ca="1">+IF(OFFSET('Hygiene Data'!$H$12,0,10*ROW('Hygiene Data'!H154))="","",OFFSET('Hygiene Data'!$H$12,0,10*ROW('Hygiene Data'!H154)))</f>
        <v/>
      </c>
      <c r="EC160" s="371" t="str">
        <f ca="1">+IF(OFFSET('Hygiene Data'!$H$13,0,10*ROW('Hygiene Data'!H154))="","",OFFSET('Hygiene Data'!$H$13,0,10*ROW('Hygiene Data'!H154)))</f>
        <v/>
      </c>
      <c r="ED160" s="371" t="str">
        <f ca="1">+IF(OFFSET('Hygiene Data'!$I$11,0,10*ROW('Hygiene Data'!I154))="","",OFFSET('Hygiene Data'!$I$11,0,10*ROW('Hygiene Data'!I154)))</f>
        <v/>
      </c>
      <c r="EE160" s="371" t="str">
        <f ca="1">+IF(OFFSET('Hygiene Data'!$I$12,0,10*ROW('Hygiene Data'!I154))="","",OFFSET('Hygiene Data'!$I$12,0,10*ROW('Hygiene Data'!I154)))</f>
        <v/>
      </c>
      <c r="EF160" s="371" t="str">
        <f ca="1">+IF(OFFSET('Hygiene Data'!$I$13,0,10*ROW('Hygiene Data'!I154))="","",OFFSET('Hygiene Data'!$I$13,0,10*ROW('Hygiene Data'!I154)))</f>
        <v/>
      </c>
    </row>
    <row r="161" spans="1:136" x14ac:dyDescent="0.25">
      <c r="A161" s="480" t="str">
        <f ca="1">+IF(OFFSET('Water Data'!$B$2,0,10*ROW('Water Data'!E155))="","",OFFSET('Water Data'!$B$2,0,10*ROW('Water Data'!E155)))</f>
        <v/>
      </c>
      <c r="B161" s="480"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7" t="str">
        <f t="shared" ca="1" si="2"/>
        <v/>
      </c>
      <c r="D161" s="508"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8"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8"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8"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8"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8"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8"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8"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8"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8"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8"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8"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8"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8"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8"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8"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8"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8"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9"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9"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9"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9"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9"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9"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9"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9"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9"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9"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9"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9"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9"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9"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9"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9"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9"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9"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9"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9"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9"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9"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9"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9"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9"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9"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9"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9"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9"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9"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10"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6"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10"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10"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10"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10"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10"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10"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10"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10"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10"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10"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10"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10"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10"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10"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10"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10"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1" t="str">
        <f ca="1">+IF(OFFSET('Water Data'!$D$27,0,10*ROW('Water Data'!D155))="","",OFFSET('Water Data'!$D$27,0,10*ROW('Water Data'!D155)))</f>
        <v/>
      </c>
      <c r="BT161" s="371" t="str">
        <f ca="1">+IF(OFFSET('Water Data'!$D$28,0,10*ROW('Water Data'!D155))="","",OFFSET('Water Data'!$D$28,0,10*ROW('Water Data'!D155)))</f>
        <v/>
      </c>
      <c r="BU161" s="371" t="str">
        <f ca="1">+IF(OFFSET('Water Data'!$D$29,0,10*ROW('Water Data'!D155))="","",OFFSET('Water Data'!$D$29,0,10*ROW('Water Data'!D155)))</f>
        <v/>
      </c>
      <c r="BV161" s="371" t="str">
        <f ca="1">+IF(OFFSET('Water Data'!$E$27,0,10*ROW('Water Data'!E155))="","",OFFSET('Water Data'!$E$27,0,10*ROW('Water Data'!E155)))</f>
        <v/>
      </c>
      <c r="BW161" s="371" t="str">
        <f ca="1">+IF(OFFSET('Water Data'!$E$28,0,10*ROW('Water Data'!E155))="","",OFFSET('Water Data'!$E$28,0,10*ROW('Water Data'!E155)))</f>
        <v/>
      </c>
      <c r="BX161" s="371" t="str">
        <f ca="1">+IF(OFFSET('Water Data'!$E$29,0,10*ROW('Water Data'!E155))="","",OFFSET('Water Data'!$E$29,0,10*ROW('Water Data'!E155)))</f>
        <v/>
      </c>
      <c r="BY161" s="371" t="str">
        <f ca="1">+IF(OFFSET('Water Data'!$F$27,0,10*ROW('Water Data'!F155))="","",OFFSET('Water Data'!$F$27,0,10*ROW('Water Data'!F155)))</f>
        <v/>
      </c>
      <c r="BZ161" s="371" t="str">
        <f ca="1">+IF(OFFSET('Water Data'!$F$28,0,10*ROW('Water Data'!F155))="","",OFFSET('Water Data'!$F$28,0,10*ROW('Water Data'!F155)))</f>
        <v/>
      </c>
      <c r="CA161" s="371" t="str">
        <f ca="1">+IF(OFFSET('Water Data'!$F$29,0,10*ROW('Water Data'!F155))="","",OFFSET('Water Data'!$F$29,0,10*ROW('Water Data'!F155)))</f>
        <v/>
      </c>
      <c r="CB161" s="371" t="str">
        <f ca="1">+IF(OFFSET('Water Data'!$G$27,0,10*ROW('Water Data'!G155))="","",OFFSET('Water Data'!$G$27,0,10*ROW('Water Data'!G155)))</f>
        <v/>
      </c>
      <c r="CC161" s="371" t="str">
        <f ca="1">+IF(OFFSET('Water Data'!$G$28,0,10*ROW('Water Data'!G155))="","",OFFSET('Water Data'!$G$28,0,10*ROW('Water Data'!G155)))</f>
        <v/>
      </c>
      <c r="CD161" s="371" t="str">
        <f ca="1">+IF(OFFSET('Water Data'!$G$29,0,10*ROW('Water Data'!G155))="","",OFFSET('Water Data'!$G$29,0,10*ROW('Water Data'!G155)))</f>
        <v/>
      </c>
      <c r="CE161" s="371" t="str">
        <f ca="1">+IF(OFFSET('Water Data'!$H$27,0,10*ROW('Water Data'!H155))="","",OFFSET('Water Data'!$H$27,0,10*ROW('Water Data'!H155)))</f>
        <v/>
      </c>
      <c r="CF161" s="371" t="str">
        <f ca="1">+IF(OFFSET('Water Data'!$H$28,0,10*ROW('Water Data'!H155))="","",OFFSET('Water Data'!$H$28,0,10*ROW('Water Data'!H155)))</f>
        <v/>
      </c>
      <c r="CG161" s="371" t="str">
        <f ca="1">+IF(OFFSET('Water Data'!$H$29,0,10*ROW('Water Data'!H155))="","",OFFSET('Water Data'!$H$29,0,10*ROW('Water Data'!H155)))</f>
        <v/>
      </c>
      <c r="CH161" s="371" t="str">
        <f ca="1">+IF(OFFSET('Water Data'!$I$27,0,10*ROW('Water Data'!I155))="","",OFFSET('Water Data'!$I$27,0,10*ROW('Water Data'!I155)))</f>
        <v/>
      </c>
      <c r="CI161" s="371" t="str">
        <f ca="1">+IF(OFFSET('Water Data'!$I$28,0,10*ROW('Water Data'!I155))="","",OFFSET('Water Data'!$I$28,0,10*ROW('Water Data'!I155)))</f>
        <v/>
      </c>
      <c r="CJ161" s="371" t="str">
        <f ca="1">+IF(OFFSET('Water Data'!$I$29,0,10*ROW('Water Data'!I155))="","",OFFSET('Water Data'!$I$29,0,10*ROW('Water Data'!I155)))</f>
        <v/>
      </c>
      <c r="CK161" s="371" t="str">
        <f ca="1">+IF(OFFSET('Sanitation Data'!$D$28,0,10*ROW('Sanitation Data'!D155))="","",OFFSET('Sanitation Data'!$D$28,0,10*ROW('Sanitation Data'!D155)))</f>
        <v/>
      </c>
      <c r="CL161" s="371" t="str">
        <f ca="1">+IF(OFFSET('Sanitation Data'!$D$29,0,10*ROW('Sanitation Data'!D155))="","",OFFSET('Sanitation Data'!$D$29,0,10*ROW('Sanitation Data'!D155)))</f>
        <v/>
      </c>
      <c r="CM161" s="371" t="str">
        <f ca="1">+IF(OFFSET('Sanitation Data'!$D$30,0,10*ROW('Sanitation Data'!D155))="","",OFFSET('Sanitation Data'!$D$30,0,10*ROW('Sanitation Data'!D155)))</f>
        <v/>
      </c>
      <c r="CN161" s="371" t="str">
        <f ca="1">+IF(OFFSET('Sanitation Data'!$D$31,0,10*ROW('Sanitation Data'!D155))="","",OFFSET('Sanitation Data'!$D$31,0,10*ROW('Sanitation Data'!D155)))</f>
        <v/>
      </c>
      <c r="CO161" s="371" t="str">
        <f ca="1">+IF(OFFSET('Sanitation Data'!$D$32,0,10*ROW('Sanitation Data'!D155))="","",OFFSET('Sanitation Data'!$D$32,0,10*ROW('Sanitation Data'!D155)))</f>
        <v/>
      </c>
      <c r="CP161" s="371" t="str">
        <f ca="1">+IF(OFFSET('Sanitation Data'!$E$28,0,10*ROW('Sanitation Data'!E155))="","",OFFSET('Sanitation Data'!$E$28,0,10*ROW('Sanitation Data'!E155)))</f>
        <v/>
      </c>
      <c r="CQ161" s="371" t="str">
        <f ca="1">+IF(OFFSET('Sanitation Data'!$E$29,0,10*ROW('Sanitation Data'!E155))="","",OFFSET('Sanitation Data'!$E$29,0,10*ROW('Sanitation Data'!E155)))</f>
        <v/>
      </c>
      <c r="CR161" s="371" t="str">
        <f ca="1">+IF(OFFSET('Sanitation Data'!$E$30,0,10*ROW('Sanitation Data'!E155))="","",OFFSET('Sanitation Data'!$E$30,0,10*ROW('Sanitation Data'!E155)))</f>
        <v/>
      </c>
      <c r="CS161" s="371" t="str">
        <f ca="1">+IF(OFFSET('Sanitation Data'!$E$31,0,10*ROW('Sanitation Data'!E155))="","",OFFSET('Sanitation Data'!$E$31,0,10*ROW('Sanitation Data'!E155)))</f>
        <v/>
      </c>
      <c r="CT161" s="371" t="str">
        <f ca="1">+IF(OFFSET('Sanitation Data'!$E$32,0,10*ROW('Sanitation Data'!E155))="","",OFFSET('Sanitation Data'!$E$32,0,10*ROW('Sanitation Data'!E155)))</f>
        <v/>
      </c>
      <c r="CU161" s="371" t="str">
        <f ca="1">+IF(OFFSET('Sanitation Data'!$F$28,0,10*ROW('Sanitation Data'!F155))="","",OFFSET('Sanitation Data'!$F$28,0,10*ROW('Sanitation Data'!F155)))</f>
        <v/>
      </c>
      <c r="CV161" s="371" t="str">
        <f ca="1">+IF(OFFSET('Sanitation Data'!$F$29,0,10*ROW('Sanitation Data'!F155))="","",OFFSET('Sanitation Data'!$F$29,0,10*ROW('Sanitation Data'!F155)))</f>
        <v/>
      </c>
      <c r="CW161" s="371" t="str">
        <f ca="1">+IF(OFFSET('Sanitation Data'!$F$30,0,10*ROW('Sanitation Data'!F155))="","",OFFSET('Sanitation Data'!$F$30,0,10*ROW('Sanitation Data'!F155)))</f>
        <v/>
      </c>
      <c r="CX161" s="371" t="str">
        <f ca="1">+IF(OFFSET('Sanitation Data'!$F$31,0,10*ROW('Sanitation Data'!F155))="","",OFFSET('Sanitation Data'!$F$31,0,10*ROW('Sanitation Data'!F155)))</f>
        <v/>
      </c>
      <c r="CY161" s="371" t="str">
        <f ca="1">+IF(OFFSET('Sanitation Data'!$F$32,0,10*ROW('Sanitation Data'!F155))="","",OFFSET('Sanitation Data'!$F$32,0,10*ROW('Sanitation Data'!F155)))</f>
        <v/>
      </c>
      <c r="CZ161" s="371" t="str">
        <f ca="1">+IF(OFFSET('Sanitation Data'!$G$28,0,10*ROW('Sanitation Data'!G155))="","",OFFSET('Sanitation Data'!$G$28,0,10*ROW('Sanitation Data'!G155)))</f>
        <v/>
      </c>
      <c r="DA161" s="371" t="str">
        <f ca="1">+IF(OFFSET('Sanitation Data'!$G$29,0,10*ROW('Sanitation Data'!G155))="","",OFFSET('Sanitation Data'!$G$29,0,10*ROW('Sanitation Data'!G155)))</f>
        <v/>
      </c>
      <c r="DB161" s="371" t="str">
        <f ca="1">+IF(OFFSET('Sanitation Data'!$G$30,0,10*ROW('Sanitation Data'!G155))="","",OFFSET('Sanitation Data'!$G$30,0,10*ROW('Sanitation Data'!G155)))</f>
        <v/>
      </c>
      <c r="DC161" s="371" t="str">
        <f ca="1">+IF(OFFSET('Sanitation Data'!$G$31,0,10*ROW('Sanitation Data'!G155))="","",OFFSET('Sanitation Data'!$G$31,0,10*ROW('Sanitation Data'!G155)))</f>
        <v/>
      </c>
      <c r="DD161" s="371" t="str">
        <f ca="1">+IF(OFFSET('Sanitation Data'!$G$32,0,10*ROW('Sanitation Data'!G155))="","",OFFSET('Sanitation Data'!$G$32,0,10*ROW('Sanitation Data'!G155)))</f>
        <v/>
      </c>
      <c r="DE161" s="371" t="str">
        <f ca="1">+IF(OFFSET('Sanitation Data'!$H$28,0,10*ROW('Sanitation Data'!H155))="","",OFFSET('Sanitation Data'!$H$28,0,10*ROW('Sanitation Data'!H155)))</f>
        <v/>
      </c>
      <c r="DF161" s="371" t="str">
        <f ca="1">+IF(OFFSET('Sanitation Data'!$H$29,0,10*ROW('Sanitation Data'!H155))="","",OFFSET('Sanitation Data'!$H$29,0,10*ROW('Sanitation Data'!H155)))</f>
        <v/>
      </c>
      <c r="DG161" s="371" t="str">
        <f ca="1">+IF(OFFSET('Sanitation Data'!$H$30,0,10*ROW('Sanitation Data'!H155))="","",OFFSET('Sanitation Data'!$H$30,0,10*ROW('Sanitation Data'!H155)))</f>
        <v/>
      </c>
      <c r="DH161" s="371" t="str">
        <f ca="1">+IF(OFFSET('Sanitation Data'!$H$31,0,10*ROW('Sanitation Data'!H155))="","",OFFSET('Sanitation Data'!$H$31,0,10*ROW('Sanitation Data'!H155)))</f>
        <v/>
      </c>
      <c r="DI161" s="371" t="str">
        <f ca="1">+IF(OFFSET('Sanitation Data'!$H$32,0,10*ROW('Sanitation Data'!H155))="","",OFFSET('Sanitation Data'!$H$32,0,10*ROW('Sanitation Data'!H155)))</f>
        <v/>
      </c>
      <c r="DJ161" s="371" t="str">
        <f ca="1">+IF(OFFSET('Sanitation Data'!$I$28,0,10*ROW('Sanitation Data'!I155))="","",OFFSET('Sanitation Data'!$I$28,0,10*ROW('Sanitation Data'!I155)))</f>
        <v/>
      </c>
      <c r="DK161" s="371" t="str">
        <f ca="1">+IF(OFFSET('Sanitation Data'!$I$29,0,10*ROW('Sanitation Data'!I155))="","",OFFSET('Sanitation Data'!$I$29,0,10*ROW('Sanitation Data'!I155)))</f>
        <v/>
      </c>
      <c r="DL161" s="371" t="str">
        <f ca="1">+IF(OFFSET('Sanitation Data'!$I$30,0,10*ROW('Sanitation Data'!I155))="","",OFFSET('Sanitation Data'!$I$30,0,10*ROW('Sanitation Data'!I155)))</f>
        <v/>
      </c>
      <c r="DM161" s="371" t="str">
        <f ca="1">+IF(OFFSET('Sanitation Data'!$I$31,0,10*ROW('Sanitation Data'!I155))="","",OFFSET('Sanitation Data'!$I$31,0,10*ROW('Sanitation Data'!I155)))</f>
        <v/>
      </c>
      <c r="DN161" s="371" t="str">
        <f ca="1">+IF(OFFSET('Sanitation Data'!$I$32,0,10*ROW('Sanitation Data'!I155))="","",OFFSET('Sanitation Data'!$I$32,0,10*ROW('Sanitation Data'!I155)))</f>
        <v/>
      </c>
      <c r="DO161" s="371" t="str">
        <f ca="1">+IF(OFFSET('Hygiene Data'!$D$11,0,10*ROW('Hygiene Data'!D155))="","",OFFSET('Hygiene Data'!$D$11,0,10*ROW('Hygiene Data'!D155)))</f>
        <v/>
      </c>
      <c r="DP161" s="371" t="str">
        <f ca="1">+IF(OFFSET('Hygiene Data'!$D$12,0,10*ROW('Hygiene Data'!D155))="","",OFFSET('Hygiene Data'!$D$12,0,10*ROW('Hygiene Data'!D155)))</f>
        <v/>
      </c>
      <c r="DQ161" s="371" t="str">
        <f ca="1">+IF(OFFSET('Hygiene Data'!$D$13,0,10*ROW('Hygiene Data'!D155))="","",OFFSET('Hygiene Data'!$D$13,0,10*ROW('Hygiene Data'!D155)))</f>
        <v/>
      </c>
      <c r="DR161" s="371" t="str">
        <f ca="1">+IF(OFFSET('Hygiene Data'!$E$11,0,10*ROW('Hygiene Data'!E155))="","",OFFSET('Hygiene Data'!$E$11,0,10*ROW('Hygiene Data'!E155)))</f>
        <v/>
      </c>
      <c r="DS161" s="371" t="str">
        <f ca="1">+IF(OFFSET('Hygiene Data'!$E$12,0,10*ROW('Hygiene Data'!E155))="","",OFFSET('Hygiene Data'!$E$12,0,10*ROW('Hygiene Data'!E155)))</f>
        <v/>
      </c>
      <c r="DT161" s="371" t="str">
        <f ca="1">+IF(OFFSET('Hygiene Data'!$E$13,0,10*ROW('Hygiene Data'!E155))="","",OFFSET('Hygiene Data'!$E$13,0,10*ROW('Hygiene Data'!E155)))</f>
        <v/>
      </c>
      <c r="DU161" s="371" t="str">
        <f ca="1">+IF(OFFSET('Hygiene Data'!$F$11,0,10*ROW('Hygiene Data'!F155))="","",OFFSET('Hygiene Data'!$F$11,0,10*ROW('Hygiene Data'!F155)))</f>
        <v/>
      </c>
      <c r="DV161" s="371" t="str">
        <f ca="1">+IF(OFFSET('Hygiene Data'!$F$12,0,10*ROW('Hygiene Data'!F155))="","",OFFSET('Hygiene Data'!$F$12,0,10*ROW('Hygiene Data'!F155)))</f>
        <v/>
      </c>
      <c r="DW161" s="371" t="str">
        <f ca="1">+IF(OFFSET('Hygiene Data'!$F$13,0,10*ROW('Hygiene Data'!F155))="","",OFFSET('Hygiene Data'!$F$13,0,10*ROW('Hygiene Data'!F155)))</f>
        <v/>
      </c>
      <c r="DX161" s="371" t="str">
        <f ca="1">+IF(OFFSET('Hygiene Data'!$G$11,0,10*ROW('Hygiene Data'!G155))="","",OFFSET('Hygiene Data'!$G$11,0,10*ROW('Hygiene Data'!G155)))</f>
        <v/>
      </c>
      <c r="DY161" s="371" t="str">
        <f ca="1">+IF(OFFSET('Hygiene Data'!$G$12,0,10*ROW('Hygiene Data'!G155))="","",OFFSET('Hygiene Data'!$G$12,0,10*ROW('Hygiene Data'!G155)))</f>
        <v/>
      </c>
      <c r="DZ161" s="371" t="str">
        <f ca="1">+IF(OFFSET('Hygiene Data'!$G$13,0,10*ROW('Hygiene Data'!G155))="","",OFFSET('Hygiene Data'!$G$13,0,10*ROW('Hygiene Data'!G155)))</f>
        <v/>
      </c>
      <c r="EA161" s="371" t="str">
        <f ca="1">+IF(OFFSET('Hygiene Data'!$H$11,0,10*ROW('Hygiene Data'!H155))="","",OFFSET('Hygiene Data'!$H$11,0,10*ROW('Hygiene Data'!H155)))</f>
        <v/>
      </c>
      <c r="EB161" s="371" t="str">
        <f ca="1">+IF(OFFSET('Hygiene Data'!$H$12,0,10*ROW('Hygiene Data'!H155))="","",OFFSET('Hygiene Data'!$H$12,0,10*ROW('Hygiene Data'!H155)))</f>
        <v/>
      </c>
      <c r="EC161" s="371" t="str">
        <f ca="1">+IF(OFFSET('Hygiene Data'!$H$13,0,10*ROW('Hygiene Data'!H155))="","",OFFSET('Hygiene Data'!$H$13,0,10*ROW('Hygiene Data'!H155)))</f>
        <v/>
      </c>
      <c r="ED161" s="371" t="str">
        <f ca="1">+IF(OFFSET('Hygiene Data'!$I$11,0,10*ROW('Hygiene Data'!I155))="","",OFFSET('Hygiene Data'!$I$11,0,10*ROW('Hygiene Data'!I155)))</f>
        <v/>
      </c>
      <c r="EE161" s="371" t="str">
        <f ca="1">+IF(OFFSET('Hygiene Data'!$I$12,0,10*ROW('Hygiene Data'!I155))="","",OFFSET('Hygiene Data'!$I$12,0,10*ROW('Hygiene Data'!I155)))</f>
        <v/>
      </c>
      <c r="EF161" s="371" t="str">
        <f ca="1">+IF(OFFSET('Hygiene Data'!$I$13,0,10*ROW('Hygiene Data'!I155))="","",OFFSET('Hygiene Data'!$I$13,0,10*ROW('Hygiene Data'!I155)))</f>
        <v/>
      </c>
    </row>
    <row r="162" spans="1:136" x14ac:dyDescent="0.25">
      <c r="A162" s="480" t="str">
        <f ca="1">+IF(OFFSET('Water Data'!$B$2,0,10*ROW('Water Data'!E156))="","",OFFSET('Water Data'!$B$2,0,10*ROW('Water Data'!E156)))</f>
        <v/>
      </c>
      <c r="B162" s="480"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7" t="str">
        <f t="shared" ca="1" si="2"/>
        <v/>
      </c>
      <c r="D162" s="508"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8"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8"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8"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8"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8"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8"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8"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8"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8"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8"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8"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8"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8"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8"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8"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8"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8"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9"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9"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9"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9"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9"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9"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9"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9"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9"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9"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9"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9"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9"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9"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9"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9"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9"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9"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9"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9"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9"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9"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9"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9"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9"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9"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9"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9"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9"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9"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10"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6"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10"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10"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10"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10"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10"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10"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10"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10"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10"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10"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10"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10"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10"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10"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10"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10"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1" t="str">
        <f ca="1">+IF(OFFSET('Water Data'!$D$27,0,10*ROW('Water Data'!D156))="","",OFFSET('Water Data'!$D$27,0,10*ROW('Water Data'!D156)))</f>
        <v/>
      </c>
      <c r="BT162" s="371" t="str">
        <f ca="1">+IF(OFFSET('Water Data'!$D$28,0,10*ROW('Water Data'!D156))="","",OFFSET('Water Data'!$D$28,0,10*ROW('Water Data'!D156)))</f>
        <v/>
      </c>
      <c r="BU162" s="371" t="str">
        <f ca="1">+IF(OFFSET('Water Data'!$D$29,0,10*ROW('Water Data'!D156))="","",OFFSET('Water Data'!$D$29,0,10*ROW('Water Data'!D156)))</f>
        <v/>
      </c>
      <c r="BV162" s="371" t="str">
        <f ca="1">+IF(OFFSET('Water Data'!$E$27,0,10*ROW('Water Data'!E156))="","",OFFSET('Water Data'!$E$27,0,10*ROW('Water Data'!E156)))</f>
        <v/>
      </c>
      <c r="BW162" s="371" t="str">
        <f ca="1">+IF(OFFSET('Water Data'!$E$28,0,10*ROW('Water Data'!E156))="","",OFFSET('Water Data'!$E$28,0,10*ROW('Water Data'!E156)))</f>
        <v/>
      </c>
      <c r="BX162" s="371" t="str">
        <f ca="1">+IF(OFFSET('Water Data'!$E$29,0,10*ROW('Water Data'!E156))="","",OFFSET('Water Data'!$E$29,0,10*ROW('Water Data'!E156)))</f>
        <v/>
      </c>
      <c r="BY162" s="371" t="str">
        <f ca="1">+IF(OFFSET('Water Data'!$F$27,0,10*ROW('Water Data'!F156))="","",OFFSET('Water Data'!$F$27,0,10*ROW('Water Data'!F156)))</f>
        <v/>
      </c>
      <c r="BZ162" s="371" t="str">
        <f ca="1">+IF(OFFSET('Water Data'!$F$28,0,10*ROW('Water Data'!F156))="","",OFFSET('Water Data'!$F$28,0,10*ROW('Water Data'!F156)))</f>
        <v/>
      </c>
      <c r="CA162" s="371" t="str">
        <f ca="1">+IF(OFFSET('Water Data'!$F$29,0,10*ROW('Water Data'!F156))="","",OFFSET('Water Data'!$F$29,0,10*ROW('Water Data'!F156)))</f>
        <v/>
      </c>
      <c r="CB162" s="371" t="str">
        <f ca="1">+IF(OFFSET('Water Data'!$G$27,0,10*ROW('Water Data'!G156))="","",OFFSET('Water Data'!$G$27,0,10*ROW('Water Data'!G156)))</f>
        <v/>
      </c>
      <c r="CC162" s="371" t="str">
        <f ca="1">+IF(OFFSET('Water Data'!$G$28,0,10*ROW('Water Data'!G156))="","",OFFSET('Water Data'!$G$28,0,10*ROW('Water Data'!G156)))</f>
        <v/>
      </c>
      <c r="CD162" s="371" t="str">
        <f ca="1">+IF(OFFSET('Water Data'!$G$29,0,10*ROW('Water Data'!G156))="","",OFFSET('Water Data'!$G$29,0,10*ROW('Water Data'!G156)))</f>
        <v/>
      </c>
      <c r="CE162" s="371" t="str">
        <f ca="1">+IF(OFFSET('Water Data'!$H$27,0,10*ROW('Water Data'!H156))="","",OFFSET('Water Data'!$H$27,0,10*ROW('Water Data'!H156)))</f>
        <v/>
      </c>
      <c r="CF162" s="371" t="str">
        <f ca="1">+IF(OFFSET('Water Data'!$H$28,0,10*ROW('Water Data'!H156))="","",OFFSET('Water Data'!$H$28,0,10*ROW('Water Data'!H156)))</f>
        <v/>
      </c>
      <c r="CG162" s="371" t="str">
        <f ca="1">+IF(OFFSET('Water Data'!$H$29,0,10*ROW('Water Data'!H156))="","",OFFSET('Water Data'!$H$29,0,10*ROW('Water Data'!H156)))</f>
        <v/>
      </c>
      <c r="CH162" s="371" t="str">
        <f ca="1">+IF(OFFSET('Water Data'!$I$27,0,10*ROW('Water Data'!I156))="","",OFFSET('Water Data'!$I$27,0,10*ROW('Water Data'!I156)))</f>
        <v/>
      </c>
      <c r="CI162" s="371" t="str">
        <f ca="1">+IF(OFFSET('Water Data'!$I$28,0,10*ROW('Water Data'!I156))="","",OFFSET('Water Data'!$I$28,0,10*ROW('Water Data'!I156)))</f>
        <v/>
      </c>
      <c r="CJ162" s="371" t="str">
        <f ca="1">+IF(OFFSET('Water Data'!$I$29,0,10*ROW('Water Data'!I156))="","",OFFSET('Water Data'!$I$29,0,10*ROW('Water Data'!I156)))</f>
        <v/>
      </c>
      <c r="CK162" s="371" t="str">
        <f ca="1">+IF(OFFSET('Sanitation Data'!$D$28,0,10*ROW('Sanitation Data'!D156))="","",OFFSET('Sanitation Data'!$D$28,0,10*ROW('Sanitation Data'!D156)))</f>
        <v/>
      </c>
      <c r="CL162" s="371" t="str">
        <f ca="1">+IF(OFFSET('Sanitation Data'!$D$29,0,10*ROW('Sanitation Data'!D156))="","",OFFSET('Sanitation Data'!$D$29,0,10*ROW('Sanitation Data'!D156)))</f>
        <v/>
      </c>
      <c r="CM162" s="371" t="str">
        <f ca="1">+IF(OFFSET('Sanitation Data'!$D$30,0,10*ROW('Sanitation Data'!D156))="","",OFFSET('Sanitation Data'!$D$30,0,10*ROW('Sanitation Data'!D156)))</f>
        <v/>
      </c>
      <c r="CN162" s="371" t="str">
        <f ca="1">+IF(OFFSET('Sanitation Data'!$D$31,0,10*ROW('Sanitation Data'!D156))="","",OFFSET('Sanitation Data'!$D$31,0,10*ROW('Sanitation Data'!D156)))</f>
        <v/>
      </c>
      <c r="CO162" s="371" t="str">
        <f ca="1">+IF(OFFSET('Sanitation Data'!$D$32,0,10*ROW('Sanitation Data'!D156))="","",OFFSET('Sanitation Data'!$D$32,0,10*ROW('Sanitation Data'!D156)))</f>
        <v/>
      </c>
      <c r="CP162" s="371" t="str">
        <f ca="1">+IF(OFFSET('Sanitation Data'!$E$28,0,10*ROW('Sanitation Data'!E156))="","",OFFSET('Sanitation Data'!$E$28,0,10*ROW('Sanitation Data'!E156)))</f>
        <v/>
      </c>
      <c r="CQ162" s="371" t="str">
        <f ca="1">+IF(OFFSET('Sanitation Data'!$E$29,0,10*ROW('Sanitation Data'!E156))="","",OFFSET('Sanitation Data'!$E$29,0,10*ROW('Sanitation Data'!E156)))</f>
        <v/>
      </c>
      <c r="CR162" s="371" t="str">
        <f ca="1">+IF(OFFSET('Sanitation Data'!$E$30,0,10*ROW('Sanitation Data'!E156))="","",OFFSET('Sanitation Data'!$E$30,0,10*ROW('Sanitation Data'!E156)))</f>
        <v/>
      </c>
      <c r="CS162" s="371" t="str">
        <f ca="1">+IF(OFFSET('Sanitation Data'!$E$31,0,10*ROW('Sanitation Data'!E156))="","",OFFSET('Sanitation Data'!$E$31,0,10*ROW('Sanitation Data'!E156)))</f>
        <v/>
      </c>
      <c r="CT162" s="371" t="str">
        <f ca="1">+IF(OFFSET('Sanitation Data'!$E$32,0,10*ROW('Sanitation Data'!E156))="","",OFFSET('Sanitation Data'!$E$32,0,10*ROW('Sanitation Data'!E156)))</f>
        <v/>
      </c>
      <c r="CU162" s="371" t="str">
        <f ca="1">+IF(OFFSET('Sanitation Data'!$F$28,0,10*ROW('Sanitation Data'!F156))="","",OFFSET('Sanitation Data'!$F$28,0,10*ROW('Sanitation Data'!F156)))</f>
        <v/>
      </c>
      <c r="CV162" s="371" t="str">
        <f ca="1">+IF(OFFSET('Sanitation Data'!$F$29,0,10*ROW('Sanitation Data'!F156))="","",OFFSET('Sanitation Data'!$F$29,0,10*ROW('Sanitation Data'!F156)))</f>
        <v/>
      </c>
      <c r="CW162" s="371" t="str">
        <f ca="1">+IF(OFFSET('Sanitation Data'!$F$30,0,10*ROW('Sanitation Data'!F156))="","",OFFSET('Sanitation Data'!$F$30,0,10*ROW('Sanitation Data'!F156)))</f>
        <v/>
      </c>
      <c r="CX162" s="371" t="str">
        <f ca="1">+IF(OFFSET('Sanitation Data'!$F$31,0,10*ROW('Sanitation Data'!F156))="","",OFFSET('Sanitation Data'!$F$31,0,10*ROW('Sanitation Data'!F156)))</f>
        <v/>
      </c>
      <c r="CY162" s="371" t="str">
        <f ca="1">+IF(OFFSET('Sanitation Data'!$F$32,0,10*ROW('Sanitation Data'!F156))="","",OFFSET('Sanitation Data'!$F$32,0,10*ROW('Sanitation Data'!F156)))</f>
        <v/>
      </c>
      <c r="CZ162" s="371" t="str">
        <f ca="1">+IF(OFFSET('Sanitation Data'!$G$28,0,10*ROW('Sanitation Data'!G156))="","",OFFSET('Sanitation Data'!$G$28,0,10*ROW('Sanitation Data'!G156)))</f>
        <v/>
      </c>
      <c r="DA162" s="371" t="str">
        <f ca="1">+IF(OFFSET('Sanitation Data'!$G$29,0,10*ROW('Sanitation Data'!G156))="","",OFFSET('Sanitation Data'!$G$29,0,10*ROW('Sanitation Data'!G156)))</f>
        <v/>
      </c>
      <c r="DB162" s="371" t="str">
        <f ca="1">+IF(OFFSET('Sanitation Data'!$G$30,0,10*ROW('Sanitation Data'!G156))="","",OFFSET('Sanitation Data'!$G$30,0,10*ROW('Sanitation Data'!G156)))</f>
        <v/>
      </c>
      <c r="DC162" s="371" t="str">
        <f ca="1">+IF(OFFSET('Sanitation Data'!$G$31,0,10*ROW('Sanitation Data'!G156))="","",OFFSET('Sanitation Data'!$G$31,0,10*ROW('Sanitation Data'!G156)))</f>
        <v/>
      </c>
      <c r="DD162" s="371" t="str">
        <f ca="1">+IF(OFFSET('Sanitation Data'!$G$32,0,10*ROW('Sanitation Data'!G156))="","",OFFSET('Sanitation Data'!$G$32,0,10*ROW('Sanitation Data'!G156)))</f>
        <v/>
      </c>
      <c r="DE162" s="371" t="str">
        <f ca="1">+IF(OFFSET('Sanitation Data'!$H$28,0,10*ROW('Sanitation Data'!H156))="","",OFFSET('Sanitation Data'!$H$28,0,10*ROW('Sanitation Data'!H156)))</f>
        <v/>
      </c>
      <c r="DF162" s="371" t="str">
        <f ca="1">+IF(OFFSET('Sanitation Data'!$H$29,0,10*ROW('Sanitation Data'!H156))="","",OFFSET('Sanitation Data'!$H$29,0,10*ROW('Sanitation Data'!H156)))</f>
        <v/>
      </c>
      <c r="DG162" s="371" t="str">
        <f ca="1">+IF(OFFSET('Sanitation Data'!$H$30,0,10*ROW('Sanitation Data'!H156))="","",OFFSET('Sanitation Data'!$H$30,0,10*ROW('Sanitation Data'!H156)))</f>
        <v/>
      </c>
      <c r="DH162" s="371" t="str">
        <f ca="1">+IF(OFFSET('Sanitation Data'!$H$31,0,10*ROW('Sanitation Data'!H156))="","",OFFSET('Sanitation Data'!$H$31,0,10*ROW('Sanitation Data'!H156)))</f>
        <v/>
      </c>
      <c r="DI162" s="371" t="str">
        <f ca="1">+IF(OFFSET('Sanitation Data'!$H$32,0,10*ROW('Sanitation Data'!H156))="","",OFFSET('Sanitation Data'!$H$32,0,10*ROW('Sanitation Data'!H156)))</f>
        <v/>
      </c>
      <c r="DJ162" s="371" t="str">
        <f ca="1">+IF(OFFSET('Sanitation Data'!$I$28,0,10*ROW('Sanitation Data'!I156))="","",OFFSET('Sanitation Data'!$I$28,0,10*ROW('Sanitation Data'!I156)))</f>
        <v/>
      </c>
      <c r="DK162" s="371" t="str">
        <f ca="1">+IF(OFFSET('Sanitation Data'!$I$29,0,10*ROW('Sanitation Data'!I156))="","",OFFSET('Sanitation Data'!$I$29,0,10*ROW('Sanitation Data'!I156)))</f>
        <v/>
      </c>
      <c r="DL162" s="371" t="str">
        <f ca="1">+IF(OFFSET('Sanitation Data'!$I$30,0,10*ROW('Sanitation Data'!I156))="","",OFFSET('Sanitation Data'!$I$30,0,10*ROW('Sanitation Data'!I156)))</f>
        <v/>
      </c>
      <c r="DM162" s="371" t="str">
        <f ca="1">+IF(OFFSET('Sanitation Data'!$I$31,0,10*ROW('Sanitation Data'!I156))="","",OFFSET('Sanitation Data'!$I$31,0,10*ROW('Sanitation Data'!I156)))</f>
        <v/>
      </c>
      <c r="DN162" s="371" t="str">
        <f ca="1">+IF(OFFSET('Sanitation Data'!$I$32,0,10*ROW('Sanitation Data'!I156))="","",OFFSET('Sanitation Data'!$I$32,0,10*ROW('Sanitation Data'!I156)))</f>
        <v/>
      </c>
      <c r="DO162" s="371" t="str">
        <f ca="1">+IF(OFFSET('Hygiene Data'!$D$11,0,10*ROW('Hygiene Data'!D156))="","",OFFSET('Hygiene Data'!$D$11,0,10*ROW('Hygiene Data'!D156)))</f>
        <v/>
      </c>
      <c r="DP162" s="371" t="str">
        <f ca="1">+IF(OFFSET('Hygiene Data'!$D$12,0,10*ROW('Hygiene Data'!D156))="","",OFFSET('Hygiene Data'!$D$12,0,10*ROW('Hygiene Data'!D156)))</f>
        <v/>
      </c>
      <c r="DQ162" s="371" t="str">
        <f ca="1">+IF(OFFSET('Hygiene Data'!$D$13,0,10*ROW('Hygiene Data'!D156))="","",OFFSET('Hygiene Data'!$D$13,0,10*ROW('Hygiene Data'!D156)))</f>
        <v/>
      </c>
      <c r="DR162" s="371" t="str">
        <f ca="1">+IF(OFFSET('Hygiene Data'!$E$11,0,10*ROW('Hygiene Data'!E156))="","",OFFSET('Hygiene Data'!$E$11,0,10*ROW('Hygiene Data'!E156)))</f>
        <v/>
      </c>
      <c r="DS162" s="371" t="str">
        <f ca="1">+IF(OFFSET('Hygiene Data'!$E$12,0,10*ROW('Hygiene Data'!E156))="","",OFFSET('Hygiene Data'!$E$12,0,10*ROW('Hygiene Data'!E156)))</f>
        <v/>
      </c>
      <c r="DT162" s="371" t="str">
        <f ca="1">+IF(OFFSET('Hygiene Data'!$E$13,0,10*ROW('Hygiene Data'!E156))="","",OFFSET('Hygiene Data'!$E$13,0,10*ROW('Hygiene Data'!E156)))</f>
        <v/>
      </c>
      <c r="DU162" s="371" t="str">
        <f ca="1">+IF(OFFSET('Hygiene Data'!$F$11,0,10*ROW('Hygiene Data'!F156))="","",OFFSET('Hygiene Data'!$F$11,0,10*ROW('Hygiene Data'!F156)))</f>
        <v/>
      </c>
      <c r="DV162" s="371" t="str">
        <f ca="1">+IF(OFFSET('Hygiene Data'!$F$12,0,10*ROW('Hygiene Data'!F156))="","",OFFSET('Hygiene Data'!$F$12,0,10*ROW('Hygiene Data'!F156)))</f>
        <v/>
      </c>
      <c r="DW162" s="371" t="str">
        <f ca="1">+IF(OFFSET('Hygiene Data'!$F$13,0,10*ROW('Hygiene Data'!F156))="","",OFFSET('Hygiene Data'!$F$13,0,10*ROW('Hygiene Data'!F156)))</f>
        <v/>
      </c>
      <c r="DX162" s="371" t="str">
        <f ca="1">+IF(OFFSET('Hygiene Data'!$G$11,0,10*ROW('Hygiene Data'!G156))="","",OFFSET('Hygiene Data'!$G$11,0,10*ROW('Hygiene Data'!G156)))</f>
        <v/>
      </c>
      <c r="DY162" s="371" t="str">
        <f ca="1">+IF(OFFSET('Hygiene Data'!$G$12,0,10*ROW('Hygiene Data'!G156))="","",OFFSET('Hygiene Data'!$G$12,0,10*ROW('Hygiene Data'!G156)))</f>
        <v/>
      </c>
      <c r="DZ162" s="371" t="str">
        <f ca="1">+IF(OFFSET('Hygiene Data'!$G$13,0,10*ROW('Hygiene Data'!G156))="","",OFFSET('Hygiene Data'!$G$13,0,10*ROW('Hygiene Data'!G156)))</f>
        <v/>
      </c>
      <c r="EA162" s="371" t="str">
        <f ca="1">+IF(OFFSET('Hygiene Data'!$H$11,0,10*ROW('Hygiene Data'!H156))="","",OFFSET('Hygiene Data'!$H$11,0,10*ROW('Hygiene Data'!H156)))</f>
        <v/>
      </c>
      <c r="EB162" s="371" t="str">
        <f ca="1">+IF(OFFSET('Hygiene Data'!$H$12,0,10*ROW('Hygiene Data'!H156))="","",OFFSET('Hygiene Data'!$H$12,0,10*ROW('Hygiene Data'!H156)))</f>
        <v/>
      </c>
      <c r="EC162" s="371" t="str">
        <f ca="1">+IF(OFFSET('Hygiene Data'!$H$13,0,10*ROW('Hygiene Data'!H156))="","",OFFSET('Hygiene Data'!$H$13,0,10*ROW('Hygiene Data'!H156)))</f>
        <v/>
      </c>
      <c r="ED162" s="371" t="str">
        <f ca="1">+IF(OFFSET('Hygiene Data'!$I$11,0,10*ROW('Hygiene Data'!I156))="","",OFFSET('Hygiene Data'!$I$11,0,10*ROW('Hygiene Data'!I156)))</f>
        <v/>
      </c>
      <c r="EE162" s="371" t="str">
        <f ca="1">+IF(OFFSET('Hygiene Data'!$I$12,0,10*ROW('Hygiene Data'!I156))="","",OFFSET('Hygiene Data'!$I$12,0,10*ROW('Hygiene Data'!I156)))</f>
        <v/>
      </c>
      <c r="EF162" s="371" t="str">
        <f ca="1">+IF(OFFSET('Hygiene Data'!$I$13,0,10*ROW('Hygiene Data'!I156))="","",OFFSET('Hygiene Data'!$I$13,0,10*ROW('Hygiene Data'!I156)))</f>
        <v/>
      </c>
    </row>
    <row r="163" spans="1:136" x14ac:dyDescent="0.25">
      <c r="A163" s="480" t="str">
        <f ca="1">+IF(OFFSET('Water Data'!$B$2,0,10*ROW('Water Data'!E157))="","",OFFSET('Water Data'!$B$2,0,10*ROW('Water Data'!E157)))</f>
        <v/>
      </c>
      <c r="B163" s="480"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7" t="str">
        <f t="shared" ca="1" si="2"/>
        <v/>
      </c>
      <c r="D163" s="508"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8"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8"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8"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8"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8"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8"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8"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8"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8"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8"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8"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8"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8"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8"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8"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8"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8"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9"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9"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9"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9"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9"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9"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9"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9"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9"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9"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9"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9"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9"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9"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9"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9"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9"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9"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9"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9"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9"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9"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9"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9"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9"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9"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9"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9"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9"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9"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10"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6"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10"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10"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10"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10"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10"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10"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10"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10"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10"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10"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10"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10"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10"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10"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10"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10"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1" t="str">
        <f ca="1">+IF(OFFSET('Water Data'!$D$27,0,10*ROW('Water Data'!D157))="","",OFFSET('Water Data'!$D$27,0,10*ROW('Water Data'!D157)))</f>
        <v/>
      </c>
      <c r="BT163" s="371" t="str">
        <f ca="1">+IF(OFFSET('Water Data'!$D$28,0,10*ROW('Water Data'!D157))="","",OFFSET('Water Data'!$D$28,0,10*ROW('Water Data'!D157)))</f>
        <v/>
      </c>
      <c r="BU163" s="371" t="str">
        <f ca="1">+IF(OFFSET('Water Data'!$D$29,0,10*ROW('Water Data'!D157))="","",OFFSET('Water Data'!$D$29,0,10*ROW('Water Data'!D157)))</f>
        <v/>
      </c>
      <c r="BV163" s="371" t="str">
        <f ca="1">+IF(OFFSET('Water Data'!$E$27,0,10*ROW('Water Data'!E157))="","",OFFSET('Water Data'!$E$27,0,10*ROW('Water Data'!E157)))</f>
        <v/>
      </c>
      <c r="BW163" s="371" t="str">
        <f ca="1">+IF(OFFSET('Water Data'!$E$28,0,10*ROW('Water Data'!E157))="","",OFFSET('Water Data'!$E$28,0,10*ROW('Water Data'!E157)))</f>
        <v/>
      </c>
      <c r="BX163" s="371" t="str">
        <f ca="1">+IF(OFFSET('Water Data'!$E$29,0,10*ROW('Water Data'!E157))="","",OFFSET('Water Data'!$E$29,0,10*ROW('Water Data'!E157)))</f>
        <v/>
      </c>
      <c r="BY163" s="371" t="str">
        <f ca="1">+IF(OFFSET('Water Data'!$F$27,0,10*ROW('Water Data'!F157))="","",OFFSET('Water Data'!$F$27,0,10*ROW('Water Data'!F157)))</f>
        <v/>
      </c>
      <c r="BZ163" s="371" t="str">
        <f ca="1">+IF(OFFSET('Water Data'!$F$28,0,10*ROW('Water Data'!F157))="","",OFFSET('Water Data'!$F$28,0,10*ROW('Water Data'!F157)))</f>
        <v/>
      </c>
      <c r="CA163" s="371" t="str">
        <f ca="1">+IF(OFFSET('Water Data'!$F$29,0,10*ROW('Water Data'!F157))="","",OFFSET('Water Data'!$F$29,0,10*ROW('Water Data'!F157)))</f>
        <v/>
      </c>
      <c r="CB163" s="371" t="str">
        <f ca="1">+IF(OFFSET('Water Data'!$G$27,0,10*ROW('Water Data'!G157))="","",OFFSET('Water Data'!$G$27,0,10*ROW('Water Data'!G157)))</f>
        <v/>
      </c>
      <c r="CC163" s="371" t="str">
        <f ca="1">+IF(OFFSET('Water Data'!$G$28,0,10*ROW('Water Data'!G157))="","",OFFSET('Water Data'!$G$28,0,10*ROW('Water Data'!G157)))</f>
        <v/>
      </c>
      <c r="CD163" s="371" t="str">
        <f ca="1">+IF(OFFSET('Water Data'!$G$29,0,10*ROW('Water Data'!G157))="","",OFFSET('Water Data'!$G$29,0,10*ROW('Water Data'!G157)))</f>
        <v/>
      </c>
      <c r="CE163" s="371" t="str">
        <f ca="1">+IF(OFFSET('Water Data'!$H$27,0,10*ROW('Water Data'!H157))="","",OFFSET('Water Data'!$H$27,0,10*ROW('Water Data'!H157)))</f>
        <v/>
      </c>
      <c r="CF163" s="371" t="str">
        <f ca="1">+IF(OFFSET('Water Data'!$H$28,0,10*ROW('Water Data'!H157))="","",OFFSET('Water Data'!$H$28,0,10*ROW('Water Data'!H157)))</f>
        <v/>
      </c>
      <c r="CG163" s="371" t="str">
        <f ca="1">+IF(OFFSET('Water Data'!$H$29,0,10*ROW('Water Data'!H157))="","",OFFSET('Water Data'!$H$29,0,10*ROW('Water Data'!H157)))</f>
        <v/>
      </c>
      <c r="CH163" s="371" t="str">
        <f ca="1">+IF(OFFSET('Water Data'!$I$27,0,10*ROW('Water Data'!I157))="","",OFFSET('Water Data'!$I$27,0,10*ROW('Water Data'!I157)))</f>
        <v/>
      </c>
      <c r="CI163" s="371" t="str">
        <f ca="1">+IF(OFFSET('Water Data'!$I$28,0,10*ROW('Water Data'!I157))="","",OFFSET('Water Data'!$I$28,0,10*ROW('Water Data'!I157)))</f>
        <v/>
      </c>
      <c r="CJ163" s="371" t="str">
        <f ca="1">+IF(OFFSET('Water Data'!$I$29,0,10*ROW('Water Data'!I157))="","",OFFSET('Water Data'!$I$29,0,10*ROW('Water Data'!I157)))</f>
        <v/>
      </c>
      <c r="CK163" s="371" t="str">
        <f ca="1">+IF(OFFSET('Sanitation Data'!$D$28,0,10*ROW('Sanitation Data'!D157))="","",OFFSET('Sanitation Data'!$D$28,0,10*ROW('Sanitation Data'!D157)))</f>
        <v/>
      </c>
      <c r="CL163" s="371" t="str">
        <f ca="1">+IF(OFFSET('Sanitation Data'!$D$29,0,10*ROW('Sanitation Data'!D157))="","",OFFSET('Sanitation Data'!$D$29,0,10*ROW('Sanitation Data'!D157)))</f>
        <v/>
      </c>
      <c r="CM163" s="371" t="str">
        <f ca="1">+IF(OFFSET('Sanitation Data'!$D$30,0,10*ROW('Sanitation Data'!D157))="","",OFFSET('Sanitation Data'!$D$30,0,10*ROW('Sanitation Data'!D157)))</f>
        <v/>
      </c>
      <c r="CN163" s="371" t="str">
        <f ca="1">+IF(OFFSET('Sanitation Data'!$D$31,0,10*ROW('Sanitation Data'!D157))="","",OFFSET('Sanitation Data'!$D$31,0,10*ROW('Sanitation Data'!D157)))</f>
        <v/>
      </c>
      <c r="CO163" s="371" t="str">
        <f ca="1">+IF(OFFSET('Sanitation Data'!$D$32,0,10*ROW('Sanitation Data'!D157))="","",OFFSET('Sanitation Data'!$D$32,0,10*ROW('Sanitation Data'!D157)))</f>
        <v/>
      </c>
      <c r="CP163" s="371" t="str">
        <f ca="1">+IF(OFFSET('Sanitation Data'!$E$28,0,10*ROW('Sanitation Data'!E157))="","",OFFSET('Sanitation Data'!$E$28,0,10*ROW('Sanitation Data'!E157)))</f>
        <v/>
      </c>
      <c r="CQ163" s="371" t="str">
        <f ca="1">+IF(OFFSET('Sanitation Data'!$E$29,0,10*ROW('Sanitation Data'!E157))="","",OFFSET('Sanitation Data'!$E$29,0,10*ROW('Sanitation Data'!E157)))</f>
        <v/>
      </c>
      <c r="CR163" s="371" t="str">
        <f ca="1">+IF(OFFSET('Sanitation Data'!$E$30,0,10*ROW('Sanitation Data'!E157))="","",OFFSET('Sanitation Data'!$E$30,0,10*ROW('Sanitation Data'!E157)))</f>
        <v/>
      </c>
      <c r="CS163" s="371" t="str">
        <f ca="1">+IF(OFFSET('Sanitation Data'!$E$31,0,10*ROW('Sanitation Data'!E157))="","",OFFSET('Sanitation Data'!$E$31,0,10*ROW('Sanitation Data'!E157)))</f>
        <v/>
      </c>
      <c r="CT163" s="371" t="str">
        <f ca="1">+IF(OFFSET('Sanitation Data'!$E$32,0,10*ROW('Sanitation Data'!E157))="","",OFFSET('Sanitation Data'!$E$32,0,10*ROW('Sanitation Data'!E157)))</f>
        <v/>
      </c>
      <c r="CU163" s="371" t="str">
        <f ca="1">+IF(OFFSET('Sanitation Data'!$F$28,0,10*ROW('Sanitation Data'!F157))="","",OFFSET('Sanitation Data'!$F$28,0,10*ROW('Sanitation Data'!F157)))</f>
        <v/>
      </c>
      <c r="CV163" s="371" t="str">
        <f ca="1">+IF(OFFSET('Sanitation Data'!$F$29,0,10*ROW('Sanitation Data'!F157))="","",OFFSET('Sanitation Data'!$F$29,0,10*ROW('Sanitation Data'!F157)))</f>
        <v/>
      </c>
      <c r="CW163" s="371" t="str">
        <f ca="1">+IF(OFFSET('Sanitation Data'!$F$30,0,10*ROW('Sanitation Data'!F157))="","",OFFSET('Sanitation Data'!$F$30,0,10*ROW('Sanitation Data'!F157)))</f>
        <v/>
      </c>
      <c r="CX163" s="371" t="str">
        <f ca="1">+IF(OFFSET('Sanitation Data'!$F$31,0,10*ROW('Sanitation Data'!F157))="","",OFFSET('Sanitation Data'!$F$31,0,10*ROW('Sanitation Data'!F157)))</f>
        <v/>
      </c>
      <c r="CY163" s="371" t="str">
        <f ca="1">+IF(OFFSET('Sanitation Data'!$F$32,0,10*ROW('Sanitation Data'!F157))="","",OFFSET('Sanitation Data'!$F$32,0,10*ROW('Sanitation Data'!F157)))</f>
        <v/>
      </c>
      <c r="CZ163" s="371" t="str">
        <f ca="1">+IF(OFFSET('Sanitation Data'!$G$28,0,10*ROW('Sanitation Data'!G157))="","",OFFSET('Sanitation Data'!$G$28,0,10*ROW('Sanitation Data'!G157)))</f>
        <v/>
      </c>
      <c r="DA163" s="371" t="str">
        <f ca="1">+IF(OFFSET('Sanitation Data'!$G$29,0,10*ROW('Sanitation Data'!G157))="","",OFFSET('Sanitation Data'!$G$29,0,10*ROW('Sanitation Data'!G157)))</f>
        <v/>
      </c>
      <c r="DB163" s="371" t="str">
        <f ca="1">+IF(OFFSET('Sanitation Data'!$G$30,0,10*ROW('Sanitation Data'!G157))="","",OFFSET('Sanitation Data'!$G$30,0,10*ROW('Sanitation Data'!G157)))</f>
        <v/>
      </c>
      <c r="DC163" s="371" t="str">
        <f ca="1">+IF(OFFSET('Sanitation Data'!$G$31,0,10*ROW('Sanitation Data'!G157))="","",OFFSET('Sanitation Data'!$G$31,0,10*ROW('Sanitation Data'!G157)))</f>
        <v/>
      </c>
      <c r="DD163" s="371" t="str">
        <f ca="1">+IF(OFFSET('Sanitation Data'!$G$32,0,10*ROW('Sanitation Data'!G157))="","",OFFSET('Sanitation Data'!$G$32,0,10*ROW('Sanitation Data'!G157)))</f>
        <v/>
      </c>
      <c r="DE163" s="371" t="str">
        <f ca="1">+IF(OFFSET('Sanitation Data'!$H$28,0,10*ROW('Sanitation Data'!H157))="","",OFFSET('Sanitation Data'!$H$28,0,10*ROW('Sanitation Data'!H157)))</f>
        <v/>
      </c>
      <c r="DF163" s="371" t="str">
        <f ca="1">+IF(OFFSET('Sanitation Data'!$H$29,0,10*ROW('Sanitation Data'!H157))="","",OFFSET('Sanitation Data'!$H$29,0,10*ROW('Sanitation Data'!H157)))</f>
        <v/>
      </c>
      <c r="DG163" s="371" t="str">
        <f ca="1">+IF(OFFSET('Sanitation Data'!$H$30,0,10*ROW('Sanitation Data'!H157))="","",OFFSET('Sanitation Data'!$H$30,0,10*ROW('Sanitation Data'!H157)))</f>
        <v/>
      </c>
      <c r="DH163" s="371" t="str">
        <f ca="1">+IF(OFFSET('Sanitation Data'!$H$31,0,10*ROW('Sanitation Data'!H157))="","",OFFSET('Sanitation Data'!$H$31,0,10*ROW('Sanitation Data'!H157)))</f>
        <v/>
      </c>
      <c r="DI163" s="371" t="str">
        <f ca="1">+IF(OFFSET('Sanitation Data'!$H$32,0,10*ROW('Sanitation Data'!H157))="","",OFFSET('Sanitation Data'!$H$32,0,10*ROW('Sanitation Data'!H157)))</f>
        <v/>
      </c>
      <c r="DJ163" s="371" t="str">
        <f ca="1">+IF(OFFSET('Sanitation Data'!$I$28,0,10*ROW('Sanitation Data'!I157))="","",OFFSET('Sanitation Data'!$I$28,0,10*ROW('Sanitation Data'!I157)))</f>
        <v/>
      </c>
      <c r="DK163" s="371" t="str">
        <f ca="1">+IF(OFFSET('Sanitation Data'!$I$29,0,10*ROW('Sanitation Data'!I157))="","",OFFSET('Sanitation Data'!$I$29,0,10*ROW('Sanitation Data'!I157)))</f>
        <v/>
      </c>
      <c r="DL163" s="371" t="str">
        <f ca="1">+IF(OFFSET('Sanitation Data'!$I$30,0,10*ROW('Sanitation Data'!I157))="","",OFFSET('Sanitation Data'!$I$30,0,10*ROW('Sanitation Data'!I157)))</f>
        <v/>
      </c>
      <c r="DM163" s="371" t="str">
        <f ca="1">+IF(OFFSET('Sanitation Data'!$I$31,0,10*ROW('Sanitation Data'!I157))="","",OFFSET('Sanitation Data'!$I$31,0,10*ROW('Sanitation Data'!I157)))</f>
        <v/>
      </c>
      <c r="DN163" s="371" t="str">
        <f ca="1">+IF(OFFSET('Sanitation Data'!$I$32,0,10*ROW('Sanitation Data'!I157))="","",OFFSET('Sanitation Data'!$I$32,0,10*ROW('Sanitation Data'!I157)))</f>
        <v/>
      </c>
      <c r="DO163" s="371" t="str">
        <f ca="1">+IF(OFFSET('Hygiene Data'!$D$11,0,10*ROW('Hygiene Data'!D157))="","",OFFSET('Hygiene Data'!$D$11,0,10*ROW('Hygiene Data'!D157)))</f>
        <v/>
      </c>
      <c r="DP163" s="371" t="str">
        <f ca="1">+IF(OFFSET('Hygiene Data'!$D$12,0,10*ROW('Hygiene Data'!D157))="","",OFFSET('Hygiene Data'!$D$12,0,10*ROW('Hygiene Data'!D157)))</f>
        <v/>
      </c>
      <c r="DQ163" s="371" t="str">
        <f ca="1">+IF(OFFSET('Hygiene Data'!$D$13,0,10*ROW('Hygiene Data'!D157))="","",OFFSET('Hygiene Data'!$D$13,0,10*ROW('Hygiene Data'!D157)))</f>
        <v/>
      </c>
      <c r="DR163" s="371" t="str">
        <f ca="1">+IF(OFFSET('Hygiene Data'!$E$11,0,10*ROW('Hygiene Data'!E157))="","",OFFSET('Hygiene Data'!$E$11,0,10*ROW('Hygiene Data'!E157)))</f>
        <v/>
      </c>
      <c r="DS163" s="371" t="str">
        <f ca="1">+IF(OFFSET('Hygiene Data'!$E$12,0,10*ROW('Hygiene Data'!E157))="","",OFFSET('Hygiene Data'!$E$12,0,10*ROW('Hygiene Data'!E157)))</f>
        <v/>
      </c>
      <c r="DT163" s="371" t="str">
        <f ca="1">+IF(OFFSET('Hygiene Data'!$E$13,0,10*ROW('Hygiene Data'!E157))="","",OFFSET('Hygiene Data'!$E$13,0,10*ROW('Hygiene Data'!E157)))</f>
        <v/>
      </c>
      <c r="DU163" s="371" t="str">
        <f ca="1">+IF(OFFSET('Hygiene Data'!$F$11,0,10*ROW('Hygiene Data'!F157))="","",OFFSET('Hygiene Data'!$F$11,0,10*ROW('Hygiene Data'!F157)))</f>
        <v/>
      </c>
      <c r="DV163" s="371" t="str">
        <f ca="1">+IF(OFFSET('Hygiene Data'!$F$12,0,10*ROW('Hygiene Data'!F157))="","",OFFSET('Hygiene Data'!$F$12,0,10*ROW('Hygiene Data'!F157)))</f>
        <v/>
      </c>
      <c r="DW163" s="371" t="str">
        <f ca="1">+IF(OFFSET('Hygiene Data'!$F$13,0,10*ROW('Hygiene Data'!F157))="","",OFFSET('Hygiene Data'!$F$13,0,10*ROW('Hygiene Data'!F157)))</f>
        <v/>
      </c>
      <c r="DX163" s="371" t="str">
        <f ca="1">+IF(OFFSET('Hygiene Data'!$G$11,0,10*ROW('Hygiene Data'!G157))="","",OFFSET('Hygiene Data'!$G$11,0,10*ROW('Hygiene Data'!G157)))</f>
        <v/>
      </c>
      <c r="DY163" s="371" t="str">
        <f ca="1">+IF(OFFSET('Hygiene Data'!$G$12,0,10*ROW('Hygiene Data'!G157))="","",OFFSET('Hygiene Data'!$G$12,0,10*ROW('Hygiene Data'!G157)))</f>
        <v/>
      </c>
      <c r="DZ163" s="371" t="str">
        <f ca="1">+IF(OFFSET('Hygiene Data'!$G$13,0,10*ROW('Hygiene Data'!G157))="","",OFFSET('Hygiene Data'!$G$13,0,10*ROW('Hygiene Data'!G157)))</f>
        <v/>
      </c>
      <c r="EA163" s="371" t="str">
        <f ca="1">+IF(OFFSET('Hygiene Data'!$H$11,0,10*ROW('Hygiene Data'!H157))="","",OFFSET('Hygiene Data'!$H$11,0,10*ROW('Hygiene Data'!H157)))</f>
        <v/>
      </c>
      <c r="EB163" s="371" t="str">
        <f ca="1">+IF(OFFSET('Hygiene Data'!$H$12,0,10*ROW('Hygiene Data'!H157))="","",OFFSET('Hygiene Data'!$H$12,0,10*ROW('Hygiene Data'!H157)))</f>
        <v/>
      </c>
      <c r="EC163" s="371" t="str">
        <f ca="1">+IF(OFFSET('Hygiene Data'!$H$13,0,10*ROW('Hygiene Data'!H157))="","",OFFSET('Hygiene Data'!$H$13,0,10*ROW('Hygiene Data'!H157)))</f>
        <v/>
      </c>
      <c r="ED163" s="371" t="str">
        <f ca="1">+IF(OFFSET('Hygiene Data'!$I$11,0,10*ROW('Hygiene Data'!I157))="","",OFFSET('Hygiene Data'!$I$11,0,10*ROW('Hygiene Data'!I157)))</f>
        <v/>
      </c>
      <c r="EE163" s="371" t="str">
        <f ca="1">+IF(OFFSET('Hygiene Data'!$I$12,0,10*ROW('Hygiene Data'!I157))="","",OFFSET('Hygiene Data'!$I$12,0,10*ROW('Hygiene Data'!I157)))</f>
        <v/>
      </c>
      <c r="EF163" s="371" t="str">
        <f ca="1">+IF(OFFSET('Hygiene Data'!$I$13,0,10*ROW('Hygiene Data'!I157))="","",OFFSET('Hygiene Data'!$I$13,0,10*ROW('Hygiene Data'!I157)))</f>
        <v/>
      </c>
    </row>
    <row r="164" spans="1:136" x14ac:dyDescent="0.25">
      <c r="A164" s="480" t="str">
        <f ca="1">+IF(OFFSET('Water Data'!$B$2,0,10*ROW('Water Data'!E158))="","",OFFSET('Water Data'!$B$2,0,10*ROW('Water Data'!E158)))</f>
        <v/>
      </c>
      <c r="B164" s="480"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7" t="str">
        <f t="shared" ca="1" si="2"/>
        <v/>
      </c>
      <c r="D164" s="508"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8"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8"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8"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8"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8"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8"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8"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8"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8"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8"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8"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8"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8"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8"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8"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8"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8"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9"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9"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9"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9"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9"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9"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9"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9"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9"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9"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9"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9"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9"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9"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9"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9"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9"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9"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9"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9"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9"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9"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9"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9"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9"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9"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9"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9"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9"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9"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10"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6"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10"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10"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10"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10"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10"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10"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10"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10"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10"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10"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10"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10"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10"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10"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10"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10"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1" t="str">
        <f ca="1">+IF(OFFSET('Water Data'!$D$27,0,10*ROW('Water Data'!D158))="","",OFFSET('Water Data'!$D$27,0,10*ROW('Water Data'!D158)))</f>
        <v/>
      </c>
      <c r="BT164" s="371" t="str">
        <f ca="1">+IF(OFFSET('Water Data'!$D$28,0,10*ROW('Water Data'!D158))="","",OFFSET('Water Data'!$D$28,0,10*ROW('Water Data'!D158)))</f>
        <v/>
      </c>
      <c r="BU164" s="371" t="str">
        <f ca="1">+IF(OFFSET('Water Data'!$D$29,0,10*ROW('Water Data'!D158))="","",OFFSET('Water Data'!$D$29,0,10*ROW('Water Data'!D158)))</f>
        <v/>
      </c>
      <c r="BV164" s="371" t="str">
        <f ca="1">+IF(OFFSET('Water Data'!$E$27,0,10*ROW('Water Data'!E158))="","",OFFSET('Water Data'!$E$27,0,10*ROW('Water Data'!E158)))</f>
        <v/>
      </c>
      <c r="BW164" s="371" t="str">
        <f ca="1">+IF(OFFSET('Water Data'!$E$28,0,10*ROW('Water Data'!E158))="","",OFFSET('Water Data'!$E$28,0,10*ROW('Water Data'!E158)))</f>
        <v/>
      </c>
      <c r="BX164" s="371" t="str">
        <f ca="1">+IF(OFFSET('Water Data'!$E$29,0,10*ROW('Water Data'!E158))="","",OFFSET('Water Data'!$E$29,0,10*ROW('Water Data'!E158)))</f>
        <v/>
      </c>
      <c r="BY164" s="371" t="str">
        <f ca="1">+IF(OFFSET('Water Data'!$F$27,0,10*ROW('Water Data'!F158))="","",OFFSET('Water Data'!$F$27,0,10*ROW('Water Data'!F158)))</f>
        <v/>
      </c>
      <c r="BZ164" s="371" t="str">
        <f ca="1">+IF(OFFSET('Water Data'!$F$28,0,10*ROW('Water Data'!F158))="","",OFFSET('Water Data'!$F$28,0,10*ROW('Water Data'!F158)))</f>
        <v/>
      </c>
      <c r="CA164" s="371" t="str">
        <f ca="1">+IF(OFFSET('Water Data'!$F$29,0,10*ROW('Water Data'!F158))="","",OFFSET('Water Data'!$F$29,0,10*ROW('Water Data'!F158)))</f>
        <v/>
      </c>
      <c r="CB164" s="371" t="str">
        <f ca="1">+IF(OFFSET('Water Data'!$G$27,0,10*ROW('Water Data'!G158))="","",OFFSET('Water Data'!$G$27,0,10*ROW('Water Data'!G158)))</f>
        <v/>
      </c>
      <c r="CC164" s="371" t="str">
        <f ca="1">+IF(OFFSET('Water Data'!$G$28,0,10*ROW('Water Data'!G158))="","",OFFSET('Water Data'!$G$28,0,10*ROW('Water Data'!G158)))</f>
        <v/>
      </c>
      <c r="CD164" s="371" t="str">
        <f ca="1">+IF(OFFSET('Water Data'!$G$29,0,10*ROW('Water Data'!G158))="","",OFFSET('Water Data'!$G$29,0,10*ROW('Water Data'!G158)))</f>
        <v/>
      </c>
      <c r="CE164" s="371" t="str">
        <f ca="1">+IF(OFFSET('Water Data'!$H$27,0,10*ROW('Water Data'!H158))="","",OFFSET('Water Data'!$H$27,0,10*ROW('Water Data'!H158)))</f>
        <v/>
      </c>
      <c r="CF164" s="371" t="str">
        <f ca="1">+IF(OFFSET('Water Data'!$H$28,0,10*ROW('Water Data'!H158))="","",OFFSET('Water Data'!$H$28,0,10*ROW('Water Data'!H158)))</f>
        <v/>
      </c>
      <c r="CG164" s="371" t="str">
        <f ca="1">+IF(OFFSET('Water Data'!$H$29,0,10*ROW('Water Data'!H158))="","",OFFSET('Water Data'!$H$29,0,10*ROW('Water Data'!H158)))</f>
        <v/>
      </c>
      <c r="CH164" s="371" t="str">
        <f ca="1">+IF(OFFSET('Water Data'!$I$27,0,10*ROW('Water Data'!I158))="","",OFFSET('Water Data'!$I$27,0,10*ROW('Water Data'!I158)))</f>
        <v/>
      </c>
      <c r="CI164" s="371" t="str">
        <f ca="1">+IF(OFFSET('Water Data'!$I$28,0,10*ROW('Water Data'!I158))="","",OFFSET('Water Data'!$I$28,0,10*ROW('Water Data'!I158)))</f>
        <v/>
      </c>
      <c r="CJ164" s="371" t="str">
        <f ca="1">+IF(OFFSET('Water Data'!$I$29,0,10*ROW('Water Data'!I158))="","",OFFSET('Water Data'!$I$29,0,10*ROW('Water Data'!I158)))</f>
        <v/>
      </c>
      <c r="CK164" s="371" t="str">
        <f ca="1">+IF(OFFSET('Sanitation Data'!$D$28,0,10*ROW('Sanitation Data'!D158))="","",OFFSET('Sanitation Data'!$D$28,0,10*ROW('Sanitation Data'!D158)))</f>
        <v/>
      </c>
      <c r="CL164" s="371" t="str">
        <f ca="1">+IF(OFFSET('Sanitation Data'!$D$29,0,10*ROW('Sanitation Data'!D158))="","",OFFSET('Sanitation Data'!$D$29,0,10*ROW('Sanitation Data'!D158)))</f>
        <v/>
      </c>
      <c r="CM164" s="371" t="str">
        <f ca="1">+IF(OFFSET('Sanitation Data'!$D$30,0,10*ROW('Sanitation Data'!D158))="","",OFFSET('Sanitation Data'!$D$30,0,10*ROW('Sanitation Data'!D158)))</f>
        <v/>
      </c>
      <c r="CN164" s="371" t="str">
        <f ca="1">+IF(OFFSET('Sanitation Data'!$D$31,0,10*ROW('Sanitation Data'!D158))="","",OFFSET('Sanitation Data'!$D$31,0,10*ROW('Sanitation Data'!D158)))</f>
        <v/>
      </c>
      <c r="CO164" s="371" t="str">
        <f ca="1">+IF(OFFSET('Sanitation Data'!$D$32,0,10*ROW('Sanitation Data'!D158))="","",OFFSET('Sanitation Data'!$D$32,0,10*ROW('Sanitation Data'!D158)))</f>
        <v/>
      </c>
      <c r="CP164" s="371" t="str">
        <f ca="1">+IF(OFFSET('Sanitation Data'!$E$28,0,10*ROW('Sanitation Data'!E158))="","",OFFSET('Sanitation Data'!$E$28,0,10*ROW('Sanitation Data'!E158)))</f>
        <v/>
      </c>
      <c r="CQ164" s="371" t="str">
        <f ca="1">+IF(OFFSET('Sanitation Data'!$E$29,0,10*ROW('Sanitation Data'!E158))="","",OFFSET('Sanitation Data'!$E$29,0,10*ROW('Sanitation Data'!E158)))</f>
        <v/>
      </c>
      <c r="CR164" s="371" t="str">
        <f ca="1">+IF(OFFSET('Sanitation Data'!$E$30,0,10*ROW('Sanitation Data'!E158))="","",OFFSET('Sanitation Data'!$E$30,0,10*ROW('Sanitation Data'!E158)))</f>
        <v/>
      </c>
      <c r="CS164" s="371" t="str">
        <f ca="1">+IF(OFFSET('Sanitation Data'!$E$31,0,10*ROW('Sanitation Data'!E158))="","",OFFSET('Sanitation Data'!$E$31,0,10*ROW('Sanitation Data'!E158)))</f>
        <v/>
      </c>
      <c r="CT164" s="371" t="str">
        <f ca="1">+IF(OFFSET('Sanitation Data'!$E$32,0,10*ROW('Sanitation Data'!E158))="","",OFFSET('Sanitation Data'!$E$32,0,10*ROW('Sanitation Data'!E158)))</f>
        <v/>
      </c>
      <c r="CU164" s="371" t="str">
        <f ca="1">+IF(OFFSET('Sanitation Data'!$F$28,0,10*ROW('Sanitation Data'!F158))="","",OFFSET('Sanitation Data'!$F$28,0,10*ROW('Sanitation Data'!F158)))</f>
        <v/>
      </c>
      <c r="CV164" s="371" t="str">
        <f ca="1">+IF(OFFSET('Sanitation Data'!$F$29,0,10*ROW('Sanitation Data'!F158))="","",OFFSET('Sanitation Data'!$F$29,0,10*ROW('Sanitation Data'!F158)))</f>
        <v/>
      </c>
      <c r="CW164" s="371" t="str">
        <f ca="1">+IF(OFFSET('Sanitation Data'!$F$30,0,10*ROW('Sanitation Data'!F158))="","",OFFSET('Sanitation Data'!$F$30,0,10*ROW('Sanitation Data'!F158)))</f>
        <v/>
      </c>
      <c r="CX164" s="371" t="str">
        <f ca="1">+IF(OFFSET('Sanitation Data'!$F$31,0,10*ROW('Sanitation Data'!F158))="","",OFFSET('Sanitation Data'!$F$31,0,10*ROW('Sanitation Data'!F158)))</f>
        <v/>
      </c>
      <c r="CY164" s="371" t="str">
        <f ca="1">+IF(OFFSET('Sanitation Data'!$F$32,0,10*ROW('Sanitation Data'!F158))="","",OFFSET('Sanitation Data'!$F$32,0,10*ROW('Sanitation Data'!F158)))</f>
        <v/>
      </c>
      <c r="CZ164" s="371" t="str">
        <f ca="1">+IF(OFFSET('Sanitation Data'!$G$28,0,10*ROW('Sanitation Data'!G158))="","",OFFSET('Sanitation Data'!$G$28,0,10*ROW('Sanitation Data'!G158)))</f>
        <v/>
      </c>
      <c r="DA164" s="371" t="str">
        <f ca="1">+IF(OFFSET('Sanitation Data'!$G$29,0,10*ROW('Sanitation Data'!G158))="","",OFFSET('Sanitation Data'!$G$29,0,10*ROW('Sanitation Data'!G158)))</f>
        <v/>
      </c>
      <c r="DB164" s="371" t="str">
        <f ca="1">+IF(OFFSET('Sanitation Data'!$G$30,0,10*ROW('Sanitation Data'!G158))="","",OFFSET('Sanitation Data'!$G$30,0,10*ROW('Sanitation Data'!G158)))</f>
        <v/>
      </c>
      <c r="DC164" s="371" t="str">
        <f ca="1">+IF(OFFSET('Sanitation Data'!$G$31,0,10*ROW('Sanitation Data'!G158))="","",OFFSET('Sanitation Data'!$G$31,0,10*ROW('Sanitation Data'!G158)))</f>
        <v/>
      </c>
      <c r="DD164" s="371" t="str">
        <f ca="1">+IF(OFFSET('Sanitation Data'!$G$32,0,10*ROW('Sanitation Data'!G158))="","",OFFSET('Sanitation Data'!$G$32,0,10*ROW('Sanitation Data'!G158)))</f>
        <v/>
      </c>
      <c r="DE164" s="371" t="str">
        <f ca="1">+IF(OFFSET('Sanitation Data'!$H$28,0,10*ROW('Sanitation Data'!H158))="","",OFFSET('Sanitation Data'!$H$28,0,10*ROW('Sanitation Data'!H158)))</f>
        <v/>
      </c>
      <c r="DF164" s="371" t="str">
        <f ca="1">+IF(OFFSET('Sanitation Data'!$H$29,0,10*ROW('Sanitation Data'!H158))="","",OFFSET('Sanitation Data'!$H$29,0,10*ROW('Sanitation Data'!H158)))</f>
        <v/>
      </c>
      <c r="DG164" s="371" t="str">
        <f ca="1">+IF(OFFSET('Sanitation Data'!$H$30,0,10*ROW('Sanitation Data'!H158))="","",OFFSET('Sanitation Data'!$H$30,0,10*ROW('Sanitation Data'!H158)))</f>
        <v/>
      </c>
      <c r="DH164" s="371" t="str">
        <f ca="1">+IF(OFFSET('Sanitation Data'!$H$31,0,10*ROW('Sanitation Data'!H158))="","",OFFSET('Sanitation Data'!$H$31,0,10*ROW('Sanitation Data'!H158)))</f>
        <v/>
      </c>
      <c r="DI164" s="371" t="str">
        <f ca="1">+IF(OFFSET('Sanitation Data'!$H$32,0,10*ROW('Sanitation Data'!H158))="","",OFFSET('Sanitation Data'!$H$32,0,10*ROW('Sanitation Data'!H158)))</f>
        <v/>
      </c>
      <c r="DJ164" s="371" t="str">
        <f ca="1">+IF(OFFSET('Sanitation Data'!$I$28,0,10*ROW('Sanitation Data'!I158))="","",OFFSET('Sanitation Data'!$I$28,0,10*ROW('Sanitation Data'!I158)))</f>
        <v/>
      </c>
      <c r="DK164" s="371" t="str">
        <f ca="1">+IF(OFFSET('Sanitation Data'!$I$29,0,10*ROW('Sanitation Data'!I158))="","",OFFSET('Sanitation Data'!$I$29,0,10*ROW('Sanitation Data'!I158)))</f>
        <v/>
      </c>
      <c r="DL164" s="371" t="str">
        <f ca="1">+IF(OFFSET('Sanitation Data'!$I$30,0,10*ROW('Sanitation Data'!I158))="","",OFFSET('Sanitation Data'!$I$30,0,10*ROW('Sanitation Data'!I158)))</f>
        <v/>
      </c>
      <c r="DM164" s="371" t="str">
        <f ca="1">+IF(OFFSET('Sanitation Data'!$I$31,0,10*ROW('Sanitation Data'!I158))="","",OFFSET('Sanitation Data'!$I$31,0,10*ROW('Sanitation Data'!I158)))</f>
        <v/>
      </c>
      <c r="DN164" s="371" t="str">
        <f ca="1">+IF(OFFSET('Sanitation Data'!$I$32,0,10*ROW('Sanitation Data'!I158))="","",OFFSET('Sanitation Data'!$I$32,0,10*ROW('Sanitation Data'!I158)))</f>
        <v/>
      </c>
      <c r="DO164" s="371" t="str">
        <f ca="1">+IF(OFFSET('Hygiene Data'!$D$11,0,10*ROW('Hygiene Data'!D158))="","",OFFSET('Hygiene Data'!$D$11,0,10*ROW('Hygiene Data'!D158)))</f>
        <v/>
      </c>
      <c r="DP164" s="371" t="str">
        <f ca="1">+IF(OFFSET('Hygiene Data'!$D$12,0,10*ROW('Hygiene Data'!D158))="","",OFFSET('Hygiene Data'!$D$12,0,10*ROW('Hygiene Data'!D158)))</f>
        <v/>
      </c>
      <c r="DQ164" s="371" t="str">
        <f ca="1">+IF(OFFSET('Hygiene Data'!$D$13,0,10*ROW('Hygiene Data'!D158))="","",OFFSET('Hygiene Data'!$D$13,0,10*ROW('Hygiene Data'!D158)))</f>
        <v/>
      </c>
      <c r="DR164" s="371" t="str">
        <f ca="1">+IF(OFFSET('Hygiene Data'!$E$11,0,10*ROW('Hygiene Data'!E158))="","",OFFSET('Hygiene Data'!$E$11,0,10*ROW('Hygiene Data'!E158)))</f>
        <v/>
      </c>
      <c r="DS164" s="371" t="str">
        <f ca="1">+IF(OFFSET('Hygiene Data'!$E$12,0,10*ROW('Hygiene Data'!E158))="","",OFFSET('Hygiene Data'!$E$12,0,10*ROW('Hygiene Data'!E158)))</f>
        <v/>
      </c>
      <c r="DT164" s="371" t="str">
        <f ca="1">+IF(OFFSET('Hygiene Data'!$E$13,0,10*ROW('Hygiene Data'!E158))="","",OFFSET('Hygiene Data'!$E$13,0,10*ROW('Hygiene Data'!E158)))</f>
        <v/>
      </c>
      <c r="DU164" s="371" t="str">
        <f ca="1">+IF(OFFSET('Hygiene Data'!$F$11,0,10*ROW('Hygiene Data'!F158))="","",OFFSET('Hygiene Data'!$F$11,0,10*ROW('Hygiene Data'!F158)))</f>
        <v/>
      </c>
      <c r="DV164" s="371" t="str">
        <f ca="1">+IF(OFFSET('Hygiene Data'!$F$12,0,10*ROW('Hygiene Data'!F158))="","",OFFSET('Hygiene Data'!$F$12,0,10*ROW('Hygiene Data'!F158)))</f>
        <v/>
      </c>
      <c r="DW164" s="371" t="str">
        <f ca="1">+IF(OFFSET('Hygiene Data'!$F$13,0,10*ROW('Hygiene Data'!F158))="","",OFFSET('Hygiene Data'!$F$13,0,10*ROW('Hygiene Data'!F158)))</f>
        <v/>
      </c>
      <c r="DX164" s="371" t="str">
        <f ca="1">+IF(OFFSET('Hygiene Data'!$G$11,0,10*ROW('Hygiene Data'!G158))="","",OFFSET('Hygiene Data'!$G$11,0,10*ROW('Hygiene Data'!G158)))</f>
        <v/>
      </c>
      <c r="DY164" s="371" t="str">
        <f ca="1">+IF(OFFSET('Hygiene Data'!$G$12,0,10*ROW('Hygiene Data'!G158))="","",OFFSET('Hygiene Data'!$G$12,0,10*ROW('Hygiene Data'!G158)))</f>
        <v/>
      </c>
      <c r="DZ164" s="371" t="str">
        <f ca="1">+IF(OFFSET('Hygiene Data'!$G$13,0,10*ROW('Hygiene Data'!G158))="","",OFFSET('Hygiene Data'!$G$13,0,10*ROW('Hygiene Data'!G158)))</f>
        <v/>
      </c>
      <c r="EA164" s="371" t="str">
        <f ca="1">+IF(OFFSET('Hygiene Data'!$H$11,0,10*ROW('Hygiene Data'!H158))="","",OFFSET('Hygiene Data'!$H$11,0,10*ROW('Hygiene Data'!H158)))</f>
        <v/>
      </c>
      <c r="EB164" s="371" t="str">
        <f ca="1">+IF(OFFSET('Hygiene Data'!$H$12,0,10*ROW('Hygiene Data'!H158))="","",OFFSET('Hygiene Data'!$H$12,0,10*ROW('Hygiene Data'!H158)))</f>
        <v/>
      </c>
      <c r="EC164" s="371" t="str">
        <f ca="1">+IF(OFFSET('Hygiene Data'!$H$13,0,10*ROW('Hygiene Data'!H158))="","",OFFSET('Hygiene Data'!$H$13,0,10*ROW('Hygiene Data'!H158)))</f>
        <v/>
      </c>
      <c r="ED164" s="371" t="str">
        <f ca="1">+IF(OFFSET('Hygiene Data'!$I$11,0,10*ROW('Hygiene Data'!I158))="","",OFFSET('Hygiene Data'!$I$11,0,10*ROW('Hygiene Data'!I158)))</f>
        <v/>
      </c>
      <c r="EE164" s="371" t="str">
        <f ca="1">+IF(OFFSET('Hygiene Data'!$I$12,0,10*ROW('Hygiene Data'!I158))="","",OFFSET('Hygiene Data'!$I$12,0,10*ROW('Hygiene Data'!I158)))</f>
        <v/>
      </c>
      <c r="EF164" s="371" t="str">
        <f ca="1">+IF(OFFSET('Hygiene Data'!$I$13,0,10*ROW('Hygiene Data'!I158))="","",OFFSET('Hygiene Data'!$I$13,0,10*ROW('Hygiene Data'!I158)))</f>
        <v/>
      </c>
    </row>
    <row r="165" spans="1:136" x14ac:dyDescent="0.25">
      <c r="A165" s="480" t="str">
        <f ca="1">+IF(OFFSET('Water Data'!$B$2,0,10*ROW('Water Data'!E159))="","",OFFSET('Water Data'!$B$2,0,10*ROW('Water Data'!E159)))</f>
        <v/>
      </c>
      <c r="B165" s="480"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7" t="str">
        <f t="shared" ca="1" si="2"/>
        <v/>
      </c>
      <c r="D165" s="508"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8"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8"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8"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8"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8"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8"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8"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8"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8"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8"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8"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8"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8"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8"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8"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8"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8"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9"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9"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9"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9"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9"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9"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9"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9"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9"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9"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9"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9"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9"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9"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9"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9"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9"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9"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9"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9"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9"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9"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9"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9"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9"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9"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9"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9"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9"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9"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10"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6"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10"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10"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10"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10"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10"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10"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10"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10"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10"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10"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10"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10"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10"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10"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10"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10"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1" t="str">
        <f ca="1">+IF(OFFSET('Water Data'!$D$27,0,10*ROW('Water Data'!D159))="","",OFFSET('Water Data'!$D$27,0,10*ROW('Water Data'!D159)))</f>
        <v/>
      </c>
      <c r="BT165" s="371" t="str">
        <f ca="1">+IF(OFFSET('Water Data'!$D$28,0,10*ROW('Water Data'!D159))="","",OFFSET('Water Data'!$D$28,0,10*ROW('Water Data'!D159)))</f>
        <v/>
      </c>
      <c r="BU165" s="371" t="str">
        <f ca="1">+IF(OFFSET('Water Data'!$D$29,0,10*ROW('Water Data'!D159))="","",OFFSET('Water Data'!$D$29,0,10*ROW('Water Data'!D159)))</f>
        <v/>
      </c>
      <c r="BV165" s="371" t="str">
        <f ca="1">+IF(OFFSET('Water Data'!$E$27,0,10*ROW('Water Data'!E159))="","",OFFSET('Water Data'!$E$27,0,10*ROW('Water Data'!E159)))</f>
        <v/>
      </c>
      <c r="BW165" s="371" t="str">
        <f ca="1">+IF(OFFSET('Water Data'!$E$28,0,10*ROW('Water Data'!E159))="","",OFFSET('Water Data'!$E$28,0,10*ROW('Water Data'!E159)))</f>
        <v/>
      </c>
      <c r="BX165" s="371" t="str">
        <f ca="1">+IF(OFFSET('Water Data'!$E$29,0,10*ROW('Water Data'!E159))="","",OFFSET('Water Data'!$E$29,0,10*ROW('Water Data'!E159)))</f>
        <v/>
      </c>
      <c r="BY165" s="371" t="str">
        <f ca="1">+IF(OFFSET('Water Data'!$F$27,0,10*ROW('Water Data'!F159))="","",OFFSET('Water Data'!$F$27,0,10*ROW('Water Data'!F159)))</f>
        <v/>
      </c>
      <c r="BZ165" s="371" t="str">
        <f ca="1">+IF(OFFSET('Water Data'!$F$28,0,10*ROW('Water Data'!F159))="","",OFFSET('Water Data'!$F$28,0,10*ROW('Water Data'!F159)))</f>
        <v/>
      </c>
      <c r="CA165" s="371" t="str">
        <f ca="1">+IF(OFFSET('Water Data'!$F$29,0,10*ROW('Water Data'!F159))="","",OFFSET('Water Data'!$F$29,0,10*ROW('Water Data'!F159)))</f>
        <v/>
      </c>
      <c r="CB165" s="371" t="str">
        <f ca="1">+IF(OFFSET('Water Data'!$G$27,0,10*ROW('Water Data'!G159))="","",OFFSET('Water Data'!$G$27,0,10*ROW('Water Data'!G159)))</f>
        <v/>
      </c>
      <c r="CC165" s="371" t="str">
        <f ca="1">+IF(OFFSET('Water Data'!$G$28,0,10*ROW('Water Data'!G159))="","",OFFSET('Water Data'!$G$28,0,10*ROW('Water Data'!G159)))</f>
        <v/>
      </c>
      <c r="CD165" s="371" t="str">
        <f ca="1">+IF(OFFSET('Water Data'!$G$29,0,10*ROW('Water Data'!G159))="","",OFFSET('Water Data'!$G$29,0,10*ROW('Water Data'!G159)))</f>
        <v/>
      </c>
      <c r="CE165" s="371" t="str">
        <f ca="1">+IF(OFFSET('Water Data'!$H$27,0,10*ROW('Water Data'!H159))="","",OFFSET('Water Data'!$H$27,0,10*ROW('Water Data'!H159)))</f>
        <v/>
      </c>
      <c r="CF165" s="371" t="str">
        <f ca="1">+IF(OFFSET('Water Data'!$H$28,0,10*ROW('Water Data'!H159))="","",OFFSET('Water Data'!$H$28,0,10*ROW('Water Data'!H159)))</f>
        <v/>
      </c>
      <c r="CG165" s="371" t="str">
        <f ca="1">+IF(OFFSET('Water Data'!$H$29,0,10*ROW('Water Data'!H159))="","",OFFSET('Water Data'!$H$29,0,10*ROW('Water Data'!H159)))</f>
        <v/>
      </c>
      <c r="CH165" s="371" t="str">
        <f ca="1">+IF(OFFSET('Water Data'!$I$27,0,10*ROW('Water Data'!I159))="","",OFFSET('Water Data'!$I$27,0,10*ROW('Water Data'!I159)))</f>
        <v/>
      </c>
      <c r="CI165" s="371" t="str">
        <f ca="1">+IF(OFFSET('Water Data'!$I$28,0,10*ROW('Water Data'!I159))="","",OFFSET('Water Data'!$I$28,0,10*ROW('Water Data'!I159)))</f>
        <v/>
      </c>
      <c r="CJ165" s="371" t="str">
        <f ca="1">+IF(OFFSET('Water Data'!$I$29,0,10*ROW('Water Data'!I159))="","",OFFSET('Water Data'!$I$29,0,10*ROW('Water Data'!I159)))</f>
        <v/>
      </c>
      <c r="CK165" s="371" t="str">
        <f ca="1">+IF(OFFSET('Sanitation Data'!$D$28,0,10*ROW('Sanitation Data'!D159))="","",OFFSET('Sanitation Data'!$D$28,0,10*ROW('Sanitation Data'!D159)))</f>
        <v/>
      </c>
      <c r="CL165" s="371" t="str">
        <f ca="1">+IF(OFFSET('Sanitation Data'!$D$29,0,10*ROW('Sanitation Data'!D159))="","",OFFSET('Sanitation Data'!$D$29,0,10*ROW('Sanitation Data'!D159)))</f>
        <v/>
      </c>
      <c r="CM165" s="371" t="str">
        <f ca="1">+IF(OFFSET('Sanitation Data'!$D$30,0,10*ROW('Sanitation Data'!D159))="","",OFFSET('Sanitation Data'!$D$30,0,10*ROW('Sanitation Data'!D159)))</f>
        <v/>
      </c>
      <c r="CN165" s="371" t="str">
        <f ca="1">+IF(OFFSET('Sanitation Data'!$D$31,0,10*ROW('Sanitation Data'!D159))="","",OFFSET('Sanitation Data'!$D$31,0,10*ROW('Sanitation Data'!D159)))</f>
        <v/>
      </c>
      <c r="CO165" s="371" t="str">
        <f ca="1">+IF(OFFSET('Sanitation Data'!$D$32,0,10*ROW('Sanitation Data'!D159))="","",OFFSET('Sanitation Data'!$D$32,0,10*ROW('Sanitation Data'!D159)))</f>
        <v/>
      </c>
      <c r="CP165" s="371" t="str">
        <f ca="1">+IF(OFFSET('Sanitation Data'!$E$28,0,10*ROW('Sanitation Data'!E159))="","",OFFSET('Sanitation Data'!$E$28,0,10*ROW('Sanitation Data'!E159)))</f>
        <v/>
      </c>
      <c r="CQ165" s="371" t="str">
        <f ca="1">+IF(OFFSET('Sanitation Data'!$E$29,0,10*ROW('Sanitation Data'!E159))="","",OFFSET('Sanitation Data'!$E$29,0,10*ROW('Sanitation Data'!E159)))</f>
        <v/>
      </c>
      <c r="CR165" s="371" t="str">
        <f ca="1">+IF(OFFSET('Sanitation Data'!$E$30,0,10*ROW('Sanitation Data'!E159))="","",OFFSET('Sanitation Data'!$E$30,0,10*ROW('Sanitation Data'!E159)))</f>
        <v/>
      </c>
      <c r="CS165" s="371" t="str">
        <f ca="1">+IF(OFFSET('Sanitation Data'!$E$31,0,10*ROW('Sanitation Data'!E159))="","",OFFSET('Sanitation Data'!$E$31,0,10*ROW('Sanitation Data'!E159)))</f>
        <v/>
      </c>
      <c r="CT165" s="371" t="str">
        <f ca="1">+IF(OFFSET('Sanitation Data'!$E$32,0,10*ROW('Sanitation Data'!E159))="","",OFFSET('Sanitation Data'!$E$32,0,10*ROW('Sanitation Data'!E159)))</f>
        <v/>
      </c>
      <c r="CU165" s="371" t="str">
        <f ca="1">+IF(OFFSET('Sanitation Data'!$F$28,0,10*ROW('Sanitation Data'!F159))="","",OFFSET('Sanitation Data'!$F$28,0,10*ROW('Sanitation Data'!F159)))</f>
        <v/>
      </c>
      <c r="CV165" s="371" t="str">
        <f ca="1">+IF(OFFSET('Sanitation Data'!$F$29,0,10*ROW('Sanitation Data'!F159))="","",OFFSET('Sanitation Data'!$F$29,0,10*ROW('Sanitation Data'!F159)))</f>
        <v/>
      </c>
      <c r="CW165" s="371" t="str">
        <f ca="1">+IF(OFFSET('Sanitation Data'!$F$30,0,10*ROW('Sanitation Data'!F159))="","",OFFSET('Sanitation Data'!$F$30,0,10*ROW('Sanitation Data'!F159)))</f>
        <v/>
      </c>
      <c r="CX165" s="371" t="str">
        <f ca="1">+IF(OFFSET('Sanitation Data'!$F$31,0,10*ROW('Sanitation Data'!F159))="","",OFFSET('Sanitation Data'!$F$31,0,10*ROW('Sanitation Data'!F159)))</f>
        <v/>
      </c>
      <c r="CY165" s="371" t="str">
        <f ca="1">+IF(OFFSET('Sanitation Data'!$F$32,0,10*ROW('Sanitation Data'!F159))="","",OFFSET('Sanitation Data'!$F$32,0,10*ROW('Sanitation Data'!F159)))</f>
        <v/>
      </c>
      <c r="CZ165" s="371" t="str">
        <f ca="1">+IF(OFFSET('Sanitation Data'!$G$28,0,10*ROW('Sanitation Data'!G159))="","",OFFSET('Sanitation Data'!$G$28,0,10*ROW('Sanitation Data'!G159)))</f>
        <v/>
      </c>
      <c r="DA165" s="371" t="str">
        <f ca="1">+IF(OFFSET('Sanitation Data'!$G$29,0,10*ROW('Sanitation Data'!G159))="","",OFFSET('Sanitation Data'!$G$29,0,10*ROW('Sanitation Data'!G159)))</f>
        <v/>
      </c>
      <c r="DB165" s="371" t="str">
        <f ca="1">+IF(OFFSET('Sanitation Data'!$G$30,0,10*ROW('Sanitation Data'!G159))="","",OFFSET('Sanitation Data'!$G$30,0,10*ROW('Sanitation Data'!G159)))</f>
        <v/>
      </c>
      <c r="DC165" s="371" t="str">
        <f ca="1">+IF(OFFSET('Sanitation Data'!$G$31,0,10*ROW('Sanitation Data'!G159))="","",OFFSET('Sanitation Data'!$G$31,0,10*ROW('Sanitation Data'!G159)))</f>
        <v/>
      </c>
      <c r="DD165" s="371" t="str">
        <f ca="1">+IF(OFFSET('Sanitation Data'!$G$32,0,10*ROW('Sanitation Data'!G159))="","",OFFSET('Sanitation Data'!$G$32,0,10*ROW('Sanitation Data'!G159)))</f>
        <v/>
      </c>
      <c r="DE165" s="371" t="str">
        <f ca="1">+IF(OFFSET('Sanitation Data'!$H$28,0,10*ROW('Sanitation Data'!H159))="","",OFFSET('Sanitation Data'!$H$28,0,10*ROW('Sanitation Data'!H159)))</f>
        <v/>
      </c>
      <c r="DF165" s="371" t="str">
        <f ca="1">+IF(OFFSET('Sanitation Data'!$H$29,0,10*ROW('Sanitation Data'!H159))="","",OFFSET('Sanitation Data'!$H$29,0,10*ROW('Sanitation Data'!H159)))</f>
        <v/>
      </c>
      <c r="DG165" s="371" t="str">
        <f ca="1">+IF(OFFSET('Sanitation Data'!$H$30,0,10*ROW('Sanitation Data'!H159))="","",OFFSET('Sanitation Data'!$H$30,0,10*ROW('Sanitation Data'!H159)))</f>
        <v/>
      </c>
      <c r="DH165" s="371" t="str">
        <f ca="1">+IF(OFFSET('Sanitation Data'!$H$31,0,10*ROW('Sanitation Data'!H159))="","",OFFSET('Sanitation Data'!$H$31,0,10*ROW('Sanitation Data'!H159)))</f>
        <v/>
      </c>
      <c r="DI165" s="371" t="str">
        <f ca="1">+IF(OFFSET('Sanitation Data'!$H$32,0,10*ROW('Sanitation Data'!H159))="","",OFFSET('Sanitation Data'!$H$32,0,10*ROW('Sanitation Data'!H159)))</f>
        <v/>
      </c>
      <c r="DJ165" s="371" t="str">
        <f ca="1">+IF(OFFSET('Sanitation Data'!$I$28,0,10*ROW('Sanitation Data'!I159))="","",OFFSET('Sanitation Data'!$I$28,0,10*ROW('Sanitation Data'!I159)))</f>
        <v/>
      </c>
      <c r="DK165" s="371" t="str">
        <f ca="1">+IF(OFFSET('Sanitation Data'!$I$29,0,10*ROW('Sanitation Data'!I159))="","",OFFSET('Sanitation Data'!$I$29,0,10*ROW('Sanitation Data'!I159)))</f>
        <v/>
      </c>
      <c r="DL165" s="371" t="str">
        <f ca="1">+IF(OFFSET('Sanitation Data'!$I$30,0,10*ROW('Sanitation Data'!I159))="","",OFFSET('Sanitation Data'!$I$30,0,10*ROW('Sanitation Data'!I159)))</f>
        <v/>
      </c>
      <c r="DM165" s="371" t="str">
        <f ca="1">+IF(OFFSET('Sanitation Data'!$I$31,0,10*ROW('Sanitation Data'!I159))="","",OFFSET('Sanitation Data'!$I$31,0,10*ROW('Sanitation Data'!I159)))</f>
        <v/>
      </c>
      <c r="DN165" s="371" t="str">
        <f ca="1">+IF(OFFSET('Sanitation Data'!$I$32,0,10*ROW('Sanitation Data'!I159))="","",OFFSET('Sanitation Data'!$I$32,0,10*ROW('Sanitation Data'!I159)))</f>
        <v/>
      </c>
      <c r="DO165" s="371" t="str">
        <f ca="1">+IF(OFFSET('Hygiene Data'!$D$11,0,10*ROW('Hygiene Data'!D159))="","",OFFSET('Hygiene Data'!$D$11,0,10*ROW('Hygiene Data'!D159)))</f>
        <v/>
      </c>
      <c r="DP165" s="371" t="str">
        <f ca="1">+IF(OFFSET('Hygiene Data'!$D$12,0,10*ROW('Hygiene Data'!D159))="","",OFFSET('Hygiene Data'!$D$12,0,10*ROW('Hygiene Data'!D159)))</f>
        <v/>
      </c>
      <c r="DQ165" s="371" t="str">
        <f ca="1">+IF(OFFSET('Hygiene Data'!$D$13,0,10*ROW('Hygiene Data'!D159))="","",OFFSET('Hygiene Data'!$D$13,0,10*ROW('Hygiene Data'!D159)))</f>
        <v/>
      </c>
      <c r="DR165" s="371" t="str">
        <f ca="1">+IF(OFFSET('Hygiene Data'!$E$11,0,10*ROW('Hygiene Data'!E159))="","",OFFSET('Hygiene Data'!$E$11,0,10*ROW('Hygiene Data'!E159)))</f>
        <v/>
      </c>
      <c r="DS165" s="371" t="str">
        <f ca="1">+IF(OFFSET('Hygiene Data'!$E$12,0,10*ROW('Hygiene Data'!E159))="","",OFFSET('Hygiene Data'!$E$12,0,10*ROW('Hygiene Data'!E159)))</f>
        <v/>
      </c>
      <c r="DT165" s="371" t="str">
        <f ca="1">+IF(OFFSET('Hygiene Data'!$E$13,0,10*ROW('Hygiene Data'!E159))="","",OFFSET('Hygiene Data'!$E$13,0,10*ROW('Hygiene Data'!E159)))</f>
        <v/>
      </c>
      <c r="DU165" s="371" t="str">
        <f ca="1">+IF(OFFSET('Hygiene Data'!$F$11,0,10*ROW('Hygiene Data'!F159))="","",OFFSET('Hygiene Data'!$F$11,0,10*ROW('Hygiene Data'!F159)))</f>
        <v/>
      </c>
      <c r="DV165" s="371" t="str">
        <f ca="1">+IF(OFFSET('Hygiene Data'!$F$12,0,10*ROW('Hygiene Data'!F159))="","",OFFSET('Hygiene Data'!$F$12,0,10*ROW('Hygiene Data'!F159)))</f>
        <v/>
      </c>
      <c r="DW165" s="371" t="str">
        <f ca="1">+IF(OFFSET('Hygiene Data'!$F$13,0,10*ROW('Hygiene Data'!F159))="","",OFFSET('Hygiene Data'!$F$13,0,10*ROW('Hygiene Data'!F159)))</f>
        <v/>
      </c>
      <c r="DX165" s="371" t="str">
        <f ca="1">+IF(OFFSET('Hygiene Data'!$G$11,0,10*ROW('Hygiene Data'!G159))="","",OFFSET('Hygiene Data'!$G$11,0,10*ROW('Hygiene Data'!G159)))</f>
        <v/>
      </c>
      <c r="DY165" s="371" t="str">
        <f ca="1">+IF(OFFSET('Hygiene Data'!$G$12,0,10*ROW('Hygiene Data'!G159))="","",OFFSET('Hygiene Data'!$G$12,0,10*ROW('Hygiene Data'!G159)))</f>
        <v/>
      </c>
      <c r="DZ165" s="371" t="str">
        <f ca="1">+IF(OFFSET('Hygiene Data'!$G$13,0,10*ROW('Hygiene Data'!G159))="","",OFFSET('Hygiene Data'!$G$13,0,10*ROW('Hygiene Data'!G159)))</f>
        <v/>
      </c>
      <c r="EA165" s="371" t="str">
        <f ca="1">+IF(OFFSET('Hygiene Data'!$H$11,0,10*ROW('Hygiene Data'!H159))="","",OFFSET('Hygiene Data'!$H$11,0,10*ROW('Hygiene Data'!H159)))</f>
        <v/>
      </c>
      <c r="EB165" s="371" t="str">
        <f ca="1">+IF(OFFSET('Hygiene Data'!$H$12,0,10*ROW('Hygiene Data'!H159))="","",OFFSET('Hygiene Data'!$H$12,0,10*ROW('Hygiene Data'!H159)))</f>
        <v/>
      </c>
      <c r="EC165" s="371" t="str">
        <f ca="1">+IF(OFFSET('Hygiene Data'!$H$13,0,10*ROW('Hygiene Data'!H159))="","",OFFSET('Hygiene Data'!$H$13,0,10*ROW('Hygiene Data'!H159)))</f>
        <v/>
      </c>
      <c r="ED165" s="371" t="str">
        <f ca="1">+IF(OFFSET('Hygiene Data'!$I$11,0,10*ROW('Hygiene Data'!I159))="","",OFFSET('Hygiene Data'!$I$11,0,10*ROW('Hygiene Data'!I159)))</f>
        <v/>
      </c>
      <c r="EE165" s="371" t="str">
        <f ca="1">+IF(OFFSET('Hygiene Data'!$I$12,0,10*ROW('Hygiene Data'!I159))="","",OFFSET('Hygiene Data'!$I$12,0,10*ROW('Hygiene Data'!I159)))</f>
        <v/>
      </c>
      <c r="EF165" s="371" t="str">
        <f ca="1">+IF(OFFSET('Hygiene Data'!$I$13,0,10*ROW('Hygiene Data'!I159))="","",OFFSET('Hygiene Data'!$I$13,0,10*ROW('Hygiene Data'!I159)))</f>
        <v/>
      </c>
    </row>
    <row r="166" spans="1:136" x14ac:dyDescent="0.25">
      <c r="A166" s="480" t="str">
        <f ca="1">+IF(OFFSET('Water Data'!$B$2,0,10*ROW('Water Data'!E160))="","",OFFSET('Water Data'!$B$2,0,10*ROW('Water Data'!E160)))</f>
        <v/>
      </c>
      <c r="B166" s="480"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7" t="str">
        <f t="shared" ca="1" si="2"/>
        <v/>
      </c>
      <c r="D166" s="508"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8"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8"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8"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8"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8"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8"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8"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8"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8"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8"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8"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8"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8"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8"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8"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8"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8"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9"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9"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9"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9"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9"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9"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9"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9"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9"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9"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9"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9"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9"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9"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9"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9"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9"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9"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9"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9"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9"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9"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9"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9"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9"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9"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9"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9"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9"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9"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10"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6"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10"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10"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10"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10"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10"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10"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10"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10"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10"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10"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10"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10"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10"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10"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10"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10"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1" t="str">
        <f ca="1">+IF(OFFSET('Water Data'!$D$27,0,10*ROW('Water Data'!D160))="","",OFFSET('Water Data'!$D$27,0,10*ROW('Water Data'!D160)))</f>
        <v/>
      </c>
      <c r="BT166" s="371" t="str">
        <f ca="1">+IF(OFFSET('Water Data'!$D$28,0,10*ROW('Water Data'!D160))="","",OFFSET('Water Data'!$D$28,0,10*ROW('Water Data'!D160)))</f>
        <v/>
      </c>
      <c r="BU166" s="371" t="str">
        <f ca="1">+IF(OFFSET('Water Data'!$D$29,0,10*ROW('Water Data'!D160))="","",OFFSET('Water Data'!$D$29,0,10*ROW('Water Data'!D160)))</f>
        <v/>
      </c>
      <c r="BV166" s="371" t="str">
        <f ca="1">+IF(OFFSET('Water Data'!$E$27,0,10*ROW('Water Data'!E160))="","",OFFSET('Water Data'!$E$27,0,10*ROW('Water Data'!E160)))</f>
        <v/>
      </c>
      <c r="BW166" s="371" t="str">
        <f ca="1">+IF(OFFSET('Water Data'!$E$28,0,10*ROW('Water Data'!E160))="","",OFFSET('Water Data'!$E$28,0,10*ROW('Water Data'!E160)))</f>
        <v/>
      </c>
      <c r="BX166" s="371" t="str">
        <f ca="1">+IF(OFFSET('Water Data'!$E$29,0,10*ROW('Water Data'!E160))="","",OFFSET('Water Data'!$E$29,0,10*ROW('Water Data'!E160)))</f>
        <v/>
      </c>
      <c r="BY166" s="371" t="str">
        <f ca="1">+IF(OFFSET('Water Data'!$F$27,0,10*ROW('Water Data'!F160))="","",OFFSET('Water Data'!$F$27,0,10*ROW('Water Data'!F160)))</f>
        <v/>
      </c>
      <c r="BZ166" s="371" t="str">
        <f ca="1">+IF(OFFSET('Water Data'!$F$28,0,10*ROW('Water Data'!F160))="","",OFFSET('Water Data'!$F$28,0,10*ROW('Water Data'!F160)))</f>
        <v/>
      </c>
      <c r="CA166" s="371" t="str">
        <f ca="1">+IF(OFFSET('Water Data'!$F$29,0,10*ROW('Water Data'!F160))="","",OFFSET('Water Data'!$F$29,0,10*ROW('Water Data'!F160)))</f>
        <v/>
      </c>
      <c r="CB166" s="371" t="str">
        <f ca="1">+IF(OFFSET('Water Data'!$G$27,0,10*ROW('Water Data'!G160))="","",OFFSET('Water Data'!$G$27,0,10*ROW('Water Data'!G160)))</f>
        <v/>
      </c>
      <c r="CC166" s="371" t="str">
        <f ca="1">+IF(OFFSET('Water Data'!$G$28,0,10*ROW('Water Data'!G160))="","",OFFSET('Water Data'!$G$28,0,10*ROW('Water Data'!G160)))</f>
        <v/>
      </c>
      <c r="CD166" s="371" t="str">
        <f ca="1">+IF(OFFSET('Water Data'!$G$29,0,10*ROW('Water Data'!G160))="","",OFFSET('Water Data'!$G$29,0,10*ROW('Water Data'!G160)))</f>
        <v/>
      </c>
      <c r="CE166" s="371" t="str">
        <f ca="1">+IF(OFFSET('Water Data'!$H$27,0,10*ROW('Water Data'!H160))="","",OFFSET('Water Data'!$H$27,0,10*ROW('Water Data'!H160)))</f>
        <v/>
      </c>
      <c r="CF166" s="371" t="str">
        <f ca="1">+IF(OFFSET('Water Data'!$H$28,0,10*ROW('Water Data'!H160))="","",OFFSET('Water Data'!$H$28,0,10*ROW('Water Data'!H160)))</f>
        <v/>
      </c>
      <c r="CG166" s="371" t="str">
        <f ca="1">+IF(OFFSET('Water Data'!$H$29,0,10*ROW('Water Data'!H160))="","",OFFSET('Water Data'!$H$29,0,10*ROW('Water Data'!H160)))</f>
        <v/>
      </c>
      <c r="CH166" s="371" t="str">
        <f ca="1">+IF(OFFSET('Water Data'!$I$27,0,10*ROW('Water Data'!I160))="","",OFFSET('Water Data'!$I$27,0,10*ROW('Water Data'!I160)))</f>
        <v/>
      </c>
      <c r="CI166" s="371" t="str">
        <f ca="1">+IF(OFFSET('Water Data'!$I$28,0,10*ROW('Water Data'!I160))="","",OFFSET('Water Data'!$I$28,0,10*ROW('Water Data'!I160)))</f>
        <v/>
      </c>
      <c r="CJ166" s="371" t="str">
        <f ca="1">+IF(OFFSET('Water Data'!$I$29,0,10*ROW('Water Data'!I160))="","",OFFSET('Water Data'!$I$29,0,10*ROW('Water Data'!I160)))</f>
        <v/>
      </c>
      <c r="CK166" s="371" t="str">
        <f ca="1">+IF(OFFSET('Sanitation Data'!$D$28,0,10*ROW('Sanitation Data'!D160))="","",OFFSET('Sanitation Data'!$D$28,0,10*ROW('Sanitation Data'!D160)))</f>
        <v/>
      </c>
      <c r="CL166" s="371" t="str">
        <f ca="1">+IF(OFFSET('Sanitation Data'!$D$29,0,10*ROW('Sanitation Data'!D160))="","",OFFSET('Sanitation Data'!$D$29,0,10*ROW('Sanitation Data'!D160)))</f>
        <v/>
      </c>
      <c r="CM166" s="371" t="str">
        <f ca="1">+IF(OFFSET('Sanitation Data'!$D$30,0,10*ROW('Sanitation Data'!D160))="","",OFFSET('Sanitation Data'!$D$30,0,10*ROW('Sanitation Data'!D160)))</f>
        <v/>
      </c>
      <c r="CN166" s="371" t="str">
        <f ca="1">+IF(OFFSET('Sanitation Data'!$D$31,0,10*ROW('Sanitation Data'!D160))="","",OFFSET('Sanitation Data'!$D$31,0,10*ROW('Sanitation Data'!D160)))</f>
        <v/>
      </c>
      <c r="CO166" s="371" t="str">
        <f ca="1">+IF(OFFSET('Sanitation Data'!$D$32,0,10*ROW('Sanitation Data'!D160))="","",OFFSET('Sanitation Data'!$D$32,0,10*ROW('Sanitation Data'!D160)))</f>
        <v/>
      </c>
      <c r="CP166" s="371" t="str">
        <f ca="1">+IF(OFFSET('Sanitation Data'!$E$28,0,10*ROW('Sanitation Data'!E160))="","",OFFSET('Sanitation Data'!$E$28,0,10*ROW('Sanitation Data'!E160)))</f>
        <v/>
      </c>
      <c r="CQ166" s="371" t="str">
        <f ca="1">+IF(OFFSET('Sanitation Data'!$E$29,0,10*ROW('Sanitation Data'!E160))="","",OFFSET('Sanitation Data'!$E$29,0,10*ROW('Sanitation Data'!E160)))</f>
        <v/>
      </c>
      <c r="CR166" s="371" t="str">
        <f ca="1">+IF(OFFSET('Sanitation Data'!$E$30,0,10*ROW('Sanitation Data'!E160))="","",OFFSET('Sanitation Data'!$E$30,0,10*ROW('Sanitation Data'!E160)))</f>
        <v/>
      </c>
      <c r="CS166" s="371" t="str">
        <f ca="1">+IF(OFFSET('Sanitation Data'!$E$31,0,10*ROW('Sanitation Data'!E160))="","",OFFSET('Sanitation Data'!$E$31,0,10*ROW('Sanitation Data'!E160)))</f>
        <v/>
      </c>
      <c r="CT166" s="371" t="str">
        <f ca="1">+IF(OFFSET('Sanitation Data'!$E$32,0,10*ROW('Sanitation Data'!E160))="","",OFFSET('Sanitation Data'!$E$32,0,10*ROW('Sanitation Data'!E160)))</f>
        <v/>
      </c>
      <c r="CU166" s="371" t="str">
        <f ca="1">+IF(OFFSET('Sanitation Data'!$F$28,0,10*ROW('Sanitation Data'!F160))="","",OFFSET('Sanitation Data'!$F$28,0,10*ROW('Sanitation Data'!F160)))</f>
        <v/>
      </c>
      <c r="CV166" s="371" t="str">
        <f ca="1">+IF(OFFSET('Sanitation Data'!$F$29,0,10*ROW('Sanitation Data'!F160))="","",OFFSET('Sanitation Data'!$F$29,0,10*ROW('Sanitation Data'!F160)))</f>
        <v/>
      </c>
      <c r="CW166" s="371" t="str">
        <f ca="1">+IF(OFFSET('Sanitation Data'!$F$30,0,10*ROW('Sanitation Data'!F160))="","",OFFSET('Sanitation Data'!$F$30,0,10*ROW('Sanitation Data'!F160)))</f>
        <v/>
      </c>
      <c r="CX166" s="371" t="str">
        <f ca="1">+IF(OFFSET('Sanitation Data'!$F$31,0,10*ROW('Sanitation Data'!F160))="","",OFFSET('Sanitation Data'!$F$31,0,10*ROW('Sanitation Data'!F160)))</f>
        <v/>
      </c>
      <c r="CY166" s="371" t="str">
        <f ca="1">+IF(OFFSET('Sanitation Data'!$F$32,0,10*ROW('Sanitation Data'!F160))="","",OFFSET('Sanitation Data'!$F$32,0,10*ROW('Sanitation Data'!F160)))</f>
        <v/>
      </c>
      <c r="CZ166" s="371" t="str">
        <f ca="1">+IF(OFFSET('Sanitation Data'!$G$28,0,10*ROW('Sanitation Data'!G160))="","",OFFSET('Sanitation Data'!$G$28,0,10*ROW('Sanitation Data'!G160)))</f>
        <v/>
      </c>
      <c r="DA166" s="371" t="str">
        <f ca="1">+IF(OFFSET('Sanitation Data'!$G$29,0,10*ROW('Sanitation Data'!G160))="","",OFFSET('Sanitation Data'!$G$29,0,10*ROW('Sanitation Data'!G160)))</f>
        <v/>
      </c>
      <c r="DB166" s="371" t="str">
        <f ca="1">+IF(OFFSET('Sanitation Data'!$G$30,0,10*ROW('Sanitation Data'!G160))="","",OFFSET('Sanitation Data'!$G$30,0,10*ROW('Sanitation Data'!G160)))</f>
        <v/>
      </c>
      <c r="DC166" s="371" t="str">
        <f ca="1">+IF(OFFSET('Sanitation Data'!$G$31,0,10*ROW('Sanitation Data'!G160))="","",OFFSET('Sanitation Data'!$G$31,0,10*ROW('Sanitation Data'!G160)))</f>
        <v/>
      </c>
      <c r="DD166" s="371" t="str">
        <f ca="1">+IF(OFFSET('Sanitation Data'!$G$32,0,10*ROW('Sanitation Data'!G160))="","",OFFSET('Sanitation Data'!$G$32,0,10*ROW('Sanitation Data'!G160)))</f>
        <v/>
      </c>
      <c r="DE166" s="371" t="str">
        <f ca="1">+IF(OFFSET('Sanitation Data'!$H$28,0,10*ROW('Sanitation Data'!H160))="","",OFFSET('Sanitation Data'!$H$28,0,10*ROW('Sanitation Data'!H160)))</f>
        <v/>
      </c>
      <c r="DF166" s="371" t="str">
        <f ca="1">+IF(OFFSET('Sanitation Data'!$H$29,0,10*ROW('Sanitation Data'!H160))="","",OFFSET('Sanitation Data'!$H$29,0,10*ROW('Sanitation Data'!H160)))</f>
        <v/>
      </c>
      <c r="DG166" s="371" t="str">
        <f ca="1">+IF(OFFSET('Sanitation Data'!$H$30,0,10*ROW('Sanitation Data'!H160))="","",OFFSET('Sanitation Data'!$H$30,0,10*ROW('Sanitation Data'!H160)))</f>
        <v/>
      </c>
      <c r="DH166" s="371" t="str">
        <f ca="1">+IF(OFFSET('Sanitation Data'!$H$31,0,10*ROW('Sanitation Data'!H160))="","",OFFSET('Sanitation Data'!$H$31,0,10*ROW('Sanitation Data'!H160)))</f>
        <v/>
      </c>
      <c r="DI166" s="371" t="str">
        <f ca="1">+IF(OFFSET('Sanitation Data'!$H$32,0,10*ROW('Sanitation Data'!H160))="","",OFFSET('Sanitation Data'!$H$32,0,10*ROW('Sanitation Data'!H160)))</f>
        <v/>
      </c>
      <c r="DJ166" s="371" t="str">
        <f ca="1">+IF(OFFSET('Sanitation Data'!$I$28,0,10*ROW('Sanitation Data'!I160))="","",OFFSET('Sanitation Data'!$I$28,0,10*ROW('Sanitation Data'!I160)))</f>
        <v/>
      </c>
      <c r="DK166" s="371" t="str">
        <f ca="1">+IF(OFFSET('Sanitation Data'!$I$29,0,10*ROW('Sanitation Data'!I160))="","",OFFSET('Sanitation Data'!$I$29,0,10*ROW('Sanitation Data'!I160)))</f>
        <v/>
      </c>
      <c r="DL166" s="371" t="str">
        <f ca="1">+IF(OFFSET('Sanitation Data'!$I$30,0,10*ROW('Sanitation Data'!I160))="","",OFFSET('Sanitation Data'!$I$30,0,10*ROW('Sanitation Data'!I160)))</f>
        <v/>
      </c>
      <c r="DM166" s="371" t="str">
        <f ca="1">+IF(OFFSET('Sanitation Data'!$I$31,0,10*ROW('Sanitation Data'!I160))="","",OFFSET('Sanitation Data'!$I$31,0,10*ROW('Sanitation Data'!I160)))</f>
        <v/>
      </c>
      <c r="DN166" s="371" t="str">
        <f ca="1">+IF(OFFSET('Sanitation Data'!$I$32,0,10*ROW('Sanitation Data'!I160))="","",OFFSET('Sanitation Data'!$I$32,0,10*ROW('Sanitation Data'!I160)))</f>
        <v/>
      </c>
      <c r="DO166" s="371" t="str">
        <f ca="1">+IF(OFFSET('Hygiene Data'!$D$11,0,10*ROW('Hygiene Data'!D160))="","",OFFSET('Hygiene Data'!$D$11,0,10*ROW('Hygiene Data'!D160)))</f>
        <v/>
      </c>
      <c r="DP166" s="371" t="str">
        <f ca="1">+IF(OFFSET('Hygiene Data'!$D$12,0,10*ROW('Hygiene Data'!D160))="","",OFFSET('Hygiene Data'!$D$12,0,10*ROW('Hygiene Data'!D160)))</f>
        <v/>
      </c>
      <c r="DQ166" s="371" t="str">
        <f ca="1">+IF(OFFSET('Hygiene Data'!$D$13,0,10*ROW('Hygiene Data'!D160))="","",OFFSET('Hygiene Data'!$D$13,0,10*ROW('Hygiene Data'!D160)))</f>
        <v/>
      </c>
      <c r="DR166" s="371" t="str">
        <f ca="1">+IF(OFFSET('Hygiene Data'!$E$11,0,10*ROW('Hygiene Data'!E160))="","",OFFSET('Hygiene Data'!$E$11,0,10*ROW('Hygiene Data'!E160)))</f>
        <v/>
      </c>
      <c r="DS166" s="371" t="str">
        <f ca="1">+IF(OFFSET('Hygiene Data'!$E$12,0,10*ROW('Hygiene Data'!E160))="","",OFFSET('Hygiene Data'!$E$12,0,10*ROW('Hygiene Data'!E160)))</f>
        <v/>
      </c>
      <c r="DT166" s="371" t="str">
        <f ca="1">+IF(OFFSET('Hygiene Data'!$E$13,0,10*ROW('Hygiene Data'!E160))="","",OFFSET('Hygiene Data'!$E$13,0,10*ROW('Hygiene Data'!E160)))</f>
        <v/>
      </c>
      <c r="DU166" s="371" t="str">
        <f ca="1">+IF(OFFSET('Hygiene Data'!$F$11,0,10*ROW('Hygiene Data'!F160))="","",OFFSET('Hygiene Data'!$F$11,0,10*ROW('Hygiene Data'!F160)))</f>
        <v/>
      </c>
      <c r="DV166" s="371" t="str">
        <f ca="1">+IF(OFFSET('Hygiene Data'!$F$12,0,10*ROW('Hygiene Data'!F160))="","",OFFSET('Hygiene Data'!$F$12,0,10*ROW('Hygiene Data'!F160)))</f>
        <v/>
      </c>
      <c r="DW166" s="371" t="str">
        <f ca="1">+IF(OFFSET('Hygiene Data'!$F$13,0,10*ROW('Hygiene Data'!F160))="","",OFFSET('Hygiene Data'!$F$13,0,10*ROW('Hygiene Data'!F160)))</f>
        <v/>
      </c>
      <c r="DX166" s="371" t="str">
        <f ca="1">+IF(OFFSET('Hygiene Data'!$G$11,0,10*ROW('Hygiene Data'!G160))="","",OFFSET('Hygiene Data'!$G$11,0,10*ROW('Hygiene Data'!G160)))</f>
        <v/>
      </c>
      <c r="DY166" s="371" t="str">
        <f ca="1">+IF(OFFSET('Hygiene Data'!$G$12,0,10*ROW('Hygiene Data'!G160))="","",OFFSET('Hygiene Data'!$G$12,0,10*ROW('Hygiene Data'!G160)))</f>
        <v/>
      </c>
      <c r="DZ166" s="371" t="str">
        <f ca="1">+IF(OFFSET('Hygiene Data'!$G$13,0,10*ROW('Hygiene Data'!G160))="","",OFFSET('Hygiene Data'!$G$13,0,10*ROW('Hygiene Data'!G160)))</f>
        <v/>
      </c>
      <c r="EA166" s="371" t="str">
        <f ca="1">+IF(OFFSET('Hygiene Data'!$H$11,0,10*ROW('Hygiene Data'!H160))="","",OFFSET('Hygiene Data'!$H$11,0,10*ROW('Hygiene Data'!H160)))</f>
        <v/>
      </c>
      <c r="EB166" s="371" t="str">
        <f ca="1">+IF(OFFSET('Hygiene Data'!$H$12,0,10*ROW('Hygiene Data'!H160))="","",OFFSET('Hygiene Data'!$H$12,0,10*ROW('Hygiene Data'!H160)))</f>
        <v/>
      </c>
      <c r="EC166" s="371" t="str">
        <f ca="1">+IF(OFFSET('Hygiene Data'!$H$13,0,10*ROW('Hygiene Data'!H160))="","",OFFSET('Hygiene Data'!$H$13,0,10*ROW('Hygiene Data'!H160)))</f>
        <v/>
      </c>
      <c r="ED166" s="371" t="str">
        <f ca="1">+IF(OFFSET('Hygiene Data'!$I$11,0,10*ROW('Hygiene Data'!I160))="","",OFFSET('Hygiene Data'!$I$11,0,10*ROW('Hygiene Data'!I160)))</f>
        <v/>
      </c>
      <c r="EE166" s="371" t="str">
        <f ca="1">+IF(OFFSET('Hygiene Data'!$I$12,0,10*ROW('Hygiene Data'!I160))="","",OFFSET('Hygiene Data'!$I$12,0,10*ROW('Hygiene Data'!I160)))</f>
        <v/>
      </c>
      <c r="EF166" s="371" t="str">
        <f ca="1">+IF(OFFSET('Hygiene Data'!$I$13,0,10*ROW('Hygiene Data'!I160))="","",OFFSET('Hygiene Data'!$I$13,0,10*ROW('Hygiene Data'!I160)))</f>
        <v/>
      </c>
    </row>
    <row r="167" spans="1:136" x14ac:dyDescent="0.25">
      <c r="A167" s="480" t="str">
        <f ca="1">+IF(OFFSET('Water Data'!$B$2,0,10*ROW('Water Data'!E161))="","",OFFSET('Water Data'!$B$2,0,10*ROW('Water Data'!E161)))</f>
        <v/>
      </c>
      <c r="B167" s="480"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7" t="str">
        <f t="shared" ca="1" si="2"/>
        <v/>
      </c>
      <c r="D167" s="508"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8"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8"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8"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8"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8"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8"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8"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8"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8"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8"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8"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8"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8"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8"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8"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8"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8"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9"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9"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9"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9"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9"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9"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9"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9"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9"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9"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9"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9"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9"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9"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9"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9"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9"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9"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9"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9"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9"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9"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9"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9"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9"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9"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9"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9"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9"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9"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10"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6"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10"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10"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10"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10"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10"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10"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10"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10"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10"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10"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10"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10"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10"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10"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10"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10"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1" t="str">
        <f ca="1">+IF(OFFSET('Water Data'!$D$27,0,10*ROW('Water Data'!D161))="","",OFFSET('Water Data'!$D$27,0,10*ROW('Water Data'!D161)))</f>
        <v/>
      </c>
      <c r="BT167" s="371" t="str">
        <f ca="1">+IF(OFFSET('Water Data'!$D$28,0,10*ROW('Water Data'!D161))="","",OFFSET('Water Data'!$D$28,0,10*ROW('Water Data'!D161)))</f>
        <v/>
      </c>
      <c r="BU167" s="371" t="str">
        <f ca="1">+IF(OFFSET('Water Data'!$D$29,0,10*ROW('Water Data'!D161))="","",OFFSET('Water Data'!$D$29,0,10*ROW('Water Data'!D161)))</f>
        <v/>
      </c>
      <c r="BV167" s="371" t="str">
        <f ca="1">+IF(OFFSET('Water Data'!$E$27,0,10*ROW('Water Data'!E161))="","",OFFSET('Water Data'!$E$27,0,10*ROW('Water Data'!E161)))</f>
        <v/>
      </c>
      <c r="BW167" s="371" t="str">
        <f ca="1">+IF(OFFSET('Water Data'!$E$28,0,10*ROW('Water Data'!E161))="","",OFFSET('Water Data'!$E$28,0,10*ROW('Water Data'!E161)))</f>
        <v/>
      </c>
      <c r="BX167" s="371" t="str">
        <f ca="1">+IF(OFFSET('Water Data'!$E$29,0,10*ROW('Water Data'!E161))="","",OFFSET('Water Data'!$E$29,0,10*ROW('Water Data'!E161)))</f>
        <v/>
      </c>
      <c r="BY167" s="371" t="str">
        <f ca="1">+IF(OFFSET('Water Data'!$F$27,0,10*ROW('Water Data'!F161))="","",OFFSET('Water Data'!$F$27,0,10*ROW('Water Data'!F161)))</f>
        <v/>
      </c>
      <c r="BZ167" s="371" t="str">
        <f ca="1">+IF(OFFSET('Water Data'!$F$28,0,10*ROW('Water Data'!F161))="","",OFFSET('Water Data'!$F$28,0,10*ROW('Water Data'!F161)))</f>
        <v/>
      </c>
      <c r="CA167" s="371" t="str">
        <f ca="1">+IF(OFFSET('Water Data'!$F$29,0,10*ROW('Water Data'!F161))="","",OFFSET('Water Data'!$F$29,0,10*ROW('Water Data'!F161)))</f>
        <v/>
      </c>
      <c r="CB167" s="371" t="str">
        <f ca="1">+IF(OFFSET('Water Data'!$G$27,0,10*ROW('Water Data'!G161))="","",OFFSET('Water Data'!$G$27,0,10*ROW('Water Data'!G161)))</f>
        <v/>
      </c>
      <c r="CC167" s="371" t="str">
        <f ca="1">+IF(OFFSET('Water Data'!$G$28,0,10*ROW('Water Data'!G161))="","",OFFSET('Water Data'!$G$28,0,10*ROW('Water Data'!G161)))</f>
        <v/>
      </c>
      <c r="CD167" s="371" t="str">
        <f ca="1">+IF(OFFSET('Water Data'!$G$29,0,10*ROW('Water Data'!G161))="","",OFFSET('Water Data'!$G$29,0,10*ROW('Water Data'!G161)))</f>
        <v/>
      </c>
      <c r="CE167" s="371" t="str">
        <f ca="1">+IF(OFFSET('Water Data'!$H$27,0,10*ROW('Water Data'!H161))="","",OFFSET('Water Data'!$H$27,0,10*ROW('Water Data'!H161)))</f>
        <v/>
      </c>
      <c r="CF167" s="371" t="str">
        <f ca="1">+IF(OFFSET('Water Data'!$H$28,0,10*ROW('Water Data'!H161))="","",OFFSET('Water Data'!$H$28,0,10*ROW('Water Data'!H161)))</f>
        <v/>
      </c>
      <c r="CG167" s="371" t="str">
        <f ca="1">+IF(OFFSET('Water Data'!$H$29,0,10*ROW('Water Data'!H161))="","",OFFSET('Water Data'!$H$29,0,10*ROW('Water Data'!H161)))</f>
        <v/>
      </c>
      <c r="CH167" s="371" t="str">
        <f ca="1">+IF(OFFSET('Water Data'!$I$27,0,10*ROW('Water Data'!I161))="","",OFFSET('Water Data'!$I$27,0,10*ROW('Water Data'!I161)))</f>
        <v/>
      </c>
      <c r="CI167" s="371" t="str">
        <f ca="1">+IF(OFFSET('Water Data'!$I$28,0,10*ROW('Water Data'!I161))="","",OFFSET('Water Data'!$I$28,0,10*ROW('Water Data'!I161)))</f>
        <v/>
      </c>
      <c r="CJ167" s="371" t="str">
        <f ca="1">+IF(OFFSET('Water Data'!$I$29,0,10*ROW('Water Data'!I161))="","",OFFSET('Water Data'!$I$29,0,10*ROW('Water Data'!I161)))</f>
        <v/>
      </c>
      <c r="CK167" s="371" t="str">
        <f ca="1">+IF(OFFSET('Sanitation Data'!$D$28,0,10*ROW('Sanitation Data'!D161))="","",OFFSET('Sanitation Data'!$D$28,0,10*ROW('Sanitation Data'!D161)))</f>
        <v/>
      </c>
      <c r="CL167" s="371" t="str">
        <f ca="1">+IF(OFFSET('Sanitation Data'!$D$29,0,10*ROW('Sanitation Data'!D161))="","",OFFSET('Sanitation Data'!$D$29,0,10*ROW('Sanitation Data'!D161)))</f>
        <v/>
      </c>
      <c r="CM167" s="371" t="str">
        <f ca="1">+IF(OFFSET('Sanitation Data'!$D$30,0,10*ROW('Sanitation Data'!D161))="","",OFFSET('Sanitation Data'!$D$30,0,10*ROW('Sanitation Data'!D161)))</f>
        <v/>
      </c>
      <c r="CN167" s="371" t="str">
        <f ca="1">+IF(OFFSET('Sanitation Data'!$D$31,0,10*ROW('Sanitation Data'!D161))="","",OFFSET('Sanitation Data'!$D$31,0,10*ROW('Sanitation Data'!D161)))</f>
        <v/>
      </c>
      <c r="CO167" s="371" t="str">
        <f ca="1">+IF(OFFSET('Sanitation Data'!$D$32,0,10*ROW('Sanitation Data'!D161))="","",OFFSET('Sanitation Data'!$D$32,0,10*ROW('Sanitation Data'!D161)))</f>
        <v/>
      </c>
      <c r="CP167" s="371" t="str">
        <f ca="1">+IF(OFFSET('Sanitation Data'!$E$28,0,10*ROW('Sanitation Data'!E161))="","",OFFSET('Sanitation Data'!$E$28,0,10*ROW('Sanitation Data'!E161)))</f>
        <v/>
      </c>
      <c r="CQ167" s="371" t="str">
        <f ca="1">+IF(OFFSET('Sanitation Data'!$E$29,0,10*ROW('Sanitation Data'!E161))="","",OFFSET('Sanitation Data'!$E$29,0,10*ROW('Sanitation Data'!E161)))</f>
        <v/>
      </c>
      <c r="CR167" s="371" t="str">
        <f ca="1">+IF(OFFSET('Sanitation Data'!$E$30,0,10*ROW('Sanitation Data'!E161))="","",OFFSET('Sanitation Data'!$E$30,0,10*ROW('Sanitation Data'!E161)))</f>
        <v/>
      </c>
      <c r="CS167" s="371" t="str">
        <f ca="1">+IF(OFFSET('Sanitation Data'!$E$31,0,10*ROW('Sanitation Data'!E161))="","",OFFSET('Sanitation Data'!$E$31,0,10*ROW('Sanitation Data'!E161)))</f>
        <v/>
      </c>
      <c r="CT167" s="371" t="str">
        <f ca="1">+IF(OFFSET('Sanitation Data'!$E$32,0,10*ROW('Sanitation Data'!E161))="","",OFFSET('Sanitation Data'!$E$32,0,10*ROW('Sanitation Data'!E161)))</f>
        <v/>
      </c>
      <c r="CU167" s="371" t="str">
        <f ca="1">+IF(OFFSET('Sanitation Data'!$F$28,0,10*ROW('Sanitation Data'!F161))="","",OFFSET('Sanitation Data'!$F$28,0,10*ROW('Sanitation Data'!F161)))</f>
        <v/>
      </c>
      <c r="CV167" s="371" t="str">
        <f ca="1">+IF(OFFSET('Sanitation Data'!$F$29,0,10*ROW('Sanitation Data'!F161))="","",OFFSET('Sanitation Data'!$F$29,0,10*ROW('Sanitation Data'!F161)))</f>
        <v/>
      </c>
      <c r="CW167" s="371" t="str">
        <f ca="1">+IF(OFFSET('Sanitation Data'!$F$30,0,10*ROW('Sanitation Data'!F161))="","",OFFSET('Sanitation Data'!$F$30,0,10*ROW('Sanitation Data'!F161)))</f>
        <v/>
      </c>
      <c r="CX167" s="371" t="str">
        <f ca="1">+IF(OFFSET('Sanitation Data'!$F$31,0,10*ROW('Sanitation Data'!F161))="","",OFFSET('Sanitation Data'!$F$31,0,10*ROW('Sanitation Data'!F161)))</f>
        <v/>
      </c>
      <c r="CY167" s="371" t="str">
        <f ca="1">+IF(OFFSET('Sanitation Data'!$F$32,0,10*ROW('Sanitation Data'!F161))="","",OFFSET('Sanitation Data'!$F$32,0,10*ROW('Sanitation Data'!F161)))</f>
        <v/>
      </c>
      <c r="CZ167" s="371" t="str">
        <f ca="1">+IF(OFFSET('Sanitation Data'!$G$28,0,10*ROW('Sanitation Data'!G161))="","",OFFSET('Sanitation Data'!$G$28,0,10*ROW('Sanitation Data'!G161)))</f>
        <v/>
      </c>
      <c r="DA167" s="371" t="str">
        <f ca="1">+IF(OFFSET('Sanitation Data'!$G$29,0,10*ROW('Sanitation Data'!G161))="","",OFFSET('Sanitation Data'!$G$29,0,10*ROW('Sanitation Data'!G161)))</f>
        <v/>
      </c>
      <c r="DB167" s="371" t="str">
        <f ca="1">+IF(OFFSET('Sanitation Data'!$G$30,0,10*ROW('Sanitation Data'!G161))="","",OFFSET('Sanitation Data'!$G$30,0,10*ROW('Sanitation Data'!G161)))</f>
        <v/>
      </c>
      <c r="DC167" s="371" t="str">
        <f ca="1">+IF(OFFSET('Sanitation Data'!$G$31,0,10*ROW('Sanitation Data'!G161))="","",OFFSET('Sanitation Data'!$G$31,0,10*ROW('Sanitation Data'!G161)))</f>
        <v/>
      </c>
      <c r="DD167" s="371" t="str">
        <f ca="1">+IF(OFFSET('Sanitation Data'!$G$32,0,10*ROW('Sanitation Data'!G161))="","",OFFSET('Sanitation Data'!$G$32,0,10*ROW('Sanitation Data'!G161)))</f>
        <v/>
      </c>
      <c r="DE167" s="371" t="str">
        <f ca="1">+IF(OFFSET('Sanitation Data'!$H$28,0,10*ROW('Sanitation Data'!H161))="","",OFFSET('Sanitation Data'!$H$28,0,10*ROW('Sanitation Data'!H161)))</f>
        <v/>
      </c>
      <c r="DF167" s="371" t="str">
        <f ca="1">+IF(OFFSET('Sanitation Data'!$H$29,0,10*ROW('Sanitation Data'!H161))="","",OFFSET('Sanitation Data'!$H$29,0,10*ROW('Sanitation Data'!H161)))</f>
        <v/>
      </c>
      <c r="DG167" s="371" t="str">
        <f ca="1">+IF(OFFSET('Sanitation Data'!$H$30,0,10*ROW('Sanitation Data'!H161))="","",OFFSET('Sanitation Data'!$H$30,0,10*ROW('Sanitation Data'!H161)))</f>
        <v/>
      </c>
      <c r="DH167" s="371" t="str">
        <f ca="1">+IF(OFFSET('Sanitation Data'!$H$31,0,10*ROW('Sanitation Data'!H161))="","",OFFSET('Sanitation Data'!$H$31,0,10*ROW('Sanitation Data'!H161)))</f>
        <v/>
      </c>
      <c r="DI167" s="371" t="str">
        <f ca="1">+IF(OFFSET('Sanitation Data'!$H$32,0,10*ROW('Sanitation Data'!H161))="","",OFFSET('Sanitation Data'!$H$32,0,10*ROW('Sanitation Data'!H161)))</f>
        <v/>
      </c>
      <c r="DJ167" s="371" t="str">
        <f ca="1">+IF(OFFSET('Sanitation Data'!$I$28,0,10*ROW('Sanitation Data'!I161))="","",OFFSET('Sanitation Data'!$I$28,0,10*ROW('Sanitation Data'!I161)))</f>
        <v/>
      </c>
      <c r="DK167" s="371" t="str">
        <f ca="1">+IF(OFFSET('Sanitation Data'!$I$29,0,10*ROW('Sanitation Data'!I161))="","",OFFSET('Sanitation Data'!$I$29,0,10*ROW('Sanitation Data'!I161)))</f>
        <v/>
      </c>
      <c r="DL167" s="371" t="str">
        <f ca="1">+IF(OFFSET('Sanitation Data'!$I$30,0,10*ROW('Sanitation Data'!I161))="","",OFFSET('Sanitation Data'!$I$30,0,10*ROW('Sanitation Data'!I161)))</f>
        <v/>
      </c>
      <c r="DM167" s="371" t="str">
        <f ca="1">+IF(OFFSET('Sanitation Data'!$I$31,0,10*ROW('Sanitation Data'!I161))="","",OFFSET('Sanitation Data'!$I$31,0,10*ROW('Sanitation Data'!I161)))</f>
        <v/>
      </c>
      <c r="DN167" s="371" t="str">
        <f ca="1">+IF(OFFSET('Sanitation Data'!$I$32,0,10*ROW('Sanitation Data'!I161))="","",OFFSET('Sanitation Data'!$I$32,0,10*ROW('Sanitation Data'!I161)))</f>
        <v/>
      </c>
      <c r="DO167" s="371" t="str">
        <f ca="1">+IF(OFFSET('Hygiene Data'!$D$11,0,10*ROW('Hygiene Data'!D161))="","",OFFSET('Hygiene Data'!$D$11,0,10*ROW('Hygiene Data'!D161)))</f>
        <v/>
      </c>
      <c r="DP167" s="371" t="str">
        <f ca="1">+IF(OFFSET('Hygiene Data'!$D$12,0,10*ROW('Hygiene Data'!D161))="","",OFFSET('Hygiene Data'!$D$12,0,10*ROW('Hygiene Data'!D161)))</f>
        <v/>
      </c>
      <c r="DQ167" s="371" t="str">
        <f ca="1">+IF(OFFSET('Hygiene Data'!$D$13,0,10*ROW('Hygiene Data'!D161))="","",OFFSET('Hygiene Data'!$D$13,0,10*ROW('Hygiene Data'!D161)))</f>
        <v/>
      </c>
      <c r="DR167" s="371" t="str">
        <f ca="1">+IF(OFFSET('Hygiene Data'!$E$11,0,10*ROW('Hygiene Data'!E161))="","",OFFSET('Hygiene Data'!$E$11,0,10*ROW('Hygiene Data'!E161)))</f>
        <v/>
      </c>
      <c r="DS167" s="371" t="str">
        <f ca="1">+IF(OFFSET('Hygiene Data'!$E$12,0,10*ROW('Hygiene Data'!E161))="","",OFFSET('Hygiene Data'!$E$12,0,10*ROW('Hygiene Data'!E161)))</f>
        <v/>
      </c>
      <c r="DT167" s="371" t="str">
        <f ca="1">+IF(OFFSET('Hygiene Data'!$E$13,0,10*ROW('Hygiene Data'!E161))="","",OFFSET('Hygiene Data'!$E$13,0,10*ROW('Hygiene Data'!E161)))</f>
        <v/>
      </c>
      <c r="DU167" s="371" t="str">
        <f ca="1">+IF(OFFSET('Hygiene Data'!$F$11,0,10*ROW('Hygiene Data'!F161))="","",OFFSET('Hygiene Data'!$F$11,0,10*ROW('Hygiene Data'!F161)))</f>
        <v/>
      </c>
      <c r="DV167" s="371" t="str">
        <f ca="1">+IF(OFFSET('Hygiene Data'!$F$12,0,10*ROW('Hygiene Data'!F161))="","",OFFSET('Hygiene Data'!$F$12,0,10*ROW('Hygiene Data'!F161)))</f>
        <v/>
      </c>
      <c r="DW167" s="371" t="str">
        <f ca="1">+IF(OFFSET('Hygiene Data'!$F$13,0,10*ROW('Hygiene Data'!F161))="","",OFFSET('Hygiene Data'!$F$13,0,10*ROW('Hygiene Data'!F161)))</f>
        <v/>
      </c>
      <c r="DX167" s="371" t="str">
        <f ca="1">+IF(OFFSET('Hygiene Data'!$G$11,0,10*ROW('Hygiene Data'!G161))="","",OFFSET('Hygiene Data'!$G$11,0,10*ROW('Hygiene Data'!G161)))</f>
        <v/>
      </c>
      <c r="DY167" s="371" t="str">
        <f ca="1">+IF(OFFSET('Hygiene Data'!$G$12,0,10*ROW('Hygiene Data'!G161))="","",OFFSET('Hygiene Data'!$G$12,0,10*ROW('Hygiene Data'!G161)))</f>
        <v/>
      </c>
      <c r="DZ167" s="371" t="str">
        <f ca="1">+IF(OFFSET('Hygiene Data'!$G$13,0,10*ROW('Hygiene Data'!G161))="","",OFFSET('Hygiene Data'!$G$13,0,10*ROW('Hygiene Data'!G161)))</f>
        <v/>
      </c>
      <c r="EA167" s="371" t="str">
        <f ca="1">+IF(OFFSET('Hygiene Data'!$H$11,0,10*ROW('Hygiene Data'!H161))="","",OFFSET('Hygiene Data'!$H$11,0,10*ROW('Hygiene Data'!H161)))</f>
        <v/>
      </c>
      <c r="EB167" s="371" t="str">
        <f ca="1">+IF(OFFSET('Hygiene Data'!$H$12,0,10*ROW('Hygiene Data'!H161))="","",OFFSET('Hygiene Data'!$H$12,0,10*ROW('Hygiene Data'!H161)))</f>
        <v/>
      </c>
      <c r="EC167" s="371" t="str">
        <f ca="1">+IF(OFFSET('Hygiene Data'!$H$13,0,10*ROW('Hygiene Data'!H161))="","",OFFSET('Hygiene Data'!$H$13,0,10*ROW('Hygiene Data'!H161)))</f>
        <v/>
      </c>
      <c r="ED167" s="371" t="str">
        <f ca="1">+IF(OFFSET('Hygiene Data'!$I$11,0,10*ROW('Hygiene Data'!I161))="","",OFFSET('Hygiene Data'!$I$11,0,10*ROW('Hygiene Data'!I161)))</f>
        <v/>
      </c>
      <c r="EE167" s="371" t="str">
        <f ca="1">+IF(OFFSET('Hygiene Data'!$I$12,0,10*ROW('Hygiene Data'!I161))="","",OFFSET('Hygiene Data'!$I$12,0,10*ROW('Hygiene Data'!I161)))</f>
        <v/>
      </c>
      <c r="EF167" s="371" t="str">
        <f ca="1">+IF(OFFSET('Hygiene Data'!$I$13,0,10*ROW('Hygiene Data'!I161))="","",OFFSET('Hygiene Data'!$I$13,0,10*ROW('Hygiene Data'!I161)))</f>
        <v/>
      </c>
    </row>
    <row r="168" spans="1:136" x14ac:dyDescent="0.25">
      <c r="A168" s="480" t="str">
        <f ca="1">+IF(OFFSET('Water Data'!$B$2,0,10*ROW('Water Data'!E162))="","",OFFSET('Water Data'!$B$2,0,10*ROW('Water Data'!E162)))</f>
        <v/>
      </c>
      <c r="B168" s="480"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7" t="str">
        <f t="shared" ca="1" si="2"/>
        <v/>
      </c>
      <c r="D168" s="508"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8"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8"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8"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8"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8"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8"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8"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8"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8"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8"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8"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8"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8"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8"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8"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8"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8"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9"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9"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9"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9"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9"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9"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9"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9"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9"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9"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9"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9"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9"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9"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9"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9"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9"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9"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9"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9"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9"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9"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9"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9"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9"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9"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9"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9"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9"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9"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10"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6"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10"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10"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10"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10"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10"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10"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10"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10"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10"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10"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10"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10"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10"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10"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10"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10"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1" t="str">
        <f ca="1">+IF(OFFSET('Water Data'!$D$27,0,10*ROW('Water Data'!D162))="","",OFFSET('Water Data'!$D$27,0,10*ROW('Water Data'!D162)))</f>
        <v/>
      </c>
      <c r="BT168" s="371" t="str">
        <f ca="1">+IF(OFFSET('Water Data'!$D$28,0,10*ROW('Water Data'!D162))="","",OFFSET('Water Data'!$D$28,0,10*ROW('Water Data'!D162)))</f>
        <v/>
      </c>
      <c r="BU168" s="371" t="str">
        <f ca="1">+IF(OFFSET('Water Data'!$D$29,0,10*ROW('Water Data'!D162))="","",OFFSET('Water Data'!$D$29,0,10*ROW('Water Data'!D162)))</f>
        <v/>
      </c>
      <c r="BV168" s="371" t="str">
        <f ca="1">+IF(OFFSET('Water Data'!$E$27,0,10*ROW('Water Data'!E162))="","",OFFSET('Water Data'!$E$27,0,10*ROW('Water Data'!E162)))</f>
        <v/>
      </c>
      <c r="BW168" s="371" t="str">
        <f ca="1">+IF(OFFSET('Water Data'!$E$28,0,10*ROW('Water Data'!E162))="","",OFFSET('Water Data'!$E$28,0,10*ROW('Water Data'!E162)))</f>
        <v/>
      </c>
      <c r="BX168" s="371" t="str">
        <f ca="1">+IF(OFFSET('Water Data'!$E$29,0,10*ROW('Water Data'!E162))="","",OFFSET('Water Data'!$E$29,0,10*ROW('Water Data'!E162)))</f>
        <v/>
      </c>
      <c r="BY168" s="371" t="str">
        <f ca="1">+IF(OFFSET('Water Data'!$F$27,0,10*ROW('Water Data'!F162))="","",OFFSET('Water Data'!$F$27,0,10*ROW('Water Data'!F162)))</f>
        <v/>
      </c>
      <c r="BZ168" s="371" t="str">
        <f ca="1">+IF(OFFSET('Water Data'!$F$28,0,10*ROW('Water Data'!F162))="","",OFFSET('Water Data'!$F$28,0,10*ROW('Water Data'!F162)))</f>
        <v/>
      </c>
      <c r="CA168" s="371" t="str">
        <f ca="1">+IF(OFFSET('Water Data'!$F$29,0,10*ROW('Water Data'!F162))="","",OFFSET('Water Data'!$F$29,0,10*ROW('Water Data'!F162)))</f>
        <v/>
      </c>
      <c r="CB168" s="371" t="str">
        <f ca="1">+IF(OFFSET('Water Data'!$G$27,0,10*ROW('Water Data'!G162))="","",OFFSET('Water Data'!$G$27,0,10*ROW('Water Data'!G162)))</f>
        <v/>
      </c>
      <c r="CC168" s="371" t="str">
        <f ca="1">+IF(OFFSET('Water Data'!$G$28,0,10*ROW('Water Data'!G162))="","",OFFSET('Water Data'!$G$28,0,10*ROW('Water Data'!G162)))</f>
        <v/>
      </c>
      <c r="CD168" s="371" t="str">
        <f ca="1">+IF(OFFSET('Water Data'!$G$29,0,10*ROW('Water Data'!G162))="","",OFFSET('Water Data'!$G$29,0,10*ROW('Water Data'!G162)))</f>
        <v/>
      </c>
      <c r="CE168" s="371" t="str">
        <f ca="1">+IF(OFFSET('Water Data'!$H$27,0,10*ROW('Water Data'!H162))="","",OFFSET('Water Data'!$H$27,0,10*ROW('Water Data'!H162)))</f>
        <v/>
      </c>
      <c r="CF168" s="371" t="str">
        <f ca="1">+IF(OFFSET('Water Data'!$H$28,0,10*ROW('Water Data'!H162))="","",OFFSET('Water Data'!$H$28,0,10*ROW('Water Data'!H162)))</f>
        <v/>
      </c>
      <c r="CG168" s="371" t="str">
        <f ca="1">+IF(OFFSET('Water Data'!$H$29,0,10*ROW('Water Data'!H162))="","",OFFSET('Water Data'!$H$29,0,10*ROW('Water Data'!H162)))</f>
        <v/>
      </c>
      <c r="CH168" s="371" t="str">
        <f ca="1">+IF(OFFSET('Water Data'!$I$27,0,10*ROW('Water Data'!I162))="","",OFFSET('Water Data'!$I$27,0,10*ROW('Water Data'!I162)))</f>
        <v/>
      </c>
      <c r="CI168" s="371" t="str">
        <f ca="1">+IF(OFFSET('Water Data'!$I$28,0,10*ROW('Water Data'!I162))="","",OFFSET('Water Data'!$I$28,0,10*ROW('Water Data'!I162)))</f>
        <v/>
      </c>
      <c r="CJ168" s="371" t="str">
        <f ca="1">+IF(OFFSET('Water Data'!$I$29,0,10*ROW('Water Data'!I162))="","",OFFSET('Water Data'!$I$29,0,10*ROW('Water Data'!I162)))</f>
        <v/>
      </c>
      <c r="CK168" s="371" t="str">
        <f ca="1">+IF(OFFSET('Sanitation Data'!$D$28,0,10*ROW('Sanitation Data'!D162))="","",OFFSET('Sanitation Data'!$D$28,0,10*ROW('Sanitation Data'!D162)))</f>
        <v/>
      </c>
      <c r="CL168" s="371" t="str">
        <f ca="1">+IF(OFFSET('Sanitation Data'!$D$29,0,10*ROW('Sanitation Data'!D162))="","",OFFSET('Sanitation Data'!$D$29,0,10*ROW('Sanitation Data'!D162)))</f>
        <v/>
      </c>
      <c r="CM168" s="371" t="str">
        <f ca="1">+IF(OFFSET('Sanitation Data'!$D$30,0,10*ROW('Sanitation Data'!D162))="","",OFFSET('Sanitation Data'!$D$30,0,10*ROW('Sanitation Data'!D162)))</f>
        <v/>
      </c>
      <c r="CN168" s="371" t="str">
        <f ca="1">+IF(OFFSET('Sanitation Data'!$D$31,0,10*ROW('Sanitation Data'!D162))="","",OFFSET('Sanitation Data'!$D$31,0,10*ROW('Sanitation Data'!D162)))</f>
        <v/>
      </c>
      <c r="CO168" s="371" t="str">
        <f ca="1">+IF(OFFSET('Sanitation Data'!$D$32,0,10*ROW('Sanitation Data'!D162))="","",OFFSET('Sanitation Data'!$D$32,0,10*ROW('Sanitation Data'!D162)))</f>
        <v/>
      </c>
      <c r="CP168" s="371" t="str">
        <f ca="1">+IF(OFFSET('Sanitation Data'!$E$28,0,10*ROW('Sanitation Data'!E162))="","",OFFSET('Sanitation Data'!$E$28,0,10*ROW('Sanitation Data'!E162)))</f>
        <v/>
      </c>
      <c r="CQ168" s="371" t="str">
        <f ca="1">+IF(OFFSET('Sanitation Data'!$E$29,0,10*ROW('Sanitation Data'!E162))="","",OFFSET('Sanitation Data'!$E$29,0,10*ROW('Sanitation Data'!E162)))</f>
        <v/>
      </c>
      <c r="CR168" s="371" t="str">
        <f ca="1">+IF(OFFSET('Sanitation Data'!$E$30,0,10*ROW('Sanitation Data'!E162))="","",OFFSET('Sanitation Data'!$E$30,0,10*ROW('Sanitation Data'!E162)))</f>
        <v/>
      </c>
      <c r="CS168" s="371" t="str">
        <f ca="1">+IF(OFFSET('Sanitation Data'!$E$31,0,10*ROW('Sanitation Data'!E162))="","",OFFSET('Sanitation Data'!$E$31,0,10*ROW('Sanitation Data'!E162)))</f>
        <v/>
      </c>
      <c r="CT168" s="371" t="str">
        <f ca="1">+IF(OFFSET('Sanitation Data'!$E$32,0,10*ROW('Sanitation Data'!E162))="","",OFFSET('Sanitation Data'!$E$32,0,10*ROW('Sanitation Data'!E162)))</f>
        <v/>
      </c>
      <c r="CU168" s="371" t="str">
        <f ca="1">+IF(OFFSET('Sanitation Data'!$F$28,0,10*ROW('Sanitation Data'!F162))="","",OFFSET('Sanitation Data'!$F$28,0,10*ROW('Sanitation Data'!F162)))</f>
        <v/>
      </c>
      <c r="CV168" s="371" t="str">
        <f ca="1">+IF(OFFSET('Sanitation Data'!$F$29,0,10*ROW('Sanitation Data'!F162))="","",OFFSET('Sanitation Data'!$F$29,0,10*ROW('Sanitation Data'!F162)))</f>
        <v/>
      </c>
      <c r="CW168" s="371" t="str">
        <f ca="1">+IF(OFFSET('Sanitation Data'!$F$30,0,10*ROW('Sanitation Data'!F162))="","",OFFSET('Sanitation Data'!$F$30,0,10*ROW('Sanitation Data'!F162)))</f>
        <v/>
      </c>
      <c r="CX168" s="371" t="str">
        <f ca="1">+IF(OFFSET('Sanitation Data'!$F$31,0,10*ROW('Sanitation Data'!F162))="","",OFFSET('Sanitation Data'!$F$31,0,10*ROW('Sanitation Data'!F162)))</f>
        <v/>
      </c>
      <c r="CY168" s="371" t="str">
        <f ca="1">+IF(OFFSET('Sanitation Data'!$F$32,0,10*ROW('Sanitation Data'!F162))="","",OFFSET('Sanitation Data'!$F$32,0,10*ROW('Sanitation Data'!F162)))</f>
        <v/>
      </c>
      <c r="CZ168" s="371" t="str">
        <f ca="1">+IF(OFFSET('Sanitation Data'!$G$28,0,10*ROW('Sanitation Data'!G162))="","",OFFSET('Sanitation Data'!$G$28,0,10*ROW('Sanitation Data'!G162)))</f>
        <v/>
      </c>
      <c r="DA168" s="371" t="str">
        <f ca="1">+IF(OFFSET('Sanitation Data'!$G$29,0,10*ROW('Sanitation Data'!G162))="","",OFFSET('Sanitation Data'!$G$29,0,10*ROW('Sanitation Data'!G162)))</f>
        <v/>
      </c>
      <c r="DB168" s="371" t="str">
        <f ca="1">+IF(OFFSET('Sanitation Data'!$G$30,0,10*ROW('Sanitation Data'!G162))="","",OFFSET('Sanitation Data'!$G$30,0,10*ROW('Sanitation Data'!G162)))</f>
        <v/>
      </c>
      <c r="DC168" s="371" t="str">
        <f ca="1">+IF(OFFSET('Sanitation Data'!$G$31,0,10*ROW('Sanitation Data'!G162))="","",OFFSET('Sanitation Data'!$G$31,0,10*ROW('Sanitation Data'!G162)))</f>
        <v/>
      </c>
      <c r="DD168" s="371" t="str">
        <f ca="1">+IF(OFFSET('Sanitation Data'!$G$32,0,10*ROW('Sanitation Data'!G162))="","",OFFSET('Sanitation Data'!$G$32,0,10*ROW('Sanitation Data'!G162)))</f>
        <v/>
      </c>
      <c r="DE168" s="371" t="str">
        <f ca="1">+IF(OFFSET('Sanitation Data'!$H$28,0,10*ROW('Sanitation Data'!H162))="","",OFFSET('Sanitation Data'!$H$28,0,10*ROW('Sanitation Data'!H162)))</f>
        <v/>
      </c>
      <c r="DF168" s="371" t="str">
        <f ca="1">+IF(OFFSET('Sanitation Data'!$H$29,0,10*ROW('Sanitation Data'!H162))="","",OFFSET('Sanitation Data'!$H$29,0,10*ROW('Sanitation Data'!H162)))</f>
        <v/>
      </c>
      <c r="DG168" s="371" t="str">
        <f ca="1">+IF(OFFSET('Sanitation Data'!$H$30,0,10*ROW('Sanitation Data'!H162))="","",OFFSET('Sanitation Data'!$H$30,0,10*ROW('Sanitation Data'!H162)))</f>
        <v/>
      </c>
      <c r="DH168" s="371" t="str">
        <f ca="1">+IF(OFFSET('Sanitation Data'!$H$31,0,10*ROW('Sanitation Data'!H162))="","",OFFSET('Sanitation Data'!$H$31,0,10*ROW('Sanitation Data'!H162)))</f>
        <v/>
      </c>
      <c r="DI168" s="371" t="str">
        <f ca="1">+IF(OFFSET('Sanitation Data'!$H$32,0,10*ROW('Sanitation Data'!H162))="","",OFFSET('Sanitation Data'!$H$32,0,10*ROW('Sanitation Data'!H162)))</f>
        <v/>
      </c>
      <c r="DJ168" s="371" t="str">
        <f ca="1">+IF(OFFSET('Sanitation Data'!$I$28,0,10*ROW('Sanitation Data'!I162))="","",OFFSET('Sanitation Data'!$I$28,0,10*ROW('Sanitation Data'!I162)))</f>
        <v/>
      </c>
      <c r="DK168" s="371" t="str">
        <f ca="1">+IF(OFFSET('Sanitation Data'!$I$29,0,10*ROW('Sanitation Data'!I162))="","",OFFSET('Sanitation Data'!$I$29,0,10*ROW('Sanitation Data'!I162)))</f>
        <v/>
      </c>
      <c r="DL168" s="371" t="str">
        <f ca="1">+IF(OFFSET('Sanitation Data'!$I$30,0,10*ROW('Sanitation Data'!I162))="","",OFFSET('Sanitation Data'!$I$30,0,10*ROW('Sanitation Data'!I162)))</f>
        <v/>
      </c>
      <c r="DM168" s="371" t="str">
        <f ca="1">+IF(OFFSET('Sanitation Data'!$I$31,0,10*ROW('Sanitation Data'!I162))="","",OFFSET('Sanitation Data'!$I$31,0,10*ROW('Sanitation Data'!I162)))</f>
        <v/>
      </c>
      <c r="DN168" s="371" t="str">
        <f ca="1">+IF(OFFSET('Sanitation Data'!$I$32,0,10*ROW('Sanitation Data'!I162))="","",OFFSET('Sanitation Data'!$I$32,0,10*ROW('Sanitation Data'!I162)))</f>
        <v/>
      </c>
      <c r="DO168" s="371" t="str">
        <f ca="1">+IF(OFFSET('Hygiene Data'!$D$11,0,10*ROW('Hygiene Data'!D162))="","",OFFSET('Hygiene Data'!$D$11,0,10*ROW('Hygiene Data'!D162)))</f>
        <v/>
      </c>
      <c r="DP168" s="371" t="str">
        <f ca="1">+IF(OFFSET('Hygiene Data'!$D$12,0,10*ROW('Hygiene Data'!D162))="","",OFFSET('Hygiene Data'!$D$12,0,10*ROW('Hygiene Data'!D162)))</f>
        <v/>
      </c>
      <c r="DQ168" s="371" t="str">
        <f ca="1">+IF(OFFSET('Hygiene Data'!$D$13,0,10*ROW('Hygiene Data'!D162))="","",OFFSET('Hygiene Data'!$D$13,0,10*ROW('Hygiene Data'!D162)))</f>
        <v/>
      </c>
      <c r="DR168" s="371" t="str">
        <f ca="1">+IF(OFFSET('Hygiene Data'!$E$11,0,10*ROW('Hygiene Data'!E162))="","",OFFSET('Hygiene Data'!$E$11,0,10*ROW('Hygiene Data'!E162)))</f>
        <v/>
      </c>
      <c r="DS168" s="371" t="str">
        <f ca="1">+IF(OFFSET('Hygiene Data'!$E$12,0,10*ROW('Hygiene Data'!E162))="","",OFFSET('Hygiene Data'!$E$12,0,10*ROW('Hygiene Data'!E162)))</f>
        <v/>
      </c>
      <c r="DT168" s="371" t="str">
        <f ca="1">+IF(OFFSET('Hygiene Data'!$E$13,0,10*ROW('Hygiene Data'!E162))="","",OFFSET('Hygiene Data'!$E$13,0,10*ROW('Hygiene Data'!E162)))</f>
        <v/>
      </c>
      <c r="DU168" s="371" t="str">
        <f ca="1">+IF(OFFSET('Hygiene Data'!$F$11,0,10*ROW('Hygiene Data'!F162))="","",OFFSET('Hygiene Data'!$F$11,0,10*ROW('Hygiene Data'!F162)))</f>
        <v/>
      </c>
      <c r="DV168" s="371" t="str">
        <f ca="1">+IF(OFFSET('Hygiene Data'!$F$12,0,10*ROW('Hygiene Data'!F162))="","",OFFSET('Hygiene Data'!$F$12,0,10*ROW('Hygiene Data'!F162)))</f>
        <v/>
      </c>
      <c r="DW168" s="371" t="str">
        <f ca="1">+IF(OFFSET('Hygiene Data'!$F$13,0,10*ROW('Hygiene Data'!F162))="","",OFFSET('Hygiene Data'!$F$13,0,10*ROW('Hygiene Data'!F162)))</f>
        <v/>
      </c>
      <c r="DX168" s="371" t="str">
        <f ca="1">+IF(OFFSET('Hygiene Data'!$G$11,0,10*ROW('Hygiene Data'!G162))="","",OFFSET('Hygiene Data'!$G$11,0,10*ROW('Hygiene Data'!G162)))</f>
        <v/>
      </c>
      <c r="DY168" s="371" t="str">
        <f ca="1">+IF(OFFSET('Hygiene Data'!$G$12,0,10*ROW('Hygiene Data'!G162))="","",OFFSET('Hygiene Data'!$G$12,0,10*ROW('Hygiene Data'!G162)))</f>
        <v/>
      </c>
      <c r="DZ168" s="371" t="str">
        <f ca="1">+IF(OFFSET('Hygiene Data'!$G$13,0,10*ROW('Hygiene Data'!G162))="","",OFFSET('Hygiene Data'!$G$13,0,10*ROW('Hygiene Data'!G162)))</f>
        <v/>
      </c>
      <c r="EA168" s="371" t="str">
        <f ca="1">+IF(OFFSET('Hygiene Data'!$H$11,0,10*ROW('Hygiene Data'!H162))="","",OFFSET('Hygiene Data'!$H$11,0,10*ROW('Hygiene Data'!H162)))</f>
        <v/>
      </c>
      <c r="EB168" s="371" t="str">
        <f ca="1">+IF(OFFSET('Hygiene Data'!$H$12,0,10*ROW('Hygiene Data'!H162))="","",OFFSET('Hygiene Data'!$H$12,0,10*ROW('Hygiene Data'!H162)))</f>
        <v/>
      </c>
      <c r="EC168" s="371" t="str">
        <f ca="1">+IF(OFFSET('Hygiene Data'!$H$13,0,10*ROW('Hygiene Data'!H162))="","",OFFSET('Hygiene Data'!$H$13,0,10*ROW('Hygiene Data'!H162)))</f>
        <v/>
      </c>
      <c r="ED168" s="371" t="str">
        <f ca="1">+IF(OFFSET('Hygiene Data'!$I$11,0,10*ROW('Hygiene Data'!I162))="","",OFFSET('Hygiene Data'!$I$11,0,10*ROW('Hygiene Data'!I162)))</f>
        <v/>
      </c>
      <c r="EE168" s="371" t="str">
        <f ca="1">+IF(OFFSET('Hygiene Data'!$I$12,0,10*ROW('Hygiene Data'!I162))="","",OFFSET('Hygiene Data'!$I$12,0,10*ROW('Hygiene Data'!I162)))</f>
        <v/>
      </c>
      <c r="EF168" s="371" t="str">
        <f ca="1">+IF(OFFSET('Hygiene Data'!$I$13,0,10*ROW('Hygiene Data'!I162))="","",OFFSET('Hygiene Data'!$I$13,0,10*ROW('Hygiene Data'!I162)))</f>
        <v/>
      </c>
    </row>
    <row r="169" spans="1:136" x14ac:dyDescent="0.25">
      <c r="A169" s="480" t="str">
        <f ca="1">+IF(OFFSET('Water Data'!$B$2,0,10*ROW('Water Data'!E163))="","",OFFSET('Water Data'!$B$2,0,10*ROW('Water Data'!E163)))</f>
        <v/>
      </c>
      <c r="B169" s="480"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7" t="str">
        <f t="shared" ca="1" si="2"/>
        <v/>
      </c>
      <c r="D169" s="508"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8"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8"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8"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8"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8"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8"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8"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8"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8"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8"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8"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8"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8"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8"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8"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8"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8"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9"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9"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9"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9"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9"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9"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9"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9"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9"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9"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9"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9"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9"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9"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9"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9"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9"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9"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9"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9"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9"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9"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9"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9"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9"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9"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9"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9"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9"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9"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10"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6"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10"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10"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10"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10"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10"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10"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10"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10"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10"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10"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10"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10"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10"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10"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10"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10"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1" t="str">
        <f ca="1">+IF(OFFSET('Water Data'!$D$27,0,10*ROW('Water Data'!D163))="","",OFFSET('Water Data'!$D$27,0,10*ROW('Water Data'!D163)))</f>
        <v/>
      </c>
      <c r="BT169" s="371" t="str">
        <f ca="1">+IF(OFFSET('Water Data'!$D$28,0,10*ROW('Water Data'!D163))="","",OFFSET('Water Data'!$D$28,0,10*ROW('Water Data'!D163)))</f>
        <v/>
      </c>
      <c r="BU169" s="371" t="str">
        <f ca="1">+IF(OFFSET('Water Data'!$D$29,0,10*ROW('Water Data'!D163))="","",OFFSET('Water Data'!$D$29,0,10*ROW('Water Data'!D163)))</f>
        <v/>
      </c>
      <c r="BV169" s="371" t="str">
        <f ca="1">+IF(OFFSET('Water Data'!$E$27,0,10*ROW('Water Data'!E163))="","",OFFSET('Water Data'!$E$27,0,10*ROW('Water Data'!E163)))</f>
        <v/>
      </c>
      <c r="BW169" s="371" t="str">
        <f ca="1">+IF(OFFSET('Water Data'!$E$28,0,10*ROW('Water Data'!E163))="","",OFFSET('Water Data'!$E$28,0,10*ROW('Water Data'!E163)))</f>
        <v/>
      </c>
      <c r="BX169" s="371" t="str">
        <f ca="1">+IF(OFFSET('Water Data'!$E$29,0,10*ROW('Water Data'!E163))="","",OFFSET('Water Data'!$E$29,0,10*ROW('Water Data'!E163)))</f>
        <v/>
      </c>
      <c r="BY169" s="371" t="str">
        <f ca="1">+IF(OFFSET('Water Data'!$F$27,0,10*ROW('Water Data'!F163))="","",OFFSET('Water Data'!$F$27,0,10*ROW('Water Data'!F163)))</f>
        <v/>
      </c>
      <c r="BZ169" s="371" t="str">
        <f ca="1">+IF(OFFSET('Water Data'!$F$28,0,10*ROW('Water Data'!F163))="","",OFFSET('Water Data'!$F$28,0,10*ROW('Water Data'!F163)))</f>
        <v/>
      </c>
      <c r="CA169" s="371" t="str">
        <f ca="1">+IF(OFFSET('Water Data'!$F$29,0,10*ROW('Water Data'!F163))="","",OFFSET('Water Data'!$F$29,0,10*ROW('Water Data'!F163)))</f>
        <v/>
      </c>
      <c r="CB169" s="371" t="str">
        <f ca="1">+IF(OFFSET('Water Data'!$G$27,0,10*ROW('Water Data'!G163))="","",OFFSET('Water Data'!$G$27,0,10*ROW('Water Data'!G163)))</f>
        <v/>
      </c>
      <c r="CC169" s="371" t="str">
        <f ca="1">+IF(OFFSET('Water Data'!$G$28,0,10*ROW('Water Data'!G163))="","",OFFSET('Water Data'!$G$28,0,10*ROW('Water Data'!G163)))</f>
        <v/>
      </c>
      <c r="CD169" s="371" t="str">
        <f ca="1">+IF(OFFSET('Water Data'!$G$29,0,10*ROW('Water Data'!G163))="","",OFFSET('Water Data'!$G$29,0,10*ROW('Water Data'!G163)))</f>
        <v/>
      </c>
      <c r="CE169" s="371" t="str">
        <f ca="1">+IF(OFFSET('Water Data'!$H$27,0,10*ROW('Water Data'!H163))="","",OFFSET('Water Data'!$H$27,0,10*ROW('Water Data'!H163)))</f>
        <v/>
      </c>
      <c r="CF169" s="371" t="str">
        <f ca="1">+IF(OFFSET('Water Data'!$H$28,0,10*ROW('Water Data'!H163))="","",OFFSET('Water Data'!$H$28,0,10*ROW('Water Data'!H163)))</f>
        <v/>
      </c>
      <c r="CG169" s="371" t="str">
        <f ca="1">+IF(OFFSET('Water Data'!$H$29,0,10*ROW('Water Data'!H163))="","",OFFSET('Water Data'!$H$29,0,10*ROW('Water Data'!H163)))</f>
        <v/>
      </c>
      <c r="CH169" s="371" t="str">
        <f ca="1">+IF(OFFSET('Water Data'!$I$27,0,10*ROW('Water Data'!I163))="","",OFFSET('Water Data'!$I$27,0,10*ROW('Water Data'!I163)))</f>
        <v/>
      </c>
      <c r="CI169" s="371" t="str">
        <f ca="1">+IF(OFFSET('Water Data'!$I$28,0,10*ROW('Water Data'!I163))="","",OFFSET('Water Data'!$I$28,0,10*ROW('Water Data'!I163)))</f>
        <v/>
      </c>
      <c r="CJ169" s="371" t="str">
        <f ca="1">+IF(OFFSET('Water Data'!$I$29,0,10*ROW('Water Data'!I163))="","",OFFSET('Water Data'!$I$29,0,10*ROW('Water Data'!I163)))</f>
        <v/>
      </c>
      <c r="CK169" s="371" t="str">
        <f ca="1">+IF(OFFSET('Sanitation Data'!$D$28,0,10*ROW('Sanitation Data'!D163))="","",OFFSET('Sanitation Data'!$D$28,0,10*ROW('Sanitation Data'!D163)))</f>
        <v/>
      </c>
      <c r="CL169" s="371" t="str">
        <f ca="1">+IF(OFFSET('Sanitation Data'!$D$29,0,10*ROW('Sanitation Data'!D163))="","",OFFSET('Sanitation Data'!$D$29,0,10*ROW('Sanitation Data'!D163)))</f>
        <v/>
      </c>
      <c r="CM169" s="371" t="str">
        <f ca="1">+IF(OFFSET('Sanitation Data'!$D$30,0,10*ROW('Sanitation Data'!D163))="","",OFFSET('Sanitation Data'!$D$30,0,10*ROW('Sanitation Data'!D163)))</f>
        <v/>
      </c>
      <c r="CN169" s="371" t="str">
        <f ca="1">+IF(OFFSET('Sanitation Data'!$D$31,0,10*ROW('Sanitation Data'!D163))="","",OFFSET('Sanitation Data'!$D$31,0,10*ROW('Sanitation Data'!D163)))</f>
        <v/>
      </c>
      <c r="CO169" s="371" t="str">
        <f ca="1">+IF(OFFSET('Sanitation Data'!$D$32,0,10*ROW('Sanitation Data'!D163))="","",OFFSET('Sanitation Data'!$D$32,0,10*ROW('Sanitation Data'!D163)))</f>
        <v/>
      </c>
      <c r="CP169" s="371" t="str">
        <f ca="1">+IF(OFFSET('Sanitation Data'!$E$28,0,10*ROW('Sanitation Data'!E163))="","",OFFSET('Sanitation Data'!$E$28,0,10*ROW('Sanitation Data'!E163)))</f>
        <v/>
      </c>
      <c r="CQ169" s="371" t="str">
        <f ca="1">+IF(OFFSET('Sanitation Data'!$E$29,0,10*ROW('Sanitation Data'!E163))="","",OFFSET('Sanitation Data'!$E$29,0,10*ROW('Sanitation Data'!E163)))</f>
        <v/>
      </c>
      <c r="CR169" s="371" t="str">
        <f ca="1">+IF(OFFSET('Sanitation Data'!$E$30,0,10*ROW('Sanitation Data'!E163))="","",OFFSET('Sanitation Data'!$E$30,0,10*ROW('Sanitation Data'!E163)))</f>
        <v/>
      </c>
      <c r="CS169" s="371" t="str">
        <f ca="1">+IF(OFFSET('Sanitation Data'!$E$31,0,10*ROW('Sanitation Data'!E163))="","",OFFSET('Sanitation Data'!$E$31,0,10*ROW('Sanitation Data'!E163)))</f>
        <v/>
      </c>
      <c r="CT169" s="371" t="str">
        <f ca="1">+IF(OFFSET('Sanitation Data'!$E$32,0,10*ROW('Sanitation Data'!E163))="","",OFFSET('Sanitation Data'!$E$32,0,10*ROW('Sanitation Data'!E163)))</f>
        <v/>
      </c>
      <c r="CU169" s="371" t="str">
        <f ca="1">+IF(OFFSET('Sanitation Data'!$F$28,0,10*ROW('Sanitation Data'!F163))="","",OFFSET('Sanitation Data'!$F$28,0,10*ROW('Sanitation Data'!F163)))</f>
        <v/>
      </c>
      <c r="CV169" s="371" t="str">
        <f ca="1">+IF(OFFSET('Sanitation Data'!$F$29,0,10*ROW('Sanitation Data'!F163))="","",OFFSET('Sanitation Data'!$F$29,0,10*ROW('Sanitation Data'!F163)))</f>
        <v/>
      </c>
      <c r="CW169" s="371" t="str">
        <f ca="1">+IF(OFFSET('Sanitation Data'!$F$30,0,10*ROW('Sanitation Data'!F163))="","",OFFSET('Sanitation Data'!$F$30,0,10*ROW('Sanitation Data'!F163)))</f>
        <v/>
      </c>
      <c r="CX169" s="371" t="str">
        <f ca="1">+IF(OFFSET('Sanitation Data'!$F$31,0,10*ROW('Sanitation Data'!F163))="","",OFFSET('Sanitation Data'!$F$31,0,10*ROW('Sanitation Data'!F163)))</f>
        <v/>
      </c>
      <c r="CY169" s="371" t="str">
        <f ca="1">+IF(OFFSET('Sanitation Data'!$F$32,0,10*ROW('Sanitation Data'!F163))="","",OFFSET('Sanitation Data'!$F$32,0,10*ROW('Sanitation Data'!F163)))</f>
        <v/>
      </c>
      <c r="CZ169" s="371" t="str">
        <f ca="1">+IF(OFFSET('Sanitation Data'!$G$28,0,10*ROW('Sanitation Data'!G163))="","",OFFSET('Sanitation Data'!$G$28,0,10*ROW('Sanitation Data'!G163)))</f>
        <v/>
      </c>
      <c r="DA169" s="371" t="str">
        <f ca="1">+IF(OFFSET('Sanitation Data'!$G$29,0,10*ROW('Sanitation Data'!G163))="","",OFFSET('Sanitation Data'!$G$29,0,10*ROW('Sanitation Data'!G163)))</f>
        <v/>
      </c>
      <c r="DB169" s="371" t="str">
        <f ca="1">+IF(OFFSET('Sanitation Data'!$G$30,0,10*ROW('Sanitation Data'!G163))="","",OFFSET('Sanitation Data'!$G$30,0,10*ROW('Sanitation Data'!G163)))</f>
        <v/>
      </c>
      <c r="DC169" s="371" t="str">
        <f ca="1">+IF(OFFSET('Sanitation Data'!$G$31,0,10*ROW('Sanitation Data'!G163))="","",OFFSET('Sanitation Data'!$G$31,0,10*ROW('Sanitation Data'!G163)))</f>
        <v/>
      </c>
      <c r="DD169" s="371" t="str">
        <f ca="1">+IF(OFFSET('Sanitation Data'!$G$32,0,10*ROW('Sanitation Data'!G163))="","",OFFSET('Sanitation Data'!$G$32,0,10*ROW('Sanitation Data'!G163)))</f>
        <v/>
      </c>
      <c r="DE169" s="371" t="str">
        <f ca="1">+IF(OFFSET('Sanitation Data'!$H$28,0,10*ROW('Sanitation Data'!H163))="","",OFFSET('Sanitation Data'!$H$28,0,10*ROW('Sanitation Data'!H163)))</f>
        <v/>
      </c>
      <c r="DF169" s="371" t="str">
        <f ca="1">+IF(OFFSET('Sanitation Data'!$H$29,0,10*ROW('Sanitation Data'!H163))="","",OFFSET('Sanitation Data'!$H$29,0,10*ROW('Sanitation Data'!H163)))</f>
        <v/>
      </c>
      <c r="DG169" s="371" t="str">
        <f ca="1">+IF(OFFSET('Sanitation Data'!$H$30,0,10*ROW('Sanitation Data'!H163))="","",OFFSET('Sanitation Data'!$H$30,0,10*ROW('Sanitation Data'!H163)))</f>
        <v/>
      </c>
      <c r="DH169" s="371" t="str">
        <f ca="1">+IF(OFFSET('Sanitation Data'!$H$31,0,10*ROW('Sanitation Data'!H163))="","",OFFSET('Sanitation Data'!$H$31,0,10*ROW('Sanitation Data'!H163)))</f>
        <v/>
      </c>
      <c r="DI169" s="371" t="str">
        <f ca="1">+IF(OFFSET('Sanitation Data'!$H$32,0,10*ROW('Sanitation Data'!H163))="","",OFFSET('Sanitation Data'!$H$32,0,10*ROW('Sanitation Data'!H163)))</f>
        <v/>
      </c>
      <c r="DJ169" s="371" t="str">
        <f ca="1">+IF(OFFSET('Sanitation Data'!$I$28,0,10*ROW('Sanitation Data'!I163))="","",OFFSET('Sanitation Data'!$I$28,0,10*ROW('Sanitation Data'!I163)))</f>
        <v/>
      </c>
      <c r="DK169" s="371" t="str">
        <f ca="1">+IF(OFFSET('Sanitation Data'!$I$29,0,10*ROW('Sanitation Data'!I163))="","",OFFSET('Sanitation Data'!$I$29,0,10*ROW('Sanitation Data'!I163)))</f>
        <v/>
      </c>
      <c r="DL169" s="371" t="str">
        <f ca="1">+IF(OFFSET('Sanitation Data'!$I$30,0,10*ROW('Sanitation Data'!I163))="","",OFFSET('Sanitation Data'!$I$30,0,10*ROW('Sanitation Data'!I163)))</f>
        <v/>
      </c>
      <c r="DM169" s="371" t="str">
        <f ca="1">+IF(OFFSET('Sanitation Data'!$I$31,0,10*ROW('Sanitation Data'!I163))="","",OFFSET('Sanitation Data'!$I$31,0,10*ROW('Sanitation Data'!I163)))</f>
        <v/>
      </c>
      <c r="DN169" s="371" t="str">
        <f ca="1">+IF(OFFSET('Sanitation Data'!$I$32,0,10*ROW('Sanitation Data'!I163))="","",OFFSET('Sanitation Data'!$I$32,0,10*ROW('Sanitation Data'!I163)))</f>
        <v/>
      </c>
      <c r="DO169" s="371" t="str">
        <f ca="1">+IF(OFFSET('Hygiene Data'!$D$11,0,10*ROW('Hygiene Data'!D163))="","",OFFSET('Hygiene Data'!$D$11,0,10*ROW('Hygiene Data'!D163)))</f>
        <v/>
      </c>
      <c r="DP169" s="371" t="str">
        <f ca="1">+IF(OFFSET('Hygiene Data'!$D$12,0,10*ROW('Hygiene Data'!D163))="","",OFFSET('Hygiene Data'!$D$12,0,10*ROW('Hygiene Data'!D163)))</f>
        <v/>
      </c>
      <c r="DQ169" s="371" t="str">
        <f ca="1">+IF(OFFSET('Hygiene Data'!$D$13,0,10*ROW('Hygiene Data'!D163))="","",OFFSET('Hygiene Data'!$D$13,0,10*ROW('Hygiene Data'!D163)))</f>
        <v/>
      </c>
      <c r="DR169" s="371" t="str">
        <f ca="1">+IF(OFFSET('Hygiene Data'!$E$11,0,10*ROW('Hygiene Data'!E163))="","",OFFSET('Hygiene Data'!$E$11,0,10*ROW('Hygiene Data'!E163)))</f>
        <v/>
      </c>
      <c r="DS169" s="371" t="str">
        <f ca="1">+IF(OFFSET('Hygiene Data'!$E$12,0,10*ROW('Hygiene Data'!E163))="","",OFFSET('Hygiene Data'!$E$12,0,10*ROW('Hygiene Data'!E163)))</f>
        <v/>
      </c>
      <c r="DT169" s="371" t="str">
        <f ca="1">+IF(OFFSET('Hygiene Data'!$E$13,0,10*ROW('Hygiene Data'!E163))="","",OFFSET('Hygiene Data'!$E$13,0,10*ROW('Hygiene Data'!E163)))</f>
        <v/>
      </c>
      <c r="DU169" s="371" t="str">
        <f ca="1">+IF(OFFSET('Hygiene Data'!$F$11,0,10*ROW('Hygiene Data'!F163))="","",OFFSET('Hygiene Data'!$F$11,0,10*ROW('Hygiene Data'!F163)))</f>
        <v/>
      </c>
      <c r="DV169" s="371" t="str">
        <f ca="1">+IF(OFFSET('Hygiene Data'!$F$12,0,10*ROW('Hygiene Data'!F163))="","",OFFSET('Hygiene Data'!$F$12,0,10*ROW('Hygiene Data'!F163)))</f>
        <v/>
      </c>
      <c r="DW169" s="371" t="str">
        <f ca="1">+IF(OFFSET('Hygiene Data'!$F$13,0,10*ROW('Hygiene Data'!F163))="","",OFFSET('Hygiene Data'!$F$13,0,10*ROW('Hygiene Data'!F163)))</f>
        <v/>
      </c>
      <c r="DX169" s="371" t="str">
        <f ca="1">+IF(OFFSET('Hygiene Data'!$G$11,0,10*ROW('Hygiene Data'!G163))="","",OFFSET('Hygiene Data'!$G$11,0,10*ROW('Hygiene Data'!G163)))</f>
        <v/>
      </c>
      <c r="DY169" s="371" t="str">
        <f ca="1">+IF(OFFSET('Hygiene Data'!$G$12,0,10*ROW('Hygiene Data'!G163))="","",OFFSET('Hygiene Data'!$G$12,0,10*ROW('Hygiene Data'!G163)))</f>
        <v/>
      </c>
      <c r="DZ169" s="371" t="str">
        <f ca="1">+IF(OFFSET('Hygiene Data'!$G$13,0,10*ROW('Hygiene Data'!G163))="","",OFFSET('Hygiene Data'!$G$13,0,10*ROW('Hygiene Data'!G163)))</f>
        <v/>
      </c>
      <c r="EA169" s="371" t="str">
        <f ca="1">+IF(OFFSET('Hygiene Data'!$H$11,0,10*ROW('Hygiene Data'!H163))="","",OFFSET('Hygiene Data'!$H$11,0,10*ROW('Hygiene Data'!H163)))</f>
        <v/>
      </c>
      <c r="EB169" s="371" t="str">
        <f ca="1">+IF(OFFSET('Hygiene Data'!$H$12,0,10*ROW('Hygiene Data'!H163))="","",OFFSET('Hygiene Data'!$H$12,0,10*ROW('Hygiene Data'!H163)))</f>
        <v/>
      </c>
      <c r="EC169" s="371" t="str">
        <f ca="1">+IF(OFFSET('Hygiene Data'!$H$13,0,10*ROW('Hygiene Data'!H163))="","",OFFSET('Hygiene Data'!$H$13,0,10*ROW('Hygiene Data'!H163)))</f>
        <v/>
      </c>
      <c r="ED169" s="371" t="str">
        <f ca="1">+IF(OFFSET('Hygiene Data'!$I$11,0,10*ROW('Hygiene Data'!I163))="","",OFFSET('Hygiene Data'!$I$11,0,10*ROW('Hygiene Data'!I163)))</f>
        <v/>
      </c>
      <c r="EE169" s="371" t="str">
        <f ca="1">+IF(OFFSET('Hygiene Data'!$I$12,0,10*ROW('Hygiene Data'!I163))="","",OFFSET('Hygiene Data'!$I$12,0,10*ROW('Hygiene Data'!I163)))</f>
        <v/>
      </c>
      <c r="EF169" s="371" t="str">
        <f ca="1">+IF(OFFSET('Hygiene Data'!$I$13,0,10*ROW('Hygiene Data'!I163))="","",OFFSET('Hygiene Data'!$I$13,0,10*ROW('Hygiene Data'!I163)))</f>
        <v/>
      </c>
    </row>
    <row r="170" spans="1:136" x14ac:dyDescent="0.25">
      <c r="A170" s="480" t="str">
        <f ca="1">+IF(OFFSET('Water Data'!$B$2,0,10*ROW('Water Data'!E164))="","",OFFSET('Water Data'!$B$2,0,10*ROW('Water Data'!E164)))</f>
        <v/>
      </c>
      <c r="B170" s="480"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7" t="str">
        <f t="shared" ca="1" si="2"/>
        <v/>
      </c>
      <c r="D170" s="508"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8"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8"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8"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8"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8"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8"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8"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8"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8"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8"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8"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8"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8"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8"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8"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8"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8"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9"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9"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9"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9"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9"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9"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9"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9"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9"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9"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9"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9"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9"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9"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9"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9"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9"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9"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9"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9"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9"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9"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9"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9"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9"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9"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9"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9"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9"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9"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10"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6"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10"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10"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10"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10"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10"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10"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10"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10"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10"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10"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10"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10"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10"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10"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10"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10"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1" t="str">
        <f ca="1">+IF(OFFSET('Water Data'!$D$27,0,10*ROW('Water Data'!D164))="","",OFFSET('Water Data'!$D$27,0,10*ROW('Water Data'!D164)))</f>
        <v/>
      </c>
      <c r="BT170" s="371" t="str">
        <f ca="1">+IF(OFFSET('Water Data'!$D$28,0,10*ROW('Water Data'!D164))="","",OFFSET('Water Data'!$D$28,0,10*ROW('Water Data'!D164)))</f>
        <v/>
      </c>
      <c r="BU170" s="371" t="str">
        <f ca="1">+IF(OFFSET('Water Data'!$D$29,0,10*ROW('Water Data'!D164))="","",OFFSET('Water Data'!$D$29,0,10*ROW('Water Data'!D164)))</f>
        <v/>
      </c>
      <c r="BV170" s="371" t="str">
        <f ca="1">+IF(OFFSET('Water Data'!$E$27,0,10*ROW('Water Data'!E164))="","",OFFSET('Water Data'!$E$27,0,10*ROW('Water Data'!E164)))</f>
        <v/>
      </c>
      <c r="BW170" s="371" t="str">
        <f ca="1">+IF(OFFSET('Water Data'!$E$28,0,10*ROW('Water Data'!E164))="","",OFFSET('Water Data'!$E$28,0,10*ROW('Water Data'!E164)))</f>
        <v/>
      </c>
      <c r="BX170" s="371" t="str">
        <f ca="1">+IF(OFFSET('Water Data'!$E$29,0,10*ROW('Water Data'!E164))="","",OFFSET('Water Data'!$E$29,0,10*ROW('Water Data'!E164)))</f>
        <v/>
      </c>
      <c r="BY170" s="371" t="str">
        <f ca="1">+IF(OFFSET('Water Data'!$F$27,0,10*ROW('Water Data'!F164))="","",OFFSET('Water Data'!$F$27,0,10*ROW('Water Data'!F164)))</f>
        <v/>
      </c>
      <c r="BZ170" s="371" t="str">
        <f ca="1">+IF(OFFSET('Water Data'!$F$28,0,10*ROW('Water Data'!F164))="","",OFFSET('Water Data'!$F$28,0,10*ROW('Water Data'!F164)))</f>
        <v/>
      </c>
      <c r="CA170" s="371" t="str">
        <f ca="1">+IF(OFFSET('Water Data'!$F$29,0,10*ROW('Water Data'!F164))="","",OFFSET('Water Data'!$F$29,0,10*ROW('Water Data'!F164)))</f>
        <v/>
      </c>
      <c r="CB170" s="371" t="str">
        <f ca="1">+IF(OFFSET('Water Data'!$G$27,0,10*ROW('Water Data'!G164))="","",OFFSET('Water Data'!$G$27,0,10*ROW('Water Data'!G164)))</f>
        <v/>
      </c>
      <c r="CC170" s="371" t="str">
        <f ca="1">+IF(OFFSET('Water Data'!$G$28,0,10*ROW('Water Data'!G164))="","",OFFSET('Water Data'!$G$28,0,10*ROW('Water Data'!G164)))</f>
        <v/>
      </c>
      <c r="CD170" s="371" t="str">
        <f ca="1">+IF(OFFSET('Water Data'!$G$29,0,10*ROW('Water Data'!G164))="","",OFFSET('Water Data'!$G$29,0,10*ROW('Water Data'!G164)))</f>
        <v/>
      </c>
      <c r="CE170" s="371" t="str">
        <f ca="1">+IF(OFFSET('Water Data'!$H$27,0,10*ROW('Water Data'!H164))="","",OFFSET('Water Data'!$H$27,0,10*ROW('Water Data'!H164)))</f>
        <v/>
      </c>
      <c r="CF170" s="371" t="str">
        <f ca="1">+IF(OFFSET('Water Data'!$H$28,0,10*ROW('Water Data'!H164))="","",OFFSET('Water Data'!$H$28,0,10*ROW('Water Data'!H164)))</f>
        <v/>
      </c>
      <c r="CG170" s="371" t="str">
        <f ca="1">+IF(OFFSET('Water Data'!$H$29,0,10*ROW('Water Data'!H164))="","",OFFSET('Water Data'!$H$29,0,10*ROW('Water Data'!H164)))</f>
        <v/>
      </c>
      <c r="CH170" s="371" t="str">
        <f ca="1">+IF(OFFSET('Water Data'!$I$27,0,10*ROW('Water Data'!I164))="","",OFFSET('Water Data'!$I$27,0,10*ROW('Water Data'!I164)))</f>
        <v/>
      </c>
      <c r="CI170" s="371" t="str">
        <f ca="1">+IF(OFFSET('Water Data'!$I$28,0,10*ROW('Water Data'!I164))="","",OFFSET('Water Data'!$I$28,0,10*ROW('Water Data'!I164)))</f>
        <v/>
      </c>
      <c r="CJ170" s="371" t="str">
        <f ca="1">+IF(OFFSET('Water Data'!$I$29,0,10*ROW('Water Data'!I164))="","",OFFSET('Water Data'!$I$29,0,10*ROW('Water Data'!I164)))</f>
        <v/>
      </c>
      <c r="CK170" s="371" t="str">
        <f ca="1">+IF(OFFSET('Sanitation Data'!$D$28,0,10*ROW('Sanitation Data'!D164))="","",OFFSET('Sanitation Data'!$D$28,0,10*ROW('Sanitation Data'!D164)))</f>
        <v/>
      </c>
      <c r="CL170" s="371" t="str">
        <f ca="1">+IF(OFFSET('Sanitation Data'!$D$29,0,10*ROW('Sanitation Data'!D164))="","",OFFSET('Sanitation Data'!$D$29,0,10*ROW('Sanitation Data'!D164)))</f>
        <v/>
      </c>
      <c r="CM170" s="371" t="str">
        <f ca="1">+IF(OFFSET('Sanitation Data'!$D$30,0,10*ROW('Sanitation Data'!D164))="","",OFFSET('Sanitation Data'!$D$30,0,10*ROW('Sanitation Data'!D164)))</f>
        <v/>
      </c>
      <c r="CN170" s="371" t="str">
        <f ca="1">+IF(OFFSET('Sanitation Data'!$D$31,0,10*ROW('Sanitation Data'!D164))="","",OFFSET('Sanitation Data'!$D$31,0,10*ROW('Sanitation Data'!D164)))</f>
        <v/>
      </c>
      <c r="CO170" s="371" t="str">
        <f ca="1">+IF(OFFSET('Sanitation Data'!$D$32,0,10*ROW('Sanitation Data'!D164))="","",OFFSET('Sanitation Data'!$D$32,0,10*ROW('Sanitation Data'!D164)))</f>
        <v/>
      </c>
      <c r="CP170" s="371" t="str">
        <f ca="1">+IF(OFFSET('Sanitation Data'!$E$28,0,10*ROW('Sanitation Data'!E164))="","",OFFSET('Sanitation Data'!$E$28,0,10*ROW('Sanitation Data'!E164)))</f>
        <v/>
      </c>
      <c r="CQ170" s="371" t="str">
        <f ca="1">+IF(OFFSET('Sanitation Data'!$E$29,0,10*ROW('Sanitation Data'!E164))="","",OFFSET('Sanitation Data'!$E$29,0,10*ROW('Sanitation Data'!E164)))</f>
        <v/>
      </c>
      <c r="CR170" s="371" t="str">
        <f ca="1">+IF(OFFSET('Sanitation Data'!$E$30,0,10*ROW('Sanitation Data'!E164))="","",OFFSET('Sanitation Data'!$E$30,0,10*ROW('Sanitation Data'!E164)))</f>
        <v/>
      </c>
      <c r="CS170" s="371" t="str">
        <f ca="1">+IF(OFFSET('Sanitation Data'!$E$31,0,10*ROW('Sanitation Data'!E164))="","",OFFSET('Sanitation Data'!$E$31,0,10*ROW('Sanitation Data'!E164)))</f>
        <v/>
      </c>
      <c r="CT170" s="371" t="str">
        <f ca="1">+IF(OFFSET('Sanitation Data'!$E$32,0,10*ROW('Sanitation Data'!E164))="","",OFFSET('Sanitation Data'!$E$32,0,10*ROW('Sanitation Data'!E164)))</f>
        <v/>
      </c>
      <c r="CU170" s="371" t="str">
        <f ca="1">+IF(OFFSET('Sanitation Data'!$F$28,0,10*ROW('Sanitation Data'!F164))="","",OFFSET('Sanitation Data'!$F$28,0,10*ROW('Sanitation Data'!F164)))</f>
        <v/>
      </c>
      <c r="CV170" s="371" t="str">
        <f ca="1">+IF(OFFSET('Sanitation Data'!$F$29,0,10*ROW('Sanitation Data'!F164))="","",OFFSET('Sanitation Data'!$F$29,0,10*ROW('Sanitation Data'!F164)))</f>
        <v/>
      </c>
      <c r="CW170" s="371" t="str">
        <f ca="1">+IF(OFFSET('Sanitation Data'!$F$30,0,10*ROW('Sanitation Data'!F164))="","",OFFSET('Sanitation Data'!$F$30,0,10*ROW('Sanitation Data'!F164)))</f>
        <v/>
      </c>
      <c r="CX170" s="371" t="str">
        <f ca="1">+IF(OFFSET('Sanitation Data'!$F$31,0,10*ROW('Sanitation Data'!F164))="","",OFFSET('Sanitation Data'!$F$31,0,10*ROW('Sanitation Data'!F164)))</f>
        <v/>
      </c>
      <c r="CY170" s="371" t="str">
        <f ca="1">+IF(OFFSET('Sanitation Data'!$F$32,0,10*ROW('Sanitation Data'!F164))="","",OFFSET('Sanitation Data'!$F$32,0,10*ROW('Sanitation Data'!F164)))</f>
        <v/>
      </c>
      <c r="CZ170" s="371" t="str">
        <f ca="1">+IF(OFFSET('Sanitation Data'!$G$28,0,10*ROW('Sanitation Data'!G164))="","",OFFSET('Sanitation Data'!$G$28,0,10*ROW('Sanitation Data'!G164)))</f>
        <v/>
      </c>
      <c r="DA170" s="371" t="str">
        <f ca="1">+IF(OFFSET('Sanitation Data'!$G$29,0,10*ROW('Sanitation Data'!G164))="","",OFFSET('Sanitation Data'!$G$29,0,10*ROW('Sanitation Data'!G164)))</f>
        <v/>
      </c>
      <c r="DB170" s="371" t="str">
        <f ca="1">+IF(OFFSET('Sanitation Data'!$G$30,0,10*ROW('Sanitation Data'!G164))="","",OFFSET('Sanitation Data'!$G$30,0,10*ROW('Sanitation Data'!G164)))</f>
        <v/>
      </c>
      <c r="DC170" s="371" t="str">
        <f ca="1">+IF(OFFSET('Sanitation Data'!$G$31,0,10*ROW('Sanitation Data'!G164))="","",OFFSET('Sanitation Data'!$G$31,0,10*ROW('Sanitation Data'!G164)))</f>
        <v/>
      </c>
      <c r="DD170" s="371" t="str">
        <f ca="1">+IF(OFFSET('Sanitation Data'!$G$32,0,10*ROW('Sanitation Data'!G164))="","",OFFSET('Sanitation Data'!$G$32,0,10*ROW('Sanitation Data'!G164)))</f>
        <v/>
      </c>
      <c r="DE170" s="371" t="str">
        <f ca="1">+IF(OFFSET('Sanitation Data'!$H$28,0,10*ROW('Sanitation Data'!H164))="","",OFFSET('Sanitation Data'!$H$28,0,10*ROW('Sanitation Data'!H164)))</f>
        <v/>
      </c>
      <c r="DF170" s="371" t="str">
        <f ca="1">+IF(OFFSET('Sanitation Data'!$H$29,0,10*ROW('Sanitation Data'!H164))="","",OFFSET('Sanitation Data'!$H$29,0,10*ROW('Sanitation Data'!H164)))</f>
        <v/>
      </c>
      <c r="DG170" s="371" t="str">
        <f ca="1">+IF(OFFSET('Sanitation Data'!$H$30,0,10*ROW('Sanitation Data'!H164))="","",OFFSET('Sanitation Data'!$H$30,0,10*ROW('Sanitation Data'!H164)))</f>
        <v/>
      </c>
      <c r="DH170" s="371" t="str">
        <f ca="1">+IF(OFFSET('Sanitation Data'!$H$31,0,10*ROW('Sanitation Data'!H164))="","",OFFSET('Sanitation Data'!$H$31,0,10*ROW('Sanitation Data'!H164)))</f>
        <v/>
      </c>
      <c r="DI170" s="371" t="str">
        <f ca="1">+IF(OFFSET('Sanitation Data'!$H$32,0,10*ROW('Sanitation Data'!H164))="","",OFFSET('Sanitation Data'!$H$32,0,10*ROW('Sanitation Data'!H164)))</f>
        <v/>
      </c>
      <c r="DJ170" s="371" t="str">
        <f ca="1">+IF(OFFSET('Sanitation Data'!$I$28,0,10*ROW('Sanitation Data'!I164))="","",OFFSET('Sanitation Data'!$I$28,0,10*ROW('Sanitation Data'!I164)))</f>
        <v/>
      </c>
      <c r="DK170" s="371" t="str">
        <f ca="1">+IF(OFFSET('Sanitation Data'!$I$29,0,10*ROW('Sanitation Data'!I164))="","",OFFSET('Sanitation Data'!$I$29,0,10*ROW('Sanitation Data'!I164)))</f>
        <v/>
      </c>
      <c r="DL170" s="371" t="str">
        <f ca="1">+IF(OFFSET('Sanitation Data'!$I$30,0,10*ROW('Sanitation Data'!I164))="","",OFFSET('Sanitation Data'!$I$30,0,10*ROW('Sanitation Data'!I164)))</f>
        <v/>
      </c>
      <c r="DM170" s="371" t="str">
        <f ca="1">+IF(OFFSET('Sanitation Data'!$I$31,0,10*ROW('Sanitation Data'!I164))="","",OFFSET('Sanitation Data'!$I$31,0,10*ROW('Sanitation Data'!I164)))</f>
        <v/>
      </c>
      <c r="DN170" s="371" t="str">
        <f ca="1">+IF(OFFSET('Sanitation Data'!$I$32,0,10*ROW('Sanitation Data'!I164))="","",OFFSET('Sanitation Data'!$I$32,0,10*ROW('Sanitation Data'!I164)))</f>
        <v/>
      </c>
      <c r="DO170" s="371" t="str">
        <f ca="1">+IF(OFFSET('Hygiene Data'!$D$11,0,10*ROW('Hygiene Data'!D164))="","",OFFSET('Hygiene Data'!$D$11,0,10*ROW('Hygiene Data'!D164)))</f>
        <v/>
      </c>
      <c r="DP170" s="371" t="str">
        <f ca="1">+IF(OFFSET('Hygiene Data'!$D$12,0,10*ROW('Hygiene Data'!D164))="","",OFFSET('Hygiene Data'!$D$12,0,10*ROW('Hygiene Data'!D164)))</f>
        <v/>
      </c>
      <c r="DQ170" s="371" t="str">
        <f ca="1">+IF(OFFSET('Hygiene Data'!$D$13,0,10*ROW('Hygiene Data'!D164))="","",OFFSET('Hygiene Data'!$D$13,0,10*ROW('Hygiene Data'!D164)))</f>
        <v/>
      </c>
      <c r="DR170" s="371" t="str">
        <f ca="1">+IF(OFFSET('Hygiene Data'!$E$11,0,10*ROW('Hygiene Data'!E164))="","",OFFSET('Hygiene Data'!$E$11,0,10*ROW('Hygiene Data'!E164)))</f>
        <v/>
      </c>
      <c r="DS170" s="371" t="str">
        <f ca="1">+IF(OFFSET('Hygiene Data'!$E$12,0,10*ROW('Hygiene Data'!E164))="","",OFFSET('Hygiene Data'!$E$12,0,10*ROW('Hygiene Data'!E164)))</f>
        <v/>
      </c>
      <c r="DT170" s="371" t="str">
        <f ca="1">+IF(OFFSET('Hygiene Data'!$E$13,0,10*ROW('Hygiene Data'!E164))="","",OFFSET('Hygiene Data'!$E$13,0,10*ROW('Hygiene Data'!E164)))</f>
        <v/>
      </c>
      <c r="DU170" s="371" t="str">
        <f ca="1">+IF(OFFSET('Hygiene Data'!$F$11,0,10*ROW('Hygiene Data'!F164))="","",OFFSET('Hygiene Data'!$F$11,0,10*ROW('Hygiene Data'!F164)))</f>
        <v/>
      </c>
      <c r="DV170" s="371" t="str">
        <f ca="1">+IF(OFFSET('Hygiene Data'!$F$12,0,10*ROW('Hygiene Data'!F164))="","",OFFSET('Hygiene Data'!$F$12,0,10*ROW('Hygiene Data'!F164)))</f>
        <v/>
      </c>
      <c r="DW170" s="371" t="str">
        <f ca="1">+IF(OFFSET('Hygiene Data'!$F$13,0,10*ROW('Hygiene Data'!F164))="","",OFFSET('Hygiene Data'!$F$13,0,10*ROW('Hygiene Data'!F164)))</f>
        <v/>
      </c>
      <c r="DX170" s="371" t="str">
        <f ca="1">+IF(OFFSET('Hygiene Data'!$G$11,0,10*ROW('Hygiene Data'!G164))="","",OFFSET('Hygiene Data'!$G$11,0,10*ROW('Hygiene Data'!G164)))</f>
        <v/>
      </c>
      <c r="DY170" s="371" t="str">
        <f ca="1">+IF(OFFSET('Hygiene Data'!$G$12,0,10*ROW('Hygiene Data'!G164))="","",OFFSET('Hygiene Data'!$G$12,0,10*ROW('Hygiene Data'!G164)))</f>
        <v/>
      </c>
      <c r="DZ170" s="371" t="str">
        <f ca="1">+IF(OFFSET('Hygiene Data'!$G$13,0,10*ROW('Hygiene Data'!G164))="","",OFFSET('Hygiene Data'!$G$13,0,10*ROW('Hygiene Data'!G164)))</f>
        <v/>
      </c>
      <c r="EA170" s="371" t="str">
        <f ca="1">+IF(OFFSET('Hygiene Data'!$H$11,0,10*ROW('Hygiene Data'!H164))="","",OFFSET('Hygiene Data'!$H$11,0,10*ROW('Hygiene Data'!H164)))</f>
        <v/>
      </c>
      <c r="EB170" s="371" t="str">
        <f ca="1">+IF(OFFSET('Hygiene Data'!$H$12,0,10*ROW('Hygiene Data'!H164))="","",OFFSET('Hygiene Data'!$H$12,0,10*ROW('Hygiene Data'!H164)))</f>
        <v/>
      </c>
      <c r="EC170" s="371" t="str">
        <f ca="1">+IF(OFFSET('Hygiene Data'!$H$13,0,10*ROW('Hygiene Data'!H164))="","",OFFSET('Hygiene Data'!$H$13,0,10*ROW('Hygiene Data'!H164)))</f>
        <v/>
      </c>
      <c r="ED170" s="371" t="str">
        <f ca="1">+IF(OFFSET('Hygiene Data'!$I$11,0,10*ROW('Hygiene Data'!I164))="","",OFFSET('Hygiene Data'!$I$11,0,10*ROW('Hygiene Data'!I164)))</f>
        <v/>
      </c>
      <c r="EE170" s="371" t="str">
        <f ca="1">+IF(OFFSET('Hygiene Data'!$I$12,0,10*ROW('Hygiene Data'!I164))="","",OFFSET('Hygiene Data'!$I$12,0,10*ROW('Hygiene Data'!I164)))</f>
        <v/>
      </c>
      <c r="EF170" s="371" t="str">
        <f ca="1">+IF(OFFSET('Hygiene Data'!$I$13,0,10*ROW('Hygiene Data'!I164))="","",OFFSET('Hygiene Data'!$I$13,0,10*ROW('Hygiene Data'!I164)))</f>
        <v/>
      </c>
    </row>
    <row r="171" spans="1:136" x14ac:dyDescent="0.25">
      <c r="A171" s="480" t="str">
        <f ca="1">+IF(OFFSET('Water Data'!$B$2,0,10*ROW('Water Data'!E165))="","",OFFSET('Water Data'!$B$2,0,10*ROW('Water Data'!E165)))</f>
        <v/>
      </c>
      <c r="B171" s="480"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7" t="str">
        <f t="shared" ca="1" si="2"/>
        <v/>
      </c>
      <c r="D171" s="508"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8"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8"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8"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8"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8"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8"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8"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8"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8"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8"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8"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8"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8"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8"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8"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8"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8"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9"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9"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9"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9"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9"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9"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9"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9"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9"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9"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9"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9"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9"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9"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9"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9"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9"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9"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9"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9"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9"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9"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9"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9"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9"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9"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9"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9"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9"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9"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10"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6"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10"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10"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10"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10"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10"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10"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10"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10"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10"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10"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10"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10"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10"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10"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10"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10"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1" t="str">
        <f ca="1">+IF(OFFSET('Water Data'!$D$27,0,10*ROW('Water Data'!D165))="","",OFFSET('Water Data'!$D$27,0,10*ROW('Water Data'!D165)))</f>
        <v/>
      </c>
      <c r="BT171" s="371" t="str">
        <f ca="1">+IF(OFFSET('Water Data'!$D$28,0,10*ROW('Water Data'!D165))="","",OFFSET('Water Data'!$D$28,0,10*ROW('Water Data'!D165)))</f>
        <v/>
      </c>
      <c r="BU171" s="371" t="str">
        <f ca="1">+IF(OFFSET('Water Data'!$D$29,0,10*ROW('Water Data'!D165))="","",OFFSET('Water Data'!$D$29,0,10*ROW('Water Data'!D165)))</f>
        <v/>
      </c>
      <c r="BV171" s="371" t="str">
        <f ca="1">+IF(OFFSET('Water Data'!$E$27,0,10*ROW('Water Data'!E165))="","",OFFSET('Water Data'!$E$27,0,10*ROW('Water Data'!E165)))</f>
        <v/>
      </c>
      <c r="BW171" s="371" t="str">
        <f ca="1">+IF(OFFSET('Water Data'!$E$28,0,10*ROW('Water Data'!E165))="","",OFFSET('Water Data'!$E$28,0,10*ROW('Water Data'!E165)))</f>
        <v/>
      </c>
      <c r="BX171" s="371" t="str">
        <f ca="1">+IF(OFFSET('Water Data'!$E$29,0,10*ROW('Water Data'!E165))="","",OFFSET('Water Data'!$E$29,0,10*ROW('Water Data'!E165)))</f>
        <v/>
      </c>
      <c r="BY171" s="371" t="str">
        <f ca="1">+IF(OFFSET('Water Data'!$F$27,0,10*ROW('Water Data'!F165))="","",OFFSET('Water Data'!$F$27,0,10*ROW('Water Data'!F165)))</f>
        <v/>
      </c>
      <c r="BZ171" s="371" t="str">
        <f ca="1">+IF(OFFSET('Water Data'!$F$28,0,10*ROW('Water Data'!F165))="","",OFFSET('Water Data'!$F$28,0,10*ROW('Water Data'!F165)))</f>
        <v/>
      </c>
      <c r="CA171" s="371" t="str">
        <f ca="1">+IF(OFFSET('Water Data'!$F$29,0,10*ROW('Water Data'!F165))="","",OFFSET('Water Data'!$F$29,0,10*ROW('Water Data'!F165)))</f>
        <v/>
      </c>
      <c r="CB171" s="371" t="str">
        <f ca="1">+IF(OFFSET('Water Data'!$G$27,0,10*ROW('Water Data'!G165))="","",OFFSET('Water Data'!$G$27,0,10*ROW('Water Data'!G165)))</f>
        <v/>
      </c>
      <c r="CC171" s="371" t="str">
        <f ca="1">+IF(OFFSET('Water Data'!$G$28,0,10*ROW('Water Data'!G165))="","",OFFSET('Water Data'!$G$28,0,10*ROW('Water Data'!G165)))</f>
        <v/>
      </c>
      <c r="CD171" s="371" t="str">
        <f ca="1">+IF(OFFSET('Water Data'!$G$29,0,10*ROW('Water Data'!G165))="","",OFFSET('Water Data'!$G$29,0,10*ROW('Water Data'!G165)))</f>
        <v/>
      </c>
      <c r="CE171" s="371" t="str">
        <f ca="1">+IF(OFFSET('Water Data'!$H$27,0,10*ROW('Water Data'!H165))="","",OFFSET('Water Data'!$H$27,0,10*ROW('Water Data'!H165)))</f>
        <v/>
      </c>
      <c r="CF171" s="371" t="str">
        <f ca="1">+IF(OFFSET('Water Data'!$H$28,0,10*ROW('Water Data'!H165))="","",OFFSET('Water Data'!$H$28,0,10*ROW('Water Data'!H165)))</f>
        <v/>
      </c>
      <c r="CG171" s="371" t="str">
        <f ca="1">+IF(OFFSET('Water Data'!$H$29,0,10*ROW('Water Data'!H165))="","",OFFSET('Water Data'!$H$29,0,10*ROW('Water Data'!H165)))</f>
        <v/>
      </c>
      <c r="CH171" s="371" t="str">
        <f ca="1">+IF(OFFSET('Water Data'!$I$27,0,10*ROW('Water Data'!I165))="","",OFFSET('Water Data'!$I$27,0,10*ROW('Water Data'!I165)))</f>
        <v/>
      </c>
      <c r="CI171" s="371" t="str">
        <f ca="1">+IF(OFFSET('Water Data'!$I$28,0,10*ROW('Water Data'!I165))="","",OFFSET('Water Data'!$I$28,0,10*ROW('Water Data'!I165)))</f>
        <v/>
      </c>
      <c r="CJ171" s="371" t="str">
        <f ca="1">+IF(OFFSET('Water Data'!$I$29,0,10*ROW('Water Data'!I165))="","",OFFSET('Water Data'!$I$29,0,10*ROW('Water Data'!I165)))</f>
        <v/>
      </c>
      <c r="CK171" s="371" t="str">
        <f ca="1">+IF(OFFSET('Sanitation Data'!$D$28,0,10*ROW('Sanitation Data'!D165))="","",OFFSET('Sanitation Data'!$D$28,0,10*ROW('Sanitation Data'!D165)))</f>
        <v/>
      </c>
      <c r="CL171" s="371" t="str">
        <f ca="1">+IF(OFFSET('Sanitation Data'!$D$29,0,10*ROW('Sanitation Data'!D165))="","",OFFSET('Sanitation Data'!$D$29,0,10*ROW('Sanitation Data'!D165)))</f>
        <v/>
      </c>
      <c r="CM171" s="371" t="str">
        <f ca="1">+IF(OFFSET('Sanitation Data'!$D$30,0,10*ROW('Sanitation Data'!D165))="","",OFFSET('Sanitation Data'!$D$30,0,10*ROW('Sanitation Data'!D165)))</f>
        <v/>
      </c>
      <c r="CN171" s="371" t="str">
        <f ca="1">+IF(OFFSET('Sanitation Data'!$D$31,0,10*ROW('Sanitation Data'!D165))="","",OFFSET('Sanitation Data'!$D$31,0,10*ROW('Sanitation Data'!D165)))</f>
        <v/>
      </c>
      <c r="CO171" s="371" t="str">
        <f ca="1">+IF(OFFSET('Sanitation Data'!$D$32,0,10*ROW('Sanitation Data'!D165))="","",OFFSET('Sanitation Data'!$D$32,0,10*ROW('Sanitation Data'!D165)))</f>
        <v/>
      </c>
      <c r="CP171" s="371" t="str">
        <f ca="1">+IF(OFFSET('Sanitation Data'!$E$28,0,10*ROW('Sanitation Data'!E165))="","",OFFSET('Sanitation Data'!$E$28,0,10*ROW('Sanitation Data'!E165)))</f>
        <v/>
      </c>
      <c r="CQ171" s="371" t="str">
        <f ca="1">+IF(OFFSET('Sanitation Data'!$E$29,0,10*ROW('Sanitation Data'!E165))="","",OFFSET('Sanitation Data'!$E$29,0,10*ROW('Sanitation Data'!E165)))</f>
        <v/>
      </c>
      <c r="CR171" s="371" t="str">
        <f ca="1">+IF(OFFSET('Sanitation Data'!$E$30,0,10*ROW('Sanitation Data'!E165))="","",OFFSET('Sanitation Data'!$E$30,0,10*ROW('Sanitation Data'!E165)))</f>
        <v/>
      </c>
      <c r="CS171" s="371" t="str">
        <f ca="1">+IF(OFFSET('Sanitation Data'!$E$31,0,10*ROW('Sanitation Data'!E165))="","",OFFSET('Sanitation Data'!$E$31,0,10*ROW('Sanitation Data'!E165)))</f>
        <v/>
      </c>
      <c r="CT171" s="371" t="str">
        <f ca="1">+IF(OFFSET('Sanitation Data'!$E$32,0,10*ROW('Sanitation Data'!E165))="","",OFFSET('Sanitation Data'!$E$32,0,10*ROW('Sanitation Data'!E165)))</f>
        <v/>
      </c>
      <c r="CU171" s="371" t="str">
        <f ca="1">+IF(OFFSET('Sanitation Data'!$F$28,0,10*ROW('Sanitation Data'!F165))="","",OFFSET('Sanitation Data'!$F$28,0,10*ROW('Sanitation Data'!F165)))</f>
        <v/>
      </c>
      <c r="CV171" s="371" t="str">
        <f ca="1">+IF(OFFSET('Sanitation Data'!$F$29,0,10*ROW('Sanitation Data'!F165))="","",OFFSET('Sanitation Data'!$F$29,0,10*ROW('Sanitation Data'!F165)))</f>
        <v/>
      </c>
      <c r="CW171" s="371" t="str">
        <f ca="1">+IF(OFFSET('Sanitation Data'!$F$30,0,10*ROW('Sanitation Data'!F165))="","",OFFSET('Sanitation Data'!$F$30,0,10*ROW('Sanitation Data'!F165)))</f>
        <v/>
      </c>
      <c r="CX171" s="371" t="str">
        <f ca="1">+IF(OFFSET('Sanitation Data'!$F$31,0,10*ROW('Sanitation Data'!F165))="","",OFFSET('Sanitation Data'!$F$31,0,10*ROW('Sanitation Data'!F165)))</f>
        <v/>
      </c>
      <c r="CY171" s="371" t="str">
        <f ca="1">+IF(OFFSET('Sanitation Data'!$F$32,0,10*ROW('Sanitation Data'!F165))="","",OFFSET('Sanitation Data'!$F$32,0,10*ROW('Sanitation Data'!F165)))</f>
        <v/>
      </c>
      <c r="CZ171" s="371" t="str">
        <f ca="1">+IF(OFFSET('Sanitation Data'!$G$28,0,10*ROW('Sanitation Data'!G165))="","",OFFSET('Sanitation Data'!$G$28,0,10*ROW('Sanitation Data'!G165)))</f>
        <v/>
      </c>
      <c r="DA171" s="371" t="str">
        <f ca="1">+IF(OFFSET('Sanitation Data'!$G$29,0,10*ROW('Sanitation Data'!G165))="","",OFFSET('Sanitation Data'!$G$29,0,10*ROW('Sanitation Data'!G165)))</f>
        <v/>
      </c>
      <c r="DB171" s="371" t="str">
        <f ca="1">+IF(OFFSET('Sanitation Data'!$G$30,0,10*ROW('Sanitation Data'!G165))="","",OFFSET('Sanitation Data'!$G$30,0,10*ROW('Sanitation Data'!G165)))</f>
        <v/>
      </c>
      <c r="DC171" s="371" t="str">
        <f ca="1">+IF(OFFSET('Sanitation Data'!$G$31,0,10*ROW('Sanitation Data'!G165))="","",OFFSET('Sanitation Data'!$G$31,0,10*ROW('Sanitation Data'!G165)))</f>
        <v/>
      </c>
      <c r="DD171" s="371" t="str">
        <f ca="1">+IF(OFFSET('Sanitation Data'!$G$32,0,10*ROW('Sanitation Data'!G165))="","",OFFSET('Sanitation Data'!$G$32,0,10*ROW('Sanitation Data'!G165)))</f>
        <v/>
      </c>
      <c r="DE171" s="371" t="str">
        <f ca="1">+IF(OFFSET('Sanitation Data'!$H$28,0,10*ROW('Sanitation Data'!H165))="","",OFFSET('Sanitation Data'!$H$28,0,10*ROW('Sanitation Data'!H165)))</f>
        <v/>
      </c>
      <c r="DF171" s="371" t="str">
        <f ca="1">+IF(OFFSET('Sanitation Data'!$H$29,0,10*ROW('Sanitation Data'!H165))="","",OFFSET('Sanitation Data'!$H$29,0,10*ROW('Sanitation Data'!H165)))</f>
        <v/>
      </c>
      <c r="DG171" s="371" t="str">
        <f ca="1">+IF(OFFSET('Sanitation Data'!$H$30,0,10*ROW('Sanitation Data'!H165))="","",OFFSET('Sanitation Data'!$H$30,0,10*ROW('Sanitation Data'!H165)))</f>
        <v/>
      </c>
      <c r="DH171" s="371" t="str">
        <f ca="1">+IF(OFFSET('Sanitation Data'!$H$31,0,10*ROW('Sanitation Data'!H165))="","",OFFSET('Sanitation Data'!$H$31,0,10*ROW('Sanitation Data'!H165)))</f>
        <v/>
      </c>
      <c r="DI171" s="371" t="str">
        <f ca="1">+IF(OFFSET('Sanitation Data'!$H$32,0,10*ROW('Sanitation Data'!H165))="","",OFFSET('Sanitation Data'!$H$32,0,10*ROW('Sanitation Data'!H165)))</f>
        <v/>
      </c>
      <c r="DJ171" s="371" t="str">
        <f ca="1">+IF(OFFSET('Sanitation Data'!$I$28,0,10*ROW('Sanitation Data'!I165))="","",OFFSET('Sanitation Data'!$I$28,0,10*ROW('Sanitation Data'!I165)))</f>
        <v/>
      </c>
      <c r="DK171" s="371" t="str">
        <f ca="1">+IF(OFFSET('Sanitation Data'!$I$29,0,10*ROW('Sanitation Data'!I165))="","",OFFSET('Sanitation Data'!$I$29,0,10*ROW('Sanitation Data'!I165)))</f>
        <v/>
      </c>
      <c r="DL171" s="371" t="str">
        <f ca="1">+IF(OFFSET('Sanitation Data'!$I$30,0,10*ROW('Sanitation Data'!I165))="","",OFFSET('Sanitation Data'!$I$30,0,10*ROW('Sanitation Data'!I165)))</f>
        <v/>
      </c>
      <c r="DM171" s="371" t="str">
        <f ca="1">+IF(OFFSET('Sanitation Data'!$I$31,0,10*ROW('Sanitation Data'!I165))="","",OFFSET('Sanitation Data'!$I$31,0,10*ROW('Sanitation Data'!I165)))</f>
        <v/>
      </c>
      <c r="DN171" s="371" t="str">
        <f ca="1">+IF(OFFSET('Sanitation Data'!$I$32,0,10*ROW('Sanitation Data'!I165))="","",OFFSET('Sanitation Data'!$I$32,0,10*ROW('Sanitation Data'!I165)))</f>
        <v/>
      </c>
      <c r="DO171" s="371" t="str">
        <f ca="1">+IF(OFFSET('Hygiene Data'!$D$11,0,10*ROW('Hygiene Data'!D165))="","",OFFSET('Hygiene Data'!$D$11,0,10*ROW('Hygiene Data'!D165)))</f>
        <v/>
      </c>
      <c r="DP171" s="371" t="str">
        <f ca="1">+IF(OFFSET('Hygiene Data'!$D$12,0,10*ROW('Hygiene Data'!D165))="","",OFFSET('Hygiene Data'!$D$12,0,10*ROW('Hygiene Data'!D165)))</f>
        <v/>
      </c>
      <c r="DQ171" s="371" t="str">
        <f ca="1">+IF(OFFSET('Hygiene Data'!$D$13,0,10*ROW('Hygiene Data'!D165))="","",OFFSET('Hygiene Data'!$D$13,0,10*ROW('Hygiene Data'!D165)))</f>
        <v/>
      </c>
      <c r="DR171" s="371" t="str">
        <f ca="1">+IF(OFFSET('Hygiene Data'!$E$11,0,10*ROW('Hygiene Data'!E165))="","",OFFSET('Hygiene Data'!$E$11,0,10*ROW('Hygiene Data'!E165)))</f>
        <v/>
      </c>
      <c r="DS171" s="371" t="str">
        <f ca="1">+IF(OFFSET('Hygiene Data'!$E$12,0,10*ROW('Hygiene Data'!E165))="","",OFFSET('Hygiene Data'!$E$12,0,10*ROW('Hygiene Data'!E165)))</f>
        <v/>
      </c>
      <c r="DT171" s="371" t="str">
        <f ca="1">+IF(OFFSET('Hygiene Data'!$E$13,0,10*ROW('Hygiene Data'!E165))="","",OFFSET('Hygiene Data'!$E$13,0,10*ROW('Hygiene Data'!E165)))</f>
        <v/>
      </c>
      <c r="DU171" s="371" t="str">
        <f ca="1">+IF(OFFSET('Hygiene Data'!$F$11,0,10*ROW('Hygiene Data'!F165))="","",OFFSET('Hygiene Data'!$F$11,0,10*ROW('Hygiene Data'!F165)))</f>
        <v/>
      </c>
      <c r="DV171" s="371" t="str">
        <f ca="1">+IF(OFFSET('Hygiene Data'!$F$12,0,10*ROW('Hygiene Data'!F165))="","",OFFSET('Hygiene Data'!$F$12,0,10*ROW('Hygiene Data'!F165)))</f>
        <v/>
      </c>
      <c r="DW171" s="371" t="str">
        <f ca="1">+IF(OFFSET('Hygiene Data'!$F$13,0,10*ROW('Hygiene Data'!F165))="","",OFFSET('Hygiene Data'!$F$13,0,10*ROW('Hygiene Data'!F165)))</f>
        <v/>
      </c>
      <c r="DX171" s="371" t="str">
        <f ca="1">+IF(OFFSET('Hygiene Data'!$G$11,0,10*ROW('Hygiene Data'!G165))="","",OFFSET('Hygiene Data'!$G$11,0,10*ROW('Hygiene Data'!G165)))</f>
        <v/>
      </c>
      <c r="DY171" s="371" t="str">
        <f ca="1">+IF(OFFSET('Hygiene Data'!$G$12,0,10*ROW('Hygiene Data'!G165))="","",OFFSET('Hygiene Data'!$G$12,0,10*ROW('Hygiene Data'!G165)))</f>
        <v/>
      </c>
      <c r="DZ171" s="371" t="str">
        <f ca="1">+IF(OFFSET('Hygiene Data'!$G$13,0,10*ROW('Hygiene Data'!G165))="","",OFFSET('Hygiene Data'!$G$13,0,10*ROW('Hygiene Data'!G165)))</f>
        <v/>
      </c>
      <c r="EA171" s="371" t="str">
        <f ca="1">+IF(OFFSET('Hygiene Data'!$H$11,0,10*ROW('Hygiene Data'!H165))="","",OFFSET('Hygiene Data'!$H$11,0,10*ROW('Hygiene Data'!H165)))</f>
        <v/>
      </c>
      <c r="EB171" s="371" t="str">
        <f ca="1">+IF(OFFSET('Hygiene Data'!$H$12,0,10*ROW('Hygiene Data'!H165))="","",OFFSET('Hygiene Data'!$H$12,0,10*ROW('Hygiene Data'!H165)))</f>
        <v/>
      </c>
      <c r="EC171" s="371" t="str">
        <f ca="1">+IF(OFFSET('Hygiene Data'!$H$13,0,10*ROW('Hygiene Data'!H165))="","",OFFSET('Hygiene Data'!$H$13,0,10*ROW('Hygiene Data'!H165)))</f>
        <v/>
      </c>
      <c r="ED171" s="371" t="str">
        <f ca="1">+IF(OFFSET('Hygiene Data'!$I$11,0,10*ROW('Hygiene Data'!I165))="","",OFFSET('Hygiene Data'!$I$11,0,10*ROW('Hygiene Data'!I165)))</f>
        <v/>
      </c>
      <c r="EE171" s="371" t="str">
        <f ca="1">+IF(OFFSET('Hygiene Data'!$I$12,0,10*ROW('Hygiene Data'!I165))="","",OFFSET('Hygiene Data'!$I$12,0,10*ROW('Hygiene Data'!I165)))</f>
        <v/>
      </c>
      <c r="EF171" s="371" t="str">
        <f ca="1">+IF(OFFSET('Hygiene Data'!$I$13,0,10*ROW('Hygiene Data'!I165))="","",OFFSET('Hygiene Data'!$I$13,0,10*ROW('Hygiene Data'!I165)))</f>
        <v/>
      </c>
    </row>
    <row r="172" spans="1:136" x14ac:dyDescent="0.25">
      <c r="A172" s="480" t="str">
        <f ca="1">+IF(OFFSET('Water Data'!$B$2,0,10*ROW('Water Data'!E166))="","",OFFSET('Water Data'!$B$2,0,10*ROW('Water Data'!E166)))</f>
        <v/>
      </c>
      <c r="B172" s="480"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7" t="str">
        <f t="shared" ca="1" si="2"/>
        <v/>
      </c>
      <c r="D172" s="508"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8"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8"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8"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8"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8"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8"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8"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8"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8"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8"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8"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8"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8"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8"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8"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8"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8"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9"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9"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9"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9"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9"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9"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9"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9"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9"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9"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9"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9"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9"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9"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9"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9"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9"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9"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9"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9"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9"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9"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9"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9"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9"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9"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9"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9"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9"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9"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10"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6"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10"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10"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10"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10"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10"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10"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10"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10"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10"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10"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10"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10"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10"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10"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10"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10"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1" t="str">
        <f ca="1">+IF(OFFSET('Water Data'!$D$27,0,10*ROW('Water Data'!D166))="","",OFFSET('Water Data'!$D$27,0,10*ROW('Water Data'!D166)))</f>
        <v/>
      </c>
      <c r="BT172" s="371" t="str">
        <f ca="1">+IF(OFFSET('Water Data'!$D$28,0,10*ROW('Water Data'!D166))="","",OFFSET('Water Data'!$D$28,0,10*ROW('Water Data'!D166)))</f>
        <v/>
      </c>
      <c r="BU172" s="371" t="str">
        <f ca="1">+IF(OFFSET('Water Data'!$D$29,0,10*ROW('Water Data'!D166))="","",OFFSET('Water Data'!$D$29,0,10*ROW('Water Data'!D166)))</f>
        <v/>
      </c>
      <c r="BV172" s="371" t="str">
        <f ca="1">+IF(OFFSET('Water Data'!$E$27,0,10*ROW('Water Data'!E166))="","",OFFSET('Water Data'!$E$27,0,10*ROW('Water Data'!E166)))</f>
        <v/>
      </c>
      <c r="BW172" s="371" t="str">
        <f ca="1">+IF(OFFSET('Water Data'!$E$28,0,10*ROW('Water Data'!E166))="","",OFFSET('Water Data'!$E$28,0,10*ROW('Water Data'!E166)))</f>
        <v/>
      </c>
      <c r="BX172" s="371" t="str">
        <f ca="1">+IF(OFFSET('Water Data'!$E$29,0,10*ROW('Water Data'!E166))="","",OFFSET('Water Data'!$E$29,0,10*ROW('Water Data'!E166)))</f>
        <v/>
      </c>
      <c r="BY172" s="371" t="str">
        <f ca="1">+IF(OFFSET('Water Data'!$F$27,0,10*ROW('Water Data'!F166))="","",OFFSET('Water Data'!$F$27,0,10*ROW('Water Data'!F166)))</f>
        <v/>
      </c>
      <c r="BZ172" s="371" t="str">
        <f ca="1">+IF(OFFSET('Water Data'!$F$28,0,10*ROW('Water Data'!F166))="","",OFFSET('Water Data'!$F$28,0,10*ROW('Water Data'!F166)))</f>
        <v/>
      </c>
      <c r="CA172" s="371" t="str">
        <f ca="1">+IF(OFFSET('Water Data'!$F$29,0,10*ROW('Water Data'!F166))="","",OFFSET('Water Data'!$F$29,0,10*ROW('Water Data'!F166)))</f>
        <v/>
      </c>
      <c r="CB172" s="371" t="str">
        <f ca="1">+IF(OFFSET('Water Data'!$G$27,0,10*ROW('Water Data'!G166))="","",OFFSET('Water Data'!$G$27,0,10*ROW('Water Data'!G166)))</f>
        <v/>
      </c>
      <c r="CC172" s="371" t="str">
        <f ca="1">+IF(OFFSET('Water Data'!$G$28,0,10*ROW('Water Data'!G166))="","",OFFSET('Water Data'!$G$28,0,10*ROW('Water Data'!G166)))</f>
        <v/>
      </c>
      <c r="CD172" s="371" t="str">
        <f ca="1">+IF(OFFSET('Water Data'!$G$29,0,10*ROW('Water Data'!G166))="","",OFFSET('Water Data'!$G$29,0,10*ROW('Water Data'!G166)))</f>
        <v/>
      </c>
      <c r="CE172" s="371" t="str">
        <f ca="1">+IF(OFFSET('Water Data'!$H$27,0,10*ROW('Water Data'!H166))="","",OFFSET('Water Data'!$H$27,0,10*ROW('Water Data'!H166)))</f>
        <v/>
      </c>
      <c r="CF172" s="371" t="str">
        <f ca="1">+IF(OFFSET('Water Data'!$H$28,0,10*ROW('Water Data'!H166))="","",OFFSET('Water Data'!$H$28,0,10*ROW('Water Data'!H166)))</f>
        <v/>
      </c>
      <c r="CG172" s="371" t="str">
        <f ca="1">+IF(OFFSET('Water Data'!$H$29,0,10*ROW('Water Data'!H166))="","",OFFSET('Water Data'!$H$29,0,10*ROW('Water Data'!H166)))</f>
        <v/>
      </c>
      <c r="CH172" s="371" t="str">
        <f ca="1">+IF(OFFSET('Water Data'!$I$27,0,10*ROW('Water Data'!I166))="","",OFFSET('Water Data'!$I$27,0,10*ROW('Water Data'!I166)))</f>
        <v/>
      </c>
      <c r="CI172" s="371" t="str">
        <f ca="1">+IF(OFFSET('Water Data'!$I$28,0,10*ROW('Water Data'!I166))="","",OFFSET('Water Data'!$I$28,0,10*ROW('Water Data'!I166)))</f>
        <v/>
      </c>
      <c r="CJ172" s="371" t="str">
        <f ca="1">+IF(OFFSET('Water Data'!$I$29,0,10*ROW('Water Data'!I166))="","",OFFSET('Water Data'!$I$29,0,10*ROW('Water Data'!I166)))</f>
        <v/>
      </c>
      <c r="CK172" s="371" t="str">
        <f ca="1">+IF(OFFSET('Sanitation Data'!$D$28,0,10*ROW('Sanitation Data'!D166))="","",OFFSET('Sanitation Data'!$D$28,0,10*ROW('Sanitation Data'!D166)))</f>
        <v/>
      </c>
      <c r="CL172" s="371" t="str">
        <f ca="1">+IF(OFFSET('Sanitation Data'!$D$29,0,10*ROW('Sanitation Data'!D166))="","",OFFSET('Sanitation Data'!$D$29,0,10*ROW('Sanitation Data'!D166)))</f>
        <v/>
      </c>
      <c r="CM172" s="371" t="str">
        <f ca="1">+IF(OFFSET('Sanitation Data'!$D$30,0,10*ROW('Sanitation Data'!D166))="","",OFFSET('Sanitation Data'!$D$30,0,10*ROW('Sanitation Data'!D166)))</f>
        <v/>
      </c>
      <c r="CN172" s="371" t="str">
        <f ca="1">+IF(OFFSET('Sanitation Data'!$D$31,0,10*ROW('Sanitation Data'!D166))="","",OFFSET('Sanitation Data'!$D$31,0,10*ROW('Sanitation Data'!D166)))</f>
        <v/>
      </c>
      <c r="CO172" s="371" t="str">
        <f ca="1">+IF(OFFSET('Sanitation Data'!$D$32,0,10*ROW('Sanitation Data'!D166))="","",OFFSET('Sanitation Data'!$D$32,0,10*ROW('Sanitation Data'!D166)))</f>
        <v/>
      </c>
      <c r="CP172" s="371" t="str">
        <f ca="1">+IF(OFFSET('Sanitation Data'!$E$28,0,10*ROW('Sanitation Data'!E166))="","",OFFSET('Sanitation Data'!$E$28,0,10*ROW('Sanitation Data'!E166)))</f>
        <v/>
      </c>
      <c r="CQ172" s="371" t="str">
        <f ca="1">+IF(OFFSET('Sanitation Data'!$E$29,0,10*ROW('Sanitation Data'!E166))="","",OFFSET('Sanitation Data'!$E$29,0,10*ROW('Sanitation Data'!E166)))</f>
        <v/>
      </c>
      <c r="CR172" s="371" t="str">
        <f ca="1">+IF(OFFSET('Sanitation Data'!$E$30,0,10*ROW('Sanitation Data'!E166))="","",OFFSET('Sanitation Data'!$E$30,0,10*ROW('Sanitation Data'!E166)))</f>
        <v/>
      </c>
      <c r="CS172" s="371" t="str">
        <f ca="1">+IF(OFFSET('Sanitation Data'!$E$31,0,10*ROW('Sanitation Data'!E166))="","",OFFSET('Sanitation Data'!$E$31,0,10*ROW('Sanitation Data'!E166)))</f>
        <v/>
      </c>
      <c r="CT172" s="371" t="str">
        <f ca="1">+IF(OFFSET('Sanitation Data'!$E$32,0,10*ROW('Sanitation Data'!E166))="","",OFFSET('Sanitation Data'!$E$32,0,10*ROW('Sanitation Data'!E166)))</f>
        <v/>
      </c>
      <c r="CU172" s="371" t="str">
        <f ca="1">+IF(OFFSET('Sanitation Data'!$F$28,0,10*ROW('Sanitation Data'!F166))="","",OFFSET('Sanitation Data'!$F$28,0,10*ROW('Sanitation Data'!F166)))</f>
        <v/>
      </c>
      <c r="CV172" s="371" t="str">
        <f ca="1">+IF(OFFSET('Sanitation Data'!$F$29,0,10*ROW('Sanitation Data'!F166))="","",OFFSET('Sanitation Data'!$F$29,0,10*ROW('Sanitation Data'!F166)))</f>
        <v/>
      </c>
      <c r="CW172" s="371" t="str">
        <f ca="1">+IF(OFFSET('Sanitation Data'!$F$30,0,10*ROW('Sanitation Data'!F166))="","",OFFSET('Sanitation Data'!$F$30,0,10*ROW('Sanitation Data'!F166)))</f>
        <v/>
      </c>
      <c r="CX172" s="371" t="str">
        <f ca="1">+IF(OFFSET('Sanitation Data'!$F$31,0,10*ROW('Sanitation Data'!F166))="","",OFFSET('Sanitation Data'!$F$31,0,10*ROW('Sanitation Data'!F166)))</f>
        <v/>
      </c>
      <c r="CY172" s="371" t="str">
        <f ca="1">+IF(OFFSET('Sanitation Data'!$F$32,0,10*ROW('Sanitation Data'!F166))="","",OFFSET('Sanitation Data'!$F$32,0,10*ROW('Sanitation Data'!F166)))</f>
        <v/>
      </c>
      <c r="CZ172" s="371" t="str">
        <f ca="1">+IF(OFFSET('Sanitation Data'!$G$28,0,10*ROW('Sanitation Data'!G166))="","",OFFSET('Sanitation Data'!$G$28,0,10*ROW('Sanitation Data'!G166)))</f>
        <v/>
      </c>
      <c r="DA172" s="371" t="str">
        <f ca="1">+IF(OFFSET('Sanitation Data'!$G$29,0,10*ROW('Sanitation Data'!G166))="","",OFFSET('Sanitation Data'!$G$29,0,10*ROW('Sanitation Data'!G166)))</f>
        <v/>
      </c>
      <c r="DB172" s="371" t="str">
        <f ca="1">+IF(OFFSET('Sanitation Data'!$G$30,0,10*ROW('Sanitation Data'!G166))="","",OFFSET('Sanitation Data'!$G$30,0,10*ROW('Sanitation Data'!G166)))</f>
        <v/>
      </c>
      <c r="DC172" s="371" t="str">
        <f ca="1">+IF(OFFSET('Sanitation Data'!$G$31,0,10*ROW('Sanitation Data'!G166))="","",OFFSET('Sanitation Data'!$G$31,0,10*ROW('Sanitation Data'!G166)))</f>
        <v/>
      </c>
      <c r="DD172" s="371" t="str">
        <f ca="1">+IF(OFFSET('Sanitation Data'!$G$32,0,10*ROW('Sanitation Data'!G166))="","",OFFSET('Sanitation Data'!$G$32,0,10*ROW('Sanitation Data'!G166)))</f>
        <v/>
      </c>
      <c r="DE172" s="371" t="str">
        <f ca="1">+IF(OFFSET('Sanitation Data'!$H$28,0,10*ROW('Sanitation Data'!H166))="","",OFFSET('Sanitation Data'!$H$28,0,10*ROW('Sanitation Data'!H166)))</f>
        <v/>
      </c>
      <c r="DF172" s="371" t="str">
        <f ca="1">+IF(OFFSET('Sanitation Data'!$H$29,0,10*ROW('Sanitation Data'!H166))="","",OFFSET('Sanitation Data'!$H$29,0,10*ROW('Sanitation Data'!H166)))</f>
        <v/>
      </c>
      <c r="DG172" s="371" t="str">
        <f ca="1">+IF(OFFSET('Sanitation Data'!$H$30,0,10*ROW('Sanitation Data'!H166))="","",OFFSET('Sanitation Data'!$H$30,0,10*ROW('Sanitation Data'!H166)))</f>
        <v/>
      </c>
      <c r="DH172" s="371" t="str">
        <f ca="1">+IF(OFFSET('Sanitation Data'!$H$31,0,10*ROW('Sanitation Data'!H166))="","",OFFSET('Sanitation Data'!$H$31,0,10*ROW('Sanitation Data'!H166)))</f>
        <v/>
      </c>
      <c r="DI172" s="371" t="str">
        <f ca="1">+IF(OFFSET('Sanitation Data'!$H$32,0,10*ROW('Sanitation Data'!H166))="","",OFFSET('Sanitation Data'!$H$32,0,10*ROW('Sanitation Data'!H166)))</f>
        <v/>
      </c>
      <c r="DJ172" s="371" t="str">
        <f ca="1">+IF(OFFSET('Sanitation Data'!$I$28,0,10*ROW('Sanitation Data'!I166))="","",OFFSET('Sanitation Data'!$I$28,0,10*ROW('Sanitation Data'!I166)))</f>
        <v/>
      </c>
      <c r="DK172" s="371" t="str">
        <f ca="1">+IF(OFFSET('Sanitation Data'!$I$29,0,10*ROW('Sanitation Data'!I166))="","",OFFSET('Sanitation Data'!$I$29,0,10*ROW('Sanitation Data'!I166)))</f>
        <v/>
      </c>
      <c r="DL172" s="371" t="str">
        <f ca="1">+IF(OFFSET('Sanitation Data'!$I$30,0,10*ROW('Sanitation Data'!I166))="","",OFFSET('Sanitation Data'!$I$30,0,10*ROW('Sanitation Data'!I166)))</f>
        <v/>
      </c>
      <c r="DM172" s="371" t="str">
        <f ca="1">+IF(OFFSET('Sanitation Data'!$I$31,0,10*ROW('Sanitation Data'!I166))="","",OFFSET('Sanitation Data'!$I$31,0,10*ROW('Sanitation Data'!I166)))</f>
        <v/>
      </c>
      <c r="DN172" s="371" t="str">
        <f ca="1">+IF(OFFSET('Sanitation Data'!$I$32,0,10*ROW('Sanitation Data'!I166))="","",OFFSET('Sanitation Data'!$I$32,0,10*ROW('Sanitation Data'!I166)))</f>
        <v/>
      </c>
      <c r="DO172" s="371" t="str">
        <f ca="1">+IF(OFFSET('Hygiene Data'!$D$11,0,10*ROW('Hygiene Data'!D166))="","",OFFSET('Hygiene Data'!$D$11,0,10*ROW('Hygiene Data'!D166)))</f>
        <v/>
      </c>
      <c r="DP172" s="371" t="str">
        <f ca="1">+IF(OFFSET('Hygiene Data'!$D$12,0,10*ROW('Hygiene Data'!D166))="","",OFFSET('Hygiene Data'!$D$12,0,10*ROW('Hygiene Data'!D166)))</f>
        <v/>
      </c>
      <c r="DQ172" s="371" t="str">
        <f ca="1">+IF(OFFSET('Hygiene Data'!$D$13,0,10*ROW('Hygiene Data'!D166))="","",OFFSET('Hygiene Data'!$D$13,0,10*ROW('Hygiene Data'!D166)))</f>
        <v/>
      </c>
      <c r="DR172" s="371" t="str">
        <f ca="1">+IF(OFFSET('Hygiene Data'!$E$11,0,10*ROW('Hygiene Data'!E166))="","",OFFSET('Hygiene Data'!$E$11,0,10*ROW('Hygiene Data'!E166)))</f>
        <v/>
      </c>
      <c r="DS172" s="371" t="str">
        <f ca="1">+IF(OFFSET('Hygiene Data'!$E$12,0,10*ROW('Hygiene Data'!E166))="","",OFFSET('Hygiene Data'!$E$12,0,10*ROW('Hygiene Data'!E166)))</f>
        <v/>
      </c>
      <c r="DT172" s="371" t="str">
        <f ca="1">+IF(OFFSET('Hygiene Data'!$E$13,0,10*ROW('Hygiene Data'!E166))="","",OFFSET('Hygiene Data'!$E$13,0,10*ROW('Hygiene Data'!E166)))</f>
        <v/>
      </c>
      <c r="DU172" s="371" t="str">
        <f ca="1">+IF(OFFSET('Hygiene Data'!$F$11,0,10*ROW('Hygiene Data'!F166))="","",OFFSET('Hygiene Data'!$F$11,0,10*ROW('Hygiene Data'!F166)))</f>
        <v/>
      </c>
      <c r="DV172" s="371" t="str">
        <f ca="1">+IF(OFFSET('Hygiene Data'!$F$12,0,10*ROW('Hygiene Data'!F166))="","",OFFSET('Hygiene Data'!$F$12,0,10*ROW('Hygiene Data'!F166)))</f>
        <v/>
      </c>
      <c r="DW172" s="371" t="str">
        <f ca="1">+IF(OFFSET('Hygiene Data'!$F$13,0,10*ROW('Hygiene Data'!F166))="","",OFFSET('Hygiene Data'!$F$13,0,10*ROW('Hygiene Data'!F166)))</f>
        <v/>
      </c>
      <c r="DX172" s="371" t="str">
        <f ca="1">+IF(OFFSET('Hygiene Data'!$G$11,0,10*ROW('Hygiene Data'!G166))="","",OFFSET('Hygiene Data'!$G$11,0,10*ROW('Hygiene Data'!G166)))</f>
        <v/>
      </c>
      <c r="DY172" s="371" t="str">
        <f ca="1">+IF(OFFSET('Hygiene Data'!$G$12,0,10*ROW('Hygiene Data'!G166))="","",OFFSET('Hygiene Data'!$G$12,0,10*ROW('Hygiene Data'!G166)))</f>
        <v/>
      </c>
      <c r="DZ172" s="371" t="str">
        <f ca="1">+IF(OFFSET('Hygiene Data'!$G$13,0,10*ROW('Hygiene Data'!G166))="","",OFFSET('Hygiene Data'!$G$13,0,10*ROW('Hygiene Data'!G166)))</f>
        <v/>
      </c>
      <c r="EA172" s="371" t="str">
        <f ca="1">+IF(OFFSET('Hygiene Data'!$H$11,0,10*ROW('Hygiene Data'!H166))="","",OFFSET('Hygiene Data'!$H$11,0,10*ROW('Hygiene Data'!H166)))</f>
        <v/>
      </c>
      <c r="EB172" s="371" t="str">
        <f ca="1">+IF(OFFSET('Hygiene Data'!$H$12,0,10*ROW('Hygiene Data'!H166))="","",OFFSET('Hygiene Data'!$H$12,0,10*ROW('Hygiene Data'!H166)))</f>
        <v/>
      </c>
      <c r="EC172" s="371" t="str">
        <f ca="1">+IF(OFFSET('Hygiene Data'!$H$13,0,10*ROW('Hygiene Data'!H166))="","",OFFSET('Hygiene Data'!$H$13,0,10*ROW('Hygiene Data'!H166)))</f>
        <v/>
      </c>
      <c r="ED172" s="371" t="str">
        <f ca="1">+IF(OFFSET('Hygiene Data'!$I$11,0,10*ROW('Hygiene Data'!I166))="","",OFFSET('Hygiene Data'!$I$11,0,10*ROW('Hygiene Data'!I166)))</f>
        <v/>
      </c>
      <c r="EE172" s="371" t="str">
        <f ca="1">+IF(OFFSET('Hygiene Data'!$I$12,0,10*ROW('Hygiene Data'!I166))="","",OFFSET('Hygiene Data'!$I$12,0,10*ROW('Hygiene Data'!I166)))</f>
        <v/>
      </c>
      <c r="EF172" s="371" t="str">
        <f ca="1">+IF(OFFSET('Hygiene Data'!$I$13,0,10*ROW('Hygiene Data'!I166))="","",OFFSET('Hygiene Data'!$I$13,0,10*ROW('Hygiene Data'!I166)))</f>
        <v/>
      </c>
    </row>
    <row r="173" spans="1:136" x14ac:dyDescent="0.25">
      <c r="A173" s="480" t="str">
        <f ca="1">+IF(OFFSET('Water Data'!$B$2,0,10*ROW('Water Data'!E167))="","",OFFSET('Water Data'!$B$2,0,10*ROW('Water Data'!E167)))</f>
        <v/>
      </c>
      <c r="B173" s="480"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7" t="str">
        <f t="shared" ca="1" si="2"/>
        <v/>
      </c>
      <c r="D173" s="508"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8"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8"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8"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8"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8"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8"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8"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8"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8"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8"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8"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8"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8"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8"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8"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8"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8"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9"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9"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9"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9"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9"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9"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9"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9"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9"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9"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9"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9"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9"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9"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9"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9"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9"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9"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9"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9"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9"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9"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9"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9"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9"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9"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9"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9"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9"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9"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10"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6"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10"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10"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10"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10"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10"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10"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10"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10"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10"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10"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10"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10"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10"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10"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10"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10"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1" t="str">
        <f ca="1">+IF(OFFSET('Water Data'!$D$27,0,10*ROW('Water Data'!D167))="","",OFFSET('Water Data'!$D$27,0,10*ROW('Water Data'!D167)))</f>
        <v/>
      </c>
      <c r="BT173" s="371" t="str">
        <f ca="1">+IF(OFFSET('Water Data'!$D$28,0,10*ROW('Water Data'!D167))="","",OFFSET('Water Data'!$D$28,0,10*ROW('Water Data'!D167)))</f>
        <v/>
      </c>
      <c r="BU173" s="371" t="str">
        <f ca="1">+IF(OFFSET('Water Data'!$D$29,0,10*ROW('Water Data'!D167))="","",OFFSET('Water Data'!$D$29,0,10*ROW('Water Data'!D167)))</f>
        <v/>
      </c>
      <c r="BV173" s="371" t="str">
        <f ca="1">+IF(OFFSET('Water Data'!$E$27,0,10*ROW('Water Data'!E167))="","",OFFSET('Water Data'!$E$27,0,10*ROW('Water Data'!E167)))</f>
        <v/>
      </c>
      <c r="BW173" s="371" t="str">
        <f ca="1">+IF(OFFSET('Water Data'!$E$28,0,10*ROW('Water Data'!E167))="","",OFFSET('Water Data'!$E$28,0,10*ROW('Water Data'!E167)))</f>
        <v/>
      </c>
      <c r="BX173" s="371" t="str">
        <f ca="1">+IF(OFFSET('Water Data'!$E$29,0,10*ROW('Water Data'!E167))="","",OFFSET('Water Data'!$E$29,0,10*ROW('Water Data'!E167)))</f>
        <v/>
      </c>
      <c r="BY173" s="371" t="str">
        <f ca="1">+IF(OFFSET('Water Data'!$F$27,0,10*ROW('Water Data'!F167))="","",OFFSET('Water Data'!$F$27,0,10*ROW('Water Data'!F167)))</f>
        <v/>
      </c>
      <c r="BZ173" s="371" t="str">
        <f ca="1">+IF(OFFSET('Water Data'!$F$28,0,10*ROW('Water Data'!F167))="","",OFFSET('Water Data'!$F$28,0,10*ROW('Water Data'!F167)))</f>
        <v/>
      </c>
      <c r="CA173" s="371" t="str">
        <f ca="1">+IF(OFFSET('Water Data'!$F$29,0,10*ROW('Water Data'!F167))="","",OFFSET('Water Data'!$F$29,0,10*ROW('Water Data'!F167)))</f>
        <v/>
      </c>
      <c r="CB173" s="371" t="str">
        <f ca="1">+IF(OFFSET('Water Data'!$G$27,0,10*ROW('Water Data'!G167))="","",OFFSET('Water Data'!$G$27,0,10*ROW('Water Data'!G167)))</f>
        <v/>
      </c>
      <c r="CC173" s="371" t="str">
        <f ca="1">+IF(OFFSET('Water Data'!$G$28,0,10*ROW('Water Data'!G167))="","",OFFSET('Water Data'!$G$28,0,10*ROW('Water Data'!G167)))</f>
        <v/>
      </c>
      <c r="CD173" s="371" t="str">
        <f ca="1">+IF(OFFSET('Water Data'!$G$29,0,10*ROW('Water Data'!G167))="","",OFFSET('Water Data'!$G$29,0,10*ROW('Water Data'!G167)))</f>
        <v/>
      </c>
      <c r="CE173" s="371" t="str">
        <f ca="1">+IF(OFFSET('Water Data'!$H$27,0,10*ROW('Water Data'!H167))="","",OFFSET('Water Data'!$H$27,0,10*ROW('Water Data'!H167)))</f>
        <v/>
      </c>
      <c r="CF173" s="371" t="str">
        <f ca="1">+IF(OFFSET('Water Data'!$H$28,0,10*ROW('Water Data'!H167))="","",OFFSET('Water Data'!$H$28,0,10*ROW('Water Data'!H167)))</f>
        <v/>
      </c>
      <c r="CG173" s="371" t="str">
        <f ca="1">+IF(OFFSET('Water Data'!$H$29,0,10*ROW('Water Data'!H167))="","",OFFSET('Water Data'!$H$29,0,10*ROW('Water Data'!H167)))</f>
        <v/>
      </c>
      <c r="CH173" s="371" t="str">
        <f ca="1">+IF(OFFSET('Water Data'!$I$27,0,10*ROW('Water Data'!I167))="","",OFFSET('Water Data'!$I$27,0,10*ROW('Water Data'!I167)))</f>
        <v/>
      </c>
      <c r="CI173" s="371" t="str">
        <f ca="1">+IF(OFFSET('Water Data'!$I$28,0,10*ROW('Water Data'!I167))="","",OFFSET('Water Data'!$I$28,0,10*ROW('Water Data'!I167)))</f>
        <v/>
      </c>
      <c r="CJ173" s="371" t="str">
        <f ca="1">+IF(OFFSET('Water Data'!$I$29,0,10*ROW('Water Data'!I167))="","",OFFSET('Water Data'!$I$29,0,10*ROW('Water Data'!I167)))</f>
        <v/>
      </c>
      <c r="CK173" s="371" t="str">
        <f ca="1">+IF(OFFSET('Sanitation Data'!$D$28,0,10*ROW('Sanitation Data'!D167))="","",OFFSET('Sanitation Data'!$D$28,0,10*ROW('Sanitation Data'!D167)))</f>
        <v/>
      </c>
      <c r="CL173" s="371" t="str">
        <f ca="1">+IF(OFFSET('Sanitation Data'!$D$29,0,10*ROW('Sanitation Data'!D167))="","",OFFSET('Sanitation Data'!$D$29,0,10*ROW('Sanitation Data'!D167)))</f>
        <v/>
      </c>
      <c r="CM173" s="371" t="str">
        <f ca="1">+IF(OFFSET('Sanitation Data'!$D$30,0,10*ROW('Sanitation Data'!D167))="","",OFFSET('Sanitation Data'!$D$30,0,10*ROW('Sanitation Data'!D167)))</f>
        <v/>
      </c>
      <c r="CN173" s="371" t="str">
        <f ca="1">+IF(OFFSET('Sanitation Data'!$D$31,0,10*ROW('Sanitation Data'!D167))="","",OFFSET('Sanitation Data'!$D$31,0,10*ROW('Sanitation Data'!D167)))</f>
        <v/>
      </c>
      <c r="CO173" s="371" t="str">
        <f ca="1">+IF(OFFSET('Sanitation Data'!$D$32,0,10*ROW('Sanitation Data'!D167))="","",OFFSET('Sanitation Data'!$D$32,0,10*ROW('Sanitation Data'!D167)))</f>
        <v/>
      </c>
      <c r="CP173" s="371" t="str">
        <f ca="1">+IF(OFFSET('Sanitation Data'!$E$28,0,10*ROW('Sanitation Data'!E167))="","",OFFSET('Sanitation Data'!$E$28,0,10*ROW('Sanitation Data'!E167)))</f>
        <v/>
      </c>
      <c r="CQ173" s="371" t="str">
        <f ca="1">+IF(OFFSET('Sanitation Data'!$E$29,0,10*ROW('Sanitation Data'!E167))="","",OFFSET('Sanitation Data'!$E$29,0,10*ROW('Sanitation Data'!E167)))</f>
        <v/>
      </c>
      <c r="CR173" s="371" t="str">
        <f ca="1">+IF(OFFSET('Sanitation Data'!$E$30,0,10*ROW('Sanitation Data'!E167))="","",OFFSET('Sanitation Data'!$E$30,0,10*ROW('Sanitation Data'!E167)))</f>
        <v/>
      </c>
      <c r="CS173" s="371" t="str">
        <f ca="1">+IF(OFFSET('Sanitation Data'!$E$31,0,10*ROW('Sanitation Data'!E167))="","",OFFSET('Sanitation Data'!$E$31,0,10*ROW('Sanitation Data'!E167)))</f>
        <v/>
      </c>
      <c r="CT173" s="371" t="str">
        <f ca="1">+IF(OFFSET('Sanitation Data'!$E$32,0,10*ROW('Sanitation Data'!E167))="","",OFFSET('Sanitation Data'!$E$32,0,10*ROW('Sanitation Data'!E167)))</f>
        <v/>
      </c>
      <c r="CU173" s="371" t="str">
        <f ca="1">+IF(OFFSET('Sanitation Data'!$F$28,0,10*ROW('Sanitation Data'!F167))="","",OFFSET('Sanitation Data'!$F$28,0,10*ROW('Sanitation Data'!F167)))</f>
        <v/>
      </c>
      <c r="CV173" s="371" t="str">
        <f ca="1">+IF(OFFSET('Sanitation Data'!$F$29,0,10*ROW('Sanitation Data'!F167))="","",OFFSET('Sanitation Data'!$F$29,0,10*ROW('Sanitation Data'!F167)))</f>
        <v/>
      </c>
      <c r="CW173" s="371" t="str">
        <f ca="1">+IF(OFFSET('Sanitation Data'!$F$30,0,10*ROW('Sanitation Data'!F167))="","",OFFSET('Sanitation Data'!$F$30,0,10*ROW('Sanitation Data'!F167)))</f>
        <v/>
      </c>
      <c r="CX173" s="371" t="str">
        <f ca="1">+IF(OFFSET('Sanitation Data'!$F$31,0,10*ROW('Sanitation Data'!F167))="","",OFFSET('Sanitation Data'!$F$31,0,10*ROW('Sanitation Data'!F167)))</f>
        <v/>
      </c>
      <c r="CY173" s="371" t="str">
        <f ca="1">+IF(OFFSET('Sanitation Data'!$F$32,0,10*ROW('Sanitation Data'!F167))="","",OFFSET('Sanitation Data'!$F$32,0,10*ROW('Sanitation Data'!F167)))</f>
        <v/>
      </c>
      <c r="CZ173" s="371" t="str">
        <f ca="1">+IF(OFFSET('Sanitation Data'!$G$28,0,10*ROW('Sanitation Data'!G167))="","",OFFSET('Sanitation Data'!$G$28,0,10*ROW('Sanitation Data'!G167)))</f>
        <v/>
      </c>
      <c r="DA173" s="371" t="str">
        <f ca="1">+IF(OFFSET('Sanitation Data'!$G$29,0,10*ROW('Sanitation Data'!G167))="","",OFFSET('Sanitation Data'!$G$29,0,10*ROW('Sanitation Data'!G167)))</f>
        <v/>
      </c>
      <c r="DB173" s="371" t="str">
        <f ca="1">+IF(OFFSET('Sanitation Data'!$G$30,0,10*ROW('Sanitation Data'!G167))="","",OFFSET('Sanitation Data'!$G$30,0,10*ROW('Sanitation Data'!G167)))</f>
        <v/>
      </c>
      <c r="DC173" s="371" t="str">
        <f ca="1">+IF(OFFSET('Sanitation Data'!$G$31,0,10*ROW('Sanitation Data'!G167))="","",OFFSET('Sanitation Data'!$G$31,0,10*ROW('Sanitation Data'!G167)))</f>
        <v/>
      </c>
      <c r="DD173" s="371" t="str">
        <f ca="1">+IF(OFFSET('Sanitation Data'!$G$32,0,10*ROW('Sanitation Data'!G167))="","",OFFSET('Sanitation Data'!$G$32,0,10*ROW('Sanitation Data'!G167)))</f>
        <v/>
      </c>
      <c r="DE173" s="371" t="str">
        <f ca="1">+IF(OFFSET('Sanitation Data'!$H$28,0,10*ROW('Sanitation Data'!H167))="","",OFFSET('Sanitation Data'!$H$28,0,10*ROW('Sanitation Data'!H167)))</f>
        <v/>
      </c>
      <c r="DF173" s="371" t="str">
        <f ca="1">+IF(OFFSET('Sanitation Data'!$H$29,0,10*ROW('Sanitation Data'!H167))="","",OFFSET('Sanitation Data'!$H$29,0,10*ROW('Sanitation Data'!H167)))</f>
        <v/>
      </c>
      <c r="DG173" s="371" t="str">
        <f ca="1">+IF(OFFSET('Sanitation Data'!$H$30,0,10*ROW('Sanitation Data'!H167))="","",OFFSET('Sanitation Data'!$H$30,0,10*ROW('Sanitation Data'!H167)))</f>
        <v/>
      </c>
      <c r="DH173" s="371" t="str">
        <f ca="1">+IF(OFFSET('Sanitation Data'!$H$31,0,10*ROW('Sanitation Data'!H167))="","",OFFSET('Sanitation Data'!$H$31,0,10*ROW('Sanitation Data'!H167)))</f>
        <v/>
      </c>
      <c r="DI173" s="371" t="str">
        <f ca="1">+IF(OFFSET('Sanitation Data'!$H$32,0,10*ROW('Sanitation Data'!H167))="","",OFFSET('Sanitation Data'!$H$32,0,10*ROW('Sanitation Data'!H167)))</f>
        <v/>
      </c>
      <c r="DJ173" s="371" t="str">
        <f ca="1">+IF(OFFSET('Sanitation Data'!$I$28,0,10*ROW('Sanitation Data'!I167))="","",OFFSET('Sanitation Data'!$I$28,0,10*ROW('Sanitation Data'!I167)))</f>
        <v/>
      </c>
      <c r="DK173" s="371" t="str">
        <f ca="1">+IF(OFFSET('Sanitation Data'!$I$29,0,10*ROW('Sanitation Data'!I167))="","",OFFSET('Sanitation Data'!$I$29,0,10*ROW('Sanitation Data'!I167)))</f>
        <v/>
      </c>
      <c r="DL173" s="371" t="str">
        <f ca="1">+IF(OFFSET('Sanitation Data'!$I$30,0,10*ROW('Sanitation Data'!I167))="","",OFFSET('Sanitation Data'!$I$30,0,10*ROW('Sanitation Data'!I167)))</f>
        <v/>
      </c>
      <c r="DM173" s="371" t="str">
        <f ca="1">+IF(OFFSET('Sanitation Data'!$I$31,0,10*ROW('Sanitation Data'!I167))="","",OFFSET('Sanitation Data'!$I$31,0,10*ROW('Sanitation Data'!I167)))</f>
        <v/>
      </c>
      <c r="DN173" s="371" t="str">
        <f ca="1">+IF(OFFSET('Sanitation Data'!$I$32,0,10*ROW('Sanitation Data'!I167))="","",OFFSET('Sanitation Data'!$I$32,0,10*ROW('Sanitation Data'!I167)))</f>
        <v/>
      </c>
      <c r="DO173" s="371" t="str">
        <f ca="1">+IF(OFFSET('Hygiene Data'!$D$11,0,10*ROW('Hygiene Data'!D167))="","",OFFSET('Hygiene Data'!$D$11,0,10*ROW('Hygiene Data'!D167)))</f>
        <v/>
      </c>
      <c r="DP173" s="371" t="str">
        <f ca="1">+IF(OFFSET('Hygiene Data'!$D$12,0,10*ROW('Hygiene Data'!D167))="","",OFFSET('Hygiene Data'!$D$12,0,10*ROW('Hygiene Data'!D167)))</f>
        <v/>
      </c>
      <c r="DQ173" s="371" t="str">
        <f ca="1">+IF(OFFSET('Hygiene Data'!$D$13,0,10*ROW('Hygiene Data'!D167))="","",OFFSET('Hygiene Data'!$D$13,0,10*ROW('Hygiene Data'!D167)))</f>
        <v/>
      </c>
      <c r="DR173" s="371" t="str">
        <f ca="1">+IF(OFFSET('Hygiene Data'!$E$11,0,10*ROW('Hygiene Data'!E167))="","",OFFSET('Hygiene Data'!$E$11,0,10*ROW('Hygiene Data'!E167)))</f>
        <v/>
      </c>
      <c r="DS173" s="371" t="str">
        <f ca="1">+IF(OFFSET('Hygiene Data'!$E$12,0,10*ROW('Hygiene Data'!E167))="","",OFFSET('Hygiene Data'!$E$12,0,10*ROW('Hygiene Data'!E167)))</f>
        <v/>
      </c>
      <c r="DT173" s="371" t="str">
        <f ca="1">+IF(OFFSET('Hygiene Data'!$E$13,0,10*ROW('Hygiene Data'!E167))="","",OFFSET('Hygiene Data'!$E$13,0,10*ROW('Hygiene Data'!E167)))</f>
        <v/>
      </c>
      <c r="DU173" s="371" t="str">
        <f ca="1">+IF(OFFSET('Hygiene Data'!$F$11,0,10*ROW('Hygiene Data'!F167))="","",OFFSET('Hygiene Data'!$F$11,0,10*ROW('Hygiene Data'!F167)))</f>
        <v/>
      </c>
      <c r="DV173" s="371" t="str">
        <f ca="1">+IF(OFFSET('Hygiene Data'!$F$12,0,10*ROW('Hygiene Data'!F167))="","",OFFSET('Hygiene Data'!$F$12,0,10*ROW('Hygiene Data'!F167)))</f>
        <v/>
      </c>
      <c r="DW173" s="371" t="str">
        <f ca="1">+IF(OFFSET('Hygiene Data'!$F$13,0,10*ROW('Hygiene Data'!F167))="","",OFFSET('Hygiene Data'!$F$13,0,10*ROW('Hygiene Data'!F167)))</f>
        <v/>
      </c>
      <c r="DX173" s="371" t="str">
        <f ca="1">+IF(OFFSET('Hygiene Data'!$G$11,0,10*ROW('Hygiene Data'!G167))="","",OFFSET('Hygiene Data'!$G$11,0,10*ROW('Hygiene Data'!G167)))</f>
        <v/>
      </c>
      <c r="DY173" s="371" t="str">
        <f ca="1">+IF(OFFSET('Hygiene Data'!$G$12,0,10*ROW('Hygiene Data'!G167))="","",OFFSET('Hygiene Data'!$G$12,0,10*ROW('Hygiene Data'!G167)))</f>
        <v/>
      </c>
      <c r="DZ173" s="371" t="str">
        <f ca="1">+IF(OFFSET('Hygiene Data'!$G$13,0,10*ROW('Hygiene Data'!G167))="","",OFFSET('Hygiene Data'!$G$13,0,10*ROW('Hygiene Data'!G167)))</f>
        <v/>
      </c>
      <c r="EA173" s="371" t="str">
        <f ca="1">+IF(OFFSET('Hygiene Data'!$H$11,0,10*ROW('Hygiene Data'!H167))="","",OFFSET('Hygiene Data'!$H$11,0,10*ROW('Hygiene Data'!H167)))</f>
        <v/>
      </c>
      <c r="EB173" s="371" t="str">
        <f ca="1">+IF(OFFSET('Hygiene Data'!$H$12,0,10*ROW('Hygiene Data'!H167))="","",OFFSET('Hygiene Data'!$H$12,0,10*ROW('Hygiene Data'!H167)))</f>
        <v/>
      </c>
      <c r="EC173" s="371" t="str">
        <f ca="1">+IF(OFFSET('Hygiene Data'!$H$13,0,10*ROW('Hygiene Data'!H167))="","",OFFSET('Hygiene Data'!$H$13,0,10*ROW('Hygiene Data'!H167)))</f>
        <v/>
      </c>
      <c r="ED173" s="371" t="str">
        <f ca="1">+IF(OFFSET('Hygiene Data'!$I$11,0,10*ROW('Hygiene Data'!I167))="","",OFFSET('Hygiene Data'!$I$11,0,10*ROW('Hygiene Data'!I167)))</f>
        <v/>
      </c>
      <c r="EE173" s="371" t="str">
        <f ca="1">+IF(OFFSET('Hygiene Data'!$I$12,0,10*ROW('Hygiene Data'!I167))="","",OFFSET('Hygiene Data'!$I$12,0,10*ROW('Hygiene Data'!I167)))</f>
        <v/>
      </c>
      <c r="EF173" s="371" t="str">
        <f ca="1">+IF(OFFSET('Hygiene Data'!$I$13,0,10*ROW('Hygiene Data'!I167))="","",OFFSET('Hygiene Data'!$I$13,0,10*ROW('Hygiene Data'!I167)))</f>
        <v/>
      </c>
    </row>
    <row r="174" spans="1:136" x14ac:dyDescent="0.25">
      <c r="A174" s="480" t="str">
        <f ca="1">+IF(OFFSET('Water Data'!$B$2,0,10*ROW('Water Data'!E168))="","",OFFSET('Water Data'!$B$2,0,10*ROW('Water Data'!E168)))</f>
        <v/>
      </c>
      <c r="B174" s="480"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7" t="str">
        <f t="shared" ca="1" si="2"/>
        <v/>
      </c>
      <c r="D174" s="508"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8"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8"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8"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8"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8"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8"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8"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8"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8"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8"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8"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8"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8"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8"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8"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8"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8"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9"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9"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9"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9"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9"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9"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9"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9"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9"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9"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9"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9"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9"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9"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9"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9"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9"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9"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9"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9"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9"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9"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9"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9"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9"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9"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9"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9"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9"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9"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10"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6"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10"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10"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10"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10"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10"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10"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10"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10"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10"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10"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10"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10"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10"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10"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10"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10"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1" t="str">
        <f ca="1">+IF(OFFSET('Water Data'!$D$27,0,10*ROW('Water Data'!D168))="","",OFFSET('Water Data'!$D$27,0,10*ROW('Water Data'!D168)))</f>
        <v/>
      </c>
      <c r="BT174" s="371" t="str">
        <f ca="1">+IF(OFFSET('Water Data'!$D$28,0,10*ROW('Water Data'!D168))="","",OFFSET('Water Data'!$D$28,0,10*ROW('Water Data'!D168)))</f>
        <v/>
      </c>
      <c r="BU174" s="371" t="str">
        <f ca="1">+IF(OFFSET('Water Data'!$D$29,0,10*ROW('Water Data'!D168))="","",OFFSET('Water Data'!$D$29,0,10*ROW('Water Data'!D168)))</f>
        <v/>
      </c>
      <c r="BV174" s="371" t="str">
        <f ca="1">+IF(OFFSET('Water Data'!$E$27,0,10*ROW('Water Data'!E168))="","",OFFSET('Water Data'!$E$27,0,10*ROW('Water Data'!E168)))</f>
        <v/>
      </c>
      <c r="BW174" s="371" t="str">
        <f ca="1">+IF(OFFSET('Water Data'!$E$28,0,10*ROW('Water Data'!E168))="","",OFFSET('Water Data'!$E$28,0,10*ROW('Water Data'!E168)))</f>
        <v/>
      </c>
      <c r="BX174" s="371" t="str">
        <f ca="1">+IF(OFFSET('Water Data'!$E$29,0,10*ROW('Water Data'!E168))="","",OFFSET('Water Data'!$E$29,0,10*ROW('Water Data'!E168)))</f>
        <v/>
      </c>
      <c r="BY174" s="371" t="str">
        <f ca="1">+IF(OFFSET('Water Data'!$F$27,0,10*ROW('Water Data'!F168))="","",OFFSET('Water Data'!$F$27,0,10*ROW('Water Data'!F168)))</f>
        <v/>
      </c>
      <c r="BZ174" s="371" t="str">
        <f ca="1">+IF(OFFSET('Water Data'!$F$28,0,10*ROW('Water Data'!F168))="","",OFFSET('Water Data'!$F$28,0,10*ROW('Water Data'!F168)))</f>
        <v/>
      </c>
      <c r="CA174" s="371" t="str">
        <f ca="1">+IF(OFFSET('Water Data'!$F$29,0,10*ROW('Water Data'!F168))="","",OFFSET('Water Data'!$F$29,0,10*ROW('Water Data'!F168)))</f>
        <v/>
      </c>
      <c r="CB174" s="371" t="str">
        <f ca="1">+IF(OFFSET('Water Data'!$G$27,0,10*ROW('Water Data'!G168))="","",OFFSET('Water Data'!$G$27,0,10*ROW('Water Data'!G168)))</f>
        <v/>
      </c>
      <c r="CC174" s="371" t="str">
        <f ca="1">+IF(OFFSET('Water Data'!$G$28,0,10*ROW('Water Data'!G168))="","",OFFSET('Water Data'!$G$28,0,10*ROW('Water Data'!G168)))</f>
        <v/>
      </c>
      <c r="CD174" s="371" t="str">
        <f ca="1">+IF(OFFSET('Water Data'!$G$29,0,10*ROW('Water Data'!G168))="","",OFFSET('Water Data'!$G$29,0,10*ROW('Water Data'!G168)))</f>
        <v/>
      </c>
      <c r="CE174" s="371" t="str">
        <f ca="1">+IF(OFFSET('Water Data'!$H$27,0,10*ROW('Water Data'!H168))="","",OFFSET('Water Data'!$H$27,0,10*ROW('Water Data'!H168)))</f>
        <v/>
      </c>
      <c r="CF174" s="371" t="str">
        <f ca="1">+IF(OFFSET('Water Data'!$H$28,0,10*ROW('Water Data'!H168))="","",OFFSET('Water Data'!$H$28,0,10*ROW('Water Data'!H168)))</f>
        <v/>
      </c>
      <c r="CG174" s="371" t="str">
        <f ca="1">+IF(OFFSET('Water Data'!$H$29,0,10*ROW('Water Data'!H168))="","",OFFSET('Water Data'!$H$29,0,10*ROW('Water Data'!H168)))</f>
        <v/>
      </c>
      <c r="CH174" s="371" t="str">
        <f ca="1">+IF(OFFSET('Water Data'!$I$27,0,10*ROW('Water Data'!I168))="","",OFFSET('Water Data'!$I$27,0,10*ROW('Water Data'!I168)))</f>
        <v/>
      </c>
      <c r="CI174" s="371" t="str">
        <f ca="1">+IF(OFFSET('Water Data'!$I$28,0,10*ROW('Water Data'!I168))="","",OFFSET('Water Data'!$I$28,0,10*ROW('Water Data'!I168)))</f>
        <v/>
      </c>
      <c r="CJ174" s="371" t="str">
        <f ca="1">+IF(OFFSET('Water Data'!$I$29,0,10*ROW('Water Data'!I168))="","",OFFSET('Water Data'!$I$29,0,10*ROW('Water Data'!I168)))</f>
        <v/>
      </c>
      <c r="CK174" s="371" t="str">
        <f ca="1">+IF(OFFSET('Sanitation Data'!$D$28,0,10*ROW('Sanitation Data'!D168))="","",OFFSET('Sanitation Data'!$D$28,0,10*ROW('Sanitation Data'!D168)))</f>
        <v/>
      </c>
      <c r="CL174" s="371" t="str">
        <f ca="1">+IF(OFFSET('Sanitation Data'!$D$29,0,10*ROW('Sanitation Data'!D168))="","",OFFSET('Sanitation Data'!$D$29,0,10*ROW('Sanitation Data'!D168)))</f>
        <v/>
      </c>
      <c r="CM174" s="371" t="str">
        <f ca="1">+IF(OFFSET('Sanitation Data'!$D$30,0,10*ROW('Sanitation Data'!D168))="","",OFFSET('Sanitation Data'!$D$30,0,10*ROW('Sanitation Data'!D168)))</f>
        <v/>
      </c>
      <c r="CN174" s="371" t="str">
        <f ca="1">+IF(OFFSET('Sanitation Data'!$D$31,0,10*ROW('Sanitation Data'!D168))="","",OFFSET('Sanitation Data'!$D$31,0,10*ROW('Sanitation Data'!D168)))</f>
        <v/>
      </c>
      <c r="CO174" s="371" t="str">
        <f ca="1">+IF(OFFSET('Sanitation Data'!$D$32,0,10*ROW('Sanitation Data'!D168))="","",OFFSET('Sanitation Data'!$D$32,0,10*ROW('Sanitation Data'!D168)))</f>
        <v/>
      </c>
      <c r="CP174" s="371" t="str">
        <f ca="1">+IF(OFFSET('Sanitation Data'!$E$28,0,10*ROW('Sanitation Data'!E168))="","",OFFSET('Sanitation Data'!$E$28,0,10*ROW('Sanitation Data'!E168)))</f>
        <v/>
      </c>
      <c r="CQ174" s="371" t="str">
        <f ca="1">+IF(OFFSET('Sanitation Data'!$E$29,0,10*ROW('Sanitation Data'!E168))="","",OFFSET('Sanitation Data'!$E$29,0,10*ROW('Sanitation Data'!E168)))</f>
        <v/>
      </c>
      <c r="CR174" s="371" t="str">
        <f ca="1">+IF(OFFSET('Sanitation Data'!$E$30,0,10*ROW('Sanitation Data'!E168))="","",OFFSET('Sanitation Data'!$E$30,0,10*ROW('Sanitation Data'!E168)))</f>
        <v/>
      </c>
      <c r="CS174" s="371" t="str">
        <f ca="1">+IF(OFFSET('Sanitation Data'!$E$31,0,10*ROW('Sanitation Data'!E168))="","",OFFSET('Sanitation Data'!$E$31,0,10*ROW('Sanitation Data'!E168)))</f>
        <v/>
      </c>
      <c r="CT174" s="371" t="str">
        <f ca="1">+IF(OFFSET('Sanitation Data'!$E$32,0,10*ROW('Sanitation Data'!E168))="","",OFFSET('Sanitation Data'!$E$32,0,10*ROW('Sanitation Data'!E168)))</f>
        <v/>
      </c>
      <c r="CU174" s="371" t="str">
        <f ca="1">+IF(OFFSET('Sanitation Data'!$F$28,0,10*ROW('Sanitation Data'!F168))="","",OFFSET('Sanitation Data'!$F$28,0,10*ROW('Sanitation Data'!F168)))</f>
        <v/>
      </c>
      <c r="CV174" s="371" t="str">
        <f ca="1">+IF(OFFSET('Sanitation Data'!$F$29,0,10*ROW('Sanitation Data'!F168))="","",OFFSET('Sanitation Data'!$F$29,0,10*ROW('Sanitation Data'!F168)))</f>
        <v/>
      </c>
      <c r="CW174" s="371" t="str">
        <f ca="1">+IF(OFFSET('Sanitation Data'!$F$30,0,10*ROW('Sanitation Data'!F168))="","",OFFSET('Sanitation Data'!$F$30,0,10*ROW('Sanitation Data'!F168)))</f>
        <v/>
      </c>
      <c r="CX174" s="371" t="str">
        <f ca="1">+IF(OFFSET('Sanitation Data'!$F$31,0,10*ROW('Sanitation Data'!F168))="","",OFFSET('Sanitation Data'!$F$31,0,10*ROW('Sanitation Data'!F168)))</f>
        <v/>
      </c>
      <c r="CY174" s="371" t="str">
        <f ca="1">+IF(OFFSET('Sanitation Data'!$F$32,0,10*ROW('Sanitation Data'!F168))="","",OFFSET('Sanitation Data'!$F$32,0,10*ROW('Sanitation Data'!F168)))</f>
        <v/>
      </c>
      <c r="CZ174" s="371" t="str">
        <f ca="1">+IF(OFFSET('Sanitation Data'!$G$28,0,10*ROW('Sanitation Data'!G168))="","",OFFSET('Sanitation Data'!$G$28,0,10*ROW('Sanitation Data'!G168)))</f>
        <v/>
      </c>
      <c r="DA174" s="371" t="str">
        <f ca="1">+IF(OFFSET('Sanitation Data'!$G$29,0,10*ROW('Sanitation Data'!G168))="","",OFFSET('Sanitation Data'!$G$29,0,10*ROW('Sanitation Data'!G168)))</f>
        <v/>
      </c>
      <c r="DB174" s="371" t="str">
        <f ca="1">+IF(OFFSET('Sanitation Data'!$G$30,0,10*ROW('Sanitation Data'!G168))="","",OFFSET('Sanitation Data'!$G$30,0,10*ROW('Sanitation Data'!G168)))</f>
        <v/>
      </c>
      <c r="DC174" s="371" t="str">
        <f ca="1">+IF(OFFSET('Sanitation Data'!$G$31,0,10*ROW('Sanitation Data'!G168))="","",OFFSET('Sanitation Data'!$G$31,0,10*ROW('Sanitation Data'!G168)))</f>
        <v/>
      </c>
      <c r="DD174" s="371" t="str">
        <f ca="1">+IF(OFFSET('Sanitation Data'!$G$32,0,10*ROW('Sanitation Data'!G168))="","",OFFSET('Sanitation Data'!$G$32,0,10*ROW('Sanitation Data'!G168)))</f>
        <v/>
      </c>
      <c r="DE174" s="371" t="str">
        <f ca="1">+IF(OFFSET('Sanitation Data'!$H$28,0,10*ROW('Sanitation Data'!H168))="","",OFFSET('Sanitation Data'!$H$28,0,10*ROW('Sanitation Data'!H168)))</f>
        <v/>
      </c>
      <c r="DF174" s="371" t="str">
        <f ca="1">+IF(OFFSET('Sanitation Data'!$H$29,0,10*ROW('Sanitation Data'!H168))="","",OFFSET('Sanitation Data'!$H$29,0,10*ROW('Sanitation Data'!H168)))</f>
        <v/>
      </c>
      <c r="DG174" s="371" t="str">
        <f ca="1">+IF(OFFSET('Sanitation Data'!$H$30,0,10*ROW('Sanitation Data'!H168))="","",OFFSET('Sanitation Data'!$H$30,0,10*ROW('Sanitation Data'!H168)))</f>
        <v/>
      </c>
      <c r="DH174" s="371" t="str">
        <f ca="1">+IF(OFFSET('Sanitation Data'!$H$31,0,10*ROW('Sanitation Data'!H168))="","",OFFSET('Sanitation Data'!$H$31,0,10*ROW('Sanitation Data'!H168)))</f>
        <v/>
      </c>
      <c r="DI174" s="371" t="str">
        <f ca="1">+IF(OFFSET('Sanitation Data'!$H$32,0,10*ROW('Sanitation Data'!H168))="","",OFFSET('Sanitation Data'!$H$32,0,10*ROW('Sanitation Data'!H168)))</f>
        <v/>
      </c>
      <c r="DJ174" s="371" t="str">
        <f ca="1">+IF(OFFSET('Sanitation Data'!$I$28,0,10*ROW('Sanitation Data'!I168))="","",OFFSET('Sanitation Data'!$I$28,0,10*ROW('Sanitation Data'!I168)))</f>
        <v/>
      </c>
      <c r="DK174" s="371" t="str">
        <f ca="1">+IF(OFFSET('Sanitation Data'!$I$29,0,10*ROW('Sanitation Data'!I168))="","",OFFSET('Sanitation Data'!$I$29,0,10*ROW('Sanitation Data'!I168)))</f>
        <v/>
      </c>
      <c r="DL174" s="371" t="str">
        <f ca="1">+IF(OFFSET('Sanitation Data'!$I$30,0,10*ROW('Sanitation Data'!I168))="","",OFFSET('Sanitation Data'!$I$30,0,10*ROW('Sanitation Data'!I168)))</f>
        <v/>
      </c>
      <c r="DM174" s="371" t="str">
        <f ca="1">+IF(OFFSET('Sanitation Data'!$I$31,0,10*ROW('Sanitation Data'!I168))="","",OFFSET('Sanitation Data'!$I$31,0,10*ROW('Sanitation Data'!I168)))</f>
        <v/>
      </c>
      <c r="DN174" s="371" t="str">
        <f ca="1">+IF(OFFSET('Sanitation Data'!$I$32,0,10*ROW('Sanitation Data'!I168))="","",OFFSET('Sanitation Data'!$I$32,0,10*ROW('Sanitation Data'!I168)))</f>
        <v/>
      </c>
      <c r="DO174" s="371" t="str">
        <f ca="1">+IF(OFFSET('Hygiene Data'!$D$11,0,10*ROW('Hygiene Data'!D168))="","",OFFSET('Hygiene Data'!$D$11,0,10*ROW('Hygiene Data'!D168)))</f>
        <v/>
      </c>
      <c r="DP174" s="371" t="str">
        <f ca="1">+IF(OFFSET('Hygiene Data'!$D$12,0,10*ROW('Hygiene Data'!D168))="","",OFFSET('Hygiene Data'!$D$12,0,10*ROW('Hygiene Data'!D168)))</f>
        <v/>
      </c>
      <c r="DQ174" s="371" t="str">
        <f ca="1">+IF(OFFSET('Hygiene Data'!$D$13,0,10*ROW('Hygiene Data'!D168))="","",OFFSET('Hygiene Data'!$D$13,0,10*ROW('Hygiene Data'!D168)))</f>
        <v/>
      </c>
      <c r="DR174" s="371" t="str">
        <f ca="1">+IF(OFFSET('Hygiene Data'!$E$11,0,10*ROW('Hygiene Data'!E168))="","",OFFSET('Hygiene Data'!$E$11,0,10*ROW('Hygiene Data'!E168)))</f>
        <v/>
      </c>
      <c r="DS174" s="371" t="str">
        <f ca="1">+IF(OFFSET('Hygiene Data'!$E$12,0,10*ROW('Hygiene Data'!E168))="","",OFFSET('Hygiene Data'!$E$12,0,10*ROW('Hygiene Data'!E168)))</f>
        <v/>
      </c>
      <c r="DT174" s="371" t="str">
        <f ca="1">+IF(OFFSET('Hygiene Data'!$E$13,0,10*ROW('Hygiene Data'!E168))="","",OFFSET('Hygiene Data'!$E$13,0,10*ROW('Hygiene Data'!E168)))</f>
        <v/>
      </c>
      <c r="DU174" s="371" t="str">
        <f ca="1">+IF(OFFSET('Hygiene Data'!$F$11,0,10*ROW('Hygiene Data'!F168))="","",OFFSET('Hygiene Data'!$F$11,0,10*ROW('Hygiene Data'!F168)))</f>
        <v/>
      </c>
      <c r="DV174" s="371" t="str">
        <f ca="1">+IF(OFFSET('Hygiene Data'!$F$12,0,10*ROW('Hygiene Data'!F168))="","",OFFSET('Hygiene Data'!$F$12,0,10*ROW('Hygiene Data'!F168)))</f>
        <v/>
      </c>
      <c r="DW174" s="371" t="str">
        <f ca="1">+IF(OFFSET('Hygiene Data'!$F$13,0,10*ROW('Hygiene Data'!F168))="","",OFFSET('Hygiene Data'!$F$13,0,10*ROW('Hygiene Data'!F168)))</f>
        <v/>
      </c>
      <c r="DX174" s="371" t="str">
        <f ca="1">+IF(OFFSET('Hygiene Data'!$G$11,0,10*ROW('Hygiene Data'!G168))="","",OFFSET('Hygiene Data'!$G$11,0,10*ROW('Hygiene Data'!G168)))</f>
        <v/>
      </c>
      <c r="DY174" s="371" t="str">
        <f ca="1">+IF(OFFSET('Hygiene Data'!$G$12,0,10*ROW('Hygiene Data'!G168))="","",OFFSET('Hygiene Data'!$G$12,0,10*ROW('Hygiene Data'!G168)))</f>
        <v/>
      </c>
      <c r="DZ174" s="371" t="str">
        <f ca="1">+IF(OFFSET('Hygiene Data'!$G$13,0,10*ROW('Hygiene Data'!G168))="","",OFFSET('Hygiene Data'!$G$13,0,10*ROW('Hygiene Data'!G168)))</f>
        <v/>
      </c>
      <c r="EA174" s="371" t="str">
        <f ca="1">+IF(OFFSET('Hygiene Data'!$H$11,0,10*ROW('Hygiene Data'!H168))="","",OFFSET('Hygiene Data'!$H$11,0,10*ROW('Hygiene Data'!H168)))</f>
        <v/>
      </c>
      <c r="EB174" s="371" t="str">
        <f ca="1">+IF(OFFSET('Hygiene Data'!$H$12,0,10*ROW('Hygiene Data'!H168))="","",OFFSET('Hygiene Data'!$H$12,0,10*ROW('Hygiene Data'!H168)))</f>
        <v/>
      </c>
      <c r="EC174" s="371" t="str">
        <f ca="1">+IF(OFFSET('Hygiene Data'!$H$13,0,10*ROW('Hygiene Data'!H168))="","",OFFSET('Hygiene Data'!$H$13,0,10*ROW('Hygiene Data'!H168)))</f>
        <v/>
      </c>
      <c r="ED174" s="371" t="str">
        <f ca="1">+IF(OFFSET('Hygiene Data'!$I$11,0,10*ROW('Hygiene Data'!I168))="","",OFFSET('Hygiene Data'!$I$11,0,10*ROW('Hygiene Data'!I168)))</f>
        <v/>
      </c>
      <c r="EE174" s="371" t="str">
        <f ca="1">+IF(OFFSET('Hygiene Data'!$I$12,0,10*ROW('Hygiene Data'!I168))="","",OFFSET('Hygiene Data'!$I$12,0,10*ROW('Hygiene Data'!I168)))</f>
        <v/>
      </c>
      <c r="EF174" s="371" t="str">
        <f ca="1">+IF(OFFSET('Hygiene Data'!$I$13,0,10*ROW('Hygiene Data'!I168))="","",OFFSET('Hygiene Data'!$I$13,0,10*ROW('Hygiene Data'!I168)))</f>
        <v/>
      </c>
    </row>
    <row r="175" spans="1:136" x14ac:dyDescent="0.25">
      <c r="A175" s="480" t="str">
        <f ca="1">+IF(OFFSET('Water Data'!$B$2,0,10*ROW('Water Data'!E169))="","",OFFSET('Water Data'!$B$2,0,10*ROW('Water Data'!E169)))</f>
        <v/>
      </c>
      <c r="B175" s="480"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7" t="str">
        <f t="shared" ca="1" si="2"/>
        <v/>
      </c>
      <c r="D175" s="508"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8"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8"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8"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8"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8"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8"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8"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8"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8"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8"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8"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8"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8"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8"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8"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8"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8"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9"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9"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9"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9"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9"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9"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9"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9"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9"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9"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9"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9"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9"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9"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9"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9"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9"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9"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9"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9"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9"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9"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9"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9"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9"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9"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9"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9"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9"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9"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10"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6"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10"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10"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10"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10"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10"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10"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10"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10"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10"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10"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10"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10"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10"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10"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10"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10"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1" t="str">
        <f ca="1">+IF(OFFSET('Water Data'!$D$27,0,10*ROW('Water Data'!D169))="","",OFFSET('Water Data'!$D$27,0,10*ROW('Water Data'!D169)))</f>
        <v/>
      </c>
      <c r="BT175" s="371" t="str">
        <f ca="1">+IF(OFFSET('Water Data'!$D$28,0,10*ROW('Water Data'!D169))="","",OFFSET('Water Data'!$D$28,0,10*ROW('Water Data'!D169)))</f>
        <v/>
      </c>
      <c r="BU175" s="371" t="str">
        <f ca="1">+IF(OFFSET('Water Data'!$D$29,0,10*ROW('Water Data'!D169))="","",OFFSET('Water Data'!$D$29,0,10*ROW('Water Data'!D169)))</f>
        <v/>
      </c>
      <c r="BV175" s="371" t="str">
        <f ca="1">+IF(OFFSET('Water Data'!$E$27,0,10*ROW('Water Data'!E169))="","",OFFSET('Water Data'!$E$27,0,10*ROW('Water Data'!E169)))</f>
        <v/>
      </c>
      <c r="BW175" s="371" t="str">
        <f ca="1">+IF(OFFSET('Water Data'!$E$28,0,10*ROW('Water Data'!E169))="","",OFFSET('Water Data'!$E$28,0,10*ROW('Water Data'!E169)))</f>
        <v/>
      </c>
      <c r="BX175" s="371" t="str">
        <f ca="1">+IF(OFFSET('Water Data'!$E$29,0,10*ROW('Water Data'!E169))="","",OFFSET('Water Data'!$E$29,0,10*ROW('Water Data'!E169)))</f>
        <v/>
      </c>
      <c r="BY175" s="371" t="str">
        <f ca="1">+IF(OFFSET('Water Data'!$F$27,0,10*ROW('Water Data'!F169))="","",OFFSET('Water Data'!$F$27,0,10*ROW('Water Data'!F169)))</f>
        <v/>
      </c>
      <c r="BZ175" s="371" t="str">
        <f ca="1">+IF(OFFSET('Water Data'!$F$28,0,10*ROW('Water Data'!F169))="","",OFFSET('Water Data'!$F$28,0,10*ROW('Water Data'!F169)))</f>
        <v/>
      </c>
      <c r="CA175" s="371" t="str">
        <f ca="1">+IF(OFFSET('Water Data'!$F$29,0,10*ROW('Water Data'!F169))="","",OFFSET('Water Data'!$F$29,0,10*ROW('Water Data'!F169)))</f>
        <v/>
      </c>
      <c r="CB175" s="371" t="str">
        <f ca="1">+IF(OFFSET('Water Data'!$G$27,0,10*ROW('Water Data'!G169))="","",OFFSET('Water Data'!$G$27,0,10*ROW('Water Data'!G169)))</f>
        <v/>
      </c>
      <c r="CC175" s="371" t="str">
        <f ca="1">+IF(OFFSET('Water Data'!$G$28,0,10*ROW('Water Data'!G169))="","",OFFSET('Water Data'!$G$28,0,10*ROW('Water Data'!G169)))</f>
        <v/>
      </c>
      <c r="CD175" s="371" t="str">
        <f ca="1">+IF(OFFSET('Water Data'!$G$29,0,10*ROW('Water Data'!G169))="","",OFFSET('Water Data'!$G$29,0,10*ROW('Water Data'!G169)))</f>
        <v/>
      </c>
      <c r="CE175" s="371" t="str">
        <f ca="1">+IF(OFFSET('Water Data'!$H$27,0,10*ROW('Water Data'!H169))="","",OFFSET('Water Data'!$H$27,0,10*ROW('Water Data'!H169)))</f>
        <v/>
      </c>
      <c r="CF175" s="371" t="str">
        <f ca="1">+IF(OFFSET('Water Data'!$H$28,0,10*ROW('Water Data'!H169))="","",OFFSET('Water Data'!$H$28,0,10*ROW('Water Data'!H169)))</f>
        <v/>
      </c>
      <c r="CG175" s="371" t="str">
        <f ca="1">+IF(OFFSET('Water Data'!$H$29,0,10*ROW('Water Data'!H169))="","",OFFSET('Water Data'!$H$29,0,10*ROW('Water Data'!H169)))</f>
        <v/>
      </c>
      <c r="CH175" s="371" t="str">
        <f ca="1">+IF(OFFSET('Water Data'!$I$27,0,10*ROW('Water Data'!I169))="","",OFFSET('Water Data'!$I$27,0,10*ROW('Water Data'!I169)))</f>
        <v/>
      </c>
      <c r="CI175" s="371" t="str">
        <f ca="1">+IF(OFFSET('Water Data'!$I$28,0,10*ROW('Water Data'!I169))="","",OFFSET('Water Data'!$I$28,0,10*ROW('Water Data'!I169)))</f>
        <v/>
      </c>
      <c r="CJ175" s="371" t="str">
        <f ca="1">+IF(OFFSET('Water Data'!$I$29,0,10*ROW('Water Data'!I169))="","",OFFSET('Water Data'!$I$29,0,10*ROW('Water Data'!I169)))</f>
        <v/>
      </c>
      <c r="CK175" s="371" t="str">
        <f ca="1">+IF(OFFSET('Sanitation Data'!$D$28,0,10*ROW('Sanitation Data'!D169))="","",OFFSET('Sanitation Data'!$D$28,0,10*ROW('Sanitation Data'!D169)))</f>
        <v/>
      </c>
      <c r="CL175" s="371" t="str">
        <f ca="1">+IF(OFFSET('Sanitation Data'!$D$29,0,10*ROW('Sanitation Data'!D169))="","",OFFSET('Sanitation Data'!$D$29,0,10*ROW('Sanitation Data'!D169)))</f>
        <v/>
      </c>
      <c r="CM175" s="371" t="str">
        <f ca="1">+IF(OFFSET('Sanitation Data'!$D$30,0,10*ROW('Sanitation Data'!D169))="","",OFFSET('Sanitation Data'!$D$30,0,10*ROW('Sanitation Data'!D169)))</f>
        <v/>
      </c>
      <c r="CN175" s="371" t="str">
        <f ca="1">+IF(OFFSET('Sanitation Data'!$D$31,0,10*ROW('Sanitation Data'!D169))="","",OFFSET('Sanitation Data'!$D$31,0,10*ROW('Sanitation Data'!D169)))</f>
        <v/>
      </c>
      <c r="CO175" s="371" t="str">
        <f ca="1">+IF(OFFSET('Sanitation Data'!$D$32,0,10*ROW('Sanitation Data'!D169))="","",OFFSET('Sanitation Data'!$D$32,0,10*ROW('Sanitation Data'!D169)))</f>
        <v/>
      </c>
      <c r="CP175" s="371" t="str">
        <f ca="1">+IF(OFFSET('Sanitation Data'!$E$28,0,10*ROW('Sanitation Data'!E169))="","",OFFSET('Sanitation Data'!$E$28,0,10*ROW('Sanitation Data'!E169)))</f>
        <v/>
      </c>
      <c r="CQ175" s="371" t="str">
        <f ca="1">+IF(OFFSET('Sanitation Data'!$E$29,0,10*ROW('Sanitation Data'!E169))="","",OFFSET('Sanitation Data'!$E$29,0,10*ROW('Sanitation Data'!E169)))</f>
        <v/>
      </c>
      <c r="CR175" s="371" t="str">
        <f ca="1">+IF(OFFSET('Sanitation Data'!$E$30,0,10*ROW('Sanitation Data'!E169))="","",OFFSET('Sanitation Data'!$E$30,0,10*ROW('Sanitation Data'!E169)))</f>
        <v/>
      </c>
      <c r="CS175" s="371" t="str">
        <f ca="1">+IF(OFFSET('Sanitation Data'!$E$31,0,10*ROW('Sanitation Data'!E169))="","",OFFSET('Sanitation Data'!$E$31,0,10*ROW('Sanitation Data'!E169)))</f>
        <v/>
      </c>
      <c r="CT175" s="371" t="str">
        <f ca="1">+IF(OFFSET('Sanitation Data'!$E$32,0,10*ROW('Sanitation Data'!E169))="","",OFFSET('Sanitation Data'!$E$32,0,10*ROW('Sanitation Data'!E169)))</f>
        <v/>
      </c>
      <c r="CU175" s="371" t="str">
        <f ca="1">+IF(OFFSET('Sanitation Data'!$F$28,0,10*ROW('Sanitation Data'!F169))="","",OFFSET('Sanitation Data'!$F$28,0,10*ROW('Sanitation Data'!F169)))</f>
        <v/>
      </c>
      <c r="CV175" s="371" t="str">
        <f ca="1">+IF(OFFSET('Sanitation Data'!$F$29,0,10*ROW('Sanitation Data'!F169))="","",OFFSET('Sanitation Data'!$F$29,0,10*ROW('Sanitation Data'!F169)))</f>
        <v/>
      </c>
      <c r="CW175" s="371" t="str">
        <f ca="1">+IF(OFFSET('Sanitation Data'!$F$30,0,10*ROW('Sanitation Data'!F169))="","",OFFSET('Sanitation Data'!$F$30,0,10*ROW('Sanitation Data'!F169)))</f>
        <v/>
      </c>
      <c r="CX175" s="371" t="str">
        <f ca="1">+IF(OFFSET('Sanitation Data'!$F$31,0,10*ROW('Sanitation Data'!F169))="","",OFFSET('Sanitation Data'!$F$31,0,10*ROW('Sanitation Data'!F169)))</f>
        <v/>
      </c>
      <c r="CY175" s="371" t="str">
        <f ca="1">+IF(OFFSET('Sanitation Data'!$F$32,0,10*ROW('Sanitation Data'!F169))="","",OFFSET('Sanitation Data'!$F$32,0,10*ROW('Sanitation Data'!F169)))</f>
        <v/>
      </c>
      <c r="CZ175" s="371" t="str">
        <f ca="1">+IF(OFFSET('Sanitation Data'!$G$28,0,10*ROW('Sanitation Data'!G169))="","",OFFSET('Sanitation Data'!$G$28,0,10*ROW('Sanitation Data'!G169)))</f>
        <v/>
      </c>
      <c r="DA175" s="371" t="str">
        <f ca="1">+IF(OFFSET('Sanitation Data'!$G$29,0,10*ROW('Sanitation Data'!G169))="","",OFFSET('Sanitation Data'!$G$29,0,10*ROW('Sanitation Data'!G169)))</f>
        <v/>
      </c>
      <c r="DB175" s="371" t="str">
        <f ca="1">+IF(OFFSET('Sanitation Data'!$G$30,0,10*ROW('Sanitation Data'!G169))="","",OFFSET('Sanitation Data'!$G$30,0,10*ROW('Sanitation Data'!G169)))</f>
        <v/>
      </c>
      <c r="DC175" s="371" t="str">
        <f ca="1">+IF(OFFSET('Sanitation Data'!$G$31,0,10*ROW('Sanitation Data'!G169))="","",OFFSET('Sanitation Data'!$G$31,0,10*ROW('Sanitation Data'!G169)))</f>
        <v/>
      </c>
      <c r="DD175" s="371" t="str">
        <f ca="1">+IF(OFFSET('Sanitation Data'!$G$32,0,10*ROW('Sanitation Data'!G169))="","",OFFSET('Sanitation Data'!$G$32,0,10*ROW('Sanitation Data'!G169)))</f>
        <v/>
      </c>
      <c r="DE175" s="371" t="str">
        <f ca="1">+IF(OFFSET('Sanitation Data'!$H$28,0,10*ROW('Sanitation Data'!H169))="","",OFFSET('Sanitation Data'!$H$28,0,10*ROW('Sanitation Data'!H169)))</f>
        <v/>
      </c>
      <c r="DF175" s="371" t="str">
        <f ca="1">+IF(OFFSET('Sanitation Data'!$H$29,0,10*ROW('Sanitation Data'!H169))="","",OFFSET('Sanitation Data'!$H$29,0,10*ROW('Sanitation Data'!H169)))</f>
        <v/>
      </c>
      <c r="DG175" s="371" t="str">
        <f ca="1">+IF(OFFSET('Sanitation Data'!$H$30,0,10*ROW('Sanitation Data'!H169))="","",OFFSET('Sanitation Data'!$H$30,0,10*ROW('Sanitation Data'!H169)))</f>
        <v/>
      </c>
      <c r="DH175" s="371" t="str">
        <f ca="1">+IF(OFFSET('Sanitation Data'!$H$31,0,10*ROW('Sanitation Data'!H169))="","",OFFSET('Sanitation Data'!$H$31,0,10*ROW('Sanitation Data'!H169)))</f>
        <v/>
      </c>
      <c r="DI175" s="371" t="str">
        <f ca="1">+IF(OFFSET('Sanitation Data'!$H$32,0,10*ROW('Sanitation Data'!H169))="","",OFFSET('Sanitation Data'!$H$32,0,10*ROW('Sanitation Data'!H169)))</f>
        <v/>
      </c>
      <c r="DJ175" s="371" t="str">
        <f ca="1">+IF(OFFSET('Sanitation Data'!$I$28,0,10*ROW('Sanitation Data'!I169))="","",OFFSET('Sanitation Data'!$I$28,0,10*ROW('Sanitation Data'!I169)))</f>
        <v/>
      </c>
      <c r="DK175" s="371" t="str">
        <f ca="1">+IF(OFFSET('Sanitation Data'!$I$29,0,10*ROW('Sanitation Data'!I169))="","",OFFSET('Sanitation Data'!$I$29,0,10*ROW('Sanitation Data'!I169)))</f>
        <v/>
      </c>
      <c r="DL175" s="371" t="str">
        <f ca="1">+IF(OFFSET('Sanitation Data'!$I$30,0,10*ROW('Sanitation Data'!I169))="","",OFFSET('Sanitation Data'!$I$30,0,10*ROW('Sanitation Data'!I169)))</f>
        <v/>
      </c>
      <c r="DM175" s="371" t="str">
        <f ca="1">+IF(OFFSET('Sanitation Data'!$I$31,0,10*ROW('Sanitation Data'!I169))="","",OFFSET('Sanitation Data'!$I$31,0,10*ROW('Sanitation Data'!I169)))</f>
        <v/>
      </c>
      <c r="DN175" s="371" t="str">
        <f ca="1">+IF(OFFSET('Sanitation Data'!$I$32,0,10*ROW('Sanitation Data'!I169))="","",OFFSET('Sanitation Data'!$I$32,0,10*ROW('Sanitation Data'!I169)))</f>
        <v/>
      </c>
      <c r="DO175" s="371" t="str">
        <f ca="1">+IF(OFFSET('Hygiene Data'!$D$11,0,10*ROW('Hygiene Data'!D169))="","",OFFSET('Hygiene Data'!$D$11,0,10*ROW('Hygiene Data'!D169)))</f>
        <v/>
      </c>
      <c r="DP175" s="371" t="str">
        <f ca="1">+IF(OFFSET('Hygiene Data'!$D$12,0,10*ROW('Hygiene Data'!D169))="","",OFFSET('Hygiene Data'!$D$12,0,10*ROW('Hygiene Data'!D169)))</f>
        <v/>
      </c>
      <c r="DQ175" s="371" t="str">
        <f ca="1">+IF(OFFSET('Hygiene Data'!$D$13,0,10*ROW('Hygiene Data'!D169))="","",OFFSET('Hygiene Data'!$D$13,0,10*ROW('Hygiene Data'!D169)))</f>
        <v/>
      </c>
      <c r="DR175" s="371" t="str">
        <f ca="1">+IF(OFFSET('Hygiene Data'!$E$11,0,10*ROW('Hygiene Data'!E169))="","",OFFSET('Hygiene Data'!$E$11,0,10*ROW('Hygiene Data'!E169)))</f>
        <v/>
      </c>
      <c r="DS175" s="371" t="str">
        <f ca="1">+IF(OFFSET('Hygiene Data'!$E$12,0,10*ROW('Hygiene Data'!E169))="","",OFFSET('Hygiene Data'!$E$12,0,10*ROW('Hygiene Data'!E169)))</f>
        <v/>
      </c>
      <c r="DT175" s="371" t="str">
        <f ca="1">+IF(OFFSET('Hygiene Data'!$E$13,0,10*ROW('Hygiene Data'!E169))="","",OFFSET('Hygiene Data'!$E$13,0,10*ROW('Hygiene Data'!E169)))</f>
        <v/>
      </c>
      <c r="DU175" s="371" t="str">
        <f ca="1">+IF(OFFSET('Hygiene Data'!$F$11,0,10*ROW('Hygiene Data'!F169))="","",OFFSET('Hygiene Data'!$F$11,0,10*ROW('Hygiene Data'!F169)))</f>
        <v/>
      </c>
      <c r="DV175" s="371" t="str">
        <f ca="1">+IF(OFFSET('Hygiene Data'!$F$12,0,10*ROW('Hygiene Data'!F169))="","",OFFSET('Hygiene Data'!$F$12,0,10*ROW('Hygiene Data'!F169)))</f>
        <v/>
      </c>
      <c r="DW175" s="371" t="str">
        <f ca="1">+IF(OFFSET('Hygiene Data'!$F$13,0,10*ROW('Hygiene Data'!F169))="","",OFFSET('Hygiene Data'!$F$13,0,10*ROW('Hygiene Data'!F169)))</f>
        <v/>
      </c>
      <c r="DX175" s="371" t="str">
        <f ca="1">+IF(OFFSET('Hygiene Data'!$G$11,0,10*ROW('Hygiene Data'!G169))="","",OFFSET('Hygiene Data'!$G$11,0,10*ROW('Hygiene Data'!G169)))</f>
        <v/>
      </c>
      <c r="DY175" s="371" t="str">
        <f ca="1">+IF(OFFSET('Hygiene Data'!$G$12,0,10*ROW('Hygiene Data'!G169))="","",OFFSET('Hygiene Data'!$G$12,0,10*ROW('Hygiene Data'!G169)))</f>
        <v/>
      </c>
      <c r="DZ175" s="371" t="str">
        <f ca="1">+IF(OFFSET('Hygiene Data'!$G$13,0,10*ROW('Hygiene Data'!G169))="","",OFFSET('Hygiene Data'!$G$13,0,10*ROW('Hygiene Data'!G169)))</f>
        <v/>
      </c>
      <c r="EA175" s="371" t="str">
        <f ca="1">+IF(OFFSET('Hygiene Data'!$H$11,0,10*ROW('Hygiene Data'!H169))="","",OFFSET('Hygiene Data'!$H$11,0,10*ROW('Hygiene Data'!H169)))</f>
        <v/>
      </c>
      <c r="EB175" s="371" t="str">
        <f ca="1">+IF(OFFSET('Hygiene Data'!$H$12,0,10*ROW('Hygiene Data'!H169))="","",OFFSET('Hygiene Data'!$H$12,0,10*ROW('Hygiene Data'!H169)))</f>
        <v/>
      </c>
      <c r="EC175" s="371" t="str">
        <f ca="1">+IF(OFFSET('Hygiene Data'!$H$13,0,10*ROW('Hygiene Data'!H169))="","",OFFSET('Hygiene Data'!$H$13,0,10*ROW('Hygiene Data'!H169)))</f>
        <v/>
      </c>
      <c r="ED175" s="371" t="str">
        <f ca="1">+IF(OFFSET('Hygiene Data'!$I$11,0,10*ROW('Hygiene Data'!I169))="","",OFFSET('Hygiene Data'!$I$11,0,10*ROW('Hygiene Data'!I169)))</f>
        <v/>
      </c>
      <c r="EE175" s="371" t="str">
        <f ca="1">+IF(OFFSET('Hygiene Data'!$I$12,0,10*ROW('Hygiene Data'!I169))="","",OFFSET('Hygiene Data'!$I$12,0,10*ROW('Hygiene Data'!I169)))</f>
        <v/>
      </c>
      <c r="EF175" s="371" t="str">
        <f ca="1">+IF(OFFSET('Hygiene Data'!$I$13,0,10*ROW('Hygiene Data'!I169))="","",OFFSET('Hygiene Data'!$I$13,0,10*ROW('Hygiene Data'!I169)))</f>
        <v/>
      </c>
    </row>
    <row r="176" spans="1:136" x14ac:dyDescent="0.25">
      <c r="A176" s="480" t="str">
        <f ca="1">+IF(OFFSET('Water Data'!$B$2,0,10*ROW('Water Data'!E170))="","",OFFSET('Water Data'!$B$2,0,10*ROW('Water Data'!E170)))</f>
        <v/>
      </c>
      <c r="B176" s="480"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7" t="str">
        <f t="shared" ca="1" si="2"/>
        <v/>
      </c>
      <c r="D176" s="508"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8"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8"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8"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8"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8"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8"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8"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8"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8"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8"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8"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8"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8"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8"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8"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8"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8"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9"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9"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9"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9"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9"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9"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9"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9"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9"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9"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9"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9"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9"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9"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9"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9"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9"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9"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9"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9"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9"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9"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9"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9"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9"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9"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9"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9"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9"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9"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10"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6"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10"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10"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10"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10"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10"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10"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10"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10"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10"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10"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10"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10"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10"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10"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10"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10"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1" t="str">
        <f ca="1">+IF(OFFSET('Water Data'!$D$27,0,10*ROW('Water Data'!D170))="","",OFFSET('Water Data'!$D$27,0,10*ROW('Water Data'!D170)))</f>
        <v/>
      </c>
      <c r="BT176" s="371" t="str">
        <f ca="1">+IF(OFFSET('Water Data'!$D$28,0,10*ROW('Water Data'!D170))="","",OFFSET('Water Data'!$D$28,0,10*ROW('Water Data'!D170)))</f>
        <v/>
      </c>
      <c r="BU176" s="371" t="str">
        <f ca="1">+IF(OFFSET('Water Data'!$D$29,0,10*ROW('Water Data'!D170))="","",OFFSET('Water Data'!$D$29,0,10*ROW('Water Data'!D170)))</f>
        <v/>
      </c>
      <c r="BV176" s="371" t="str">
        <f ca="1">+IF(OFFSET('Water Data'!$E$27,0,10*ROW('Water Data'!E170))="","",OFFSET('Water Data'!$E$27,0,10*ROW('Water Data'!E170)))</f>
        <v/>
      </c>
      <c r="BW176" s="371" t="str">
        <f ca="1">+IF(OFFSET('Water Data'!$E$28,0,10*ROW('Water Data'!E170))="","",OFFSET('Water Data'!$E$28,0,10*ROW('Water Data'!E170)))</f>
        <v/>
      </c>
      <c r="BX176" s="371" t="str">
        <f ca="1">+IF(OFFSET('Water Data'!$E$29,0,10*ROW('Water Data'!E170))="","",OFFSET('Water Data'!$E$29,0,10*ROW('Water Data'!E170)))</f>
        <v/>
      </c>
      <c r="BY176" s="371" t="str">
        <f ca="1">+IF(OFFSET('Water Data'!$F$27,0,10*ROW('Water Data'!F170))="","",OFFSET('Water Data'!$F$27,0,10*ROW('Water Data'!F170)))</f>
        <v/>
      </c>
      <c r="BZ176" s="371" t="str">
        <f ca="1">+IF(OFFSET('Water Data'!$F$28,0,10*ROW('Water Data'!F170))="","",OFFSET('Water Data'!$F$28,0,10*ROW('Water Data'!F170)))</f>
        <v/>
      </c>
      <c r="CA176" s="371" t="str">
        <f ca="1">+IF(OFFSET('Water Data'!$F$29,0,10*ROW('Water Data'!F170))="","",OFFSET('Water Data'!$F$29,0,10*ROW('Water Data'!F170)))</f>
        <v/>
      </c>
      <c r="CB176" s="371" t="str">
        <f ca="1">+IF(OFFSET('Water Data'!$G$27,0,10*ROW('Water Data'!G170))="","",OFFSET('Water Data'!$G$27,0,10*ROW('Water Data'!G170)))</f>
        <v/>
      </c>
      <c r="CC176" s="371" t="str">
        <f ca="1">+IF(OFFSET('Water Data'!$G$28,0,10*ROW('Water Data'!G170))="","",OFFSET('Water Data'!$G$28,0,10*ROW('Water Data'!G170)))</f>
        <v/>
      </c>
      <c r="CD176" s="371" t="str">
        <f ca="1">+IF(OFFSET('Water Data'!$G$29,0,10*ROW('Water Data'!G170))="","",OFFSET('Water Data'!$G$29,0,10*ROW('Water Data'!G170)))</f>
        <v/>
      </c>
      <c r="CE176" s="371" t="str">
        <f ca="1">+IF(OFFSET('Water Data'!$H$27,0,10*ROW('Water Data'!H170))="","",OFFSET('Water Data'!$H$27,0,10*ROW('Water Data'!H170)))</f>
        <v/>
      </c>
      <c r="CF176" s="371" t="str">
        <f ca="1">+IF(OFFSET('Water Data'!$H$28,0,10*ROW('Water Data'!H170))="","",OFFSET('Water Data'!$H$28,0,10*ROW('Water Data'!H170)))</f>
        <v/>
      </c>
      <c r="CG176" s="371" t="str">
        <f ca="1">+IF(OFFSET('Water Data'!$H$29,0,10*ROW('Water Data'!H170))="","",OFFSET('Water Data'!$H$29,0,10*ROW('Water Data'!H170)))</f>
        <v/>
      </c>
      <c r="CH176" s="371" t="str">
        <f ca="1">+IF(OFFSET('Water Data'!$I$27,0,10*ROW('Water Data'!I170))="","",OFFSET('Water Data'!$I$27,0,10*ROW('Water Data'!I170)))</f>
        <v/>
      </c>
      <c r="CI176" s="371" t="str">
        <f ca="1">+IF(OFFSET('Water Data'!$I$28,0,10*ROW('Water Data'!I170))="","",OFFSET('Water Data'!$I$28,0,10*ROW('Water Data'!I170)))</f>
        <v/>
      </c>
      <c r="CJ176" s="371" t="str">
        <f ca="1">+IF(OFFSET('Water Data'!$I$29,0,10*ROW('Water Data'!I170))="","",OFFSET('Water Data'!$I$29,0,10*ROW('Water Data'!I170)))</f>
        <v/>
      </c>
      <c r="CK176" s="371" t="str">
        <f ca="1">+IF(OFFSET('Sanitation Data'!$D$28,0,10*ROW('Sanitation Data'!D170))="","",OFFSET('Sanitation Data'!$D$28,0,10*ROW('Sanitation Data'!D170)))</f>
        <v/>
      </c>
      <c r="CL176" s="371" t="str">
        <f ca="1">+IF(OFFSET('Sanitation Data'!$D$29,0,10*ROW('Sanitation Data'!D170))="","",OFFSET('Sanitation Data'!$D$29,0,10*ROW('Sanitation Data'!D170)))</f>
        <v/>
      </c>
      <c r="CM176" s="371" t="str">
        <f ca="1">+IF(OFFSET('Sanitation Data'!$D$30,0,10*ROW('Sanitation Data'!D170))="","",OFFSET('Sanitation Data'!$D$30,0,10*ROW('Sanitation Data'!D170)))</f>
        <v/>
      </c>
      <c r="CN176" s="371" t="str">
        <f ca="1">+IF(OFFSET('Sanitation Data'!$D$31,0,10*ROW('Sanitation Data'!D170))="","",OFFSET('Sanitation Data'!$D$31,0,10*ROW('Sanitation Data'!D170)))</f>
        <v/>
      </c>
      <c r="CO176" s="371" t="str">
        <f ca="1">+IF(OFFSET('Sanitation Data'!$D$32,0,10*ROW('Sanitation Data'!D170))="","",OFFSET('Sanitation Data'!$D$32,0,10*ROW('Sanitation Data'!D170)))</f>
        <v/>
      </c>
      <c r="CP176" s="371" t="str">
        <f ca="1">+IF(OFFSET('Sanitation Data'!$E$28,0,10*ROW('Sanitation Data'!E170))="","",OFFSET('Sanitation Data'!$E$28,0,10*ROW('Sanitation Data'!E170)))</f>
        <v/>
      </c>
      <c r="CQ176" s="371" t="str">
        <f ca="1">+IF(OFFSET('Sanitation Data'!$E$29,0,10*ROW('Sanitation Data'!E170))="","",OFFSET('Sanitation Data'!$E$29,0,10*ROW('Sanitation Data'!E170)))</f>
        <v/>
      </c>
      <c r="CR176" s="371" t="str">
        <f ca="1">+IF(OFFSET('Sanitation Data'!$E$30,0,10*ROW('Sanitation Data'!E170))="","",OFFSET('Sanitation Data'!$E$30,0,10*ROW('Sanitation Data'!E170)))</f>
        <v/>
      </c>
      <c r="CS176" s="371" t="str">
        <f ca="1">+IF(OFFSET('Sanitation Data'!$E$31,0,10*ROW('Sanitation Data'!E170))="","",OFFSET('Sanitation Data'!$E$31,0,10*ROW('Sanitation Data'!E170)))</f>
        <v/>
      </c>
      <c r="CT176" s="371" t="str">
        <f ca="1">+IF(OFFSET('Sanitation Data'!$E$32,0,10*ROW('Sanitation Data'!E170))="","",OFFSET('Sanitation Data'!$E$32,0,10*ROW('Sanitation Data'!E170)))</f>
        <v/>
      </c>
      <c r="CU176" s="371" t="str">
        <f ca="1">+IF(OFFSET('Sanitation Data'!$F$28,0,10*ROW('Sanitation Data'!F170))="","",OFFSET('Sanitation Data'!$F$28,0,10*ROW('Sanitation Data'!F170)))</f>
        <v/>
      </c>
      <c r="CV176" s="371" t="str">
        <f ca="1">+IF(OFFSET('Sanitation Data'!$F$29,0,10*ROW('Sanitation Data'!F170))="","",OFFSET('Sanitation Data'!$F$29,0,10*ROW('Sanitation Data'!F170)))</f>
        <v/>
      </c>
      <c r="CW176" s="371" t="str">
        <f ca="1">+IF(OFFSET('Sanitation Data'!$F$30,0,10*ROW('Sanitation Data'!F170))="","",OFFSET('Sanitation Data'!$F$30,0,10*ROW('Sanitation Data'!F170)))</f>
        <v/>
      </c>
      <c r="CX176" s="371" t="str">
        <f ca="1">+IF(OFFSET('Sanitation Data'!$F$31,0,10*ROW('Sanitation Data'!F170))="","",OFFSET('Sanitation Data'!$F$31,0,10*ROW('Sanitation Data'!F170)))</f>
        <v/>
      </c>
      <c r="CY176" s="371" t="str">
        <f ca="1">+IF(OFFSET('Sanitation Data'!$F$32,0,10*ROW('Sanitation Data'!F170))="","",OFFSET('Sanitation Data'!$F$32,0,10*ROW('Sanitation Data'!F170)))</f>
        <v/>
      </c>
      <c r="CZ176" s="371" t="str">
        <f ca="1">+IF(OFFSET('Sanitation Data'!$G$28,0,10*ROW('Sanitation Data'!G170))="","",OFFSET('Sanitation Data'!$G$28,0,10*ROW('Sanitation Data'!G170)))</f>
        <v/>
      </c>
      <c r="DA176" s="371" t="str">
        <f ca="1">+IF(OFFSET('Sanitation Data'!$G$29,0,10*ROW('Sanitation Data'!G170))="","",OFFSET('Sanitation Data'!$G$29,0,10*ROW('Sanitation Data'!G170)))</f>
        <v/>
      </c>
      <c r="DB176" s="371" t="str">
        <f ca="1">+IF(OFFSET('Sanitation Data'!$G$30,0,10*ROW('Sanitation Data'!G170))="","",OFFSET('Sanitation Data'!$G$30,0,10*ROW('Sanitation Data'!G170)))</f>
        <v/>
      </c>
      <c r="DC176" s="371" t="str">
        <f ca="1">+IF(OFFSET('Sanitation Data'!$G$31,0,10*ROW('Sanitation Data'!G170))="","",OFFSET('Sanitation Data'!$G$31,0,10*ROW('Sanitation Data'!G170)))</f>
        <v/>
      </c>
      <c r="DD176" s="371" t="str">
        <f ca="1">+IF(OFFSET('Sanitation Data'!$G$32,0,10*ROW('Sanitation Data'!G170))="","",OFFSET('Sanitation Data'!$G$32,0,10*ROW('Sanitation Data'!G170)))</f>
        <v/>
      </c>
      <c r="DE176" s="371" t="str">
        <f ca="1">+IF(OFFSET('Sanitation Data'!$H$28,0,10*ROW('Sanitation Data'!H170))="","",OFFSET('Sanitation Data'!$H$28,0,10*ROW('Sanitation Data'!H170)))</f>
        <v/>
      </c>
      <c r="DF176" s="371" t="str">
        <f ca="1">+IF(OFFSET('Sanitation Data'!$H$29,0,10*ROW('Sanitation Data'!H170))="","",OFFSET('Sanitation Data'!$H$29,0,10*ROW('Sanitation Data'!H170)))</f>
        <v/>
      </c>
      <c r="DG176" s="371" t="str">
        <f ca="1">+IF(OFFSET('Sanitation Data'!$H$30,0,10*ROW('Sanitation Data'!H170))="","",OFFSET('Sanitation Data'!$H$30,0,10*ROW('Sanitation Data'!H170)))</f>
        <v/>
      </c>
      <c r="DH176" s="371" t="str">
        <f ca="1">+IF(OFFSET('Sanitation Data'!$H$31,0,10*ROW('Sanitation Data'!H170))="","",OFFSET('Sanitation Data'!$H$31,0,10*ROW('Sanitation Data'!H170)))</f>
        <v/>
      </c>
      <c r="DI176" s="371" t="str">
        <f ca="1">+IF(OFFSET('Sanitation Data'!$H$32,0,10*ROW('Sanitation Data'!H170))="","",OFFSET('Sanitation Data'!$H$32,0,10*ROW('Sanitation Data'!H170)))</f>
        <v/>
      </c>
      <c r="DJ176" s="371" t="str">
        <f ca="1">+IF(OFFSET('Sanitation Data'!$I$28,0,10*ROW('Sanitation Data'!I170))="","",OFFSET('Sanitation Data'!$I$28,0,10*ROW('Sanitation Data'!I170)))</f>
        <v/>
      </c>
      <c r="DK176" s="371" t="str">
        <f ca="1">+IF(OFFSET('Sanitation Data'!$I$29,0,10*ROW('Sanitation Data'!I170))="","",OFFSET('Sanitation Data'!$I$29,0,10*ROW('Sanitation Data'!I170)))</f>
        <v/>
      </c>
      <c r="DL176" s="371" t="str">
        <f ca="1">+IF(OFFSET('Sanitation Data'!$I$30,0,10*ROW('Sanitation Data'!I170))="","",OFFSET('Sanitation Data'!$I$30,0,10*ROW('Sanitation Data'!I170)))</f>
        <v/>
      </c>
      <c r="DM176" s="371" t="str">
        <f ca="1">+IF(OFFSET('Sanitation Data'!$I$31,0,10*ROW('Sanitation Data'!I170))="","",OFFSET('Sanitation Data'!$I$31,0,10*ROW('Sanitation Data'!I170)))</f>
        <v/>
      </c>
      <c r="DN176" s="371" t="str">
        <f ca="1">+IF(OFFSET('Sanitation Data'!$I$32,0,10*ROW('Sanitation Data'!I170))="","",OFFSET('Sanitation Data'!$I$32,0,10*ROW('Sanitation Data'!I170)))</f>
        <v/>
      </c>
      <c r="DO176" s="371" t="str">
        <f ca="1">+IF(OFFSET('Hygiene Data'!$D$11,0,10*ROW('Hygiene Data'!D170))="","",OFFSET('Hygiene Data'!$D$11,0,10*ROW('Hygiene Data'!D170)))</f>
        <v/>
      </c>
      <c r="DP176" s="371" t="str">
        <f ca="1">+IF(OFFSET('Hygiene Data'!$D$12,0,10*ROW('Hygiene Data'!D170))="","",OFFSET('Hygiene Data'!$D$12,0,10*ROW('Hygiene Data'!D170)))</f>
        <v/>
      </c>
      <c r="DQ176" s="371" t="str">
        <f ca="1">+IF(OFFSET('Hygiene Data'!$D$13,0,10*ROW('Hygiene Data'!D170))="","",OFFSET('Hygiene Data'!$D$13,0,10*ROW('Hygiene Data'!D170)))</f>
        <v/>
      </c>
      <c r="DR176" s="371" t="str">
        <f ca="1">+IF(OFFSET('Hygiene Data'!$E$11,0,10*ROW('Hygiene Data'!E170))="","",OFFSET('Hygiene Data'!$E$11,0,10*ROW('Hygiene Data'!E170)))</f>
        <v/>
      </c>
      <c r="DS176" s="371" t="str">
        <f ca="1">+IF(OFFSET('Hygiene Data'!$E$12,0,10*ROW('Hygiene Data'!E170))="","",OFFSET('Hygiene Data'!$E$12,0,10*ROW('Hygiene Data'!E170)))</f>
        <v/>
      </c>
      <c r="DT176" s="371" t="str">
        <f ca="1">+IF(OFFSET('Hygiene Data'!$E$13,0,10*ROW('Hygiene Data'!E170))="","",OFFSET('Hygiene Data'!$E$13,0,10*ROW('Hygiene Data'!E170)))</f>
        <v/>
      </c>
      <c r="DU176" s="371" t="str">
        <f ca="1">+IF(OFFSET('Hygiene Data'!$F$11,0,10*ROW('Hygiene Data'!F170))="","",OFFSET('Hygiene Data'!$F$11,0,10*ROW('Hygiene Data'!F170)))</f>
        <v/>
      </c>
      <c r="DV176" s="371" t="str">
        <f ca="1">+IF(OFFSET('Hygiene Data'!$F$12,0,10*ROW('Hygiene Data'!F170))="","",OFFSET('Hygiene Data'!$F$12,0,10*ROW('Hygiene Data'!F170)))</f>
        <v/>
      </c>
      <c r="DW176" s="371" t="str">
        <f ca="1">+IF(OFFSET('Hygiene Data'!$F$13,0,10*ROW('Hygiene Data'!F170))="","",OFFSET('Hygiene Data'!$F$13,0,10*ROW('Hygiene Data'!F170)))</f>
        <v/>
      </c>
      <c r="DX176" s="371" t="str">
        <f ca="1">+IF(OFFSET('Hygiene Data'!$G$11,0,10*ROW('Hygiene Data'!G170))="","",OFFSET('Hygiene Data'!$G$11,0,10*ROW('Hygiene Data'!G170)))</f>
        <v/>
      </c>
      <c r="DY176" s="371" t="str">
        <f ca="1">+IF(OFFSET('Hygiene Data'!$G$12,0,10*ROW('Hygiene Data'!G170))="","",OFFSET('Hygiene Data'!$G$12,0,10*ROW('Hygiene Data'!G170)))</f>
        <v/>
      </c>
      <c r="DZ176" s="371" t="str">
        <f ca="1">+IF(OFFSET('Hygiene Data'!$G$13,0,10*ROW('Hygiene Data'!G170))="","",OFFSET('Hygiene Data'!$G$13,0,10*ROW('Hygiene Data'!G170)))</f>
        <v/>
      </c>
      <c r="EA176" s="371" t="str">
        <f ca="1">+IF(OFFSET('Hygiene Data'!$H$11,0,10*ROW('Hygiene Data'!H170))="","",OFFSET('Hygiene Data'!$H$11,0,10*ROW('Hygiene Data'!H170)))</f>
        <v/>
      </c>
      <c r="EB176" s="371" t="str">
        <f ca="1">+IF(OFFSET('Hygiene Data'!$H$12,0,10*ROW('Hygiene Data'!H170))="","",OFFSET('Hygiene Data'!$H$12,0,10*ROW('Hygiene Data'!H170)))</f>
        <v/>
      </c>
      <c r="EC176" s="371" t="str">
        <f ca="1">+IF(OFFSET('Hygiene Data'!$H$13,0,10*ROW('Hygiene Data'!H170))="","",OFFSET('Hygiene Data'!$H$13,0,10*ROW('Hygiene Data'!H170)))</f>
        <v/>
      </c>
      <c r="ED176" s="371" t="str">
        <f ca="1">+IF(OFFSET('Hygiene Data'!$I$11,0,10*ROW('Hygiene Data'!I170))="","",OFFSET('Hygiene Data'!$I$11,0,10*ROW('Hygiene Data'!I170)))</f>
        <v/>
      </c>
      <c r="EE176" s="371" t="str">
        <f ca="1">+IF(OFFSET('Hygiene Data'!$I$12,0,10*ROW('Hygiene Data'!I170))="","",OFFSET('Hygiene Data'!$I$12,0,10*ROW('Hygiene Data'!I170)))</f>
        <v/>
      </c>
      <c r="EF176" s="371" t="str">
        <f ca="1">+IF(OFFSET('Hygiene Data'!$I$13,0,10*ROW('Hygiene Data'!I170))="","",OFFSET('Hygiene Data'!$I$13,0,10*ROW('Hygiene Data'!I170)))</f>
        <v/>
      </c>
    </row>
    <row r="177" spans="1:136" x14ac:dyDescent="0.25">
      <c r="A177" s="480" t="str">
        <f ca="1">+IF(OFFSET('Water Data'!$B$2,0,10*ROW('Water Data'!E171))="","",OFFSET('Water Data'!$B$2,0,10*ROW('Water Data'!E171)))</f>
        <v/>
      </c>
      <c r="B177" s="480"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7" t="str">
        <f t="shared" ca="1" si="2"/>
        <v/>
      </c>
      <c r="D177" s="508"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8"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8"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8"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8"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8"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8"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8"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8"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8"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8"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8"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8"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8"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8"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8"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8"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8"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9"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9"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9"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9"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9"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9"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9"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9"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9"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9"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9"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9"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9"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9"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9"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9"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9"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9"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9"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9"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9"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9"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9"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9"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9"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9"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9"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9"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9"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9"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10"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6"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10"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10"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10"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10"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10"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10"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10"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10"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10"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10"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10"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10"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10"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10"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10"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10"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1" t="str">
        <f ca="1">+IF(OFFSET('Water Data'!$D$27,0,10*ROW('Water Data'!D171))="","",OFFSET('Water Data'!$D$27,0,10*ROW('Water Data'!D171)))</f>
        <v/>
      </c>
      <c r="BT177" s="371" t="str">
        <f ca="1">+IF(OFFSET('Water Data'!$D$28,0,10*ROW('Water Data'!D171))="","",OFFSET('Water Data'!$D$28,0,10*ROW('Water Data'!D171)))</f>
        <v/>
      </c>
      <c r="BU177" s="371" t="str">
        <f ca="1">+IF(OFFSET('Water Data'!$D$29,0,10*ROW('Water Data'!D171))="","",OFFSET('Water Data'!$D$29,0,10*ROW('Water Data'!D171)))</f>
        <v/>
      </c>
      <c r="BV177" s="371" t="str">
        <f ca="1">+IF(OFFSET('Water Data'!$E$27,0,10*ROW('Water Data'!E171))="","",OFFSET('Water Data'!$E$27,0,10*ROW('Water Data'!E171)))</f>
        <v/>
      </c>
      <c r="BW177" s="371" t="str">
        <f ca="1">+IF(OFFSET('Water Data'!$E$28,0,10*ROW('Water Data'!E171))="","",OFFSET('Water Data'!$E$28,0,10*ROW('Water Data'!E171)))</f>
        <v/>
      </c>
      <c r="BX177" s="371" t="str">
        <f ca="1">+IF(OFFSET('Water Data'!$E$29,0,10*ROW('Water Data'!E171))="","",OFFSET('Water Data'!$E$29,0,10*ROW('Water Data'!E171)))</f>
        <v/>
      </c>
      <c r="BY177" s="371" t="str">
        <f ca="1">+IF(OFFSET('Water Data'!$F$27,0,10*ROW('Water Data'!F171))="","",OFFSET('Water Data'!$F$27,0,10*ROW('Water Data'!F171)))</f>
        <v/>
      </c>
      <c r="BZ177" s="371" t="str">
        <f ca="1">+IF(OFFSET('Water Data'!$F$28,0,10*ROW('Water Data'!F171))="","",OFFSET('Water Data'!$F$28,0,10*ROW('Water Data'!F171)))</f>
        <v/>
      </c>
      <c r="CA177" s="371" t="str">
        <f ca="1">+IF(OFFSET('Water Data'!$F$29,0,10*ROW('Water Data'!F171))="","",OFFSET('Water Data'!$F$29,0,10*ROW('Water Data'!F171)))</f>
        <v/>
      </c>
      <c r="CB177" s="371" t="str">
        <f ca="1">+IF(OFFSET('Water Data'!$G$27,0,10*ROW('Water Data'!G171))="","",OFFSET('Water Data'!$G$27,0,10*ROW('Water Data'!G171)))</f>
        <v/>
      </c>
      <c r="CC177" s="371" t="str">
        <f ca="1">+IF(OFFSET('Water Data'!$G$28,0,10*ROW('Water Data'!G171))="","",OFFSET('Water Data'!$G$28,0,10*ROW('Water Data'!G171)))</f>
        <v/>
      </c>
      <c r="CD177" s="371" t="str">
        <f ca="1">+IF(OFFSET('Water Data'!$G$29,0,10*ROW('Water Data'!G171))="","",OFFSET('Water Data'!$G$29,0,10*ROW('Water Data'!G171)))</f>
        <v/>
      </c>
      <c r="CE177" s="371" t="str">
        <f ca="1">+IF(OFFSET('Water Data'!$H$27,0,10*ROW('Water Data'!H171))="","",OFFSET('Water Data'!$H$27,0,10*ROW('Water Data'!H171)))</f>
        <v/>
      </c>
      <c r="CF177" s="371" t="str">
        <f ca="1">+IF(OFFSET('Water Data'!$H$28,0,10*ROW('Water Data'!H171))="","",OFFSET('Water Data'!$H$28,0,10*ROW('Water Data'!H171)))</f>
        <v/>
      </c>
      <c r="CG177" s="371" t="str">
        <f ca="1">+IF(OFFSET('Water Data'!$H$29,0,10*ROW('Water Data'!H171))="","",OFFSET('Water Data'!$H$29,0,10*ROW('Water Data'!H171)))</f>
        <v/>
      </c>
      <c r="CH177" s="371" t="str">
        <f ca="1">+IF(OFFSET('Water Data'!$I$27,0,10*ROW('Water Data'!I171))="","",OFFSET('Water Data'!$I$27,0,10*ROW('Water Data'!I171)))</f>
        <v/>
      </c>
      <c r="CI177" s="371" t="str">
        <f ca="1">+IF(OFFSET('Water Data'!$I$28,0,10*ROW('Water Data'!I171))="","",OFFSET('Water Data'!$I$28,0,10*ROW('Water Data'!I171)))</f>
        <v/>
      </c>
      <c r="CJ177" s="371" t="str">
        <f ca="1">+IF(OFFSET('Water Data'!$I$29,0,10*ROW('Water Data'!I171))="","",OFFSET('Water Data'!$I$29,0,10*ROW('Water Data'!I171)))</f>
        <v/>
      </c>
      <c r="CK177" s="371" t="str">
        <f ca="1">+IF(OFFSET('Sanitation Data'!$D$28,0,10*ROW('Sanitation Data'!D171))="","",OFFSET('Sanitation Data'!$D$28,0,10*ROW('Sanitation Data'!D171)))</f>
        <v/>
      </c>
      <c r="CL177" s="371" t="str">
        <f ca="1">+IF(OFFSET('Sanitation Data'!$D$29,0,10*ROW('Sanitation Data'!D171))="","",OFFSET('Sanitation Data'!$D$29,0,10*ROW('Sanitation Data'!D171)))</f>
        <v/>
      </c>
      <c r="CM177" s="371" t="str">
        <f ca="1">+IF(OFFSET('Sanitation Data'!$D$30,0,10*ROW('Sanitation Data'!D171))="","",OFFSET('Sanitation Data'!$D$30,0,10*ROW('Sanitation Data'!D171)))</f>
        <v/>
      </c>
      <c r="CN177" s="371" t="str">
        <f ca="1">+IF(OFFSET('Sanitation Data'!$D$31,0,10*ROW('Sanitation Data'!D171))="","",OFFSET('Sanitation Data'!$D$31,0,10*ROW('Sanitation Data'!D171)))</f>
        <v/>
      </c>
      <c r="CO177" s="371" t="str">
        <f ca="1">+IF(OFFSET('Sanitation Data'!$D$32,0,10*ROW('Sanitation Data'!D171))="","",OFFSET('Sanitation Data'!$D$32,0,10*ROW('Sanitation Data'!D171)))</f>
        <v/>
      </c>
      <c r="CP177" s="371" t="str">
        <f ca="1">+IF(OFFSET('Sanitation Data'!$E$28,0,10*ROW('Sanitation Data'!E171))="","",OFFSET('Sanitation Data'!$E$28,0,10*ROW('Sanitation Data'!E171)))</f>
        <v/>
      </c>
      <c r="CQ177" s="371" t="str">
        <f ca="1">+IF(OFFSET('Sanitation Data'!$E$29,0,10*ROW('Sanitation Data'!E171))="","",OFFSET('Sanitation Data'!$E$29,0,10*ROW('Sanitation Data'!E171)))</f>
        <v/>
      </c>
      <c r="CR177" s="371" t="str">
        <f ca="1">+IF(OFFSET('Sanitation Data'!$E$30,0,10*ROW('Sanitation Data'!E171))="","",OFFSET('Sanitation Data'!$E$30,0,10*ROW('Sanitation Data'!E171)))</f>
        <v/>
      </c>
      <c r="CS177" s="371" t="str">
        <f ca="1">+IF(OFFSET('Sanitation Data'!$E$31,0,10*ROW('Sanitation Data'!E171))="","",OFFSET('Sanitation Data'!$E$31,0,10*ROW('Sanitation Data'!E171)))</f>
        <v/>
      </c>
      <c r="CT177" s="371" t="str">
        <f ca="1">+IF(OFFSET('Sanitation Data'!$E$32,0,10*ROW('Sanitation Data'!E171))="","",OFFSET('Sanitation Data'!$E$32,0,10*ROW('Sanitation Data'!E171)))</f>
        <v/>
      </c>
      <c r="CU177" s="371" t="str">
        <f ca="1">+IF(OFFSET('Sanitation Data'!$F$28,0,10*ROW('Sanitation Data'!F171))="","",OFFSET('Sanitation Data'!$F$28,0,10*ROW('Sanitation Data'!F171)))</f>
        <v/>
      </c>
      <c r="CV177" s="371" t="str">
        <f ca="1">+IF(OFFSET('Sanitation Data'!$F$29,0,10*ROW('Sanitation Data'!F171))="","",OFFSET('Sanitation Data'!$F$29,0,10*ROW('Sanitation Data'!F171)))</f>
        <v/>
      </c>
      <c r="CW177" s="371" t="str">
        <f ca="1">+IF(OFFSET('Sanitation Data'!$F$30,0,10*ROW('Sanitation Data'!F171))="","",OFFSET('Sanitation Data'!$F$30,0,10*ROW('Sanitation Data'!F171)))</f>
        <v/>
      </c>
      <c r="CX177" s="371" t="str">
        <f ca="1">+IF(OFFSET('Sanitation Data'!$F$31,0,10*ROW('Sanitation Data'!F171))="","",OFFSET('Sanitation Data'!$F$31,0,10*ROW('Sanitation Data'!F171)))</f>
        <v/>
      </c>
      <c r="CY177" s="371" t="str">
        <f ca="1">+IF(OFFSET('Sanitation Data'!$F$32,0,10*ROW('Sanitation Data'!F171))="","",OFFSET('Sanitation Data'!$F$32,0,10*ROW('Sanitation Data'!F171)))</f>
        <v/>
      </c>
      <c r="CZ177" s="371" t="str">
        <f ca="1">+IF(OFFSET('Sanitation Data'!$G$28,0,10*ROW('Sanitation Data'!G171))="","",OFFSET('Sanitation Data'!$G$28,0,10*ROW('Sanitation Data'!G171)))</f>
        <v/>
      </c>
      <c r="DA177" s="371" t="str">
        <f ca="1">+IF(OFFSET('Sanitation Data'!$G$29,0,10*ROW('Sanitation Data'!G171))="","",OFFSET('Sanitation Data'!$G$29,0,10*ROW('Sanitation Data'!G171)))</f>
        <v/>
      </c>
      <c r="DB177" s="371" t="str">
        <f ca="1">+IF(OFFSET('Sanitation Data'!$G$30,0,10*ROW('Sanitation Data'!G171))="","",OFFSET('Sanitation Data'!$G$30,0,10*ROW('Sanitation Data'!G171)))</f>
        <v/>
      </c>
      <c r="DC177" s="371" t="str">
        <f ca="1">+IF(OFFSET('Sanitation Data'!$G$31,0,10*ROW('Sanitation Data'!G171))="","",OFFSET('Sanitation Data'!$G$31,0,10*ROW('Sanitation Data'!G171)))</f>
        <v/>
      </c>
      <c r="DD177" s="371" t="str">
        <f ca="1">+IF(OFFSET('Sanitation Data'!$G$32,0,10*ROW('Sanitation Data'!G171))="","",OFFSET('Sanitation Data'!$G$32,0,10*ROW('Sanitation Data'!G171)))</f>
        <v/>
      </c>
      <c r="DE177" s="371" t="str">
        <f ca="1">+IF(OFFSET('Sanitation Data'!$H$28,0,10*ROW('Sanitation Data'!H171))="","",OFFSET('Sanitation Data'!$H$28,0,10*ROW('Sanitation Data'!H171)))</f>
        <v/>
      </c>
      <c r="DF177" s="371" t="str">
        <f ca="1">+IF(OFFSET('Sanitation Data'!$H$29,0,10*ROW('Sanitation Data'!H171))="","",OFFSET('Sanitation Data'!$H$29,0,10*ROW('Sanitation Data'!H171)))</f>
        <v/>
      </c>
      <c r="DG177" s="371" t="str">
        <f ca="1">+IF(OFFSET('Sanitation Data'!$H$30,0,10*ROW('Sanitation Data'!H171))="","",OFFSET('Sanitation Data'!$H$30,0,10*ROW('Sanitation Data'!H171)))</f>
        <v/>
      </c>
      <c r="DH177" s="371" t="str">
        <f ca="1">+IF(OFFSET('Sanitation Data'!$H$31,0,10*ROW('Sanitation Data'!H171))="","",OFFSET('Sanitation Data'!$H$31,0,10*ROW('Sanitation Data'!H171)))</f>
        <v/>
      </c>
      <c r="DI177" s="371" t="str">
        <f ca="1">+IF(OFFSET('Sanitation Data'!$H$32,0,10*ROW('Sanitation Data'!H171))="","",OFFSET('Sanitation Data'!$H$32,0,10*ROW('Sanitation Data'!H171)))</f>
        <v/>
      </c>
      <c r="DJ177" s="371" t="str">
        <f ca="1">+IF(OFFSET('Sanitation Data'!$I$28,0,10*ROW('Sanitation Data'!I171))="","",OFFSET('Sanitation Data'!$I$28,0,10*ROW('Sanitation Data'!I171)))</f>
        <v/>
      </c>
      <c r="DK177" s="371" t="str">
        <f ca="1">+IF(OFFSET('Sanitation Data'!$I$29,0,10*ROW('Sanitation Data'!I171))="","",OFFSET('Sanitation Data'!$I$29,0,10*ROW('Sanitation Data'!I171)))</f>
        <v/>
      </c>
      <c r="DL177" s="371" t="str">
        <f ca="1">+IF(OFFSET('Sanitation Data'!$I$30,0,10*ROW('Sanitation Data'!I171))="","",OFFSET('Sanitation Data'!$I$30,0,10*ROW('Sanitation Data'!I171)))</f>
        <v/>
      </c>
      <c r="DM177" s="371" t="str">
        <f ca="1">+IF(OFFSET('Sanitation Data'!$I$31,0,10*ROW('Sanitation Data'!I171))="","",OFFSET('Sanitation Data'!$I$31,0,10*ROW('Sanitation Data'!I171)))</f>
        <v/>
      </c>
      <c r="DN177" s="371" t="str">
        <f ca="1">+IF(OFFSET('Sanitation Data'!$I$32,0,10*ROW('Sanitation Data'!I171))="","",OFFSET('Sanitation Data'!$I$32,0,10*ROW('Sanitation Data'!I171)))</f>
        <v/>
      </c>
      <c r="DO177" s="371" t="str">
        <f ca="1">+IF(OFFSET('Hygiene Data'!$D$11,0,10*ROW('Hygiene Data'!D171))="","",OFFSET('Hygiene Data'!$D$11,0,10*ROW('Hygiene Data'!D171)))</f>
        <v/>
      </c>
      <c r="DP177" s="371" t="str">
        <f ca="1">+IF(OFFSET('Hygiene Data'!$D$12,0,10*ROW('Hygiene Data'!D171))="","",OFFSET('Hygiene Data'!$D$12,0,10*ROW('Hygiene Data'!D171)))</f>
        <v/>
      </c>
      <c r="DQ177" s="371" t="str">
        <f ca="1">+IF(OFFSET('Hygiene Data'!$D$13,0,10*ROW('Hygiene Data'!D171))="","",OFFSET('Hygiene Data'!$D$13,0,10*ROW('Hygiene Data'!D171)))</f>
        <v/>
      </c>
      <c r="DR177" s="371" t="str">
        <f ca="1">+IF(OFFSET('Hygiene Data'!$E$11,0,10*ROW('Hygiene Data'!E171))="","",OFFSET('Hygiene Data'!$E$11,0,10*ROW('Hygiene Data'!E171)))</f>
        <v/>
      </c>
      <c r="DS177" s="371" t="str">
        <f ca="1">+IF(OFFSET('Hygiene Data'!$E$12,0,10*ROW('Hygiene Data'!E171))="","",OFFSET('Hygiene Data'!$E$12,0,10*ROW('Hygiene Data'!E171)))</f>
        <v/>
      </c>
      <c r="DT177" s="371" t="str">
        <f ca="1">+IF(OFFSET('Hygiene Data'!$E$13,0,10*ROW('Hygiene Data'!E171))="","",OFFSET('Hygiene Data'!$E$13,0,10*ROW('Hygiene Data'!E171)))</f>
        <v/>
      </c>
      <c r="DU177" s="371" t="str">
        <f ca="1">+IF(OFFSET('Hygiene Data'!$F$11,0,10*ROW('Hygiene Data'!F171))="","",OFFSET('Hygiene Data'!$F$11,0,10*ROW('Hygiene Data'!F171)))</f>
        <v/>
      </c>
      <c r="DV177" s="371" t="str">
        <f ca="1">+IF(OFFSET('Hygiene Data'!$F$12,0,10*ROW('Hygiene Data'!F171))="","",OFFSET('Hygiene Data'!$F$12,0,10*ROW('Hygiene Data'!F171)))</f>
        <v/>
      </c>
      <c r="DW177" s="371" t="str">
        <f ca="1">+IF(OFFSET('Hygiene Data'!$F$13,0,10*ROW('Hygiene Data'!F171))="","",OFFSET('Hygiene Data'!$F$13,0,10*ROW('Hygiene Data'!F171)))</f>
        <v/>
      </c>
      <c r="DX177" s="371" t="str">
        <f ca="1">+IF(OFFSET('Hygiene Data'!$G$11,0,10*ROW('Hygiene Data'!G171))="","",OFFSET('Hygiene Data'!$G$11,0,10*ROW('Hygiene Data'!G171)))</f>
        <v/>
      </c>
      <c r="DY177" s="371" t="str">
        <f ca="1">+IF(OFFSET('Hygiene Data'!$G$12,0,10*ROW('Hygiene Data'!G171))="","",OFFSET('Hygiene Data'!$G$12,0,10*ROW('Hygiene Data'!G171)))</f>
        <v/>
      </c>
      <c r="DZ177" s="371" t="str">
        <f ca="1">+IF(OFFSET('Hygiene Data'!$G$13,0,10*ROW('Hygiene Data'!G171))="","",OFFSET('Hygiene Data'!$G$13,0,10*ROW('Hygiene Data'!G171)))</f>
        <v/>
      </c>
      <c r="EA177" s="371" t="str">
        <f ca="1">+IF(OFFSET('Hygiene Data'!$H$11,0,10*ROW('Hygiene Data'!H171))="","",OFFSET('Hygiene Data'!$H$11,0,10*ROW('Hygiene Data'!H171)))</f>
        <v/>
      </c>
      <c r="EB177" s="371" t="str">
        <f ca="1">+IF(OFFSET('Hygiene Data'!$H$12,0,10*ROW('Hygiene Data'!H171))="","",OFFSET('Hygiene Data'!$H$12,0,10*ROW('Hygiene Data'!H171)))</f>
        <v/>
      </c>
      <c r="EC177" s="371" t="str">
        <f ca="1">+IF(OFFSET('Hygiene Data'!$H$13,0,10*ROW('Hygiene Data'!H171))="","",OFFSET('Hygiene Data'!$H$13,0,10*ROW('Hygiene Data'!H171)))</f>
        <v/>
      </c>
      <c r="ED177" s="371" t="str">
        <f ca="1">+IF(OFFSET('Hygiene Data'!$I$11,0,10*ROW('Hygiene Data'!I171))="","",OFFSET('Hygiene Data'!$I$11,0,10*ROW('Hygiene Data'!I171)))</f>
        <v/>
      </c>
      <c r="EE177" s="371" t="str">
        <f ca="1">+IF(OFFSET('Hygiene Data'!$I$12,0,10*ROW('Hygiene Data'!I171))="","",OFFSET('Hygiene Data'!$I$12,0,10*ROW('Hygiene Data'!I171)))</f>
        <v/>
      </c>
      <c r="EF177" s="371" t="str">
        <f ca="1">+IF(OFFSET('Hygiene Data'!$I$13,0,10*ROW('Hygiene Data'!I171))="","",OFFSET('Hygiene Data'!$I$13,0,10*ROW('Hygiene Data'!I171)))</f>
        <v/>
      </c>
    </row>
    <row r="178" spans="1:136" x14ac:dyDescent="0.25">
      <c r="A178" s="480" t="str">
        <f ca="1">+IF(OFFSET('Water Data'!$B$2,0,10*ROW('Water Data'!E172))="","",OFFSET('Water Data'!$B$2,0,10*ROW('Water Data'!E172)))</f>
        <v/>
      </c>
      <c r="B178" s="480"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7" t="str">
        <f t="shared" ca="1" si="2"/>
        <v/>
      </c>
      <c r="D178" s="508"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8"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8"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8"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8"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8"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8"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8"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8"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8"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8"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8"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8"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8"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8"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8"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8"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8"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9"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9"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9"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9"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9"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9"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9"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9"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9"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9"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9"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9"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9"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9"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9"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9"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9"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9"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9"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9"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9"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9"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9"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9"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9"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9"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9"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9"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9"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9"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10"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6"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10"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10"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10"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10"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10"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10"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10"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10"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10"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10"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10"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10"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10"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10"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10"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10"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1" t="str">
        <f ca="1">+IF(OFFSET('Water Data'!$D$27,0,10*ROW('Water Data'!D172))="","",OFFSET('Water Data'!$D$27,0,10*ROW('Water Data'!D172)))</f>
        <v/>
      </c>
      <c r="BT178" s="371" t="str">
        <f ca="1">+IF(OFFSET('Water Data'!$D$28,0,10*ROW('Water Data'!D172))="","",OFFSET('Water Data'!$D$28,0,10*ROW('Water Data'!D172)))</f>
        <v/>
      </c>
      <c r="BU178" s="371" t="str">
        <f ca="1">+IF(OFFSET('Water Data'!$D$29,0,10*ROW('Water Data'!D172))="","",OFFSET('Water Data'!$D$29,0,10*ROW('Water Data'!D172)))</f>
        <v/>
      </c>
      <c r="BV178" s="371" t="str">
        <f ca="1">+IF(OFFSET('Water Data'!$E$27,0,10*ROW('Water Data'!E172))="","",OFFSET('Water Data'!$E$27,0,10*ROW('Water Data'!E172)))</f>
        <v/>
      </c>
      <c r="BW178" s="371" t="str">
        <f ca="1">+IF(OFFSET('Water Data'!$E$28,0,10*ROW('Water Data'!E172))="","",OFFSET('Water Data'!$E$28,0,10*ROW('Water Data'!E172)))</f>
        <v/>
      </c>
      <c r="BX178" s="371" t="str">
        <f ca="1">+IF(OFFSET('Water Data'!$E$29,0,10*ROW('Water Data'!E172))="","",OFFSET('Water Data'!$E$29,0,10*ROW('Water Data'!E172)))</f>
        <v/>
      </c>
      <c r="BY178" s="371" t="str">
        <f ca="1">+IF(OFFSET('Water Data'!$F$27,0,10*ROW('Water Data'!F172))="","",OFFSET('Water Data'!$F$27,0,10*ROW('Water Data'!F172)))</f>
        <v/>
      </c>
      <c r="BZ178" s="371" t="str">
        <f ca="1">+IF(OFFSET('Water Data'!$F$28,0,10*ROW('Water Data'!F172))="","",OFFSET('Water Data'!$F$28,0,10*ROW('Water Data'!F172)))</f>
        <v/>
      </c>
      <c r="CA178" s="371" t="str">
        <f ca="1">+IF(OFFSET('Water Data'!$F$29,0,10*ROW('Water Data'!F172))="","",OFFSET('Water Data'!$F$29,0,10*ROW('Water Data'!F172)))</f>
        <v/>
      </c>
      <c r="CB178" s="371" t="str">
        <f ca="1">+IF(OFFSET('Water Data'!$G$27,0,10*ROW('Water Data'!G172))="","",OFFSET('Water Data'!$G$27,0,10*ROW('Water Data'!G172)))</f>
        <v/>
      </c>
      <c r="CC178" s="371" t="str">
        <f ca="1">+IF(OFFSET('Water Data'!$G$28,0,10*ROW('Water Data'!G172))="","",OFFSET('Water Data'!$G$28,0,10*ROW('Water Data'!G172)))</f>
        <v/>
      </c>
      <c r="CD178" s="371" t="str">
        <f ca="1">+IF(OFFSET('Water Data'!$G$29,0,10*ROW('Water Data'!G172))="","",OFFSET('Water Data'!$G$29,0,10*ROW('Water Data'!G172)))</f>
        <v/>
      </c>
      <c r="CE178" s="371" t="str">
        <f ca="1">+IF(OFFSET('Water Data'!$H$27,0,10*ROW('Water Data'!H172))="","",OFFSET('Water Data'!$H$27,0,10*ROW('Water Data'!H172)))</f>
        <v/>
      </c>
      <c r="CF178" s="371" t="str">
        <f ca="1">+IF(OFFSET('Water Data'!$H$28,0,10*ROW('Water Data'!H172))="","",OFFSET('Water Data'!$H$28,0,10*ROW('Water Data'!H172)))</f>
        <v/>
      </c>
      <c r="CG178" s="371" t="str">
        <f ca="1">+IF(OFFSET('Water Data'!$H$29,0,10*ROW('Water Data'!H172))="","",OFFSET('Water Data'!$H$29,0,10*ROW('Water Data'!H172)))</f>
        <v/>
      </c>
      <c r="CH178" s="371" t="str">
        <f ca="1">+IF(OFFSET('Water Data'!$I$27,0,10*ROW('Water Data'!I172))="","",OFFSET('Water Data'!$I$27,0,10*ROW('Water Data'!I172)))</f>
        <v/>
      </c>
      <c r="CI178" s="371" t="str">
        <f ca="1">+IF(OFFSET('Water Data'!$I$28,0,10*ROW('Water Data'!I172))="","",OFFSET('Water Data'!$I$28,0,10*ROW('Water Data'!I172)))</f>
        <v/>
      </c>
      <c r="CJ178" s="371" t="str">
        <f ca="1">+IF(OFFSET('Water Data'!$I$29,0,10*ROW('Water Data'!I172))="","",OFFSET('Water Data'!$I$29,0,10*ROW('Water Data'!I172)))</f>
        <v/>
      </c>
      <c r="CK178" s="371" t="str">
        <f ca="1">+IF(OFFSET('Sanitation Data'!$D$28,0,10*ROW('Sanitation Data'!D172))="","",OFFSET('Sanitation Data'!$D$28,0,10*ROW('Sanitation Data'!D172)))</f>
        <v/>
      </c>
      <c r="CL178" s="371" t="str">
        <f ca="1">+IF(OFFSET('Sanitation Data'!$D$29,0,10*ROW('Sanitation Data'!D172))="","",OFFSET('Sanitation Data'!$D$29,0,10*ROW('Sanitation Data'!D172)))</f>
        <v/>
      </c>
      <c r="CM178" s="371" t="str">
        <f ca="1">+IF(OFFSET('Sanitation Data'!$D$30,0,10*ROW('Sanitation Data'!D172))="","",OFFSET('Sanitation Data'!$D$30,0,10*ROW('Sanitation Data'!D172)))</f>
        <v/>
      </c>
      <c r="CN178" s="371" t="str">
        <f ca="1">+IF(OFFSET('Sanitation Data'!$D$31,0,10*ROW('Sanitation Data'!D172))="","",OFFSET('Sanitation Data'!$D$31,0,10*ROW('Sanitation Data'!D172)))</f>
        <v/>
      </c>
      <c r="CO178" s="371" t="str">
        <f ca="1">+IF(OFFSET('Sanitation Data'!$D$32,0,10*ROW('Sanitation Data'!D172))="","",OFFSET('Sanitation Data'!$D$32,0,10*ROW('Sanitation Data'!D172)))</f>
        <v/>
      </c>
      <c r="CP178" s="371" t="str">
        <f ca="1">+IF(OFFSET('Sanitation Data'!$E$28,0,10*ROW('Sanitation Data'!E172))="","",OFFSET('Sanitation Data'!$E$28,0,10*ROW('Sanitation Data'!E172)))</f>
        <v/>
      </c>
      <c r="CQ178" s="371" t="str">
        <f ca="1">+IF(OFFSET('Sanitation Data'!$E$29,0,10*ROW('Sanitation Data'!E172))="","",OFFSET('Sanitation Data'!$E$29,0,10*ROW('Sanitation Data'!E172)))</f>
        <v/>
      </c>
      <c r="CR178" s="371" t="str">
        <f ca="1">+IF(OFFSET('Sanitation Data'!$E$30,0,10*ROW('Sanitation Data'!E172))="","",OFFSET('Sanitation Data'!$E$30,0,10*ROW('Sanitation Data'!E172)))</f>
        <v/>
      </c>
      <c r="CS178" s="371" t="str">
        <f ca="1">+IF(OFFSET('Sanitation Data'!$E$31,0,10*ROW('Sanitation Data'!E172))="","",OFFSET('Sanitation Data'!$E$31,0,10*ROW('Sanitation Data'!E172)))</f>
        <v/>
      </c>
      <c r="CT178" s="371" t="str">
        <f ca="1">+IF(OFFSET('Sanitation Data'!$E$32,0,10*ROW('Sanitation Data'!E172))="","",OFFSET('Sanitation Data'!$E$32,0,10*ROW('Sanitation Data'!E172)))</f>
        <v/>
      </c>
      <c r="CU178" s="371" t="str">
        <f ca="1">+IF(OFFSET('Sanitation Data'!$F$28,0,10*ROW('Sanitation Data'!F172))="","",OFFSET('Sanitation Data'!$F$28,0,10*ROW('Sanitation Data'!F172)))</f>
        <v/>
      </c>
      <c r="CV178" s="371" t="str">
        <f ca="1">+IF(OFFSET('Sanitation Data'!$F$29,0,10*ROW('Sanitation Data'!F172))="","",OFFSET('Sanitation Data'!$F$29,0,10*ROW('Sanitation Data'!F172)))</f>
        <v/>
      </c>
      <c r="CW178" s="371" t="str">
        <f ca="1">+IF(OFFSET('Sanitation Data'!$F$30,0,10*ROW('Sanitation Data'!F172))="","",OFFSET('Sanitation Data'!$F$30,0,10*ROW('Sanitation Data'!F172)))</f>
        <v/>
      </c>
      <c r="CX178" s="371" t="str">
        <f ca="1">+IF(OFFSET('Sanitation Data'!$F$31,0,10*ROW('Sanitation Data'!F172))="","",OFFSET('Sanitation Data'!$F$31,0,10*ROW('Sanitation Data'!F172)))</f>
        <v/>
      </c>
      <c r="CY178" s="371" t="str">
        <f ca="1">+IF(OFFSET('Sanitation Data'!$F$32,0,10*ROW('Sanitation Data'!F172))="","",OFFSET('Sanitation Data'!$F$32,0,10*ROW('Sanitation Data'!F172)))</f>
        <v/>
      </c>
      <c r="CZ178" s="371" t="str">
        <f ca="1">+IF(OFFSET('Sanitation Data'!$G$28,0,10*ROW('Sanitation Data'!G172))="","",OFFSET('Sanitation Data'!$G$28,0,10*ROW('Sanitation Data'!G172)))</f>
        <v/>
      </c>
      <c r="DA178" s="371" t="str">
        <f ca="1">+IF(OFFSET('Sanitation Data'!$G$29,0,10*ROW('Sanitation Data'!G172))="","",OFFSET('Sanitation Data'!$G$29,0,10*ROW('Sanitation Data'!G172)))</f>
        <v/>
      </c>
      <c r="DB178" s="371" t="str">
        <f ca="1">+IF(OFFSET('Sanitation Data'!$G$30,0,10*ROW('Sanitation Data'!G172))="","",OFFSET('Sanitation Data'!$G$30,0,10*ROW('Sanitation Data'!G172)))</f>
        <v/>
      </c>
      <c r="DC178" s="371" t="str">
        <f ca="1">+IF(OFFSET('Sanitation Data'!$G$31,0,10*ROW('Sanitation Data'!G172))="","",OFFSET('Sanitation Data'!$G$31,0,10*ROW('Sanitation Data'!G172)))</f>
        <v/>
      </c>
      <c r="DD178" s="371" t="str">
        <f ca="1">+IF(OFFSET('Sanitation Data'!$G$32,0,10*ROW('Sanitation Data'!G172))="","",OFFSET('Sanitation Data'!$G$32,0,10*ROW('Sanitation Data'!G172)))</f>
        <v/>
      </c>
      <c r="DE178" s="371" t="str">
        <f ca="1">+IF(OFFSET('Sanitation Data'!$H$28,0,10*ROW('Sanitation Data'!H172))="","",OFFSET('Sanitation Data'!$H$28,0,10*ROW('Sanitation Data'!H172)))</f>
        <v/>
      </c>
      <c r="DF178" s="371" t="str">
        <f ca="1">+IF(OFFSET('Sanitation Data'!$H$29,0,10*ROW('Sanitation Data'!H172))="","",OFFSET('Sanitation Data'!$H$29,0,10*ROW('Sanitation Data'!H172)))</f>
        <v/>
      </c>
      <c r="DG178" s="371" t="str">
        <f ca="1">+IF(OFFSET('Sanitation Data'!$H$30,0,10*ROW('Sanitation Data'!H172))="","",OFFSET('Sanitation Data'!$H$30,0,10*ROW('Sanitation Data'!H172)))</f>
        <v/>
      </c>
      <c r="DH178" s="371" t="str">
        <f ca="1">+IF(OFFSET('Sanitation Data'!$H$31,0,10*ROW('Sanitation Data'!H172))="","",OFFSET('Sanitation Data'!$H$31,0,10*ROW('Sanitation Data'!H172)))</f>
        <v/>
      </c>
      <c r="DI178" s="371" t="str">
        <f ca="1">+IF(OFFSET('Sanitation Data'!$H$32,0,10*ROW('Sanitation Data'!H172))="","",OFFSET('Sanitation Data'!$H$32,0,10*ROW('Sanitation Data'!H172)))</f>
        <v/>
      </c>
      <c r="DJ178" s="371" t="str">
        <f ca="1">+IF(OFFSET('Sanitation Data'!$I$28,0,10*ROW('Sanitation Data'!I172))="","",OFFSET('Sanitation Data'!$I$28,0,10*ROW('Sanitation Data'!I172)))</f>
        <v/>
      </c>
      <c r="DK178" s="371" t="str">
        <f ca="1">+IF(OFFSET('Sanitation Data'!$I$29,0,10*ROW('Sanitation Data'!I172))="","",OFFSET('Sanitation Data'!$I$29,0,10*ROW('Sanitation Data'!I172)))</f>
        <v/>
      </c>
      <c r="DL178" s="371" t="str">
        <f ca="1">+IF(OFFSET('Sanitation Data'!$I$30,0,10*ROW('Sanitation Data'!I172))="","",OFFSET('Sanitation Data'!$I$30,0,10*ROW('Sanitation Data'!I172)))</f>
        <v/>
      </c>
      <c r="DM178" s="371" t="str">
        <f ca="1">+IF(OFFSET('Sanitation Data'!$I$31,0,10*ROW('Sanitation Data'!I172))="","",OFFSET('Sanitation Data'!$I$31,0,10*ROW('Sanitation Data'!I172)))</f>
        <v/>
      </c>
      <c r="DN178" s="371" t="str">
        <f ca="1">+IF(OFFSET('Sanitation Data'!$I$32,0,10*ROW('Sanitation Data'!I172))="","",OFFSET('Sanitation Data'!$I$32,0,10*ROW('Sanitation Data'!I172)))</f>
        <v/>
      </c>
      <c r="DO178" s="371" t="str">
        <f ca="1">+IF(OFFSET('Hygiene Data'!$D$11,0,10*ROW('Hygiene Data'!D172))="","",OFFSET('Hygiene Data'!$D$11,0,10*ROW('Hygiene Data'!D172)))</f>
        <v/>
      </c>
      <c r="DP178" s="371" t="str">
        <f ca="1">+IF(OFFSET('Hygiene Data'!$D$12,0,10*ROW('Hygiene Data'!D172))="","",OFFSET('Hygiene Data'!$D$12,0,10*ROW('Hygiene Data'!D172)))</f>
        <v/>
      </c>
      <c r="DQ178" s="371" t="str">
        <f ca="1">+IF(OFFSET('Hygiene Data'!$D$13,0,10*ROW('Hygiene Data'!D172))="","",OFFSET('Hygiene Data'!$D$13,0,10*ROW('Hygiene Data'!D172)))</f>
        <v/>
      </c>
      <c r="DR178" s="371" t="str">
        <f ca="1">+IF(OFFSET('Hygiene Data'!$E$11,0,10*ROW('Hygiene Data'!E172))="","",OFFSET('Hygiene Data'!$E$11,0,10*ROW('Hygiene Data'!E172)))</f>
        <v/>
      </c>
      <c r="DS178" s="371" t="str">
        <f ca="1">+IF(OFFSET('Hygiene Data'!$E$12,0,10*ROW('Hygiene Data'!E172))="","",OFFSET('Hygiene Data'!$E$12,0,10*ROW('Hygiene Data'!E172)))</f>
        <v/>
      </c>
      <c r="DT178" s="371" t="str">
        <f ca="1">+IF(OFFSET('Hygiene Data'!$E$13,0,10*ROW('Hygiene Data'!E172))="","",OFFSET('Hygiene Data'!$E$13,0,10*ROW('Hygiene Data'!E172)))</f>
        <v/>
      </c>
      <c r="DU178" s="371" t="str">
        <f ca="1">+IF(OFFSET('Hygiene Data'!$F$11,0,10*ROW('Hygiene Data'!F172))="","",OFFSET('Hygiene Data'!$F$11,0,10*ROW('Hygiene Data'!F172)))</f>
        <v/>
      </c>
      <c r="DV178" s="371" t="str">
        <f ca="1">+IF(OFFSET('Hygiene Data'!$F$12,0,10*ROW('Hygiene Data'!F172))="","",OFFSET('Hygiene Data'!$F$12,0,10*ROW('Hygiene Data'!F172)))</f>
        <v/>
      </c>
      <c r="DW178" s="371" t="str">
        <f ca="1">+IF(OFFSET('Hygiene Data'!$F$13,0,10*ROW('Hygiene Data'!F172))="","",OFFSET('Hygiene Data'!$F$13,0,10*ROW('Hygiene Data'!F172)))</f>
        <v/>
      </c>
      <c r="DX178" s="371" t="str">
        <f ca="1">+IF(OFFSET('Hygiene Data'!$G$11,0,10*ROW('Hygiene Data'!G172))="","",OFFSET('Hygiene Data'!$G$11,0,10*ROW('Hygiene Data'!G172)))</f>
        <v/>
      </c>
      <c r="DY178" s="371" t="str">
        <f ca="1">+IF(OFFSET('Hygiene Data'!$G$12,0,10*ROW('Hygiene Data'!G172))="","",OFFSET('Hygiene Data'!$G$12,0,10*ROW('Hygiene Data'!G172)))</f>
        <v/>
      </c>
      <c r="DZ178" s="371" t="str">
        <f ca="1">+IF(OFFSET('Hygiene Data'!$G$13,0,10*ROW('Hygiene Data'!G172))="","",OFFSET('Hygiene Data'!$G$13,0,10*ROW('Hygiene Data'!G172)))</f>
        <v/>
      </c>
      <c r="EA178" s="371" t="str">
        <f ca="1">+IF(OFFSET('Hygiene Data'!$H$11,0,10*ROW('Hygiene Data'!H172))="","",OFFSET('Hygiene Data'!$H$11,0,10*ROW('Hygiene Data'!H172)))</f>
        <v/>
      </c>
      <c r="EB178" s="371" t="str">
        <f ca="1">+IF(OFFSET('Hygiene Data'!$H$12,0,10*ROW('Hygiene Data'!H172))="","",OFFSET('Hygiene Data'!$H$12,0,10*ROW('Hygiene Data'!H172)))</f>
        <v/>
      </c>
      <c r="EC178" s="371" t="str">
        <f ca="1">+IF(OFFSET('Hygiene Data'!$H$13,0,10*ROW('Hygiene Data'!H172))="","",OFFSET('Hygiene Data'!$H$13,0,10*ROW('Hygiene Data'!H172)))</f>
        <v/>
      </c>
      <c r="ED178" s="371" t="str">
        <f ca="1">+IF(OFFSET('Hygiene Data'!$I$11,0,10*ROW('Hygiene Data'!I172))="","",OFFSET('Hygiene Data'!$I$11,0,10*ROW('Hygiene Data'!I172)))</f>
        <v/>
      </c>
      <c r="EE178" s="371" t="str">
        <f ca="1">+IF(OFFSET('Hygiene Data'!$I$12,0,10*ROW('Hygiene Data'!I172))="","",OFFSET('Hygiene Data'!$I$12,0,10*ROW('Hygiene Data'!I172)))</f>
        <v/>
      </c>
      <c r="EF178" s="371" t="str">
        <f ca="1">+IF(OFFSET('Hygiene Data'!$I$13,0,10*ROW('Hygiene Data'!I172))="","",OFFSET('Hygiene Data'!$I$13,0,10*ROW('Hygiene Data'!I172)))</f>
        <v/>
      </c>
    </row>
    <row r="179" spans="1:136" x14ac:dyDescent="0.25">
      <c r="A179" s="480" t="str">
        <f ca="1">+IF(OFFSET('Water Data'!$B$2,0,10*ROW('Water Data'!E173))="","",OFFSET('Water Data'!$B$2,0,10*ROW('Water Data'!E173)))</f>
        <v/>
      </c>
      <c r="B179" s="480"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7" t="str">
        <f t="shared" ca="1" si="2"/>
        <v/>
      </c>
      <c r="D179" s="508"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8"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8"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8"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8"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8"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8"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8"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8"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8"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8"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8"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8"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8"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8"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8"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8"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8"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9"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9"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9"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9"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9"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9"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9"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9"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9"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9"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9"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9"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9"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9"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9"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9"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9"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9"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9"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9"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9"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9"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9"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9"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9"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9"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9"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9"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9"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9"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10"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6"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10"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10"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10"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10"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10"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10"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10"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10"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10"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10"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10"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10"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10"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10"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10"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10"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1" t="str">
        <f ca="1">+IF(OFFSET('Water Data'!$D$27,0,10*ROW('Water Data'!D173))="","",OFFSET('Water Data'!$D$27,0,10*ROW('Water Data'!D173)))</f>
        <v/>
      </c>
      <c r="BT179" s="371" t="str">
        <f ca="1">+IF(OFFSET('Water Data'!$D$28,0,10*ROW('Water Data'!D173))="","",OFFSET('Water Data'!$D$28,0,10*ROW('Water Data'!D173)))</f>
        <v/>
      </c>
      <c r="BU179" s="371" t="str">
        <f ca="1">+IF(OFFSET('Water Data'!$D$29,0,10*ROW('Water Data'!D173))="","",OFFSET('Water Data'!$D$29,0,10*ROW('Water Data'!D173)))</f>
        <v/>
      </c>
      <c r="BV179" s="371" t="str">
        <f ca="1">+IF(OFFSET('Water Data'!$E$27,0,10*ROW('Water Data'!E173))="","",OFFSET('Water Data'!$E$27,0,10*ROW('Water Data'!E173)))</f>
        <v/>
      </c>
      <c r="BW179" s="371" t="str">
        <f ca="1">+IF(OFFSET('Water Data'!$E$28,0,10*ROW('Water Data'!E173))="","",OFFSET('Water Data'!$E$28,0,10*ROW('Water Data'!E173)))</f>
        <v/>
      </c>
      <c r="BX179" s="371" t="str">
        <f ca="1">+IF(OFFSET('Water Data'!$E$29,0,10*ROW('Water Data'!E173))="","",OFFSET('Water Data'!$E$29,0,10*ROW('Water Data'!E173)))</f>
        <v/>
      </c>
      <c r="BY179" s="371" t="str">
        <f ca="1">+IF(OFFSET('Water Data'!$F$27,0,10*ROW('Water Data'!F173))="","",OFFSET('Water Data'!$F$27,0,10*ROW('Water Data'!F173)))</f>
        <v/>
      </c>
      <c r="BZ179" s="371" t="str">
        <f ca="1">+IF(OFFSET('Water Data'!$F$28,0,10*ROW('Water Data'!F173))="","",OFFSET('Water Data'!$F$28,0,10*ROW('Water Data'!F173)))</f>
        <v/>
      </c>
      <c r="CA179" s="371" t="str">
        <f ca="1">+IF(OFFSET('Water Data'!$F$29,0,10*ROW('Water Data'!F173))="","",OFFSET('Water Data'!$F$29,0,10*ROW('Water Data'!F173)))</f>
        <v/>
      </c>
      <c r="CB179" s="371" t="str">
        <f ca="1">+IF(OFFSET('Water Data'!$G$27,0,10*ROW('Water Data'!G173))="","",OFFSET('Water Data'!$G$27,0,10*ROW('Water Data'!G173)))</f>
        <v/>
      </c>
      <c r="CC179" s="371" t="str">
        <f ca="1">+IF(OFFSET('Water Data'!$G$28,0,10*ROW('Water Data'!G173))="","",OFFSET('Water Data'!$G$28,0,10*ROW('Water Data'!G173)))</f>
        <v/>
      </c>
      <c r="CD179" s="371" t="str">
        <f ca="1">+IF(OFFSET('Water Data'!$G$29,0,10*ROW('Water Data'!G173))="","",OFFSET('Water Data'!$G$29,0,10*ROW('Water Data'!G173)))</f>
        <v/>
      </c>
      <c r="CE179" s="371" t="str">
        <f ca="1">+IF(OFFSET('Water Data'!$H$27,0,10*ROW('Water Data'!H173))="","",OFFSET('Water Data'!$H$27,0,10*ROW('Water Data'!H173)))</f>
        <v/>
      </c>
      <c r="CF179" s="371" t="str">
        <f ca="1">+IF(OFFSET('Water Data'!$H$28,0,10*ROW('Water Data'!H173))="","",OFFSET('Water Data'!$H$28,0,10*ROW('Water Data'!H173)))</f>
        <v/>
      </c>
      <c r="CG179" s="371" t="str">
        <f ca="1">+IF(OFFSET('Water Data'!$H$29,0,10*ROW('Water Data'!H173))="","",OFFSET('Water Data'!$H$29,0,10*ROW('Water Data'!H173)))</f>
        <v/>
      </c>
      <c r="CH179" s="371" t="str">
        <f ca="1">+IF(OFFSET('Water Data'!$I$27,0,10*ROW('Water Data'!I173))="","",OFFSET('Water Data'!$I$27,0,10*ROW('Water Data'!I173)))</f>
        <v/>
      </c>
      <c r="CI179" s="371" t="str">
        <f ca="1">+IF(OFFSET('Water Data'!$I$28,0,10*ROW('Water Data'!I173))="","",OFFSET('Water Data'!$I$28,0,10*ROW('Water Data'!I173)))</f>
        <v/>
      </c>
      <c r="CJ179" s="371" t="str">
        <f ca="1">+IF(OFFSET('Water Data'!$I$29,0,10*ROW('Water Data'!I173))="","",OFFSET('Water Data'!$I$29,0,10*ROW('Water Data'!I173)))</f>
        <v/>
      </c>
      <c r="CK179" s="371" t="str">
        <f ca="1">+IF(OFFSET('Sanitation Data'!$D$28,0,10*ROW('Sanitation Data'!D173))="","",OFFSET('Sanitation Data'!$D$28,0,10*ROW('Sanitation Data'!D173)))</f>
        <v/>
      </c>
      <c r="CL179" s="371" t="str">
        <f ca="1">+IF(OFFSET('Sanitation Data'!$D$29,0,10*ROW('Sanitation Data'!D173))="","",OFFSET('Sanitation Data'!$D$29,0,10*ROW('Sanitation Data'!D173)))</f>
        <v/>
      </c>
      <c r="CM179" s="371" t="str">
        <f ca="1">+IF(OFFSET('Sanitation Data'!$D$30,0,10*ROW('Sanitation Data'!D173))="","",OFFSET('Sanitation Data'!$D$30,0,10*ROW('Sanitation Data'!D173)))</f>
        <v/>
      </c>
      <c r="CN179" s="371" t="str">
        <f ca="1">+IF(OFFSET('Sanitation Data'!$D$31,0,10*ROW('Sanitation Data'!D173))="","",OFFSET('Sanitation Data'!$D$31,0,10*ROW('Sanitation Data'!D173)))</f>
        <v/>
      </c>
      <c r="CO179" s="371" t="str">
        <f ca="1">+IF(OFFSET('Sanitation Data'!$D$32,0,10*ROW('Sanitation Data'!D173))="","",OFFSET('Sanitation Data'!$D$32,0,10*ROW('Sanitation Data'!D173)))</f>
        <v/>
      </c>
      <c r="CP179" s="371" t="str">
        <f ca="1">+IF(OFFSET('Sanitation Data'!$E$28,0,10*ROW('Sanitation Data'!E173))="","",OFFSET('Sanitation Data'!$E$28,0,10*ROW('Sanitation Data'!E173)))</f>
        <v/>
      </c>
      <c r="CQ179" s="371" t="str">
        <f ca="1">+IF(OFFSET('Sanitation Data'!$E$29,0,10*ROW('Sanitation Data'!E173))="","",OFFSET('Sanitation Data'!$E$29,0,10*ROW('Sanitation Data'!E173)))</f>
        <v/>
      </c>
      <c r="CR179" s="371" t="str">
        <f ca="1">+IF(OFFSET('Sanitation Data'!$E$30,0,10*ROW('Sanitation Data'!E173))="","",OFFSET('Sanitation Data'!$E$30,0,10*ROW('Sanitation Data'!E173)))</f>
        <v/>
      </c>
      <c r="CS179" s="371" t="str">
        <f ca="1">+IF(OFFSET('Sanitation Data'!$E$31,0,10*ROW('Sanitation Data'!E173))="","",OFFSET('Sanitation Data'!$E$31,0,10*ROW('Sanitation Data'!E173)))</f>
        <v/>
      </c>
      <c r="CT179" s="371" t="str">
        <f ca="1">+IF(OFFSET('Sanitation Data'!$E$32,0,10*ROW('Sanitation Data'!E173))="","",OFFSET('Sanitation Data'!$E$32,0,10*ROW('Sanitation Data'!E173)))</f>
        <v/>
      </c>
      <c r="CU179" s="371" t="str">
        <f ca="1">+IF(OFFSET('Sanitation Data'!$F$28,0,10*ROW('Sanitation Data'!F173))="","",OFFSET('Sanitation Data'!$F$28,0,10*ROW('Sanitation Data'!F173)))</f>
        <v/>
      </c>
      <c r="CV179" s="371" t="str">
        <f ca="1">+IF(OFFSET('Sanitation Data'!$F$29,0,10*ROW('Sanitation Data'!F173))="","",OFFSET('Sanitation Data'!$F$29,0,10*ROW('Sanitation Data'!F173)))</f>
        <v/>
      </c>
      <c r="CW179" s="371" t="str">
        <f ca="1">+IF(OFFSET('Sanitation Data'!$F$30,0,10*ROW('Sanitation Data'!F173))="","",OFFSET('Sanitation Data'!$F$30,0,10*ROW('Sanitation Data'!F173)))</f>
        <v/>
      </c>
      <c r="CX179" s="371" t="str">
        <f ca="1">+IF(OFFSET('Sanitation Data'!$F$31,0,10*ROW('Sanitation Data'!F173))="","",OFFSET('Sanitation Data'!$F$31,0,10*ROW('Sanitation Data'!F173)))</f>
        <v/>
      </c>
      <c r="CY179" s="371" t="str">
        <f ca="1">+IF(OFFSET('Sanitation Data'!$F$32,0,10*ROW('Sanitation Data'!F173))="","",OFFSET('Sanitation Data'!$F$32,0,10*ROW('Sanitation Data'!F173)))</f>
        <v/>
      </c>
      <c r="CZ179" s="371" t="str">
        <f ca="1">+IF(OFFSET('Sanitation Data'!$G$28,0,10*ROW('Sanitation Data'!G173))="","",OFFSET('Sanitation Data'!$G$28,0,10*ROW('Sanitation Data'!G173)))</f>
        <v/>
      </c>
      <c r="DA179" s="371" t="str">
        <f ca="1">+IF(OFFSET('Sanitation Data'!$G$29,0,10*ROW('Sanitation Data'!G173))="","",OFFSET('Sanitation Data'!$G$29,0,10*ROW('Sanitation Data'!G173)))</f>
        <v/>
      </c>
      <c r="DB179" s="371" t="str">
        <f ca="1">+IF(OFFSET('Sanitation Data'!$G$30,0,10*ROW('Sanitation Data'!G173))="","",OFFSET('Sanitation Data'!$G$30,0,10*ROW('Sanitation Data'!G173)))</f>
        <v/>
      </c>
      <c r="DC179" s="371" t="str">
        <f ca="1">+IF(OFFSET('Sanitation Data'!$G$31,0,10*ROW('Sanitation Data'!G173))="","",OFFSET('Sanitation Data'!$G$31,0,10*ROW('Sanitation Data'!G173)))</f>
        <v/>
      </c>
      <c r="DD179" s="371" t="str">
        <f ca="1">+IF(OFFSET('Sanitation Data'!$G$32,0,10*ROW('Sanitation Data'!G173))="","",OFFSET('Sanitation Data'!$G$32,0,10*ROW('Sanitation Data'!G173)))</f>
        <v/>
      </c>
      <c r="DE179" s="371" t="str">
        <f ca="1">+IF(OFFSET('Sanitation Data'!$H$28,0,10*ROW('Sanitation Data'!H173))="","",OFFSET('Sanitation Data'!$H$28,0,10*ROW('Sanitation Data'!H173)))</f>
        <v/>
      </c>
      <c r="DF179" s="371" t="str">
        <f ca="1">+IF(OFFSET('Sanitation Data'!$H$29,0,10*ROW('Sanitation Data'!H173))="","",OFFSET('Sanitation Data'!$H$29,0,10*ROW('Sanitation Data'!H173)))</f>
        <v/>
      </c>
      <c r="DG179" s="371" t="str">
        <f ca="1">+IF(OFFSET('Sanitation Data'!$H$30,0,10*ROW('Sanitation Data'!H173))="","",OFFSET('Sanitation Data'!$H$30,0,10*ROW('Sanitation Data'!H173)))</f>
        <v/>
      </c>
      <c r="DH179" s="371" t="str">
        <f ca="1">+IF(OFFSET('Sanitation Data'!$H$31,0,10*ROW('Sanitation Data'!H173))="","",OFFSET('Sanitation Data'!$H$31,0,10*ROW('Sanitation Data'!H173)))</f>
        <v/>
      </c>
      <c r="DI179" s="371" t="str">
        <f ca="1">+IF(OFFSET('Sanitation Data'!$H$32,0,10*ROW('Sanitation Data'!H173))="","",OFFSET('Sanitation Data'!$H$32,0,10*ROW('Sanitation Data'!H173)))</f>
        <v/>
      </c>
      <c r="DJ179" s="371" t="str">
        <f ca="1">+IF(OFFSET('Sanitation Data'!$I$28,0,10*ROW('Sanitation Data'!I173))="","",OFFSET('Sanitation Data'!$I$28,0,10*ROW('Sanitation Data'!I173)))</f>
        <v/>
      </c>
      <c r="DK179" s="371" t="str">
        <f ca="1">+IF(OFFSET('Sanitation Data'!$I$29,0,10*ROW('Sanitation Data'!I173))="","",OFFSET('Sanitation Data'!$I$29,0,10*ROW('Sanitation Data'!I173)))</f>
        <v/>
      </c>
      <c r="DL179" s="371" t="str">
        <f ca="1">+IF(OFFSET('Sanitation Data'!$I$30,0,10*ROW('Sanitation Data'!I173))="","",OFFSET('Sanitation Data'!$I$30,0,10*ROW('Sanitation Data'!I173)))</f>
        <v/>
      </c>
      <c r="DM179" s="371" t="str">
        <f ca="1">+IF(OFFSET('Sanitation Data'!$I$31,0,10*ROW('Sanitation Data'!I173))="","",OFFSET('Sanitation Data'!$I$31,0,10*ROW('Sanitation Data'!I173)))</f>
        <v/>
      </c>
      <c r="DN179" s="371" t="str">
        <f ca="1">+IF(OFFSET('Sanitation Data'!$I$32,0,10*ROW('Sanitation Data'!I173))="","",OFFSET('Sanitation Data'!$I$32,0,10*ROW('Sanitation Data'!I173)))</f>
        <v/>
      </c>
      <c r="DO179" s="371" t="str">
        <f ca="1">+IF(OFFSET('Hygiene Data'!$D$11,0,10*ROW('Hygiene Data'!D173))="","",OFFSET('Hygiene Data'!$D$11,0,10*ROW('Hygiene Data'!D173)))</f>
        <v/>
      </c>
      <c r="DP179" s="371" t="str">
        <f ca="1">+IF(OFFSET('Hygiene Data'!$D$12,0,10*ROW('Hygiene Data'!D173))="","",OFFSET('Hygiene Data'!$D$12,0,10*ROW('Hygiene Data'!D173)))</f>
        <v/>
      </c>
      <c r="DQ179" s="371" t="str">
        <f ca="1">+IF(OFFSET('Hygiene Data'!$D$13,0,10*ROW('Hygiene Data'!D173))="","",OFFSET('Hygiene Data'!$D$13,0,10*ROW('Hygiene Data'!D173)))</f>
        <v/>
      </c>
      <c r="DR179" s="371" t="str">
        <f ca="1">+IF(OFFSET('Hygiene Data'!$E$11,0,10*ROW('Hygiene Data'!E173))="","",OFFSET('Hygiene Data'!$E$11,0,10*ROW('Hygiene Data'!E173)))</f>
        <v/>
      </c>
      <c r="DS179" s="371" t="str">
        <f ca="1">+IF(OFFSET('Hygiene Data'!$E$12,0,10*ROW('Hygiene Data'!E173))="","",OFFSET('Hygiene Data'!$E$12,0,10*ROW('Hygiene Data'!E173)))</f>
        <v/>
      </c>
      <c r="DT179" s="371" t="str">
        <f ca="1">+IF(OFFSET('Hygiene Data'!$E$13,0,10*ROW('Hygiene Data'!E173))="","",OFFSET('Hygiene Data'!$E$13,0,10*ROW('Hygiene Data'!E173)))</f>
        <v/>
      </c>
      <c r="DU179" s="371" t="str">
        <f ca="1">+IF(OFFSET('Hygiene Data'!$F$11,0,10*ROW('Hygiene Data'!F173))="","",OFFSET('Hygiene Data'!$F$11,0,10*ROW('Hygiene Data'!F173)))</f>
        <v/>
      </c>
      <c r="DV179" s="371" t="str">
        <f ca="1">+IF(OFFSET('Hygiene Data'!$F$12,0,10*ROW('Hygiene Data'!F173))="","",OFFSET('Hygiene Data'!$F$12,0,10*ROW('Hygiene Data'!F173)))</f>
        <v/>
      </c>
      <c r="DW179" s="371" t="str">
        <f ca="1">+IF(OFFSET('Hygiene Data'!$F$13,0,10*ROW('Hygiene Data'!F173))="","",OFFSET('Hygiene Data'!$F$13,0,10*ROW('Hygiene Data'!F173)))</f>
        <v/>
      </c>
      <c r="DX179" s="371" t="str">
        <f ca="1">+IF(OFFSET('Hygiene Data'!$G$11,0,10*ROW('Hygiene Data'!G173))="","",OFFSET('Hygiene Data'!$G$11,0,10*ROW('Hygiene Data'!G173)))</f>
        <v/>
      </c>
      <c r="DY179" s="371" t="str">
        <f ca="1">+IF(OFFSET('Hygiene Data'!$G$12,0,10*ROW('Hygiene Data'!G173))="","",OFFSET('Hygiene Data'!$G$12,0,10*ROW('Hygiene Data'!G173)))</f>
        <v/>
      </c>
      <c r="DZ179" s="371" t="str">
        <f ca="1">+IF(OFFSET('Hygiene Data'!$G$13,0,10*ROW('Hygiene Data'!G173))="","",OFFSET('Hygiene Data'!$G$13,0,10*ROW('Hygiene Data'!G173)))</f>
        <v/>
      </c>
      <c r="EA179" s="371" t="str">
        <f ca="1">+IF(OFFSET('Hygiene Data'!$H$11,0,10*ROW('Hygiene Data'!H173))="","",OFFSET('Hygiene Data'!$H$11,0,10*ROW('Hygiene Data'!H173)))</f>
        <v/>
      </c>
      <c r="EB179" s="371" t="str">
        <f ca="1">+IF(OFFSET('Hygiene Data'!$H$12,0,10*ROW('Hygiene Data'!H173))="","",OFFSET('Hygiene Data'!$H$12,0,10*ROW('Hygiene Data'!H173)))</f>
        <v/>
      </c>
      <c r="EC179" s="371" t="str">
        <f ca="1">+IF(OFFSET('Hygiene Data'!$H$13,0,10*ROW('Hygiene Data'!H173))="","",OFFSET('Hygiene Data'!$H$13,0,10*ROW('Hygiene Data'!H173)))</f>
        <v/>
      </c>
      <c r="ED179" s="371" t="str">
        <f ca="1">+IF(OFFSET('Hygiene Data'!$I$11,0,10*ROW('Hygiene Data'!I173))="","",OFFSET('Hygiene Data'!$I$11,0,10*ROW('Hygiene Data'!I173)))</f>
        <v/>
      </c>
      <c r="EE179" s="371" t="str">
        <f ca="1">+IF(OFFSET('Hygiene Data'!$I$12,0,10*ROW('Hygiene Data'!I173))="","",OFFSET('Hygiene Data'!$I$12,0,10*ROW('Hygiene Data'!I173)))</f>
        <v/>
      </c>
      <c r="EF179" s="371" t="str">
        <f ca="1">+IF(OFFSET('Hygiene Data'!$I$13,0,10*ROW('Hygiene Data'!I173))="","",OFFSET('Hygiene Data'!$I$13,0,10*ROW('Hygiene Data'!I173)))</f>
        <v/>
      </c>
    </row>
    <row r="180" spans="1:136" x14ac:dyDescent="0.25">
      <c r="A180" s="480" t="str">
        <f ca="1">+IF(OFFSET('Water Data'!$B$2,0,10*ROW('Water Data'!E174))="","",OFFSET('Water Data'!$B$2,0,10*ROW('Water Data'!E174)))</f>
        <v/>
      </c>
      <c r="B180" s="480"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7" t="str">
        <f t="shared" ca="1" si="2"/>
        <v/>
      </c>
      <c r="D180" s="508"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8"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8"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8"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8"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8"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8"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8"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8"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8"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8"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8"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8"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8"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8"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8"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8"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8"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9"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9"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9"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9"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9"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9"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9"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9"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9"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9"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9"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9"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9"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9"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9"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9"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9"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9"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9"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9"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9"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9"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9"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9"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9"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9"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9"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9"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9"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9"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10"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6"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10"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10"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10"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10"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10"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10"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10"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10"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10"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10"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10"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10"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10"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10"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10"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10"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1" t="str">
        <f ca="1">+IF(OFFSET('Water Data'!$D$27,0,10*ROW('Water Data'!D174))="","",OFFSET('Water Data'!$D$27,0,10*ROW('Water Data'!D174)))</f>
        <v/>
      </c>
      <c r="BT180" s="371" t="str">
        <f ca="1">+IF(OFFSET('Water Data'!$D$28,0,10*ROW('Water Data'!D174))="","",OFFSET('Water Data'!$D$28,0,10*ROW('Water Data'!D174)))</f>
        <v/>
      </c>
      <c r="BU180" s="371" t="str">
        <f ca="1">+IF(OFFSET('Water Data'!$D$29,0,10*ROW('Water Data'!D174))="","",OFFSET('Water Data'!$D$29,0,10*ROW('Water Data'!D174)))</f>
        <v/>
      </c>
      <c r="BV180" s="371" t="str">
        <f ca="1">+IF(OFFSET('Water Data'!$E$27,0,10*ROW('Water Data'!E174))="","",OFFSET('Water Data'!$E$27,0,10*ROW('Water Data'!E174)))</f>
        <v/>
      </c>
      <c r="BW180" s="371" t="str">
        <f ca="1">+IF(OFFSET('Water Data'!$E$28,0,10*ROW('Water Data'!E174))="","",OFFSET('Water Data'!$E$28,0,10*ROW('Water Data'!E174)))</f>
        <v/>
      </c>
      <c r="BX180" s="371" t="str">
        <f ca="1">+IF(OFFSET('Water Data'!$E$29,0,10*ROW('Water Data'!E174))="","",OFFSET('Water Data'!$E$29,0,10*ROW('Water Data'!E174)))</f>
        <v/>
      </c>
      <c r="BY180" s="371" t="str">
        <f ca="1">+IF(OFFSET('Water Data'!$F$27,0,10*ROW('Water Data'!F174))="","",OFFSET('Water Data'!$F$27,0,10*ROW('Water Data'!F174)))</f>
        <v/>
      </c>
      <c r="BZ180" s="371" t="str">
        <f ca="1">+IF(OFFSET('Water Data'!$F$28,0,10*ROW('Water Data'!F174))="","",OFFSET('Water Data'!$F$28,0,10*ROW('Water Data'!F174)))</f>
        <v/>
      </c>
      <c r="CA180" s="371" t="str">
        <f ca="1">+IF(OFFSET('Water Data'!$F$29,0,10*ROW('Water Data'!F174))="","",OFFSET('Water Data'!$F$29,0,10*ROW('Water Data'!F174)))</f>
        <v/>
      </c>
      <c r="CB180" s="371" t="str">
        <f ca="1">+IF(OFFSET('Water Data'!$G$27,0,10*ROW('Water Data'!G174))="","",OFFSET('Water Data'!$G$27,0,10*ROW('Water Data'!G174)))</f>
        <v/>
      </c>
      <c r="CC180" s="371" t="str">
        <f ca="1">+IF(OFFSET('Water Data'!$G$28,0,10*ROW('Water Data'!G174))="","",OFFSET('Water Data'!$G$28,0,10*ROW('Water Data'!G174)))</f>
        <v/>
      </c>
      <c r="CD180" s="371" t="str">
        <f ca="1">+IF(OFFSET('Water Data'!$G$29,0,10*ROW('Water Data'!G174))="","",OFFSET('Water Data'!$G$29,0,10*ROW('Water Data'!G174)))</f>
        <v/>
      </c>
      <c r="CE180" s="371" t="str">
        <f ca="1">+IF(OFFSET('Water Data'!$H$27,0,10*ROW('Water Data'!H174))="","",OFFSET('Water Data'!$H$27,0,10*ROW('Water Data'!H174)))</f>
        <v/>
      </c>
      <c r="CF180" s="371" t="str">
        <f ca="1">+IF(OFFSET('Water Data'!$H$28,0,10*ROW('Water Data'!H174))="","",OFFSET('Water Data'!$H$28,0,10*ROW('Water Data'!H174)))</f>
        <v/>
      </c>
      <c r="CG180" s="371" t="str">
        <f ca="1">+IF(OFFSET('Water Data'!$H$29,0,10*ROW('Water Data'!H174))="","",OFFSET('Water Data'!$H$29,0,10*ROW('Water Data'!H174)))</f>
        <v/>
      </c>
      <c r="CH180" s="371" t="str">
        <f ca="1">+IF(OFFSET('Water Data'!$I$27,0,10*ROW('Water Data'!I174))="","",OFFSET('Water Data'!$I$27,0,10*ROW('Water Data'!I174)))</f>
        <v/>
      </c>
      <c r="CI180" s="371" t="str">
        <f ca="1">+IF(OFFSET('Water Data'!$I$28,0,10*ROW('Water Data'!I174))="","",OFFSET('Water Data'!$I$28,0,10*ROW('Water Data'!I174)))</f>
        <v/>
      </c>
      <c r="CJ180" s="371" t="str">
        <f ca="1">+IF(OFFSET('Water Data'!$I$29,0,10*ROW('Water Data'!I174))="","",OFFSET('Water Data'!$I$29,0,10*ROW('Water Data'!I174)))</f>
        <v/>
      </c>
      <c r="CK180" s="371" t="str">
        <f ca="1">+IF(OFFSET('Sanitation Data'!$D$28,0,10*ROW('Sanitation Data'!D174))="","",OFFSET('Sanitation Data'!$D$28,0,10*ROW('Sanitation Data'!D174)))</f>
        <v/>
      </c>
      <c r="CL180" s="371" t="str">
        <f ca="1">+IF(OFFSET('Sanitation Data'!$D$29,0,10*ROW('Sanitation Data'!D174))="","",OFFSET('Sanitation Data'!$D$29,0,10*ROW('Sanitation Data'!D174)))</f>
        <v/>
      </c>
      <c r="CM180" s="371" t="str">
        <f ca="1">+IF(OFFSET('Sanitation Data'!$D$30,0,10*ROW('Sanitation Data'!D174))="","",OFFSET('Sanitation Data'!$D$30,0,10*ROW('Sanitation Data'!D174)))</f>
        <v/>
      </c>
      <c r="CN180" s="371" t="str">
        <f ca="1">+IF(OFFSET('Sanitation Data'!$D$31,0,10*ROW('Sanitation Data'!D174))="","",OFFSET('Sanitation Data'!$D$31,0,10*ROW('Sanitation Data'!D174)))</f>
        <v/>
      </c>
      <c r="CO180" s="371" t="str">
        <f ca="1">+IF(OFFSET('Sanitation Data'!$D$32,0,10*ROW('Sanitation Data'!D174))="","",OFFSET('Sanitation Data'!$D$32,0,10*ROW('Sanitation Data'!D174)))</f>
        <v/>
      </c>
      <c r="CP180" s="371" t="str">
        <f ca="1">+IF(OFFSET('Sanitation Data'!$E$28,0,10*ROW('Sanitation Data'!E174))="","",OFFSET('Sanitation Data'!$E$28,0,10*ROW('Sanitation Data'!E174)))</f>
        <v/>
      </c>
      <c r="CQ180" s="371" t="str">
        <f ca="1">+IF(OFFSET('Sanitation Data'!$E$29,0,10*ROW('Sanitation Data'!E174))="","",OFFSET('Sanitation Data'!$E$29,0,10*ROW('Sanitation Data'!E174)))</f>
        <v/>
      </c>
      <c r="CR180" s="371" t="str">
        <f ca="1">+IF(OFFSET('Sanitation Data'!$E$30,0,10*ROW('Sanitation Data'!E174))="","",OFFSET('Sanitation Data'!$E$30,0,10*ROW('Sanitation Data'!E174)))</f>
        <v/>
      </c>
      <c r="CS180" s="371" t="str">
        <f ca="1">+IF(OFFSET('Sanitation Data'!$E$31,0,10*ROW('Sanitation Data'!E174))="","",OFFSET('Sanitation Data'!$E$31,0,10*ROW('Sanitation Data'!E174)))</f>
        <v/>
      </c>
      <c r="CT180" s="371" t="str">
        <f ca="1">+IF(OFFSET('Sanitation Data'!$E$32,0,10*ROW('Sanitation Data'!E174))="","",OFFSET('Sanitation Data'!$E$32,0,10*ROW('Sanitation Data'!E174)))</f>
        <v/>
      </c>
      <c r="CU180" s="371" t="str">
        <f ca="1">+IF(OFFSET('Sanitation Data'!$F$28,0,10*ROW('Sanitation Data'!F174))="","",OFFSET('Sanitation Data'!$F$28,0,10*ROW('Sanitation Data'!F174)))</f>
        <v/>
      </c>
      <c r="CV180" s="371" t="str">
        <f ca="1">+IF(OFFSET('Sanitation Data'!$F$29,0,10*ROW('Sanitation Data'!F174))="","",OFFSET('Sanitation Data'!$F$29,0,10*ROW('Sanitation Data'!F174)))</f>
        <v/>
      </c>
      <c r="CW180" s="371" t="str">
        <f ca="1">+IF(OFFSET('Sanitation Data'!$F$30,0,10*ROW('Sanitation Data'!F174))="","",OFFSET('Sanitation Data'!$F$30,0,10*ROW('Sanitation Data'!F174)))</f>
        <v/>
      </c>
      <c r="CX180" s="371" t="str">
        <f ca="1">+IF(OFFSET('Sanitation Data'!$F$31,0,10*ROW('Sanitation Data'!F174))="","",OFFSET('Sanitation Data'!$F$31,0,10*ROW('Sanitation Data'!F174)))</f>
        <v/>
      </c>
      <c r="CY180" s="371" t="str">
        <f ca="1">+IF(OFFSET('Sanitation Data'!$F$32,0,10*ROW('Sanitation Data'!F174))="","",OFFSET('Sanitation Data'!$F$32,0,10*ROW('Sanitation Data'!F174)))</f>
        <v/>
      </c>
      <c r="CZ180" s="371" t="str">
        <f ca="1">+IF(OFFSET('Sanitation Data'!$G$28,0,10*ROW('Sanitation Data'!G174))="","",OFFSET('Sanitation Data'!$G$28,0,10*ROW('Sanitation Data'!G174)))</f>
        <v/>
      </c>
      <c r="DA180" s="371" t="str">
        <f ca="1">+IF(OFFSET('Sanitation Data'!$G$29,0,10*ROW('Sanitation Data'!G174))="","",OFFSET('Sanitation Data'!$G$29,0,10*ROW('Sanitation Data'!G174)))</f>
        <v/>
      </c>
      <c r="DB180" s="371" t="str">
        <f ca="1">+IF(OFFSET('Sanitation Data'!$G$30,0,10*ROW('Sanitation Data'!G174))="","",OFFSET('Sanitation Data'!$G$30,0,10*ROW('Sanitation Data'!G174)))</f>
        <v/>
      </c>
      <c r="DC180" s="371" t="str">
        <f ca="1">+IF(OFFSET('Sanitation Data'!$G$31,0,10*ROW('Sanitation Data'!G174))="","",OFFSET('Sanitation Data'!$G$31,0,10*ROW('Sanitation Data'!G174)))</f>
        <v/>
      </c>
      <c r="DD180" s="371" t="str">
        <f ca="1">+IF(OFFSET('Sanitation Data'!$G$32,0,10*ROW('Sanitation Data'!G174))="","",OFFSET('Sanitation Data'!$G$32,0,10*ROW('Sanitation Data'!G174)))</f>
        <v/>
      </c>
      <c r="DE180" s="371" t="str">
        <f ca="1">+IF(OFFSET('Sanitation Data'!$H$28,0,10*ROW('Sanitation Data'!H174))="","",OFFSET('Sanitation Data'!$H$28,0,10*ROW('Sanitation Data'!H174)))</f>
        <v/>
      </c>
      <c r="DF180" s="371" t="str">
        <f ca="1">+IF(OFFSET('Sanitation Data'!$H$29,0,10*ROW('Sanitation Data'!H174))="","",OFFSET('Sanitation Data'!$H$29,0,10*ROW('Sanitation Data'!H174)))</f>
        <v/>
      </c>
      <c r="DG180" s="371" t="str">
        <f ca="1">+IF(OFFSET('Sanitation Data'!$H$30,0,10*ROW('Sanitation Data'!H174))="","",OFFSET('Sanitation Data'!$H$30,0,10*ROW('Sanitation Data'!H174)))</f>
        <v/>
      </c>
      <c r="DH180" s="371" t="str">
        <f ca="1">+IF(OFFSET('Sanitation Data'!$H$31,0,10*ROW('Sanitation Data'!H174))="","",OFFSET('Sanitation Data'!$H$31,0,10*ROW('Sanitation Data'!H174)))</f>
        <v/>
      </c>
      <c r="DI180" s="371" t="str">
        <f ca="1">+IF(OFFSET('Sanitation Data'!$H$32,0,10*ROW('Sanitation Data'!H174))="","",OFFSET('Sanitation Data'!$H$32,0,10*ROW('Sanitation Data'!H174)))</f>
        <v/>
      </c>
      <c r="DJ180" s="371" t="str">
        <f ca="1">+IF(OFFSET('Sanitation Data'!$I$28,0,10*ROW('Sanitation Data'!I174))="","",OFFSET('Sanitation Data'!$I$28,0,10*ROW('Sanitation Data'!I174)))</f>
        <v/>
      </c>
      <c r="DK180" s="371" t="str">
        <f ca="1">+IF(OFFSET('Sanitation Data'!$I$29,0,10*ROW('Sanitation Data'!I174))="","",OFFSET('Sanitation Data'!$I$29,0,10*ROW('Sanitation Data'!I174)))</f>
        <v/>
      </c>
      <c r="DL180" s="371" t="str">
        <f ca="1">+IF(OFFSET('Sanitation Data'!$I$30,0,10*ROW('Sanitation Data'!I174))="","",OFFSET('Sanitation Data'!$I$30,0,10*ROW('Sanitation Data'!I174)))</f>
        <v/>
      </c>
      <c r="DM180" s="371" t="str">
        <f ca="1">+IF(OFFSET('Sanitation Data'!$I$31,0,10*ROW('Sanitation Data'!I174))="","",OFFSET('Sanitation Data'!$I$31,0,10*ROW('Sanitation Data'!I174)))</f>
        <v/>
      </c>
      <c r="DN180" s="371" t="str">
        <f ca="1">+IF(OFFSET('Sanitation Data'!$I$32,0,10*ROW('Sanitation Data'!I174))="","",OFFSET('Sanitation Data'!$I$32,0,10*ROW('Sanitation Data'!I174)))</f>
        <v/>
      </c>
      <c r="DO180" s="371" t="str">
        <f ca="1">+IF(OFFSET('Hygiene Data'!$D$11,0,10*ROW('Hygiene Data'!D174))="","",OFFSET('Hygiene Data'!$D$11,0,10*ROW('Hygiene Data'!D174)))</f>
        <v/>
      </c>
      <c r="DP180" s="371" t="str">
        <f ca="1">+IF(OFFSET('Hygiene Data'!$D$12,0,10*ROW('Hygiene Data'!D174))="","",OFFSET('Hygiene Data'!$D$12,0,10*ROW('Hygiene Data'!D174)))</f>
        <v/>
      </c>
      <c r="DQ180" s="371" t="str">
        <f ca="1">+IF(OFFSET('Hygiene Data'!$D$13,0,10*ROW('Hygiene Data'!D174))="","",OFFSET('Hygiene Data'!$D$13,0,10*ROW('Hygiene Data'!D174)))</f>
        <v/>
      </c>
      <c r="DR180" s="371" t="str">
        <f ca="1">+IF(OFFSET('Hygiene Data'!$E$11,0,10*ROW('Hygiene Data'!E174))="","",OFFSET('Hygiene Data'!$E$11,0,10*ROW('Hygiene Data'!E174)))</f>
        <v/>
      </c>
      <c r="DS180" s="371" t="str">
        <f ca="1">+IF(OFFSET('Hygiene Data'!$E$12,0,10*ROW('Hygiene Data'!E174))="","",OFFSET('Hygiene Data'!$E$12,0,10*ROW('Hygiene Data'!E174)))</f>
        <v/>
      </c>
      <c r="DT180" s="371" t="str">
        <f ca="1">+IF(OFFSET('Hygiene Data'!$E$13,0,10*ROW('Hygiene Data'!E174))="","",OFFSET('Hygiene Data'!$E$13,0,10*ROW('Hygiene Data'!E174)))</f>
        <v/>
      </c>
      <c r="DU180" s="371" t="str">
        <f ca="1">+IF(OFFSET('Hygiene Data'!$F$11,0,10*ROW('Hygiene Data'!F174))="","",OFFSET('Hygiene Data'!$F$11,0,10*ROW('Hygiene Data'!F174)))</f>
        <v/>
      </c>
      <c r="DV180" s="371" t="str">
        <f ca="1">+IF(OFFSET('Hygiene Data'!$F$12,0,10*ROW('Hygiene Data'!F174))="","",OFFSET('Hygiene Data'!$F$12,0,10*ROW('Hygiene Data'!F174)))</f>
        <v/>
      </c>
      <c r="DW180" s="371" t="str">
        <f ca="1">+IF(OFFSET('Hygiene Data'!$F$13,0,10*ROW('Hygiene Data'!F174))="","",OFFSET('Hygiene Data'!$F$13,0,10*ROW('Hygiene Data'!F174)))</f>
        <v/>
      </c>
      <c r="DX180" s="371" t="str">
        <f ca="1">+IF(OFFSET('Hygiene Data'!$G$11,0,10*ROW('Hygiene Data'!G174))="","",OFFSET('Hygiene Data'!$G$11,0,10*ROW('Hygiene Data'!G174)))</f>
        <v/>
      </c>
      <c r="DY180" s="371" t="str">
        <f ca="1">+IF(OFFSET('Hygiene Data'!$G$12,0,10*ROW('Hygiene Data'!G174))="","",OFFSET('Hygiene Data'!$G$12,0,10*ROW('Hygiene Data'!G174)))</f>
        <v/>
      </c>
      <c r="DZ180" s="371" t="str">
        <f ca="1">+IF(OFFSET('Hygiene Data'!$G$13,0,10*ROW('Hygiene Data'!G174))="","",OFFSET('Hygiene Data'!$G$13,0,10*ROW('Hygiene Data'!G174)))</f>
        <v/>
      </c>
      <c r="EA180" s="371" t="str">
        <f ca="1">+IF(OFFSET('Hygiene Data'!$H$11,0,10*ROW('Hygiene Data'!H174))="","",OFFSET('Hygiene Data'!$H$11,0,10*ROW('Hygiene Data'!H174)))</f>
        <v/>
      </c>
      <c r="EB180" s="371" t="str">
        <f ca="1">+IF(OFFSET('Hygiene Data'!$H$12,0,10*ROW('Hygiene Data'!H174))="","",OFFSET('Hygiene Data'!$H$12,0,10*ROW('Hygiene Data'!H174)))</f>
        <v/>
      </c>
      <c r="EC180" s="371" t="str">
        <f ca="1">+IF(OFFSET('Hygiene Data'!$H$13,0,10*ROW('Hygiene Data'!H174))="","",OFFSET('Hygiene Data'!$H$13,0,10*ROW('Hygiene Data'!H174)))</f>
        <v/>
      </c>
      <c r="ED180" s="371" t="str">
        <f ca="1">+IF(OFFSET('Hygiene Data'!$I$11,0,10*ROW('Hygiene Data'!I174))="","",OFFSET('Hygiene Data'!$I$11,0,10*ROW('Hygiene Data'!I174)))</f>
        <v/>
      </c>
      <c r="EE180" s="371" t="str">
        <f ca="1">+IF(OFFSET('Hygiene Data'!$I$12,0,10*ROW('Hygiene Data'!I174))="","",OFFSET('Hygiene Data'!$I$12,0,10*ROW('Hygiene Data'!I174)))</f>
        <v/>
      </c>
      <c r="EF180" s="371" t="str">
        <f ca="1">+IF(OFFSET('Hygiene Data'!$I$13,0,10*ROW('Hygiene Data'!I174))="","",OFFSET('Hygiene Data'!$I$13,0,10*ROW('Hygiene Data'!I174)))</f>
        <v/>
      </c>
    </row>
    <row r="181" spans="1:136" x14ac:dyDescent="0.25">
      <c r="A181" s="480" t="str">
        <f ca="1">+IF(OFFSET('Water Data'!$B$2,0,10*ROW('Water Data'!E175))="","",OFFSET('Water Data'!$B$2,0,10*ROW('Water Data'!E175)))</f>
        <v/>
      </c>
      <c r="B181" s="480"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7" t="str">
        <f t="shared" ca="1" si="2"/>
        <v/>
      </c>
      <c r="D181" s="508"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8"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8"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8"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8"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8"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8"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8"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8"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8"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8"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8"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8"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8"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8"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8"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8"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8"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9"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9"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9"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9"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9"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9"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9"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9"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9"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9"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9"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9"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9"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9"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9"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9"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9"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9"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9"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9"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9"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9"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9"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9"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9"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9"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9"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9"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9"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9"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10"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6"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10"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10"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10"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10"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10"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10"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10"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10"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10"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10"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10"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10"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10"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10"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10"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10"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1" t="str">
        <f ca="1">+IF(OFFSET('Water Data'!$D$27,0,10*ROW('Water Data'!D175))="","",OFFSET('Water Data'!$D$27,0,10*ROW('Water Data'!D175)))</f>
        <v/>
      </c>
      <c r="BT181" s="371" t="str">
        <f ca="1">+IF(OFFSET('Water Data'!$D$28,0,10*ROW('Water Data'!D175))="","",OFFSET('Water Data'!$D$28,0,10*ROW('Water Data'!D175)))</f>
        <v/>
      </c>
      <c r="BU181" s="371" t="str">
        <f ca="1">+IF(OFFSET('Water Data'!$D$29,0,10*ROW('Water Data'!D175))="","",OFFSET('Water Data'!$D$29,0,10*ROW('Water Data'!D175)))</f>
        <v/>
      </c>
      <c r="BV181" s="371" t="str">
        <f ca="1">+IF(OFFSET('Water Data'!$E$27,0,10*ROW('Water Data'!E175))="","",OFFSET('Water Data'!$E$27,0,10*ROW('Water Data'!E175)))</f>
        <v/>
      </c>
      <c r="BW181" s="371" t="str">
        <f ca="1">+IF(OFFSET('Water Data'!$E$28,0,10*ROW('Water Data'!E175))="","",OFFSET('Water Data'!$E$28,0,10*ROW('Water Data'!E175)))</f>
        <v/>
      </c>
      <c r="BX181" s="371" t="str">
        <f ca="1">+IF(OFFSET('Water Data'!$E$29,0,10*ROW('Water Data'!E175))="","",OFFSET('Water Data'!$E$29,0,10*ROW('Water Data'!E175)))</f>
        <v/>
      </c>
      <c r="BY181" s="371" t="str">
        <f ca="1">+IF(OFFSET('Water Data'!$F$27,0,10*ROW('Water Data'!F175))="","",OFFSET('Water Data'!$F$27,0,10*ROW('Water Data'!F175)))</f>
        <v/>
      </c>
      <c r="BZ181" s="371" t="str">
        <f ca="1">+IF(OFFSET('Water Data'!$F$28,0,10*ROW('Water Data'!F175))="","",OFFSET('Water Data'!$F$28,0,10*ROW('Water Data'!F175)))</f>
        <v/>
      </c>
      <c r="CA181" s="371" t="str">
        <f ca="1">+IF(OFFSET('Water Data'!$F$29,0,10*ROW('Water Data'!F175))="","",OFFSET('Water Data'!$F$29,0,10*ROW('Water Data'!F175)))</f>
        <v/>
      </c>
      <c r="CB181" s="371" t="str">
        <f ca="1">+IF(OFFSET('Water Data'!$G$27,0,10*ROW('Water Data'!G175))="","",OFFSET('Water Data'!$G$27,0,10*ROW('Water Data'!G175)))</f>
        <v/>
      </c>
      <c r="CC181" s="371" t="str">
        <f ca="1">+IF(OFFSET('Water Data'!$G$28,0,10*ROW('Water Data'!G175))="","",OFFSET('Water Data'!$G$28,0,10*ROW('Water Data'!G175)))</f>
        <v/>
      </c>
      <c r="CD181" s="371" t="str">
        <f ca="1">+IF(OFFSET('Water Data'!$G$29,0,10*ROW('Water Data'!G175))="","",OFFSET('Water Data'!$G$29,0,10*ROW('Water Data'!G175)))</f>
        <v/>
      </c>
      <c r="CE181" s="371" t="str">
        <f ca="1">+IF(OFFSET('Water Data'!$H$27,0,10*ROW('Water Data'!H175))="","",OFFSET('Water Data'!$H$27,0,10*ROW('Water Data'!H175)))</f>
        <v/>
      </c>
      <c r="CF181" s="371" t="str">
        <f ca="1">+IF(OFFSET('Water Data'!$H$28,0,10*ROW('Water Data'!H175))="","",OFFSET('Water Data'!$H$28,0,10*ROW('Water Data'!H175)))</f>
        <v/>
      </c>
      <c r="CG181" s="371" t="str">
        <f ca="1">+IF(OFFSET('Water Data'!$H$29,0,10*ROW('Water Data'!H175))="","",OFFSET('Water Data'!$H$29,0,10*ROW('Water Data'!H175)))</f>
        <v/>
      </c>
      <c r="CH181" s="371" t="str">
        <f ca="1">+IF(OFFSET('Water Data'!$I$27,0,10*ROW('Water Data'!I175))="","",OFFSET('Water Data'!$I$27,0,10*ROW('Water Data'!I175)))</f>
        <v/>
      </c>
      <c r="CI181" s="371" t="str">
        <f ca="1">+IF(OFFSET('Water Data'!$I$28,0,10*ROW('Water Data'!I175))="","",OFFSET('Water Data'!$I$28,0,10*ROW('Water Data'!I175)))</f>
        <v/>
      </c>
      <c r="CJ181" s="371" t="str">
        <f ca="1">+IF(OFFSET('Water Data'!$I$29,0,10*ROW('Water Data'!I175))="","",OFFSET('Water Data'!$I$29,0,10*ROW('Water Data'!I175)))</f>
        <v/>
      </c>
      <c r="CK181" s="371" t="str">
        <f ca="1">+IF(OFFSET('Sanitation Data'!$D$28,0,10*ROW('Sanitation Data'!D175))="","",OFFSET('Sanitation Data'!$D$28,0,10*ROW('Sanitation Data'!D175)))</f>
        <v/>
      </c>
      <c r="CL181" s="371" t="str">
        <f ca="1">+IF(OFFSET('Sanitation Data'!$D$29,0,10*ROW('Sanitation Data'!D175))="","",OFFSET('Sanitation Data'!$D$29,0,10*ROW('Sanitation Data'!D175)))</f>
        <v/>
      </c>
      <c r="CM181" s="371" t="str">
        <f ca="1">+IF(OFFSET('Sanitation Data'!$D$30,0,10*ROW('Sanitation Data'!D175))="","",OFFSET('Sanitation Data'!$D$30,0,10*ROW('Sanitation Data'!D175)))</f>
        <v/>
      </c>
      <c r="CN181" s="371" t="str">
        <f ca="1">+IF(OFFSET('Sanitation Data'!$D$31,0,10*ROW('Sanitation Data'!D175))="","",OFFSET('Sanitation Data'!$D$31,0,10*ROW('Sanitation Data'!D175)))</f>
        <v/>
      </c>
      <c r="CO181" s="371" t="str">
        <f ca="1">+IF(OFFSET('Sanitation Data'!$D$32,0,10*ROW('Sanitation Data'!D175))="","",OFFSET('Sanitation Data'!$D$32,0,10*ROW('Sanitation Data'!D175)))</f>
        <v/>
      </c>
      <c r="CP181" s="371" t="str">
        <f ca="1">+IF(OFFSET('Sanitation Data'!$E$28,0,10*ROW('Sanitation Data'!E175))="","",OFFSET('Sanitation Data'!$E$28,0,10*ROW('Sanitation Data'!E175)))</f>
        <v/>
      </c>
      <c r="CQ181" s="371" t="str">
        <f ca="1">+IF(OFFSET('Sanitation Data'!$E$29,0,10*ROW('Sanitation Data'!E175))="","",OFFSET('Sanitation Data'!$E$29,0,10*ROW('Sanitation Data'!E175)))</f>
        <v/>
      </c>
      <c r="CR181" s="371" t="str">
        <f ca="1">+IF(OFFSET('Sanitation Data'!$E$30,0,10*ROW('Sanitation Data'!E175))="","",OFFSET('Sanitation Data'!$E$30,0,10*ROW('Sanitation Data'!E175)))</f>
        <v/>
      </c>
      <c r="CS181" s="371" t="str">
        <f ca="1">+IF(OFFSET('Sanitation Data'!$E$31,0,10*ROW('Sanitation Data'!E175))="","",OFFSET('Sanitation Data'!$E$31,0,10*ROW('Sanitation Data'!E175)))</f>
        <v/>
      </c>
      <c r="CT181" s="371" t="str">
        <f ca="1">+IF(OFFSET('Sanitation Data'!$E$32,0,10*ROW('Sanitation Data'!E175))="","",OFFSET('Sanitation Data'!$E$32,0,10*ROW('Sanitation Data'!E175)))</f>
        <v/>
      </c>
      <c r="CU181" s="371" t="str">
        <f ca="1">+IF(OFFSET('Sanitation Data'!$F$28,0,10*ROW('Sanitation Data'!F175))="","",OFFSET('Sanitation Data'!$F$28,0,10*ROW('Sanitation Data'!F175)))</f>
        <v/>
      </c>
      <c r="CV181" s="371" t="str">
        <f ca="1">+IF(OFFSET('Sanitation Data'!$F$29,0,10*ROW('Sanitation Data'!F175))="","",OFFSET('Sanitation Data'!$F$29,0,10*ROW('Sanitation Data'!F175)))</f>
        <v/>
      </c>
      <c r="CW181" s="371" t="str">
        <f ca="1">+IF(OFFSET('Sanitation Data'!$F$30,0,10*ROW('Sanitation Data'!F175))="","",OFFSET('Sanitation Data'!$F$30,0,10*ROW('Sanitation Data'!F175)))</f>
        <v/>
      </c>
      <c r="CX181" s="371" t="str">
        <f ca="1">+IF(OFFSET('Sanitation Data'!$F$31,0,10*ROW('Sanitation Data'!F175))="","",OFFSET('Sanitation Data'!$F$31,0,10*ROW('Sanitation Data'!F175)))</f>
        <v/>
      </c>
      <c r="CY181" s="371" t="str">
        <f ca="1">+IF(OFFSET('Sanitation Data'!$F$32,0,10*ROW('Sanitation Data'!F175))="","",OFFSET('Sanitation Data'!$F$32,0,10*ROW('Sanitation Data'!F175)))</f>
        <v/>
      </c>
      <c r="CZ181" s="371" t="str">
        <f ca="1">+IF(OFFSET('Sanitation Data'!$G$28,0,10*ROW('Sanitation Data'!G175))="","",OFFSET('Sanitation Data'!$G$28,0,10*ROW('Sanitation Data'!G175)))</f>
        <v/>
      </c>
      <c r="DA181" s="371" t="str">
        <f ca="1">+IF(OFFSET('Sanitation Data'!$G$29,0,10*ROW('Sanitation Data'!G175))="","",OFFSET('Sanitation Data'!$G$29,0,10*ROW('Sanitation Data'!G175)))</f>
        <v/>
      </c>
      <c r="DB181" s="371" t="str">
        <f ca="1">+IF(OFFSET('Sanitation Data'!$G$30,0,10*ROW('Sanitation Data'!G175))="","",OFFSET('Sanitation Data'!$G$30,0,10*ROW('Sanitation Data'!G175)))</f>
        <v/>
      </c>
      <c r="DC181" s="371" t="str">
        <f ca="1">+IF(OFFSET('Sanitation Data'!$G$31,0,10*ROW('Sanitation Data'!G175))="","",OFFSET('Sanitation Data'!$G$31,0,10*ROW('Sanitation Data'!G175)))</f>
        <v/>
      </c>
      <c r="DD181" s="371" t="str">
        <f ca="1">+IF(OFFSET('Sanitation Data'!$G$32,0,10*ROW('Sanitation Data'!G175))="","",OFFSET('Sanitation Data'!$G$32,0,10*ROW('Sanitation Data'!G175)))</f>
        <v/>
      </c>
      <c r="DE181" s="371" t="str">
        <f ca="1">+IF(OFFSET('Sanitation Data'!$H$28,0,10*ROW('Sanitation Data'!H175))="","",OFFSET('Sanitation Data'!$H$28,0,10*ROW('Sanitation Data'!H175)))</f>
        <v/>
      </c>
      <c r="DF181" s="371" t="str">
        <f ca="1">+IF(OFFSET('Sanitation Data'!$H$29,0,10*ROW('Sanitation Data'!H175))="","",OFFSET('Sanitation Data'!$H$29,0,10*ROW('Sanitation Data'!H175)))</f>
        <v/>
      </c>
      <c r="DG181" s="371" t="str">
        <f ca="1">+IF(OFFSET('Sanitation Data'!$H$30,0,10*ROW('Sanitation Data'!H175))="","",OFFSET('Sanitation Data'!$H$30,0,10*ROW('Sanitation Data'!H175)))</f>
        <v/>
      </c>
      <c r="DH181" s="371" t="str">
        <f ca="1">+IF(OFFSET('Sanitation Data'!$H$31,0,10*ROW('Sanitation Data'!H175))="","",OFFSET('Sanitation Data'!$H$31,0,10*ROW('Sanitation Data'!H175)))</f>
        <v/>
      </c>
      <c r="DI181" s="371" t="str">
        <f ca="1">+IF(OFFSET('Sanitation Data'!$H$32,0,10*ROW('Sanitation Data'!H175))="","",OFFSET('Sanitation Data'!$H$32,0,10*ROW('Sanitation Data'!H175)))</f>
        <v/>
      </c>
      <c r="DJ181" s="371" t="str">
        <f ca="1">+IF(OFFSET('Sanitation Data'!$I$28,0,10*ROW('Sanitation Data'!I175))="","",OFFSET('Sanitation Data'!$I$28,0,10*ROW('Sanitation Data'!I175)))</f>
        <v/>
      </c>
      <c r="DK181" s="371" t="str">
        <f ca="1">+IF(OFFSET('Sanitation Data'!$I$29,0,10*ROW('Sanitation Data'!I175))="","",OFFSET('Sanitation Data'!$I$29,0,10*ROW('Sanitation Data'!I175)))</f>
        <v/>
      </c>
      <c r="DL181" s="371" t="str">
        <f ca="1">+IF(OFFSET('Sanitation Data'!$I$30,0,10*ROW('Sanitation Data'!I175))="","",OFFSET('Sanitation Data'!$I$30,0,10*ROW('Sanitation Data'!I175)))</f>
        <v/>
      </c>
      <c r="DM181" s="371" t="str">
        <f ca="1">+IF(OFFSET('Sanitation Data'!$I$31,0,10*ROW('Sanitation Data'!I175))="","",OFFSET('Sanitation Data'!$I$31,0,10*ROW('Sanitation Data'!I175)))</f>
        <v/>
      </c>
      <c r="DN181" s="371" t="str">
        <f ca="1">+IF(OFFSET('Sanitation Data'!$I$32,0,10*ROW('Sanitation Data'!I175))="","",OFFSET('Sanitation Data'!$I$32,0,10*ROW('Sanitation Data'!I175)))</f>
        <v/>
      </c>
      <c r="DO181" s="371" t="str">
        <f ca="1">+IF(OFFSET('Hygiene Data'!$D$11,0,10*ROW('Hygiene Data'!D175))="","",OFFSET('Hygiene Data'!$D$11,0,10*ROW('Hygiene Data'!D175)))</f>
        <v/>
      </c>
      <c r="DP181" s="371" t="str">
        <f ca="1">+IF(OFFSET('Hygiene Data'!$D$12,0,10*ROW('Hygiene Data'!D175))="","",OFFSET('Hygiene Data'!$D$12,0,10*ROW('Hygiene Data'!D175)))</f>
        <v/>
      </c>
      <c r="DQ181" s="371" t="str">
        <f ca="1">+IF(OFFSET('Hygiene Data'!$D$13,0,10*ROW('Hygiene Data'!D175))="","",OFFSET('Hygiene Data'!$D$13,0,10*ROW('Hygiene Data'!D175)))</f>
        <v/>
      </c>
      <c r="DR181" s="371" t="str">
        <f ca="1">+IF(OFFSET('Hygiene Data'!$E$11,0,10*ROW('Hygiene Data'!E175))="","",OFFSET('Hygiene Data'!$E$11,0,10*ROW('Hygiene Data'!E175)))</f>
        <v/>
      </c>
      <c r="DS181" s="371" t="str">
        <f ca="1">+IF(OFFSET('Hygiene Data'!$E$12,0,10*ROW('Hygiene Data'!E175))="","",OFFSET('Hygiene Data'!$E$12,0,10*ROW('Hygiene Data'!E175)))</f>
        <v/>
      </c>
      <c r="DT181" s="371" t="str">
        <f ca="1">+IF(OFFSET('Hygiene Data'!$E$13,0,10*ROW('Hygiene Data'!E175))="","",OFFSET('Hygiene Data'!$E$13,0,10*ROW('Hygiene Data'!E175)))</f>
        <v/>
      </c>
      <c r="DU181" s="371" t="str">
        <f ca="1">+IF(OFFSET('Hygiene Data'!$F$11,0,10*ROW('Hygiene Data'!F175))="","",OFFSET('Hygiene Data'!$F$11,0,10*ROW('Hygiene Data'!F175)))</f>
        <v/>
      </c>
      <c r="DV181" s="371" t="str">
        <f ca="1">+IF(OFFSET('Hygiene Data'!$F$12,0,10*ROW('Hygiene Data'!F175))="","",OFFSET('Hygiene Data'!$F$12,0,10*ROW('Hygiene Data'!F175)))</f>
        <v/>
      </c>
      <c r="DW181" s="371" t="str">
        <f ca="1">+IF(OFFSET('Hygiene Data'!$F$13,0,10*ROW('Hygiene Data'!F175))="","",OFFSET('Hygiene Data'!$F$13,0,10*ROW('Hygiene Data'!F175)))</f>
        <v/>
      </c>
      <c r="DX181" s="371" t="str">
        <f ca="1">+IF(OFFSET('Hygiene Data'!$G$11,0,10*ROW('Hygiene Data'!G175))="","",OFFSET('Hygiene Data'!$G$11,0,10*ROW('Hygiene Data'!G175)))</f>
        <v/>
      </c>
      <c r="DY181" s="371" t="str">
        <f ca="1">+IF(OFFSET('Hygiene Data'!$G$12,0,10*ROW('Hygiene Data'!G175))="","",OFFSET('Hygiene Data'!$G$12,0,10*ROW('Hygiene Data'!G175)))</f>
        <v/>
      </c>
      <c r="DZ181" s="371" t="str">
        <f ca="1">+IF(OFFSET('Hygiene Data'!$G$13,0,10*ROW('Hygiene Data'!G175))="","",OFFSET('Hygiene Data'!$G$13,0,10*ROW('Hygiene Data'!G175)))</f>
        <v/>
      </c>
      <c r="EA181" s="371" t="str">
        <f ca="1">+IF(OFFSET('Hygiene Data'!$H$11,0,10*ROW('Hygiene Data'!H175))="","",OFFSET('Hygiene Data'!$H$11,0,10*ROW('Hygiene Data'!H175)))</f>
        <v/>
      </c>
      <c r="EB181" s="371" t="str">
        <f ca="1">+IF(OFFSET('Hygiene Data'!$H$12,0,10*ROW('Hygiene Data'!H175))="","",OFFSET('Hygiene Data'!$H$12,0,10*ROW('Hygiene Data'!H175)))</f>
        <v/>
      </c>
      <c r="EC181" s="371" t="str">
        <f ca="1">+IF(OFFSET('Hygiene Data'!$H$13,0,10*ROW('Hygiene Data'!H175))="","",OFFSET('Hygiene Data'!$H$13,0,10*ROW('Hygiene Data'!H175)))</f>
        <v/>
      </c>
      <c r="ED181" s="371" t="str">
        <f ca="1">+IF(OFFSET('Hygiene Data'!$I$11,0,10*ROW('Hygiene Data'!I175))="","",OFFSET('Hygiene Data'!$I$11,0,10*ROW('Hygiene Data'!I175)))</f>
        <v/>
      </c>
      <c r="EE181" s="371" t="str">
        <f ca="1">+IF(OFFSET('Hygiene Data'!$I$12,0,10*ROW('Hygiene Data'!I175))="","",OFFSET('Hygiene Data'!$I$12,0,10*ROW('Hygiene Data'!I175)))</f>
        <v/>
      </c>
      <c r="EF181" s="371" t="str">
        <f ca="1">+IF(OFFSET('Hygiene Data'!$I$13,0,10*ROW('Hygiene Data'!I175))="","",OFFSET('Hygiene Data'!$I$13,0,10*ROW('Hygiene Data'!I175)))</f>
        <v/>
      </c>
    </row>
    <row r="182" spans="1:136" x14ac:dyDescent="0.25">
      <c r="A182" s="480" t="str">
        <f ca="1">+IF(OFFSET('Water Data'!$B$2,0,10*ROW('Water Data'!E176))="","",OFFSET('Water Data'!$B$2,0,10*ROW('Water Data'!E176)))</f>
        <v/>
      </c>
      <c r="B182" s="480"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7" t="str">
        <f t="shared" ca="1" si="2"/>
        <v/>
      </c>
      <c r="D182" s="508"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8"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8"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8"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8"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8"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8"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8"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8"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8"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8"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8"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8"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8"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8"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8"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8"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8"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9"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9"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9"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9"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9"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9"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9"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9"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9"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9"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9"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9"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9"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9"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9"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9"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9"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9"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9"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9"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9"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9"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9"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9"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9"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9"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9"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9"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9"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9"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10"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6"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10"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10"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10"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10"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10"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10"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10"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10"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10"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10"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10"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10"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10"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10"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10"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10"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1" t="str">
        <f ca="1">+IF(OFFSET('Water Data'!$D$27,0,10*ROW('Water Data'!D176))="","",OFFSET('Water Data'!$D$27,0,10*ROW('Water Data'!D176)))</f>
        <v/>
      </c>
      <c r="BT182" s="371" t="str">
        <f ca="1">+IF(OFFSET('Water Data'!$D$28,0,10*ROW('Water Data'!D176))="","",OFFSET('Water Data'!$D$28,0,10*ROW('Water Data'!D176)))</f>
        <v/>
      </c>
      <c r="BU182" s="371" t="str">
        <f ca="1">+IF(OFFSET('Water Data'!$D$29,0,10*ROW('Water Data'!D176))="","",OFFSET('Water Data'!$D$29,0,10*ROW('Water Data'!D176)))</f>
        <v/>
      </c>
      <c r="BV182" s="371" t="str">
        <f ca="1">+IF(OFFSET('Water Data'!$E$27,0,10*ROW('Water Data'!E176))="","",OFFSET('Water Data'!$E$27,0,10*ROW('Water Data'!E176)))</f>
        <v/>
      </c>
      <c r="BW182" s="371" t="str">
        <f ca="1">+IF(OFFSET('Water Data'!$E$28,0,10*ROW('Water Data'!E176))="","",OFFSET('Water Data'!$E$28,0,10*ROW('Water Data'!E176)))</f>
        <v/>
      </c>
      <c r="BX182" s="371" t="str">
        <f ca="1">+IF(OFFSET('Water Data'!$E$29,0,10*ROW('Water Data'!E176))="","",OFFSET('Water Data'!$E$29,0,10*ROW('Water Data'!E176)))</f>
        <v/>
      </c>
      <c r="BY182" s="371" t="str">
        <f ca="1">+IF(OFFSET('Water Data'!$F$27,0,10*ROW('Water Data'!F176))="","",OFFSET('Water Data'!$F$27,0,10*ROW('Water Data'!F176)))</f>
        <v/>
      </c>
      <c r="BZ182" s="371" t="str">
        <f ca="1">+IF(OFFSET('Water Data'!$F$28,0,10*ROW('Water Data'!F176))="","",OFFSET('Water Data'!$F$28,0,10*ROW('Water Data'!F176)))</f>
        <v/>
      </c>
      <c r="CA182" s="371" t="str">
        <f ca="1">+IF(OFFSET('Water Data'!$F$29,0,10*ROW('Water Data'!F176))="","",OFFSET('Water Data'!$F$29,0,10*ROW('Water Data'!F176)))</f>
        <v/>
      </c>
      <c r="CB182" s="371" t="str">
        <f ca="1">+IF(OFFSET('Water Data'!$G$27,0,10*ROW('Water Data'!G176))="","",OFFSET('Water Data'!$G$27,0,10*ROW('Water Data'!G176)))</f>
        <v/>
      </c>
      <c r="CC182" s="371" t="str">
        <f ca="1">+IF(OFFSET('Water Data'!$G$28,0,10*ROW('Water Data'!G176))="","",OFFSET('Water Data'!$G$28,0,10*ROW('Water Data'!G176)))</f>
        <v/>
      </c>
      <c r="CD182" s="371" t="str">
        <f ca="1">+IF(OFFSET('Water Data'!$G$29,0,10*ROW('Water Data'!G176))="","",OFFSET('Water Data'!$G$29,0,10*ROW('Water Data'!G176)))</f>
        <v/>
      </c>
      <c r="CE182" s="371" t="str">
        <f ca="1">+IF(OFFSET('Water Data'!$H$27,0,10*ROW('Water Data'!H176))="","",OFFSET('Water Data'!$H$27,0,10*ROW('Water Data'!H176)))</f>
        <v/>
      </c>
      <c r="CF182" s="371" t="str">
        <f ca="1">+IF(OFFSET('Water Data'!$H$28,0,10*ROW('Water Data'!H176))="","",OFFSET('Water Data'!$H$28,0,10*ROW('Water Data'!H176)))</f>
        <v/>
      </c>
      <c r="CG182" s="371" t="str">
        <f ca="1">+IF(OFFSET('Water Data'!$H$29,0,10*ROW('Water Data'!H176))="","",OFFSET('Water Data'!$H$29,0,10*ROW('Water Data'!H176)))</f>
        <v/>
      </c>
      <c r="CH182" s="371" t="str">
        <f ca="1">+IF(OFFSET('Water Data'!$I$27,0,10*ROW('Water Data'!I176))="","",OFFSET('Water Data'!$I$27,0,10*ROW('Water Data'!I176)))</f>
        <v/>
      </c>
      <c r="CI182" s="371" t="str">
        <f ca="1">+IF(OFFSET('Water Data'!$I$28,0,10*ROW('Water Data'!I176))="","",OFFSET('Water Data'!$I$28,0,10*ROW('Water Data'!I176)))</f>
        <v/>
      </c>
      <c r="CJ182" s="371" t="str">
        <f ca="1">+IF(OFFSET('Water Data'!$I$29,0,10*ROW('Water Data'!I176))="","",OFFSET('Water Data'!$I$29,0,10*ROW('Water Data'!I176)))</f>
        <v/>
      </c>
      <c r="CK182" s="371" t="str">
        <f ca="1">+IF(OFFSET('Sanitation Data'!$D$28,0,10*ROW('Sanitation Data'!D176))="","",OFFSET('Sanitation Data'!$D$28,0,10*ROW('Sanitation Data'!D176)))</f>
        <v/>
      </c>
      <c r="CL182" s="371" t="str">
        <f ca="1">+IF(OFFSET('Sanitation Data'!$D$29,0,10*ROW('Sanitation Data'!D176))="","",OFFSET('Sanitation Data'!$D$29,0,10*ROW('Sanitation Data'!D176)))</f>
        <v/>
      </c>
      <c r="CM182" s="371" t="str">
        <f ca="1">+IF(OFFSET('Sanitation Data'!$D$30,0,10*ROW('Sanitation Data'!D176))="","",OFFSET('Sanitation Data'!$D$30,0,10*ROW('Sanitation Data'!D176)))</f>
        <v/>
      </c>
      <c r="CN182" s="371" t="str">
        <f ca="1">+IF(OFFSET('Sanitation Data'!$D$31,0,10*ROW('Sanitation Data'!D176))="","",OFFSET('Sanitation Data'!$D$31,0,10*ROW('Sanitation Data'!D176)))</f>
        <v/>
      </c>
      <c r="CO182" s="371" t="str">
        <f ca="1">+IF(OFFSET('Sanitation Data'!$D$32,0,10*ROW('Sanitation Data'!D176))="","",OFFSET('Sanitation Data'!$D$32,0,10*ROW('Sanitation Data'!D176)))</f>
        <v/>
      </c>
      <c r="CP182" s="371" t="str">
        <f ca="1">+IF(OFFSET('Sanitation Data'!$E$28,0,10*ROW('Sanitation Data'!E176))="","",OFFSET('Sanitation Data'!$E$28,0,10*ROW('Sanitation Data'!E176)))</f>
        <v/>
      </c>
      <c r="CQ182" s="371" t="str">
        <f ca="1">+IF(OFFSET('Sanitation Data'!$E$29,0,10*ROW('Sanitation Data'!E176))="","",OFFSET('Sanitation Data'!$E$29,0,10*ROW('Sanitation Data'!E176)))</f>
        <v/>
      </c>
      <c r="CR182" s="371" t="str">
        <f ca="1">+IF(OFFSET('Sanitation Data'!$E$30,0,10*ROW('Sanitation Data'!E176))="","",OFFSET('Sanitation Data'!$E$30,0,10*ROW('Sanitation Data'!E176)))</f>
        <v/>
      </c>
      <c r="CS182" s="371" t="str">
        <f ca="1">+IF(OFFSET('Sanitation Data'!$E$31,0,10*ROW('Sanitation Data'!E176))="","",OFFSET('Sanitation Data'!$E$31,0,10*ROW('Sanitation Data'!E176)))</f>
        <v/>
      </c>
      <c r="CT182" s="371" t="str">
        <f ca="1">+IF(OFFSET('Sanitation Data'!$E$32,0,10*ROW('Sanitation Data'!E176))="","",OFFSET('Sanitation Data'!$E$32,0,10*ROW('Sanitation Data'!E176)))</f>
        <v/>
      </c>
      <c r="CU182" s="371" t="str">
        <f ca="1">+IF(OFFSET('Sanitation Data'!$F$28,0,10*ROW('Sanitation Data'!F176))="","",OFFSET('Sanitation Data'!$F$28,0,10*ROW('Sanitation Data'!F176)))</f>
        <v/>
      </c>
      <c r="CV182" s="371" t="str">
        <f ca="1">+IF(OFFSET('Sanitation Data'!$F$29,0,10*ROW('Sanitation Data'!F176))="","",OFFSET('Sanitation Data'!$F$29,0,10*ROW('Sanitation Data'!F176)))</f>
        <v/>
      </c>
      <c r="CW182" s="371" t="str">
        <f ca="1">+IF(OFFSET('Sanitation Data'!$F$30,0,10*ROW('Sanitation Data'!F176))="","",OFFSET('Sanitation Data'!$F$30,0,10*ROW('Sanitation Data'!F176)))</f>
        <v/>
      </c>
      <c r="CX182" s="371" t="str">
        <f ca="1">+IF(OFFSET('Sanitation Data'!$F$31,0,10*ROW('Sanitation Data'!F176))="","",OFFSET('Sanitation Data'!$F$31,0,10*ROW('Sanitation Data'!F176)))</f>
        <v/>
      </c>
      <c r="CY182" s="371" t="str">
        <f ca="1">+IF(OFFSET('Sanitation Data'!$F$32,0,10*ROW('Sanitation Data'!F176))="","",OFFSET('Sanitation Data'!$F$32,0,10*ROW('Sanitation Data'!F176)))</f>
        <v/>
      </c>
      <c r="CZ182" s="371" t="str">
        <f ca="1">+IF(OFFSET('Sanitation Data'!$G$28,0,10*ROW('Sanitation Data'!G176))="","",OFFSET('Sanitation Data'!$G$28,0,10*ROW('Sanitation Data'!G176)))</f>
        <v/>
      </c>
      <c r="DA182" s="371" t="str">
        <f ca="1">+IF(OFFSET('Sanitation Data'!$G$29,0,10*ROW('Sanitation Data'!G176))="","",OFFSET('Sanitation Data'!$G$29,0,10*ROW('Sanitation Data'!G176)))</f>
        <v/>
      </c>
      <c r="DB182" s="371" t="str">
        <f ca="1">+IF(OFFSET('Sanitation Data'!$G$30,0,10*ROW('Sanitation Data'!G176))="","",OFFSET('Sanitation Data'!$G$30,0,10*ROW('Sanitation Data'!G176)))</f>
        <v/>
      </c>
      <c r="DC182" s="371" t="str">
        <f ca="1">+IF(OFFSET('Sanitation Data'!$G$31,0,10*ROW('Sanitation Data'!G176))="","",OFFSET('Sanitation Data'!$G$31,0,10*ROW('Sanitation Data'!G176)))</f>
        <v/>
      </c>
      <c r="DD182" s="371" t="str">
        <f ca="1">+IF(OFFSET('Sanitation Data'!$G$32,0,10*ROW('Sanitation Data'!G176))="","",OFFSET('Sanitation Data'!$G$32,0,10*ROW('Sanitation Data'!G176)))</f>
        <v/>
      </c>
      <c r="DE182" s="371" t="str">
        <f ca="1">+IF(OFFSET('Sanitation Data'!$H$28,0,10*ROW('Sanitation Data'!H176))="","",OFFSET('Sanitation Data'!$H$28,0,10*ROW('Sanitation Data'!H176)))</f>
        <v/>
      </c>
      <c r="DF182" s="371" t="str">
        <f ca="1">+IF(OFFSET('Sanitation Data'!$H$29,0,10*ROW('Sanitation Data'!H176))="","",OFFSET('Sanitation Data'!$H$29,0,10*ROW('Sanitation Data'!H176)))</f>
        <v/>
      </c>
      <c r="DG182" s="371" t="str">
        <f ca="1">+IF(OFFSET('Sanitation Data'!$H$30,0,10*ROW('Sanitation Data'!H176))="","",OFFSET('Sanitation Data'!$H$30,0,10*ROW('Sanitation Data'!H176)))</f>
        <v/>
      </c>
      <c r="DH182" s="371" t="str">
        <f ca="1">+IF(OFFSET('Sanitation Data'!$H$31,0,10*ROW('Sanitation Data'!H176))="","",OFFSET('Sanitation Data'!$H$31,0,10*ROW('Sanitation Data'!H176)))</f>
        <v/>
      </c>
      <c r="DI182" s="371" t="str">
        <f ca="1">+IF(OFFSET('Sanitation Data'!$H$32,0,10*ROW('Sanitation Data'!H176))="","",OFFSET('Sanitation Data'!$H$32,0,10*ROW('Sanitation Data'!H176)))</f>
        <v/>
      </c>
      <c r="DJ182" s="371" t="str">
        <f ca="1">+IF(OFFSET('Sanitation Data'!$I$28,0,10*ROW('Sanitation Data'!I176))="","",OFFSET('Sanitation Data'!$I$28,0,10*ROW('Sanitation Data'!I176)))</f>
        <v/>
      </c>
      <c r="DK182" s="371" t="str">
        <f ca="1">+IF(OFFSET('Sanitation Data'!$I$29,0,10*ROW('Sanitation Data'!I176))="","",OFFSET('Sanitation Data'!$I$29,0,10*ROW('Sanitation Data'!I176)))</f>
        <v/>
      </c>
      <c r="DL182" s="371" t="str">
        <f ca="1">+IF(OFFSET('Sanitation Data'!$I$30,0,10*ROW('Sanitation Data'!I176))="","",OFFSET('Sanitation Data'!$I$30,0,10*ROW('Sanitation Data'!I176)))</f>
        <v/>
      </c>
      <c r="DM182" s="371" t="str">
        <f ca="1">+IF(OFFSET('Sanitation Data'!$I$31,0,10*ROW('Sanitation Data'!I176))="","",OFFSET('Sanitation Data'!$I$31,0,10*ROW('Sanitation Data'!I176)))</f>
        <v/>
      </c>
      <c r="DN182" s="371" t="str">
        <f ca="1">+IF(OFFSET('Sanitation Data'!$I$32,0,10*ROW('Sanitation Data'!I176))="","",OFFSET('Sanitation Data'!$I$32,0,10*ROW('Sanitation Data'!I176)))</f>
        <v/>
      </c>
      <c r="DO182" s="371" t="str">
        <f ca="1">+IF(OFFSET('Hygiene Data'!$D$11,0,10*ROW('Hygiene Data'!D176))="","",OFFSET('Hygiene Data'!$D$11,0,10*ROW('Hygiene Data'!D176)))</f>
        <v/>
      </c>
      <c r="DP182" s="371" t="str">
        <f ca="1">+IF(OFFSET('Hygiene Data'!$D$12,0,10*ROW('Hygiene Data'!D176))="","",OFFSET('Hygiene Data'!$D$12,0,10*ROW('Hygiene Data'!D176)))</f>
        <v/>
      </c>
      <c r="DQ182" s="371" t="str">
        <f ca="1">+IF(OFFSET('Hygiene Data'!$D$13,0,10*ROW('Hygiene Data'!D176))="","",OFFSET('Hygiene Data'!$D$13,0,10*ROW('Hygiene Data'!D176)))</f>
        <v/>
      </c>
      <c r="DR182" s="371" t="str">
        <f ca="1">+IF(OFFSET('Hygiene Data'!$E$11,0,10*ROW('Hygiene Data'!E176))="","",OFFSET('Hygiene Data'!$E$11,0,10*ROW('Hygiene Data'!E176)))</f>
        <v/>
      </c>
      <c r="DS182" s="371" t="str">
        <f ca="1">+IF(OFFSET('Hygiene Data'!$E$12,0,10*ROW('Hygiene Data'!E176))="","",OFFSET('Hygiene Data'!$E$12,0,10*ROW('Hygiene Data'!E176)))</f>
        <v/>
      </c>
      <c r="DT182" s="371" t="str">
        <f ca="1">+IF(OFFSET('Hygiene Data'!$E$13,0,10*ROW('Hygiene Data'!E176))="","",OFFSET('Hygiene Data'!$E$13,0,10*ROW('Hygiene Data'!E176)))</f>
        <v/>
      </c>
      <c r="DU182" s="371" t="str">
        <f ca="1">+IF(OFFSET('Hygiene Data'!$F$11,0,10*ROW('Hygiene Data'!F176))="","",OFFSET('Hygiene Data'!$F$11,0,10*ROW('Hygiene Data'!F176)))</f>
        <v/>
      </c>
      <c r="DV182" s="371" t="str">
        <f ca="1">+IF(OFFSET('Hygiene Data'!$F$12,0,10*ROW('Hygiene Data'!F176))="","",OFFSET('Hygiene Data'!$F$12,0,10*ROW('Hygiene Data'!F176)))</f>
        <v/>
      </c>
      <c r="DW182" s="371" t="str">
        <f ca="1">+IF(OFFSET('Hygiene Data'!$F$13,0,10*ROW('Hygiene Data'!F176))="","",OFFSET('Hygiene Data'!$F$13,0,10*ROW('Hygiene Data'!F176)))</f>
        <v/>
      </c>
      <c r="DX182" s="371" t="str">
        <f ca="1">+IF(OFFSET('Hygiene Data'!$G$11,0,10*ROW('Hygiene Data'!G176))="","",OFFSET('Hygiene Data'!$G$11,0,10*ROW('Hygiene Data'!G176)))</f>
        <v/>
      </c>
      <c r="DY182" s="371" t="str">
        <f ca="1">+IF(OFFSET('Hygiene Data'!$G$12,0,10*ROW('Hygiene Data'!G176))="","",OFFSET('Hygiene Data'!$G$12,0,10*ROW('Hygiene Data'!G176)))</f>
        <v/>
      </c>
      <c r="DZ182" s="371" t="str">
        <f ca="1">+IF(OFFSET('Hygiene Data'!$G$13,0,10*ROW('Hygiene Data'!G176))="","",OFFSET('Hygiene Data'!$G$13,0,10*ROW('Hygiene Data'!G176)))</f>
        <v/>
      </c>
      <c r="EA182" s="371" t="str">
        <f ca="1">+IF(OFFSET('Hygiene Data'!$H$11,0,10*ROW('Hygiene Data'!H176))="","",OFFSET('Hygiene Data'!$H$11,0,10*ROW('Hygiene Data'!H176)))</f>
        <v/>
      </c>
      <c r="EB182" s="371" t="str">
        <f ca="1">+IF(OFFSET('Hygiene Data'!$H$12,0,10*ROW('Hygiene Data'!H176))="","",OFFSET('Hygiene Data'!$H$12,0,10*ROW('Hygiene Data'!H176)))</f>
        <v/>
      </c>
      <c r="EC182" s="371" t="str">
        <f ca="1">+IF(OFFSET('Hygiene Data'!$H$13,0,10*ROW('Hygiene Data'!H176))="","",OFFSET('Hygiene Data'!$H$13,0,10*ROW('Hygiene Data'!H176)))</f>
        <v/>
      </c>
      <c r="ED182" s="371" t="str">
        <f ca="1">+IF(OFFSET('Hygiene Data'!$I$11,0,10*ROW('Hygiene Data'!I176))="","",OFFSET('Hygiene Data'!$I$11,0,10*ROW('Hygiene Data'!I176)))</f>
        <v/>
      </c>
      <c r="EE182" s="371" t="str">
        <f ca="1">+IF(OFFSET('Hygiene Data'!$I$12,0,10*ROW('Hygiene Data'!I176))="","",OFFSET('Hygiene Data'!$I$12,0,10*ROW('Hygiene Data'!I176)))</f>
        <v/>
      </c>
      <c r="EF182" s="371" t="str">
        <f ca="1">+IF(OFFSET('Hygiene Data'!$I$13,0,10*ROW('Hygiene Data'!I176))="","",OFFSET('Hygiene Data'!$I$13,0,10*ROW('Hygiene Data'!I176)))</f>
        <v/>
      </c>
    </row>
    <row r="183" spans="1:136" x14ac:dyDescent="0.25">
      <c r="A183" s="480" t="str">
        <f ca="1">+IF(OFFSET('Water Data'!$B$2,0,10*ROW('Water Data'!E177))="","",OFFSET('Water Data'!$B$2,0,10*ROW('Water Data'!E177)))</f>
        <v/>
      </c>
      <c r="B183" s="480"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7" t="str">
        <f t="shared" ca="1" si="2"/>
        <v/>
      </c>
      <c r="D183" s="508"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8"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8"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8"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8"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8"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8"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8"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8"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8"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8"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8"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8"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8"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8"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8"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8"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8"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9"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9"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9"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9"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9"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9"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9"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9"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9"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9"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9"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9"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9"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9"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9"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9"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9"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9"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9"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9"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9"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9"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9"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9"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9"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9"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9"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9"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9"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9"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10"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6"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10"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10"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10"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10"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10"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10"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10"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10"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10"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10"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10"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10"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10"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10"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10"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10"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1" t="str">
        <f ca="1">+IF(OFFSET('Water Data'!$D$27,0,10*ROW('Water Data'!D177))="","",OFFSET('Water Data'!$D$27,0,10*ROW('Water Data'!D177)))</f>
        <v/>
      </c>
      <c r="BT183" s="371" t="str">
        <f ca="1">+IF(OFFSET('Water Data'!$D$28,0,10*ROW('Water Data'!D177))="","",OFFSET('Water Data'!$D$28,0,10*ROW('Water Data'!D177)))</f>
        <v/>
      </c>
      <c r="BU183" s="371" t="str">
        <f ca="1">+IF(OFFSET('Water Data'!$D$29,0,10*ROW('Water Data'!D177))="","",OFFSET('Water Data'!$D$29,0,10*ROW('Water Data'!D177)))</f>
        <v/>
      </c>
      <c r="BV183" s="371" t="str">
        <f ca="1">+IF(OFFSET('Water Data'!$E$27,0,10*ROW('Water Data'!E177))="","",OFFSET('Water Data'!$E$27,0,10*ROW('Water Data'!E177)))</f>
        <v/>
      </c>
      <c r="BW183" s="371" t="str">
        <f ca="1">+IF(OFFSET('Water Data'!$E$28,0,10*ROW('Water Data'!E177))="","",OFFSET('Water Data'!$E$28,0,10*ROW('Water Data'!E177)))</f>
        <v/>
      </c>
      <c r="BX183" s="371" t="str">
        <f ca="1">+IF(OFFSET('Water Data'!$E$29,0,10*ROW('Water Data'!E177))="","",OFFSET('Water Data'!$E$29,0,10*ROW('Water Data'!E177)))</f>
        <v/>
      </c>
      <c r="BY183" s="371" t="str">
        <f ca="1">+IF(OFFSET('Water Data'!$F$27,0,10*ROW('Water Data'!F177))="","",OFFSET('Water Data'!$F$27,0,10*ROW('Water Data'!F177)))</f>
        <v/>
      </c>
      <c r="BZ183" s="371" t="str">
        <f ca="1">+IF(OFFSET('Water Data'!$F$28,0,10*ROW('Water Data'!F177))="","",OFFSET('Water Data'!$F$28,0,10*ROW('Water Data'!F177)))</f>
        <v/>
      </c>
      <c r="CA183" s="371" t="str">
        <f ca="1">+IF(OFFSET('Water Data'!$F$29,0,10*ROW('Water Data'!F177))="","",OFFSET('Water Data'!$F$29,0,10*ROW('Water Data'!F177)))</f>
        <v/>
      </c>
      <c r="CB183" s="371" t="str">
        <f ca="1">+IF(OFFSET('Water Data'!$G$27,0,10*ROW('Water Data'!G177))="","",OFFSET('Water Data'!$G$27,0,10*ROW('Water Data'!G177)))</f>
        <v/>
      </c>
      <c r="CC183" s="371" t="str">
        <f ca="1">+IF(OFFSET('Water Data'!$G$28,0,10*ROW('Water Data'!G177))="","",OFFSET('Water Data'!$G$28,0,10*ROW('Water Data'!G177)))</f>
        <v/>
      </c>
      <c r="CD183" s="371" t="str">
        <f ca="1">+IF(OFFSET('Water Data'!$G$29,0,10*ROW('Water Data'!G177))="","",OFFSET('Water Data'!$G$29,0,10*ROW('Water Data'!G177)))</f>
        <v/>
      </c>
      <c r="CE183" s="371" t="str">
        <f ca="1">+IF(OFFSET('Water Data'!$H$27,0,10*ROW('Water Data'!H177))="","",OFFSET('Water Data'!$H$27,0,10*ROW('Water Data'!H177)))</f>
        <v/>
      </c>
      <c r="CF183" s="371" t="str">
        <f ca="1">+IF(OFFSET('Water Data'!$H$28,0,10*ROW('Water Data'!H177))="","",OFFSET('Water Data'!$H$28,0,10*ROW('Water Data'!H177)))</f>
        <v/>
      </c>
      <c r="CG183" s="371" t="str">
        <f ca="1">+IF(OFFSET('Water Data'!$H$29,0,10*ROW('Water Data'!H177))="","",OFFSET('Water Data'!$H$29,0,10*ROW('Water Data'!H177)))</f>
        <v/>
      </c>
      <c r="CH183" s="371" t="str">
        <f ca="1">+IF(OFFSET('Water Data'!$I$27,0,10*ROW('Water Data'!I177))="","",OFFSET('Water Data'!$I$27,0,10*ROW('Water Data'!I177)))</f>
        <v/>
      </c>
      <c r="CI183" s="371" t="str">
        <f ca="1">+IF(OFFSET('Water Data'!$I$28,0,10*ROW('Water Data'!I177))="","",OFFSET('Water Data'!$I$28,0,10*ROW('Water Data'!I177)))</f>
        <v/>
      </c>
      <c r="CJ183" s="371" t="str">
        <f ca="1">+IF(OFFSET('Water Data'!$I$29,0,10*ROW('Water Data'!I177))="","",OFFSET('Water Data'!$I$29,0,10*ROW('Water Data'!I177)))</f>
        <v/>
      </c>
      <c r="CK183" s="371" t="str">
        <f ca="1">+IF(OFFSET('Sanitation Data'!$D$28,0,10*ROW('Sanitation Data'!D177))="","",OFFSET('Sanitation Data'!$D$28,0,10*ROW('Sanitation Data'!D177)))</f>
        <v/>
      </c>
      <c r="CL183" s="371" t="str">
        <f ca="1">+IF(OFFSET('Sanitation Data'!$D$29,0,10*ROW('Sanitation Data'!D177))="","",OFFSET('Sanitation Data'!$D$29,0,10*ROW('Sanitation Data'!D177)))</f>
        <v/>
      </c>
      <c r="CM183" s="371" t="str">
        <f ca="1">+IF(OFFSET('Sanitation Data'!$D$30,0,10*ROW('Sanitation Data'!D177))="","",OFFSET('Sanitation Data'!$D$30,0,10*ROW('Sanitation Data'!D177)))</f>
        <v/>
      </c>
      <c r="CN183" s="371" t="str">
        <f ca="1">+IF(OFFSET('Sanitation Data'!$D$31,0,10*ROW('Sanitation Data'!D177))="","",OFFSET('Sanitation Data'!$D$31,0,10*ROW('Sanitation Data'!D177)))</f>
        <v/>
      </c>
      <c r="CO183" s="371" t="str">
        <f ca="1">+IF(OFFSET('Sanitation Data'!$D$32,0,10*ROW('Sanitation Data'!D177))="","",OFFSET('Sanitation Data'!$D$32,0,10*ROW('Sanitation Data'!D177)))</f>
        <v/>
      </c>
      <c r="CP183" s="371" t="str">
        <f ca="1">+IF(OFFSET('Sanitation Data'!$E$28,0,10*ROW('Sanitation Data'!E177))="","",OFFSET('Sanitation Data'!$E$28,0,10*ROW('Sanitation Data'!E177)))</f>
        <v/>
      </c>
      <c r="CQ183" s="371" t="str">
        <f ca="1">+IF(OFFSET('Sanitation Data'!$E$29,0,10*ROW('Sanitation Data'!E177))="","",OFFSET('Sanitation Data'!$E$29,0,10*ROW('Sanitation Data'!E177)))</f>
        <v/>
      </c>
      <c r="CR183" s="371" t="str">
        <f ca="1">+IF(OFFSET('Sanitation Data'!$E$30,0,10*ROW('Sanitation Data'!E177))="","",OFFSET('Sanitation Data'!$E$30,0,10*ROW('Sanitation Data'!E177)))</f>
        <v/>
      </c>
      <c r="CS183" s="371" t="str">
        <f ca="1">+IF(OFFSET('Sanitation Data'!$E$31,0,10*ROW('Sanitation Data'!E177))="","",OFFSET('Sanitation Data'!$E$31,0,10*ROW('Sanitation Data'!E177)))</f>
        <v/>
      </c>
      <c r="CT183" s="371" t="str">
        <f ca="1">+IF(OFFSET('Sanitation Data'!$E$32,0,10*ROW('Sanitation Data'!E177))="","",OFFSET('Sanitation Data'!$E$32,0,10*ROW('Sanitation Data'!E177)))</f>
        <v/>
      </c>
      <c r="CU183" s="371" t="str">
        <f ca="1">+IF(OFFSET('Sanitation Data'!$F$28,0,10*ROW('Sanitation Data'!F177))="","",OFFSET('Sanitation Data'!$F$28,0,10*ROW('Sanitation Data'!F177)))</f>
        <v/>
      </c>
      <c r="CV183" s="371" t="str">
        <f ca="1">+IF(OFFSET('Sanitation Data'!$F$29,0,10*ROW('Sanitation Data'!F177))="","",OFFSET('Sanitation Data'!$F$29,0,10*ROW('Sanitation Data'!F177)))</f>
        <v/>
      </c>
      <c r="CW183" s="371" t="str">
        <f ca="1">+IF(OFFSET('Sanitation Data'!$F$30,0,10*ROW('Sanitation Data'!F177))="","",OFFSET('Sanitation Data'!$F$30,0,10*ROW('Sanitation Data'!F177)))</f>
        <v/>
      </c>
      <c r="CX183" s="371" t="str">
        <f ca="1">+IF(OFFSET('Sanitation Data'!$F$31,0,10*ROW('Sanitation Data'!F177))="","",OFFSET('Sanitation Data'!$F$31,0,10*ROW('Sanitation Data'!F177)))</f>
        <v/>
      </c>
      <c r="CY183" s="371" t="str">
        <f ca="1">+IF(OFFSET('Sanitation Data'!$F$32,0,10*ROW('Sanitation Data'!F177))="","",OFFSET('Sanitation Data'!$F$32,0,10*ROW('Sanitation Data'!F177)))</f>
        <v/>
      </c>
      <c r="CZ183" s="371" t="str">
        <f ca="1">+IF(OFFSET('Sanitation Data'!$G$28,0,10*ROW('Sanitation Data'!G177))="","",OFFSET('Sanitation Data'!$G$28,0,10*ROW('Sanitation Data'!G177)))</f>
        <v/>
      </c>
      <c r="DA183" s="371" t="str">
        <f ca="1">+IF(OFFSET('Sanitation Data'!$G$29,0,10*ROW('Sanitation Data'!G177))="","",OFFSET('Sanitation Data'!$G$29,0,10*ROW('Sanitation Data'!G177)))</f>
        <v/>
      </c>
      <c r="DB183" s="371" t="str">
        <f ca="1">+IF(OFFSET('Sanitation Data'!$G$30,0,10*ROW('Sanitation Data'!G177))="","",OFFSET('Sanitation Data'!$G$30,0,10*ROW('Sanitation Data'!G177)))</f>
        <v/>
      </c>
      <c r="DC183" s="371" t="str">
        <f ca="1">+IF(OFFSET('Sanitation Data'!$G$31,0,10*ROW('Sanitation Data'!G177))="","",OFFSET('Sanitation Data'!$G$31,0,10*ROW('Sanitation Data'!G177)))</f>
        <v/>
      </c>
      <c r="DD183" s="371" t="str">
        <f ca="1">+IF(OFFSET('Sanitation Data'!$G$32,0,10*ROW('Sanitation Data'!G177))="","",OFFSET('Sanitation Data'!$G$32,0,10*ROW('Sanitation Data'!G177)))</f>
        <v/>
      </c>
      <c r="DE183" s="371" t="str">
        <f ca="1">+IF(OFFSET('Sanitation Data'!$H$28,0,10*ROW('Sanitation Data'!H177))="","",OFFSET('Sanitation Data'!$H$28,0,10*ROW('Sanitation Data'!H177)))</f>
        <v/>
      </c>
      <c r="DF183" s="371" t="str">
        <f ca="1">+IF(OFFSET('Sanitation Data'!$H$29,0,10*ROW('Sanitation Data'!H177))="","",OFFSET('Sanitation Data'!$H$29,0,10*ROW('Sanitation Data'!H177)))</f>
        <v/>
      </c>
      <c r="DG183" s="371" t="str">
        <f ca="1">+IF(OFFSET('Sanitation Data'!$H$30,0,10*ROW('Sanitation Data'!H177))="","",OFFSET('Sanitation Data'!$H$30,0,10*ROW('Sanitation Data'!H177)))</f>
        <v/>
      </c>
      <c r="DH183" s="371" t="str">
        <f ca="1">+IF(OFFSET('Sanitation Data'!$H$31,0,10*ROW('Sanitation Data'!H177))="","",OFFSET('Sanitation Data'!$H$31,0,10*ROW('Sanitation Data'!H177)))</f>
        <v/>
      </c>
      <c r="DI183" s="371" t="str">
        <f ca="1">+IF(OFFSET('Sanitation Data'!$H$32,0,10*ROW('Sanitation Data'!H177))="","",OFFSET('Sanitation Data'!$H$32,0,10*ROW('Sanitation Data'!H177)))</f>
        <v/>
      </c>
      <c r="DJ183" s="371" t="str">
        <f ca="1">+IF(OFFSET('Sanitation Data'!$I$28,0,10*ROW('Sanitation Data'!I177))="","",OFFSET('Sanitation Data'!$I$28,0,10*ROW('Sanitation Data'!I177)))</f>
        <v/>
      </c>
      <c r="DK183" s="371" t="str">
        <f ca="1">+IF(OFFSET('Sanitation Data'!$I$29,0,10*ROW('Sanitation Data'!I177))="","",OFFSET('Sanitation Data'!$I$29,0,10*ROW('Sanitation Data'!I177)))</f>
        <v/>
      </c>
      <c r="DL183" s="371" t="str">
        <f ca="1">+IF(OFFSET('Sanitation Data'!$I$30,0,10*ROW('Sanitation Data'!I177))="","",OFFSET('Sanitation Data'!$I$30,0,10*ROW('Sanitation Data'!I177)))</f>
        <v/>
      </c>
      <c r="DM183" s="371" t="str">
        <f ca="1">+IF(OFFSET('Sanitation Data'!$I$31,0,10*ROW('Sanitation Data'!I177))="","",OFFSET('Sanitation Data'!$I$31,0,10*ROW('Sanitation Data'!I177)))</f>
        <v/>
      </c>
      <c r="DN183" s="371" t="str">
        <f ca="1">+IF(OFFSET('Sanitation Data'!$I$32,0,10*ROW('Sanitation Data'!I177))="","",OFFSET('Sanitation Data'!$I$32,0,10*ROW('Sanitation Data'!I177)))</f>
        <v/>
      </c>
      <c r="DO183" s="371" t="str">
        <f ca="1">+IF(OFFSET('Hygiene Data'!$D$11,0,10*ROW('Hygiene Data'!D177))="","",OFFSET('Hygiene Data'!$D$11,0,10*ROW('Hygiene Data'!D177)))</f>
        <v/>
      </c>
      <c r="DP183" s="371" t="str">
        <f ca="1">+IF(OFFSET('Hygiene Data'!$D$12,0,10*ROW('Hygiene Data'!D177))="","",OFFSET('Hygiene Data'!$D$12,0,10*ROW('Hygiene Data'!D177)))</f>
        <v/>
      </c>
      <c r="DQ183" s="371" t="str">
        <f ca="1">+IF(OFFSET('Hygiene Data'!$D$13,0,10*ROW('Hygiene Data'!D177))="","",OFFSET('Hygiene Data'!$D$13,0,10*ROW('Hygiene Data'!D177)))</f>
        <v/>
      </c>
      <c r="DR183" s="371" t="str">
        <f ca="1">+IF(OFFSET('Hygiene Data'!$E$11,0,10*ROW('Hygiene Data'!E177))="","",OFFSET('Hygiene Data'!$E$11,0,10*ROW('Hygiene Data'!E177)))</f>
        <v/>
      </c>
      <c r="DS183" s="371" t="str">
        <f ca="1">+IF(OFFSET('Hygiene Data'!$E$12,0,10*ROW('Hygiene Data'!E177))="","",OFFSET('Hygiene Data'!$E$12,0,10*ROW('Hygiene Data'!E177)))</f>
        <v/>
      </c>
      <c r="DT183" s="371" t="str">
        <f ca="1">+IF(OFFSET('Hygiene Data'!$E$13,0,10*ROW('Hygiene Data'!E177))="","",OFFSET('Hygiene Data'!$E$13,0,10*ROW('Hygiene Data'!E177)))</f>
        <v/>
      </c>
      <c r="DU183" s="371" t="str">
        <f ca="1">+IF(OFFSET('Hygiene Data'!$F$11,0,10*ROW('Hygiene Data'!F177))="","",OFFSET('Hygiene Data'!$F$11,0,10*ROW('Hygiene Data'!F177)))</f>
        <v/>
      </c>
      <c r="DV183" s="371" t="str">
        <f ca="1">+IF(OFFSET('Hygiene Data'!$F$12,0,10*ROW('Hygiene Data'!F177))="","",OFFSET('Hygiene Data'!$F$12,0,10*ROW('Hygiene Data'!F177)))</f>
        <v/>
      </c>
      <c r="DW183" s="371" t="str">
        <f ca="1">+IF(OFFSET('Hygiene Data'!$F$13,0,10*ROW('Hygiene Data'!F177))="","",OFFSET('Hygiene Data'!$F$13,0,10*ROW('Hygiene Data'!F177)))</f>
        <v/>
      </c>
      <c r="DX183" s="371" t="str">
        <f ca="1">+IF(OFFSET('Hygiene Data'!$G$11,0,10*ROW('Hygiene Data'!G177))="","",OFFSET('Hygiene Data'!$G$11,0,10*ROW('Hygiene Data'!G177)))</f>
        <v/>
      </c>
      <c r="DY183" s="371" t="str">
        <f ca="1">+IF(OFFSET('Hygiene Data'!$G$12,0,10*ROW('Hygiene Data'!G177))="","",OFFSET('Hygiene Data'!$G$12,0,10*ROW('Hygiene Data'!G177)))</f>
        <v/>
      </c>
      <c r="DZ183" s="371" t="str">
        <f ca="1">+IF(OFFSET('Hygiene Data'!$G$13,0,10*ROW('Hygiene Data'!G177))="","",OFFSET('Hygiene Data'!$G$13,0,10*ROW('Hygiene Data'!G177)))</f>
        <v/>
      </c>
      <c r="EA183" s="371" t="str">
        <f ca="1">+IF(OFFSET('Hygiene Data'!$H$11,0,10*ROW('Hygiene Data'!H177))="","",OFFSET('Hygiene Data'!$H$11,0,10*ROW('Hygiene Data'!H177)))</f>
        <v/>
      </c>
      <c r="EB183" s="371" t="str">
        <f ca="1">+IF(OFFSET('Hygiene Data'!$H$12,0,10*ROW('Hygiene Data'!H177))="","",OFFSET('Hygiene Data'!$H$12,0,10*ROW('Hygiene Data'!H177)))</f>
        <v/>
      </c>
      <c r="EC183" s="371" t="str">
        <f ca="1">+IF(OFFSET('Hygiene Data'!$H$13,0,10*ROW('Hygiene Data'!H177))="","",OFFSET('Hygiene Data'!$H$13,0,10*ROW('Hygiene Data'!H177)))</f>
        <v/>
      </c>
      <c r="ED183" s="371" t="str">
        <f ca="1">+IF(OFFSET('Hygiene Data'!$I$11,0,10*ROW('Hygiene Data'!I177))="","",OFFSET('Hygiene Data'!$I$11,0,10*ROW('Hygiene Data'!I177)))</f>
        <v/>
      </c>
      <c r="EE183" s="371" t="str">
        <f ca="1">+IF(OFFSET('Hygiene Data'!$I$12,0,10*ROW('Hygiene Data'!I177))="","",OFFSET('Hygiene Data'!$I$12,0,10*ROW('Hygiene Data'!I177)))</f>
        <v/>
      </c>
      <c r="EF183" s="371" t="str">
        <f ca="1">+IF(OFFSET('Hygiene Data'!$I$13,0,10*ROW('Hygiene Data'!I177))="","",OFFSET('Hygiene Data'!$I$13,0,10*ROW('Hygiene Data'!I177)))</f>
        <v/>
      </c>
    </row>
    <row r="184" spans="1:136" x14ac:dyDescent="0.25">
      <c r="A184" s="480" t="str">
        <f ca="1">+IF(OFFSET('Water Data'!$B$2,0,10*ROW('Water Data'!E178))="","",OFFSET('Water Data'!$B$2,0,10*ROW('Water Data'!E178)))</f>
        <v/>
      </c>
      <c r="B184" s="480"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7" t="str">
        <f t="shared" ca="1" si="2"/>
        <v/>
      </c>
      <c r="D184" s="508"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8"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8"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8"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8"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8"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8"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8"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8"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8"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8"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8"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8"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8"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8"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8"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8"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8"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9"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9"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9"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9"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9"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9"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9"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9"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9"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9"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9"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9"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9"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9"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9"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9"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9"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9"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9"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9"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9"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9"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9"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9"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9"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9"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9"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9"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9"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9"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10"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6"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10"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10"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10"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10"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10"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10"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10"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10"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10"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10"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10"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10"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10"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10"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10"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10"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1" t="str">
        <f ca="1">+IF(OFFSET('Water Data'!$D$27,0,10*ROW('Water Data'!D178))="","",OFFSET('Water Data'!$D$27,0,10*ROW('Water Data'!D178)))</f>
        <v/>
      </c>
      <c r="BT184" s="371" t="str">
        <f ca="1">+IF(OFFSET('Water Data'!$D$28,0,10*ROW('Water Data'!D178))="","",OFFSET('Water Data'!$D$28,0,10*ROW('Water Data'!D178)))</f>
        <v/>
      </c>
      <c r="BU184" s="371" t="str">
        <f ca="1">+IF(OFFSET('Water Data'!$D$29,0,10*ROW('Water Data'!D178))="","",OFFSET('Water Data'!$D$29,0,10*ROW('Water Data'!D178)))</f>
        <v/>
      </c>
      <c r="BV184" s="371" t="str">
        <f ca="1">+IF(OFFSET('Water Data'!$E$27,0,10*ROW('Water Data'!E178))="","",OFFSET('Water Data'!$E$27,0,10*ROW('Water Data'!E178)))</f>
        <v/>
      </c>
      <c r="BW184" s="371" t="str">
        <f ca="1">+IF(OFFSET('Water Data'!$E$28,0,10*ROW('Water Data'!E178))="","",OFFSET('Water Data'!$E$28,0,10*ROW('Water Data'!E178)))</f>
        <v/>
      </c>
      <c r="BX184" s="371" t="str">
        <f ca="1">+IF(OFFSET('Water Data'!$E$29,0,10*ROW('Water Data'!E178))="","",OFFSET('Water Data'!$E$29,0,10*ROW('Water Data'!E178)))</f>
        <v/>
      </c>
      <c r="BY184" s="371" t="str">
        <f ca="1">+IF(OFFSET('Water Data'!$F$27,0,10*ROW('Water Data'!F178))="","",OFFSET('Water Data'!$F$27,0,10*ROW('Water Data'!F178)))</f>
        <v/>
      </c>
      <c r="BZ184" s="371" t="str">
        <f ca="1">+IF(OFFSET('Water Data'!$F$28,0,10*ROW('Water Data'!F178))="","",OFFSET('Water Data'!$F$28,0,10*ROW('Water Data'!F178)))</f>
        <v/>
      </c>
      <c r="CA184" s="371" t="str">
        <f ca="1">+IF(OFFSET('Water Data'!$F$29,0,10*ROW('Water Data'!F178))="","",OFFSET('Water Data'!$F$29,0,10*ROW('Water Data'!F178)))</f>
        <v/>
      </c>
      <c r="CB184" s="371" t="str">
        <f ca="1">+IF(OFFSET('Water Data'!$G$27,0,10*ROW('Water Data'!G178))="","",OFFSET('Water Data'!$G$27,0,10*ROW('Water Data'!G178)))</f>
        <v/>
      </c>
      <c r="CC184" s="371" t="str">
        <f ca="1">+IF(OFFSET('Water Data'!$G$28,0,10*ROW('Water Data'!G178))="","",OFFSET('Water Data'!$G$28,0,10*ROW('Water Data'!G178)))</f>
        <v/>
      </c>
      <c r="CD184" s="371" t="str">
        <f ca="1">+IF(OFFSET('Water Data'!$G$29,0,10*ROW('Water Data'!G178))="","",OFFSET('Water Data'!$G$29,0,10*ROW('Water Data'!G178)))</f>
        <v/>
      </c>
      <c r="CE184" s="371" t="str">
        <f ca="1">+IF(OFFSET('Water Data'!$H$27,0,10*ROW('Water Data'!H178))="","",OFFSET('Water Data'!$H$27,0,10*ROW('Water Data'!H178)))</f>
        <v/>
      </c>
      <c r="CF184" s="371" t="str">
        <f ca="1">+IF(OFFSET('Water Data'!$H$28,0,10*ROW('Water Data'!H178))="","",OFFSET('Water Data'!$H$28,0,10*ROW('Water Data'!H178)))</f>
        <v/>
      </c>
      <c r="CG184" s="371" t="str">
        <f ca="1">+IF(OFFSET('Water Data'!$H$29,0,10*ROW('Water Data'!H178))="","",OFFSET('Water Data'!$H$29,0,10*ROW('Water Data'!H178)))</f>
        <v/>
      </c>
      <c r="CH184" s="371" t="str">
        <f ca="1">+IF(OFFSET('Water Data'!$I$27,0,10*ROW('Water Data'!I178))="","",OFFSET('Water Data'!$I$27,0,10*ROW('Water Data'!I178)))</f>
        <v/>
      </c>
      <c r="CI184" s="371" t="str">
        <f ca="1">+IF(OFFSET('Water Data'!$I$28,0,10*ROW('Water Data'!I178))="","",OFFSET('Water Data'!$I$28,0,10*ROW('Water Data'!I178)))</f>
        <v/>
      </c>
      <c r="CJ184" s="371" t="str">
        <f ca="1">+IF(OFFSET('Water Data'!$I$29,0,10*ROW('Water Data'!I178))="","",OFFSET('Water Data'!$I$29,0,10*ROW('Water Data'!I178)))</f>
        <v/>
      </c>
      <c r="CK184" s="371" t="str">
        <f ca="1">+IF(OFFSET('Sanitation Data'!$D$28,0,10*ROW('Sanitation Data'!D178))="","",OFFSET('Sanitation Data'!$D$28,0,10*ROW('Sanitation Data'!D178)))</f>
        <v/>
      </c>
      <c r="CL184" s="371" t="str">
        <f ca="1">+IF(OFFSET('Sanitation Data'!$D$29,0,10*ROW('Sanitation Data'!D178))="","",OFFSET('Sanitation Data'!$D$29,0,10*ROW('Sanitation Data'!D178)))</f>
        <v/>
      </c>
      <c r="CM184" s="371" t="str">
        <f ca="1">+IF(OFFSET('Sanitation Data'!$D$30,0,10*ROW('Sanitation Data'!D178))="","",OFFSET('Sanitation Data'!$D$30,0,10*ROW('Sanitation Data'!D178)))</f>
        <v/>
      </c>
      <c r="CN184" s="371" t="str">
        <f ca="1">+IF(OFFSET('Sanitation Data'!$D$31,0,10*ROW('Sanitation Data'!D178))="","",OFFSET('Sanitation Data'!$D$31,0,10*ROW('Sanitation Data'!D178)))</f>
        <v/>
      </c>
      <c r="CO184" s="371" t="str">
        <f ca="1">+IF(OFFSET('Sanitation Data'!$D$32,0,10*ROW('Sanitation Data'!D178))="","",OFFSET('Sanitation Data'!$D$32,0,10*ROW('Sanitation Data'!D178)))</f>
        <v/>
      </c>
      <c r="CP184" s="371" t="str">
        <f ca="1">+IF(OFFSET('Sanitation Data'!$E$28,0,10*ROW('Sanitation Data'!E178))="","",OFFSET('Sanitation Data'!$E$28,0,10*ROW('Sanitation Data'!E178)))</f>
        <v/>
      </c>
      <c r="CQ184" s="371" t="str">
        <f ca="1">+IF(OFFSET('Sanitation Data'!$E$29,0,10*ROW('Sanitation Data'!E178))="","",OFFSET('Sanitation Data'!$E$29,0,10*ROW('Sanitation Data'!E178)))</f>
        <v/>
      </c>
      <c r="CR184" s="371" t="str">
        <f ca="1">+IF(OFFSET('Sanitation Data'!$E$30,0,10*ROW('Sanitation Data'!E178))="","",OFFSET('Sanitation Data'!$E$30,0,10*ROW('Sanitation Data'!E178)))</f>
        <v/>
      </c>
      <c r="CS184" s="371" t="str">
        <f ca="1">+IF(OFFSET('Sanitation Data'!$E$31,0,10*ROW('Sanitation Data'!E178))="","",OFFSET('Sanitation Data'!$E$31,0,10*ROW('Sanitation Data'!E178)))</f>
        <v/>
      </c>
      <c r="CT184" s="371" t="str">
        <f ca="1">+IF(OFFSET('Sanitation Data'!$E$32,0,10*ROW('Sanitation Data'!E178))="","",OFFSET('Sanitation Data'!$E$32,0,10*ROW('Sanitation Data'!E178)))</f>
        <v/>
      </c>
      <c r="CU184" s="371" t="str">
        <f ca="1">+IF(OFFSET('Sanitation Data'!$F$28,0,10*ROW('Sanitation Data'!F178))="","",OFFSET('Sanitation Data'!$F$28,0,10*ROW('Sanitation Data'!F178)))</f>
        <v/>
      </c>
      <c r="CV184" s="371" t="str">
        <f ca="1">+IF(OFFSET('Sanitation Data'!$F$29,0,10*ROW('Sanitation Data'!F178))="","",OFFSET('Sanitation Data'!$F$29,0,10*ROW('Sanitation Data'!F178)))</f>
        <v/>
      </c>
      <c r="CW184" s="371" t="str">
        <f ca="1">+IF(OFFSET('Sanitation Data'!$F$30,0,10*ROW('Sanitation Data'!F178))="","",OFFSET('Sanitation Data'!$F$30,0,10*ROW('Sanitation Data'!F178)))</f>
        <v/>
      </c>
      <c r="CX184" s="371" t="str">
        <f ca="1">+IF(OFFSET('Sanitation Data'!$F$31,0,10*ROW('Sanitation Data'!F178))="","",OFFSET('Sanitation Data'!$F$31,0,10*ROW('Sanitation Data'!F178)))</f>
        <v/>
      </c>
      <c r="CY184" s="371" t="str">
        <f ca="1">+IF(OFFSET('Sanitation Data'!$F$32,0,10*ROW('Sanitation Data'!F178))="","",OFFSET('Sanitation Data'!$F$32,0,10*ROW('Sanitation Data'!F178)))</f>
        <v/>
      </c>
      <c r="CZ184" s="371" t="str">
        <f ca="1">+IF(OFFSET('Sanitation Data'!$G$28,0,10*ROW('Sanitation Data'!G178))="","",OFFSET('Sanitation Data'!$G$28,0,10*ROW('Sanitation Data'!G178)))</f>
        <v/>
      </c>
      <c r="DA184" s="371" t="str">
        <f ca="1">+IF(OFFSET('Sanitation Data'!$G$29,0,10*ROW('Sanitation Data'!G178))="","",OFFSET('Sanitation Data'!$G$29,0,10*ROW('Sanitation Data'!G178)))</f>
        <v/>
      </c>
      <c r="DB184" s="371" t="str">
        <f ca="1">+IF(OFFSET('Sanitation Data'!$G$30,0,10*ROW('Sanitation Data'!G178))="","",OFFSET('Sanitation Data'!$G$30,0,10*ROW('Sanitation Data'!G178)))</f>
        <v/>
      </c>
      <c r="DC184" s="371" t="str">
        <f ca="1">+IF(OFFSET('Sanitation Data'!$G$31,0,10*ROW('Sanitation Data'!G178))="","",OFFSET('Sanitation Data'!$G$31,0,10*ROW('Sanitation Data'!G178)))</f>
        <v/>
      </c>
      <c r="DD184" s="371" t="str">
        <f ca="1">+IF(OFFSET('Sanitation Data'!$G$32,0,10*ROW('Sanitation Data'!G178))="","",OFFSET('Sanitation Data'!$G$32,0,10*ROW('Sanitation Data'!G178)))</f>
        <v/>
      </c>
      <c r="DE184" s="371" t="str">
        <f ca="1">+IF(OFFSET('Sanitation Data'!$H$28,0,10*ROW('Sanitation Data'!H178))="","",OFFSET('Sanitation Data'!$H$28,0,10*ROW('Sanitation Data'!H178)))</f>
        <v/>
      </c>
      <c r="DF184" s="371" t="str">
        <f ca="1">+IF(OFFSET('Sanitation Data'!$H$29,0,10*ROW('Sanitation Data'!H178))="","",OFFSET('Sanitation Data'!$H$29,0,10*ROW('Sanitation Data'!H178)))</f>
        <v/>
      </c>
      <c r="DG184" s="371" t="str">
        <f ca="1">+IF(OFFSET('Sanitation Data'!$H$30,0,10*ROW('Sanitation Data'!H178))="","",OFFSET('Sanitation Data'!$H$30,0,10*ROW('Sanitation Data'!H178)))</f>
        <v/>
      </c>
      <c r="DH184" s="371" t="str">
        <f ca="1">+IF(OFFSET('Sanitation Data'!$H$31,0,10*ROW('Sanitation Data'!H178))="","",OFFSET('Sanitation Data'!$H$31,0,10*ROW('Sanitation Data'!H178)))</f>
        <v/>
      </c>
      <c r="DI184" s="371" t="str">
        <f ca="1">+IF(OFFSET('Sanitation Data'!$H$32,0,10*ROW('Sanitation Data'!H178))="","",OFFSET('Sanitation Data'!$H$32,0,10*ROW('Sanitation Data'!H178)))</f>
        <v/>
      </c>
      <c r="DJ184" s="371" t="str">
        <f ca="1">+IF(OFFSET('Sanitation Data'!$I$28,0,10*ROW('Sanitation Data'!I178))="","",OFFSET('Sanitation Data'!$I$28,0,10*ROW('Sanitation Data'!I178)))</f>
        <v/>
      </c>
      <c r="DK184" s="371" t="str">
        <f ca="1">+IF(OFFSET('Sanitation Data'!$I$29,0,10*ROW('Sanitation Data'!I178))="","",OFFSET('Sanitation Data'!$I$29,0,10*ROW('Sanitation Data'!I178)))</f>
        <v/>
      </c>
      <c r="DL184" s="371" t="str">
        <f ca="1">+IF(OFFSET('Sanitation Data'!$I$30,0,10*ROW('Sanitation Data'!I178))="","",OFFSET('Sanitation Data'!$I$30,0,10*ROW('Sanitation Data'!I178)))</f>
        <v/>
      </c>
      <c r="DM184" s="371" t="str">
        <f ca="1">+IF(OFFSET('Sanitation Data'!$I$31,0,10*ROW('Sanitation Data'!I178))="","",OFFSET('Sanitation Data'!$I$31,0,10*ROW('Sanitation Data'!I178)))</f>
        <v/>
      </c>
      <c r="DN184" s="371" t="str">
        <f ca="1">+IF(OFFSET('Sanitation Data'!$I$32,0,10*ROW('Sanitation Data'!I178))="","",OFFSET('Sanitation Data'!$I$32,0,10*ROW('Sanitation Data'!I178)))</f>
        <v/>
      </c>
      <c r="DO184" s="371" t="str">
        <f ca="1">+IF(OFFSET('Hygiene Data'!$D$11,0,10*ROW('Hygiene Data'!D178))="","",OFFSET('Hygiene Data'!$D$11,0,10*ROW('Hygiene Data'!D178)))</f>
        <v/>
      </c>
      <c r="DP184" s="371" t="str">
        <f ca="1">+IF(OFFSET('Hygiene Data'!$D$12,0,10*ROW('Hygiene Data'!D178))="","",OFFSET('Hygiene Data'!$D$12,0,10*ROW('Hygiene Data'!D178)))</f>
        <v/>
      </c>
      <c r="DQ184" s="371" t="str">
        <f ca="1">+IF(OFFSET('Hygiene Data'!$D$13,0,10*ROW('Hygiene Data'!D178))="","",OFFSET('Hygiene Data'!$D$13,0,10*ROW('Hygiene Data'!D178)))</f>
        <v/>
      </c>
      <c r="DR184" s="371" t="str">
        <f ca="1">+IF(OFFSET('Hygiene Data'!$E$11,0,10*ROW('Hygiene Data'!E178))="","",OFFSET('Hygiene Data'!$E$11,0,10*ROW('Hygiene Data'!E178)))</f>
        <v/>
      </c>
      <c r="DS184" s="371" t="str">
        <f ca="1">+IF(OFFSET('Hygiene Data'!$E$12,0,10*ROW('Hygiene Data'!E178))="","",OFFSET('Hygiene Data'!$E$12,0,10*ROW('Hygiene Data'!E178)))</f>
        <v/>
      </c>
      <c r="DT184" s="371" t="str">
        <f ca="1">+IF(OFFSET('Hygiene Data'!$E$13,0,10*ROW('Hygiene Data'!E178))="","",OFFSET('Hygiene Data'!$E$13,0,10*ROW('Hygiene Data'!E178)))</f>
        <v/>
      </c>
      <c r="DU184" s="371" t="str">
        <f ca="1">+IF(OFFSET('Hygiene Data'!$F$11,0,10*ROW('Hygiene Data'!F178))="","",OFFSET('Hygiene Data'!$F$11,0,10*ROW('Hygiene Data'!F178)))</f>
        <v/>
      </c>
      <c r="DV184" s="371" t="str">
        <f ca="1">+IF(OFFSET('Hygiene Data'!$F$12,0,10*ROW('Hygiene Data'!F178))="","",OFFSET('Hygiene Data'!$F$12,0,10*ROW('Hygiene Data'!F178)))</f>
        <v/>
      </c>
      <c r="DW184" s="371" t="str">
        <f ca="1">+IF(OFFSET('Hygiene Data'!$F$13,0,10*ROW('Hygiene Data'!F178))="","",OFFSET('Hygiene Data'!$F$13,0,10*ROW('Hygiene Data'!F178)))</f>
        <v/>
      </c>
      <c r="DX184" s="371" t="str">
        <f ca="1">+IF(OFFSET('Hygiene Data'!$G$11,0,10*ROW('Hygiene Data'!G178))="","",OFFSET('Hygiene Data'!$G$11,0,10*ROW('Hygiene Data'!G178)))</f>
        <v/>
      </c>
      <c r="DY184" s="371" t="str">
        <f ca="1">+IF(OFFSET('Hygiene Data'!$G$12,0,10*ROW('Hygiene Data'!G178))="","",OFFSET('Hygiene Data'!$G$12,0,10*ROW('Hygiene Data'!G178)))</f>
        <v/>
      </c>
      <c r="DZ184" s="371" t="str">
        <f ca="1">+IF(OFFSET('Hygiene Data'!$G$13,0,10*ROW('Hygiene Data'!G178))="","",OFFSET('Hygiene Data'!$G$13,0,10*ROW('Hygiene Data'!G178)))</f>
        <v/>
      </c>
      <c r="EA184" s="371" t="str">
        <f ca="1">+IF(OFFSET('Hygiene Data'!$H$11,0,10*ROW('Hygiene Data'!H178))="","",OFFSET('Hygiene Data'!$H$11,0,10*ROW('Hygiene Data'!H178)))</f>
        <v/>
      </c>
      <c r="EB184" s="371" t="str">
        <f ca="1">+IF(OFFSET('Hygiene Data'!$H$12,0,10*ROW('Hygiene Data'!H178))="","",OFFSET('Hygiene Data'!$H$12,0,10*ROW('Hygiene Data'!H178)))</f>
        <v/>
      </c>
      <c r="EC184" s="371" t="str">
        <f ca="1">+IF(OFFSET('Hygiene Data'!$H$13,0,10*ROW('Hygiene Data'!H178))="","",OFFSET('Hygiene Data'!$H$13,0,10*ROW('Hygiene Data'!H178)))</f>
        <v/>
      </c>
      <c r="ED184" s="371" t="str">
        <f ca="1">+IF(OFFSET('Hygiene Data'!$I$11,0,10*ROW('Hygiene Data'!I178))="","",OFFSET('Hygiene Data'!$I$11,0,10*ROW('Hygiene Data'!I178)))</f>
        <v/>
      </c>
      <c r="EE184" s="371" t="str">
        <f ca="1">+IF(OFFSET('Hygiene Data'!$I$12,0,10*ROW('Hygiene Data'!I178))="","",OFFSET('Hygiene Data'!$I$12,0,10*ROW('Hygiene Data'!I178)))</f>
        <v/>
      </c>
      <c r="EF184" s="371" t="str">
        <f ca="1">+IF(OFFSET('Hygiene Data'!$I$13,0,10*ROW('Hygiene Data'!I178))="","",OFFSET('Hygiene Data'!$I$13,0,10*ROW('Hygiene Data'!I178)))</f>
        <v/>
      </c>
    </row>
    <row r="185" spans="1:136" x14ac:dyDescent="0.25">
      <c r="A185" s="480" t="str">
        <f ca="1">+IF(OFFSET('Water Data'!$B$2,0,10*ROW('Water Data'!E179))="","",OFFSET('Water Data'!$B$2,0,10*ROW('Water Data'!E179)))</f>
        <v/>
      </c>
      <c r="B185" s="480"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7" t="str">
        <f t="shared" ca="1" si="2"/>
        <v/>
      </c>
      <c r="D185" s="508"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8"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8"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8"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8"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8"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8"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8"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8"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8"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8"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8"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8"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8"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8"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8"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8"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8"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9"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9"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9"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9"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9"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9"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9"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9"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9"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9"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9"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9"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9"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9"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9"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9"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9"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9"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9"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9"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9"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9"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9"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9"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9"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9"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9"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9"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9"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9"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10"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6"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10"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10"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10"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10"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10"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10"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10"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10"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10"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10"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10"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10"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10"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10"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10"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10"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1" t="str">
        <f ca="1">+IF(OFFSET('Water Data'!$D$27,0,10*ROW('Water Data'!D179))="","",OFFSET('Water Data'!$D$27,0,10*ROW('Water Data'!D179)))</f>
        <v/>
      </c>
      <c r="BT185" s="371" t="str">
        <f ca="1">+IF(OFFSET('Water Data'!$D$28,0,10*ROW('Water Data'!D179))="","",OFFSET('Water Data'!$D$28,0,10*ROW('Water Data'!D179)))</f>
        <v/>
      </c>
      <c r="BU185" s="371" t="str">
        <f ca="1">+IF(OFFSET('Water Data'!$D$29,0,10*ROW('Water Data'!D179))="","",OFFSET('Water Data'!$D$29,0,10*ROW('Water Data'!D179)))</f>
        <v/>
      </c>
      <c r="BV185" s="371" t="str">
        <f ca="1">+IF(OFFSET('Water Data'!$E$27,0,10*ROW('Water Data'!E179))="","",OFFSET('Water Data'!$E$27,0,10*ROW('Water Data'!E179)))</f>
        <v/>
      </c>
      <c r="BW185" s="371" t="str">
        <f ca="1">+IF(OFFSET('Water Data'!$E$28,0,10*ROW('Water Data'!E179))="","",OFFSET('Water Data'!$E$28,0,10*ROW('Water Data'!E179)))</f>
        <v/>
      </c>
      <c r="BX185" s="371" t="str">
        <f ca="1">+IF(OFFSET('Water Data'!$E$29,0,10*ROW('Water Data'!E179))="","",OFFSET('Water Data'!$E$29,0,10*ROW('Water Data'!E179)))</f>
        <v/>
      </c>
      <c r="BY185" s="371" t="str">
        <f ca="1">+IF(OFFSET('Water Data'!$F$27,0,10*ROW('Water Data'!F179))="","",OFFSET('Water Data'!$F$27,0,10*ROW('Water Data'!F179)))</f>
        <v/>
      </c>
      <c r="BZ185" s="371" t="str">
        <f ca="1">+IF(OFFSET('Water Data'!$F$28,0,10*ROW('Water Data'!F179))="","",OFFSET('Water Data'!$F$28,0,10*ROW('Water Data'!F179)))</f>
        <v/>
      </c>
      <c r="CA185" s="371" t="str">
        <f ca="1">+IF(OFFSET('Water Data'!$F$29,0,10*ROW('Water Data'!F179))="","",OFFSET('Water Data'!$F$29,0,10*ROW('Water Data'!F179)))</f>
        <v/>
      </c>
      <c r="CB185" s="371" t="str">
        <f ca="1">+IF(OFFSET('Water Data'!$G$27,0,10*ROW('Water Data'!G179))="","",OFFSET('Water Data'!$G$27,0,10*ROW('Water Data'!G179)))</f>
        <v/>
      </c>
      <c r="CC185" s="371" t="str">
        <f ca="1">+IF(OFFSET('Water Data'!$G$28,0,10*ROW('Water Data'!G179))="","",OFFSET('Water Data'!$G$28,0,10*ROW('Water Data'!G179)))</f>
        <v/>
      </c>
      <c r="CD185" s="371" t="str">
        <f ca="1">+IF(OFFSET('Water Data'!$G$29,0,10*ROW('Water Data'!G179))="","",OFFSET('Water Data'!$G$29,0,10*ROW('Water Data'!G179)))</f>
        <v/>
      </c>
      <c r="CE185" s="371" t="str">
        <f ca="1">+IF(OFFSET('Water Data'!$H$27,0,10*ROW('Water Data'!H179))="","",OFFSET('Water Data'!$H$27,0,10*ROW('Water Data'!H179)))</f>
        <v/>
      </c>
      <c r="CF185" s="371" t="str">
        <f ca="1">+IF(OFFSET('Water Data'!$H$28,0,10*ROW('Water Data'!H179))="","",OFFSET('Water Data'!$H$28,0,10*ROW('Water Data'!H179)))</f>
        <v/>
      </c>
      <c r="CG185" s="371" t="str">
        <f ca="1">+IF(OFFSET('Water Data'!$H$29,0,10*ROW('Water Data'!H179))="","",OFFSET('Water Data'!$H$29,0,10*ROW('Water Data'!H179)))</f>
        <v/>
      </c>
      <c r="CH185" s="371" t="str">
        <f ca="1">+IF(OFFSET('Water Data'!$I$27,0,10*ROW('Water Data'!I179))="","",OFFSET('Water Data'!$I$27,0,10*ROW('Water Data'!I179)))</f>
        <v/>
      </c>
      <c r="CI185" s="371" t="str">
        <f ca="1">+IF(OFFSET('Water Data'!$I$28,0,10*ROW('Water Data'!I179))="","",OFFSET('Water Data'!$I$28,0,10*ROW('Water Data'!I179)))</f>
        <v/>
      </c>
      <c r="CJ185" s="371" t="str">
        <f ca="1">+IF(OFFSET('Water Data'!$I$29,0,10*ROW('Water Data'!I179))="","",OFFSET('Water Data'!$I$29,0,10*ROW('Water Data'!I179)))</f>
        <v/>
      </c>
      <c r="CK185" s="371" t="str">
        <f ca="1">+IF(OFFSET('Sanitation Data'!$D$28,0,10*ROW('Sanitation Data'!D179))="","",OFFSET('Sanitation Data'!$D$28,0,10*ROW('Sanitation Data'!D179)))</f>
        <v/>
      </c>
      <c r="CL185" s="371" t="str">
        <f ca="1">+IF(OFFSET('Sanitation Data'!$D$29,0,10*ROW('Sanitation Data'!D179))="","",OFFSET('Sanitation Data'!$D$29,0,10*ROW('Sanitation Data'!D179)))</f>
        <v/>
      </c>
      <c r="CM185" s="371" t="str">
        <f ca="1">+IF(OFFSET('Sanitation Data'!$D$30,0,10*ROW('Sanitation Data'!D179))="","",OFFSET('Sanitation Data'!$D$30,0,10*ROW('Sanitation Data'!D179)))</f>
        <v/>
      </c>
      <c r="CN185" s="371" t="str">
        <f ca="1">+IF(OFFSET('Sanitation Data'!$D$31,0,10*ROW('Sanitation Data'!D179))="","",OFFSET('Sanitation Data'!$D$31,0,10*ROW('Sanitation Data'!D179)))</f>
        <v/>
      </c>
      <c r="CO185" s="371" t="str">
        <f ca="1">+IF(OFFSET('Sanitation Data'!$D$32,0,10*ROW('Sanitation Data'!D179))="","",OFFSET('Sanitation Data'!$D$32,0,10*ROW('Sanitation Data'!D179)))</f>
        <v/>
      </c>
      <c r="CP185" s="371" t="str">
        <f ca="1">+IF(OFFSET('Sanitation Data'!$E$28,0,10*ROW('Sanitation Data'!E179))="","",OFFSET('Sanitation Data'!$E$28,0,10*ROW('Sanitation Data'!E179)))</f>
        <v/>
      </c>
      <c r="CQ185" s="371" t="str">
        <f ca="1">+IF(OFFSET('Sanitation Data'!$E$29,0,10*ROW('Sanitation Data'!E179))="","",OFFSET('Sanitation Data'!$E$29,0,10*ROW('Sanitation Data'!E179)))</f>
        <v/>
      </c>
      <c r="CR185" s="371" t="str">
        <f ca="1">+IF(OFFSET('Sanitation Data'!$E$30,0,10*ROW('Sanitation Data'!E179))="","",OFFSET('Sanitation Data'!$E$30,0,10*ROW('Sanitation Data'!E179)))</f>
        <v/>
      </c>
      <c r="CS185" s="371" t="str">
        <f ca="1">+IF(OFFSET('Sanitation Data'!$E$31,0,10*ROW('Sanitation Data'!E179))="","",OFFSET('Sanitation Data'!$E$31,0,10*ROW('Sanitation Data'!E179)))</f>
        <v/>
      </c>
      <c r="CT185" s="371" t="str">
        <f ca="1">+IF(OFFSET('Sanitation Data'!$E$32,0,10*ROW('Sanitation Data'!E179))="","",OFFSET('Sanitation Data'!$E$32,0,10*ROW('Sanitation Data'!E179)))</f>
        <v/>
      </c>
      <c r="CU185" s="371" t="str">
        <f ca="1">+IF(OFFSET('Sanitation Data'!$F$28,0,10*ROW('Sanitation Data'!F179))="","",OFFSET('Sanitation Data'!$F$28,0,10*ROW('Sanitation Data'!F179)))</f>
        <v/>
      </c>
      <c r="CV185" s="371" t="str">
        <f ca="1">+IF(OFFSET('Sanitation Data'!$F$29,0,10*ROW('Sanitation Data'!F179))="","",OFFSET('Sanitation Data'!$F$29,0,10*ROW('Sanitation Data'!F179)))</f>
        <v/>
      </c>
      <c r="CW185" s="371" t="str">
        <f ca="1">+IF(OFFSET('Sanitation Data'!$F$30,0,10*ROW('Sanitation Data'!F179))="","",OFFSET('Sanitation Data'!$F$30,0,10*ROW('Sanitation Data'!F179)))</f>
        <v/>
      </c>
      <c r="CX185" s="371" t="str">
        <f ca="1">+IF(OFFSET('Sanitation Data'!$F$31,0,10*ROW('Sanitation Data'!F179))="","",OFFSET('Sanitation Data'!$F$31,0,10*ROW('Sanitation Data'!F179)))</f>
        <v/>
      </c>
      <c r="CY185" s="371" t="str">
        <f ca="1">+IF(OFFSET('Sanitation Data'!$F$32,0,10*ROW('Sanitation Data'!F179))="","",OFFSET('Sanitation Data'!$F$32,0,10*ROW('Sanitation Data'!F179)))</f>
        <v/>
      </c>
      <c r="CZ185" s="371" t="str">
        <f ca="1">+IF(OFFSET('Sanitation Data'!$G$28,0,10*ROW('Sanitation Data'!G179))="","",OFFSET('Sanitation Data'!$G$28,0,10*ROW('Sanitation Data'!G179)))</f>
        <v/>
      </c>
      <c r="DA185" s="371" t="str">
        <f ca="1">+IF(OFFSET('Sanitation Data'!$G$29,0,10*ROW('Sanitation Data'!G179))="","",OFFSET('Sanitation Data'!$G$29,0,10*ROW('Sanitation Data'!G179)))</f>
        <v/>
      </c>
      <c r="DB185" s="371" t="str">
        <f ca="1">+IF(OFFSET('Sanitation Data'!$G$30,0,10*ROW('Sanitation Data'!G179))="","",OFFSET('Sanitation Data'!$G$30,0,10*ROW('Sanitation Data'!G179)))</f>
        <v/>
      </c>
      <c r="DC185" s="371" t="str">
        <f ca="1">+IF(OFFSET('Sanitation Data'!$G$31,0,10*ROW('Sanitation Data'!G179))="","",OFFSET('Sanitation Data'!$G$31,0,10*ROW('Sanitation Data'!G179)))</f>
        <v/>
      </c>
      <c r="DD185" s="371" t="str">
        <f ca="1">+IF(OFFSET('Sanitation Data'!$G$32,0,10*ROW('Sanitation Data'!G179))="","",OFFSET('Sanitation Data'!$G$32,0,10*ROW('Sanitation Data'!G179)))</f>
        <v/>
      </c>
      <c r="DE185" s="371" t="str">
        <f ca="1">+IF(OFFSET('Sanitation Data'!$H$28,0,10*ROW('Sanitation Data'!H179))="","",OFFSET('Sanitation Data'!$H$28,0,10*ROW('Sanitation Data'!H179)))</f>
        <v/>
      </c>
      <c r="DF185" s="371" t="str">
        <f ca="1">+IF(OFFSET('Sanitation Data'!$H$29,0,10*ROW('Sanitation Data'!H179))="","",OFFSET('Sanitation Data'!$H$29,0,10*ROW('Sanitation Data'!H179)))</f>
        <v/>
      </c>
      <c r="DG185" s="371" t="str">
        <f ca="1">+IF(OFFSET('Sanitation Data'!$H$30,0,10*ROW('Sanitation Data'!H179))="","",OFFSET('Sanitation Data'!$H$30,0,10*ROW('Sanitation Data'!H179)))</f>
        <v/>
      </c>
      <c r="DH185" s="371" t="str">
        <f ca="1">+IF(OFFSET('Sanitation Data'!$H$31,0,10*ROW('Sanitation Data'!H179))="","",OFFSET('Sanitation Data'!$H$31,0,10*ROW('Sanitation Data'!H179)))</f>
        <v/>
      </c>
      <c r="DI185" s="371" t="str">
        <f ca="1">+IF(OFFSET('Sanitation Data'!$H$32,0,10*ROW('Sanitation Data'!H179))="","",OFFSET('Sanitation Data'!$H$32,0,10*ROW('Sanitation Data'!H179)))</f>
        <v/>
      </c>
      <c r="DJ185" s="371" t="str">
        <f ca="1">+IF(OFFSET('Sanitation Data'!$I$28,0,10*ROW('Sanitation Data'!I179))="","",OFFSET('Sanitation Data'!$I$28,0,10*ROW('Sanitation Data'!I179)))</f>
        <v/>
      </c>
      <c r="DK185" s="371" t="str">
        <f ca="1">+IF(OFFSET('Sanitation Data'!$I$29,0,10*ROW('Sanitation Data'!I179))="","",OFFSET('Sanitation Data'!$I$29,0,10*ROW('Sanitation Data'!I179)))</f>
        <v/>
      </c>
      <c r="DL185" s="371" t="str">
        <f ca="1">+IF(OFFSET('Sanitation Data'!$I$30,0,10*ROW('Sanitation Data'!I179))="","",OFFSET('Sanitation Data'!$I$30,0,10*ROW('Sanitation Data'!I179)))</f>
        <v/>
      </c>
      <c r="DM185" s="371" t="str">
        <f ca="1">+IF(OFFSET('Sanitation Data'!$I$31,0,10*ROW('Sanitation Data'!I179))="","",OFFSET('Sanitation Data'!$I$31,0,10*ROW('Sanitation Data'!I179)))</f>
        <v/>
      </c>
      <c r="DN185" s="371" t="str">
        <f ca="1">+IF(OFFSET('Sanitation Data'!$I$32,0,10*ROW('Sanitation Data'!I179))="","",OFFSET('Sanitation Data'!$I$32,0,10*ROW('Sanitation Data'!I179)))</f>
        <v/>
      </c>
      <c r="DO185" s="371" t="str">
        <f ca="1">+IF(OFFSET('Hygiene Data'!$D$11,0,10*ROW('Hygiene Data'!D179))="","",OFFSET('Hygiene Data'!$D$11,0,10*ROW('Hygiene Data'!D179)))</f>
        <v/>
      </c>
      <c r="DP185" s="371" t="str">
        <f ca="1">+IF(OFFSET('Hygiene Data'!$D$12,0,10*ROW('Hygiene Data'!D179))="","",OFFSET('Hygiene Data'!$D$12,0,10*ROW('Hygiene Data'!D179)))</f>
        <v/>
      </c>
      <c r="DQ185" s="371" t="str">
        <f ca="1">+IF(OFFSET('Hygiene Data'!$D$13,0,10*ROW('Hygiene Data'!D179))="","",OFFSET('Hygiene Data'!$D$13,0,10*ROW('Hygiene Data'!D179)))</f>
        <v/>
      </c>
      <c r="DR185" s="371" t="str">
        <f ca="1">+IF(OFFSET('Hygiene Data'!$E$11,0,10*ROW('Hygiene Data'!E179))="","",OFFSET('Hygiene Data'!$E$11,0,10*ROW('Hygiene Data'!E179)))</f>
        <v/>
      </c>
      <c r="DS185" s="371" t="str">
        <f ca="1">+IF(OFFSET('Hygiene Data'!$E$12,0,10*ROW('Hygiene Data'!E179))="","",OFFSET('Hygiene Data'!$E$12,0,10*ROW('Hygiene Data'!E179)))</f>
        <v/>
      </c>
      <c r="DT185" s="371" t="str">
        <f ca="1">+IF(OFFSET('Hygiene Data'!$E$13,0,10*ROW('Hygiene Data'!E179))="","",OFFSET('Hygiene Data'!$E$13,0,10*ROW('Hygiene Data'!E179)))</f>
        <v/>
      </c>
      <c r="DU185" s="371" t="str">
        <f ca="1">+IF(OFFSET('Hygiene Data'!$F$11,0,10*ROW('Hygiene Data'!F179))="","",OFFSET('Hygiene Data'!$F$11,0,10*ROW('Hygiene Data'!F179)))</f>
        <v/>
      </c>
      <c r="DV185" s="371" t="str">
        <f ca="1">+IF(OFFSET('Hygiene Data'!$F$12,0,10*ROW('Hygiene Data'!F179))="","",OFFSET('Hygiene Data'!$F$12,0,10*ROW('Hygiene Data'!F179)))</f>
        <v/>
      </c>
      <c r="DW185" s="371" t="str">
        <f ca="1">+IF(OFFSET('Hygiene Data'!$F$13,0,10*ROW('Hygiene Data'!F179))="","",OFFSET('Hygiene Data'!$F$13,0,10*ROW('Hygiene Data'!F179)))</f>
        <v/>
      </c>
      <c r="DX185" s="371" t="str">
        <f ca="1">+IF(OFFSET('Hygiene Data'!$G$11,0,10*ROW('Hygiene Data'!G179))="","",OFFSET('Hygiene Data'!$G$11,0,10*ROW('Hygiene Data'!G179)))</f>
        <v/>
      </c>
      <c r="DY185" s="371" t="str">
        <f ca="1">+IF(OFFSET('Hygiene Data'!$G$12,0,10*ROW('Hygiene Data'!G179))="","",OFFSET('Hygiene Data'!$G$12,0,10*ROW('Hygiene Data'!G179)))</f>
        <v/>
      </c>
      <c r="DZ185" s="371" t="str">
        <f ca="1">+IF(OFFSET('Hygiene Data'!$G$13,0,10*ROW('Hygiene Data'!G179))="","",OFFSET('Hygiene Data'!$G$13,0,10*ROW('Hygiene Data'!G179)))</f>
        <v/>
      </c>
      <c r="EA185" s="371" t="str">
        <f ca="1">+IF(OFFSET('Hygiene Data'!$H$11,0,10*ROW('Hygiene Data'!H179))="","",OFFSET('Hygiene Data'!$H$11,0,10*ROW('Hygiene Data'!H179)))</f>
        <v/>
      </c>
      <c r="EB185" s="371" t="str">
        <f ca="1">+IF(OFFSET('Hygiene Data'!$H$12,0,10*ROW('Hygiene Data'!H179))="","",OFFSET('Hygiene Data'!$H$12,0,10*ROW('Hygiene Data'!H179)))</f>
        <v/>
      </c>
      <c r="EC185" s="371" t="str">
        <f ca="1">+IF(OFFSET('Hygiene Data'!$H$13,0,10*ROW('Hygiene Data'!H179))="","",OFFSET('Hygiene Data'!$H$13,0,10*ROW('Hygiene Data'!H179)))</f>
        <v/>
      </c>
      <c r="ED185" s="371" t="str">
        <f ca="1">+IF(OFFSET('Hygiene Data'!$I$11,0,10*ROW('Hygiene Data'!I179))="","",OFFSET('Hygiene Data'!$I$11,0,10*ROW('Hygiene Data'!I179)))</f>
        <v/>
      </c>
      <c r="EE185" s="371" t="str">
        <f ca="1">+IF(OFFSET('Hygiene Data'!$I$12,0,10*ROW('Hygiene Data'!I179))="","",OFFSET('Hygiene Data'!$I$12,0,10*ROW('Hygiene Data'!I179)))</f>
        <v/>
      </c>
      <c r="EF185" s="371" t="str">
        <f ca="1">+IF(OFFSET('Hygiene Data'!$I$13,0,10*ROW('Hygiene Data'!I179))="","",OFFSET('Hygiene Data'!$I$13,0,10*ROW('Hygiene Data'!I179)))</f>
        <v/>
      </c>
    </row>
    <row r="186" spans="1:136" x14ac:dyDescent="0.25">
      <c r="A186" s="480" t="str">
        <f ca="1">+IF(OFFSET('Water Data'!$B$2,0,10*ROW('Water Data'!E180))="","",OFFSET('Water Data'!$B$2,0,10*ROW('Water Data'!E180)))</f>
        <v/>
      </c>
      <c r="B186" s="480"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7" t="str">
        <f t="shared" ca="1" si="2"/>
        <v/>
      </c>
      <c r="D186" s="508"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8"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8"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8"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8"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8"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8"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8"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8"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8"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8"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8"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8"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8"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8"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8"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8"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8"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9"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9"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9"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9"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9"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9"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9"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9"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9"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9"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9"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9"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9"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9"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9"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9"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9"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9"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9"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9"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9"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9"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9"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9"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9"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9"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9"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9"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9"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9"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10"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6"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10"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10"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10"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10"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10"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10"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10"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10"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10"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10"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10"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10"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10"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10"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10"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10"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1" t="str">
        <f ca="1">+IF(OFFSET('Water Data'!$D$27,0,10*ROW('Water Data'!D180))="","",OFFSET('Water Data'!$D$27,0,10*ROW('Water Data'!D180)))</f>
        <v/>
      </c>
      <c r="BT186" s="371" t="str">
        <f ca="1">+IF(OFFSET('Water Data'!$D$28,0,10*ROW('Water Data'!D180))="","",OFFSET('Water Data'!$D$28,0,10*ROW('Water Data'!D180)))</f>
        <v/>
      </c>
      <c r="BU186" s="371" t="str">
        <f ca="1">+IF(OFFSET('Water Data'!$D$29,0,10*ROW('Water Data'!D180))="","",OFFSET('Water Data'!$D$29,0,10*ROW('Water Data'!D180)))</f>
        <v/>
      </c>
      <c r="BV186" s="371" t="str">
        <f ca="1">+IF(OFFSET('Water Data'!$E$27,0,10*ROW('Water Data'!E180))="","",OFFSET('Water Data'!$E$27,0,10*ROW('Water Data'!E180)))</f>
        <v/>
      </c>
      <c r="BW186" s="371" t="str">
        <f ca="1">+IF(OFFSET('Water Data'!$E$28,0,10*ROW('Water Data'!E180))="","",OFFSET('Water Data'!$E$28,0,10*ROW('Water Data'!E180)))</f>
        <v/>
      </c>
      <c r="BX186" s="371" t="str">
        <f ca="1">+IF(OFFSET('Water Data'!$E$29,0,10*ROW('Water Data'!E180))="","",OFFSET('Water Data'!$E$29,0,10*ROW('Water Data'!E180)))</f>
        <v/>
      </c>
      <c r="BY186" s="371" t="str">
        <f ca="1">+IF(OFFSET('Water Data'!$F$27,0,10*ROW('Water Data'!F180))="","",OFFSET('Water Data'!$F$27,0,10*ROW('Water Data'!F180)))</f>
        <v/>
      </c>
      <c r="BZ186" s="371" t="str">
        <f ca="1">+IF(OFFSET('Water Data'!$F$28,0,10*ROW('Water Data'!F180))="","",OFFSET('Water Data'!$F$28,0,10*ROW('Water Data'!F180)))</f>
        <v/>
      </c>
      <c r="CA186" s="371" t="str">
        <f ca="1">+IF(OFFSET('Water Data'!$F$29,0,10*ROW('Water Data'!F180))="","",OFFSET('Water Data'!$F$29,0,10*ROW('Water Data'!F180)))</f>
        <v/>
      </c>
      <c r="CB186" s="371" t="str">
        <f ca="1">+IF(OFFSET('Water Data'!$G$27,0,10*ROW('Water Data'!G180))="","",OFFSET('Water Data'!$G$27,0,10*ROW('Water Data'!G180)))</f>
        <v/>
      </c>
      <c r="CC186" s="371" t="str">
        <f ca="1">+IF(OFFSET('Water Data'!$G$28,0,10*ROW('Water Data'!G180))="","",OFFSET('Water Data'!$G$28,0,10*ROW('Water Data'!G180)))</f>
        <v/>
      </c>
      <c r="CD186" s="371" t="str">
        <f ca="1">+IF(OFFSET('Water Data'!$G$29,0,10*ROW('Water Data'!G180))="","",OFFSET('Water Data'!$G$29,0,10*ROW('Water Data'!G180)))</f>
        <v/>
      </c>
      <c r="CE186" s="371" t="str">
        <f ca="1">+IF(OFFSET('Water Data'!$H$27,0,10*ROW('Water Data'!H180))="","",OFFSET('Water Data'!$H$27,0,10*ROW('Water Data'!H180)))</f>
        <v/>
      </c>
      <c r="CF186" s="371" t="str">
        <f ca="1">+IF(OFFSET('Water Data'!$H$28,0,10*ROW('Water Data'!H180))="","",OFFSET('Water Data'!$H$28,0,10*ROW('Water Data'!H180)))</f>
        <v/>
      </c>
      <c r="CG186" s="371" t="str">
        <f ca="1">+IF(OFFSET('Water Data'!$H$29,0,10*ROW('Water Data'!H180))="","",OFFSET('Water Data'!$H$29,0,10*ROW('Water Data'!H180)))</f>
        <v/>
      </c>
      <c r="CH186" s="371" t="str">
        <f ca="1">+IF(OFFSET('Water Data'!$I$27,0,10*ROW('Water Data'!I180))="","",OFFSET('Water Data'!$I$27,0,10*ROW('Water Data'!I180)))</f>
        <v/>
      </c>
      <c r="CI186" s="371" t="str">
        <f ca="1">+IF(OFFSET('Water Data'!$I$28,0,10*ROW('Water Data'!I180))="","",OFFSET('Water Data'!$I$28,0,10*ROW('Water Data'!I180)))</f>
        <v/>
      </c>
      <c r="CJ186" s="371" t="str">
        <f ca="1">+IF(OFFSET('Water Data'!$I$29,0,10*ROW('Water Data'!I180))="","",OFFSET('Water Data'!$I$29,0,10*ROW('Water Data'!I180)))</f>
        <v/>
      </c>
      <c r="CK186" s="371" t="str">
        <f ca="1">+IF(OFFSET('Sanitation Data'!$D$28,0,10*ROW('Sanitation Data'!D180))="","",OFFSET('Sanitation Data'!$D$28,0,10*ROW('Sanitation Data'!D180)))</f>
        <v/>
      </c>
      <c r="CL186" s="371" t="str">
        <f ca="1">+IF(OFFSET('Sanitation Data'!$D$29,0,10*ROW('Sanitation Data'!D180))="","",OFFSET('Sanitation Data'!$D$29,0,10*ROW('Sanitation Data'!D180)))</f>
        <v/>
      </c>
      <c r="CM186" s="371" t="str">
        <f ca="1">+IF(OFFSET('Sanitation Data'!$D$30,0,10*ROW('Sanitation Data'!D180))="","",OFFSET('Sanitation Data'!$D$30,0,10*ROW('Sanitation Data'!D180)))</f>
        <v/>
      </c>
      <c r="CN186" s="371" t="str">
        <f ca="1">+IF(OFFSET('Sanitation Data'!$D$31,0,10*ROW('Sanitation Data'!D180))="","",OFFSET('Sanitation Data'!$D$31,0,10*ROW('Sanitation Data'!D180)))</f>
        <v/>
      </c>
      <c r="CO186" s="371" t="str">
        <f ca="1">+IF(OFFSET('Sanitation Data'!$D$32,0,10*ROW('Sanitation Data'!D180))="","",OFFSET('Sanitation Data'!$D$32,0,10*ROW('Sanitation Data'!D180)))</f>
        <v/>
      </c>
      <c r="CP186" s="371" t="str">
        <f ca="1">+IF(OFFSET('Sanitation Data'!$E$28,0,10*ROW('Sanitation Data'!E180))="","",OFFSET('Sanitation Data'!$E$28,0,10*ROW('Sanitation Data'!E180)))</f>
        <v/>
      </c>
      <c r="CQ186" s="371" t="str">
        <f ca="1">+IF(OFFSET('Sanitation Data'!$E$29,0,10*ROW('Sanitation Data'!E180))="","",OFFSET('Sanitation Data'!$E$29,0,10*ROW('Sanitation Data'!E180)))</f>
        <v/>
      </c>
      <c r="CR186" s="371" t="str">
        <f ca="1">+IF(OFFSET('Sanitation Data'!$E$30,0,10*ROW('Sanitation Data'!E180))="","",OFFSET('Sanitation Data'!$E$30,0,10*ROW('Sanitation Data'!E180)))</f>
        <v/>
      </c>
      <c r="CS186" s="371" t="str">
        <f ca="1">+IF(OFFSET('Sanitation Data'!$E$31,0,10*ROW('Sanitation Data'!E180))="","",OFFSET('Sanitation Data'!$E$31,0,10*ROW('Sanitation Data'!E180)))</f>
        <v/>
      </c>
      <c r="CT186" s="371" t="str">
        <f ca="1">+IF(OFFSET('Sanitation Data'!$E$32,0,10*ROW('Sanitation Data'!E180))="","",OFFSET('Sanitation Data'!$E$32,0,10*ROW('Sanitation Data'!E180)))</f>
        <v/>
      </c>
      <c r="CU186" s="371" t="str">
        <f ca="1">+IF(OFFSET('Sanitation Data'!$F$28,0,10*ROW('Sanitation Data'!F180))="","",OFFSET('Sanitation Data'!$F$28,0,10*ROW('Sanitation Data'!F180)))</f>
        <v/>
      </c>
      <c r="CV186" s="371" t="str">
        <f ca="1">+IF(OFFSET('Sanitation Data'!$F$29,0,10*ROW('Sanitation Data'!F180))="","",OFFSET('Sanitation Data'!$F$29,0,10*ROW('Sanitation Data'!F180)))</f>
        <v/>
      </c>
      <c r="CW186" s="371" t="str">
        <f ca="1">+IF(OFFSET('Sanitation Data'!$F$30,0,10*ROW('Sanitation Data'!F180))="","",OFFSET('Sanitation Data'!$F$30,0,10*ROW('Sanitation Data'!F180)))</f>
        <v/>
      </c>
      <c r="CX186" s="371" t="str">
        <f ca="1">+IF(OFFSET('Sanitation Data'!$F$31,0,10*ROW('Sanitation Data'!F180))="","",OFFSET('Sanitation Data'!$F$31,0,10*ROW('Sanitation Data'!F180)))</f>
        <v/>
      </c>
      <c r="CY186" s="371" t="str">
        <f ca="1">+IF(OFFSET('Sanitation Data'!$F$32,0,10*ROW('Sanitation Data'!F180))="","",OFFSET('Sanitation Data'!$F$32,0,10*ROW('Sanitation Data'!F180)))</f>
        <v/>
      </c>
      <c r="CZ186" s="371" t="str">
        <f ca="1">+IF(OFFSET('Sanitation Data'!$G$28,0,10*ROW('Sanitation Data'!G180))="","",OFFSET('Sanitation Data'!$G$28,0,10*ROW('Sanitation Data'!G180)))</f>
        <v/>
      </c>
      <c r="DA186" s="371" t="str">
        <f ca="1">+IF(OFFSET('Sanitation Data'!$G$29,0,10*ROW('Sanitation Data'!G180))="","",OFFSET('Sanitation Data'!$G$29,0,10*ROW('Sanitation Data'!G180)))</f>
        <v/>
      </c>
      <c r="DB186" s="371" t="str">
        <f ca="1">+IF(OFFSET('Sanitation Data'!$G$30,0,10*ROW('Sanitation Data'!G180))="","",OFFSET('Sanitation Data'!$G$30,0,10*ROW('Sanitation Data'!G180)))</f>
        <v/>
      </c>
      <c r="DC186" s="371" t="str">
        <f ca="1">+IF(OFFSET('Sanitation Data'!$G$31,0,10*ROW('Sanitation Data'!G180))="","",OFFSET('Sanitation Data'!$G$31,0,10*ROW('Sanitation Data'!G180)))</f>
        <v/>
      </c>
      <c r="DD186" s="371" t="str">
        <f ca="1">+IF(OFFSET('Sanitation Data'!$G$32,0,10*ROW('Sanitation Data'!G180))="","",OFFSET('Sanitation Data'!$G$32,0,10*ROW('Sanitation Data'!G180)))</f>
        <v/>
      </c>
      <c r="DE186" s="371" t="str">
        <f ca="1">+IF(OFFSET('Sanitation Data'!$H$28,0,10*ROW('Sanitation Data'!H180))="","",OFFSET('Sanitation Data'!$H$28,0,10*ROW('Sanitation Data'!H180)))</f>
        <v/>
      </c>
      <c r="DF186" s="371" t="str">
        <f ca="1">+IF(OFFSET('Sanitation Data'!$H$29,0,10*ROW('Sanitation Data'!H180))="","",OFFSET('Sanitation Data'!$H$29,0,10*ROW('Sanitation Data'!H180)))</f>
        <v/>
      </c>
      <c r="DG186" s="371" t="str">
        <f ca="1">+IF(OFFSET('Sanitation Data'!$H$30,0,10*ROW('Sanitation Data'!H180))="","",OFFSET('Sanitation Data'!$H$30,0,10*ROW('Sanitation Data'!H180)))</f>
        <v/>
      </c>
      <c r="DH186" s="371" t="str">
        <f ca="1">+IF(OFFSET('Sanitation Data'!$H$31,0,10*ROW('Sanitation Data'!H180))="","",OFFSET('Sanitation Data'!$H$31,0,10*ROW('Sanitation Data'!H180)))</f>
        <v/>
      </c>
      <c r="DI186" s="371" t="str">
        <f ca="1">+IF(OFFSET('Sanitation Data'!$H$32,0,10*ROW('Sanitation Data'!H180))="","",OFFSET('Sanitation Data'!$H$32,0,10*ROW('Sanitation Data'!H180)))</f>
        <v/>
      </c>
      <c r="DJ186" s="371" t="str">
        <f ca="1">+IF(OFFSET('Sanitation Data'!$I$28,0,10*ROW('Sanitation Data'!I180))="","",OFFSET('Sanitation Data'!$I$28,0,10*ROW('Sanitation Data'!I180)))</f>
        <v/>
      </c>
      <c r="DK186" s="371" t="str">
        <f ca="1">+IF(OFFSET('Sanitation Data'!$I$29,0,10*ROW('Sanitation Data'!I180))="","",OFFSET('Sanitation Data'!$I$29,0,10*ROW('Sanitation Data'!I180)))</f>
        <v/>
      </c>
      <c r="DL186" s="371" t="str">
        <f ca="1">+IF(OFFSET('Sanitation Data'!$I$30,0,10*ROW('Sanitation Data'!I180))="","",OFFSET('Sanitation Data'!$I$30,0,10*ROW('Sanitation Data'!I180)))</f>
        <v/>
      </c>
      <c r="DM186" s="371" t="str">
        <f ca="1">+IF(OFFSET('Sanitation Data'!$I$31,0,10*ROW('Sanitation Data'!I180))="","",OFFSET('Sanitation Data'!$I$31,0,10*ROW('Sanitation Data'!I180)))</f>
        <v/>
      </c>
      <c r="DN186" s="371" t="str">
        <f ca="1">+IF(OFFSET('Sanitation Data'!$I$32,0,10*ROW('Sanitation Data'!I180))="","",OFFSET('Sanitation Data'!$I$32,0,10*ROW('Sanitation Data'!I180)))</f>
        <v/>
      </c>
      <c r="DO186" s="371" t="str">
        <f ca="1">+IF(OFFSET('Hygiene Data'!$D$11,0,10*ROW('Hygiene Data'!D180))="","",OFFSET('Hygiene Data'!$D$11,0,10*ROW('Hygiene Data'!D180)))</f>
        <v/>
      </c>
      <c r="DP186" s="371" t="str">
        <f ca="1">+IF(OFFSET('Hygiene Data'!$D$12,0,10*ROW('Hygiene Data'!D180))="","",OFFSET('Hygiene Data'!$D$12,0,10*ROW('Hygiene Data'!D180)))</f>
        <v/>
      </c>
      <c r="DQ186" s="371" t="str">
        <f ca="1">+IF(OFFSET('Hygiene Data'!$D$13,0,10*ROW('Hygiene Data'!D180))="","",OFFSET('Hygiene Data'!$D$13,0,10*ROW('Hygiene Data'!D180)))</f>
        <v/>
      </c>
      <c r="DR186" s="371" t="str">
        <f ca="1">+IF(OFFSET('Hygiene Data'!$E$11,0,10*ROW('Hygiene Data'!E180))="","",OFFSET('Hygiene Data'!$E$11,0,10*ROW('Hygiene Data'!E180)))</f>
        <v/>
      </c>
      <c r="DS186" s="371" t="str">
        <f ca="1">+IF(OFFSET('Hygiene Data'!$E$12,0,10*ROW('Hygiene Data'!E180))="","",OFFSET('Hygiene Data'!$E$12,0,10*ROW('Hygiene Data'!E180)))</f>
        <v/>
      </c>
      <c r="DT186" s="371" t="str">
        <f ca="1">+IF(OFFSET('Hygiene Data'!$E$13,0,10*ROW('Hygiene Data'!E180))="","",OFFSET('Hygiene Data'!$E$13,0,10*ROW('Hygiene Data'!E180)))</f>
        <v/>
      </c>
      <c r="DU186" s="371" t="str">
        <f ca="1">+IF(OFFSET('Hygiene Data'!$F$11,0,10*ROW('Hygiene Data'!F180))="","",OFFSET('Hygiene Data'!$F$11,0,10*ROW('Hygiene Data'!F180)))</f>
        <v/>
      </c>
      <c r="DV186" s="371" t="str">
        <f ca="1">+IF(OFFSET('Hygiene Data'!$F$12,0,10*ROW('Hygiene Data'!F180))="","",OFFSET('Hygiene Data'!$F$12,0,10*ROW('Hygiene Data'!F180)))</f>
        <v/>
      </c>
      <c r="DW186" s="371" t="str">
        <f ca="1">+IF(OFFSET('Hygiene Data'!$F$13,0,10*ROW('Hygiene Data'!F180))="","",OFFSET('Hygiene Data'!$F$13,0,10*ROW('Hygiene Data'!F180)))</f>
        <v/>
      </c>
      <c r="DX186" s="371" t="str">
        <f ca="1">+IF(OFFSET('Hygiene Data'!$G$11,0,10*ROW('Hygiene Data'!G180))="","",OFFSET('Hygiene Data'!$G$11,0,10*ROW('Hygiene Data'!G180)))</f>
        <v/>
      </c>
      <c r="DY186" s="371" t="str">
        <f ca="1">+IF(OFFSET('Hygiene Data'!$G$12,0,10*ROW('Hygiene Data'!G180))="","",OFFSET('Hygiene Data'!$G$12,0,10*ROW('Hygiene Data'!G180)))</f>
        <v/>
      </c>
      <c r="DZ186" s="371" t="str">
        <f ca="1">+IF(OFFSET('Hygiene Data'!$G$13,0,10*ROW('Hygiene Data'!G180))="","",OFFSET('Hygiene Data'!$G$13,0,10*ROW('Hygiene Data'!G180)))</f>
        <v/>
      </c>
      <c r="EA186" s="371" t="str">
        <f ca="1">+IF(OFFSET('Hygiene Data'!$H$11,0,10*ROW('Hygiene Data'!H180))="","",OFFSET('Hygiene Data'!$H$11,0,10*ROW('Hygiene Data'!H180)))</f>
        <v/>
      </c>
      <c r="EB186" s="371" t="str">
        <f ca="1">+IF(OFFSET('Hygiene Data'!$H$12,0,10*ROW('Hygiene Data'!H180))="","",OFFSET('Hygiene Data'!$H$12,0,10*ROW('Hygiene Data'!H180)))</f>
        <v/>
      </c>
      <c r="EC186" s="371" t="str">
        <f ca="1">+IF(OFFSET('Hygiene Data'!$H$13,0,10*ROW('Hygiene Data'!H180))="","",OFFSET('Hygiene Data'!$H$13,0,10*ROW('Hygiene Data'!H180)))</f>
        <v/>
      </c>
      <c r="ED186" s="371" t="str">
        <f ca="1">+IF(OFFSET('Hygiene Data'!$I$11,0,10*ROW('Hygiene Data'!I180))="","",OFFSET('Hygiene Data'!$I$11,0,10*ROW('Hygiene Data'!I180)))</f>
        <v/>
      </c>
      <c r="EE186" s="371" t="str">
        <f ca="1">+IF(OFFSET('Hygiene Data'!$I$12,0,10*ROW('Hygiene Data'!I180))="","",OFFSET('Hygiene Data'!$I$12,0,10*ROW('Hygiene Data'!I180)))</f>
        <v/>
      </c>
      <c r="EF186" s="371" t="str">
        <f ca="1">+IF(OFFSET('Hygiene Data'!$I$13,0,10*ROW('Hygiene Data'!I180))="","",OFFSET('Hygiene Data'!$I$13,0,10*ROW('Hygiene Data'!I180)))</f>
        <v/>
      </c>
    </row>
    <row r="187" spans="1:136" x14ac:dyDescent="0.25">
      <c r="A187" s="480" t="str">
        <f ca="1">+IF(OFFSET('Water Data'!$B$2,0,10*ROW('Water Data'!E181))="","",OFFSET('Water Data'!$B$2,0,10*ROW('Water Data'!E181)))</f>
        <v/>
      </c>
      <c r="B187" s="480"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7" t="str">
        <f t="shared" ca="1" si="2"/>
        <v/>
      </c>
      <c r="D187" s="508"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8"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8"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8"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8"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8"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8"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8"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8"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8"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8"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8"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8"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8"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8"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8"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8"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8"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9"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9"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9"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9"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9"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9"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9"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9"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9"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9"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9"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9"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9"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9"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9"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9"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9"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9"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9"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9"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9"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9"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9"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9"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9"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9"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9"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9"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9"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9"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10"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6"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10"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10"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10"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10"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10"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10"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10"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10"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10"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10"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10"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10"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10"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10"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10"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10"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1" t="str">
        <f ca="1">+IF(OFFSET('Water Data'!$D$27,0,10*ROW('Water Data'!D181))="","",OFFSET('Water Data'!$D$27,0,10*ROW('Water Data'!D181)))</f>
        <v/>
      </c>
      <c r="BT187" s="371" t="str">
        <f ca="1">+IF(OFFSET('Water Data'!$D$28,0,10*ROW('Water Data'!D181))="","",OFFSET('Water Data'!$D$28,0,10*ROW('Water Data'!D181)))</f>
        <v/>
      </c>
      <c r="BU187" s="371" t="str">
        <f ca="1">+IF(OFFSET('Water Data'!$D$29,0,10*ROW('Water Data'!D181))="","",OFFSET('Water Data'!$D$29,0,10*ROW('Water Data'!D181)))</f>
        <v/>
      </c>
      <c r="BV187" s="371" t="str">
        <f ca="1">+IF(OFFSET('Water Data'!$E$27,0,10*ROW('Water Data'!E181))="","",OFFSET('Water Data'!$E$27,0,10*ROW('Water Data'!E181)))</f>
        <v/>
      </c>
      <c r="BW187" s="371" t="str">
        <f ca="1">+IF(OFFSET('Water Data'!$E$28,0,10*ROW('Water Data'!E181))="","",OFFSET('Water Data'!$E$28,0,10*ROW('Water Data'!E181)))</f>
        <v/>
      </c>
      <c r="BX187" s="371" t="str">
        <f ca="1">+IF(OFFSET('Water Data'!$E$29,0,10*ROW('Water Data'!E181))="","",OFFSET('Water Data'!$E$29,0,10*ROW('Water Data'!E181)))</f>
        <v/>
      </c>
      <c r="BY187" s="371" t="str">
        <f ca="1">+IF(OFFSET('Water Data'!$F$27,0,10*ROW('Water Data'!F181))="","",OFFSET('Water Data'!$F$27,0,10*ROW('Water Data'!F181)))</f>
        <v/>
      </c>
      <c r="BZ187" s="371" t="str">
        <f ca="1">+IF(OFFSET('Water Data'!$F$28,0,10*ROW('Water Data'!F181))="","",OFFSET('Water Data'!$F$28,0,10*ROW('Water Data'!F181)))</f>
        <v/>
      </c>
      <c r="CA187" s="371" t="str">
        <f ca="1">+IF(OFFSET('Water Data'!$F$29,0,10*ROW('Water Data'!F181))="","",OFFSET('Water Data'!$F$29,0,10*ROW('Water Data'!F181)))</f>
        <v/>
      </c>
      <c r="CB187" s="371" t="str">
        <f ca="1">+IF(OFFSET('Water Data'!$G$27,0,10*ROW('Water Data'!G181))="","",OFFSET('Water Data'!$G$27,0,10*ROW('Water Data'!G181)))</f>
        <v/>
      </c>
      <c r="CC187" s="371" t="str">
        <f ca="1">+IF(OFFSET('Water Data'!$G$28,0,10*ROW('Water Data'!G181))="","",OFFSET('Water Data'!$G$28,0,10*ROW('Water Data'!G181)))</f>
        <v/>
      </c>
      <c r="CD187" s="371" t="str">
        <f ca="1">+IF(OFFSET('Water Data'!$G$29,0,10*ROW('Water Data'!G181))="","",OFFSET('Water Data'!$G$29,0,10*ROW('Water Data'!G181)))</f>
        <v/>
      </c>
      <c r="CE187" s="371" t="str">
        <f ca="1">+IF(OFFSET('Water Data'!$H$27,0,10*ROW('Water Data'!H181))="","",OFFSET('Water Data'!$H$27,0,10*ROW('Water Data'!H181)))</f>
        <v/>
      </c>
      <c r="CF187" s="371" t="str">
        <f ca="1">+IF(OFFSET('Water Data'!$H$28,0,10*ROW('Water Data'!H181))="","",OFFSET('Water Data'!$H$28,0,10*ROW('Water Data'!H181)))</f>
        <v/>
      </c>
      <c r="CG187" s="371" t="str">
        <f ca="1">+IF(OFFSET('Water Data'!$H$29,0,10*ROW('Water Data'!H181))="","",OFFSET('Water Data'!$H$29,0,10*ROW('Water Data'!H181)))</f>
        <v/>
      </c>
      <c r="CH187" s="371" t="str">
        <f ca="1">+IF(OFFSET('Water Data'!$I$27,0,10*ROW('Water Data'!I181))="","",OFFSET('Water Data'!$I$27,0,10*ROW('Water Data'!I181)))</f>
        <v/>
      </c>
      <c r="CI187" s="371" t="str">
        <f ca="1">+IF(OFFSET('Water Data'!$I$28,0,10*ROW('Water Data'!I181))="","",OFFSET('Water Data'!$I$28,0,10*ROW('Water Data'!I181)))</f>
        <v/>
      </c>
      <c r="CJ187" s="371" t="str">
        <f ca="1">+IF(OFFSET('Water Data'!$I$29,0,10*ROW('Water Data'!I181))="","",OFFSET('Water Data'!$I$29,0,10*ROW('Water Data'!I181)))</f>
        <v/>
      </c>
      <c r="CK187" s="371" t="str">
        <f ca="1">+IF(OFFSET('Sanitation Data'!$D$28,0,10*ROW('Sanitation Data'!D181))="","",OFFSET('Sanitation Data'!$D$28,0,10*ROW('Sanitation Data'!D181)))</f>
        <v/>
      </c>
      <c r="CL187" s="371" t="str">
        <f ca="1">+IF(OFFSET('Sanitation Data'!$D$29,0,10*ROW('Sanitation Data'!D181))="","",OFFSET('Sanitation Data'!$D$29,0,10*ROW('Sanitation Data'!D181)))</f>
        <v/>
      </c>
      <c r="CM187" s="371" t="str">
        <f ca="1">+IF(OFFSET('Sanitation Data'!$D$30,0,10*ROW('Sanitation Data'!D181))="","",OFFSET('Sanitation Data'!$D$30,0,10*ROW('Sanitation Data'!D181)))</f>
        <v/>
      </c>
      <c r="CN187" s="371" t="str">
        <f ca="1">+IF(OFFSET('Sanitation Data'!$D$31,0,10*ROW('Sanitation Data'!D181))="","",OFFSET('Sanitation Data'!$D$31,0,10*ROW('Sanitation Data'!D181)))</f>
        <v/>
      </c>
      <c r="CO187" s="371" t="str">
        <f ca="1">+IF(OFFSET('Sanitation Data'!$D$32,0,10*ROW('Sanitation Data'!D181))="","",OFFSET('Sanitation Data'!$D$32,0,10*ROW('Sanitation Data'!D181)))</f>
        <v/>
      </c>
      <c r="CP187" s="371" t="str">
        <f ca="1">+IF(OFFSET('Sanitation Data'!$E$28,0,10*ROW('Sanitation Data'!E181))="","",OFFSET('Sanitation Data'!$E$28,0,10*ROW('Sanitation Data'!E181)))</f>
        <v/>
      </c>
      <c r="CQ187" s="371" t="str">
        <f ca="1">+IF(OFFSET('Sanitation Data'!$E$29,0,10*ROW('Sanitation Data'!E181))="","",OFFSET('Sanitation Data'!$E$29,0,10*ROW('Sanitation Data'!E181)))</f>
        <v/>
      </c>
      <c r="CR187" s="371" t="str">
        <f ca="1">+IF(OFFSET('Sanitation Data'!$E$30,0,10*ROW('Sanitation Data'!E181))="","",OFFSET('Sanitation Data'!$E$30,0,10*ROW('Sanitation Data'!E181)))</f>
        <v/>
      </c>
      <c r="CS187" s="371" t="str">
        <f ca="1">+IF(OFFSET('Sanitation Data'!$E$31,0,10*ROW('Sanitation Data'!E181))="","",OFFSET('Sanitation Data'!$E$31,0,10*ROW('Sanitation Data'!E181)))</f>
        <v/>
      </c>
      <c r="CT187" s="371" t="str">
        <f ca="1">+IF(OFFSET('Sanitation Data'!$E$32,0,10*ROW('Sanitation Data'!E181))="","",OFFSET('Sanitation Data'!$E$32,0,10*ROW('Sanitation Data'!E181)))</f>
        <v/>
      </c>
      <c r="CU187" s="371" t="str">
        <f ca="1">+IF(OFFSET('Sanitation Data'!$F$28,0,10*ROW('Sanitation Data'!F181))="","",OFFSET('Sanitation Data'!$F$28,0,10*ROW('Sanitation Data'!F181)))</f>
        <v/>
      </c>
      <c r="CV187" s="371" t="str">
        <f ca="1">+IF(OFFSET('Sanitation Data'!$F$29,0,10*ROW('Sanitation Data'!F181))="","",OFFSET('Sanitation Data'!$F$29,0,10*ROW('Sanitation Data'!F181)))</f>
        <v/>
      </c>
      <c r="CW187" s="371" t="str">
        <f ca="1">+IF(OFFSET('Sanitation Data'!$F$30,0,10*ROW('Sanitation Data'!F181))="","",OFFSET('Sanitation Data'!$F$30,0,10*ROW('Sanitation Data'!F181)))</f>
        <v/>
      </c>
      <c r="CX187" s="371" t="str">
        <f ca="1">+IF(OFFSET('Sanitation Data'!$F$31,0,10*ROW('Sanitation Data'!F181))="","",OFFSET('Sanitation Data'!$F$31,0,10*ROW('Sanitation Data'!F181)))</f>
        <v/>
      </c>
      <c r="CY187" s="371" t="str">
        <f ca="1">+IF(OFFSET('Sanitation Data'!$F$32,0,10*ROW('Sanitation Data'!F181))="","",OFFSET('Sanitation Data'!$F$32,0,10*ROW('Sanitation Data'!F181)))</f>
        <v/>
      </c>
      <c r="CZ187" s="371" t="str">
        <f ca="1">+IF(OFFSET('Sanitation Data'!$G$28,0,10*ROW('Sanitation Data'!G181))="","",OFFSET('Sanitation Data'!$G$28,0,10*ROW('Sanitation Data'!G181)))</f>
        <v/>
      </c>
      <c r="DA187" s="371" t="str">
        <f ca="1">+IF(OFFSET('Sanitation Data'!$G$29,0,10*ROW('Sanitation Data'!G181))="","",OFFSET('Sanitation Data'!$G$29,0,10*ROW('Sanitation Data'!G181)))</f>
        <v/>
      </c>
      <c r="DB187" s="371" t="str">
        <f ca="1">+IF(OFFSET('Sanitation Data'!$G$30,0,10*ROW('Sanitation Data'!G181))="","",OFFSET('Sanitation Data'!$G$30,0,10*ROW('Sanitation Data'!G181)))</f>
        <v/>
      </c>
      <c r="DC187" s="371" t="str">
        <f ca="1">+IF(OFFSET('Sanitation Data'!$G$31,0,10*ROW('Sanitation Data'!G181))="","",OFFSET('Sanitation Data'!$G$31,0,10*ROW('Sanitation Data'!G181)))</f>
        <v/>
      </c>
      <c r="DD187" s="371" t="str">
        <f ca="1">+IF(OFFSET('Sanitation Data'!$G$32,0,10*ROW('Sanitation Data'!G181))="","",OFFSET('Sanitation Data'!$G$32,0,10*ROW('Sanitation Data'!G181)))</f>
        <v/>
      </c>
      <c r="DE187" s="371" t="str">
        <f ca="1">+IF(OFFSET('Sanitation Data'!$H$28,0,10*ROW('Sanitation Data'!H181))="","",OFFSET('Sanitation Data'!$H$28,0,10*ROW('Sanitation Data'!H181)))</f>
        <v/>
      </c>
      <c r="DF187" s="371" t="str">
        <f ca="1">+IF(OFFSET('Sanitation Data'!$H$29,0,10*ROW('Sanitation Data'!H181))="","",OFFSET('Sanitation Data'!$H$29,0,10*ROW('Sanitation Data'!H181)))</f>
        <v/>
      </c>
      <c r="DG187" s="371" t="str">
        <f ca="1">+IF(OFFSET('Sanitation Data'!$H$30,0,10*ROW('Sanitation Data'!H181))="","",OFFSET('Sanitation Data'!$H$30,0,10*ROW('Sanitation Data'!H181)))</f>
        <v/>
      </c>
      <c r="DH187" s="371" t="str">
        <f ca="1">+IF(OFFSET('Sanitation Data'!$H$31,0,10*ROW('Sanitation Data'!H181))="","",OFFSET('Sanitation Data'!$H$31,0,10*ROW('Sanitation Data'!H181)))</f>
        <v/>
      </c>
      <c r="DI187" s="371" t="str">
        <f ca="1">+IF(OFFSET('Sanitation Data'!$H$32,0,10*ROW('Sanitation Data'!H181))="","",OFFSET('Sanitation Data'!$H$32,0,10*ROW('Sanitation Data'!H181)))</f>
        <v/>
      </c>
      <c r="DJ187" s="371" t="str">
        <f ca="1">+IF(OFFSET('Sanitation Data'!$I$28,0,10*ROW('Sanitation Data'!I181))="","",OFFSET('Sanitation Data'!$I$28,0,10*ROW('Sanitation Data'!I181)))</f>
        <v/>
      </c>
      <c r="DK187" s="371" t="str">
        <f ca="1">+IF(OFFSET('Sanitation Data'!$I$29,0,10*ROW('Sanitation Data'!I181))="","",OFFSET('Sanitation Data'!$I$29,0,10*ROW('Sanitation Data'!I181)))</f>
        <v/>
      </c>
      <c r="DL187" s="371" t="str">
        <f ca="1">+IF(OFFSET('Sanitation Data'!$I$30,0,10*ROW('Sanitation Data'!I181))="","",OFFSET('Sanitation Data'!$I$30,0,10*ROW('Sanitation Data'!I181)))</f>
        <v/>
      </c>
      <c r="DM187" s="371" t="str">
        <f ca="1">+IF(OFFSET('Sanitation Data'!$I$31,0,10*ROW('Sanitation Data'!I181))="","",OFFSET('Sanitation Data'!$I$31,0,10*ROW('Sanitation Data'!I181)))</f>
        <v/>
      </c>
      <c r="DN187" s="371" t="str">
        <f ca="1">+IF(OFFSET('Sanitation Data'!$I$32,0,10*ROW('Sanitation Data'!I181))="","",OFFSET('Sanitation Data'!$I$32,0,10*ROW('Sanitation Data'!I181)))</f>
        <v/>
      </c>
      <c r="DO187" s="371" t="str">
        <f ca="1">+IF(OFFSET('Hygiene Data'!$D$11,0,10*ROW('Hygiene Data'!D181))="","",OFFSET('Hygiene Data'!$D$11,0,10*ROW('Hygiene Data'!D181)))</f>
        <v/>
      </c>
      <c r="DP187" s="371" t="str">
        <f ca="1">+IF(OFFSET('Hygiene Data'!$D$12,0,10*ROW('Hygiene Data'!D181))="","",OFFSET('Hygiene Data'!$D$12,0,10*ROW('Hygiene Data'!D181)))</f>
        <v/>
      </c>
      <c r="DQ187" s="371" t="str">
        <f ca="1">+IF(OFFSET('Hygiene Data'!$D$13,0,10*ROW('Hygiene Data'!D181))="","",OFFSET('Hygiene Data'!$D$13,0,10*ROW('Hygiene Data'!D181)))</f>
        <v/>
      </c>
      <c r="DR187" s="371" t="str">
        <f ca="1">+IF(OFFSET('Hygiene Data'!$E$11,0,10*ROW('Hygiene Data'!E181))="","",OFFSET('Hygiene Data'!$E$11,0,10*ROW('Hygiene Data'!E181)))</f>
        <v/>
      </c>
      <c r="DS187" s="371" t="str">
        <f ca="1">+IF(OFFSET('Hygiene Data'!$E$12,0,10*ROW('Hygiene Data'!E181))="","",OFFSET('Hygiene Data'!$E$12,0,10*ROW('Hygiene Data'!E181)))</f>
        <v/>
      </c>
      <c r="DT187" s="371" t="str">
        <f ca="1">+IF(OFFSET('Hygiene Data'!$E$13,0,10*ROW('Hygiene Data'!E181))="","",OFFSET('Hygiene Data'!$E$13,0,10*ROW('Hygiene Data'!E181)))</f>
        <v/>
      </c>
      <c r="DU187" s="371" t="str">
        <f ca="1">+IF(OFFSET('Hygiene Data'!$F$11,0,10*ROW('Hygiene Data'!F181))="","",OFFSET('Hygiene Data'!$F$11,0,10*ROW('Hygiene Data'!F181)))</f>
        <v/>
      </c>
      <c r="DV187" s="371" t="str">
        <f ca="1">+IF(OFFSET('Hygiene Data'!$F$12,0,10*ROW('Hygiene Data'!F181))="","",OFFSET('Hygiene Data'!$F$12,0,10*ROW('Hygiene Data'!F181)))</f>
        <v/>
      </c>
      <c r="DW187" s="371" t="str">
        <f ca="1">+IF(OFFSET('Hygiene Data'!$F$13,0,10*ROW('Hygiene Data'!F181))="","",OFFSET('Hygiene Data'!$F$13,0,10*ROW('Hygiene Data'!F181)))</f>
        <v/>
      </c>
      <c r="DX187" s="371" t="str">
        <f ca="1">+IF(OFFSET('Hygiene Data'!$G$11,0,10*ROW('Hygiene Data'!G181))="","",OFFSET('Hygiene Data'!$G$11,0,10*ROW('Hygiene Data'!G181)))</f>
        <v/>
      </c>
      <c r="DY187" s="371" t="str">
        <f ca="1">+IF(OFFSET('Hygiene Data'!$G$12,0,10*ROW('Hygiene Data'!G181))="","",OFFSET('Hygiene Data'!$G$12,0,10*ROW('Hygiene Data'!G181)))</f>
        <v/>
      </c>
      <c r="DZ187" s="371" t="str">
        <f ca="1">+IF(OFFSET('Hygiene Data'!$G$13,0,10*ROW('Hygiene Data'!G181))="","",OFFSET('Hygiene Data'!$G$13,0,10*ROW('Hygiene Data'!G181)))</f>
        <v/>
      </c>
      <c r="EA187" s="371" t="str">
        <f ca="1">+IF(OFFSET('Hygiene Data'!$H$11,0,10*ROW('Hygiene Data'!H181))="","",OFFSET('Hygiene Data'!$H$11,0,10*ROW('Hygiene Data'!H181)))</f>
        <v/>
      </c>
      <c r="EB187" s="371" t="str">
        <f ca="1">+IF(OFFSET('Hygiene Data'!$H$12,0,10*ROW('Hygiene Data'!H181))="","",OFFSET('Hygiene Data'!$H$12,0,10*ROW('Hygiene Data'!H181)))</f>
        <v/>
      </c>
      <c r="EC187" s="371" t="str">
        <f ca="1">+IF(OFFSET('Hygiene Data'!$H$13,0,10*ROW('Hygiene Data'!H181))="","",OFFSET('Hygiene Data'!$H$13,0,10*ROW('Hygiene Data'!H181)))</f>
        <v/>
      </c>
      <c r="ED187" s="371" t="str">
        <f ca="1">+IF(OFFSET('Hygiene Data'!$I$11,0,10*ROW('Hygiene Data'!I181))="","",OFFSET('Hygiene Data'!$I$11,0,10*ROW('Hygiene Data'!I181)))</f>
        <v/>
      </c>
      <c r="EE187" s="371" t="str">
        <f ca="1">+IF(OFFSET('Hygiene Data'!$I$12,0,10*ROW('Hygiene Data'!I181))="","",OFFSET('Hygiene Data'!$I$12,0,10*ROW('Hygiene Data'!I181)))</f>
        <v/>
      </c>
      <c r="EF187" s="371" t="str">
        <f ca="1">+IF(OFFSET('Hygiene Data'!$I$13,0,10*ROW('Hygiene Data'!I181))="","",OFFSET('Hygiene Data'!$I$13,0,10*ROW('Hygiene Data'!I181)))</f>
        <v/>
      </c>
    </row>
    <row r="188" spans="1:136" x14ac:dyDescent="0.25">
      <c r="A188" s="480" t="str">
        <f ca="1">+IF(OFFSET('Water Data'!$B$2,0,10*ROW('Water Data'!E182))="","",OFFSET('Water Data'!$B$2,0,10*ROW('Water Data'!E182)))</f>
        <v/>
      </c>
      <c r="B188" s="480"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7" t="str">
        <f t="shared" ca="1" si="2"/>
        <v/>
      </c>
      <c r="D188" s="508"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8"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8"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8"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8"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8"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8"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8"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8"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8"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8"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8"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8"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8"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8"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8"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8"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8"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9"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9"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9"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9"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9"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9"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9"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9"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9"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9"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9"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9"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9"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9"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9"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9"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9"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9"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9"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9"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9"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9"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9"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9"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9"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9"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9"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9"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9"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9"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10"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6"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10"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10"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10"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10"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10"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10"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10"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10"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10"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10"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10"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10"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10"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10"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10"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10"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1" t="str">
        <f ca="1">+IF(OFFSET('Water Data'!$D$27,0,10*ROW('Water Data'!D182))="","",OFFSET('Water Data'!$D$27,0,10*ROW('Water Data'!D182)))</f>
        <v/>
      </c>
      <c r="BT188" s="371" t="str">
        <f ca="1">+IF(OFFSET('Water Data'!$D$28,0,10*ROW('Water Data'!D182))="","",OFFSET('Water Data'!$D$28,0,10*ROW('Water Data'!D182)))</f>
        <v/>
      </c>
      <c r="BU188" s="371" t="str">
        <f ca="1">+IF(OFFSET('Water Data'!$D$29,0,10*ROW('Water Data'!D182))="","",OFFSET('Water Data'!$D$29,0,10*ROW('Water Data'!D182)))</f>
        <v/>
      </c>
      <c r="BV188" s="371" t="str">
        <f ca="1">+IF(OFFSET('Water Data'!$E$27,0,10*ROW('Water Data'!E182))="","",OFFSET('Water Data'!$E$27,0,10*ROW('Water Data'!E182)))</f>
        <v/>
      </c>
      <c r="BW188" s="371" t="str">
        <f ca="1">+IF(OFFSET('Water Data'!$E$28,0,10*ROW('Water Data'!E182))="","",OFFSET('Water Data'!$E$28,0,10*ROW('Water Data'!E182)))</f>
        <v/>
      </c>
      <c r="BX188" s="371" t="str">
        <f ca="1">+IF(OFFSET('Water Data'!$E$29,0,10*ROW('Water Data'!E182))="","",OFFSET('Water Data'!$E$29,0,10*ROW('Water Data'!E182)))</f>
        <v/>
      </c>
      <c r="BY188" s="371" t="str">
        <f ca="1">+IF(OFFSET('Water Data'!$F$27,0,10*ROW('Water Data'!F182))="","",OFFSET('Water Data'!$F$27,0,10*ROW('Water Data'!F182)))</f>
        <v/>
      </c>
      <c r="BZ188" s="371" t="str">
        <f ca="1">+IF(OFFSET('Water Data'!$F$28,0,10*ROW('Water Data'!F182))="","",OFFSET('Water Data'!$F$28,0,10*ROW('Water Data'!F182)))</f>
        <v/>
      </c>
      <c r="CA188" s="371" t="str">
        <f ca="1">+IF(OFFSET('Water Data'!$F$29,0,10*ROW('Water Data'!F182))="","",OFFSET('Water Data'!$F$29,0,10*ROW('Water Data'!F182)))</f>
        <v/>
      </c>
      <c r="CB188" s="371" t="str">
        <f ca="1">+IF(OFFSET('Water Data'!$G$27,0,10*ROW('Water Data'!G182))="","",OFFSET('Water Data'!$G$27,0,10*ROW('Water Data'!G182)))</f>
        <v/>
      </c>
      <c r="CC188" s="371" t="str">
        <f ca="1">+IF(OFFSET('Water Data'!$G$28,0,10*ROW('Water Data'!G182))="","",OFFSET('Water Data'!$G$28,0,10*ROW('Water Data'!G182)))</f>
        <v/>
      </c>
      <c r="CD188" s="371" t="str">
        <f ca="1">+IF(OFFSET('Water Data'!$G$29,0,10*ROW('Water Data'!G182))="","",OFFSET('Water Data'!$G$29,0,10*ROW('Water Data'!G182)))</f>
        <v/>
      </c>
      <c r="CE188" s="371" t="str">
        <f ca="1">+IF(OFFSET('Water Data'!$H$27,0,10*ROW('Water Data'!H182))="","",OFFSET('Water Data'!$H$27,0,10*ROW('Water Data'!H182)))</f>
        <v/>
      </c>
      <c r="CF188" s="371" t="str">
        <f ca="1">+IF(OFFSET('Water Data'!$H$28,0,10*ROW('Water Data'!H182))="","",OFFSET('Water Data'!$H$28,0,10*ROW('Water Data'!H182)))</f>
        <v/>
      </c>
      <c r="CG188" s="371" t="str">
        <f ca="1">+IF(OFFSET('Water Data'!$H$29,0,10*ROW('Water Data'!H182))="","",OFFSET('Water Data'!$H$29,0,10*ROW('Water Data'!H182)))</f>
        <v/>
      </c>
      <c r="CH188" s="371" t="str">
        <f ca="1">+IF(OFFSET('Water Data'!$I$27,0,10*ROW('Water Data'!I182))="","",OFFSET('Water Data'!$I$27,0,10*ROW('Water Data'!I182)))</f>
        <v/>
      </c>
      <c r="CI188" s="371" t="str">
        <f ca="1">+IF(OFFSET('Water Data'!$I$28,0,10*ROW('Water Data'!I182))="","",OFFSET('Water Data'!$I$28,0,10*ROW('Water Data'!I182)))</f>
        <v/>
      </c>
      <c r="CJ188" s="371" t="str">
        <f ca="1">+IF(OFFSET('Water Data'!$I$29,0,10*ROW('Water Data'!I182))="","",OFFSET('Water Data'!$I$29,0,10*ROW('Water Data'!I182)))</f>
        <v/>
      </c>
      <c r="CK188" s="371" t="str">
        <f ca="1">+IF(OFFSET('Sanitation Data'!$D$28,0,10*ROW('Sanitation Data'!D182))="","",OFFSET('Sanitation Data'!$D$28,0,10*ROW('Sanitation Data'!D182)))</f>
        <v/>
      </c>
      <c r="CL188" s="371" t="str">
        <f ca="1">+IF(OFFSET('Sanitation Data'!$D$29,0,10*ROW('Sanitation Data'!D182))="","",OFFSET('Sanitation Data'!$D$29,0,10*ROW('Sanitation Data'!D182)))</f>
        <v/>
      </c>
      <c r="CM188" s="371" t="str">
        <f ca="1">+IF(OFFSET('Sanitation Data'!$D$30,0,10*ROW('Sanitation Data'!D182))="","",OFFSET('Sanitation Data'!$D$30,0,10*ROW('Sanitation Data'!D182)))</f>
        <v/>
      </c>
      <c r="CN188" s="371" t="str">
        <f ca="1">+IF(OFFSET('Sanitation Data'!$D$31,0,10*ROW('Sanitation Data'!D182))="","",OFFSET('Sanitation Data'!$D$31,0,10*ROW('Sanitation Data'!D182)))</f>
        <v/>
      </c>
      <c r="CO188" s="371" t="str">
        <f ca="1">+IF(OFFSET('Sanitation Data'!$D$32,0,10*ROW('Sanitation Data'!D182))="","",OFFSET('Sanitation Data'!$D$32,0,10*ROW('Sanitation Data'!D182)))</f>
        <v/>
      </c>
      <c r="CP188" s="371" t="str">
        <f ca="1">+IF(OFFSET('Sanitation Data'!$E$28,0,10*ROW('Sanitation Data'!E182))="","",OFFSET('Sanitation Data'!$E$28,0,10*ROW('Sanitation Data'!E182)))</f>
        <v/>
      </c>
      <c r="CQ188" s="371" t="str">
        <f ca="1">+IF(OFFSET('Sanitation Data'!$E$29,0,10*ROW('Sanitation Data'!E182))="","",OFFSET('Sanitation Data'!$E$29,0,10*ROW('Sanitation Data'!E182)))</f>
        <v/>
      </c>
      <c r="CR188" s="371" t="str">
        <f ca="1">+IF(OFFSET('Sanitation Data'!$E$30,0,10*ROW('Sanitation Data'!E182))="","",OFFSET('Sanitation Data'!$E$30,0,10*ROW('Sanitation Data'!E182)))</f>
        <v/>
      </c>
      <c r="CS188" s="371" t="str">
        <f ca="1">+IF(OFFSET('Sanitation Data'!$E$31,0,10*ROW('Sanitation Data'!E182))="","",OFFSET('Sanitation Data'!$E$31,0,10*ROW('Sanitation Data'!E182)))</f>
        <v/>
      </c>
      <c r="CT188" s="371" t="str">
        <f ca="1">+IF(OFFSET('Sanitation Data'!$E$32,0,10*ROW('Sanitation Data'!E182))="","",OFFSET('Sanitation Data'!$E$32,0,10*ROW('Sanitation Data'!E182)))</f>
        <v/>
      </c>
      <c r="CU188" s="371" t="str">
        <f ca="1">+IF(OFFSET('Sanitation Data'!$F$28,0,10*ROW('Sanitation Data'!F182))="","",OFFSET('Sanitation Data'!$F$28,0,10*ROW('Sanitation Data'!F182)))</f>
        <v/>
      </c>
      <c r="CV188" s="371" t="str">
        <f ca="1">+IF(OFFSET('Sanitation Data'!$F$29,0,10*ROW('Sanitation Data'!F182))="","",OFFSET('Sanitation Data'!$F$29,0,10*ROW('Sanitation Data'!F182)))</f>
        <v/>
      </c>
      <c r="CW188" s="371" t="str">
        <f ca="1">+IF(OFFSET('Sanitation Data'!$F$30,0,10*ROW('Sanitation Data'!F182))="","",OFFSET('Sanitation Data'!$F$30,0,10*ROW('Sanitation Data'!F182)))</f>
        <v/>
      </c>
      <c r="CX188" s="371" t="str">
        <f ca="1">+IF(OFFSET('Sanitation Data'!$F$31,0,10*ROW('Sanitation Data'!F182))="","",OFFSET('Sanitation Data'!$F$31,0,10*ROW('Sanitation Data'!F182)))</f>
        <v/>
      </c>
      <c r="CY188" s="371" t="str">
        <f ca="1">+IF(OFFSET('Sanitation Data'!$F$32,0,10*ROW('Sanitation Data'!F182))="","",OFFSET('Sanitation Data'!$F$32,0,10*ROW('Sanitation Data'!F182)))</f>
        <v/>
      </c>
      <c r="CZ188" s="371" t="str">
        <f ca="1">+IF(OFFSET('Sanitation Data'!$G$28,0,10*ROW('Sanitation Data'!G182))="","",OFFSET('Sanitation Data'!$G$28,0,10*ROW('Sanitation Data'!G182)))</f>
        <v/>
      </c>
      <c r="DA188" s="371" t="str">
        <f ca="1">+IF(OFFSET('Sanitation Data'!$G$29,0,10*ROW('Sanitation Data'!G182))="","",OFFSET('Sanitation Data'!$G$29,0,10*ROW('Sanitation Data'!G182)))</f>
        <v/>
      </c>
      <c r="DB188" s="371" t="str">
        <f ca="1">+IF(OFFSET('Sanitation Data'!$G$30,0,10*ROW('Sanitation Data'!G182))="","",OFFSET('Sanitation Data'!$G$30,0,10*ROW('Sanitation Data'!G182)))</f>
        <v/>
      </c>
      <c r="DC188" s="371" t="str">
        <f ca="1">+IF(OFFSET('Sanitation Data'!$G$31,0,10*ROW('Sanitation Data'!G182))="","",OFFSET('Sanitation Data'!$G$31,0,10*ROW('Sanitation Data'!G182)))</f>
        <v/>
      </c>
      <c r="DD188" s="371" t="str">
        <f ca="1">+IF(OFFSET('Sanitation Data'!$G$32,0,10*ROW('Sanitation Data'!G182))="","",OFFSET('Sanitation Data'!$G$32,0,10*ROW('Sanitation Data'!G182)))</f>
        <v/>
      </c>
      <c r="DE188" s="371" t="str">
        <f ca="1">+IF(OFFSET('Sanitation Data'!$H$28,0,10*ROW('Sanitation Data'!H182))="","",OFFSET('Sanitation Data'!$H$28,0,10*ROW('Sanitation Data'!H182)))</f>
        <v/>
      </c>
      <c r="DF188" s="371" t="str">
        <f ca="1">+IF(OFFSET('Sanitation Data'!$H$29,0,10*ROW('Sanitation Data'!H182))="","",OFFSET('Sanitation Data'!$H$29,0,10*ROW('Sanitation Data'!H182)))</f>
        <v/>
      </c>
      <c r="DG188" s="371" t="str">
        <f ca="1">+IF(OFFSET('Sanitation Data'!$H$30,0,10*ROW('Sanitation Data'!H182))="","",OFFSET('Sanitation Data'!$H$30,0,10*ROW('Sanitation Data'!H182)))</f>
        <v/>
      </c>
      <c r="DH188" s="371" t="str">
        <f ca="1">+IF(OFFSET('Sanitation Data'!$H$31,0,10*ROW('Sanitation Data'!H182))="","",OFFSET('Sanitation Data'!$H$31,0,10*ROW('Sanitation Data'!H182)))</f>
        <v/>
      </c>
      <c r="DI188" s="371" t="str">
        <f ca="1">+IF(OFFSET('Sanitation Data'!$H$32,0,10*ROW('Sanitation Data'!H182))="","",OFFSET('Sanitation Data'!$H$32,0,10*ROW('Sanitation Data'!H182)))</f>
        <v/>
      </c>
      <c r="DJ188" s="371" t="str">
        <f ca="1">+IF(OFFSET('Sanitation Data'!$I$28,0,10*ROW('Sanitation Data'!I182))="","",OFFSET('Sanitation Data'!$I$28,0,10*ROW('Sanitation Data'!I182)))</f>
        <v/>
      </c>
      <c r="DK188" s="371" t="str">
        <f ca="1">+IF(OFFSET('Sanitation Data'!$I$29,0,10*ROW('Sanitation Data'!I182))="","",OFFSET('Sanitation Data'!$I$29,0,10*ROW('Sanitation Data'!I182)))</f>
        <v/>
      </c>
      <c r="DL188" s="371" t="str">
        <f ca="1">+IF(OFFSET('Sanitation Data'!$I$30,0,10*ROW('Sanitation Data'!I182))="","",OFFSET('Sanitation Data'!$I$30,0,10*ROW('Sanitation Data'!I182)))</f>
        <v/>
      </c>
      <c r="DM188" s="371" t="str">
        <f ca="1">+IF(OFFSET('Sanitation Data'!$I$31,0,10*ROW('Sanitation Data'!I182))="","",OFFSET('Sanitation Data'!$I$31,0,10*ROW('Sanitation Data'!I182)))</f>
        <v/>
      </c>
      <c r="DN188" s="371" t="str">
        <f ca="1">+IF(OFFSET('Sanitation Data'!$I$32,0,10*ROW('Sanitation Data'!I182))="","",OFFSET('Sanitation Data'!$I$32,0,10*ROW('Sanitation Data'!I182)))</f>
        <v/>
      </c>
      <c r="DO188" s="371" t="str">
        <f ca="1">+IF(OFFSET('Hygiene Data'!$D$11,0,10*ROW('Hygiene Data'!D182))="","",OFFSET('Hygiene Data'!$D$11,0,10*ROW('Hygiene Data'!D182)))</f>
        <v/>
      </c>
      <c r="DP188" s="371" t="str">
        <f ca="1">+IF(OFFSET('Hygiene Data'!$D$12,0,10*ROW('Hygiene Data'!D182))="","",OFFSET('Hygiene Data'!$D$12,0,10*ROW('Hygiene Data'!D182)))</f>
        <v/>
      </c>
      <c r="DQ188" s="371" t="str">
        <f ca="1">+IF(OFFSET('Hygiene Data'!$D$13,0,10*ROW('Hygiene Data'!D182))="","",OFFSET('Hygiene Data'!$D$13,0,10*ROW('Hygiene Data'!D182)))</f>
        <v/>
      </c>
      <c r="DR188" s="371" t="str">
        <f ca="1">+IF(OFFSET('Hygiene Data'!$E$11,0,10*ROW('Hygiene Data'!E182))="","",OFFSET('Hygiene Data'!$E$11,0,10*ROW('Hygiene Data'!E182)))</f>
        <v/>
      </c>
      <c r="DS188" s="371" t="str">
        <f ca="1">+IF(OFFSET('Hygiene Data'!$E$12,0,10*ROW('Hygiene Data'!E182))="","",OFFSET('Hygiene Data'!$E$12,0,10*ROW('Hygiene Data'!E182)))</f>
        <v/>
      </c>
      <c r="DT188" s="371" t="str">
        <f ca="1">+IF(OFFSET('Hygiene Data'!$E$13,0,10*ROW('Hygiene Data'!E182))="","",OFFSET('Hygiene Data'!$E$13,0,10*ROW('Hygiene Data'!E182)))</f>
        <v/>
      </c>
      <c r="DU188" s="371" t="str">
        <f ca="1">+IF(OFFSET('Hygiene Data'!$F$11,0,10*ROW('Hygiene Data'!F182))="","",OFFSET('Hygiene Data'!$F$11,0,10*ROW('Hygiene Data'!F182)))</f>
        <v/>
      </c>
      <c r="DV188" s="371" t="str">
        <f ca="1">+IF(OFFSET('Hygiene Data'!$F$12,0,10*ROW('Hygiene Data'!F182))="","",OFFSET('Hygiene Data'!$F$12,0,10*ROW('Hygiene Data'!F182)))</f>
        <v/>
      </c>
      <c r="DW188" s="371" t="str">
        <f ca="1">+IF(OFFSET('Hygiene Data'!$F$13,0,10*ROW('Hygiene Data'!F182))="","",OFFSET('Hygiene Data'!$F$13,0,10*ROW('Hygiene Data'!F182)))</f>
        <v/>
      </c>
      <c r="DX188" s="371" t="str">
        <f ca="1">+IF(OFFSET('Hygiene Data'!$G$11,0,10*ROW('Hygiene Data'!G182))="","",OFFSET('Hygiene Data'!$G$11,0,10*ROW('Hygiene Data'!G182)))</f>
        <v/>
      </c>
      <c r="DY188" s="371" t="str">
        <f ca="1">+IF(OFFSET('Hygiene Data'!$G$12,0,10*ROW('Hygiene Data'!G182))="","",OFFSET('Hygiene Data'!$G$12,0,10*ROW('Hygiene Data'!G182)))</f>
        <v/>
      </c>
      <c r="DZ188" s="371" t="str">
        <f ca="1">+IF(OFFSET('Hygiene Data'!$G$13,0,10*ROW('Hygiene Data'!G182))="","",OFFSET('Hygiene Data'!$G$13,0,10*ROW('Hygiene Data'!G182)))</f>
        <v/>
      </c>
      <c r="EA188" s="371" t="str">
        <f ca="1">+IF(OFFSET('Hygiene Data'!$H$11,0,10*ROW('Hygiene Data'!H182))="","",OFFSET('Hygiene Data'!$H$11,0,10*ROW('Hygiene Data'!H182)))</f>
        <v/>
      </c>
      <c r="EB188" s="371" t="str">
        <f ca="1">+IF(OFFSET('Hygiene Data'!$H$12,0,10*ROW('Hygiene Data'!H182))="","",OFFSET('Hygiene Data'!$H$12,0,10*ROW('Hygiene Data'!H182)))</f>
        <v/>
      </c>
      <c r="EC188" s="371" t="str">
        <f ca="1">+IF(OFFSET('Hygiene Data'!$H$13,0,10*ROW('Hygiene Data'!H182))="","",OFFSET('Hygiene Data'!$H$13,0,10*ROW('Hygiene Data'!H182)))</f>
        <v/>
      </c>
      <c r="ED188" s="371" t="str">
        <f ca="1">+IF(OFFSET('Hygiene Data'!$I$11,0,10*ROW('Hygiene Data'!I182))="","",OFFSET('Hygiene Data'!$I$11,0,10*ROW('Hygiene Data'!I182)))</f>
        <v/>
      </c>
      <c r="EE188" s="371" t="str">
        <f ca="1">+IF(OFFSET('Hygiene Data'!$I$12,0,10*ROW('Hygiene Data'!I182))="","",OFFSET('Hygiene Data'!$I$12,0,10*ROW('Hygiene Data'!I182)))</f>
        <v/>
      </c>
      <c r="EF188" s="371" t="str">
        <f ca="1">+IF(OFFSET('Hygiene Data'!$I$13,0,10*ROW('Hygiene Data'!I182))="","",OFFSET('Hygiene Data'!$I$13,0,10*ROW('Hygiene Data'!I182)))</f>
        <v/>
      </c>
    </row>
    <row r="189" spans="1:136" x14ac:dyDescent="0.25">
      <c r="A189" s="480" t="str">
        <f ca="1">+IF(OFFSET('Water Data'!$B$2,0,10*ROW('Water Data'!E183))="","",OFFSET('Water Data'!$B$2,0,10*ROW('Water Data'!E183)))</f>
        <v/>
      </c>
      <c r="B189" s="480"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7" t="str">
        <f t="shared" ca="1" si="2"/>
        <v/>
      </c>
      <c r="D189" s="508"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8"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8"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8"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8"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8"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8"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8"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8"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8"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8"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8"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8"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8"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8"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8"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8"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8"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9"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9"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9"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9"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9"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9"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9"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9"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9"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9"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9"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9"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9"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9"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9"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9"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9"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9"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9"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9"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9"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9"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9"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9"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9"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9"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9"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9"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9"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9"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10"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6"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10"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10"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10"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10"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10"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10"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10"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10"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10"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10"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10"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10"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10"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10"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10"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10"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1" t="str">
        <f ca="1">+IF(OFFSET('Water Data'!$D$27,0,10*ROW('Water Data'!D183))="","",OFFSET('Water Data'!$D$27,0,10*ROW('Water Data'!D183)))</f>
        <v/>
      </c>
      <c r="BT189" s="371" t="str">
        <f ca="1">+IF(OFFSET('Water Data'!$D$28,0,10*ROW('Water Data'!D183))="","",OFFSET('Water Data'!$D$28,0,10*ROW('Water Data'!D183)))</f>
        <v/>
      </c>
      <c r="BU189" s="371" t="str">
        <f ca="1">+IF(OFFSET('Water Data'!$D$29,0,10*ROW('Water Data'!D183))="","",OFFSET('Water Data'!$D$29,0,10*ROW('Water Data'!D183)))</f>
        <v/>
      </c>
      <c r="BV189" s="371" t="str">
        <f ca="1">+IF(OFFSET('Water Data'!$E$27,0,10*ROW('Water Data'!E183))="","",OFFSET('Water Data'!$E$27,0,10*ROW('Water Data'!E183)))</f>
        <v/>
      </c>
      <c r="BW189" s="371" t="str">
        <f ca="1">+IF(OFFSET('Water Data'!$E$28,0,10*ROW('Water Data'!E183))="","",OFFSET('Water Data'!$E$28,0,10*ROW('Water Data'!E183)))</f>
        <v/>
      </c>
      <c r="BX189" s="371" t="str">
        <f ca="1">+IF(OFFSET('Water Data'!$E$29,0,10*ROW('Water Data'!E183))="","",OFFSET('Water Data'!$E$29,0,10*ROW('Water Data'!E183)))</f>
        <v/>
      </c>
      <c r="BY189" s="371" t="str">
        <f ca="1">+IF(OFFSET('Water Data'!$F$27,0,10*ROW('Water Data'!F183))="","",OFFSET('Water Data'!$F$27,0,10*ROW('Water Data'!F183)))</f>
        <v/>
      </c>
      <c r="BZ189" s="371" t="str">
        <f ca="1">+IF(OFFSET('Water Data'!$F$28,0,10*ROW('Water Data'!F183))="","",OFFSET('Water Data'!$F$28,0,10*ROW('Water Data'!F183)))</f>
        <v/>
      </c>
      <c r="CA189" s="371" t="str">
        <f ca="1">+IF(OFFSET('Water Data'!$F$29,0,10*ROW('Water Data'!F183))="","",OFFSET('Water Data'!$F$29,0,10*ROW('Water Data'!F183)))</f>
        <v/>
      </c>
      <c r="CB189" s="371" t="str">
        <f ca="1">+IF(OFFSET('Water Data'!$G$27,0,10*ROW('Water Data'!G183))="","",OFFSET('Water Data'!$G$27,0,10*ROW('Water Data'!G183)))</f>
        <v/>
      </c>
      <c r="CC189" s="371" t="str">
        <f ca="1">+IF(OFFSET('Water Data'!$G$28,0,10*ROW('Water Data'!G183))="","",OFFSET('Water Data'!$G$28,0,10*ROW('Water Data'!G183)))</f>
        <v/>
      </c>
      <c r="CD189" s="371" t="str">
        <f ca="1">+IF(OFFSET('Water Data'!$G$29,0,10*ROW('Water Data'!G183))="","",OFFSET('Water Data'!$G$29,0,10*ROW('Water Data'!G183)))</f>
        <v/>
      </c>
      <c r="CE189" s="371" t="str">
        <f ca="1">+IF(OFFSET('Water Data'!$H$27,0,10*ROW('Water Data'!H183))="","",OFFSET('Water Data'!$H$27,0,10*ROW('Water Data'!H183)))</f>
        <v/>
      </c>
      <c r="CF189" s="371" t="str">
        <f ca="1">+IF(OFFSET('Water Data'!$H$28,0,10*ROW('Water Data'!H183))="","",OFFSET('Water Data'!$H$28,0,10*ROW('Water Data'!H183)))</f>
        <v/>
      </c>
      <c r="CG189" s="371" t="str">
        <f ca="1">+IF(OFFSET('Water Data'!$H$29,0,10*ROW('Water Data'!H183))="","",OFFSET('Water Data'!$H$29,0,10*ROW('Water Data'!H183)))</f>
        <v/>
      </c>
      <c r="CH189" s="371" t="str">
        <f ca="1">+IF(OFFSET('Water Data'!$I$27,0,10*ROW('Water Data'!I183))="","",OFFSET('Water Data'!$I$27,0,10*ROW('Water Data'!I183)))</f>
        <v/>
      </c>
      <c r="CI189" s="371" t="str">
        <f ca="1">+IF(OFFSET('Water Data'!$I$28,0,10*ROW('Water Data'!I183))="","",OFFSET('Water Data'!$I$28,0,10*ROW('Water Data'!I183)))</f>
        <v/>
      </c>
      <c r="CJ189" s="371" t="str">
        <f ca="1">+IF(OFFSET('Water Data'!$I$29,0,10*ROW('Water Data'!I183))="","",OFFSET('Water Data'!$I$29,0,10*ROW('Water Data'!I183)))</f>
        <v/>
      </c>
      <c r="CK189" s="371" t="str">
        <f ca="1">+IF(OFFSET('Sanitation Data'!$D$28,0,10*ROW('Sanitation Data'!D183))="","",OFFSET('Sanitation Data'!$D$28,0,10*ROW('Sanitation Data'!D183)))</f>
        <v/>
      </c>
      <c r="CL189" s="371" t="str">
        <f ca="1">+IF(OFFSET('Sanitation Data'!$D$29,0,10*ROW('Sanitation Data'!D183))="","",OFFSET('Sanitation Data'!$D$29,0,10*ROW('Sanitation Data'!D183)))</f>
        <v/>
      </c>
      <c r="CM189" s="371" t="str">
        <f ca="1">+IF(OFFSET('Sanitation Data'!$D$30,0,10*ROW('Sanitation Data'!D183))="","",OFFSET('Sanitation Data'!$D$30,0,10*ROW('Sanitation Data'!D183)))</f>
        <v/>
      </c>
      <c r="CN189" s="371" t="str">
        <f ca="1">+IF(OFFSET('Sanitation Data'!$D$31,0,10*ROW('Sanitation Data'!D183))="","",OFFSET('Sanitation Data'!$D$31,0,10*ROW('Sanitation Data'!D183)))</f>
        <v/>
      </c>
      <c r="CO189" s="371" t="str">
        <f ca="1">+IF(OFFSET('Sanitation Data'!$D$32,0,10*ROW('Sanitation Data'!D183))="","",OFFSET('Sanitation Data'!$D$32,0,10*ROW('Sanitation Data'!D183)))</f>
        <v/>
      </c>
      <c r="CP189" s="371" t="str">
        <f ca="1">+IF(OFFSET('Sanitation Data'!$E$28,0,10*ROW('Sanitation Data'!E183))="","",OFFSET('Sanitation Data'!$E$28,0,10*ROW('Sanitation Data'!E183)))</f>
        <v/>
      </c>
      <c r="CQ189" s="371" t="str">
        <f ca="1">+IF(OFFSET('Sanitation Data'!$E$29,0,10*ROW('Sanitation Data'!E183))="","",OFFSET('Sanitation Data'!$E$29,0,10*ROW('Sanitation Data'!E183)))</f>
        <v/>
      </c>
      <c r="CR189" s="371" t="str">
        <f ca="1">+IF(OFFSET('Sanitation Data'!$E$30,0,10*ROW('Sanitation Data'!E183))="","",OFFSET('Sanitation Data'!$E$30,0,10*ROW('Sanitation Data'!E183)))</f>
        <v/>
      </c>
      <c r="CS189" s="371" t="str">
        <f ca="1">+IF(OFFSET('Sanitation Data'!$E$31,0,10*ROW('Sanitation Data'!E183))="","",OFFSET('Sanitation Data'!$E$31,0,10*ROW('Sanitation Data'!E183)))</f>
        <v/>
      </c>
      <c r="CT189" s="371" t="str">
        <f ca="1">+IF(OFFSET('Sanitation Data'!$E$32,0,10*ROW('Sanitation Data'!E183))="","",OFFSET('Sanitation Data'!$E$32,0,10*ROW('Sanitation Data'!E183)))</f>
        <v/>
      </c>
      <c r="CU189" s="371" t="str">
        <f ca="1">+IF(OFFSET('Sanitation Data'!$F$28,0,10*ROW('Sanitation Data'!F183))="","",OFFSET('Sanitation Data'!$F$28,0,10*ROW('Sanitation Data'!F183)))</f>
        <v/>
      </c>
      <c r="CV189" s="371" t="str">
        <f ca="1">+IF(OFFSET('Sanitation Data'!$F$29,0,10*ROW('Sanitation Data'!F183))="","",OFFSET('Sanitation Data'!$F$29,0,10*ROW('Sanitation Data'!F183)))</f>
        <v/>
      </c>
      <c r="CW189" s="371" t="str">
        <f ca="1">+IF(OFFSET('Sanitation Data'!$F$30,0,10*ROW('Sanitation Data'!F183))="","",OFFSET('Sanitation Data'!$F$30,0,10*ROW('Sanitation Data'!F183)))</f>
        <v/>
      </c>
      <c r="CX189" s="371" t="str">
        <f ca="1">+IF(OFFSET('Sanitation Data'!$F$31,0,10*ROW('Sanitation Data'!F183))="","",OFFSET('Sanitation Data'!$F$31,0,10*ROW('Sanitation Data'!F183)))</f>
        <v/>
      </c>
      <c r="CY189" s="371" t="str">
        <f ca="1">+IF(OFFSET('Sanitation Data'!$F$32,0,10*ROW('Sanitation Data'!F183))="","",OFFSET('Sanitation Data'!$F$32,0,10*ROW('Sanitation Data'!F183)))</f>
        <v/>
      </c>
      <c r="CZ189" s="371" t="str">
        <f ca="1">+IF(OFFSET('Sanitation Data'!$G$28,0,10*ROW('Sanitation Data'!G183))="","",OFFSET('Sanitation Data'!$G$28,0,10*ROW('Sanitation Data'!G183)))</f>
        <v/>
      </c>
      <c r="DA189" s="371" t="str">
        <f ca="1">+IF(OFFSET('Sanitation Data'!$G$29,0,10*ROW('Sanitation Data'!G183))="","",OFFSET('Sanitation Data'!$G$29,0,10*ROW('Sanitation Data'!G183)))</f>
        <v/>
      </c>
      <c r="DB189" s="371" t="str">
        <f ca="1">+IF(OFFSET('Sanitation Data'!$G$30,0,10*ROW('Sanitation Data'!G183))="","",OFFSET('Sanitation Data'!$G$30,0,10*ROW('Sanitation Data'!G183)))</f>
        <v/>
      </c>
      <c r="DC189" s="371" t="str">
        <f ca="1">+IF(OFFSET('Sanitation Data'!$G$31,0,10*ROW('Sanitation Data'!G183))="","",OFFSET('Sanitation Data'!$G$31,0,10*ROW('Sanitation Data'!G183)))</f>
        <v/>
      </c>
      <c r="DD189" s="371" t="str">
        <f ca="1">+IF(OFFSET('Sanitation Data'!$G$32,0,10*ROW('Sanitation Data'!G183))="","",OFFSET('Sanitation Data'!$G$32,0,10*ROW('Sanitation Data'!G183)))</f>
        <v/>
      </c>
      <c r="DE189" s="371" t="str">
        <f ca="1">+IF(OFFSET('Sanitation Data'!$H$28,0,10*ROW('Sanitation Data'!H183))="","",OFFSET('Sanitation Data'!$H$28,0,10*ROW('Sanitation Data'!H183)))</f>
        <v/>
      </c>
      <c r="DF189" s="371" t="str">
        <f ca="1">+IF(OFFSET('Sanitation Data'!$H$29,0,10*ROW('Sanitation Data'!H183))="","",OFFSET('Sanitation Data'!$H$29,0,10*ROW('Sanitation Data'!H183)))</f>
        <v/>
      </c>
      <c r="DG189" s="371" t="str">
        <f ca="1">+IF(OFFSET('Sanitation Data'!$H$30,0,10*ROW('Sanitation Data'!H183))="","",OFFSET('Sanitation Data'!$H$30,0,10*ROW('Sanitation Data'!H183)))</f>
        <v/>
      </c>
      <c r="DH189" s="371" t="str">
        <f ca="1">+IF(OFFSET('Sanitation Data'!$H$31,0,10*ROW('Sanitation Data'!H183))="","",OFFSET('Sanitation Data'!$H$31,0,10*ROW('Sanitation Data'!H183)))</f>
        <v/>
      </c>
      <c r="DI189" s="371" t="str">
        <f ca="1">+IF(OFFSET('Sanitation Data'!$H$32,0,10*ROW('Sanitation Data'!H183))="","",OFFSET('Sanitation Data'!$H$32,0,10*ROW('Sanitation Data'!H183)))</f>
        <v/>
      </c>
      <c r="DJ189" s="371" t="str">
        <f ca="1">+IF(OFFSET('Sanitation Data'!$I$28,0,10*ROW('Sanitation Data'!I183))="","",OFFSET('Sanitation Data'!$I$28,0,10*ROW('Sanitation Data'!I183)))</f>
        <v/>
      </c>
      <c r="DK189" s="371" t="str">
        <f ca="1">+IF(OFFSET('Sanitation Data'!$I$29,0,10*ROW('Sanitation Data'!I183))="","",OFFSET('Sanitation Data'!$I$29,0,10*ROW('Sanitation Data'!I183)))</f>
        <v/>
      </c>
      <c r="DL189" s="371" t="str">
        <f ca="1">+IF(OFFSET('Sanitation Data'!$I$30,0,10*ROW('Sanitation Data'!I183))="","",OFFSET('Sanitation Data'!$I$30,0,10*ROW('Sanitation Data'!I183)))</f>
        <v/>
      </c>
      <c r="DM189" s="371" t="str">
        <f ca="1">+IF(OFFSET('Sanitation Data'!$I$31,0,10*ROW('Sanitation Data'!I183))="","",OFFSET('Sanitation Data'!$I$31,0,10*ROW('Sanitation Data'!I183)))</f>
        <v/>
      </c>
      <c r="DN189" s="371" t="str">
        <f ca="1">+IF(OFFSET('Sanitation Data'!$I$32,0,10*ROW('Sanitation Data'!I183))="","",OFFSET('Sanitation Data'!$I$32,0,10*ROW('Sanitation Data'!I183)))</f>
        <v/>
      </c>
      <c r="DO189" s="371" t="str">
        <f ca="1">+IF(OFFSET('Hygiene Data'!$D$11,0,10*ROW('Hygiene Data'!D183))="","",OFFSET('Hygiene Data'!$D$11,0,10*ROW('Hygiene Data'!D183)))</f>
        <v/>
      </c>
      <c r="DP189" s="371" t="str">
        <f ca="1">+IF(OFFSET('Hygiene Data'!$D$12,0,10*ROW('Hygiene Data'!D183))="","",OFFSET('Hygiene Data'!$D$12,0,10*ROW('Hygiene Data'!D183)))</f>
        <v/>
      </c>
      <c r="DQ189" s="371" t="str">
        <f ca="1">+IF(OFFSET('Hygiene Data'!$D$13,0,10*ROW('Hygiene Data'!D183))="","",OFFSET('Hygiene Data'!$D$13,0,10*ROW('Hygiene Data'!D183)))</f>
        <v/>
      </c>
      <c r="DR189" s="371" t="str">
        <f ca="1">+IF(OFFSET('Hygiene Data'!$E$11,0,10*ROW('Hygiene Data'!E183))="","",OFFSET('Hygiene Data'!$E$11,0,10*ROW('Hygiene Data'!E183)))</f>
        <v/>
      </c>
      <c r="DS189" s="371" t="str">
        <f ca="1">+IF(OFFSET('Hygiene Data'!$E$12,0,10*ROW('Hygiene Data'!E183))="","",OFFSET('Hygiene Data'!$E$12,0,10*ROW('Hygiene Data'!E183)))</f>
        <v/>
      </c>
      <c r="DT189" s="371" t="str">
        <f ca="1">+IF(OFFSET('Hygiene Data'!$E$13,0,10*ROW('Hygiene Data'!E183))="","",OFFSET('Hygiene Data'!$E$13,0,10*ROW('Hygiene Data'!E183)))</f>
        <v/>
      </c>
      <c r="DU189" s="371" t="str">
        <f ca="1">+IF(OFFSET('Hygiene Data'!$F$11,0,10*ROW('Hygiene Data'!F183))="","",OFFSET('Hygiene Data'!$F$11,0,10*ROW('Hygiene Data'!F183)))</f>
        <v/>
      </c>
      <c r="DV189" s="371" t="str">
        <f ca="1">+IF(OFFSET('Hygiene Data'!$F$12,0,10*ROW('Hygiene Data'!F183))="","",OFFSET('Hygiene Data'!$F$12,0,10*ROW('Hygiene Data'!F183)))</f>
        <v/>
      </c>
      <c r="DW189" s="371" t="str">
        <f ca="1">+IF(OFFSET('Hygiene Data'!$F$13,0,10*ROW('Hygiene Data'!F183))="","",OFFSET('Hygiene Data'!$F$13,0,10*ROW('Hygiene Data'!F183)))</f>
        <v/>
      </c>
      <c r="DX189" s="371" t="str">
        <f ca="1">+IF(OFFSET('Hygiene Data'!$G$11,0,10*ROW('Hygiene Data'!G183))="","",OFFSET('Hygiene Data'!$G$11,0,10*ROW('Hygiene Data'!G183)))</f>
        <v/>
      </c>
      <c r="DY189" s="371" t="str">
        <f ca="1">+IF(OFFSET('Hygiene Data'!$G$12,0,10*ROW('Hygiene Data'!G183))="","",OFFSET('Hygiene Data'!$G$12,0,10*ROW('Hygiene Data'!G183)))</f>
        <v/>
      </c>
      <c r="DZ189" s="371" t="str">
        <f ca="1">+IF(OFFSET('Hygiene Data'!$G$13,0,10*ROW('Hygiene Data'!G183))="","",OFFSET('Hygiene Data'!$G$13,0,10*ROW('Hygiene Data'!G183)))</f>
        <v/>
      </c>
      <c r="EA189" s="371" t="str">
        <f ca="1">+IF(OFFSET('Hygiene Data'!$H$11,0,10*ROW('Hygiene Data'!H183))="","",OFFSET('Hygiene Data'!$H$11,0,10*ROW('Hygiene Data'!H183)))</f>
        <v/>
      </c>
      <c r="EB189" s="371" t="str">
        <f ca="1">+IF(OFFSET('Hygiene Data'!$H$12,0,10*ROW('Hygiene Data'!H183))="","",OFFSET('Hygiene Data'!$H$12,0,10*ROW('Hygiene Data'!H183)))</f>
        <v/>
      </c>
      <c r="EC189" s="371" t="str">
        <f ca="1">+IF(OFFSET('Hygiene Data'!$H$13,0,10*ROW('Hygiene Data'!H183))="","",OFFSET('Hygiene Data'!$H$13,0,10*ROW('Hygiene Data'!H183)))</f>
        <v/>
      </c>
      <c r="ED189" s="371" t="str">
        <f ca="1">+IF(OFFSET('Hygiene Data'!$I$11,0,10*ROW('Hygiene Data'!I183))="","",OFFSET('Hygiene Data'!$I$11,0,10*ROW('Hygiene Data'!I183)))</f>
        <v/>
      </c>
      <c r="EE189" s="371" t="str">
        <f ca="1">+IF(OFFSET('Hygiene Data'!$I$12,0,10*ROW('Hygiene Data'!I183))="","",OFFSET('Hygiene Data'!$I$12,0,10*ROW('Hygiene Data'!I183)))</f>
        <v/>
      </c>
      <c r="EF189" s="371" t="str">
        <f ca="1">+IF(OFFSET('Hygiene Data'!$I$13,0,10*ROW('Hygiene Data'!I183))="","",OFFSET('Hygiene Data'!$I$13,0,10*ROW('Hygiene Data'!I183)))</f>
        <v/>
      </c>
    </row>
    <row r="190" spans="1:136" x14ac:dyDescent="0.25">
      <c r="A190" s="480" t="str">
        <f ca="1">+IF(OFFSET('Water Data'!$B$2,0,10*ROW('Water Data'!E184))="","",OFFSET('Water Data'!$B$2,0,10*ROW('Water Data'!E184)))</f>
        <v/>
      </c>
      <c r="B190" s="480"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7" t="str">
        <f t="shared" ca="1" si="2"/>
        <v/>
      </c>
      <c r="D190" s="508"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8"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8"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8"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8"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8"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8"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8"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8"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8"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8"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8"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8"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8"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8"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8"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8"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8"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9"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9"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9"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9"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9"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9"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9"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9"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9"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9"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9"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9"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9"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9"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9"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9"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9"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9"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9"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9"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9"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9"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9"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9"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9"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9"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9"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9"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9"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9"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10"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6"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10"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10"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10"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10"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10"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10"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10"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10"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10"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10"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10"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10"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10"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10"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10"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10"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1" t="str">
        <f ca="1">+IF(OFFSET('Water Data'!$D$27,0,10*ROW('Water Data'!D184))="","",OFFSET('Water Data'!$D$27,0,10*ROW('Water Data'!D184)))</f>
        <v/>
      </c>
      <c r="BT190" s="371" t="str">
        <f ca="1">+IF(OFFSET('Water Data'!$D$28,0,10*ROW('Water Data'!D184))="","",OFFSET('Water Data'!$D$28,0,10*ROW('Water Data'!D184)))</f>
        <v/>
      </c>
      <c r="BU190" s="371" t="str">
        <f ca="1">+IF(OFFSET('Water Data'!$D$29,0,10*ROW('Water Data'!D184))="","",OFFSET('Water Data'!$D$29,0,10*ROW('Water Data'!D184)))</f>
        <v/>
      </c>
      <c r="BV190" s="371" t="str">
        <f ca="1">+IF(OFFSET('Water Data'!$E$27,0,10*ROW('Water Data'!E184))="","",OFFSET('Water Data'!$E$27,0,10*ROW('Water Data'!E184)))</f>
        <v/>
      </c>
      <c r="BW190" s="371" t="str">
        <f ca="1">+IF(OFFSET('Water Data'!$E$28,0,10*ROW('Water Data'!E184))="","",OFFSET('Water Data'!$E$28,0,10*ROW('Water Data'!E184)))</f>
        <v/>
      </c>
      <c r="BX190" s="371" t="str">
        <f ca="1">+IF(OFFSET('Water Data'!$E$29,0,10*ROW('Water Data'!E184))="","",OFFSET('Water Data'!$E$29,0,10*ROW('Water Data'!E184)))</f>
        <v/>
      </c>
      <c r="BY190" s="371" t="str">
        <f ca="1">+IF(OFFSET('Water Data'!$F$27,0,10*ROW('Water Data'!F184))="","",OFFSET('Water Data'!$F$27,0,10*ROW('Water Data'!F184)))</f>
        <v/>
      </c>
      <c r="BZ190" s="371" t="str">
        <f ca="1">+IF(OFFSET('Water Data'!$F$28,0,10*ROW('Water Data'!F184))="","",OFFSET('Water Data'!$F$28,0,10*ROW('Water Data'!F184)))</f>
        <v/>
      </c>
      <c r="CA190" s="371" t="str">
        <f ca="1">+IF(OFFSET('Water Data'!$F$29,0,10*ROW('Water Data'!F184))="","",OFFSET('Water Data'!$F$29,0,10*ROW('Water Data'!F184)))</f>
        <v/>
      </c>
      <c r="CB190" s="371" t="str">
        <f ca="1">+IF(OFFSET('Water Data'!$G$27,0,10*ROW('Water Data'!G184))="","",OFFSET('Water Data'!$G$27,0,10*ROW('Water Data'!G184)))</f>
        <v/>
      </c>
      <c r="CC190" s="371" t="str">
        <f ca="1">+IF(OFFSET('Water Data'!$G$28,0,10*ROW('Water Data'!G184))="","",OFFSET('Water Data'!$G$28,0,10*ROW('Water Data'!G184)))</f>
        <v/>
      </c>
      <c r="CD190" s="371" t="str">
        <f ca="1">+IF(OFFSET('Water Data'!$G$29,0,10*ROW('Water Data'!G184))="","",OFFSET('Water Data'!$G$29,0,10*ROW('Water Data'!G184)))</f>
        <v/>
      </c>
      <c r="CE190" s="371" t="str">
        <f ca="1">+IF(OFFSET('Water Data'!$H$27,0,10*ROW('Water Data'!H184))="","",OFFSET('Water Data'!$H$27,0,10*ROW('Water Data'!H184)))</f>
        <v/>
      </c>
      <c r="CF190" s="371" t="str">
        <f ca="1">+IF(OFFSET('Water Data'!$H$28,0,10*ROW('Water Data'!H184))="","",OFFSET('Water Data'!$H$28,0,10*ROW('Water Data'!H184)))</f>
        <v/>
      </c>
      <c r="CG190" s="371" t="str">
        <f ca="1">+IF(OFFSET('Water Data'!$H$29,0,10*ROW('Water Data'!H184))="","",OFFSET('Water Data'!$H$29,0,10*ROW('Water Data'!H184)))</f>
        <v/>
      </c>
      <c r="CH190" s="371" t="str">
        <f ca="1">+IF(OFFSET('Water Data'!$I$27,0,10*ROW('Water Data'!I184))="","",OFFSET('Water Data'!$I$27,0,10*ROW('Water Data'!I184)))</f>
        <v/>
      </c>
      <c r="CI190" s="371" t="str">
        <f ca="1">+IF(OFFSET('Water Data'!$I$28,0,10*ROW('Water Data'!I184))="","",OFFSET('Water Data'!$I$28,0,10*ROW('Water Data'!I184)))</f>
        <v/>
      </c>
      <c r="CJ190" s="371" t="str">
        <f ca="1">+IF(OFFSET('Water Data'!$I$29,0,10*ROW('Water Data'!I184))="","",OFFSET('Water Data'!$I$29,0,10*ROW('Water Data'!I184)))</f>
        <v/>
      </c>
      <c r="CK190" s="371" t="str">
        <f ca="1">+IF(OFFSET('Sanitation Data'!$D$28,0,10*ROW('Sanitation Data'!D184))="","",OFFSET('Sanitation Data'!$D$28,0,10*ROW('Sanitation Data'!D184)))</f>
        <v/>
      </c>
      <c r="CL190" s="371" t="str">
        <f ca="1">+IF(OFFSET('Sanitation Data'!$D$29,0,10*ROW('Sanitation Data'!D184))="","",OFFSET('Sanitation Data'!$D$29,0,10*ROW('Sanitation Data'!D184)))</f>
        <v/>
      </c>
      <c r="CM190" s="371" t="str">
        <f ca="1">+IF(OFFSET('Sanitation Data'!$D$30,0,10*ROW('Sanitation Data'!D184))="","",OFFSET('Sanitation Data'!$D$30,0,10*ROW('Sanitation Data'!D184)))</f>
        <v/>
      </c>
      <c r="CN190" s="371" t="str">
        <f ca="1">+IF(OFFSET('Sanitation Data'!$D$31,0,10*ROW('Sanitation Data'!D184))="","",OFFSET('Sanitation Data'!$D$31,0,10*ROW('Sanitation Data'!D184)))</f>
        <v/>
      </c>
      <c r="CO190" s="371" t="str">
        <f ca="1">+IF(OFFSET('Sanitation Data'!$D$32,0,10*ROW('Sanitation Data'!D184))="","",OFFSET('Sanitation Data'!$D$32,0,10*ROW('Sanitation Data'!D184)))</f>
        <v/>
      </c>
      <c r="CP190" s="371" t="str">
        <f ca="1">+IF(OFFSET('Sanitation Data'!$E$28,0,10*ROW('Sanitation Data'!E184))="","",OFFSET('Sanitation Data'!$E$28,0,10*ROW('Sanitation Data'!E184)))</f>
        <v/>
      </c>
      <c r="CQ190" s="371" t="str">
        <f ca="1">+IF(OFFSET('Sanitation Data'!$E$29,0,10*ROW('Sanitation Data'!E184))="","",OFFSET('Sanitation Data'!$E$29,0,10*ROW('Sanitation Data'!E184)))</f>
        <v/>
      </c>
      <c r="CR190" s="371" t="str">
        <f ca="1">+IF(OFFSET('Sanitation Data'!$E$30,0,10*ROW('Sanitation Data'!E184))="","",OFFSET('Sanitation Data'!$E$30,0,10*ROW('Sanitation Data'!E184)))</f>
        <v/>
      </c>
      <c r="CS190" s="371" t="str">
        <f ca="1">+IF(OFFSET('Sanitation Data'!$E$31,0,10*ROW('Sanitation Data'!E184))="","",OFFSET('Sanitation Data'!$E$31,0,10*ROW('Sanitation Data'!E184)))</f>
        <v/>
      </c>
      <c r="CT190" s="371" t="str">
        <f ca="1">+IF(OFFSET('Sanitation Data'!$E$32,0,10*ROW('Sanitation Data'!E184))="","",OFFSET('Sanitation Data'!$E$32,0,10*ROW('Sanitation Data'!E184)))</f>
        <v/>
      </c>
      <c r="CU190" s="371" t="str">
        <f ca="1">+IF(OFFSET('Sanitation Data'!$F$28,0,10*ROW('Sanitation Data'!F184))="","",OFFSET('Sanitation Data'!$F$28,0,10*ROW('Sanitation Data'!F184)))</f>
        <v/>
      </c>
      <c r="CV190" s="371" t="str">
        <f ca="1">+IF(OFFSET('Sanitation Data'!$F$29,0,10*ROW('Sanitation Data'!F184))="","",OFFSET('Sanitation Data'!$F$29,0,10*ROW('Sanitation Data'!F184)))</f>
        <v/>
      </c>
      <c r="CW190" s="371" t="str">
        <f ca="1">+IF(OFFSET('Sanitation Data'!$F$30,0,10*ROW('Sanitation Data'!F184))="","",OFFSET('Sanitation Data'!$F$30,0,10*ROW('Sanitation Data'!F184)))</f>
        <v/>
      </c>
      <c r="CX190" s="371" t="str">
        <f ca="1">+IF(OFFSET('Sanitation Data'!$F$31,0,10*ROW('Sanitation Data'!F184))="","",OFFSET('Sanitation Data'!$F$31,0,10*ROW('Sanitation Data'!F184)))</f>
        <v/>
      </c>
      <c r="CY190" s="371" t="str">
        <f ca="1">+IF(OFFSET('Sanitation Data'!$F$32,0,10*ROW('Sanitation Data'!F184))="","",OFFSET('Sanitation Data'!$F$32,0,10*ROW('Sanitation Data'!F184)))</f>
        <v/>
      </c>
      <c r="CZ190" s="371" t="str">
        <f ca="1">+IF(OFFSET('Sanitation Data'!$G$28,0,10*ROW('Sanitation Data'!G184))="","",OFFSET('Sanitation Data'!$G$28,0,10*ROW('Sanitation Data'!G184)))</f>
        <v/>
      </c>
      <c r="DA190" s="371" t="str">
        <f ca="1">+IF(OFFSET('Sanitation Data'!$G$29,0,10*ROW('Sanitation Data'!G184))="","",OFFSET('Sanitation Data'!$G$29,0,10*ROW('Sanitation Data'!G184)))</f>
        <v/>
      </c>
      <c r="DB190" s="371" t="str">
        <f ca="1">+IF(OFFSET('Sanitation Data'!$G$30,0,10*ROW('Sanitation Data'!G184))="","",OFFSET('Sanitation Data'!$G$30,0,10*ROW('Sanitation Data'!G184)))</f>
        <v/>
      </c>
      <c r="DC190" s="371" t="str">
        <f ca="1">+IF(OFFSET('Sanitation Data'!$G$31,0,10*ROW('Sanitation Data'!G184))="","",OFFSET('Sanitation Data'!$G$31,0,10*ROW('Sanitation Data'!G184)))</f>
        <v/>
      </c>
      <c r="DD190" s="371" t="str">
        <f ca="1">+IF(OFFSET('Sanitation Data'!$G$32,0,10*ROW('Sanitation Data'!G184))="","",OFFSET('Sanitation Data'!$G$32,0,10*ROW('Sanitation Data'!G184)))</f>
        <v/>
      </c>
      <c r="DE190" s="371" t="str">
        <f ca="1">+IF(OFFSET('Sanitation Data'!$H$28,0,10*ROW('Sanitation Data'!H184))="","",OFFSET('Sanitation Data'!$H$28,0,10*ROW('Sanitation Data'!H184)))</f>
        <v/>
      </c>
      <c r="DF190" s="371" t="str">
        <f ca="1">+IF(OFFSET('Sanitation Data'!$H$29,0,10*ROW('Sanitation Data'!H184))="","",OFFSET('Sanitation Data'!$H$29,0,10*ROW('Sanitation Data'!H184)))</f>
        <v/>
      </c>
      <c r="DG190" s="371" t="str">
        <f ca="1">+IF(OFFSET('Sanitation Data'!$H$30,0,10*ROW('Sanitation Data'!H184))="","",OFFSET('Sanitation Data'!$H$30,0,10*ROW('Sanitation Data'!H184)))</f>
        <v/>
      </c>
      <c r="DH190" s="371" t="str">
        <f ca="1">+IF(OFFSET('Sanitation Data'!$H$31,0,10*ROW('Sanitation Data'!H184))="","",OFFSET('Sanitation Data'!$H$31,0,10*ROW('Sanitation Data'!H184)))</f>
        <v/>
      </c>
      <c r="DI190" s="371" t="str">
        <f ca="1">+IF(OFFSET('Sanitation Data'!$H$32,0,10*ROW('Sanitation Data'!H184))="","",OFFSET('Sanitation Data'!$H$32,0,10*ROW('Sanitation Data'!H184)))</f>
        <v/>
      </c>
      <c r="DJ190" s="371" t="str">
        <f ca="1">+IF(OFFSET('Sanitation Data'!$I$28,0,10*ROW('Sanitation Data'!I184))="","",OFFSET('Sanitation Data'!$I$28,0,10*ROW('Sanitation Data'!I184)))</f>
        <v/>
      </c>
      <c r="DK190" s="371" t="str">
        <f ca="1">+IF(OFFSET('Sanitation Data'!$I$29,0,10*ROW('Sanitation Data'!I184))="","",OFFSET('Sanitation Data'!$I$29,0,10*ROW('Sanitation Data'!I184)))</f>
        <v/>
      </c>
      <c r="DL190" s="371" t="str">
        <f ca="1">+IF(OFFSET('Sanitation Data'!$I$30,0,10*ROW('Sanitation Data'!I184))="","",OFFSET('Sanitation Data'!$I$30,0,10*ROW('Sanitation Data'!I184)))</f>
        <v/>
      </c>
      <c r="DM190" s="371" t="str">
        <f ca="1">+IF(OFFSET('Sanitation Data'!$I$31,0,10*ROW('Sanitation Data'!I184))="","",OFFSET('Sanitation Data'!$I$31,0,10*ROW('Sanitation Data'!I184)))</f>
        <v/>
      </c>
      <c r="DN190" s="371" t="str">
        <f ca="1">+IF(OFFSET('Sanitation Data'!$I$32,0,10*ROW('Sanitation Data'!I184))="","",OFFSET('Sanitation Data'!$I$32,0,10*ROW('Sanitation Data'!I184)))</f>
        <v/>
      </c>
      <c r="DO190" s="371" t="str">
        <f ca="1">+IF(OFFSET('Hygiene Data'!$D$11,0,10*ROW('Hygiene Data'!D184))="","",OFFSET('Hygiene Data'!$D$11,0,10*ROW('Hygiene Data'!D184)))</f>
        <v/>
      </c>
      <c r="DP190" s="371" t="str">
        <f ca="1">+IF(OFFSET('Hygiene Data'!$D$12,0,10*ROW('Hygiene Data'!D184))="","",OFFSET('Hygiene Data'!$D$12,0,10*ROW('Hygiene Data'!D184)))</f>
        <v/>
      </c>
      <c r="DQ190" s="371" t="str">
        <f ca="1">+IF(OFFSET('Hygiene Data'!$D$13,0,10*ROW('Hygiene Data'!D184))="","",OFFSET('Hygiene Data'!$D$13,0,10*ROW('Hygiene Data'!D184)))</f>
        <v/>
      </c>
      <c r="DR190" s="371" t="str">
        <f ca="1">+IF(OFFSET('Hygiene Data'!$E$11,0,10*ROW('Hygiene Data'!E184))="","",OFFSET('Hygiene Data'!$E$11,0,10*ROW('Hygiene Data'!E184)))</f>
        <v/>
      </c>
      <c r="DS190" s="371" t="str">
        <f ca="1">+IF(OFFSET('Hygiene Data'!$E$12,0,10*ROW('Hygiene Data'!E184))="","",OFFSET('Hygiene Data'!$E$12,0,10*ROW('Hygiene Data'!E184)))</f>
        <v/>
      </c>
      <c r="DT190" s="371" t="str">
        <f ca="1">+IF(OFFSET('Hygiene Data'!$E$13,0,10*ROW('Hygiene Data'!E184))="","",OFFSET('Hygiene Data'!$E$13,0,10*ROW('Hygiene Data'!E184)))</f>
        <v/>
      </c>
      <c r="DU190" s="371" t="str">
        <f ca="1">+IF(OFFSET('Hygiene Data'!$F$11,0,10*ROW('Hygiene Data'!F184))="","",OFFSET('Hygiene Data'!$F$11,0,10*ROW('Hygiene Data'!F184)))</f>
        <v/>
      </c>
      <c r="DV190" s="371" t="str">
        <f ca="1">+IF(OFFSET('Hygiene Data'!$F$12,0,10*ROW('Hygiene Data'!F184))="","",OFFSET('Hygiene Data'!$F$12,0,10*ROW('Hygiene Data'!F184)))</f>
        <v/>
      </c>
      <c r="DW190" s="371" t="str">
        <f ca="1">+IF(OFFSET('Hygiene Data'!$F$13,0,10*ROW('Hygiene Data'!F184))="","",OFFSET('Hygiene Data'!$F$13,0,10*ROW('Hygiene Data'!F184)))</f>
        <v/>
      </c>
      <c r="DX190" s="371" t="str">
        <f ca="1">+IF(OFFSET('Hygiene Data'!$G$11,0,10*ROW('Hygiene Data'!G184))="","",OFFSET('Hygiene Data'!$G$11,0,10*ROW('Hygiene Data'!G184)))</f>
        <v/>
      </c>
      <c r="DY190" s="371" t="str">
        <f ca="1">+IF(OFFSET('Hygiene Data'!$G$12,0,10*ROW('Hygiene Data'!G184))="","",OFFSET('Hygiene Data'!$G$12,0,10*ROW('Hygiene Data'!G184)))</f>
        <v/>
      </c>
      <c r="DZ190" s="371" t="str">
        <f ca="1">+IF(OFFSET('Hygiene Data'!$G$13,0,10*ROW('Hygiene Data'!G184))="","",OFFSET('Hygiene Data'!$G$13,0,10*ROW('Hygiene Data'!G184)))</f>
        <v/>
      </c>
      <c r="EA190" s="371" t="str">
        <f ca="1">+IF(OFFSET('Hygiene Data'!$H$11,0,10*ROW('Hygiene Data'!H184))="","",OFFSET('Hygiene Data'!$H$11,0,10*ROW('Hygiene Data'!H184)))</f>
        <v/>
      </c>
      <c r="EB190" s="371" t="str">
        <f ca="1">+IF(OFFSET('Hygiene Data'!$H$12,0,10*ROW('Hygiene Data'!H184))="","",OFFSET('Hygiene Data'!$H$12,0,10*ROW('Hygiene Data'!H184)))</f>
        <v/>
      </c>
      <c r="EC190" s="371" t="str">
        <f ca="1">+IF(OFFSET('Hygiene Data'!$H$13,0,10*ROW('Hygiene Data'!H184))="","",OFFSET('Hygiene Data'!$H$13,0,10*ROW('Hygiene Data'!H184)))</f>
        <v/>
      </c>
      <c r="ED190" s="371" t="str">
        <f ca="1">+IF(OFFSET('Hygiene Data'!$I$11,0,10*ROW('Hygiene Data'!I184))="","",OFFSET('Hygiene Data'!$I$11,0,10*ROW('Hygiene Data'!I184)))</f>
        <v/>
      </c>
      <c r="EE190" s="371" t="str">
        <f ca="1">+IF(OFFSET('Hygiene Data'!$I$12,0,10*ROW('Hygiene Data'!I184))="","",OFFSET('Hygiene Data'!$I$12,0,10*ROW('Hygiene Data'!I184)))</f>
        <v/>
      </c>
      <c r="EF190" s="371" t="str">
        <f ca="1">+IF(OFFSET('Hygiene Data'!$I$13,0,10*ROW('Hygiene Data'!I184))="","",OFFSET('Hygiene Data'!$I$13,0,10*ROW('Hygiene Data'!I184)))</f>
        <v/>
      </c>
    </row>
    <row r="191" spans="1:136" x14ac:dyDescent="0.25">
      <c r="A191" s="480" t="str">
        <f ca="1">+IF(OFFSET('Water Data'!$B$2,0,10*ROW('Water Data'!E185))="","",OFFSET('Water Data'!$B$2,0,10*ROW('Water Data'!E185)))</f>
        <v/>
      </c>
      <c r="B191" s="480"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7" t="str">
        <f t="shared" ca="1" si="2"/>
        <v/>
      </c>
      <c r="D191" s="508"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8"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8"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8"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8"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8"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8"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8"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8"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8"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8"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8"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8"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8"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8"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8"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8"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8"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9"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9"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9"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9"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9"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9"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9"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9"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9"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9"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9"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9"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9"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9"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9"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9"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9"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9"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9"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9"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9"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9"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9"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9"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9"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9"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9"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9"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9"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9"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10"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6"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10"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10"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10"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10"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10"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10"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10"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10"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10"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10"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10"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10"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10"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10"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10"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10"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1" t="str">
        <f ca="1">+IF(OFFSET('Water Data'!$D$27,0,10*ROW('Water Data'!D185))="","",OFFSET('Water Data'!$D$27,0,10*ROW('Water Data'!D185)))</f>
        <v/>
      </c>
      <c r="BT191" s="371" t="str">
        <f ca="1">+IF(OFFSET('Water Data'!$D$28,0,10*ROW('Water Data'!D185))="","",OFFSET('Water Data'!$D$28,0,10*ROW('Water Data'!D185)))</f>
        <v/>
      </c>
      <c r="BU191" s="371" t="str">
        <f ca="1">+IF(OFFSET('Water Data'!$D$29,0,10*ROW('Water Data'!D185))="","",OFFSET('Water Data'!$D$29,0,10*ROW('Water Data'!D185)))</f>
        <v/>
      </c>
      <c r="BV191" s="371" t="str">
        <f ca="1">+IF(OFFSET('Water Data'!$E$27,0,10*ROW('Water Data'!E185))="","",OFFSET('Water Data'!$E$27,0,10*ROW('Water Data'!E185)))</f>
        <v/>
      </c>
      <c r="BW191" s="371" t="str">
        <f ca="1">+IF(OFFSET('Water Data'!$E$28,0,10*ROW('Water Data'!E185))="","",OFFSET('Water Data'!$E$28,0,10*ROW('Water Data'!E185)))</f>
        <v/>
      </c>
      <c r="BX191" s="371" t="str">
        <f ca="1">+IF(OFFSET('Water Data'!$E$29,0,10*ROW('Water Data'!E185))="","",OFFSET('Water Data'!$E$29,0,10*ROW('Water Data'!E185)))</f>
        <v/>
      </c>
      <c r="BY191" s="371" t="str">
        <f ca="1">+IF(OFFSET('Water Data'!$F$27,0,10*ROW('Water Data'!F185))="","",OFFSET('Water Data'!$F$27,0,10*ROW('Water Data'!F185)))</f>
        <v/>
      </c>
      <c r="BZ191" s="371" t="str">
        <f ca="1">+IF(OFFSET('Water Data'!$F$28,0,10*ROW('Water Data'!F185))="","",OFFSET('Water Data'!$F$28,0,10*ROW('Water Data'!F185)))</f>
        <v/>
      </c>
      <c r="CA191" s="371" t="str">
        <f ca="1">+IF(OFFSET('Water Data'!$F$29,0,10*ROW('Water Data'!F185))="","",OFFSET('Water Data'!$F$29,0,10*ROW('Water Data'!F185)))</f>
        <v/>
      </c>
      <c r="CB191" s="371" t="str">
        <f ca="1">+IF(OFFSET('Water Data'!$G$27,0,10*ROW('Water Data'!G185))="","",OFFSET('Water Data'!$G$27,0,10*ROW('Water Data'!G185)))</f>
        <v/>
      </c>
      <c r="CC191" s="371" t="str">
        <f ca="1">+IF(OFFSET('Water Data'!$G$28,0,10*ROW('Water Data'!G185))="","",OFFSET('Water Data'!$G$28,0,10*ROW('Water Data'!G185)))</f>
        <v/>
      </c>
      <c r="CD191" s="371" t="str">
        <f ca="1">+IF(OFFSET('Water Data'!$G$29,0,10*ROW('Water Data'!G185))="","",OFFSET('Water Data'!$G$29,0,10*ROW('Water Data'!G185)))</f>
        <v/>
      </c>
      <c r="CE191" s="371" t="str">
        <f ca="1">+IF(OFFSET('Water Data'!$H$27,0,10*ROW('Water Data'!H185))="","",OFFSET('Water Data'!$H$27,0,10*ROW('Water Data'!H185)))</f>
        <v/>
      </c>
      <c r="CF191" s="371" t="str">
        <f ca="1">+IF(OFFSET('Water Data'!$H$28,0,10*ROW('Water Data'!H185))="","",OFFSET('Water Data'!$H$28,0,10*ROW('Water Data'!H185)))</f>
        <v/>
      </c>
      <c r="CG191" s="371" t="str">
        <f ca="1">+IF(OFFSET('Water Data'!$H$29,0,10*ROW('Water Data'!H185))="","",OFFSET('Water Data'!$H$29,0,10*ROW('Water Data'!H185)))</f>
        <v/>
      </c>
      <c r="CH191" s="371" t="str">
        <f ca="1">+IF(OFFSET('Water Data'!$I$27,0,10*ROW('Water Data'!I185))="","",OFFSET('Water Data'!$I$27,0,10*ROW('Water Data'!I185)))</f>
        <v/>
      </c>
      <c r="CI191" s="371" t="str">
        <f ca="1">+IF(OFFSET('Water Data'!$I$28,0,10*ROW('Water Data'!I185))="","",OFFSET('Water Data'!$I$28,0,10*ROW('Water Data'!I185)))</f>
        <v/>
      </c>
      <c r="CJ191" s="371" t="str">
        <f ca="1">+IF(OFFSET('Water Data'!$I$29,0,10*ROW('Water Data'!I185))="","",OFFSET('Water Data'!$I$29,0,10*ROW('Water Data'!I185)))</f>
        <v/>
      </c>
      <c r="CK191" s="371" t="str">
        <f ca="1">+IF(OFFSET('Sanitation Data'!$D$28,0,10*ROW('Sanitation Data'!D185))="","",OFFSET('Sanitation Data'!$D$28,0,10*ROW('Sanitation Data'!D185)))</f>
        <v/>
      </c>
      <c r="CL191" s="371" t="str">
        <f ca="1">+IF(OFFSET('Sanitation Data'!$D$29,0,10*ROW('Sanitation Data'!D185))="","",OFFSET('Sanitation Data'!$D$29,0,10*ROW('Sanitation Data'!D185)))</f>
        <v/>
      </c>
      <c r="CM191" s="371" t="str">
        <f ca="1">+IF(OFFSET('Sanitation Data'!$D$30,0,10*ROW('Sanitation Data'!D185))="","",OFFSET('Sanitation Data'!$D$30,0,10*ROW('Sanitation Data'!D185)))</f>
        <v/>
      </c>
      <c r="CN191" s="371" t="str">
        <f ca="1">+IF(OFFSET('Sanitation Data'!$D$31,0,10*ROW('Sanitation Data'!D185))="","",OFFSET('Sanitation Data'!$D$31,0,10*ROW('Sanitation Data'!D185)))</f>
        <v/>
      </c>
      <c r="CO191" s="371" t="str">
        <f ca="1">+IF(OFFSET('Sanitation Data'!$D$32,0,10*ROW('Sanitation Data'!D185))="","",OFFSET('Sanitation Data'!$D$32,0,10*ROW('Sanitation Data'!D185)))</f>
        <v/>
      </c>
      <c r="CP191" s="371" t="str">
        <f ca="1">+IF(OFFSET('Sanitation Data'!$E$28,0,10*ROW('Sanitation Data'!E185))="","",OFFSET('Sanitation Data'!$E$28,0,10*ROW('Sanitation Data'!E185)))</f>
        <v/>
      </c>
      <c r="CQ191" s="371" t="str">
        <f ca="1">+IF(OFFSET('Sanitation Data'!$E$29,0,10*ROW('Sanitation Data'!E185))="","",OFFSET('Sanitation Data'!$E$29,0,10*ROW('Sanitation Data'!E185)))</f>
        <v/>
      </c>
      <c r="CR191" s="371" t="str">
        <f ca="1">+IF(OFFSET('Sanitation Data'!$E$30,0,10*ROW('Sanitation Data'!E185))="","",OFFSET('Sanitation Data'!$E$30,0,10*ROW('Sanitation Data'!E185)))</f>
        <v/>
      </c>
      <c r="CS191" s="371" t="str">
        <f ca="1">+IF(OFFSET('Sanitation Data'!$E$31,0,10*ROW('Sanitation Data'!E185))="","",OFFSET('Sanitation Data'!$E$31,0,10*ROW('Sanitation Data'!E185)))</f>
        <v/>
      </c>
      <c r="CT191" s="371" t="str">
        <f ca="1">+IF(OFFSET('Sanitation Data'!$E$32,0,10*ROW('Sanitation Data'!E185))="","",OFFSET('Sanitation Data'!$E$32,0,10*ROW('Sanitation Data'!E185)))</f>
        <v/>
      </c>
      <c r="CU191" s="371" t="str">
        <f ca="1">+IF(OFFSET('Sanitation Data'!$F$28,0,10*ROW('Sanitation Data'!F185))="","",OFFSET('Sanitation Data'!$F$28,0,10*ROW('Sanitation Data'!F185)))</f>
        <v/>
      </c>
      <c r="CV191" s="371" t="str">
        <f ca="1">+IF(OFFSET('Sanitation Data'!$F$29,0,10*ROW('Sanitation Data'!F185))="","",OFFSET('Sanitation Data'!$F$29,0,10*ROW('Sanitation Data'!F185)))</f>
        <v/>
      </c>
      <c r="CW191" s="371" t="str">
        <f ca="1">+IF(OFFSET('Sanitation Data'!$F$30,0,10*ROW('Sanitation Data'!F185))="","",OFFSET('Sanitation Data'!$F$30,0,10*ROW('Sanitation Data'!F185)))</f>
        <v/>
      </c>
      <c r="CX191" s="371" t="str">
        <f ca="1">+IF(OFFSET('Sanitation Data'!$F$31,0,10*ROW('Sanitation Data'!F185))="","",OFFSET('Sanitation Data'!$F$31,0,10*ROW('Sanitation Data'!F185)))</f>
        <v/>
      </c>
      <c r="CY191" s="371" t="str">
        <f ca="1">+IF(OFFSET('Sanitation Data'!$F$32,0,10*ROW('Sanitation Data'!F185))="","",OFFSET('Sanitation Data'!$F$32,0,10*ROW('Sanitation Data'!F185)))</f>
        <v/>
      </c>
      <c r="CZ191" s="371" t="str">
        <f ca="1">+IF(OFFSET('Sanitation Data'!$G$28,0,10*ROW('Sanitation Data'!G185))="","",OFFSET('Sanitation Data'!$G$28,0,10*ROW('Sanitation Data'!G185)))</f>
        <v/>
      </c>
      <c r="DA191" s="371" t="str">
        <f ca="1">+IF(OFFSET('Sanitation Data'!$G$29,0,10*ROW('Sanitation Data'!G185))="","",OFFSET('Sanitation Data'!$G$29,0,10*ROW('Sanitation Data'!G185)))</f>
        <v/>
      </c>
      <c r="DB191" s="371" t="str">
        <f ca="1">+IF(OFFSET('Sanitation Data'!$G$30,0,10*ROW('Sanitation Data'!G185))="","",OFFSET('Sanitation Data'!$G$30,0,10*ROW('Sanitation Data'!G185)))</f>
        <v/>
      </c>
      <c r="DC191" s="371" t="str">
        <f ca="1">+IF(OFFSET('Sanitation Data'!$G$31,0,10*ROW('Sanitation Data'!G185))="","",OFFSET('Sanitation Data'!$G$31,0,10*ROW('Sanitation Data'!G185)))</f>
        <v/>
      </c>
      <c r="DD191" s="371" t="str">
        <f ca="1">+IF(OFFSET('Sanitation Data'!$G$32,0,10*ROW('Sanitation Data'!G185))="","",OFFSET('Sanitation Data'!$G$32,0,10*ROW('Sanitation Data'!G185)))</f>
        <v/>
      </c>
      <c r="DE191" s="371" t="str">
        <f ca="1">+IF(OFFSET('Sanitation Data'!$H$28,0,10*ROW('Sanitation Data'!H185))="","",OFFSET('Sanitation Data'!$H$28,0,10*ROW('Sanitation Data'!H185)))</f>
        <v/>
      </c>
      <c r="DF191" s="371" t="str">
        <f ca="1">+IF(OFFSET('Sanitation Data'!$H$29,0,10*ROW('Sanitation Data'!H185))="","",OFFSET('Sanitation Data'!$H$29,0,10*ROW('Sanitation Data'!H185)))</f>
        <v/>
      </c>
      <c r="DG191" s="371" t="str">
        <f ca="1">+IF(OFFSET('Sanitation Data'!$H$30,0,10*ROW('Sanitation Data'!H185))="","",OFFSET('Sanitation Data'!$H$30,0,10*ROW('Sanitation Data'!H185)))</f>
        <v/>
      </c>
      <c r="DH191" s="371" t="str">
        <f ca="1">+IF(OFFSET('Sanitation Data'!$H$31,0,10*ROW('Sanitation Data'!H185))="","",OFFSET('Sanitation Data'!$H$31,0,10*ROW('Sanitation Data'!H185)))</f>
        <v/>
      </c>
      <c r="DI191" s="371" t="str">
        <f ca="1">+IF(OFFSET('Sanitation Data'!$H$32,0,10*ROW('Sanitation Data'!H185))="","",OFFSET('Sanitation Data'!$H$32,0,10*ROW('Sanitation Data'!H185)))</f>
        <v/>
      </c>
      <c r="DJ191" s="371" t="str">
        <f ca="1">+IF(OFFSET('Sanitation Data'!$I$28,0,10*ROW('Sanitation Data'!I185))="","",OFFSET('Sanitation Data'!$I$28,0,10*ROW('Sanitation Data'!I185)))</f>
        <v/>
      </c>
      <c r="DK191" s="371" t="str">
        <f ca="1">+IF(OFFSET('Sanitation Data'!$I$29,0,10*ROW('Sanitation Data'!I185))="","",OFFSET('Sanitation Data'!$I$29,0,10*ROW('Sanitation Data'!I185)))</f>
        <v/>
      </c>
      <c r="DL191" s="371" t="str">
        <f ca="1">+IF(OFFSET('Sanitation Data'!$I$30,0,10*ROW('Sanitation Data'!I185))="","",OFFSET('Sanitation Data'!$I$30,0,10*ROW('Sanitation Data'!I185)))</f>
        <v/>
      </c>
      <c r="DM191" s="371" t="str">
        <f ca="1">+IF(OFFSET('Sanitation Data'!$I$31,0,10*ROW('Sanitation Data'!I185))="","",OFFSET('Sanitation Data'!$I$31,0,10*ROW('Sanitation Data'!I185)))</f>
        <v/>
      </c>
      <c r="DN191" s="371" t="str">
        <f ca="1">+IF(OFFSET('Sanitation Data'!$I$32,0,10*ROW('Sanitation Data'!I185))="","",OFFSET('Sanitation Data'!$I$32,0,10*ROW('Sanitation Data'!I185)))</f>
        <v/>
      </c>
      <c r="DO191" s="371" t="str">
        <f ca="1">+IF(OFFSET('Hygiene Data'!$D$11,0,10*ROW('Hygiene Data'!D185))="","",OFFSET('Hygiene Data'!$D$11,0,10*ROW('Hygiene Data'!D185)))</f>
        <v/>
      </c>
      <c r="DP191" s="371" t="str">
        <f ca="1">+IF(OFFSET('Hygiene Data'!$D$12,0,10*ROW('Hygiene Data'!D185))="","",OFFSET('Hygiene Data'!$D$12,0,10*ROW('Hygiene Data'!D185)))</f>
        <v/>
      </c>
      <c r="DQ191" s="371" t="str">
        <f ca="1">+IF(OFFSET('Hygiene Data'!$D$13,0,10*ROW('Hygiene Data'!D185))="","",OFFSET('Hygiene Data'!$D$13,0,10*ROW('Hygiene Data'!D185)))</f>
        <v/>
      </c>
      <c r="DR191" s="371" t="str">
        <f ca="1">+IF(OFFSET('Hygiene Data'!$E$11,0,10*ROW('Hygiene Data'!E185))="","",OFFSET('Hygiene Data'!$E$11,0,10*ROW('Hygiene Data'!E185)))</f>
        <v/>
      </c>
      <c r="DS191" s="371" t="str">
        <f ca="1">+IF(OFFSET('Hygiene Data'!$E$12,0,10*ROW('Hygiene Data'!E185))="","",OFFSET('Hygiene Data'!$E$12,0,10*ROW('Hygiene Data'!E185)))</f>
        <v/>
      </c>
      <c r="DT191" s="371" t="str">
        <f ca="1">+IF(OFFSET('Hygiene Data'!$E$13,0,10*ROW('Hygiene Data'!E185))="","",OFFSET('Hygiene Data'!$E$13,0,10*ROW('Hygiene Data'!E185)))</f>
        <v/>
      </c>
      <c r="DU191" s="371" t="str">
        <f ca="1">+IF(OFFSET('Hygiene Data'!$F$11,0,10*ROW('Hygiene Data'!F185))="","",OFFSET('Hygiene Data'!$F$11,0,10*ROW('Hygiene Data'!F185)))</f>
        <v/>
      </c>
      <c r="DV191" s="371" t="str">
        <f ca="1">+IF(OFFSET('Hygiene Data'!$F$12,0,10*ROW('Hygiene Data'!F185))="","",OFFSET('Hygiene Data'!$F$12,0,10*ROW('Hygiene Data'!F185)))</f>
        <v/>
      </c>
      <c r="DW191" s="371" t="str">
        <f ca="1">+IF(OFFSET('Hygiene Data'!$F$13,0,10*ROW('Hygiene Data'!F185))="","",OFFSET('Hygiene Data'!$F$13,0,10*ROW('Hygiene Data'!F185)))</f>
        <v/>
      </c>
      <c r="DX191" s="371" t="str">
        <f ca="1">+IF(OFFSET('Hygiene Data'!$G$11,0,10*ROW('Hygiene Data'!G185))="","",OFFSET('Hygiene Data'!$G$11,0,10*ROW('Hygiene Data'!G185)))</f>
        <v/>
      </c>
      <c r="DY191" s="371" t="str">
        <f ca="1">+IF(OFFSET('Hygiene Data'!$G$12,0,10*ROW('Hygiene Data'!G185))="","",OFFSET('Hygiene Data'!$G$12,0,10*ROW('Hygiene Data'!G185)))</f>
        <v/>
      </c>
      <c r="DZ191" s="371" t="str">
        <f ca="1">+IF(OFFSET('Hygiene Data'!$G$13,0,10*ROW('Hygiene Data'!G185))="","",OFFSET('Hygiene Data'!$G$13,0,10*ROW('Hygiene Data'!G185)))</f>
        <v/>
      </c>
      <c r="EA191" s="371" t="str">
        <f ca="1">+IF(OFFSET('Hygiene Data'!$H$11,0,10*ROW('Hygiene Data'!H185))="","",OFFSET('Hygiene Data'!$H$11,0,10*ROW('Hygiene Data'!H185)))</f>
        <v/>
      </c>
      <c r="EB191" s="371" t="str">
        <f ca="1">+IF(OFFSET('Hygiene Data'!$H$12,0,10*ROW('Hygiene Data'!H185))="","",OFFSET('Hygiene Data'!$H$12,0,10*ROW('Hygiene Data'!H185)))</f>
        <v/>
      </c>
      <c r="EC191" s="371" t="str">
        <f ca="1">+IF(OFFSET('Hygiene Data'!$H$13,0,10*ROW('Hygiene Data'!H185))="","",OFFSET('Hygiene Data'!$H$13,0,10*ROW('Hygiene Data'!H185)))</f>
        <v/>
      </c>
      <c r="ED191" s="371" t="str">
        <f ca="1">+IF(OFFSET('Hygiene Data'!$I$11,0,10*ROW('Hygiene Data'!I185))="","",OFFSET('Hygiene Data'!$I$11,0,10*ROW('Hygiene Data'!I185)))</f>
        <v/>
      </c>
      <c r="EE191" s="371" t="str">
        <f ca="1">+IF(OFFSET('Hygiene Data'!$I$12,0,10*ROW('Hygiene Data'!I185))="","",OFFSET('Hygiene Data'!$I$12,0,10*ROW('Hygiene Data'!I185)))</f>
        <v/>
      </c>
      <c r="EF191" s="371" t="str">
        <f ca="1">+IF(OFFSET('Hygiene Data'!$I$13,0,10*ROW('Hygiene Data'!I185))="","",OFFSET('Hygiene Data'!$I$13,0,10*ROW('Hygiene Data'!I185)))</f>
        <v/>
      </c>
    </row>
    <row r="192" spans="1:136" x14ac:dyDescent="0.25">
      <c r="A192" s="480" t="str">
        <f ca="1">+IF(OFFSET('Water Data'!$B$2,0,10*ROW('Water Data'!E186))="","",OFFSET('Water Data'!$B$2,0,10*ROW('Water Data'!E186)))</f>
        <v/>
      </c>
      <c r="B192" s="480"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7" t="str">
        <f t="shared" ca="1" si="2"/>
        <v/>
      </c>
      <c r="D192" s="508"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8"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8"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8"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8"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8"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8"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8"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8"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8"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8"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8"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8"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8"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8"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8"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8"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8"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9"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9"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9"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9"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9"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9"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9"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9"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9"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9"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9"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9"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9"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9"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9"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9"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9"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9"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9"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9"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9"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9"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9"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9"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9"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9"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9"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9"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9"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9"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10"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6"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10"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10"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10"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10"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10"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10"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10"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10"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10"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10"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10"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10"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10"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10"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10"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10"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1" t="str">
        <f ca="1">+IF(OFFSET('Water Data'!$D$27,0,10*ROW('Water Data'!D186))="","",OFFSET('Water Data'!$D$27,0,10*ROW('Water Data'!D186)))</f>
        <v/>
      </c>
      <c r="BT192" s="371" t="str">
        <f ca="1">+IF(OFFSET('Water Data'!$D$28,0,10*ROW('Water Data'!D186))="","",OFFSET('Water Data'!$D$28,0,10*ROW('Water Data'!D186)))</f>
        <v/>
      </c>
      <c r="BU192" s="371" t="str">
        <f ca="1">+IF(OFFSET('Water Data'!$D$29,0,10*ROW('Water Data'!D186))="","",OFFSET('Water Data'!$D$29,0,10*ROW('Water Data'!D186)))</f>
        <v/>
      </c>
      <c r="BV192" s="371" t="str">
        <f ca="1">+IF(OFFSET('Water Data'!$E$27,0,10*ROW('Water Data'!E186))="","",OFFSET('Water Data'!$E$27,0,10*ROW('Water Data'!E186)))</f>
        <v/>
      </c>
      <c r="BW192" s="371" t="str">
        <f ca="1">+IF(OFFSET('Water Data'!$E$28,0,10*ROW('Water Data'!E186))="","",OFFSET('Water Data'!$E$28,0,10*ROW('Water Data'!E186)))</f>
        <v/>
      </c>
      <c r="BX192" s="371" t="str">
        <f ca="1">+IF(OFFSET('Water Data'!$E$29,0,10*ROW('Water Data'!E186))="","",OFFSET('Water Data'!$E$29,0,10*ROW('Water Data'!E186)))</f>
        <v/>
      </c>
      <c r="BY192" s="371" t="str">
        <f ca="1">+IF(OFFSET('Water Data'!$F$27,0,10*ROW('Water Data'!F186))="","",OFFSET('Water Data'!$F$27,0,10*ROW('Water Data'!F186)))</f>
        <v/>
      </c>
      <c r="BZ192" s="371" t="str">
        <f ca="1">+IF(OFFSET('Water Data'!$F$28,0,10*ROW('Water Data'!F186))="","",OFFSET('Water Data'!$F$28,0,10*ROW('Water Data'!F186)))</f>
        <v/>
      </c>
      <c r="CA192" s="371" t="str">
        <f ca="1">+IF(OFFSET('Water Data'!$F$29,0,10*ROW('Water Data'!F186))="","",OFFSET('Water Data'!$F$29,0,10*ROW('Water Data'!F186)))</f>
        <v/>
      </c>
      <c r="CB192" s="371" t="str">
        <f ca="1">+IF(OFFSET('Water Data'!$G$27,0,10*ROW('Water Data'!G186))="","",OFFSET('Water Data'!$G$27,0,10*ROW('Water Data'!G186)))</f>
        <v/>
      </c>
      <c r="CC192" s="371" t="str">
        <f ca="1">+IF(OFFSET('Water Data'!$G$28,0,10*ROW('Water Data'!G186))="","",OFFSET('Water Data'!$G$28,0,10*ROW('Water Data'!G186)))</f>
        <v/>
      </c>
      <c r="CD192" s="371" t="str">
        <f ca="1">+IF(OFFSET('Water Data'!$G$29,0,10*ROW('Water Data'!G186))="","",OFFSET('Water Data'!$G$29,0,10*ROW('Water Data'!G186)))</f>
        <v/>
      </c>
      <c r="CE192" s="371" t="str">
        <f ca="1">+IF(OFFSET('Water Data'!$H$27,0,10*ROW('Water Data'!H186))="","",OFFSET('Water Data'!$H$27,0,10*ROW('Water Data'!H186)))</f>
        <v/>
      </c>
      <c r="CF192" s="371" t="str">
        <f ca="1">+IF(OFFSET('Water Data'!$H$28,0,10*ROW('Water Data'!H186))="","",OFFSET('Water Data'!$H$28,0,10*ROW('Water Data'!H186)))</f>
        <v/>
      </c>
      <c r="CG192" s="371" t="str">
        <f ca="1">+IF(OFFSET('Water Data'!$H$29,0,10*ROW('Water Data'!H186))="","",OFFSET('Water Data'!$H$29,0,10*ROW('Water Data'!H186)))</f>
        <v/>
      </c>
      <c r="CH192" s="371" t="str">
        <f ca="1">+IF(OFFSET('Water Data'!$I$27,0,10*ROW('Water Data'!I186))="","",OFFSET('Water Data'!$I$27,0,10*ROW('Water Data'!I186)))</f>
        <v/>
      </c>
      <c r="CI192" s="371" t="str">
        <f ca="1">+IF(OFFSET('Water Data'!$I$28,0,10*ROW('Water Data'!I186))="","",OFFSET('Water Data'!$I$28,0,10*ROW('Water Data'!I186)))</f>
        <v/>
      </c>
      <c r="CJ192" s="371" t="str">
        <f ca="1">+IF(OFFSET('Water Data'!$I$29,0,10*ROW('Water Data'!I186))="","",OFFSET('Water Data'!$I$29,0,10*ROW('Water Data'!I186)))</f>
        <v/>
      </c>
      <c r="CK192" s="371" t="str">
        <f ca="1">+IF(OFFSET('Sanitation Data'!$D$28,0,10*ROW('Sanitation Data'!D186))="","",OFFSET('Sanitation Data'!$D$28,0,10*ROW('Sanitation Data'!D186)))</f>
        <v/>
      </c>
      <c r="CL192" s="371" t="str">
        <f ca="1">+IF(OFFSET('Sanitation Data'!$D$29,0,10*ROW('Sanitation Data'!D186))="","",OFFSET('Sanitation Data'!$D$29,0,10*ROW('Sanitation Data'!D186)))</f>
        <v/>
      </c>
      <c r="CM192" s="371" t="str">
        <f ca="1">+IF(OFFSET('Sanitation Data'!$D$30,0,10*ROW('Sanitation Data'!D186))="","",OFFSET('Sanitation Data'!$D$30,0,10*ROW('Sanitation Data'!D186)))</f>
        <v/>
      </c>
      <c r="CN192" s="371" t="str">
        <f ca="1">+IF(OFFSET('Sanitation Data'!$D$31,0,10*ROW('Sanitation Data'!D186))="","",OFFSET('Sanitation Data'!$D$31,0,10*ROW('Sanitation Data'!D186)))</f>
        <v/>
      </c>
      <c r="CO192" s="371" t="str">
        <f ca="1">+IF(OFFSET('Sanitation Data'!$D$32,0,10*ROW('Sanitation Data'!D186))="","",OFFSET('Sanitation Data'!$D$32,0,10*ROW('Sanitation Data'!D186)))</f>
        <v/>
      </c>
      <c r="CP192" s="371" t="str">
        <f ca="1">+IF(OFFSET('Sanitation Data'!$E$28,0,10*ROW('Sanitation Data'!E186))="","",OFFSET('Sanitation Data'!$E$28,0,10*ROW('Sanitation Data'!E186)))</f>
        <v/>
      </c>
      <c r="CQ192" s="371" t="str">
        <f ca="1">+IF(OFFSET('Sanitation Data'!$E$29,0,10*ROW('Sanitation Data'!E186))="","",OFFSET('Sanitation Data'!$E$29,0,10*ROW('Sanitation Data'!E186)))</f>
        <v/>
      </c>
      <c r="CR192" s="371" t="str">
        <f ca="1">+IF(OFFSET('Sanitation Data'!$E$30,0,10*ROW('Sanitation Data'!E186))="","",OFFSET('Sanitation Data'!$E$30,0,10*ROW('Sanitation Data'!E186)))</f>
        <v/>
      </c>
      <c r="CS192" s="371" t="str">
        <f ca="1">+IF(OFFSET('Sanitation Data'!$E$31,0,10*ROW('Sanitation Data'!E186))="","",OFFSET('Sanitation Data'!$E$31,0,10*ROW('Sanitation Data'!E186)))</f>
        <v/>
      </c>
      <c r="CT192" s="371" t="str">
        <f ca="1">+IF(OFFSET('Sanitation Data'!$E$32,0,10*ROW('Sanitation Data'!E186))="","",OFFSET('Sanitation Data'!$E$32,0,10*ROW('Sanitation Data'!E186)))</f>
        <v/>
      </c>
      <c r="CU192" s="371" t="str">
        <f ca="1">+IF(OFFSET('Sanitation Data'!$F$28,0,10*ROW('Sanitation Data'!F186))="","",OFFSET('Sanitation Data'!$F$28,0,10*ROW('Sanitation Data'!F186)))</f>
        <v/>
      </c>
      <c r="CV192" s="371" t="str">
        <f ca="1">+IF(OFFSET('Sanitation Data'!$F$29,0,10*ROW('Sanitation Data'!F186))="","",OFFSET('Sanitation Data'!$F$29,0,10*ROW('Sanitation Data'!F186)))</f>
        <v/>
      </c>
      <c r="CW192" s="371" t="str">
        <f ca="1">+IF(OFFSET('Sanitation Data'!$F$30,0,10*ROW('Sanitation Data'!F186))="","",OFFSET('Sanitation Data'!$F$30,0,10*ROW('Sanitation Data'!F186)))</f>
        <v/>
      </c>
      <c r="CX192" s="371" t="str">
        <f ca="1">+IF(OFFSET('Sanitation Data'!$F$31,0,10*ROW('Sanitation Data'!F186))="","",OFFSET('Sanitation Data'!$F$31,0,10*ROW('Sanitation Data'!F186)))</f>
        <v/>
      </c>
      <c r="CY192" s="371" t="str">
        <f ca="1">+IF(OFFSET('Sanitation Data'!$F$32,0,10*ROW('Sanitation Data'!F186))="","",OFFSET('Sanitation Data'!$F$32,0,10*ROW('Sanitation Data'!F186)))</f>
        <v/>
      </c>
      <c r="CZ192" s="371" t="str">
        <f ca="1">+IF(OFFSET('Sanitation Data'!$G$28,0,10*ROW('Sanitation Data'!G186))="","",OFFSET('Sanitation Data'!$G$28,0,10*ROW('Sanitation Data'!G186)))</f>
        <v/>
      </c>
      <c r="DA192" s="371" t="str">
        <f ca="1">+IF(OFFSET('Sanitation Data'!$G$29,0,10*ROW('Sanitation Data'!G186))="","",OFFSET('Sanitation Data'!$G$29,0,10*ROW('Sanitation Data'!G186)))</f>
        <v/>
      </c>
      <c r="DB192" s="371" t="str">
        <f ca="1">+IF(OFFSET('Sanitation Data'!$G$30,0,10*ROW('Sanitation Data'!G186))="","",OFFSET('Sanitation Data'!$G$30,0,10*ROW('Sanitation Data'!G186)))</f>
        <v/>
      </c>
      <c r="DC192" s="371" t="str">
        <f ca="1">+IF(OFFSET('Sanitation Data'!$G$31,0,10*ROW('Sanitation Data'!G186))="","",OFFSET('Sanitation Data'!$G$31,0,10*ROW('Sanitation Data'!G186)))</f>
        <v/>
      </c>
      <c r="DD192" s="371" t="str">
        <f ca="1">+IF(OFFSET('Sanitation Data'!$G$32,0,10*ROW('Sanitation Data'!G186))="","",OFFSET('Sanitation Data'!$G$32,0,10*ROW('Sanitation Data'!G186)))</f>
        <v/>
      </c>
      <c r="DE192" s="371" t="str">
        <f ca="1">+IF(OFFSET('Sanitation Data'!$H$28,0,10*ROW('Sanitation Data'!H186))="","",OFFSET('Sanitation Data'!$H$28,0,10*ROW('Sanitation Data'!H186)))</f>
        <v/>
      </c>
      <c r="DF192" s="371" t="str">
        <f ca="1">+IF(OFFSET('Sanitation Data'!$H$29,0,10*ROW('Sanitation Data'!H186))="","",OFFSET('Sanitation Data'!$H$29,0,10*ROW('Sanitation Data'!H186)))</f>
        <v/>
      </c>
      <c r="DG192" s="371" t="str">
        <f ca="1">+IF(OFFSET('Sanitation Data'!$H$30,0,10*ROW('Sanitation Data'!H186))="","",OFFSET('Sanitation Data'!$H$30,0,10*ROW('Sanitation Data'!H186)))</f>
        <v/>
      </c>
      <c r="DH192" s="371" t="str">
        <f ca="1">+IF(OFFSET('Sanitation Data'!$H$31,0,10*ROW('Sanitation Data'!H186))="","",OFFSET('Sanitation Data'!$H$31,0,10*ROW('Sanitation Data'!H186)))</f>
        <v/>
      </c>
      <c r="DI192" s="371" t="str">
        <f ca="1">+IF(OFFSET('Sanitation Data'!$H$32,0,10*ROW('Sanitation Data'!H186))="","",OFFSET('Sanitation Data'!$H$32,0,10*ROW('Sanitation Data'!H186)))</f>
        <v/>
      </c>
      <c r="DJ192" s="371" t="str">
        <f ca="1">+IF(OFFSET('Sanitation Data'!$I$28,0,10*ROW('Sanitation Data'!I186))="","",OFFSET('Sanitation Data'!$I$28,0,10*ROW('Sanitation Data'!I186)))</f>
        <v/>
      </c>
      <c r="DK192" s="371" t="str">
        <f ca="1">+IF(OFFSET('Sanitation Data'!$I$29,0,10*ROW('Sanitation Data'!I186))="","",OFFSET('Sanitation Data'!$I$29,0,10*ROW('Sanitation Data'!I186)))</f>
        <v/>
      </c>
      <c r="DL192" s="371" t="str">
        <f ca="1">+IF(OFFSET('Sanitation Data'!$I$30,0,10*ROW('Sanitation Data'!I186))="","",OFFSET('Sanitation Data'!$I$30,0,10*ROW('Sanitation Data'!I186)))</f>
        <v/>
      </c>
      <c r="DM192" s="371" t="str">
        <f ca="1">+IF(OFFSET('Sanitation Data'!$I$31,0,10*ROW('Sanitation Data'!I186))="","",OFFSET('Sanitation Data'!$I$31,0,10*ROW('Sanitation Data'!I186)))</f>
        <v/>
      </c>
      <c r="DN192" s="371" t="str">
        <f ca="1">+IF(OFFSET('Sanitation Data'!$I$32,0,10*ROW('Sanitation Data'!I186))="","",OFFSET('Sanitation Data'!$I$32,0,10*ROW('Sanitation Data'!I186)))</f>
        <v/>
      </c>
      <c r="DO192" s="371" t="str">
        <f ca="1">+IF(OFFSET('Hygiene Data'!$D$11,0,10*ROW('Hygiene Data'!D186))="","",OFFSET('Hygiene Data'!$D$11,0,10*ROW('Hygiene Data'!D186)))</f>
        <v/>
      </c>
      <c r="DP192" s="371" t="str">
        <f ca="1">+IF(OFFSET('Hygiene Data'!$D$12,0,10*ROW('Hygiene Data'!D186))="","",OFFSET('Hygiene Data'!$D$12,0,10*ROW('Hygiene Data'!D186)))</f>
        <v/>
      </c>
      <c r="DQ192" s="371" t="str">
        <f ca="1">+IF(OFFSET('Hygiene Data'!$D$13,0,10*ROW('Hygiene Data'!D186))="","",OFFSET('Hygiene Data'!$D$13,0,10*ROW('Hygiene Data'!D186)))</f>
        <v/>
      </c>
      <c r="DR192" s="371" t="str">
        <f ca="1">+IF(OFFSET('Hygiene Data'!$E$11,0,10*ROW('Hygiene Data'!E186))="","",OFFSET('Hygiene Data'!$E$11,0,10*ROW('Hygiene Data'!E186)))</f>
        <v/>
      </c>
      <c r="DS192" s="371" t="str">
        <f ca="1">+IF(OFFSET('Hygiene Data'!$E$12,0,10*ROW('Hygiene Data'!E186))="","",OFFSET('Hygiene Data'!$E$12,0,10*ROW('Hygiene Data'!E186)))</f>
        <v/>
      </c>
      <c r="DT192" s="371" t="str">
        <f ca="1">+IF(OFFSET('Hygiene Data'!$E$13,0,10*ROW('Hygiene Data'!E186))="","",OFFSET('Hygiene Data'!$E$13,0,10*ROW('Hygiene Data'!E186)))</f>
        <v/>
      </c>
      <c r="DU192" s="371" t="str">
        <f ca="1">+IF(OFFSET('Hygiene Data'!$F$11,0,10*ROW('Hygiene Data'!F186))="","",OFFSET('Hygiene Data'!$F$11,0,10*ROW('Hygiene Data'!F186)))</f>
        <v/>
      </c>
      <c r="DV192" s="371" t="str">
        <f ca="1">+IF(OFFSET('Hygiene Data'!$F$12,0,10*ROW('Hygiene Data'!F186))="","",OFFSET('Hygiene Data'!$F$12,0,10*ROW('Hygiene Data'!F186)))</f>
        <v/>
      </c>
      <c r="DW192" s="371" t="str">
        <f ca="1">+IF(OFFSET('Hygiene Data'!$F$13,0,10*ROW('Hygiene Data'!F186))="","",OFFSET('Hygiene Data'!$F$13,0,10*ROW('Hygiene Data'!F186)))</f>
        <v/>
      </c>
      <c r="DX192" s="371" t="str">
        <f ca="1">+IF(OFFSET('Hygiene Data'!$G$11,0,10*ROW('Hygiene Data'!G186))="","",OFFSET('Hygiene Data'!$G$11,0,10*ROW('Hygiene Data'!G186)))</f>
        <v/>
      </c>
      <c r="DY192" s="371" t="str">
        <f ca="1">+IF(OFFSET('Hygiene Data'!$G$12,0,10*ROW('Hygiene Data'!G186))="","",OFFSET('Hygiene Data'!$G$12,0,10*ROW('Hygiene Data'!G186)))</f>
        <v/>
      </c>
      <c r="DZ192" s="371" t="str">
        <f ca="1">+IF(OFFSET('Hygiene Data'!$G$13,0,10*ROW('Hygiene Data'!G186))="","",OFFSET('Hygiene Data'!$G$13,0,10*ROW('Hygiene Data'!G186)))</f>
        <v/>
      </c>
      <c r="EA192" s="371" t="str">
        <f ca="1">+IF(OFFSET('Hygiene Data'!$H$11,0,10*ROW('Hygiene Data'!H186))="","",OFFSET('Hygiene Data'!$H$11,0,10*ROW('Hygiene Data'!H186)))</f>
        <v/>
      </c>
      <c r="EB192" s="371" t="str">
        <f ca="1">+IF(OFFSET('Hygiene Data'!$H$12,0,10*ROW('Hygiene Data'!H186))="","",OFFSET('Hygiene Data'!$H$12,0,10*ROW('Hygiene Data'!H186)))</f>
        <v/>
      </c>
      <c r="EC192" s="371" t="str">
        <f ca="1">+IF(OFFSET('Hygiene Data'!$H$13,0,10*ROW('Hygiene Data'!H186))="","",OFFSET('Hygiene Data'!$H$13,0,10*ROW('Hygiene Data'!H186)))</f>
        <v/>
      </c>
      <c r="ED192" s="371" t="str">
        <f ca="1">+IF(OFFSET('Hygiene Data'!$I$11,0,10*ROW('Hygiene Data'!I186))="","",OFFSET('Hygiene Data'!$I$11,0,10*ROW('Hygiene Data'!I186)))</f>
        <v/>
      </c>
      <c r="EE192" s="371" t="str">
        <f ca="1">+IF(OFFSET('Hygiene Data'!$I$12,0,10*ROW('Hygiene Data'!I186))="","",OFFSET('Hygiene Data'!$I$12,0,10*ROW('Hygiene Data'!I186)))</f>
        <v/>
      </c>
      <c r="EF192" s="371" t="str">
        <f ca="1">+IF(OFFSET('Hygiene Data'!$I$13,0,10*ROW('Hygiene Data'!I186))="","",OFFSET('Hygiene Data'!$I$13,0,10*ROW('Hygiene Data'!I186)))</f>
        <v/>
      </c>
    </row>
    <row r="193" spans="1:136" x14ac:dyDescent="0.25">
      <c r="A193" s="480" t="str">
        <f ca="1">+IF(OFFSET('Water Data'!$B$2,0,10*ROW('Water Data'!E187))="","",OFFSET('Water Data'!$B$2,0,10*ROW('Water Data'!E187)))</f>
        <v/>
      </c>
      <c r="B193" s="480"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7" t="str">
        <f t="shared" ca="1" si="2"/>
        <v/>
      </c>
      <c r="D193" s="508"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8"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8"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8"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8"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8"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8"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8"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8"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8"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8"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8"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8"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8"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8"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8"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8"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8"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9"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9"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9"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9"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9"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9"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9"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9"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9"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9"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9"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9"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9"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9"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9"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9"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9"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9"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9"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9"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9"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9"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9"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9"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9"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9"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9"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9"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9"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9"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10"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6"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10"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10"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10"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10"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10"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10"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10"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10"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10"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10"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10"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10"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10"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10"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10"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10"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1" t="str">
        <f ca="1">+IF(OFFSET('Water Data'!$D$27,0,10*ROW('Water Data'!D187))="","",OFFSET('Water Data'!$D$27,0,10*ROW('Water Data'!D187)))</f>
        <v/>
      </c>
      <c r="BT193" s="371" t="str">
        <f ca="1">+IF(OFFSET('Water Data'!$D$28,0,10*ROW('Water Data'!D187))="","",OFFSET('Water Data'!$D$28,0,10*ROW('Water Data'!D187)))</f>
        <v/>
      </c>
      <c r="BU193" s="371" t="str">
        <f ca="1">+IF(OFFSET('Water Data'!$D$29,0,10*ROW('Water Data'!D187))="","",OFFSET('Water Data'!$D$29,0,10*ROW('Water Data'!D187)))</f>
        <v/>
      </c>
      <c r="BV193" s="371" t="str">
        <f ca="1">+IF(OFFSET('Water Data'!$E$27,0,10*ROW('Water Data'!E187))="","",OFFSET('Water Data'!$E$27,0,10*ROW('Water Data'!E187)))</f>
        <v/>
      </c>
      <c r="BW193" s="371" t="str">
        <f ca="1">+IF(OFFSET('Water Data'!$E$28,0,10*ROW('Water Data'!E187))="","",OFFSET('Water Data'!$E$28,0,10*ROW('Water Data'!E187)))</f>
        <v/>
      </c>
      <c r="BX193" s="371" t="str">
        <f ca="1">+IF(OFFSET('Water Data'!$E$29,0,10*ROW('Water Data'!E187))="","",OFFSET('Water Data'!$E$29,0,10*ROW('Water Data'!E187)))</f>
        <v/>
      </c>
      <c r="BY193" s="371" t="str">
        <f ca="1">+IF(OFFSET('Water Data'!$F$27,0,10*ROW('Water Data'!F187))="","",OFFSET('Water Data'!$F$27,0,10*ROW('Water Data'!F187)))</f>
        <v/>
      </c>
      <c r="BZ193" s="371" t="str">
        <f ca="1">+IF(OFFSET('Water Data'!$F$28,0,10*ROW('Water Data'!F187))="","",OFFSET('Water Data'!$F$28,0,10*ROW('Water Data'!F187)))</f>
        <v/>
      </c>
      <c r="CA193" s="371" t="str">
        <f ca="1">+IF(OFFSET('Water Data'!$F$29,0,10*ROW('Water Data'!F187))="","",OFFSET('Water Data'!$F$29,0,10*ROW('Water Data'!F187)))</f>
        <v/>
      </c>
      <c r="CB193" s="371" t="str">
        <f ca="1">+IF(OFFSET('Water Data'!$G$27,0,10*ROW('Water Data'!G187))="","",OFFSET('Water Data'!$G$27,0,10*ROW('Water Data'!G187)))</f>
        <v/>
      </c>
      <c r="CC193" s="371" t="str">
        <f ca="1">+IF(OFFSET('Water Data'!$G$28,0,10*ROW('Water Data'!G187))="","",OFFSET('Water Data'!$G$28,0,10*ROW('Water Data'!G187)))</f>
        <v/>
      </c>
      <c r="CD193" s="371" t="str">
        <f ca="1">+IF(OFFSET('Water Data'!$G$29,0,10*ROW('Water Data'!G187))="","",OFFSET('Water Data'!$G$29,0,10*ROW('Water Data'!G187)))</f>
        <v/>
      </c>
      <c r="CE193" s="371" t="str">
        <f ca="1">+IF(OFFSET('Water Data'!$H$27,0,10*ROW('Water Data'!H187))="","",OFFSET('Water Data'!$H$27,0,10*ROW('Water Data'!H187)))</f>
        <v/>
      </c>
      <c r="CF193" s="371" t="str">
        <f ca="1">+IF(OFFSET('Water Data'!$H$28,0,10*ROW('Water Data'!H187))="","",OFFSET('Water Data'!$H$28,0,10*ROW('Water Data'!H187)))</f>
        <v/>
      </c>
      <c r="CG193" s="371" t="str">
        <f ca="1">+IF(OFFSET('Water Data'!$H$29,0,10*ROW('Water Data'!H187))="","",OFFSET('Water Data'!$H$29,0,10*ROW('Water Data'!H187)))</f>
        <v/>
      </c>
      <c r="CH193" s="371" t="str">
        <f ca="1">+IF(OFFSET('Water Data'!$I$27,0,10*ROW('Water Data'!I187))="","",OFFSET('Water Data'!$I$27,0,10*ROW('Water Data'!I187)))</f>
        <v/>
      </c>
      <c r="CI193" s="371" t="str">
        <f ca="1">+IF(OFFSET('Water Data'!$I$28,0,10*ROW('Water Data'!I187))="","",OFFSET('Water Data'!$I$28,0,10*ROW('Water Data'!I187)))</f>
        <v/>
      </c>
      <c r="CJ193" s="371" t="str">
        <f ca="1">+IF(OFFSET('Water Data'!$I$29,0,10*ROW('Water Data'!I187))="","",OFFSET('Water Data'!$I$29,0,10*ROW('Water Data'!I187)))</f>
        <v/>
      </c>
      <c r="CK193" s="371" t="str">
        <f ca="1">+IF(OFFSET('Sanitation Data'!$D$28,0,10*ROW('Sanitation Data'!D187))="","",OFFSET('Sanitation Data'!$D$28,0,10*ROW('Sanitation Data'!D187)))</f>
        <v/>
      </c>
      <c r="CL193" s="371" t="str">
        <f ca="1">+IF(OFFSET('Sanitation Data'!$D$29,0,10*ROW('Sanitation Data'!D187))="","",OFFSET('Sanitation Data'!$D$29,0,10*ROW('Sanitation Data'!D187)))</f>
        <v/>
      </c>
      <c r="CM193" s="371" t="str">
        <f ca="1">+IF(OFFSET('Sanitation Data'!$D$30,0,10*ROW('Sanitation Data'!D187))="","",OFFSET('Sanitation Data'!$D$30,0,10*ROW('Sanitation Data'!D187)))</f>
        <v/>
      </c>
      <c r="CN193" s="371" t="str">
        <f ca="1">+IF(OFFSET('Sanitation Data'!$D$31,0,10*ROW('Sanitation Data'!D187))="","",OFFSET('Sanitation Data'!$D$31,0,10*ROW('Sanitation Data'!D187)))</f>
        <v/>
      </c>
      <c r="CO193" s="371" t="str">
        <f ca="1">+IF(OFFSET('Sanitation Data'!$D$32,0,10*ROW('Sanitation Data'!D187))="","",OFFSET('Sanitation Data'!$D$32,0,10*ROW('Sanitation Data'!D187)))</f>
        <v/>
      </c>
      <c r="CP193" s="371" t="str">
        <f ca="1">+IF(OFFSET('Sanitation Data'!$E$28,0,10*ROW('Sanitation Data'!E187))="","",OFFSET('Sanitation Data'!$E$28,0,10*ROW('Sanitation Data'!E187)))</f>
        <v/>
      </c>
      <c r="CQ193" s="371" t="str">
        <f ca="1">+IF(OFFSET('Sanitation Data'!$E$29,0,10*ROW('Sanitation Data'!E187))="","",OFFSET('Sanitation Data'!$E$29,0,10*ROW('Sanitation Data'!E187)))</f>
        <v/>
      </c>
      <c r="CR193" s="371" t="str">
        <f ca="1">+IF(OFFSET('Sanitation Data'!$E$30,0,10*ROW('Sanitation Data'!E187))="","",OFFSET('Sanitation Data'!$E$30,0,10*ROW('Sanitation Data'!E187)))</f>
        <v/>
      </c>
      <c r="CS193" s="371" t="str">
        <f ca="1">+IF(OFFSET('Sanitation Data'!$E$31,0,10*ROW('Sanitation Data'!E187))="","",OFFSET('Sanitation Data'!$E$31,0,10*ROW('Sanitation Data'!E187)))</f>
        <v/>
      </c>
      <c r="CT193" s="371" t="str">
        <f ca="1">+IF(OFFSET('Sanitation Data'!$E$32,0,10*ROW('Sanitation Data'!E187))="","",OFFSET('Sanitation Data'!$E$32,0,10*ROW('Sanitation Data'!E187)))</f>
        <v/>
      </c>
      <c r="CU193" s="371" t="str">
        <f ca="1">+IF(OFFSET('Sanitation Data'!$F$28,0,10*ROW('Sanitation Data'!F187))="","",OFFSET('Sanitation Data'!$F$28,0,10*ROW('Sanitation Data'!F187)))</f>
        <v/>
      </c>
      <c r="CV193" s="371" t="str">
        <f ca="1">+IF(OFFSET('Sanitation Data'!$F$29,0,10*ROW('Sanitation Data'!F187))="","",OFFSET('Sanitation Data'!$F$29,0,10*ROW('Sanitation Data'!F187)))</f>
        <v/>
      </c>
      <c r="CW193" s="371" t="str">
        <f ca="1">+IF(OFFSET('Sanitation Data'!$F$30,0,10*ROW('Sanitation Data'!F187))="","",OFFSET('Sanitation Data'!$F$30,0,10*ROW('Sanitation Data'!F187)))</f>
        <v/>
      </c>
      <c r="CX193" s="371" t="str">
        <f ca="1">+IF(OFFSET('Sanitation Data'!$F$31,0,10*ROW('Sanitation Data'!F187))="","",OFFSET('Sanitation Data'!$F$31,0,10*ROW('Sanitation Data'!F187)))</f>
        <v/>
      </c>
      <c r="CY193" s="371" t="str">
        <f ca="1">+IF(OFFSET('Sanitation Data'!$F$32,0,10*ROW('Sanitation Data'!F187))="","",OFFSET('Sanitation Data'!$F$32,0,10*ROW('Sanitation Data'!F187)))</f>
        <v/>
      </c>
      <c r="CZ193" s="371" t="str">
        <f ca="1">+IF(OFFSET('Sanitation Data'!$G$28,0,10*ROW('Sanitation Data'!G187))="","",OFFSET('Sanitation Data'!$G$28,0,10*ROW('Sanitation Data'!G187)))</f>
        <v/>
      </c>
      <c r="DA193" s="371" t="str">
        <f ca="1">+IF(OFFSET('Sanitation Data'!$G$29,0,10*ROW('Sanitation Data'!G187))="","",OFFSET('Sanitation Data'!$G$29,0,10*ROW('Sanitation Data'!G187)))</f>
        <v/>
      </c>
      <c r="DB193" s="371" t="str">
        <f ca="1">+IF(OFFSET('Sanitation Data'!$G$30,0,10*ROW('Sanitation Data'!G187))="","",OFFSET('Sanitation Data'!$G$30,0,10*ROW('Sanitation Data'!G187)))</f>
        <v/>
      </c>
      <c r="DC193" s="371" t="str">
        <f ca="1">+IF(OFFSET('Sanitation Data'!$G$31,0,10*ROW('Sanitation Data'!G187))="","",OFFSET('Sanitation Data'!$G$31,0,10*ROW('Sanitation Data'!G187)))</f>
        <v/>
      </c>
      <c r="DD193" s="371" t="str">
        <f ca="1">+IF(OFFSET('Sanitation Data'!$G$32,0,10*ROW('Sanitation Data'!G187))="","",OFFSET('Sanitation Data'!$G$32,0,10*ROW('Sanitation Data'!G187)))</f>
        <v/>
      </c>
      <c r="DE193" s="371" t="str">
        <f ca="1">+IF(OFFSET('Sanitation Data'!$H$28,0,10*ROW('Sanitation Data'!H187))="","",OFFSET('Sanitation Data'!$H$28,0,10*ROW('Sanitation Data'!H187)))</f>
        <v/>
      </c>
      <c r="DF193" s="371" t="str">
        <f ca="1">+IF(OFFSET('Sanitation Data'!$H$29,0,10*ROW('Sanitation Data'!H187))="","",OFFSET('Sanitation Data'!$H$29,0,10*ROW('Sanitation Data'!H187)))</f>
        <v/>
      </c>
      <c r="DG193" s="371" t="str">
        <f ca="1">+IF(OFFSET('Sanitation Data'!$H$30,0,10*ROW('Sanitation Data'!H187))="","",OFFSET('Sanitation Data'!$H$30,0,10*ROW('Sanitation Data'!H187)))</f>
        <v/>
      </c>
      <c r="DH193" s="371" t="str">
        <f ca="1">+IF(OFFSET('Sanitation Data'!$H$31,0,10*ROW('Sanitation Data'!H187))="","",OFFSET('Sanitation Data'!$H$31,0,10*ROW('Sanitation Data'!H187)))</f>
        <v/>
      </c>
      <c r="DI193" s="371" t="str">
        <f ca="1">+IF(OFFSET('Sanitation Data'!$H$32,0,10*ROW('Sanitation Data'!H187))="","",OFFSET('Sanitation Data'!$H$32,0,10*ROW('Sanitation Data'!H187)))</f>
        <v/>
      </c>
      <c r="DJ193" s="371" t="str">
        <f ca="1">+IF(OFFSET('Sanitation Data'!$I$28,0,10*ROW('Sanitation Data'!I187))="","",OFFSET('Sanitation Data'!$I$28,0,10*ROW('Sanitation Data'!I187)))</f>
        <v/>
      </c>
      <c r="DK193" s="371" t="str">
        <f ca="1">+IF(OFFSET('Sanitation Data'!$I$29,0,10*ROW('Sanitation Data'!I187))="","",OFFSET('Sanitation Data'!$I$29,0,10*ROW('Sanitation Data'!I187)))</f>
        <v/>
      </c>
      <c r="DL193" s="371" t="str">
        <f ca="1">+IF(OFFSET('Sanitation Data'!$I$30,0,10*ROW('Sanitation Data'!I187))="","",OFFSET('Sanitation Data'!$I$30,0,10*ROW('Sanitation Data'!I187)))</f>
        <v/>
      </c>
      <c r="DM193" s="371" t="str">
        <f ca="1">+IF(OFFSET('Sanitation Data'!$I$31,0,10*ROW('Sanitation Data'!I187))="","",OFFSET('Sanitation Data'!$I$31,0,10*ROW('Sanitation Data'!I187)))</f>
        <v/>
      </c>
      <c r="DN193" s="371" t="str">
        <f ca="1">+IF(OFFSET('Sanitation Data'!$I$32,0,10*ROW('Sanitation Data'!I187))="","",OFFSET('Sanitation Data'!$I$32,0,10*ROW('Sanitation Data'!I187)))</f>
        <v/>
      </c>
      <c r="DO193" s="371" t="str">
        <f ca="1">+IF(OFFSET('Hygiene Data'!$D$11,0,10*ROW('Hygiene Data'!D187))="","",OFFSET('Hygiene Data'!$D$11,0,10*ROW('Hygiene Data'!D187)))</f>
        <v/>
      </c>
      <c r="DP193" s="371" t="str">
        <f ca="1">+IF(OFFSET('Hygiene Data'!$D$12,0,10*ROW('Hygiene Data'!D187))="","",OFFSET('Hygiene Data'!$D$12,0,10*ROW('Hygiene Data'!D187)))</f>
        <v/>
      </c>
      <c r="DQ193" s="371" t="str">
        <f ca="1">+IF(OFFSET('Hygiene Data'!$D$13,0,10*ROW('Hygiene Data'!D187))="","",OFFSET('Hygiene Data'!$D$13,0,10*ROW('Hygiene Data'!D187)))</f>
        <v/>
      </c>
      <c r="DR193" s="371" t="str">
        <f ca="1">+IF(OFFSET('Hygiene Data'!$E$11,0,10*ROW('Hygiene Data'!E187))="","",OFFSET('Hygiene Data'!$E$11,0,10*ROW('Hygiene Data'!E187)))</f>
        <v/>
      </c>
      <c r="DS193" s="371" t="str">
        <f ca="1">+IF(OFFSET('Hygiene Data'!$E$12,0,10*ROW('Hygiene Data'!E187))="","",OFFSET('Hygiene Data'!$E$12,0,10*ROW('Hygiene Data'!E187)))</f>
        <v/>
      </c>
      <c r="DT193" s="371" t="str">
        <f ca="1">+IF(OFFSET('Hygiene Data'!$E$13,0,10*ROW('Hygiene Data'!E187))="","",OFFSET('Hygiene Data'!$E$13,0,10*ROW('Hygiene Data'!E187)))</f>
        <v/>
      </c>
      <c r="DU193" s="371" t="str">
        <f ca="1">+IF(OFFSET('Hygiene Data'!$F$11,0,10*ROW('Hygiene Data'!F187))="","",OFFSET('Hygiene Data'!$F$11,0,10*ROW('Hygiene Data'!F187)))</f>
        <v/>
      </c>
      <c r="DV193" s="371" t="str">
        <f ca="1">+IF(OFFSET('Hygiene Data'!$F$12,0,10*ROW('Hygiene Data'!F187))="","",OFFSET('Hygiene Data'!$F$12,0,10*ROW('Hygiene Data'!F187)))</f>
        <v/>
      </c>
      <c r="DW193" s="371" t="str">
        <f ca="1">+IF(OFFSET('Hygiene Data'!$F$13,0,10*ROW('Hygiene Data'!F187))="","",OFFSET('Hygiene Data'!$F$13,0,10*ROW('Hygiene Data'!F187)))</f>
        <v/>
      </c>
      <c r="DX193" s="371" t="str">
        <f ca="1">+IF(OFFSET('Hygiene Data'!$G$11,0,10*ROW('Hygiene Data'!G187))="","",OFFSET('Hygiene Data'!$G$11,0,10*ROW('Hygiene Data'!G187)))</f>
        <v/>
      </c>
      <c r="DY193" s="371" t="str">
        <f ca="1">+IF(OFFSET('Hygiene Data'!$G$12,0,10*ROW('Hygiene Data'!G187))="","",OFFSET('Hygiene Data'!$G$12,0,10*ROW('Hygiene Data'!G187)))</f>
        <v/>
      </c>
      <c r="DZ193" s="371" t="str">
        <f ca="1">+IF(OFFSET('Hygiene Data'!$G$13,0,10*ROW('Hygiene Data'!G187))="","",OFFSET('Hygiene Data'!$G$13,0,10*ROW('Hygiene Data'!G187)))</f>
        <v/>
      </c>
      <c r="EA193" s="371" t="str">
        <f ca="1">+IF(OFFSET('Hygiene Data'!$H$11,0,10*ROW('Hygiene Data'!H187))="","",OFFSET('Hygiene Data'!$H$11,0,10*ROW('Hygiene Data'!H187)))</f>
        <v/>
      </c>
      <c r="EB193" s="371" t="str">
        <f ca="1">+IF(OFFSET('Hygiene Data'!$H$12,0,10*ROW('Hygiene Data'!H187))="","",OFFSET('Hygiene Data'!$H$12,0,10*ROW('Hygiene Data'!H187)))</f>
        <v/>
      </c>
      <c r="EC193" s="371" t="str">
        <f ca="1">+IF(OFFSET('Hygiene Data'!$H$13,0,10*ROW('Hygiene Data'!H187))="","",OFFSET('Hygiene Data'!$H$13,0,10*ROW('Hygiene Data'!H187)))</f>
        <v/>
      </c>
      <c r="ED193" s="371" t="str">
        <f ca="1">+IF(OFFSET('Hygiene Data'!$I$11,0,10*ROW('Hygiene Data'!I187))="","",OFFSET('Hygiene Data'!$I$11,0,10*ROW('Hygiene Data'!I187)))</f>
        <v/>
      </c>
      <c r="EE193" s="371" t="str">
        <f ca="1">+IF(OFFSET('Hygiene Data'!$I$12,0,10*ROW('Hygiene Data'!I187))="","",OFFSET('Hygiene Data'!$I$12,0,10*ROW('Hygiene Data'!I187)))</f>
        <v/>
      </c>
      <c r="EF193" s="371" t="str">
        <f ca="1">+IF(OFFSET('Hygiene Data'!$I$13,0,10*ROW('Hygiene Data'!I187))="","",OFFSET('Hygiene Data'!$I$13,0,10*ROW('Hygiene Data'!I187)))</f>
        <v/>
      </c>
    </row>
    <row r="194" spans="1:136" x14ac:dyDescent="0.25">
      <c r="A194" s="480" t="str">
        <f ca="1">+IF(OFFSET('Water Data'!$B$2,0,10*ROW('Water Data'!E188))="","",OFFSET('Water Data'!$B$2,0,10*ROW('Water Data'!E188)))</f>
        <v/>
      </c>
      <c r="B194" s="480"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7" t="str">
        <f t="shared" ca="1" si="2"/>
        <v/>
      </c>
      <c r="D194" s="508"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8"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8"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8"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8"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8"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8"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8"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8"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8"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8"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8"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8"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8"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8"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8"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8"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8"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9"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9"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9"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9"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9"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9"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9"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9"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9"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9"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9"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9"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9"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9"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9"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9"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9"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9"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9"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9"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9"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9"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9"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9"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9"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9"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9"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9"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9"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9"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10"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6"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10"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10"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10"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10"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10"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10"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10"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10"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10"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10"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10"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10"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10"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10"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10"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10"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1" t="str">
        <f ca="1">+IF(OFFSET('Water Data'!$D$27,0,10*ROW('Water Data'!D188))="","",OFFSET('Water Data'!$D$27,0,10*ROW('Water Data'!D188)))</f>
        <v/>
      </c>
      <c r="BT194" s="371" t="str">
        <f ca="1">+IF(OFFSET('Water Data'!$D$28,0,10*ROW('Water Data'!D188))="","",OFFSET('Water Data'!$D$28,0,10*ROW('Water Data'!D188)))</f>
        <v/>
      </c>
      <c r="BU194" s="371" t="str">
        <f ca="1">+IF(OFFSET('Water Data'!$D$29,0,10*ROW('Water Data'!D188))="","",OFFSET('Water Data'!$D$29,0,10*ROW('Water Data'!D188)))</f>
        <v/>
      </c>
      <c r="BV194" s="371" t="str">
        <f ca="1">+IF(OFFSET('Water Data'!$E$27,0,10*ROW('Water Data'!E188))="","",OFFSET('Water Data'!$E$27,0,10*ROW('Water Data'!E188)))</f>
        <v/>
      </c>
      <c r="BW194" s="371" t="str">
        <f ca="1">+IF(OFFSET('Water Data'!$E$28,0,10*ROW('Water Data'!E188))="","",OFFSET('Water Data'!$E$28,0,10*ROW('Water Data'!E188)))</f>
        <v/>
      </c>
      <c r="BX194" s="371" t="str">
        <f ca="1">+IF(OFFSET('Water Data'!$E$29,0,10*ROW('Water Data'!E188))="","",OFFSET('Water Data'!$E$29,0,10*ROW('Water Data'!E188)))</f>
        <v/>
      </c>
      <c r="BY194" s="371" t="str">
        <f ca="1">+IF(OFFSET('Water Data'!$F$27,0,10*ROW('Water Data'!F188))="","",OFFSET('Water Data'!$F$27,0,10*ROW('Water Data'!F188)))</f>
        <v/>
      </c>
      <c r="BZ194" s="371" t="str">
        <f ca="1">+IF(OFFSET('Water Data'!$F$28,0,10*ROW('Water Data'!F188))="","",OFFSET('Water Data'!$F$28,0,10*ROW('Water Data'!F188)))</f>
        <v/>
      </c>
      <c r="CA194" s="371" t="str">
        <f ca="1">+IF(OFFSET('Water Data'!$F$29,0,10*ROW('Water Data'!F188))="","",OFFSET('Water Data'!$F$29,0,10*ROW('Water Data'!F188)))</f>
        <v/>
      </c>
      <c r="CB194" s="371" t="str">
        <f ca="1">+IF(OFFSET('Water Data'!$G$27,0,10*ROW('Water Data'!G188))="","",OFFSET('Water Data'!$G$27,0,10*ROW('Water Data'!G188)))</f>
        <v/>
      </c>
      <c r="CC194" s="371" t="str">
        <f ca="1">+IF(OFFSET('Water Data'!$G$28,0,10*ROW('Water Data'!G188))="","",OFFSET('Water Data'!$G$28,0,10*ROW('Water Data'!G188)))</f>
        <v/>
      </c>
      <c r="CD194" s="371" t="str">
        <f ca="1">+IF(OFFSET('Water Data'!$G$29,0,10*ROW('Water Data'!G188))="","",OFFSET('Water Data'!$G$29,0,10*ROW('Water Data'!G188)))</f>
        <v/>
      </c>
      <c r="CE194" s="371" t="str">
        <f ca="1">+IF(OFFSET('Water Data'!$H$27,0,10*ROW('Water Data'!H188))="","",OFFSET('Water Data'!$H$27,0,10*ROW('Water Data'!H188)))</f>
        <v/>
      </c>
      <c r="CF194" s="371" t="str">
        <f ca="1">+IF(OFFSET('Water Data'!$H$28,0,10*ROW('Water Data'!H188))="","",OFFSET('Water Data'!$H$28,0,10*ROW('Water Data'!H188)))</f>
        <v/>
      </c>
      <c r="CG194" s="371" t="str">
        <f ca="1">+IF(OFFSET('Water Data'!$H$29,0,10*ROW('Water Data'!H188))="","",OFFSET('Water Data'!$H$29,0,10*ROW('Water Data'!H188)))</f>
        <v/>
      </c>
      <c r="CH194" s="371" t="str">
        <f ca="1">+IF(OFFSET('Water Data'!$I$27,0,10*ROW('Water Data'!I188))="","",OFFSET('Water Data'!$I$27,0,10*ROW('Water Data'!I188)))</f>
        <v/>
      </c>
      <c r="CI194" s="371" t="str">
        <f ca="1">+IF(OFFSET('Water Data'!$I$28,0,10*ROW('Water Data'!I188))="","",OFFSET('Water Data'!$I$28,0,10*ROW('Water Data'!I188)))</f>
        <v/>
      </c>
      <c r="CJ194" s="371" t="str">
        <f ca="1">+IF(OFFSET('Water Data'!$I$29,0,10*ROW('Water Data'!I188))="","",OFFSET('Water Data'!$I$29,0,10*ROW('Water Data'!I188)))</f>
        <v/>
      </c>
      <c r="CK194" s="371" t="str">
        <f ca="1">+IF(OFFSET('Sanitation Data'!$D$28,0,10*ROW('Sanitation Data'!D188))="","",OFFSET('Sanitation Data'!$D$28,0,10*ROW('Sanitation Data'!D188)))</f>
        <v/>
      </c>
      <c r="CL194" s="371" t="str">
        <f ca="1">+IF(OFFSET('Sanitation Data'!$D$29,0,10*ROW('Sanitation Data'!D188))="","",OFFSET('Sanitation Data'!$D$29,0,10*ROW('Sanitation Data'!D188)))</f>
        <v/>
      </c>
      <c r="CM194" s="371" t="str">
        <f ca="1">+IF(OFFSET('Sanitation Data'!$D$30,0,10*ROW('Sanitation Data'!D188))="","",OFFSET('Sanitation Data'!$D$30,0,10*ROW('Sanitation Data'!D188)))</f>
        <v/>
      </c>
      <c r="CN194" s="371" t="str">
        <f ca="1">+IF(OFFSET('Sanitation Data'!$D$31,0,10*ROW('Sanitation Data'!D188))="","",OFFSET('Sanitation Data'!$D$31,0,10*ROW('Sanitation Data'!D188)))</f>
        <v/>
      </c>
      <c r="CO194" s="371" t="str">
        <f ca="1">+IF(OFFSET('Sanitation Data'!$D$32,0,10*ROW('Sanitation Data'!D188))="","",OFFSET('Sanitation Data'!$D$32,0,10*ROW('Sanitation Data'!D188)))</f>
        <v/>
      </c>
      <c r="CP194" s="371" t="str">
        <f ca="1">+IF(OFFSET('Sanitation Data'!$E$28,0,10*ROW('Sanitation Data'!E188))="","",OFFSET('Sanitation Data'!$E$28,0,10*ROW('Sanitation Data'!E188)))</f>
        <v/>
      </c>
      <c r="CQ194" s="371" t="str">
        <f ca="1">+IF(OFFSET('Sanitation Data'!$E$29,0,10*ROW('Sanitation Data'!E188))="","",OFFSET('Sanitation Data'!$E$29,0,10*ROW('Sanitation Data'!E188)))</f>
        <v/>
      </c>
      <c r="CR194" s="371" t="str">
        <f ca="1">+IF(OFFSET('Sanitation Data'!$E$30,0,10*ROW('Sanitation Data'!E188))="","",OFFSET('Sanitation Data'!$E$30,0,10*ROW('Sanitation Data'!E188)))</f>
        <v/>
      </c>
      <c r="CS194" s="371" t="str">
        <f ca="1">+IF(OFFSET('Sanitation Data'!$E$31,0,10*ROW('Sanitation Data'!E188))="","",OFFSET('Sanitation Data'!$E$31,0,10*ROW('Sanitation Data'!E188)))</f>
        <v/>
      </c>
      <c r="CT194" s="371" t="str">
        <f ca="1">+IF(OFFSET('Sanitation Data'!$E$32,0,10*ROW('Sanitation Data'!E188))="","",OFFSET('Sanitation Data'!$E$32,0,10*ROW('Sanitation Data'!E188)))</f>
        <v/>
      </c>
      <c r="CU194" s="371" t="str">
        <f ca="1">+IF(OFFSET('Sanitation Data'!$F$28,0,10*ROW('Sanitation Data'!F188))="","",OFFSET('Sanitation Data'!$F$28,0,10*ROW('Sanitation Data'!F188)))</f>
        <v/>
      </c>
      <c r="CV194" s="371" t="str">
        <f ca="1">+IF(OFFSET('Sanitation Data'!$F$29,0,10*ROW('Sanitation Data'!F188))="","",OFFSET('Sanitation Data'!$F$29,0,10*ROW('Sanitation Data'!F188)))</f>
        <v/>
      </c>
      <c r="CW194" s="371" t="str">
        <f ca="1">+IF(OFFSET('Sanitation Data'!$F$30,0,10*ROW('Sanitation Data'!F188))="","",OFFSET('Sanitation Data'!$F$30,0,10*ROW('Sanitation Data'!F188)))</f>
        <v/>
      </c>
      <c r="CX194" s="371" t="str">
        <f ca="1">+IF(OFFSET('Sanitation Data'!$F$31,0,10*ROW('Sanitation Data'!F188))="","",OFFSET('Sanitation Data'!$F$31,0,10*ROW('Sanitation Data'!F188)))</f>
        <v/>
      </c>
      <c r="CY194" s="371" t="str">
        <f ca="1">+IF(OFFSET('Sanitation Data'!$F$32,0,10*ROW('Sanitation Data'!F188))="","",OFFSET('Sanitation Data'!$F$32,0,10*ROW('Sanitation Data'!F188)))</f>
        <v/>
      </c>
      <c r="CZ194" s="371" t="str">
        <f ca="1">+IF(OFFSET('Sanitation Data'!$G$28,0,10*ROW('Sanitation Data'!G188))="","",OFFSET('Sanitation Data'!$G$28,0,10*ROW('Sanitation Data'!G188)))</f>
        <v/>
      </c>
      <c r="DA194" s="371" t="str">
        <f ca="1">+IF(OFFSET('Sanitation Data'!$G$29,0,10*ROW('Sanitation Data'!G188))="","",OFFSET('Sanitation Data'!$G$29,0,10*ROW('Sanitation Data'!G188)))</f>
        <v/>
      </c>
      <c r="DB194" s="371" t="str">
        <f ca="1">+IF(OFFSET('Sanitation Data'!$G$30,0,10*ROW('Sanitation Data'!G188))="","",OFFSET('Sanitation Data'!$G$30,0,10*ROW('Sanitation Data'!G188)))</f>
        <v/>
      </c>
      <c r="DC194" s="371" t="str">
        <f ca="1">+IF(OFFSET('Sanitation Data'!$G$31,0,10*ROW('Sanitation Data'!G188))="","",OFFSET('Sanitation Data'!$G$31,0,10*ROW('Sanitation Data'!G188)))</f>
        <v/>
      </c>
      <c r="DD194" s="371" t="str">
        <f ca="1">+IF(OFFSET('Sanitation Data'!$G$32,0,10*ROW('Sanitation Data'!G188))="","",OFFSET('Sanitation Data'!$G$32,0,10*ROW('Sanitation Data'!G188)))</f>
        <v/>
      </c>
      <c r="DE194" s="371" t="str">
        <f ca="1">+IF(OFFSET('Sanitation Data'!$H$28,0,10*ROW('Sanitation Data'!H188))="","",OFFSET('Sanitation Data'!$H$28,0,10*ROW('Sanitation Data'!H188)))</f>
        <v/>
      </c>
      <c r="DF194" s="371" t="str">
        <f ca="1">+IF(OFFSET('Sanitation Data'!$H$29,0,10*ROW('Sanitation Data'!H188))="","",OFFSET('Sanitation Data'!$H$29,0,10*ROW('Sanitation Data'!H188)))</f>
        <v/>
      </c>
      <c r="DG194" s="371" t="str">
        <f ca="1">+IF(OFFSET('Sanitation Data'!$H$30,0,10*ROW('Sanitation Data'!H188))="","",OFFSET('Sanitation Data'!$H$30,0,10*ROW('Sanitation Data'!H188)))</f>
        <v/>
      </c>
      <c r="DH194" s="371" t="str">
        <f ca="1">+IF(OFFSET('Sanitation Data'!$H$31,0,10*ROW('Sanitation Data'!H188))="","",OFFSET('Sanitation Data'!$H$31,0,10*ROW('Sanitation Data'!H188)))</f>
        <v/>
      </c>
      <c r="DI194" s="371" t="str">
        <f ca="1">+IF(OFFSET('Sanitation Data'!$H$32,0,10*ROW('Sanitation Data'!H188))="","",OFFSET('Sanitation Data'!$H$32,0,10*ROW('Sanitation Data'!H188)))</f>
        <v/>
      </c>
      <c r="DJ194" s="371" t="str">
        <f ca="1">+IF(OFFSET('Sanitation Data'!$I$28,0,10*ROW('Sanitation Data'!I188))="","",OFFSET('Sanitation Data'!$I$28,0,10*ROW('Sanitation Data'!I188)))</f>
        <v/>
      </c>
      <c r="DK194" s="371" t="str">
        <f ca="1">+IF(OFFSET('Sanitation Data'!$I$29,0,10*ROW('Sanitation Data'!I188))="","",OFFSET('Sanitation Data'!$I$29,0,10*ROW('Sanitation Data'!I188)))</f>
        <v/>
      </c>
      <c r="DL194" s="371" t="str">
        <f ca="1">+IF(OFFSET('Sanitation Data'!$I$30,0,10*ROW('Sanitation Data'!I188))="","",OFFSET('Sanitation Data'!$I$30,0,10*ROW('Sanitation Data'!I188)))</f>
        <v/>
      </c>
      <c r="DM194" s="371" t="str">
        <f ca="1">+IF(OFFSET('Sanitation Data'!$I$31,0,10*ROW('Sanitation Data'!I188))="","",OFFSET('Sanitation Data'!$I$31,0,10*ROW('Sanitation Data'!I188)))</f>
        <v/>
      </c>
      <c r="DN194" s="371" t="str">
        <f ca="1">+IF(OFFSET('Sanitation Data'!$I$32,0,10*ROW('Sanitation Data'!I188))="","",OFFSET('Sanitation Data'!$I$32,0,10*ROW('Sanitation Data'!I188)))</f>
        <v/>
      </c>
      <c r="DO194" s="371" t="str">
        <f ca="1">+IF(OFFSET('Hygiene Data'!$D$11,0,10*ROW('Hygiene Data'!D188))="","",OFFSET('Hygiene Data'!$D$11,0,10*ROW('Hygiene Data'!D188)))</f>
        <v/>
      </c>
      <c r="DP194" s="371" t="str">
        <f ca="1">+IF(OFFSET('Hygiene Data'!$D$12,0,10*ROW('Hygiene Data'!D188))="","",OFFSET('Hygiene Data'!$D$12,0,10*ROW('Hygiene Data'!D188)))</f>
        <v/>
      </c>
      <c r="DQ194" s="371" t="str">
        <f ca="1">+IF(OFFSET('Hygiene Data'!$D$13,0,10*ROW('Hygiene Data'!D188))="","",OFFSET('Hygiene Data'!$D$13,0,10*ROW('Hygiene Data'!D188)))</f>
        <v/>
      </c>
      <c r="DR194" s="371" t="str">
        <f ca="1">+IF(OFFSET('Hygiene Data'!$E$11,0,10*ROW('Hygiene Data'!E188))="","",OFFSET('Hygiene Data'!$E$11,0,10*ROW('Hygiene Data'!E188)))</f>
        <v/>
      </c>
      <c r="DS194" s="371" t="str">
        <f ca="1">+IF(OFFSET('Hygiene Data'!$E$12,0,10*ROW('Hygiene Data'!E188))="","",OFFSET('Hygiene Data'!$E$12,0,10*ROW('Hygiene Data'!E188)))</f>
        <v/>
      </c>
      <c r="DT194" s="371" t="str">
        <f ca="1">+IF(OFFSET('Hygiene Data'!$E$13,0,10*ROW('Hygiene Data'!E188))="","",OFFSET('Hygiene Data'!$E$13,0,10*ROW('Hygiene Data'!E188)))</f>
        <v/>
      </c>
      <c r="DU194" s="371" t="str">
        <f ca="1">+IF(OFFSET('Hygiene Data'!$F$11,0,10*ROW('Hygiene Data'!F188))="","",OFFSET('Hygiene Data'!$F$11,0,10*ROW('Hygiene Data'!F188)))</f>
        <v/>
      </c>
      <c r="DV194" s="371" t="str">
        <f ca="1">+IF(OFFSET('Hygiene Data'!$F$12,0,10*ROW('Hygiene Data'!F188))="","",OFFSET('Hygiene Data'!$F$12,0,10*ROW('Hygiene Data'!F188)))</f>
        <v/>
      </c>
      <c r="DW194" s="371" t="str">
        <f ca="1">+IF(OFFSET('Hygiene Data'!$F$13,0,10*ROW('Hygiene Data'!F188))="","",OFFSET('Hygiene Data'!$F$13,0,10*ROW('Hygiene Data'!F188)))</f>
        <v/>
      </c>
      <c r="DX194" s="371" t="str">
        <f ca="1">+IF(OFFSET('Hygiene Data'!$G$11,0,10*ROW('Hygiene Data'!G188))="","",OFFSET('Hygiene Data'!$G$11,0,10*ROW('Hygiene Data'!G188)))</f>
        <v/>
      </c>
      <c r="DY194" s="371" t="str">
        <f ca="1">+IF(OFFSET('Hygiene Data'!$G$12,0,10*ROW('Hygiene Data'!G188))="","",OFFSET('Hygiene Data'!$G$12,0,10*ROW('Hygiene Data'!G188)))</f>
        <v/>
      </c>
      <c r="DZ194" s="371" t="str">
        <f ca="1">+IF(OFFSET('Hygiene Data'!$G$13,0,10*ROW('Hygiene Data'!G188))="","",OFFSET('Hygiene Data'!$G$13,0,10*ROW('Hygiene Data'!G188)))</f>
        <v/>
      </c>
      <c r="EA194" s="371" t="str">
        <f ca="1">+IF(OFFSET('Hygiene Data'!$H$11,0,10*ROW('Hygiene Data'!H188))="","",OFFSET('Hygiene Data'!$H$11,0,10*ROW('Hygiene Data'!H188)))</f>
        <v/>
      </c>
      <c r="EB194" s="371" t="str">
        <f ca="1">+IF(OFFSET('Hygiene Data'!$H$12,0,10*ROW('Hygiene Data'!H188))="","",OFFSET('Hygiene Data'!$H$12,0,10*ROW('Hygiene Data'!H188)))</f>
        <v/>
      </c>
      <c r="EC194" s="371" t="str">
        <f ca="1">+IF(OFFSET('Hygiene Data'!$H$13,0,10*ROW('Hygiene Data'!H188))="","",OFFSET('Hygiene Data'!$H$13,0,10*ROW('Hygiene Data'!H188)))</f>
        <v/>
      </c>
      <c r="ED194" s="371" t="str">
        <f ca="1">+IF(OFFSET('Hygiene Data'!$I$11,0,10*ROW('Hygiene Data'!I188))="","",OFFSET('Hygiene Data'!$I$11,0,10*ROW('Hygiene Data'!I188)))</f>
        <v/>
      </c>
      <c r="EE194" s="371" t="str">
        <f ca="1">+IF(OFFSET('Hygiene Data'!$I$12,0,10*ROW('Hygiene Data'!I188))="","",OFFSET('Hygiene Data'!$I$12,0,10*ROW('Hygiene Data'!I188)))</f>
        <v/>
      </c>
      <c r="EF194" s="371" t="str">
        <f ca="1">+IF(OFFSET('Hygiene Data'!$I$13,0,10*ROW('Hygiene Data'!I188))="","",OFFSET('Hygiene Data'!$I$13,0,10*ROW('Hygiene Data'!I188)))</f>
        <v/>
      </c>
    </row>
    <row r="195" spans="1:136" x14ac:dyDescent="0.25">
      <c r="A195" s="480" t="str">
        <f ca="1">+IF(OFFSET('Water Data'!$B$2,0,10*ROW('Water Data'!E189))="","",OFFSET('Water Data'!$B$2,0,10*ROW('Water Data'!E189)))</f>
        <v/>
      </c>
      <c r="B195" s="480"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7" t="str">
        <f t="shared" ca="1" si="2"/>
        <v/>
      </c>
      <c r="D195" s="508"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8"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8"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8"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8"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8"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8"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8"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8"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8"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8"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8"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8"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8"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8"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8"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8"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8"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9"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9"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9"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9"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9"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9"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9"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9"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9"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9"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9"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9"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9"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9"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9"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9"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9"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9"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9"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9"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9"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9"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9"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9"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9"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9"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9"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9"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9"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9"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10"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6"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10"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10"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10"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10"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10"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10"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10"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10"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10"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10"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10"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10"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10"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10"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10"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10"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1" t="str">
        <f ca="1">+IF(OFFSET('Water Data'!$D$27,0,10*ROW('Water Data'!D189))="","",OFFSET('Water Data'!$D$27,0,10*ROW('Water Data'!D189)))</f>
        <v/>
      </c>
      <c r="BT195" s="371" t="str">
        <f ca="1">+IF(OFFSET('Water Data'!$D$28,0,10*ROW('Water Data'!D189))="","",OFFSET('Water Data'!$D$28,0,10*ROW('Water Data'!D189)))</f>
        <v/>
      </c>
      <c r="BU195" s="371" t="str">
        <f ca="1">+IF(OFFSET('Water Data'!$D$29,0,10*ROW('Water Data'!D189))="","",OFFSET('Water Data'!$D$29,0,10*ROW('Water Data'!D189)))</f>
        <v/>
      </c>
      <c r="BV195" s="371" t="str">
        <f ca="1">+IF(OFFSET('Water Data'!$E$27,0,10*ROW('Water Data'!E189))="","",OFFSET('Water Data'!$E$27,0,10*ROW('Water Data'!E189)))</f>
        <v/>
      </c>
      <c r="BW195" s="371" t="str">
        <f ca="1">+IF(OFFSET('Water Data'!$E$28,0,10*ROW('Water Data'!E189))="","",OFFSET('Water Data'!$E$28,0,10*ROW('Water Data'!E189)))</f>
        <v/>
      </c>
      <c r="BX195" s="371" t="str">
        <f ca="1">+IF(OFFSET('Water Data'!$E$29,0,10*ROW('Water Data'!E189))="","",OFFSET('Water Data'!$E$29,0,10*ROW('Water Data'!E189)))</f>
        <v/>
      </c>
      <c r="BY195" s="371" t="str">
        <f ca="1">+IF(OFFSET('Water Data'!$F$27,0,10*ROW('Water Data'!F189))="","",OFFSET('Water Data'!$F$27,0,10*ROW('Water Data'!F189)))</f>
        <v/>
      </c>
      <c r="BZ195" s="371" t="str">
        <f ca="1">+IF(OFFSET('Water Data'!$F$28,0,10*ROW('Water Data'!F189))="","",OFFSET('Water Data'!$F$28,0,10*ROW('Water Data'!F189)))</f>
        <v/>
      </c>
      <c r="CA195" s="371" t="str">
        <f ca="1">+IF(OFFSET('Water Data'!$F$29,0,10*ROW('Water Data'!F189))="","",OFFSET('Water Data'!$F$29,0,10*ROW('Water Data'!F189)))</f>
        <v/>
      </c>
      <c r="CB195" s="371" t="str">
        <f ca="1">+IF(OFFSET('Water Data'!$G$27,0,10*ROW('Water Data'!G189))="","",OFFSET('Water Data'!$G$27,0,10*ROW('Water Data'!G189)))</f>
        <v/>
      </c>
      <c r="CC195" s="371" t="str">
        <f ca="1">+IF(OFFSET('Water Data'!$G$28,0,10*ROW('Water Data'!G189))="","",OFFSET('Water Data'!$G$28,0,10*ROW('Water Data'!G189)))</f>
        <v/>
      </c>
      <c r="CD195" s="371" t="str">
        <f ca="1">+IF(OFFSET('Water Data'!$G$29,0,10*ROW('Water Data'!G189))="","",OFFSET('Water Data'!$G$29,0,10*ROW('Water Data'!G189)))</f>
        <v/>
      </c>
      <c r="CE195" s="371" t="str">
        <f ca="1">+IF(OFFSET('Water Data'!$H$27,0,10*ROW('Water Data'!H189))="","",OFFSET('Water Data'!$H$27,0,10*ROW('Water Data'!H189)))</f>
        <v/>
      </c>
      <c r="CF195" s="371" t="str">
        <f ca="1">+IF(OFFSET('Water Data'!$H$28,0,10*ROW('Water Data'!H189))="","",OFFSET('Water Data'!$H$28,0,10*ROW('Water Data'!H189)))</f>
        <v/>
      </c>
      <c r="CG195" s="371" t="str">
        <f ca="1">+IF(OFFSET('Water Data'!$H$29,0,10*ROW('Water Data'!H189))="","",OFFSET('Water Data'!$H$29,0,10*ROW('Water Data'!H189)))</f>
        <v/>
      </c>
      <c r="CH195" s="371" t="str">
        <f ca="1">+IF(OFFSET('Water Data'!$I$27,0,10*ROW('Water Data'!I189))="","",OFFSET('Water Data'!$I$27,0,10*ROW('Water Data'!I189)))</f>
        <v/>
      </c>
      <c r="CI195" s="371" t="str">
        <f ca="1">+IF(OFFSET('Water Data'!$I$28,0,10*ROW('Water Data'!I189))="","",OFFSET('Water Data'!$I$28,0,10*ROW('Water Data'!I189)))</f>
        <v/>
      </c>
      <c r="CJ195" s="371" t="str">
        <f ca="1">+IF(OFFSET('Water Data'!$I$29,0,10*ROW('Water Data'!I189))="","",OFFSET('Water Data'!$I$29,0,10*ROW('Water Data'!I189)))</f>
        <v/>
      </c>
      <c r="CK195" s="371" t="str">
        <f ca="1">+IF(OFFSET('Sanitation Data'!$D$28,0,10*ROW('Sanitation Data'!D189))="","",OFFSET('Sanitation Data'!$D$28,0,10*ROW('Sanitation Data'!D189)))</f>
        <v/>
      </c>
      <c r="CL195" s="371" t="str">
        <f ca="1">+IF(OFFSET('Sanitation Data'!$D$29,0,10*ROW('Sanitation Data'!D189))="","",OFFSET('Sanitation Data'!$D$29,0,10*ROW('Sanitation Data'!D189)))</f>
        <v/>
      </c>
      <c r="CM195" s="371" t="str">
        <f ca="1">+IF(OFFSET('Sanitation Data'!$D$30,0,10*ROW('Sanitation Data'!D189))="","",OFFSET('Sanitation Data'!$D$30,0,10*ROW('Sanitation Data'!D189)))</f>
        <v/>
      </c>
      <c r="CN195" s="371" t="str">
        <f ca="1">+IF(OFFSET('Sanitation Data'!$D$31,0,10*ROW('Sanitation Data'!D189))="","",OFFSET('Sanitation Data'!$D$31,0,10*ROW('Sanitation Data'!D189)))</f>
        <v/>
      </c>
      <c r="CO195" s="371" t="str">
        <f ca="1">+IF(OFFSET('Sanitation Data'!$D$32,0,10*ROW('Sanitation Data'!D189))="","",OFFSET('Sanitation Data'!$D$32,0,10*ROW('Sanitation Data'!D189)))</f>
        <v/>
      </c>
      <c r="CP195" s="371" t="str">
        <f ca="1">+IF(OFFSET('Sanitation Data'!$E$28,0,10*ROW('Sanitation Data'!E189))="","",OFFSET('Sanitation Data'!$E$28,0,10*ROW('Sanitation Data'!E189)))</f>
        <v/>
      </c>
      <c r="CQ195" s="371" t="str">
        <f ca="1">+IF(OFFSET('Sanitation Data'!$E$29,0,10*ROW('Sanitation Data'!E189))="","",OFFSET('Sanitation Data'!$E$29,0,10*ROW('Sanitation Data'!E189)))</f>
        <v/>
      </c>
      <c r="CR195" s="371" t="str">
        <f ca="1">+IF(OFFSET('Sanitation Data'!$E$30,0,10*ROW('Sanitation Data'!E189))="","",OFFSET('Sanitation Data'!$E$30,0,10*ROW('Sanitation Data'!E189)))</f>
        <v/>
      </c>
      <c r="CS195" s="371" t="str">
        <f ca="1">+IF(OFFSET('Sanitation Data'!$E$31,0,10*ROW('Sanitation Data'!E189))="","",OFFSET('Sanitation Data'!$E$31,0,10*ROW('Sanitation Data'!E189)))</f>
        <v/>
      </c>
      <c r="CT195" s="371" t="str">
        <f ca="1">+IF(OFFSET('Sanitation Data'!$E$32,0,10*ROW('Sanitation Data'!E189))="","",OFFSET('Sanitation Data'!$E$32,0,10*ROW('Sanitation Data'!E189)))</f>
        <v/>
      </c>
      <c r="CU195" s="371" t="str">
        <f ca="1">+IF(OFFSET('Sanitation Data'!$F$28,0,10*ROW('Sanitation Data'!F189))="","",OFFSET('Sanitation Data'!$F$28,0,10*ROW('Sanitation Data'!F189)))</f>
        <v/>
      </c>
      <c r="CV195" s="371" t="str">
        <f ca="1">+IF(OFFSET('Sanitation Data'!$F$29,0,10*ROW('Sanitation Data'!F189))="","",OFFSET('Sanitation Data'!$F$29,0,10*ROW('Sanitation Data'!F189)))</f>
        <v/>
      </c>
      <c r="CW195" s="371" t="str">
        <f ca="1">+IF(OFFSET('Sanitation Data'!$F$30,0,10*ROW('Sanitation Data'!F189))="","",OFFSET('Sanitation Data'!$F$30,0,10*ROW('Sanitation Data'!F189)))</f>
        <v/>
      </c>
      <c r="CX195" s="371" t="str">
        <f ca="1">+IF(OFFSET('Sanitation Data'!$F$31,0,10*ROW('Sanitation Data'!F189))="","",OFFSET('Sanitation Data'!$F$31,0,10*ROW('Sanitation Data'!F189)))</f>
        <v/>
      </c>
      <c r="CY195" s="371" t="str">
        <f ca="1">+IF(OFFSET('Sanitation Data'!$F$32,0,10*ROW('Sanitation Data'!F189))="","",OFFSET('Sanitation Data'!$F$32,0,10*ROW('Sanitation Data'!F189)))</f>
        <v/>
      </c>
      <c r="CZ195" s="371" t="str">
        <f ca="1">+IF(OFFSET('Sanitation Data'!$G$28,0,10*ROW('Sanitation Data'!G189))="","",OFFSET('Sanitation Data'!$G$28,0,10*ROW('Sanitation Data'!G189)))</f>
        <v/>
      </c>
      <c r="DA195" s="371" t="str">
        <f ca="1">+IF(OFFSET('Sanitation Data'!$G$29,0,10*ROW('Sanitation Data'!G189))="","",OFFSET('Sanitation Data'!$G$29,0,10*ROW('Sanitation Data'!G189)))</f>
        <v/>
      </c>
      <c r="DB195" s="371" t="str">
        <f ca="1">+IF(OFFSET('Sanitation Data'!$G$30,0,10*ROW('Sanitation Data'!G189))="","",OFFSET('Sanitation Data'!$G$30,0,10*ROW('Sanitation Data'!G189)))</f>
        <v/>
      </c>
      <c r="DC195" s="371" t="str">
        <f ca="1">+IF(OFFSET('Sanitation Data'!$G$31,0,10*ROW('Sanitation Data'!G189))="","",OFFSET('Sanitation Data'!$G$31,0,10*ROW('Sanitation Data'!G189)))</f>
        <v/>
      </c>
      <c r="DD195" s="371" t="str">
        <f ca="1">+IF(OFFSET('Sanitation Data'!$G$32,0,10*ROW('Sanitation Data'!G189))="","",OFFSET('Sanitation Data'!$G$32,0,10*ROW('Sanitation Data'!G189)))</f>
        <v/>
      </c>
      <c r="DE195" s="371" t="str">
        <f ca="1">+IF(OFFSET('Sanitation Data'!$H$28,0,10*ROW('Sanitation Data'!H189))="","",OFFSET('Sanitation Data'!$H$28,0,10*ROW('Sanitation Data'!H189)))</f>
        <v/>
      </c>
      <c r="DF195" s="371" t="str">
        <f ca="1">+IF(OFFSET('Sanitation Data'!$H$29,0,10*ROW('Sanitation Data'!H189))="","",OFFSET('Sanitation Data'!$H$29,0,10*ROW('Sanitation Data'!H189)))</f>
        <v/>
      </c>
      <c r="DG195" s="371" t="str">
        <f ca="1">+IF(OFFSET('Sanitation Data'!$H$30,0,10*ROW('Sanitation Data'!H189))="","",OFFSET('Sanitation Data'!$H$30,0,10*ROW('Sanitation Data'!H189)))</f>
        <v/>
      </c>
      <c r="DH195" s="371" t="str">
        <f ca="1">+IF(OFFSET('Sanitation Data'!$H$31,0,10*ROW('Sanitation Data'!H189))="","",OFFSET('Sanitation Data'!$H$31,0,10*ROW('Sanitation Data'!H189)))</f>
        <v/>
      </c>
      <c r="DI195" s="371" t="str">
        <f ca="1">+IF(OFFSET('Sanitation Data'!$H$32,0,10*ROW('Sanitation Data'!H189))="","",OFFSET('Sanitation Data'!$H$32,0,10*ROW('Sanitation Data'!H189)))</f>
        <v/>
      </c>
      <c r="DJ195" s="371" t="str">
        <f ca="1">+IF(OFFSET('Sanitation Data'!$I$28,0,10*ROW('Sanitation Data'!I189))="","",OFFSET('Sanitation Data'!$I$28,0,10*ROW('Sanitation Data'!I189)))</f>
        <v/>
      </c>
      <c r="DK195" s="371" t="str">
        <f ca="1">+IF(OFFSET('Sanitation Data'!$I$29,0,10*ROW('Sanitation Data'!I189))="","",OFFSET('Sanitation Data'!$I$29,0,10*ROW('Sanitation Data'!I189)))</f>
        <v/>
      </c>
      <c r="DL195" s="371" t="str">
        <f ca="1">+IF(OFFSET('Sanitation Data'!$I$30,0,10*ROW('Sanitation Data'!I189))="","",OFFSET('Sanitation Data'!$I$30,0,10*ROW('Sanitation Data'!I189)))</f>
        <v/>
      </c>
      <c r="DM195" s="371" t="str">
        <f ca="1">+IF(OFFSET('Sanitation Data'!$I$31,0,10*ROW('Sanitation Data'!I189))="","",OFFSET('Sanitation Data'!$I$31,0,10*ROW('Sanitation Data'!I189)))</f>
        <v/>
      </c>
      <c r="DN195" s="371" t="str">
        <f ca="1">+IF(OFFSET('Sanitation Data'!$I$32,0,10*ROW('Sanitation Data'!I189))="","",OFFSET('Sanitation Data'!$I$32,0,10*ROW('Sanitation Data'!I189)))</f>
        <v/>
      </c>
      <c r="DO195" s="371" t="str">
        <f ca="1">+IF(OFFSET('Hygiene Data'!$D$11,0,10*ROW('Hygiene Data'!D189))="","",OFFSET('Hygiene Data'!$D$11,0,10*ROW('Hygiene Data'!D189)))</f>
        <v/>
      </c>
      <c r="DP195" s="371" t="str">
        <f ca="1">+IF(OFFSET('Hygiene Data'!$D$12,0,10*ROW('Hygiene Data'!D189))="","",OFFSET('Hygiene Data'!$D$12,0,10*ROW('Hygiene Data'!D189)))</f>
        <v/>
      </c>
      <c r="DQ195" s="371" t="str">
        <f ca="1">+IF(OFFSET('Hygiene Data'!$D$13,0,10*ROW('Hygiene Data'!D189))="","",OFFSET('Hygiene Data'!$D$13,0,10*ROW('Hygiene Data'!D189)))</f>
        <v/>
      </c>
      <c r="DR195" s="371" t="str">
        <f ca="1">+IF(OFFSET('Hygiene Data'!$E$11,0,10*ROW('Hygiene Data'!E189))="","",OFFSET('Hygiene Data'!$E$11,0,10*ROW('Hygiene Data'!E189)))</f>
        <v/>
      </c>
      <c r="DS195" s="371" t="str">
        <f ca="1">+IF(OFFSET('Hygiene Data'!$E$12,0,10*ROW('Hygiene Data'!E189))="","",OFFSET('Hygiene Data'!$E$12,0,10*ROW('Hygiene Data'!E189)))</f>
        <v/>
      </c>
      <c r="DT195" s="371" t="str">
        <f ca="1">+IF(OFFSET('Hygiene Data'!$E$13,0,10*ROW('Hygiene Data'!E189))="","",OFFSET('Hygiene Data'!$E$13,0,10*ROW('Hygiene Data'!E189)))</f>
        <v/>
      </c>
      <c r="DU195" s="371" t="str">
        <f ca="1">+IF(OFFSET('Hygiene Data'!$F$11,0,10*ROW('Hygiene Data'!F189))="","",OFFSET('Hygiene Data'!$F$11,0,10*ROW('Hygiene Data'!F189)))</f>
        <v/>
      </c>
      <c r="DV195" s="371" t="str">
        <f ca="1">+IF(OFFSET('Hygiene Data'!$F$12,0,10*ROW('Hygiene Data'!F189))="","",OFFSET('Hygiene Data'!$F$12,0,10*ROW('Hygiene Data'!F189)))</f>
        <v/>
      </c>
      <c r="DW195" s="371" t="str">
        <f ca="1">+IF(OFFSET('Hygiene Data'!$F$13,0,10*ROW('Hygiene Data'!F189))="","",OFFSET('Hygiene Data'!$F$13,0,10*ROW('Hygiene Data'!F189)))</f>
        <v/>
      </c>
      <c r="DX195" s="371" t="str">
        <f ca="1">+IF(OFFSET('Hygiene Data'!$G$11,0,10*ROW('Hygiene Data'!G189))="","",OFFSET('Hygiene Data'!$G$11,0,10*ROW('Hygiene Data'!G189)))</f>
        <v/>
      </c>
      <c r="DY195" s="371" t="str">
        <f ca="1">+IF(OFFSET('Hygiene Data'!$G$12,0,10*ROW('Hygiene Data'!G189))="","",OFFSET('Hygiene Data'!$G$12,0,10*ROW('Hygiene Data'!G189)))</f>
        <v/>
      </c>
      <c r="DZ195" s="371" t="str">
        <f ca="1">+IF(OFFSET('Hygiene Data'!$G$13,0,10*ROW('Hygiene Data'!G189))="","",OFFSET('Hygiene Data'!$G$13,0,10*ROW('Hygiene Data'!G189)))</f>
        <v/>
      </c>
      <c r="EA195" s="371" t="str">
        <f ca="1">+IF(OFFSET('Hygiene Data'!$H$11,0,10*ROW('Hygiene Data'!H189))="","",OFFSET('Hygiene Data'!$H$11,0,10*ROW('Hygiene Data'!H189)))</f>
        <v/>
      </c>
      <c r="EB195" s="371" t="str">
        <f ca="1">+IF(OFFSET('Hygiene Data'!$H$12,0,10*ROW('Hygiene Data'!H189))="","",OFFSET('Hygiene Data'!$H$12,0,10*ROW('Hygiene Data'!H189)))</f>
        <v/>
      </c>
      <c r="EC195" s="371" t="str">
        <f ca="1">+IF(OFFSET('Hygiene Data'!$H$13,0,10*ROW('Hygiene Data'!H189))="","",OFFSET('Hygiene Data'!$H$13,0,10*ROW('Hygiene Data'!H189)))</f>
        <v/>
      </c>
      <c r="ED195" s="371" t="str">
        <f ca="1">+IF(OFFSET('Hygiene Data'!$I$11,0,10*ROW('Hygiene Data'!I189))="","",OFFSET('Hygiene Data'!$I$11,0,10*ROW('Hygiene Data'!I189)))</f>
        <v/>
      </c>
      <c r="EE195" s="371" t="str">
        <f ca="1">+IF(OFFSET('Hygiene Data'!$I$12,0,10*ROW('Hygiene Data'!I189))="","",OFFSET('Hygiene Data'!$I$12,0,10*ROW('Hygiene Data'!I189)))</f>
        <v/>
      </c>
      <c r="EF195" s="371" t="str">
        <f ca="1">+IF(OFFSET('Hygiene Data'!$I$13,0,10*ROW('Hygiene Data'!I189))="","",OFFSET('Hygiene Data'!$I$13,0,10*ROW('Hygiene Data'!I189)))</f>
        <v/>
      </c>
    </row>
    <row r="196" spans="1:136" x14ac:dyDescent="0.25">
      <c r="A196" s="480" t="str">
        <f ca="1">+IF(OFFSET('Water Data'!$B$2,0,10*ROW('Water Data'!E190))="","",OFFSET('Water Data'!$B$2,0,10*ROW('Water Data'!E190)))</f>
        <v/>
      </c>
      <c r="B196" s="480"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7" t="str">
        <f t="shared" ca="1" si="2"/>
        <v/>
      </c>
      <c r="D196" s="508"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8"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8"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8"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8"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8"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8"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8"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8"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8"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8"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8"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8"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8"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8"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8"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8"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8"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9"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9"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9"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9"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9"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9"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9"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9"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9"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9"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9"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9"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9"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9"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9"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9"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9"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9"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9"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9"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9"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9"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9"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9"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9"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9"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9"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9"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9"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9"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10"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6"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10"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10"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10"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10"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10"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10"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10"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10"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10"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10"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10"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10"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10"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10"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10"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10"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1" t="str">
        <f ca="1">+IF(OFFSET('Water Data'!$D$27,0,10*ROW('Water Data'!D190))="","",OFFSET('Water Data'!$D$27,0,10*ROW('Water Data'!D190)))</f>
        <v/>
      </c>
      <c r="BT196" s="371" t="str">
        <f ca="1">+IF(OFFSET('Water Data'!$D$28,0,10*ROW('Water Data'!D190))="","",OFFSET('Water Data'!$D$28,0,10*ROW('Water Data'!D190)))</f>
        <v/>
      </c>
      <c r="BU196" s="371" t="str">
        <f ca="1">+IF(OFFSET('Water Data'!$D$29,0,10*ROW('Water Data'!D190))="","",OFFSET('Water Data'!$D$29,0,10*ROW('Water Data'!D190)))</f>
        <v/>
      </c>
      <c r="BV196" s="371" t="str">
        <f ca="1">+IF(OFFSET('Water Data'!$E$27,0,10*ROW('Water Data'!E190))="","",OFFSET('Water Data'!$E$27,0,10*ROW('Water Data'!E190)))</f>
        <v/>
      </c>
      <c r="BW196" s="371" t="str">
        <f ca="1">+IF(OFFSET('Water Data'!$E$28,0,10*ROW('Water Data'!E190))="","",OFFSET('Water Data'!$E$28,0,10*ROW('Water Data'!E190)))</f>
        <v/>
      </c>
      <c r="BX196" s="371" t="str">
        <f ca="1">+IF(OFFSET('Water Data'!$E$29,0,10*ROW('Water Data'!E190))="","",OFFSET('Water Data'!$E$29,0,10*ROW('Water Data'!E190)))</f>
        <v/>
      </c>
      <c r="BY196" s="371" t="str">
        <f ca="1">+IF(OFFSET('Water Data'!$F$27,0,10*ROW('Water Data'!F190))="","",OFFSET('Water Data'!$F$27,0,10*ROW('Water Data'!F190)))</f>
        <v/>
      </c>
      <c r="BZ196" s="371" t="str">
        <f ca="1">+IF(OFFSET('Water Data'!$F$28,0,10*ROW('Water Data'!F190))="","",OFFSET('Water Data'!$F$28,0,10*ROW('Water Data'!F190)))</f>
        <v/>
      </c>
      <c r="CA196" s="371" t="str">
        <f ca="1">+IF(OFFSET('Water Data'!$F$29,0,10*ROW('Water Data'!F190))="","",OFFSET('Water Data'!$F$29,0,10*ROW('Water Data'!F190)))</f>
        <v/>
      </c>
      <c r="CB196" s="371" t="str">
        <f ca="1">+IF(OFFSET('Water Data'!$G$27,0,10*ROW('Water Data'!G190))="","",OFFSET('Water Data'!$G$27,0,10*ROW('Water Data'!G190)))</f>
        <v/>
      </c>
      <c r="CC196" s="371" t="str">
        <f ca="1">+IF(OFFSET('Water Data'!$G$28,0,10*ROW('Water Data'!G190))="","",OFFSET('Water Data'!$G$28,0,10*ROW('Water Data'!G190)))</f>
        <v/>
      </c>
      <c r="CD196" s="371" t="str">
        <f ca="1">+IF(OFFSET('Water Data'!$G$29,0,10*ROW('Water Data'!G190))="","",OFFSET('Water Data'!$G$29,0,10*ROW('Water Data'!G190)))</f>
        <v/>
      </c>
      <c r="CE196" s="371" t="str">
        <f ca="1">+IF(OFFSET('Water Data'!$H$27,0,10*ROW('Water Data'!H190))="","",OFFSET('Water Data'!$H$27,0,10*ROW('Water Data'!H190)))</f>
        <v/>
      </c>
      <c r="CF196" s="371" t="str">
        <f ca="1">+IF(OFFSET('Water Data'!$H$28,0,10*ROW('Water Data'!H190))="","",OFFSET('Water Data'!$H$28,0,10*ROW('Water Data'!H190)))</f>
        <v/>
      </c>
      <c r="CG196" s="371" t="str">
        <f ca="1">+IF(OFFSET('Water Data'!$H$29,0,10*ROW('Water Data'!H190))="","",OFFSET('Water Data'!$H$29,0,10*ROW('Water Data'!H190)))</f>
        <v/>
      </c>
      <c r="CH196" s="371" t="str">
        <f ca="1">+IF(OFFSET('Water Data'!$I$27,0,10*ROW('Water Data'!I190))="","",OFFSET('Water Data'!$I$27,0,10*ROW('Water Data'!I190)))</f>
        <v/>
      </c>
      <c r="CI196" s="371" t="str">
        <f ca="1">+IF(OFFSET('Water Data'!$I$28,0,10*ROW('Water Data'!I190))="","",OFFSET('Water Data'!$I$28,0,10*ROW('Water Data'!I190)))</f>
        <v/>
      </c>
      <c r="CJ196" s="371" t="str">
        <f ca="1">+IF(OFFSET('Water Data'!$I$29,0,10*ROW('Water Data'!I190))="","",OFFSET('Water Data'!$I$29,0,10*ROW('Water Data'!I190)))</f>
        <v/>
      </c>
      <c r="CK196" s="371" t="str">
        <f ca="1">+IF(OFFSET('Sanitation Data'!$D$28,0,10*ROW('Sanitation Data'!D190))="","",OFFSET('Sanitation Data'!$D$28,0,10*ROW('Sanitation Data'!D190)))</f>
        <v/>
      </c>
      <c r="CL196" s="371" t="str">
        <f ca="1">+IF(OFFSET('Sanitation Data'!$D$29,0,10*ROW('Sanitation Data'!D190))="","",OFFSET('Sanitation Data'!$D$29,0,10*ROW('Sanitation Data'!D190)))</f>
        <v/>
      </c>
      <c r="CM196" s="371" t="str">
        <f ca="1">+IF(OFFSET('Sanitation Data'!$D$30,0,10*ROW('Sanitation Data'!D190))="","",OFFSET('Sanitation Data'!$D$30,0,10*ROW('Sanitation Data'!D190)))</f>
        <v/>
      </c>
      <c r="CN196" s="371" t="str">
        <f ca="1">+IF(OFFSET('Sanitation Data'!$D$31,0,10*ROW('Sanitation Data'!D190))="","",OFFSET('Sanitation Data'!$D$31,0,10*ROW('Sanitation Data'!D190)))</f>
        <v/>
      </c>
      <c r="CO196" s="371" t="str">
        <f ca="1">+IF(OFFSET('Sanitation Data'!$D$32,0,10*ROW('Sanitation Data'!D190))="","",OFFSET('Sanitation Data'!$D$32,0,10*ROW('Sanitation Data'!D190)))</f>
        <v/>
      </c>
      <c r="CP196" s="371" t="str">
        <f ca="1">+IF(OFFSET('Sanitation Data'!$E$28,0,10*ROW('Sanitation Data'!E190))="","",OFFSET('Sanitation Data'!$E$28,0,10*ROW('Sanitation Data'!E190)))</f>
        <v/>
      </c>
      <c r="CQ196" s="371" t="str">
        <f ca="1">+IF(OFFSET('Sanitation Data'!$E$29,0,10*ROW('Sanitation Data'!E190))="","",OFFSET('Sanitation Data'!$E$29,0,10*ROW('Sanitation Data'!E190)))</f>
        <v/>
      </c>
      <c r="CR196" s="371" t="str">
        <f ca="1">+IF(OFFSET('Sanitation Data'!$E$30,0,10*ROW('Sanitation Data'!E190))="","",OFFSET('Sanitation Data'!$E$30,0,10*ROW('Sanitation Data'!E190)))</f>
        <v/>
      </c>
      <c r="CS196" s="371" t="str">
        <f ca="1">+IF(OFFSET('Sanitation Data'!$E$31,0,10*ROW('Sanitation Data'!E190))="","",OFFSET('Sanitation Data'!$E$31,0,10*ROW('Sanitation Data'!E190)))</f>
        <v/>
      </c>
      <c r="CT196" s="371" t="str">
        <f ca="1">+IF(OFFSET('Sanitation Data'!$E$32,0,10*ROW('Sanitation Data'!E190))="","",OFFSET('Sanitation Data'!$E$32,0,10*ROW('Sanitation Data'!E190)))</f>
        <v/>
      </c>
      <c r="CU196" s="371" t="str">
        <f ca="1">+IF(OFFSET('Sanitation Data'!$F$28,0,10*ROW('Sanitation Data'!F190))="","",OFFSET('Sanitation Data'!$F$28,0,10*ROW('Sanitation Data'!F190)))</f>
        <v/>
      </c>
      <c r="CV196" s="371" t="str">
        <f ca="1">+IF(OFFSET('Sanitation Data'!$F$29,0,10*ROW('Sanitation Data'!F190))="","",OFFSET('Sanitation Data'!$F$29,0,10*ROW('Sanitation Data'!F190)))</f>
        <v/>
      </c>
      <c r="CW196" s="371" t="str">
        <f ca="1">+IF(OFFSET('Sanitation Data'!$F$30,0,10*ROW('Sanitation Data'!F190))="","",OFFSET('Sanitation Data'!$F$30,0,10*ROW('Sanitation Data'!F190)))</f>
        <v/>
      </c>
      <c r="CX196" s="371" t="str">
        <f ca="1">+IF(OFFSET('Sanitation Data'!$F$31,0,10*ROW('Sanitation Data'!F190))="","",OFFSET('Sanitation Data'!$F$31,0,10*ROW('Sanitation Data'!F190)))</f>
        <v/>
      </c>
      <c r="CY196" s="371" t="str">
        <f ca="1">+IF(OFFSET('Sanitation Data'!$F$32,0,10*ROW('Sanitation Data'!F190))="","",OFFSET('Sanitation Data'!$F$32,0,10*ROW('Sanitation Data'!F190)))</f>
        <v/>
      </c>
      <c r="CZ196" s="371" t="str">
        <f ca="1">+IF(OFFSET('Sanitation Data'!$G$28,0,10*ROW('Sanitation Data'!G190))="","",OFFSET('Sanitation Data'!$G$28,0,10*ROW('Sanitation Data'!G190)))</f>
        <v/>
      </c>
      <c r="DA196" s="371" t="str">
        <f ca="1">+IF(OFFSET('Sanitation Data'!$G$29,0,10*ROW('Sanitation Data'!G190))="","",OFFSET('Sanitation Data'!$G$29,0,10*ROW('Sanitation Data'!G190)))</f>
        <v/>
      </c>
      <c r="DB196" s="371" t="str">
        <f ca="1">+IF(OFFSET('Sanitation Data'!$G$30,0,10*ROW('Sanitation Data'!G190))="","",OFFSET('Sanitation Data'!$G$30,0,10*ROW('Sanitation Data'!G190)))</f>
        <v/>
      </c>
      <c r="DC196" s="371" t="str">
        <f ca="1">+IF(OFFSET('Sanitation Data'!$G$31,0,10*ROW('Sanitation Data'!G190))="","",OFFSET('Sanitation Data'!$G$31,0,10*ROW('Sanitation Data'!G190)))</f>
        <v/>
      </c>
      <c r="DD196" s="371" t="str">
        <f ca="1">+IF(OFFSET('Sanitation Data'!$G$32,0,10*ROW('Sanitation Data'!G190))="","",OFFSET('Sanitation Data'!$G$32,0,10*ROW('Sanitation Data'!G190)))</f>
        <v/>
      </c>
      <c r="DE196" s="371" t="str">
        <f ca="1">+IF(OFFSET('Sanitation Data'!$H$28,0,10*ROW('Sanitation Data'!H190))="","",OFFSET('Sanitation Data'!$H$28,0,10*ROW('Sanitation Data'!H190)))</f>
        <v/>
      </c>
      <c r="DF196" s="371" t="str">
        <f ca="1">+IF(OFFSET('Sanitation Data'!$H$29,0,10*ROW('Sanitation Data'!H190))="","",OFFSET('Sanitation Data'!$H$29,0,10*ROW('Sanitation Data'!H190)))</f>
        <v/>
      </c>
      <c r="DG196" s="371" t="str">
        <f ca="1">+IF(OFFSET('Sanitation Data'!$H$30,0,10*ROW('Sanitation Data'!H190))="","",OFFSET('Sanitation Data'!$H$30,0,10*ROW('Sanitation Data'!H190)))</f>
        <v/>
      </c>
      <c r="DH196" s="371" t="str">
        <f ca="1">+IF(OFFSET('Sanitation Data'!$H$31,0,10*ROW('Sanitation Data'!H190))="","",OFFSET('Sanitation Data'!$H$31,0,10*ROW('Sanitation Data'!H190)))</f>
        <v/>
      </c>
      <c r="DI196" s="371" t="str">
        <f ca="1">+IF(OFFSET('Sanitation Data'!$H$32,0,10*ROW('Sanitation Data'!H190))="","",OFFSET('Sanitation Data'!$H$32,0,10*ROW('Sanitation Data'!H190)))</f>
        <v/>
      </c>
      <c r="DJ196" s="371" t="str">
        <f ca="1">+IF(OFFSET('Sanitation Data'!$I$28,0,10*ROW('Sanitation Data'!I190))="","",OFFSET('Sanitation Data'!$I$28,0,10*ROW('Sanitation Data'!I190)))</f>
        <v/>
      </c>
      <c r="DK196" s="371" t="str">
        <f ca="1">+IF(OFFSET('Sanitation Data'!$I$29,0,10*ROW('Sanitation Data'!I190))="","",OFFSET('Sanitation Data'!$I$29,0,10*ROW('Sanitation Data'!I190)))</f>
        <v/>
      </c>
      <c r="DL196" s="371" t="str">
        <f ca="1">+IF(OFFSET('Sanitation Data'!$I$30,0,10*ROW('Sanitation Data'!I190))="","",OFFSET('Sanitation Data'!$I$30,0,10*ROW('Sanitation Data'!I190)))</f>
        <v/>
      </c>
      <c r="DM196" s="371" t="str">
        <f ca="1">+IF(OFFSET('Sanitation Data'!$I$31,0,10*ROW('Sanitation Data'!I190))="","",OFFSET('Sanitation Data'!$I$31,0,10*ROW('Sanitation Data'!I190)))</f>
        <v/>
      </c>
      <c r="DN196" s="371" t="str">
        <f ca="1">+IF(OFFSET('Sanitation Data'!$I$32,0,10*ROW('Sanitation Data'!I190))="","",OFFSET('Sanitation Data'!$I$32,0,10*ROW('Sanitation Data'!I190)))</f>
        <v/>
      </c>
      <c r="DO196" s="371" t="str">
        <f ca="1">+IF(OFFSET('Hygiene Data'!$D$11,0,10*ROW('Hygiene Data'!D190))="","",OFFSET('Hygiene Data'!$D$11,0,10*ROW('Hygiene Data'!D190)))</f>
        <v/>
      </c>
      <c r="DP196" s="371" t="str">
        <f ca="1">+IF(OFFSET('Hygiene Data'!$D$12,0,10*ROW('Hygiene Data'!D190))="","",OFFSET('Hygiene Data'!$D$12,0,10*ROW('Hygiene Data'!D190)))</f>
        <v/>
      </c>
      <c r="DQ196" s="371" t="str">
        <f ca="1">+IF(OFFSET('Hygiene Data'!$D$13,0,10*ROW('Hygiene Data'!D190))="","",OFFSET('Hygiene Data'!$D$13,0,10*ROW('Hygiene Data'!D190)))</f>
        <v/>
      </c>
      <c r="DR196" s="371" t="str">
        <f ca="1">+IF(OFFSET('Hygiene Data'!$E$11,0,10*ROW('Hygiene Data'!E190))="","",OFFSET('Hygiene Data'!$E$11,0,10*ROW('Hygiene Data'!E190)))</f>
        <v/>
      </c>
      <c r="DS196" s="371" t="str">
        <f ca="1">+IF(OFFSET('Hygiene Data'!$E$12,0,10*ROW('Hygiene Data'!E190))="","",OFFSET('Hygiene Data'!$E$12,0,10*ROW('Hygiene Data'!E190)))</f>
        <v/>
      </c>
      <c r="DT196" s="371" t="str">
        <f ca="1">+IF(OFFSET('Hygiene Data'!$E$13,0,10*ROW('Hygiene Data'!E190))="","",OFFSET('Hygiene Data'!$E$13,0,10*ROW('Hygiene Data'!E190)))</f>
        <v/>
      </c>
      <c r="DU196" s="371" t="str">
        <f ca="1">+IF(OFFSET('Hygiene Data'!$F$11,0,10*ROW('Hygiene Data'!F190))="","",OFFSET('Hygiene Data'!$F$11,0,10*ROW('Hygiene Data'!F190)))</f>
        <v/>
      </c>
      <c r="DV196" s="371" t="str">
        <f ca="1">+IF(OFFSET('Hygiene Data'!$F$12,0,10*ROW('Hygiene Data'!F190))="","",OFFSET('Hygiene Data'!$F$12,0,10*ROW('Hygiene Data'!F190)))</f>
        <v/>
      </c>
      <c r="DW196" s="371" t="str">
        <f ca="1">+IF(OFFSET('Hygiene Data'!$F$13,0,10*ROW('Hygiene Data'!F190))="","",OFFSET('Hygiene Data'!$F$13,0,10*ROW('Hygiene Data'!F190)))</f>
        <v/>
      </c>
      <c r="DX196" s="371" t="str">
        <f ca="1">+IF(OFFSET('Hygiene Data'!$G$11,0,10*ROW('Hygiene Data'!G190))="","",OFFSET('Hygiene Data'!$G$11,0,10*ROW('Hygiene Data'!G190)))</f>
        <v/>
      </c>
      <c r="DY196" s="371" t="str">
        <f ca="1">+IF(OFFSET('Hygiene Data'!$G$12,0,10*ROW('Hygiene Data'!G190))="","",OFFSET('Hygiene Data'!$G$12,0,10*ROW('Hygiene Data'!G190)))</f>
        <v/>
      </c>
      <c r="DZ196" s="371" t="str">
        <f ca="1">+IF(OFFSET('Hygiene Data'!$G$13,0,10*ROW('Hygiene Data'!G190))="","",OFFSET('Hygiene Data'!$G$13,0,10*ROW('Hygiene Data'!G190)))</f>
        <v/>
      </c>
      <c r="EA196" s="371" t="str">
        <f ca="1">+IF(OFFSET('Hygiene Data'!$H$11,0,10*ROW('Hygiene Data'!H190))="","",OFFSET('Hygiene Data'!$H$11,0,10*ROW('Hygiene Data'!H190)))</f>
        <v/>
      </c>
      <c r="EB196" s="371" t="str">
        <f ca="1">+IF(OFFSET('Hygiene Data'!$H$12,0,10*ROW('Hygiene Data'!H190))="","",OFFSET('Hygiene Data'!$H$12,0,10*ROW('Hygiene Data'!H190)))</f>
        <v/>
      </c>
      <c r="EC196" s="371" t="str">
        <f ca="1">+IF(OFFSET('Hygiene Data'!$H$13,0,10*ROW('Hygiene Data'!H190))="","",OFFSET('Hygiene Data'!$H$13,0,10*ROW('Hygiene Data'!H190)))</f>
        <v/>
      </c>
      <c r="ED196" s="371" t="str">
        <f ca="1">+IF(OFFSET('Hygiene Data'!$I$11,0,10*ROW('Hygiene Data'!I190))="","",OFFSET('Hygiene Data'!$I$11,0,10*ROW('Hygiene Data'!I190)))</f>
        <v/>
      </c>
      <c r="EE196" s="371" t="str">
        <f ca="1">+IF(OFFSET('Hygiene Data'!$I$12,0,10*ROW('Hygiene Data'!I190))="","",OFFSET('Hygiene Data'!$I$12,0,10*ROW('Hygiene Data'!I190)))</f>
        <v/>
      </c>
      <c r="EF196" s="371" t="str">
        <f ca="1">+IF(OFFSET('Hygiene Data'!$I$13,0,10*ROW('Hygiene Data'!I190))="","",OFFSET('Hygiene Data'!$I$13,0,10*ROW('Hygiene Data'!I190)))</f>
        <v/>
      </c>
    </row>
    <row r="197" spans="1:136" x14ac:dyDescent="0.25">
      <c r="A197" s="480" t="str">
        <f ca="1">+IF(OFFSET('Water Data'!$B$2,0,10*ROW('Water Data'!E191))="","",OFFSET('Water Data'!$B$2,0,10*ROW('Water Data'!E191)))</f>
        <v/>
      </c>
      <c r="B197" s="480"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7" t="str">
        <f t="shared" ca="1" si="2"/>
        <v/>
      </c>
      <c r="D197" s="508"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8"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8"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8"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8"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8"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8"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8"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8"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8"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8"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8"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8"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8"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8"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8"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8"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8"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9"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9"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9"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9"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9"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9"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9"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9"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9"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9"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9"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9"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9"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9"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9"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9"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9"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9"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9"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9"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9"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9"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9"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9"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9"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9"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9"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9"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9"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9"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10"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6"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10"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10"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10"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10"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10"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10"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10"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10"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10"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10"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10"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10"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10"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10"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10"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10"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1" t="str">
        <f ca="1">+IF(OFFSET('Water Data'!$D$27,0,10*ROW('Water Data'!D191))="","",OFFSET('Water Data'!$D$27,0,10*ROW('Water Data'!D191)))</f>
        <v/>
      </c>
      <c r="BT197" s="371" t="str">
        <f ca="1">+IF(OFFSET('Water Data'!$D$28,0,10*ROW('Water Data'!D191))="","",OFFSET('Water Data'!$D$28,0,10*ROW('Water Data'!D191)))</f>
        <v/>
      </c>
      <c r="BU197" s="371" t="str">
        <f ca="1">+IF(OFFSET('Water Data'!$D$29,0,10*ROW('Water Data'!D191))="","",OFFSET('Water Data'!$D$29,0,10*ROW('Water Data'!D191)))</f>
        <v/>
      </c>
      <c r="BV197" s="371" t="str">
        <f ca="1">+IF(OFFSET('Water Data'!$E$27,0,10*ROW('Water Data'!E191))="","",OFFSET('Water Data'!$E$27,0,10*ROW('Water Data'!E191)))</f>
        <v/>
      </c>
      <c r="BW197" s="371" t="str">
        <f ca="1">+IF(OFFSET('Water Data'!$E$28,0,10*ROW('Water Data'!E191))="","",OFFSET('Water Data'!$E$28,0,10*ROW('Water Data'!E191)))</f>
        <v/>
      </c>
      <c r="BX197" s="371" t="str">
        <f ca="1">+IF(OFFSET('Water Data'!$E$29,0,10*ROW('Water Data'!E191))="","",OFFSET('Water Data'!$E$29,0,10*ROW('Water Data'!E191)))</f>
        <v/>
      </c>
      <c r="BY197" s="371" t="str">
        <f ca="1">+IF(OFFSET('Water Data'!$F$27,0,10*ROW('Water Data'!F191))="","",OFFSET('Water Data'!$F$27,0,10*ROW('Water Data'!F191)))</f>
        <v/>
      </c>
      <c r="BZ197" s="371" t="str">
        <f ca="1">+IF(OFFSET('Water Data'!$F$28,0,10*ROW('Water Data'!F191))="","",OFFSET('Water Data'!$F$28,0,10*ROW('Water Data'!F191)))</f>
        <v/>
      </c>
      <c r="CA197" s="371" t="str">
        <f ca="1">+IF(OFFSET('Water Data'!$F$29,0,10*ROW('Water Data'!F191))="","",OFFSET('Water Data'!$F$29,0,10*ROW('Water Data'!F191)))</f>
        <v/>
      </c>
      <c r="CB197" s="371" t="str">
        <f ca="1">+IF(OFFSET('Water Data'!$G$27,0,10*ROW('Water Data'!G191))="","",OFFSET('Water Data'!$G$27,0,10*ROW('Water Data'!G191)))</f>
        <v/>
      </c>
      <c r="CC197" s="371" t="str">
        <f ca="1">+IF(OFFSET('Water Data'!$G$28,0,10*ROW('Water Data'!G191))="","",OFFSET('Water Data'!$G$28,0,10*ROW('Water Data'!G191)))</f>
        <v/>
      </c>
      <c r="CD197" s="371" t="str">
        <f ca="1">+IF(OFFSET('Water Data'!$G$29,0,10*ROW('Water Data'!G191))="","",OFFSET('Water Data'!$G$29,0,10*ROW('Water Data'!G191)))</f>
        <v/>
      </c>
      <c r="CE197" s="371" t="str">
        <f ca="1">+IF(OFFSET('Water Data'!$H$27,0,10*ROW('Water Data'!H191))="","",OFFSET('Water Data'!$H$27,0,10*ROW('Water Data'!H191)))</f>
        <v/>
      </c>
      <c r="CF197" s="371" t="str">
        <f ca="1">+IF(OFFSET('Water Data'!$H$28,0,10*ROW('Water Data'!H191))="","",OFFSET('Water Data'!$H$28,0,10*ROW('Water Data'!H191)))</f>
        <v/>
      </c>
      <c r="CG197" s="371" t="str">
        <f ca="1">+IF(OFFSET('Water Data'!$H$29,0,10*ROW('Water Data'!H191))="","",OFFSET('Water Data'!$H$29,0,10*ROW('Water Data'!H191)))</f>
        <v/>
      </c>
      <c r="CH197" s="371" t="str">
        <f ca="1">+IF(OFFSET('Water Data'!$I$27,0,10*ROW('Water Data'!I191))="","",OFFSET('Water Data'!$I$27,0,10*ROW('Water Data'!I191)))</f>
        <v/>
      </c>
      <c r="CI197" s="371" t="str">
        <f ca="1">+IF(OFFSET('Water Data'!$I$28,0,10*ROW('Water Data'!I191))="","",OFFSET('Water Data'!$I$28,0,10*ROW('Water Data'!I191)))</f>
        <v/>
      </c>
      <c r="CJ197" s="371" t="str">
        <f ca="1">+IF(OFFSET('Water Data'!$I$29,0,10*ROW('Water Data'!I191))="","",OFFSET('Water Data'!$I$29,0,10*ROW('Water Data'!I191)))</f>
        <v/>
      </c>
      <c r="CK197" s="371" t="str">
        <f ca="1">+IF(OFFSET('Sanitation Data'!$D$28,0,10*ROW('Sanitation Data'!D191))="","",OFFSET('Sanitation Data'!$D$28,0,10*ROW('Sanitation Data'!D191)))</f>
        <v/>
      </c>
      <c r="CL197" s="371" t="str">
        <f ca="1">+IF(OFFSET('Sanitation Data'!$D$29,0,10*ROW('Sanitation Data'!D191))="","",OFFSET('Sanitation Data'!$D$29,0,10*ROW('Sanitation Data'!D191)))</f>
        <v/>
      </c>
      <c r="CM197" s="371" t="str">
        <f ca="1">+IF(OFFSET('Sanitation Data'!$D$30,0,10*ROW('Sanitation Data'!D191))="","",OFFSET('Sanitation Data'!$D$30,0,10*ROW('Sanitation Data'!D191)))</f>
        <v/>
      </c>
      <c r="CN197" s="371" t="str">
        <f ca="1">+IF(OFFSET('Sanitation Data'!$D$31,0,10*ROW('Sanitation Data'!D191))="","",OFFSET('Sanitation Data'!$D$31,0,10*ROW('Sanitation Data'!D191)))</f>
        <v/>
      </c>
      <c r="CO197" s="371" t="str">
        <f ca="1">+IF(OFFSET('Sanitation Data'!$D$32,0,10*ROW('Sanitation Data'!D191))="","",OFFSET('Sanitation Data'!$D$32,0,10*ROW('Sanitation Data'!D191)))</f>
        <v/>
      </c>
      <c r="CP197" s="371" t="str">
        <f ca="1">+IF(OFFSET('Sanitation Data'!$E$28,0,10*ROW('Sanitation Data'!E191))="","",OFFSET('Sanitation Data'!$E$28,0,10*ROW('Sanitation Data'!E191)))</f>
        <v/>
      </c>
      <c r="CQ197" s="371" t="str">
        <f ca="1">+IF(OFFSET('Sanitation Data'!$E$29,0,10*ROW('Sanitation Data'!E191))="","",OFFSET('Sanitation Data'!$E$29,0,10*ROW('Sanitation Data'!E191)))</f>
        <v/>
      </c>
      <c r="CR197" s="371" t="str">
        <f ca="1">+IF(OFFSET('Sanitation Data'!$E$30,0,10*ROW('Sanitation Data'!E191))="","",OFFSET('Sanitation Data'!$E$30,0,10*ROW('Sanitation Data'!E191)))</f>
        <v/>
      </c>
      <c r="CS197" s="371" t="str">
        <f ca="1">+IF(OFFSET('Sanitation Data'!$E$31,0,10*ROW('Sanitation Data'!E191))="","",OFFSET('Sanitation Data'!$E$31,0,10*ROW('Sanitation Data'!E191)))</f>
        <v/>
      </c>
      <c r="CT197" s="371" t="str">
        <f ca="1">+IF(OFFSET('Sanitation Data'!$E$32,0,10*ROW('Sanitation Data'!E191))="","",OFFSET('Sanitation Data'!$E$32,0,10*ROW('Sanitation Data'!E191)))</f>
        <v/>
      </c>
      <c r="CU197" s="371" t="str">
        <f ca="1">+IF(OFFSET('Sanitation Data'!$F$28,0,10*ROW('Sanitation Data'!F191))="","",OFFSET('Sanitation Data'!$F$28,0,10*ROW('Sanitation Data'!F191)))</f>
        <v/>
      </c>
      <c r="CV197" s="371" t="str">
        <f ca="1">+IF(OFFSET('Sanitation Data'!$F$29,0,10*ROW('Sanitation Data'!F191))="","",OFFSET('Sanitation Data'!$F$29,0,10*ROW('Sanitation Data'!F191)))</f>
        <v/>
      </c>
      <c r="CW197" s="371" t="str">
        <f ca="1">+IF(OFFSET('Sanitation Data'!$F$30,0,10*ROW('Sanitation Data'!F191))="","",OFFSET('Sanitation Data'!$F$30,0,10*ROW('Sanitation Data'!F191)))</f>
        <v/>
      </c>
      <c r="CX197" s="371" t="str">
        <f ca="1">+IF(OFFSET('Sanitation Data'!$F$31,0,10*ROW('Sanitation Data'!F191))="","",OFFSET('Sanitation Data'!$F$31,0,10*ROW('Sanitation Data'!F191)))</f>
        <v/>
      </c>
      <c r="CY197" s="371" t="str">
        <f ca="1">+IF(OFFSET('Sanitation Data'!$F$32,0,10*ROW('Sanitation Data'!F191))="","",OFFSET('Sanitation Data'!$F$32,0,10*ROW('Sanitation Data'!F191)))</f>
        <v/>
      </c>
      <c r="CZ197" s="371" t="str">
        <f ca="1">+IF(OFFSET('Sanitation Data'!$G$28,0,10*ROW('Sanitation Data'!G191))="","",OFFSET('Sanitation Data'!$G$28,0,10*ROW('Sanitation Data'!G191)))</f>
        <v/>
      </c>
      <c r="DA197" s="371" t="str">
        <f ca="1">+IF(OFFSET('Sanitation Data'!$G$29,0,10*ROW('Sanitation Data'!G191))="","",OFFSET('Sanitation Data'!$G$29,0,10*ROW('Sanitation Data'!G191)))</f>
        <v/>
      </c>
      <c r="DB197" s="371" t="str">
        <f ca="1">+IF(OFFSET('Sanitation Data'!$G$30,0,10*ROW('Sanitation Data'!G191))="","",OFFSET('Sanitation Data'!$G$30,0,10*ROW('Sanitation Data'!G191)))</f>
        <v/>
      </c>
      <c r="DC197" s="371" t="str">
        <f ca="1">+IF(OFFSET('Sanitation Data'!$G$31,0,10*ROW('Sanitation Data'!G191))="","",OFFSET('Sanitation Data'!$G$31,0,10*ROW('Sanitation Data'!G191)))</f>
        <v/>
      </c>
      <c r="DD197" s="371" t="str">
        <f ca="1">+IF(OFFSET('Sanitation Data'!$G$32,0,10*ROW('Sanitation Data'!G191))="","",OFFSET('Sanitation Data'!$G$32,0,10*ROW('Sanitation Data'!G191)))</f>
        <v/>
      </c>
      <c r="DE197" s="371" t="str">
        <f ca="1">+IF(OFFSET('Sanitation Data'!$H$28,0,10*ROW('Sanitation Data'!H191))="","",OFFSET('Sanitation Data'!$H$28,0,10*ROW('Sanitation Data'!H191)))</f>
        <v/>
      </c>
      <c r="DF197" s="371" t="str">
        <f ca="1">+IF(OFFSET('Sanitation Data'!$H$29,0,10*ROW('Sanitation Data'!H191))="","",OFFSET('Sanitation Data'!$H$29,0,10*ROW('Sanitation Data'!H191)))</f>
        <v/>
      </c>
      <c r="DG197" s="371" t="str">
        <f ca="1">+IF(OFFSET('Sanitation Data'!$H$30,0,10*ROW('Sanitation Data'!H191))="","",OFFSET('Sanitation Data'!$H$30,0,10*ROW('Sanitation Data'!H191)))</f>
        <v/>
      </c>
      <c r="DH197" s="371" t="str">
        <f ca="1">+IF(OFFSET('Sanitation Data'!$H$31,0,10*ROW('Sanitation Data'!H191))="","",OFFSET('Sanitation Data'!$H$31,0,10*ROW('Sanitation Data'!H191)))</f>
        <v/>
      </c>
      <c r="DI197" s="371" t="str">
        <f ca="1">+IF(OFFSET('Sanitation Data'!$H$32,0,10*ROW('Sanitation Data'!H191))="","",OFFSET('Sanitation Data'!$H$32,0,10*ROW('Sanitation Data'!H191)))</f>
        <v/>
      </c>
      <c r="DJ197" s="371" t="str">
        <f ca="1">+IF(OFFSET('Sanitation Data'!$I$28,0,10*ROW('Sanitation Data'!I191))="","",OFFSET('Sanitation Data'!$I$28,0,10*ROW('Sanitation Data'!I191)))</f>
        <v/>
      </c>
      <c r="DK197" s="371" t="str">
        <f ca="1">+IF(OFFSET('Sanitation Data'!$I$29,0,10*ROW('Sanitation Data'!I191))="","",OFFSET('Sanitation Data'!$I$29,0,10*ROW('Sanitation Data'!I191)))</f>
        <v/>
      </c>
      <c r="DL197" s="371" t="str">
        <f ca="1">+IF(OFFSET('Sanitation Data'!$I$30,0,10*ROW('Sanitation Data'!I191))="","",OFFSET('Sanitation Data'!$I$30,0,10*ROW('Sanitation Data'!I191)))</f>
        <v/>
      </c>
      <c r="DM197" s="371" t="str">
        <f ca="1">+IF(OFFSET('Sanitation Data'!$I$31,0,10*ROW('Sanitation Data'!I191))="","",OFFSET('Sanitation Data'!$I$31,0,10*ROW('Sanitation Data'!I191)))</f>
        <v/>
      </c>
      <c r="DN197" s="371" t="str">
        <f ca="1">+IF(OFFSET('Sanitation Data'!$I$32,0,10*ROW('Sanitation Data'!I191))="","",OFFSET('Sanitation Data'!$I$32,0,10*ROW('Sanitation Data'!I191)))</f>
        <v/>
      </c>
      <c r="DO197" s="371" t="str">
        <f ca="1">+IF(OFFSET('Hygiene Data'!$D$11,0,10*ROW('Hygiene Data'!D191))="","",OFFSET('Hygiene Data'!$D$11,0,10*ROW('Hygiene Data'!D191)))</f>
        <v/>
      </c>
      <c r="DP197" s="371" t="str">
        <f ca="1">+IF(OFFSET('Hygiene Data'!$D$12,0,10*ROW('Hygiene Data'!D191))="","",OFFSET('Hygiene Data'!$D$12,0,10*ROW('Hygiene Data'!D191)))</f>
        <v/>
      </c>
      <c r="DQ197" s="371" t="str">
        <f ca="1">+IF(OFFSET('Hygiene Data'!$D$13,0,10*ROW('Hygiene Data'!D191))="","",OFFSET('Hygiene Data'!$D$13,0,10*ROW('Hygiene Data'!D191)))</f>
        <v/>
      </c>
      <c r="DR197" s="371" t="str">
        <f ca="1">+IF(OFFSET('Hygiene Data'!$E$11,0,10*ROW('Hygiene Data'!E191))="","",OFFSET('Hygiene Data'!$E$11,0,10*ROW('Hygiene Data'!E191)))</f>
        <v/>
      </c>
      <c r="DS197" s="371" t="str">
        <f ca="1">+IF(OFFSET('Hygiene Data'!$E$12,0,10*ROW('Hygiene Data'!E191))="","",OFFSET('Hygiene Data'!$E$12,0,10*ROW('Hygiene Data'!E191)))</f>
        <v/>
      </c>
      <c r="DT197" s="371" t="str">
        <f ca="1">+IF(OFFSET('Hygiene Data'!$E$13,0,10*ROW('Hygiene Data'!E191))="","",OFFSET('Hygiene Data'!$E$13,0,10*ROW('Hygiene Data'!E191)))</f>
        <v/>
      </c>
      <c r="DU197" s="371" t="str">
        <f ca="1">+IF(OFFSET('Hygiene Data'!$F$11,0,10*ROW('Hygiene Data'!F191))="","",OFFSET('Hygiene Data'!$F$11,0,10*ROW('Hygiene Data'!F191)))</f>
        <v/>
      </c>
      <c r="DV197" s="371" t="str">
        <f ca="1">+IF(OFFSET('Hygiene Data'!$F$12,0,10*ROW('Hygiene Data'!F191))="","",OFFSET('Hygiene Data'!$F$12,0,10*ROW('Hygiene Data'!F191)))</f>
        <v/>
      </c>
      <c r="DW197" s="371" t="str">
        <f ca="1">+IF(OFFSET('Hygiene Data'!$F$13,0,10*ROW('Hygiene Data'!F191))="","",OFFSET('Hygiene Data'!$F$13,0,10*ROW('Hygiene Data'!F191)))</f>
        <v/>
      </c>
      <c r="DX197" s="371" t="str">
        <f ca="1">+IF(OFFSET('Hygiene Data'!$G$11,0,10*ROW('Hygiene Data'!G191))="","",OFFSET('Hygiene Data'!$G$11,0,10*ROW('Hygiene Data'!G191)))</f>
        <v/>
      </c>
      <c r="DY197" s="371" t="str">
        <f ca="1">+IF(OFFSET('Hygiene Data'!$G$12,0,10*ROW('Hygiene Data'!G191))="","",OFFSET('Hygiene Data'!$G$12,0,10*ROW('Hygiene Data'!G191)))</f>
        <v/>
      </c>
      <c r="DZ197" s="371" t="str">
        <f ca="1">+IF(OFFSET('Hygiene Data'!$G$13,0,10*ROW('Hygiene Data'!G191))="","",OFFSET('Hygiene Data'!$G$13,0,10*ROW('Hygiene Data'!G191)))</f>
        <v/>
      </c>
      <c r="EA197" s="371" t="str">
        <f ca="1">+IF(OFFSET('Hygiene Data'!$H$11,0,10*ROW('Hygiene Data'!H191))="","",OFFSET('Hygiene Data'!$H$11,0,10*ROW('Hygiene Data'!H191)))</f>
        <v/>
      </c>
      <c r="EB197" s="371" t="str">
        <f ca="1">+IF(OFFSET('Hygiene Data'!$H$12,0,10*ROW('Hygiene Data'!H191))="","",OFFSET('Hygiene Data'!$H$12,0,10*ROW('Hygiene Data'!H191)))</f>
        <v/>
      </c>
      <c r="EC197" s="371" t="str">
        <f ca="1">+IF(OFFSET('Hygiene Data'!$H$13,0,10*ROW('Hygiene Data'!H191))="","",OFFSET('Hygiene Data'!$H$13,0,10*ROW('Hygiene Data'!H191)))</f>
        <v/>
      </c>
      <c r="ED197" s="371" t="str">
        <f ca="1">+IF(OFFSET('Hygiene Data'!$I$11,0,10*ROW('Hygiene Data'!I191))="","",OFFSET('Hygiene Data'!$I$11,0,10*ROW('Hygiene Data'!I191)))</f>
        <v/>
      </c>
      <c r="EE197" s="371" t="str">
        <f ca="1">+IF(OFFSET('Hygiene Data'!$I$12,0,10*ROW('Hygiene Data'!I191))="","",OFFSET('Hygiene Data'!$I$12,0,10*ROW('Hygiene Data'!I191)))</f>
        <v/>
      </c>
      <c r="EF197" s="371" t="str">
        <f ca="1">+IF(OFFSET('Hygiene Data'!$I$13,0,10*ROW('Hygiene Data'!I191))="","",OFFSET('Hygiene Data'!$I$13,0,10*ROW('Hygiene Data'!I191)))</f>
        <v/>
      </c>
    </row>
    <row r="198" spans="1:136" x14ac:dyDescent="0.25">
      <c r="A198" s="480" t="str">
        <f ca="1">+IF(OFFSET('Water Data'!$B$2,0,10*ROW('Water Data'!E192))="","",OFFSET('Water Data'!$B$2,0,10*ROW('Water Data'!E192)))</f>
        <v/>
      </c>
      <c r="B198" s="480"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7" t="str">
        <f t="shared" ca="1" si="2"/>
        <v/>
      </c>
      <c r="D198" s="508"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8"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8"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8"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8"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8"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8"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8"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8"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8"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8"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8"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8"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8"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8"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8"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8"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8"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9"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9"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9"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9"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9"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9"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9"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9"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9"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9"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9"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9"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9"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9"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9"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9"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9"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9"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9"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9"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9"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9"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9"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9"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9"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9"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9"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9"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9"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9"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10"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6"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10"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10"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10"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10"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10"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10"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10"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10"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10"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10"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10"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10"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10"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10"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10"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10"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1" t="str">
        <f ca="1">+IF(OFFSET('Water Data'!$D$27,0,10*ROW('Water Data'!D192))="","",OFFSET('Water Data'!$D$27,0,10*ROW('Water Data'!D192)))</f>
        <v/>
      </c>
      <c r="BT198" s="371" t="str">
        <f ca="1">+IF(OFFSET('Water Data'!$D$28,0,10*ROW('Water Data'!D192))="","",OFFSET('Water Data'!$D$28,0,10*ROW('Water Data'!D192)))</f>
        <v/>
      </c>
      <c r="BU198" s="371" t="str">
        <f ca="1">+IF(OFFSET('Water Data'!$D$29,0,10*ROW('Water Data'!D192))="","",OFFSET('Water Data'!$D$29,0,10*ROW('Water Data'!D192)))</f>
        <v/>
      </c>
      <c r="BV198" s="371" t="str">
        <f ca="1">+IF(OFFSET('Water Data'!$E$27,0,10*ROW('Water Data'!E192))="","",OFFSET('Water Data'!$E$27,0,10*ROW('Water Data'!E192)))</f>
        <v/>
      </c>
      <c r="BW198" s="371" t="str">
        <f ca="1">+IF(OFFSET('Water Data'!$E$28,0,10*ROW('Water Data'!E192))="","",OFFSET('Water Data'!$E$28,0,10*ROW('Water Data'!E192)))</f>
        <v/>
      </c>
      <c r="BX198" s="371" t="str">
        <f ca="1">+IF(OFFSET('Water Data'!$E$29,0,10*ROW('Water Data'!E192))="","",OFFSET('Water Data'!$E$29,0,10*ROW('Water Data'!E192)))</f>
        <v/>
      </c>
      <c r="BY198" s="371" t="str">
        <f ca="1">+IF(OFFSET('Water Data'!$F$27,0,10*ROW('Water Data'!F192))="","",OFFSET('Water Data'!$F$27,0,10*ROW('Water Data'!F192)))</f>
        <v/>
      </c>
      <c r="BZ198" s="371" t="str">
        <f ca="1">+IF(OFFSET('Water Data'!$F$28,0,10*ROW('Water Data'!F192))="","",OFFSET('Water Data'!$F$28,0,10*ROW('Water Data'!F192)))</f>
        <v/>
      </c>
      <c r="CA198" s="371" t="str">
        <f ca="1">+IF(OFFSET('Water Data'!$F$29,0,10*ROW('Water Data'!F192))="","",OFFSET('Water Data'!$F$29,0,10*ROW('Water Data'!F192)))</f>
        <v/>
      </c>
      <c r="CB198" s="371" t="str">
        <f ca="1">+IF(OFFSET('Water Data'!$G$27,0,10*ROW('Water Data'!G192))="","",OFFSET('Water Data'!$G$27,0,10*ROW('Water Data'!G192)))</f>
        <v/>
      </c>
      <c r="CC198" s="371" t="str">
        <f ca="1">+IF(OFFSET('Water Data'!$G$28,0,10*ROW('Water Data'!G192))="","",OFFSET('Water Data'!$G$28,0,10*ROW('Water Data'!G192)))</f>
        <v/>
      </c>
      <c r="CD198" s="371" t="str">
        <f ca="1">+IF(OFFSET('Water Data'!$G$29,0,10*ROW('Water Data'!G192))="","",OFFSET('Water Data'!$G$29,0,10*ROW('Water Data'!G192)))</f>
        <v/>
      </c>
      <c r="CE198" s="371" t="str">
        <f ca="1">+IF(OFFSET('Water Data'!$H$27,0,10*ROW('Water Data'!H192))="","",OFFSET('Water Data'!$H$27,0,10*ROW('Water Data'!H192)))</f>
        <v/>
      </c>
      <c r="CF198" s="371" t="str">
        <f ca="1">+IF(OFFSET('Water Data'!$H$28,0,10*ROW('Water Data'!H192))="","",OFFSET('Water Data'!$H$28,0,10*ROW('Water Data'!H192)))</f>
        <v/>
      </c>
      <c r="CG198" s="371" t="str">
        <f ca="1">+IF(OFFSET('Water Data'!$H$29,0,10*ROW('Water Data'!H192))="","",OFFSET('Water Data'!$H$29,0,10*ROW('Water Data'!H192)))</f>
        <v/>
      </c>
      <c r="CH198" s="371" t="str">
        <f ca="1">+IF(OFFSET('Water Data'!$I$27,0,10*ROW('Water Data'!I192))="","",OFFSET('Water Data'!$I$27,0,10*ROW('Water Data'!I192)))</f>
        <v/>
      </c>
      <c r="CI198" s="371" t="str">
        <f ca="1">+IF(OFFSET('Water Data'!$I$28,0,10*ROW('Water Data'!I192))="","",OFFSET('Water Data'!$I$28,0,10*ROW('Water Data'!I192)))</f>
        <v/>
      </c>
      <c r="CJ198" s="371" t="str">
        <f ca="1">+IF(OFFSET('Water Data'!$I$29,0,10*ROW('Water Data'!I192))="","",OFFSET('Water Data'!$I$29,0,10*ROW('Water Data'!I192)))</f>
        <v/>
      </c>
      <c r="CK198" s="371" t="str">
        <f ca="1">+IF(OFFSET('Sanitation Data'!$D$28,0,10*ROW('Sanitation Data'!D192))="","",OFFSET('Sanitation Data'!$D$28,0,10*ROW('Sanitation Data'!D192)))</f>
        <v/>
      </c>
      <c r="CL198" s="371" t="str">
        <f ca="1">+IF(OFFSET('Sanitation Data'!$D$29,0,10*ROW('Sanitation Data'!D192))="","",OFFSET('Sanitation Data'!$D$29,0,10*ROW('Sanitation Data'!D192)))</f>
        <v/>
      </c>
      <c r="CM198" s="371" t="str">
        <f ca="1">+IF(OFFSET('Sanitation Data'!$D$30,0,10*ROW('Sanitation Data'!D192))="","",OFFSET('Sanitation Data'!$D$30,0,10*ROW('Sanitation Data'!D192)))</f>
        <v/>
      </c>
      <c r="CN198" s="371" t="str">
        <f ca="1">+IF(OFFSET('Sanitation Data'!$D$31,0,10*ROW('Sanitation Data'!D192))="","",OFFSET('Sanitation Data'!$D$31,0,10*ROW('Sanitation Data'!D192)))</f>
        <v/>
      </c>
      <c r="CO198" s="371" t="str">
        <f ca="1">+IF(OFFSET('Sanitation Data'!$D$32,0,10*ROW('Sanitation Data'!D192))="","",OFFSET('Sanitation Data'!$D$32,0,10*ROW('Sanitation Data'!D192)))</f>
        <v/>
      </c>
      <c r="CP198" s="371" t="str">
        <f ca="1">+IF(OFFSET('Sanitation Data'!$E$28,0,10*ROW('Sanitation Data'!E192))="","",OFFSET('Sanitation Data'!$E$28,0,10*ROW('Sanitation Data'!E192)))</f>
        <v/>
      </c>
      <c r="CQ198" s="371" t="str">
        <f ca="1">+IF(OFFSET('Sanitation Data'!$E$29,0,10*ROW('Sanitation Data'!E192))="","",OFFSET('Sanitation Data'!$E$29,0,10*ROW('Sanitation Data'!E192)))</f>
        <v/>
      </c>
      <c r="CR198" s="371" t="str">
        <f ca="1">+IF(OFFSET('Sanitation Data'!$E$30,0,10*ROW('Sanitation Data'!E192))="","",OFFSET('Sanitation Data'!$E$30,0,10*ROW('Sanitation Data'!E192)))</f>
        <v/>
      </c>
      <c r="CS198" s="371" t="str">
        <f ca="1">+IF(OFFSET('Sanitation Data'!$E$31,0,10*ROW('Sanitation Data'!E192))="","",OFFSET('Sanitation Data'!$E$31,0,10*ROW('Sanitation Data'!E192)))</f>
        <v/>
      </c>
      <c r="CT198" s="371" t="str">
        <f ca="1">+IF(OFFSET('Sanitation Data'!$E$32,0,10*ROW('Sanitation Data'!E192))="","",OFFSET('Sanitation Data'!$E$32,0,10*ROW('Sanitation Data'!E192)))</f>
        <v/>
      </c>
      <c r="CU198" s="371" t="str">
        <f ca="1">+IF(OFFSET('Sanitation Data'!$F$28,0,10*ROW('Sanitation Data'!F192))="","",OFFSET('Sanitation Data'!$F$28,0,10*ROW('Sanitation Data'!F192)))</f>
        <v/>
      </c>
      <c r="CV198" s="371" t="str">
        <f ca="1">+IF(OFFSET('Sanitation Data'!$F$29,0,10*ROW('Sanitation Data'!F192))="","",OFFSET('Sanitation Data'!$F$29,0,10*ROW('Sanitation Data'!F192)))</f>
        <v/>
      </c>
      <c r="CW198" s="371" t="str">
        <f ca="1">+IF(OFFSET('Sanitation Data'!$F$30,0,10*ROW('Sanitation Data'!F192))="","",OFFSET('Sanitation Data'!$F$30,0,10*ROW('Sanitation Data'!F192)))</f>
        <v/>
      </c>
      <c r="CX198" s="371" t="str">
        <f ca="1">+IF(OFFSET('Sanitation Data'!$F$31,0,10*ROW('Sanitation Data'!F192))="","",OFFSET('Sanitation Data'!$F$31,0,10*ROW('Sanitation Data'!F192)))</f>
        <v/>
      </c>
      <c r="CY198" s="371" t="str">
        <f ca="1">+IF(OFFSET('Sanitation Data'!$F$32,0,10*ROW('Sanitation Data'!F192))="","",OFFSET('Sanitation Data'!$F$32,0,10*ROW('Sanitation Data'!F192)))</f>
        <v/>
      </c>
      <c r="CZ198" s="371" t="str">
        <f ca="1">+IF(OFFSET('Sanitation Data'!$G$28,0,10*ROW('Sanitation Data'!G192))="","",OFFSET('Sanitation Data'!$G$28,0,10*ROW('Sanitation Data'!G192)))</f>
        <v/>
      </c>
      <c r="DA198" s="371" t="str">
        <f ca="1">+IF(OFFSET('Sanitation Data'!$G$29,0,10*ROW('Sanitation Data'!G192))="","",OFFSET('Sanitation Data'!$G$29,0,10*ROW('Sanitation Data'!G192)))</f>
        <v/>
      </c>
      <c r="DB198" s="371" t="str">
        <f ca="1">+IF(OFFSET('Sanitation Data'!$G$30,0,10*ROW('Sanitation Data'!G192))="","",OFFSET('Sanitation Data'!$G$30,0,10*ROW('Sanitation Data'!G192)))</f>
        <v/>
      </c>
      <c r="DC198" s="371" t="str">
        <f ca="1">+IF(OFFSET('Sanitation Data'!$G$31,0,10*ROW('Sanitation Data'!G192))="","",OFFSET('Sanitation Data'!$G$31,0,10*ROW('Sanitation Data'!G192)))</f>
        <v/>
      </c>
      <c r="DD198" s="371" t="str">
        <f ca="1">+IF(OFFSET('Sanitation Data'!$G$32,0,10*ROW('Sanitation Data'!G192))="","",OFFSET('Sanitation Data'!$G$32,0,10*ROW('Sanitation Data'!G192)))</f>
        <v/>
      </c>
      <c r="DE198" s="371" t="str">
        <f ca="1">+IF(OFFSET('Sanitation Data'!$H$28,0,10*ROW('Sanitation Data'!H192))="","",OFFSET('Sanitation Data'!$H$28,0,10*ROW('Sanitation Data'!H192)))</f>
        <v/>
      </c>
      <c r="DF198" s="371" t="str">
        <f ca="1">+IF(OFFSET('Sanitation Data'!$H$29,0,10*ROW('Sanitation Data'!H192))="","",OFFSET('Sanitation Data'!$H$29,0,10*ROW('Sanitation Data'!H192)))</f>
        <v/>
      </c>
      <c r="DG198" s="371" t="str">
        <f ca="1">+IF(OFFSET('Sanitation Data'!$H$30,0,10*ROW('Sanitation Data'!H192))="","",OFFSET('Sanitation Data'!$H$30,0,10*ROW('Sanitation Data'!H192)))</f>
        <v/>
      </c>
      <c r="DH198" s="371" t="str">
        <f ca="1">+IF(OFFSET('Sanitation Data'!$H$31,0,10*ROW('Sanitation Data'!H192))="","",OFFSET('Sanitation Data'!$H$31,0,10*ROW('Sanitation Data'!H192)))</f>
        <v/>
      </c>
      <c r="DI198" s="371" t="str">
        <f ca="1">+IF(OFFSET('Sanitation Data'!$H$32,0,10*ROW('Sanitation Data'!H192))="","",OFFSET('Sanitation Data'!$H$32,0,10*ROW('Sanitation Data'!H192)))</f>
        <v/>
      </c>
      <c r="DJ198" s="371" t="str">
        <f ca="1">+IF(OFFSET('Sanitation Data'!$I$28,0,10*ROW('Sanitation Data'!I192))="","",OFFSET('Sanitation Data'!$I$28,0,10*ROW('Sanitation Data'!I192)))</f>
        <v/>
      </c>
      <c r="DK198" s="371" t="str">
        <f ca="1">+IF(OFFSET('Sanitation Data'!$I$29,0,10*ROW('Sanitation Data'!I192))="","",OFFSET('Sanitation Data'!$I$29,0,10*ROW('Sanitation Data'!I192)))</f>
        <v/>
      </c>
      <c r="DL198" s="371" t="str">
        <f ca="1">+IF(OFFSET('Sanitation Data'!$I$30,0,10*ROW('Sanitation Data'!I192))="","",OFFSET('Sanitation Data'!$I$30,0,10*ROW('Sanitation Data'!I192)))</f>
        <v/>
      </c>
      <c r="DM198" s="371" t="str">
        <f ca="1">+IF(OFFSET('Sanitation Data'!$I$31,0,10*ROW('Sanitation Data'!I192))="","",OFFSET('Sanitation Data'!$I$31,0,10*ROW('Sanitation Data'!I192)))</f>
        <v/>
      </c>
      <c r="DN198" s="371" t="str">
        <f ca="1">+IF(OFFSET('Sanitation Data'!$I$32,0,10*ROW('Sanitation Data'!I192))="","",OFFSET('Sanitation Data'!$I$32,0,10*ROW('Sanitation Data'!I192)))</f>
        <v/>
      </c>
      <c r="DO198" s="371" t="str">
        <f ca="1">+IF(OFFSET('Hygiene Data'!$D$11,0,10*ROW('Hygiene Data'!D192))="","",OFFSET('Hygiene Data'!$D$11,0,10*ROW('Hygiene Data'!D192)))</f>
        <v/>
      </c>
      <c r="DP198" s="371" t="str">
        <f ca="1">+IF(OFFSET('Hygiene Data'!$D$12,0,10*ROW('Hygiene Data'!D192))="","",OFFSET('Hygiene Data'!$D$12,0,10*ROW('Hygiene Data'!D192)))</f>
        <v/>
      </c>
      <c r="DQ198" s="371" t="str">
        <f ca="1">+IF(OFFSET('Hygiene Data'!$D$13,0,10*ROW('Hygiene Data'!D192))="","",OFFSET('Hygiene Data'!$D$13,0,10*ROW('Hygiene Data'!D192)))</f>
        <v/>
      </c>
      <c r="DR198" s="371" t="str">
        <f ca="1">+IF(OFFSET('Hygiene Data'!$E$11,0,10*ROW('Hygiene Data'!E192))="","",OFFSET('Hygiene Data'!$E$11,0,10*ROW('Hygiene Data'!E192)))</f>
        <v/>
      </c>
      <c r="DS198" s="371" t="str">
        <f ca="1">+IF(OFFSET('Hygiene Data'!$E$12,0,10*ROW('Hygiene Data'!E192))="","",OFFSET('Hygiene Data'!$E$12,0,10*ROW('Hygiene Data'!E192)))</f>
        <v/>
      </c>
      <c r="DT198" s="371" t="str">
        <f ca="1">+IF(OFFSET('Hygiene Data'!$E$13,0,10*ROW('Hygiene Data'!E192))="","",OFFSET('Hygiene Data'!$E$13,0,10*ROW('Hygiene Data'!E192)))</f>
        <v/>
      </c>
      <c r="DU198" s="371" t="str">
        <f ca="1">+IF(OFFSET('Hygiene Data'!$F$11,0,10*ROW('Hygiene Data'!F192))="","",OFFSET('Hygiene Data'!$F$11,0,10*ROW('Hygiene Data'!F192)))</f>
        <v/>
      </c>
      <c r="DV198" s="371" t="str">
        <f ca="1">+IF(OFFSET('Hygiene Data'!$F$12,0,10*ROW('Hygiene Data'!F192))="","",OFFSET('Hygiene Data'!$F$12,0,10*ROW('Hygiene Data'!F192)))</f>
        <v/>
      </c>
      <c r="DW198" s="371" t="str">
        <f ca="1">+IF(OFFSET('Hygiene Data'!$F$13,0,10*ROW('Hygiene Data'!F192))="","",OFFSET('Hygiene Data'!$F$13,0,10*ROW('Hygiene Data'!F192)))</f>
        <v/>
      </c>
      <c r="DX198" s="371" t="str">
        <f ca="1">+IF(OFFSET('Hygiene Data'!$G$11,0,10*ROW('Hygiene Data'!G192))="","",OFFSET('Hygiene Data'!$G$11,0,10*ROW('Hygiene Data'!G192)))</f>
        <v/>
      </c>
      <c r="DY198" s="371" t="str">
        <f ca="1">+IF(OFFSET('Hygiene Data'!$G$12,0,10*ROW('Hygiene Data'!G192))="","",OFFSET('Hygiene Data'!$G$12,0,10*ROW('Hygiene Data'!G192)))</f>
        <v/>
      </c>
      <c r="DZ198" s="371" t="str">
        <f ca="1">+IF(OFFSET('Hygiene Data'!$G$13,0,10*ROW('Hygiene Data'!G192))="","",OFFSET('Hygiene Data'!$G$13,0,10*ROW('Hygiene Data'!G192)))</f>
        <v/>
      </c>
      <c r="EA198" s="371" t="str">
        <f ca="1">+IF(OFFSET('Hygiene Data'!$H$11,0,10*ROW('Hygiene Data'!H192))="","",OFFSET('Hygiene Data'!$H$11,0,10*ROW('Hygiene Data'!H192)))</f>
        <v/>
      </c>
      <c r="EB198" s="371" t="str">
        <f ca="1">+IF(OFFSET('Hygiene Data'!$H$12,0,10*ROW('Hygiene Data'!H192))="","",OFFSET('Hygiene Data'!$H$12,0,10*ROW('Hygiene Data'!H192)))</f>
        <v/>
      </c>
      <c r="EC198" s="371" t="str">
        <f ca="1">+IF(OFFSET('Hygiene Data'!$H$13,0,10*ROW('Hygiene Data'!H192))="","",OFFSET('Hygiene Data'!$H$13,0,10*ROW('Hygiene Data'!H192)))</f>
        <v/>
      </c>
      <c r="ED198" s="371" t="str">
        <f ca="1">+IF(OFFSET('Hygiene Data'!$I$11,0,10*ROW('Hygiene Data'!I192))="","",OFFSET('Hygiene Data'!$I$11,0,10*ROW('Hygiene Data'!I192)))</f>
        <v/>
      </c>
      <c r="EE198" s="371" t="str">
        <f ca="1">+IF(OFFSET('Hygiene Data'!$I$12,0,10*ROW('Hygiene Data'!I192))="","",OFFSET('Hygiene Data'!$I$12,0,10*ROW('Hygiene Data'!I192)))</f>
        <v/>
      </c>
      <c r="EF198" s="371" t="str">
        <f ca="1">+IF(OFFSET('Hygiene Data'!$I$13,0,10*ROW('Hygiene Data'!I192))="","",OFFSET('Hygiene Data'!$I$13,0,10*ROW('Hygiene Data'!I192)))</f>
        <v/>
      </c>
    </row>
    <row r="199" spans="1:136" x14ac:dyDescent="0.25">
      <c r="A199" s="480" t="str">
        <f ca="1">+IF(OFFSET('Water Data'!$B$2,0,10*ROW('Water Data'!E193))="","",OFFSET('Water Data'!$B$2,0,10*ROW('Water Data'!E193)))</f>
        <v/>
      </c>
      <c r="B199" s="480"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7" t="str">
        <f t="shared" ref="C199:C207" ca="1" si="3">+IF(ISNUMBER(VALUE(MID(A199,5,4))), VALUE(MID(A199, 5,4)),"")</f>
        <v/>
      </c>
      <c r="D199" s="508"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8"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8"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8"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8"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8"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8"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8"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8"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8"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8"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8"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8"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8"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8"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8"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8"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8"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9"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9"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9"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9"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9"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9"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9"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9"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9"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9"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9"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9"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9"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9"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9"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9"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9"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9"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9"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9"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9"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9"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9"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9"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9"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9"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9"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9"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9"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9"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10"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6"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10"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10"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10"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10"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10"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10"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10"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10"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10"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10"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10"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10"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10"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10"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10"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10"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1" t="str">
        <f ca="1">+IF(OFFSET('Water Data'!$D$27,0,10*ROW('Water Data'!D193))="","",OFFSET('Water Data'!$D$27,0,10*ROW('Water Data'!D193)))</f>
        <v/>
      </c>
      <c r="BT199" s="371" t="str">
        <f ca="1">+IF(OFFSET('Water Data'!$D$28,0,10*ROW('Water Data'!D193))="","",OFFSET('Water Data'!$D$28,0,10*ROW('Water Data'!D193)))</f>
        <v/>
      </c>
      <c r="BU199" s="371" t="str">
        <f ca="1">+IF(OFFSET('Water Data'!$D$29,0,10*ROW('Water Data'!D193))="","",OFFSET('Water Data'!$D$29,0,10*ROW('Water Data'!D193)))</f>
        <v/>
      </c>
      <c r="BV199" s="371" t="str">
        <f ca="1">+IF(OFFSET('Water Data'!$E$27,0,10*ROW('Water Data'!E193))="","",OFFSET('Water Data'!$E$27,0,10*ROW('Water Data'!E193)))</f>
        <v/>
      </c>
      <c r="BW199" s="371" t="str">
        <f ca="1">+IF(OFFSET('Water Data'!$E$28,0,10*ROW('Water Data'!E193))="","",OFFSET('Water Data'!$E$28,0,10*ROW('Water Data'!E193)))</f>
        <v/>
      </c>
      <c r="BX199" s="371" t="str">
        <f ca="1">+IF(OFFSET('Water Data'!$E$29,0,10*ROW('Water Data'!E193))="","",OFFSET('Water Data'!$E$29,0,10*ROW('Water Data'!E193)))</f>
        <v/>
      </c>
      <c r="BY199" s="371" t="str">
        <f ca="1">+IF(OFFSET('Water Data'!$F$27,0,10*ROW('Water Data'!F193))="","",OFFSET('Water Data'!$F$27,0,10*ROW('Water Data'!F193)))</f>
        <v/>
      </c>
      <c r="BZ199" s="371" t="str">
        <f ca="1">+IF(OFFSET('Water Data'!$F$28,0,10*ROW('Water Data'!F193))="","",OFFSET('Water Data'!$F$28,0,10*ROW('Water Data'!F193)))</f>
        <v/>
      </c>
      <c r="CA199" s="371" t="str">
        <f ca="1">+IF(OFFSET('Water Data'!$F$29,0,10*ROW('Water Data'!F193))="","",OFFSET('Water Data'!$F$29,0,10*ROW('Water Data'!F193)))</f>
        <v/>
      </c>
      <c r="CB199" s="371" t="str">
        <f ca="1">+IF(OFFSET('Water Data'!$G$27,0,10*ROW('Water Data'!G193))="","",OFFSET('Water Data'!$G$27,0,10*ROW('Water Data'!G193)))</f>
        <v/>
      </c>
      <c r="CC199" s="371" t="str">
        <f ca="1">+IF(OFFSET('Water Data'!$G$28,0,10*ROW('Water Data'!G193))="","",OFFSET('Water Data'!$G$28,0,10*ROW('Water Data'!G193)))</f>
        <v/>
      </c>
      <c r="CD199" s="371" t="str">
        <f ca="1">+IF(OFFSET('Water Data'!$G$29,0,10*ROW('Water Data'!G193))="","",OFFSET('Water Data'!$G$29,0,10*ROW('Water Data'!G193)))</f>
        <v/>
      </c>
      <c r="CE199" s="371" t="str">
        <f ca="1">+IF(OFFSET('Water Data'!$H$27,0,10*ROW('Water Data'!H193))="","",OFFSET('Water Data'!$H$27,0,10*ROW('Water Data'!H193)))</f>
        <v/>
      </c>
      <c r="CF199" s="371" t="str">
        <f ca="1">+IF(OFFSET('Water Data'!$H$28,0,10*ROW('Water Data'!H193))="","",OFFSET('Water Data'!$H$28,0,10*ROW('Water Data'!H193)))</f>
        <v/>
      </c>
      <c r="CG199" s="371" t="str">
        <f ca="1">+IF(OFFSET('Water Data'!$H$29,0,10*ROW('Water Data'!H193))="","",OFFSET('Water Data'!$H$29,0,10*ROW('Water Data'!H193)))</f>
        <v/>
      </c>
      <c r="CH199" s="371" t="str">
        <f ca="1">+IF(OFFSET('Water Data'!$I$27,0,10*ROW('Water Data'!I193))="","",OFFSET('Water Data'!$I$27,0,10*ROW('Water Data'!I193)))</f>
        <v/>
      </c>
      <c r="CI199" s="371" t="str">
        <f ca="1">+IF(OFFSET('Water Data'!$I$28,0,10*ROW('Water Data'!I193))="","",OFFSET('Water Data'!$I$28,0,10*ROW('Water Data'!I193)))</f>
        <v/>
      </c>
      <c r="CJ199" s="371" t="str">
        <f ca="1">+IF(OFFSET('Water Data'!$I$29,0,10*ROW('Water Data'!I193))="","",OFFSET('Water Data'!$I$29,0,10*ROW('Water Data'!I193)))</f>
        <v/>
      </c>
      <c r="CK199" s="371" t="str">
        <f ca="1">+IF(OFFSET('Sanitation Data'!$D$28,0,10*ROW('Sanitation Data'!D193))="","",OFFSET('Sanitation Data'!$D$28,0,10*ROW('Sanitation Data'!D193)))</f>
        <v/>
      </c>
      <c r="CL199" s="371" t="str">
        <f ca="1">+IF(OFFSET('Sanitation Data'!$D$29,0,10*ROW('Sanitation Data'!D193))="","",OFFSET('Sanitation Data'!$D$29,0,10*ROW('Sanitation Data'!D193)))</f>
        <v/>
      </c>
      <c r="CM199" s="371" t="str">
        <f ca="1">+IF(OFFSET('Sanitation Data'!$D$30,0,10*ROW('Sanitation Data'!D193))="","",OFFSET('Sanitation Data'!$D$30,0,10*ROW('Sanitation Data'!D193)))</f>
        <v/>
      </c>
      <c r="CN199" s="371" t="str">
        <f ca="1">+IF(OFFSET('Sanitation Data'!$D$31,0,10*ROW('Sanitation Data'!D193))="","",OFFSET('Sanitation Data'!$D$31,0,10*ROW('Sanitation Data'!D193)))</f>
        <v/>
      </c>
      <c r="CO199" s="371" t="str">
        <f ca="1">+IF(OFFSET('Sanitation Data'!$D$32,0,10*ROW('Sanitation Data'!D193))="","",OFFSET('Sanitation Data'!$D$32,0,10*ROW('Sanitation Data'!D193)))</f>
        <v/>
      </c>
      <c r="CP199" s="371" t="str">
        <f ca="1">+IF(OFFSET('Sanitation Data'!$E$28,0,10*ROW('Sanitation Data'!E193))="","",OFFSET('Sanitation Data'!$E$28,0,10*ROW('Sanitation Data'!E193)))</f>
        <v/>
      </c>
      <c r="CQ199" s="371" t="str">
        <f ca="1">+IF(OFFSET('Sanitation Data'!$E$29,0,10*ROW('Sanitation Data'!E193))="","",OFFSET('Sanitation Data'!$E$29,0,10*ROW('Sanitation Data'!E193)))</f>
        <v/>
      </c>
      <c r="CR199" s="371" t="str">
        <f ca="1">+IF(OFFSET('Sanitation Data'!$E$30,0,10*ROW('Sanitation Data'!E193))="","",OFFSET('Sanitation Data'!$E$30,0,10*ROW('Sanitation Data'!E193)))</f>
        <v/>
      </c>
      <c r="CS199" s="371" t="str">
        <f ca="1">+IF(OFFSET('Sanitation Data'!$E$31,0,10*ROW('Sanitation Data'!E193))="","",OFFSET('Sanitation Data'!$E$31,0,10*ROW('Sanitation Data'!E193)))</f>
        <v/>
      </c>
      <c r="CT199" s="371" t="str">
        <f ca="1">+IF(OFFSET('Sanitation Data'!$E$32,0,10*ROW('Sanitation Data'!E193))="","",OFFSET('Sanitation Data'!$E$32,0,10*ROW('Sanitation Data'!E193)))</f>
        <v/>
      </c>
      <c r="CU199" s="371" t="str">
        <f ca="1">+IF(OFFSET('Sanitation Data'!$F$28,0,10*ROW('Sanitation Data'!F193))="","",OFFSET('Sanitation Data'!$F$28,0,10*ROW('Sanitation Data'!F193)))</f>
        <v/>
      </c>
      <c r="CV199" s="371" t="str">
        <f ca="1">+IF(OFFSET('Sanitation Data'!$F$29,0,10*ROW('Sanitation Data'!F193))="","",OFFSET('Sanitation Data'!$F$29,0,10*ROW('Sanitation Data'!F193)))</f>
        <v/>
      </c>
      <c r="CW199" s="371" t="str">
        <f ca="1">+IF(OFFSET('Sanitation Data'!$F$30,0,10*ROW('Sanitation Data'!F193))="","",OFFSET('Sanitation Data'!$F$30,0,10*ROW('Sanitation Data'!F193)))</f>
        <v/>
      </c>
      <c r="CX199" s="371" t="str">
        <f ca="1">+IF(OFFSET('Sanitation Data'!$F$31,0,10*ROW('Sanitation Data'!F193))="","",OFFSET('Sanitation Data'!$F$31,0,10*ROW('Sanitation Data'!F193)))</f>
        <v/>
      </c>
      <c r="CY199" s="371" t="str">
        <f ca="1">+IF(OFFSET('Sanitation Data'!$F$32,0,10*ROW('Sanitation Data'!F193))="","",OFFSET('Sanitation Data'!$F$32,0,10*ROW('Sanitation Data'!F193)))</f>
        <v/>
      </c>
      <c r="CZ199" s="371" t="str">
        <f ca="1">+IF(OFFSET('Sanitation Data'!$G$28,0,10*ROW('Sanitation Data'!G193))="","",OFFSET('Sanitation Data'!$G$28,0,10*ROW('Sanitation Data'!G193)))</f>
        <v/>
      </c>
      <c r="DA199" s="371" t="str">
        <f ca="1">+IF(OFFSET('Sanitation Data'!$G$29,0,10*ROW('Sanitation Data'!G193))="","",OFFSET('Sanitation Data'!$G$29,0,10*ROW('Sanitation Data'!G193)))</f>
        <v/>
      </c>
      <c r="DB199" s="371" t="str">
        <f ca="1">+IF(OFFSET('Sanitation Data'!$G$30,0,10*ROW('Sanitation Data'!G193))="","",OFFSET('Sanitation Data'!$G$30,0,10*ROW('Sanitation Data'!G193)))</f>
        <v/>
      </c>
      <c r="DC199" s="371" t="str">
        <f ca="1">+IF(OFFSET('Sanitation Data'!$G$31,0,10*ROW('Sanitation Data'!G193))="","",OFFSET('Sanitation Data'!$G$31,0,10*ROW('Sanitation Data'!G193)))</f>
        <v/>
      </c>
      <c r="DD199" s="371" t="str">
        <f ca="1">+IF(OFFSET('Sanitation Data'!$G$32,0,10*ROW('Sanitation Data'!G193))="","",OFFSET('Sanitation Data'!$G$32,0,10*ROW('Sanitation Data'!G193)))</f>
        <v/>
      </c>
      <c r="DE199" s="371" t="str">
        <f ca="1">+IF(OFFSET('Sanitation Data'!$H$28,0,10*ROW('Sanitation Data'!H193))="","",OFFSET('Sanitation Data'!$H$28,0,10*ROW('Sanitation Data'!H193)))</f>
        <v/>
      </c>
      <c r="DF199" s="371" t="str">
        <f ca="1">+IF(OFFSET('Sanitation Data'!$H$29,0,10*ROW('Sanitation Data'!H193))="","",OFFSET('Sanitation Data'!$H$29,0,10*ROW('Sanitation Data'!H193)))</f>
        <v/>
      </c>
      <c r="DG199" s="371" t="str">
        <f ca="1">+IF(OFFSET('Sanitation Data'!$H$30,0,10*ROW('Sanitation Data'!H193))="","",OFFSET('Sanitation Data'!$H$30,0,10*ROW('Sanitation Data'!H193)))</f>
        <v/>
      </c>
      <c r="DH199" s="371" t="str">
        <f ca="1">+IF(OFFSET('Sanitation Data'!$H$31,0,10*ROW('Sanitation Data'!H193))="","",OFFSET('Sanitation Data'!$H$31,0,10*ROW('Sanitation Data'!H193)))</f>
        <v/>
      </c>
      <c r="DI199" s="371" t="str">
        <f ca="1">+IF(OFFSET('Sanitation Data'!$H$32,0,10*ROW('Sanitation Data'!H193))="","",OFFSET('Sanitation Data'!$H$32,0,10*ROW('Sanitation Data'!H193)))</f>
        <v/>
      </c>
      <c r="DJ199" s="371" t="str">
        <f ca="1">+IF(OFFSET('Sanitation Data'!$I$28,0,10*ROW('Sanitation Data'!I193))="","",OFFSET('Sanitation Data'!$I$28,0,10*ROW('Sanitation Data'!I193)))</f>
        <v/>
      </c>
      <c r="DK199" s="371" t="str">
        <f ca="1">+IF(OFFSET('Sanitation Data'!$I$29,0,10*ROW('Sanitation Data'!I193))="","",OFFSET('Sanitation Data'!$I$29,0,10*ROW('Sanitation Data'!I193)))</f>
        <v/>
      </c>
      <c r="DL199" s="371" t="str">
        <f ca="1">+IF(OFFSET('Sanitation Data'!$I$30,0,10*ROW('Sanitation Data'!I193))="","",OFFSET('Sanitation Data'!$I$30,0,10*ROW('Sanitation Data'!I193)))</f>
        <v/>
      </c>
      <c r="DM199" s="371" t="str">
        <f ca="1">+IF(OFFSET('Sanitation Data'!$I$31,0,10*ROW('Sanitation Data'!I193))="","",OFFSET('Sanitation Data'!$I$31,0,10*ROW('Sanitation Data'!I193)))</f>
        <v/>
      </c>
      <c r="DN199" s="371" t="str">
        <f ca="1">+IF(OFFSET('Sanitation Data'!$I$32,0,10*ROW('Sanitation Data'!I193))="","",OFFSET('Sanitation Data'!$I$32,0,10*ROW('Sanitation Data'!I193)))</f>
        <v/>
      </c>
      <c r="DO199" s="371" t="str">
        <f ca="1">+IF(OFFSET('Hygiene Data'!$D$11,0,10*ROW('Hygiene Data'!D193))="","",OFFSET('Hygiene Data'!$D$11,0,10*ROW('Hygiene Data'!D193)))</f>
        <v/>
      </c>
      <c r="DP199" s="371" t="str">
        <f ca="1">+IF(OFFSET('Hygiene Data'!$D$12,0,10*ROW('Hygiene Data'!D193))="","",OFFSET('Hygiene Data'!$D$12,0,10*ROW('Hygiene Data'!D193)))</f>
        <v/>
      </c>
      <c r="DQ199" s="371" t="str">
        <f ca="1">+IF(OFFSET('Hygiene Data'!$D$13,0,10*ROW('Hygiene Data'!D193))="","",OFFSET('Hygiene Data'!$D$13,0,10*ROW('Hygiene Data'!D193)))</f>
        <v/>
      </c>
      <c r="DR199" s="371" t="str">
        <f ca="1">+IF(OFFSET('Hygiene Data'!$E$11,0,10*ROW('Hygiene Data'!E193))="","",OFFSET('Hygiene Data'!$E$11,0,10*ROW('Hygiene Data'!E193)))</f>
        <v/>
      </c>
      <c r="DS199" s="371" t="str">
        <f ca="1">+IF(OFFSET('Hygiene Data'!$E$12,0,10*ROW('Hygiene Data'!E193))="","",OFFSET('Hygiene Data'!$E$12,0,10*ROW('Hygiene Data'!E193)))</f>
        <v/>
      </c>
      <c r="DT199" s="371" t="str">
        <f ca="1">+IF(OFFSET('Hygiene Data'!$E$13,0,10*ROW('Hygiene Data'!E193))="","",OFFSET('Hygiene Data'!$E$13,0,10*ROW('Hygiene Data'!E193)))</f>
        <v/>
      </c>
      <c r="DU199" s="371" t="str">
        <f ca="1">+IF(OFFSET('Hygiene Data'!$F$11,0,10*ROW('Hygiene Data'!F193))="","",OFFSET('Hygiene Data'!$F$11,0,10*ROW('Hygiene Data'!F193)))</f>
        <v/>
      </c>
      <c r="DV199" s="371" t="str">
        <f ca="1">+IF(OFFSET('Hygiene Data'!$F$12,0,10*ROW('Hygiene Data'!F193))="","",OFFSET('Hygiene Data'!$F$12,0,10*ROW('Hygiene Data'!F193)))</f>
        <v/>
      </c>
      <c r="DW199" s="371" t="str">
        <f ca="1">+IF(OFFSET('Hygiene Data'!$F$13,0,10*ROW('Hygiene Data'!F193))="","",OFFSET('Hygiene Data'!$F$13,0,10*ROW('Hygiene Data'!F193)))</f>
        <v/>
      </c>
      <c r="DX199" s="371" t="str">
        <f ca="1">+IF(OFFSET('Hygiene Data'!$G$11,0,10*ROW('Hygiene Data'!G193))="","",OFFSET('Hygiene Data'!$G$11,0,10*ROW('Hygiene Data'!G193)))</f>
        <v/>
      </c>
      <c r="DY199" s="371" t="str">
        <f ca="1">+IF(OFFSET('Hygiene Data'!$G$12,0,10*ROW('Hygiene Data'!G193))="","",OFFSET('Hygiene Data'!$G$12,0,10*ROW('Hygiene Data'!G193)))</f>
        <v/>
      </c>
      <c r="DZ199" s="371" t="str">
        <f ca="1">+IF(OFFSET('Hygiene Data'!$G$13,0,10*ROW('Hygiene Data'!G193))="","",OFFSET('Hygiene Data'!$G$13,0,10*ROW('Hygiene Data'!G193)))</f>
        <v/>
      </c>
      <c r="EA199" s="371" t="str">
        <f ca="1">+IF(OFFSET('Hygiene Data'!$H$11,0,10*ROW('Hygiene Data'!H193))="","",OFFSET('Hygiene Data'!$H$11,0,10*ROW('Hygiene Data'!H193)))</f>
        <v/>
      </c>
      <c r="EB199" s="371" t="str">
        <f ca="1">+IF(OFFSET('Hygiene Data'!$H$12,0,10*ROW('Hygiene Data'!H193))="","",OFFSET('Hygiene Data'!$H$12,0,10*ROW('Hygiene Data'!H193)))</f>
        <v/>
      </c>
      <c r="EC199" s="371" t="str">
        <f ca="1">+IF(OFFSET('Hygiene Data'!$H$13,0,10*ROW('Hygiene Data'!H193))="","",OFFSET('Hygiene Data'!$H$13,0,10*ROW('Hygiene Data'!H193)))</f>
        <v/>
      </c>
      <c r="ED199" s="371" t="str">
        <f ca="1">+IF(OFFSET('Hygiene Data'!$I$11,0,10*ROW('Hygiene Data'!I193))="","",OFFSET('Hygiene Data'!$I$11,0,10*ROW('Hygiene Data'!I193)))</f>
        <v/>
      </c>
      <c r="EE199" s="371" t="str">
        <f ca="1">+IF(OFFSET('Hygiene Data'!$I$12,0,10*ROW('Hygiene Data'!I193))="","",OFFSET('Hygiene Data'!$I$12,0,10*ROW('Hygiene Data'!I193)))</f>
        <v/>
      </c>
      <c r="EF199" s="371" t="str">
        <f ca="1">+IF(OFFSET('Hygiene Data'!$I$13,0,10*ROW('Hygiene Data'!I193))="","",OFFSET('Hygiene Data'!$I$13,0,10*ROW('Hygiene Data'!I193)))</f>
        <v/>
      </c>
    </row>
    <row r="200" spans="1:136" x14ac:dyDescent="0.25">
      <c r="A200" s="480" t="str">
        <f ca="1">+IF(OFFSET('Water Data'!$B$2,0,10*ROW('Water Data'!E194))="","",OFFSET('Water Data'!$B$2,0,10*ROW('Water Data'!E194)))</f>
        <v/>
      </c>
      <c r="B200" s="480"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7" t="str">
        <f t="shared" ca="1" si="3"/>
        <v/>
      </c>
      <c r="D200" s="508"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8"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8"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8"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8"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8"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8"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8"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8"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8"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8"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8"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8"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8"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8"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8"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8"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8"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9"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9"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9"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9"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9"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9"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9"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9"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9"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9"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9"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9"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9"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9"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9"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9"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9"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9"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9"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9"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9"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9"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9"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9"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9"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9"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9"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9"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9"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9"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10"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6"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10"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10"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10"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10"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10"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10"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10"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10"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10"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10"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10"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10"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10"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10"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10"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10"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1" t="str">
        <f ca="1">+IF(OFFSET('Water Data'!$D$27,0,10*ROW('Water Data'!D194))="","",OFFSET('Water Data'!$D$27,0,10*ROW('Water Data'!D194)))</f>
        <v/>
      </c>
      <c r="BT200" s="371" t="str">
        <f ca="1">+IF(OFFSET('Water Data'!$D$28,0,10*ROW('Water Data'!D194))="","",OFFSET('Water Data'!$D$28,0,10*ROW('Water Data'!D194)))</f>
        <v/>
      </c>
      <c r="BU200" s="371" t="str">
        <f ca="1">+IF(OFFSET('Water Data'!$D$29,0,10*ROW('Water Data'!D194))="","",OFFSET('Water Data'!$D$29,0,10*ROW('Water Data'!D194)))</f>
        <v/>
      </c>
      <c r="BV200" s="371" t="str">
        <f ca="1">+IF(OFFSET('Water Data'!$E$27,0,10*ROW('Water Data'!E194))="","",OFFSET('Water Data'!$E$27,0,10*ROW('Water Data'!E194)))</f>
        <v/>
      </c>
      <c r="BW200" s="371" t="str">
        <f ca="1">+IF(OFFSET('Water Data'!$E$28,0,10*ROW('Water Data'!E194))="","",OFFSET('Water Data'!$E$28,0,10*ROW('Water Data'!E194)))</f>
        <v/>
      </c>
      <c r="BX200" s="371" t="str">
        <f ca="1">+IF(OFFSET('Water Data'!$E$29,0,10*ROW('Water Data'!E194))="","",OFFSET('Water Data'!$E$29,0,10*ROW('Water Data'!E194)))</f>
        <v/>
      </c>
      <c r="BY200" s="371" t="str">
        <f ca="1">+IF(OFFSET('Water Data'!$F$27,0,10*ROW('Water Data'!F194))="","",OFFSET('Water Data'!$F$27,0,10*ROW('Water Data'!F194)))</f>
        <v/>
      </c>
      <c r="BZ200" s="371" t="str">
        <f ca="1">+IF(OFFSET('Water Data'!$F$28,0,10*ROW('Water Data'!F194))="","",OFFSET('Water Data'!$F$28,0,10*ROW('Water Data'!F194)))</f>
        <v/>
      </c>
      <c r="CA200" s="371" t="str">
        <f ca="1">+IF(OFFSET('Water Data'!$F$29,0,10*ROW('Water Data'!F194))="","",OFFSET('Water Data'!$F$29,0,10*ROW('Water Data'!F194)))</f>
        <v/>
      </c>
      <c r="CB200" s="371" t="str">
        <f ca="1">+IF(OFFSET('Water Data'!$G$27,0,10*ROW('Water Data'!G194))="","",OFFSET('Water Data'!$G$27,0,10*ROW('Water Data'!G194)))</f>
        <v/>
      </c>
      <c r="CC200" s="371" t="str">
        <f ca="1">+IF(OFFSET('Water Data'!$G$28,0,10*ROW('Water Data'!G194))="","",OFFSET('Water Data'!$G$28,0,10*ROW('Water Data'!G194)))</f>
        <v/>
      </c>
      <c r="CD200" s="371" t="str">
        <f ca="1">+IF(OFFSET('Water Data'!$G$29,0,10*ROW('Water Data'!G194))="","",OFFSET('Water Data'!$G$29,0,10*ROW('Water Data'!G194)))</f>
        <v/>
      </c>
      <c r="CE200" s="371" t="str">
        <f ca="1">+IF(OFFSET('Water Data'!$H$27,0,10*ROW('Water Data'!H194))="","",OFFSET('Water Data'!$H$27,0,10*ROW('Water Data'!H194)))</f>
        <v/>
      </c>
      <c r="CF200" s="371" t="str">
        <f ca="1">+IF(OFFSET('Water Data'!$H$28,0,10*ROW('Water Data'!H194))="","",OFFSET('Water Data'!$H$28,0,10*ROW('Water Data'!H194)))</f>
        <v/>
      </c>
      <c r="CG200" s="371" t="str">
        <f ca="1">+IF(OFFSET('Water Data'!$H$29,0,10*ROW('Water Data'!H194))="","",OFFSET('Water Data'!$H$29,0,10*ROW('Water Data'!H194)))</f>
        <v/>
      </c>
      <c r="CH200" s="371" t="str">
        <f ca="1">+IF(OFFSET('Water Data'!$I$27,0,10*ROW('Water Data'!I194))="","",OFFSET('Water Data'!$I$27,0,10*ROW('Water Data'!I194)))</f>
        <v/>
      </c>
      <c r="CI200" s="371" t="str">
        <f ca="1">+IF(OFFSET('Water Data'!$I$28,0,10*ROW('Water Data'!I194))="","",OFFSET('Water Data'!$I$28,0,10*ROW('Water Data'!I194)))</f>
        <v/>
      </c>
      <c r="CJ200" s="371" t="str">
        <f ca="1">+IF(OFFSET('Water Data'!$I$29,0,10*ROW('Water Data'!I194))="","",OFFSET('Water Data'!$I$29,0,10*ROW('Water Data'!I194)))</f>
        <v/>
      </c>
      <c r="CK200" s="371" t="str">
        <f ca="1">+IF(OFFSET('Sanitation Data'!$D$28,0,10*ROW('Sanitation Data'!D194))="","",OFFSET('Sanitation Data'!$D$28,0,10*ROW('Sanitation Data'!D194)))</f>
        <v/>
      </c>
      <c r="CL200" s="371" t="str">
        <f ca="1">+IF(OFFSET('Sanitation Data'!$D$29,0,10*ROW('Sanitation Data'!D194))="","",OFFSET('Sanitation Data'!$D$29,0,10*ROW('Sanitation Data'!D194)))</f>
        <v/>
      </c>
      <c r="CM200" s="371" t="str">
        <f ca="1">+IF(OFFSET('Sanitation Data'!$D$30,0,10*ROW('Sanitation Data'!D194))="","",OFFSET('Sanitation Data'!$D$30,0,10*ROW('Sanitation Data'!D194)))</f>
        <v/>
      </c>
      <c r="CN200" s="371" t="str">
        <f ca="1">+IF(OFFSET('Sanitation Data'!$D$31,0,10*ROW('Sanitation Data'!D194))="","",OFFSET('Sanitation Data'!$D$31,0,10*ROW('Sanitation Data'!D194)))</f>
        <v/>
      </c>
      <c r="CO200" s="371" t="str">
        <f ca="1">+IF(OFFSET('Sanitation Data'!$D$32,0,10*ROW('Sanitation Data'!D194))="","",OFFSET('Sanitation Data'!$D$32,0,10*ROW('Sanitation Data'!D194)))</f>
        <v/>
      </c>
      <c r="CP200" s="371" t="str">
        <f ca="1">+IF(OFFSET('Sanitation Data'!$E$28,0,10*ROW('Sanitation Data'!E194))="","",OFFSET('Sanitation Data'!$E$28,0,10*ROW('Sanitation Data'!E194)))</f>
        <v/>
      </c>
      <c r="CQ200" s="371" t="str">
        <f ca="1">+IF(OFFSET('Sanitation Data'!$E$29,0,10*ROW('Sanitation Data'!E194))="","",OFFSET('Sanitation Data'!$E$29,0,10*ROW('Sanitation Data'!E194)))</f>
        <v/>
      </c>
      <c r="CR200" s="371" t="str">
        <f ca="1">+IF(OFFSET('Sanitation Data'!$E$30,0,10*ROW('Sanitation Data'!E194))="","",OFFSET('Sanitation Data'!$E$30,0,10*ROW('Sanitation Data'!E194)))</f>
        <v/>
      </c>
      <c r="CS200" s="371" t="str">
        <f ca="1">+IF(OFFSET('Sanitation Data'!$E$31,0,10*ROW('Sanitation Data'!E194))="","",OFFSET('Sanitation Data'!$E$31,0,10*ROW('Sanitation Data'!E194)))</f>
        <v/>
      </c>
      <c r="CT200" s="371" t="str">
        <f ca="1">+IF(OFFSET('Sanitation Data'!$E$32,0,10*ROW('Sanitation Data'!E194))="","",OFFSET('Sanitation Data'!$E$32,0,10*ROW('Sanitation Data'!E194)))</f>
        <v/>
      </c>
      <c r="CU200" s="371" t="str">
        <f ca="1">+IF(OFFSET('Sanitation Data'!$F$28,0,10*ROW('Sanitation Data'!F194))="","",OFFSET('Sanitation Data'!$F$28,0,10*ROW('Sanitation Data'!F194)))</f>
        <v/>
      </c>
      <c r="CV200" s="371" t="str">
        <f ca="1">+IF(OFFSET('Sanitation Data'!$F$29,0,10*ROW('Sanitation Data'!F194))="","",OFFSET('Sanitation Data'!$F$29,0,10*ROW('Sanitation Data'!F194)))</f>
        <v/>
      </c>
      <c r="CW200" s="371" t="str">
        <f ca="1">+IF(OFFSET('Sanitation Data'!$F$30,0,10*ROW('Sanitation Data'!F194))="","",OFFSET('Sanitation Data'!$F$30,0,10*ROW('Sanitation Data'!F194)))</f>
        <v/>
      </c>
      <c r="CX200" s="371" t="str">
        <f ca="1">+IF(OFFSET('Sanitation Data'!$F$31,0,10*ROW('Sanitation Data'!F194))="","",OFFSET('Sanitation Data'!$F$31,0,10*ROW('Sanitation Data'!F194)))</f>
        <v/>
      </c>
      <c r="CY200" s="371" t="str">
        <f ca="1">+IF(OFFSET('Sanitation Data'!$F$32,0,10*ROW('Sanitation Data'!F194))="","",OFFSET('Sanitation Data'!$F$32,0,10*ROW('Sanitation Data'!F194)))</f>
        <v/>
      </c>
      <c r="CZ200" s="371" t="str">
        <f ca="1">+IF(OFFSET('Sanitation Data'!$G$28,0,10*ROW('Sanitation Data'!G194))="","",OFFSET('Sanitation Data'!$G$28,0,10*ROW('Sanitation Data'!G194)))</f>
        <v/>
      </c>
      <c r="DA200" s="371" t="str">
        <f ca="1">+IF(OFFSET('Sanitation Data'!$G$29,0,10*ROW('Sanitation Data'!G194))="","",OFFSET('Sanitation Data'!$G$29,0,10*ROW('Sanitation Data'!G194)))</f>
        <v/>
      </c>
      <c r="DB200" s="371" t="str">
        <f ca="1">+IF(OFFSET('Sanitation Data'!$G$30,0,10*ROW('Sanitation Data'!G194))="","",OFFSET('Sanitation Data'!$G$30,0,10*ROW('Sanitation Data'!G194)))</f>
        <v/>
      </c>
      <c r="DC200" s="371" t="str">
        <f ca="1">+IF(OFFSET('Sanitation Data'!$G$31,0,10*ROW('Sanitation Data'!G194))="","",OFFSET('Sanitation Data'!$G$31,0,10*ROW('Sanitation Data'!G194)))</f>
        <v/>
      </c>
      <c r="DD200" s="371" t="str">
        <f ca="1">+IF(OFFSET('Sanitation Data'!$G$32,0,10*ROW('Sanitation Data'!G194))="","",OFFSET('Sanitation Data'!$G$32,0,10*ROW('Sanitation Data'!G194)))</f>
        <v/>
      </c>
      <c r="DE200" s="371" t="str">
        <f ca="1">+IF(OFFSET('Sanitation Data'!$H$28,0,10*ROW('Sanitation Data'!H194))="","",OFFSET('Sanitation Data'!$H$28,0,10*ROW('Sanitation Data'!H194)))</f>
        <v/>
      </c>
      <c r="DF200" s="371" t="str">
        <f ca="1">+IF(OFFSET('Sanitation Data'!$H$29,0,10*ROW('Sanitation Data'!H194))="","",OFFSET('Sanitation Data'!$H$29,0,10*ROW('Sanitation Data'!H194)))</f>
        <v/>
      </c>
      <c r="DG200" s="371" t="str">
        <f ca="1">+IF(OFFSET('Sanitation Data'!$H$30,0,10*ROW('Sanitation Data'!H194))="","",OFFSET('Sanitation Data'!$H$30,0,10*ROW('Sanitation Data'!H194)))</f>
        <v/>
      </c>
      <c r="DH200" s="371" t="str">
        <f ca="1">+IF(OFFSET('Sanitation Data'!$H$31,0,10*ROW('Sanitation Data'!H194))="","",OFFSET('Sanitation Data'!$H$31,0,10*ROW('Sanitation Data'!H194)))</f>
        <v/>
      </c>
      <c r="DI200" s="371" t="str">
        <f ca="1">+IF(OFFSET('Sanitation Data'!$H$32,0,10*ROW('Sanitation Data'!H194))="","",OFFSET('Sanitation Data'!$H$32,0,10*ROW('Sanitation Data'!H194)))</f>
        <v/>
      </c>
      <c r="DJ200" s="371" t="str">
        <f ca="1">+IF(OFFSET('Sanitation Data'!$I$28,0,10*ROW('Sanitation Data'!I194))="","",OFFSET('Sanitation Data'!$I$28,0,10*ROW('Sanitation Data'!I194)))</f>
        <v/>
      </c>
      <c r="DK200" s="371" t="str">
        <f ca="1">+IF(OFFSET('Sanitation Data'!$I$29,0,10*ROW('Sanitation Data'!I194))="","",OFFSET('Sanitation Data'!$I$29,0,10*ROW('Sanitation Data'!I194)))</f>
        <v/>
      </c>
      <c r="DL200" s="371" t="str">
        <f ca="1">+IF(OFFSET('Sanitation Data'!$I$30,0,10*ROW('Sanitation Data'!I194))="","",OFFSET('Sanitation Data'!$I$30,0,10*ROW('Sanitation Data'!I194)))</f>
        <v/>
      </c>
      <c r="DM200" s="371" t="str">
        <f ca="1">+IF(OFFSET('Sanitation Data'!$I$31,0,10*ROW('Sanitation Data'!I194))="","",OFFSET('Sanitation Data'!$I$31,0,10*ROW('Sanitation Data'!I194)))</f>
        <v/>
      </c>
      <c r="DN200" s="371" t="str">
        <f ca="1">+IF(OFFSET('Sanitation Data'!$I$32,0,10*ROW('Sanitation Data'!I194))="","",OFFSET('Sanitation Data'!$I$32,0,10*ROW('Sanitation Data'!I194)))</f>
        <v/>
      </c>
      <c r="DO200" s="371" t="str">
        <f ca="1">+IF(OFFSET('Hygiene Data'!$D$11,0,10*ROW('Hygiene Data'!D194))="","",OFFSET('Hygiene Data'!$D$11,0,10*ROW('Hygiene Data'!D194)))</f>
        <v/>
      </c>
      <c r="DP200" s="371" t="str">
        <f ca="1">+IF(OFFSET('Hygiene Data'!$D$12,0,10*ROW('Hygiene Data'!D194))="","",OFFSET('Hygiene Data'!$D$12,0,10*ROW('Hygiene Data'!D194)))</f>
        <v/>
      </c>
      <c r="DQ200" s="371" t="str">
        <f ca="1">+IF(OFFSET('Hygiene Data'!$D$13,0,10*ROW('Hygiene Data'!D194))="","",OFFSET('Hygiene Data'!$D$13,0,10*ROW('Hygiene Data'!D194)))</f>
        <v/>
      </c>
      <c r="DR200" s="371" t="str">
        <f ca="1">+IF(OFFSET('Hygiene Data'!$E$11,0,10*ROW('Hygiene Data'!E194))="","",OFFSET('Hygiene Data'!$E$11,0,10*ROW('Hygiene Data'!E194)))</f>
        <v/>
      </c>
      <c r="DS200" s="371" t="str">
        <f ca="1">+IF(OFFSET('Hygiene Data'!$E$12,0,10*ROW('Hygiene Data'!E194))="","",OFFSET('Hygiene Data'!$E$12,0,10*ROW('Hygiene Data'!E194)))</f>
        <v/>
      </c>
      <c r="DT200" s="371" t="str">
        <f ca="1">+IF(OFFSET('Hygiene Data'!$E$13,0,10*ROW('Hygiene Data'!E194))="","",OFFSET('Hygiene Data'!$E$13,0,10*ROW('Hygiene Data'!E194)))</f>
        <v/>
      </c>
      <c r="DU200" s="371" t="str">
        <f ca="1">+IF(OFFSET('Hygiene Data'!$F$11,0,10*ROW('Hygiene Data'!F194))="","",OFFSET('Hygiene Data'!$F$11,0,10*ROW('Hygiene Data'!F194)))</f>
        <v/>
      </c>
      <c r="DV200" s="371" t="str">
        <f ca="1">+IF(OFFSET('Hygiene Data'!$F$12,0,10*ROW('Hygiene Data'!F194))="","",OFFSET('Hygiene Data'!$F$12,0,10*ROW('Hygiene Data'!F194)))</f>
        <v/>
      </c>
      <c r="DW200" s="371" t="str">
        <f ca="1">+IF(OFFSET('Hygiene Data'!$F$13,0,10*ROW('Hygiene Data'!F194))="","",OFFSET('Hygiene Data'!$F$13,0,10*ROW('Hygiene Data'!F194)))</f>
        <v/>
      </c>
      <c r="DX200" s="371" t="str">
        <f ca="1">+IF(OFFSET('Hygiene Data'!$G$11,0,10*ROW('Hygiene Data'!G194))="","",OFFSET('Hygiene Data'!$G$11,0,10*ROW('Hygiene Data'!G194)))</f>
        <v/>
      </c>
      <c r="DY200" s="371" t="str">
        <f ca="1">+IF(OFFSET('Hygiene Data'!$G$12,0,10*ROW('Hygiene Data'!G194))="","",OFFSET('Hygiene Data'!$G$12,0,10*ROW('Hygiene Data'!G194)))</f>
        <v/>
      </c>
      <c r="DZ200" s="371" t="str">
        <f ca="1">+IF(OFFSET('Hygiene Data'!$G$13,0,10*ROW('Hygiene Data'!G194))="","",OFFSET('Hygiene Data'!$G$13,0,10*ROW('Hygiene Data'!G194)))</f>
        <v/>
      </c>
      <c r="EA200" s="371" t="str">
        <f ca="1">+IF(OFFSET('Hygiene Data'!$H$11,0,10*ROW('Hygiene Data'!H194))="","",OFFSET('Hygiene Data'!$H$11,0,10*ROW('Hygiene Data'!H194)))</f>
        <v/>
      </c>
      <c r="EB200" s="371" t="str">
        <f ca="1">+IF(OFFSET('Hygiene Data'!$H$12,0,10*ROW('Hygiene Data'!H194))="","",OFFSET('Hygiene Data'!$H$12,0,10*ROW('Hygiene Data'!H194)))</f>
        <v/>
      </c>
      <c r="EC200" s="371" t="str">
        <f ca="1">+IF(OFFSET('Hygiene Data'!$H$13,0,10*ROW('Hygiene Data'!H194))="","",OFFSET('Hygiene Data'!$H$13,0,10*ROW('Hygiene Data'!H194)))</f>
        <v/>
      </c>
      <c r="ED200" s="371" t="str">
        <f ca="1">+IF(OFFSET('Hygiene Data'!$I$11,0,10*ROW('Hygiene Data'!I194))="","",OFFSET('Hygiene Data'!$I$11,0,10*ROW('Hygiene Data'!I194)))</f>
        <v/>
      </c>
      <c r="EE200" s="371" t="str">
        <f ca="1">+IF(OFFSET('Hygiene Data'!$I$12,0,10*ROW('Hygiene Data'!I194))="","",OFFSET('Hygiene Data'!$I$12,0,10*ROW('Hygiene Data'!I194)))</f>
        <v/>
      </c>
      <c r="EF200" s="371" t="str">
        <f ca="1">+IF(OFFSET('Hygiene Data'!$I$13,0,10*ROW('Hygiene Data'!I194))="","",OFFSET('Hygiene Data'!$I$13,0,10*ROW('Hygiene Data'!I194)))</f>
        <v/>
      </c>
    </row>
    <row r="201" spans="1:136" x14ac:dyDescent="0.25">
      <c r="A201" s="480" t="str">
        <f ca="1">+IF(OFFSET('Water Data'!$B$2,0,10*ROW('Water Data'!E195))="","",OFFSET('Water Data'!$B$2,0,10*ROW('Water Data'!E195)))</f>
        <v/>
      </c>
      <c r="B201" s="480"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7" t="str">
        <f t="shared" ca="1" si="3"/>
        <v/>
      </c>
      <c r="D201" s="508"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8"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8"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8"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8"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8"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8"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8"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8"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8"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8"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8"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8"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8"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8"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8"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8"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8"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9"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9"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9"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9"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9"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9"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9"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9"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9"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9"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9"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9"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9"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9"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9"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9"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9"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9"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9"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9"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9"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9"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9"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9"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9"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9"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9"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9"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9"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9"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10"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6"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10"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10"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10"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10"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10"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10"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10"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10"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10"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10"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10"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10"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10"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10"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10"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10"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1" t="str">
        <f ca="1">+IF(OFFSET('Water Data'!$D$27,0,10*ROW('Water Data'!D195))="","",OFFSET('Water Data'!$D$27,0,10*ROW('Water Data'!D195)))</f>
        <v/>
      </c>
      <c r="BT201" s="371" t="str">
        <f ca="1">+IF(OFFSET('Water Data'!$D$28,0,10*ROW('Water Data'!D195))="","",OFFSET('Water Data'!$D$28,0,10*ROW('Water Data'!D195)))</f>
        <v/>
      </c>
      <c r="BU201" s="371" t="str">
        <f ca="1">+IF(OFFSET('Water Data'!$D$29,0,10*ROW('Water Data'!D195))="","",OFFSET('Water Data'!$D$29,0,10*ROW('Water Data'!D195)))</f>
        <v/>
      </c>
      <c r="BV201" s="371" t="str">
        <f ca="1">+IF(OFFSET('Water Data'!$E$27,0,10*ROW('Water Data'!E195))="","",OFFSET('Water Data'!$E$27,0,10*ROW('Water Data'!E195)))</f>
        <v/>
      </c>
      <c r="BW201" s="371" t="str">
        <f ca="1">+IF(OFFSET('Water Data'!$E$28,0,10*ROW('Water Data'!E195))="","",OFFSET('Water Data'!$E$28,0,10*ROW('Water Data'!E195)))</f>
        <v/>
      </c>
      <c r="BX201" s="371" t="str">
        <f ca="1">+IF(OFFSET('Water Data'!$E$29,0,10*ROW('Water Data'!E195))="","",OFFSET('Water Data'!$E$29,0,10*ROW('Water Data'!E195)))</f>
        <v/>
      </c>
      <c r="BY201" s="371" t="str">
        <f ca="1">+IF(OFFSET('Water Data'!$F$27,0,10*ROW('Water Data'!F195))="","",OFFSET('Water Data'!$F$27,0,10*ROW('Water Data'!F195)))</f>
        <v/>
      </c>
      <c r="BZ201" s="371" t="str">
        <f ca="1">+IF(OFFSET('Water Data'!$F$28,0,10*ROW('Water Data'!F195))="","",OFFSET('Water Data'!$F$28,0,10*ROW('Water Data'!F195)))</f>
        <v/>
      </c>
      <c r="CA201" s="371" t="str">
        <f ca="1">+IF(OFFSET('Water Data'!$F$29,0,10*ROW('Water Data'!F195))="","",OFFSET('Water Data'!$F$29,0,10*ROW('Water Data'!F195)))</f>
        <v/>
      </c>
      <c r="CB201" s="371" t="str">
        <f ca="1">+IF(OFFSET('Water Data'!$G$27,0,10*ROW('Water Data'!G195))="","",OFFSET('Water Data'!$G$27,0,10*ROW('Water Data'!G195)))</f>
        <v/>
      </c>
      <c r="CC201" s="371" t="str">
        <f ca="1">+IF(OFFSET('Water Data'!$G$28,0,10*ROW('Water Data'!G195))="","",OFFSET('Water Data'!$G$28,0,10*ROW('Water Data'!G195)))</f>
        <v/>
      </c>
      <c r="CD201" s="371" t="str">
        <f ca="1">+IF(OFFSET('Water Data'!$G$29,0,10*ROW('Water Data'!G195))="","",OFFSET('Water Data'!$G$29,0,10*ROW('Water Data'!G195)))</f>
        <v/>
      </c>
      <c r="CE201" s="371" t="str">
        <f ca="1">+IF(OFFSET('Water Data'!$H$27,0,10*ROW('Water Data'!H195))="","",OFFSET('Water Data'!$H$27,0,10*ROW('Water Data'!H195)))</f>
        <v/>
      </c>
      <c r="CF201" s="371" t="str">
        <f ca="1">+IF(OFFSET('Water Data'!$H$28,0,10*ROW('Water Data'!H195))="","",OFFSET('Water Data'!$H$28,0,10*ROW('Water Data'!H195)))</f>
        <v/>
      </c>
      <c r="CG201" s="371" t="str">
        <f ca="1">+IF(OFFSET('Water Data'!$H$29,0,10*ROW('Water Data'!H195))="","",OFFSET('Water Data'!$H$29,0,10*ROW('Water Data'!H195)))</f>
        <v/>
      </c>
      <c r="CH201" s="371" t="str">
        <f ca="1">+IF(OFFSET('Water Data'!$I$27,0,10*ROW('Water Data'!I195))="","",OFFSET('Water Data'!$I$27,0,10*ROW('Water Data'!I195)))</f>
        <v/>
      </c>
      <c r="CI201" s="371" t="str">
        <f ca="1">+IF(OFFSET('Water Data'!$I$28,0,10*ROW('Water Data'!I195))="","",OFFSET('Water Data'!$I$28,0,10*ROW('Water Data'!I195)))</f>
        <v/>
      </c>
      <c r="CJ201" s="371" t="str">
        <f ca="1">+IF(OFFSET('Water Data'!$I$29,0,10*ROW('Water Data'!I195))="","",OFFSET('Water Data'!$I$29,0,10*ROW('Water Data'!I195)))</f>
        <v/>
      </c>
      <c r="CK201" s="371" t="str">
        <f ca="1">+IF(OFFSET('Sanitation Data'!$D$28,0,10*ROW('Sanitation Data'!D195))="","",OFFSET('Sanitation Data'!$D$28,0,10*ROW('Sanitation Data'!D195)))</f>
        <v/>
      </c>
      <c r="CL201" s="371" t="str">
        <f ca="1">+IF(OFFSET('Sanitation Data'!$D$29,0,10*ROW('Sanitation Data'!D195))="","",OFFSET('Sanitation Data'!$D$29,0,10*ROW('Sanitation Data'!D195)))</f>
        <v/>
      </c>
      <c r="CM201" s="371" t="str">
        <f ca="1">+IF(OFFSET('Sanitation Data'!$D$30,0,10*ROW('Sanitation Data'!D195))="","",OFFSET('Sanitation Data'!$D$30,0,10*ROW('Sanitation Data'!D195)))</f>
        <v/>
      </c>
      <c r="CN201" s="371" t="str">
        <f ca="1">+IF(OFFSET('Sanitation Data'!$D$31,0,10*ROW('Sanitation Data'!D195))="","",OFFSET('Sanitation Data'!$D$31,0,10*ROW('Sanitation Data'!D195)))</f>
        <v/>
      </c>
      <c r="CO201" s="371" t="str">
        <f ca="1">+IF(OFFSET('Sanitation Data'!$D$32,0,10*ROW('Sanitation Data'!D195))="","",OFFSET('Sanitation Data'!$D$32,0,10*ROW('Sanitation Data'!D195)))</f>
        <v/>
      </c>
      <c r="CP201" s="371" t="str">
        <f ca="1">+IF(OFFSET('Sanitation Data'!$E$28,0,10*ROW('Sanitation Data'!E195))="","",OFFSET('Sanitation Data'!$E$28,0,10*ROW('Sanitation Data'!E195)))</f>
        <v/>
      </c>
      <c r="CQ201" s="371" t="str">
        <f ca="1">+IF(OFFSET('Sanitation Data'!$E$29,0,10*ROW('Sanitation Data'!E195))="","",OFFSET('Sanitation Data'!$E$29,0,10*ROW('Sanitation Data'!E195)))</f>
        <v/>
      </c>
      <c r="CR201" s="371" t="str">
        <f ca="1">+IF(OFFSET('Sanitation Data'!$E$30,0,10*ROW('Sanitation Data'!E195))="","",OFFSET('Sanitation Data'!$E$30,0,10*ROW('Sanitation Data'!E195)))</f>
        <v/>
      </c>
      <c r="CS201" s="371" t="str">
        <f ca="1">+IF(OFFSET('Sanitation Data'!$E$31,0,10*ROW('Sanitation Data'!E195))="","",OFFSET('Sanitation Data'!$E$31,0,10*ROW('Sanitation Data'!E195)))</f>
        <v/>
      </c>
      <c r="CT201" s="371" t="str">
        <f ca="1">+IF(OFFSET('Sanitation Data'!$E$32,0,10*ROW('Sanitation Data'!E195))="","",OFFSET('Sanitation Data'!$E$32,0,10*ROW('Sanitation Data'!E195)))</f>
        <v/>
      </c>
      <c r="CU201" s="371" t="str">
        <f ca="1">+IF(OFFSET('Sanitation Data'!$F$28,0,10*ROW('Sanitation Data'!F195))="","",OFFSET('Sanitation Data'!$F$28,0,10*ROW('Sanitation Data'!F195)))</f>
        <v/>
      </c>
      <c r="CV201" s="371" t="str">
        <f ca="1">+IF(OFFSET('Sanitation Data'!$F$29,0,10*ROW('Sanitation Data'!F195))="","",OFFSET('Sanitation Data'!$F$29,0,10*ROW('Sanitation Data'!F195)))</f>
        <v/>
      </c>
      <c r="CW201" s="371" t="str">
        <f ca="1">+IF(OFFSET('Sanitation Data'!$F$30,0,10*ROW('Sanitation Data'!F195))="","",OFFSET('Sanitation Data'!$F$30,0,10*ROW('Sanitation Data'!F195)))</f>
        <v/>
      </c>
      <c r="CX201" s="371" t="str">
        <f ca="1">+IF(OFFSET('Sanitation Data'!$F$31,0,10*ROW('Sanitation Data'!F195))="","",OFFSET('Sanitation Data'!$F$31,0,10*ROW('Sanitation Data'!F195)))</f>
        <v/>
      </c>
      <c r="CY201" s="371" t="str">
        <f ca="1">+IF(OFFSET('Sanitation Data'!$F$32,0,10*ROW('Sanitation Data'!F195))="","",OFFSET('Sanitation Data'!$F$32,0,10*ROW('Sanitation Data'!F195)))</f>
        <v/>
      </c>
      <c r="CZ201" s="371" t="str">
        <f ca="1">+IF(OFFSET('Sanitation Data'!$G$28,0,10*ROW('Sanitation Data'!G195))="","",OFFSET('Sanitation Data'!$G$28,0,10*ROW('Sanitation Data'!G195)))</f>
        <v/>
      </c>
      <c r="DA201" s="371" t="str">
        <f ca="1">+IF(OFFSET('Sanitation Data'!$G$29,0,10*ROW('Sanitation Data'!G195))="","",OFFSET('Sanitation Data'!$G$29,0,10*ROW('Sanitation Data'!G195)))</f>
        <v/>
      </c>
      <c r="DB201" s="371" t="str">
        <f ca="1">+IF(OFFSET('Sanitation Data'!$G$30,0,10*ROW('Sanitation Data'!G195))="","",OFFSET('Sanitation Data'!$G$30,0,10*ROW('Sanitation Data'!G195)))</f>
        <v/>
      </c>
      <c r="DC201" s="371" t="str">
        <f ca="1">+IF(OFFSET('Sanitation Data'!$G$31,0,10*ROW('Sanitation Data'!G195))="","",OFFSET('Sanitation Data'!$G$31,0,10*ROW('Sanitation Data'!G195)))</f>
        <v/>
      </c>
      <c r="DD201" s="371" t="str">
        <f ca="1">+IF(OFFSET('Sanitation Data'!$G$32,0,10*ROW('Sanitation Data'!G195))="","",OFFSET('Sanitation Data'!$G$32,0,10*ROW('Sanitation Data'!G195)))</f>
        <v/>
      </c>
      <c r="DE201" s="371" t="str">
        <f ca="1">+IF(OFFSET('Sanitation Data'!$H$28,0,10*ROW('Sanitation Data'!H195))="","",OFFSET('Sanitation Data'!$H$28,0,10*ROW('Sanitation Data'!H195)))</f>
        <v/>
      </c>
      <c r="DF201" s="371" t="str">
        <f ca="1">+IF(OFFSET('Sanitation Data'!$H$29,0,10*ROW('Sanitation Data'!H195))="","",OFFSET('Sanitation Data'!$H$29,0,10*ROW('Sanitation Data'!H195)))</f>
        <v/>
      </c>
      <c r="DG201" s="371" t="str">
        <f ca="1">+IF(OFFSET('Sanitation Data'!$H$30,0,10*ROW('Sanitation Data'!H195))="","",OFFSET('Sanitation Data'!$H$30,0,10*ROW('Sanitation Data'!H195)))</f>
        <v/>
      </c>
      <c r="DH201" s="371" t="str">
        <f ca="1">+IF(OFFSET('Sanitation Data'!$H$31,0,10*ROW('Sanitation Data'!H195))="","",OFFSET('Sanitation Data'!$H$31,0,10*ROW('Sanitation Data'!H195)))</f>
        <v/>
      </c>
      <c r="DI201" s="371" t="str">
        <f ca="1">+IF(OFFSET('Sanitation Data'!$H$32,0,10*ROW('Sanitation Data'!H195))="","",OFFSET('Sanitation Data'!$H$32,0,10*ROW('Sanitation Data'!H195)))</f>
        <v/>
      </c>
      <c r="DJ201" s="371" t="str">
        <f ca="1">+IF(OFFSET('Sanitation Data'!$I$28,0,10*ROW('Sanitation Data'!I195))="","",OFFSET('Sanitation Data'!$I$28,0,10*ROW('Sanitation Data'!I195)))</f>
        <v/>
      </c>
      <c r="DK201" s="371" t="str">
        <f ca="1">+IF(OFFSET('Sanitation Data'!$I$29,0,10*ROW('Sanitation Data'!I195))="","",OFFSET('Sanitation Data'!$I$29,0,10*ROW('Sanitation Data'!I195)))</f>
        <v/>
      </c>
      <c r="DL201" s="371" t="str">
        <f ca="1">+IF(OFFSET('Sanitation Data'!$I$30,0,10*ROW('Sanitation Data'!I195))="","",OFFSET('Sanitation Data'!$I$30,0,10*ROW('Sanitation Data'!I195)))</f>
        <v/>
      </c>
      <c r="DM201" s="371" t="str">
        <f ca="1">+IF(OFFSET('Sanitation Data'!$I$31,0,10*ROW('Sanitation Data'!I195))="","",OFFSET('Sanitation Data'!$I$31,0,10*ROW('Sanitation Data'!I195)))</f>
        <v/>
      </c>
      <c r="DN201" s="371" t="str">
        <f ca="1">+IF(OFFSET('Sanitation Data'!$I$32,0,10*ROW('Sanitation Data'!I195))="","",OFFSET('Sanitation Data'!$I$32,0,10*ROW('Sanitation Data'!I195)))</f>
        <v/>
      </c>
      <c r="DO201" s="371" t="str">
        <f ca="1">+IF(OFFSET('Hygiene Data'!$D$11,0,10*ROW('Hygiene Data'!D195))="","",OFFSET('Hygiene Data'!$D$11,0,10*ROW('Hygiene Data'!D195)))</f>
        <v/>
      </c>
      <c r="DP201" s="371" t="str">
        <f ca="1">+IF(OFFSET('Hygiene Data'!$D$12,0,10*ROW('Hygiene Data'!D195))="","",OFFSET('Hygiene Data'!$D$12,0,10*ROW('Hygiene Data'!D195)))</f>
        <v/>
      </c>
      <c r="DQ201" s="371" t="str">
        <f ca="1">+IF(OFFSET('Hygiene Data'!$D$13,0,10*ROW('Hygiene Data'!D195))="","",OFFSET('Hygiene Data'!$D$13,0,10*ROW('Hygiene Data'!D195)))</f>
        <v/>
      </c>
      <c r="DR201" s="371" t="str">
        <f ca="1">+IF(OFFSET('Hygiene Data'!$E$11,0,10*ROW('Hygiene Data'!E195))="","",OFFSET('Hygiene Data'!$E$11,0,10*ROW('Hygiene Data'!E195)))</f>
        <v/>
      </c>
      <c r="DS201" s="371" t="str">
        <f ca="1">+IF(OFFSET('Hygiene Data'!$E$12,0,10*ROW('Hygiene Data'!E195))="","",OFFSET('Hygiene Data'!$E$12,0,10*ROW('Hygiene Data'!E195)))</f>
        <v/>
      </c>
      <c r="DT201" s="371" t="str">
        <f ca="1">+IF(OFFSET('Hygiene Data'!$E$13,0,10*ROW('Hygiene Data'!E195))="","",OFFSET('Hygiene Data'!$E$13,0,10*ROW('Hygiene Data'!E195)))</f>
        <v/>
      </c>
      <c r="DU201" s="371" t="str">
        <f ca="1">+IF(OFFSET('Hygiene Data'!$F$11,0,10*ROW('Hygiene Data'!F195))="","",OFFSET('Hygiene Data'!$F$11,0,10*ROW('Hygiene Data'!F195)))</f>
        <v/>
      </c>
      <c r="DV201" s="371" t="str">
        <f ca="1">+IF(OFFSET('Hygiene Data'!$F$12,0,10*ROW('Hygiene Data'!F195))="","",OFFSET('Hygiene Data'!$F$12,0,10*ROW('Hygiene Data'!F195)))</f>
        <v/>
      </c>
      <c r="DW201" s="371" t="str">
        <f ca="1">+IF(OFFSET('Hygiene Data'!$F$13,0,10*ROW('Hygiene Data'!F195))="","",OFFSET('Hygiene Data'!$F$13,0,10*ROW('Hygiene Data'!F195)))</f>
        <v/>
      </c>
      <c r="DX201" s="371" t="str">
        <f ca="1">+IF(OFFSET('Hygiene Data'!$G$11,0,10*ROW('Hygiene Data'!G195))="","",OFFSET('Hygiene Data'!$G$11,0,10*ROW('Hygiene Data'!G195)))</f>
        <v/>
      </c>
      <c r="DY201" s="371" t="str">
        <f ca="1">+IF(OFFSET('Hygiene Data'!$G$12,0,10*ROW('Hygiene Data'!G195))="","",OFFSET('Hygiene Data'!$G$12,0,10*ROW('Hygiene Data'!G195)))</f>
        <v/>
      </c>
      <c r="DZ201" s="371" t="str">
        <f ca="1">+IF(OFFSET('Hygiene Data'!$G$13,0,10*ROW('Hygiene Data'!G195))="","",OFFSET('Hygiene Data'!$G$13,0,10*ROW('Hygiene Data'!G195)))</f>
        <v/>
      </c>
      <c r="EA201" s="371" t="str">
        <f ca="1">+IF(OFFSET('Hygiene Data'!$H$11,0,10*ROW('Hygiene Data'!H195))="","",OFFSET('Hygiene Data'!$H$11,0,10*ROW('Hygiene Data'!H195)))</f>
        <v/>
      </c>
      <c r="EB201" s="371" t="str">
        <f ca="1">+IF(OFFSET('Hygiene Data'!$H$12,0,10*ROW('Hygiene Data'!H195))="","",OFFSET('Hygiene Data'!$H$12,0,10*ROW('Hygiene Data'!H195)))</f>
        <v/>
      </c>
      <c r="EC201" s="371" t="str">
        <f ca="1">+IF(OFFSET('Hygiene Data'!$H$13,0,10*ROW('Hygiene Data'!H195))="","",OFFSET('Hygiene Data'!$H$13,0,10*ROW('Hygiene Data'!H195)))</f>
        <v/>
      </c>
      <c r="ED201" s="371" t="str">
        <f ca="1">+IF(OFFSET('Hygiene Data'!$I$11,0,10*ROW('Hygiene Data'!I195))="","",OFFSET('Hygiene Data'!$I$11,0,10*ROW('Hygiene Data'!I195)))</f>
        <v/>
      </c>
      <c r="EE201" s="371" t="str">
        <f ca="1">+IF(OFFSET('Hygiene Data'!$I$12,0,10*ROW('Hygiene Data'!I195))="","",OFFSET('Hygiene Data'!$I$12,0,10*ROW('Hygiene Data'!I195)))</f>
        <v/>
      </c>
      <c r="EF201" s="371" t="str">
        <f ca="1">+IF(OFFSET('Hygiene Data'!$I$13,0,10*ROW('Hygiene Data'!I195))="","",OFFSET('Hygiene Data'!$I$13,0,10*ROW('Hygiene Data'!I195)))</f>
        <v/>
      </c>
    </row>
    <row r="202" spans="1:136" x14ac:dyDescent="0.25">
      <c r="A202" s="480" t="str">
        <f ca="1">+IF(OFFSET('Water Data'!$B$2,0,10*ROW('Water Data'!E196))="","",OFFSET('Water Data'!$B$2,0,10*ROW('Water Data'!E196)))</f>
        <v/>
      </c>
      <c r="B202" s="480"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7" t="str">
        <f t="shared" ca="1" si="3"/>
        <v/>
      </c>
      <c r="D202" s="508"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8"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8"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8"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8"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8"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8"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8"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8"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8"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8"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8"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8"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8"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8"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8"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8"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8"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9"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9"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9"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9"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9"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9"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9"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9"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9"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9"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9"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9"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9"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9"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9"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9"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9"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9"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9"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9"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9"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9"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9"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9"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9"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9"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9"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9"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9"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9"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10"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6"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10"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10"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10"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10"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10"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10"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10"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10"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10"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10"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10"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10"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10"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10"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10"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10"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1" t="str">
        <f ca="1">+IF(OFFSET('Water Data'!$D$27,0,10*ROW('Water Data'!D196))="","",OFFSET('Water Data'!$D$27,0,10*ROW('Water Data'!D196)))</f>
        <v/>
      </c>
      <c r="BT202" s="371" t="str">
        <f ca="1">+IF(OFFSET('Water Data'!$D$28,0,10*ROW('Water Data'!D196))="","",OFFSET('Water Data'!$D$28,0,10*ROW('Water Data'!D196)))</f>
        <v/>
      </c>
      <c r="BU202" s="371" t="str">
        <f ca="1">+IF(OFFSET('Water Data'!$D$29,0,10*ROW('Water Data'!D196))="","",OFFSET('Water Data'!$D$29,0,10*ROW('Water Data'!D196)))</f>
        <v/>
      </c>
      <c r="BV202" s="371" t="str">
        <f ca="1">+IF(OFFSET('Water Data'!$E$27,0,10*ROW('Water Data'!E196))="","",OFFSET('Water Data'!$E$27,0,10*ROW('Water Data'!E196)))</f>
        <v/>
      </c>
      <c r="BW202" s="371" t="str">
        <f ca="1">+IF(OFFSET('Water Data'!$E$28,0,10*ROW('Water Data'!E196))="","",OFFSET('Water Data'!$E$28,0,10*ROW('Water Data'!E196)))</f>
        <v/>
      </c>
      <c r="BX202" s="371" t="str">
        <f ca="1">+IF(OFFSET('Water Data'!$E$29,0,10*ROW('Water Data'!E196))="","",OFFSET('Water Data'!$E$29,0,10*ROW('Water Data'!E196)))</f>
        <v/>
      </c>
      <c r="BY202" s="371" t="str">
        <f ca="1">+IF(OFFSET('Water Data'!$F$27,0,10*ROW('Water Data'!F196))="","",OFFSET('Water Data'!$F$27,0,10*ROW('Water Data'!F196)))</f>
        <v/>
      </c>
      <c r="BZ202" s="371" t="str">
        <f ca="1">+IF(OFFSET('Water Data'!$F$28,0,10*ROW('Water Data'!F196))="","",OFFSET('Water Data'!$F$28,0,10*ROW('Water Data'!F196)))</f>
        <v/>
      </c>
      <c r="CA202" s="371" t="str">
        <f ca="1">+IF(OFFSET('Water Data'!$F$29,0,10*ROW('Water Data'!F196))="","",OFFSET('Water Data'!$F$29,0,10*ROW('Water Data'!F196)))</f>
        <v/>
      </c>
      <c r="CB202" s="371" t="str">
        <f ca="1">+IF(OFFSET('Water Data'!$G$27,0,10*ROW('Water Data'!G196))="","",OFFSET('Water Data'!$G$27,0,10*ROW('Water Data'!G196)))</f>
        <v/>
      </c>
      <c r="CC202" s="371" t="str">
        <f ca="1">+IF(OFFSET('Water Data'!$G$28,0,10*ROW('Water Data'!G196))="","",OFFSET('Water Data'!$G$28,0,10*ROW('Water Data'!G196)))</f>
        <v/>
      </c>
      <c r="CD202" s="371" t="str">
        <f ca="1">+IF(OFFSET('Water Data'!$G$29,0,10*ROW('Water Data'!G196))="","",OFFSET('Water Data'!$G$29,0,10*ROW('Water Data'!G196)))</f>
        <v/>
      </c>
      <c r="CE202" s="371" t="str">
        <f ca="1">+IF(OFFSET('Water Data'!$H$27,0,10*ROW('Water Data'!H196))="","",OFFSET('Water Data'!$H$27,0,10*ROW('Water Data'!H196)))</f>
        <v/>
      </c>
      <c r="CF202" s="371" t="str">
        <f ca="1">+IF(OFFSET('Water Data'!$H$28,0,10*ROW('Water Data'!H196))="","",OFFSET('Water Data'!$H$28,0,10*ROW('Water Data'!H196)))</f>
        <v/>
      </c>
      <c r="CG202" s="371" t="str">
        <f ca="1">+IF(OFFSET('Water Data'!$H$29,0,10*ROW('Water Data'!H196))="","",OFFSET('Water Data'!$H$29,0,10*ROW('Water Data'!H196)))</f>
        <v/>
      </c>
      <c r="CH202" s="371" t="str">
        <f ca="1">+IF(OFFSET('Water Data'!$I$27,0,10*ROW('Water Data'!I196))="","",OFFSET('Water Data'!$I$27,0,10*ROW('Water Data'!I196)))</f>
        <v/>
      </c>
      <c r="CI202" s="371" t="str">
        <f ca="1">+IF(OFFSET('Water Data'!$I$28,0,10*ROW('Water Data'!I196))="","",OFFSET('Water Data'!$I$28,0,10*ROW('Water Data'!I196)))</f>
        <v/>
      </c>
      <c r="CJ202" s="371" t="str">
        <f ca="1">+IF(OFFSET('Water Data'!$I$29,0,10*ROW('Water Data'!I196))="","",OFFSET('Water Data'!$I$29,0,10*ROW('Water Data'!I196)))</f>
        <v/>
      </c>
      <c r="CK202" s="371" t="str">
        <f ca="1">+IF(OFFSET('Sanitation Data'!$D$28,0,10*ROW('Sanitation Data'!D196))="","",OFFSET('Sanitation Data'!$D$28,0,10*ROW('Sanitation Data'!D196)))</f>
        <v/>
      </c>
      <c r="CL202" s="371" t="str">
        <f ca="1">+IF(OFFSET('Sanitation Data'!$D$29,0,10*ROW('Sanitation Data'!D196))="","",OFFSET('Sanitation Data'!$D$29,0,10*ROW('Sanitation Data'!D196)))</f>
        <v/>
      </c>
      <c r="CM202" s="371" t="str">
        <f ca="1">+IF(OFFSET('Sanitation Data'!$D$30,0,10*ROW('Sanitation Data'!D196))="","",OFFSET('Sanitation Data'!$D$30,0,10*ROW('Sanitation Data'!D196)))</f>
        <v/>
      </c>
      <c r="CN202" s="371" t="str">
        <f ca="1">+IF(OFFSET('Sanitation Data'!$D$31,0,10*ROW('Sanitation Data'!D196))="","",OFFSET('Sanitation Data'!$D$31,0,10*ROW('Sanitation Data'!D196)))</f>
        <v/>
      </c>
      <c r="CO202" s="371" t="str">
        <f ca="1">+IF(OFFSET('Sanitation Data'!$D$32,0,10*ROW('Sanitation Data'!D196))="","",OFFSET('Sanitation Data'!$D$32,0,10*ROW('Sanitation Data'!D196)))</f>
        <v/>
      </c>
      <c r="CP202" s="371" t="str">
        <f ca="1">+IF(OFFSET('Sanitation Data'!$E$28,0,10*ROW('Sanitation Data'!E196))="","",OFFSET('Sanitation Data'!$E$28,0,10*ROW('Sanitation Data'!E196)))</f>
        <v/>
      </c>
      <c r="CQ202" s="371" t="str">
        <f ca="1">+IF(OFFSET('Sanitation Data'!$E$29,0,10*ROW('Sanitation Data'!E196))="","",OFFSET('Sanitation Data'!$E$29,0,10*ROW('Sanitation Data'!E196)))</f>
        <v/>
      </c>
      <c r="CR202" s="371" t="str">
        <f ca="1">+IF(OFFSET('Sanitation Data'!$E$30,0,10*ROW('Sanitation Data'!E196))="","",OFFSET('Sanitation Data'!$E$30,0,10*ROW('Sanitation Data'!E196)))</f>
        <v/>
      </c>
      <c r="CS202" s="371" t="str">
        <f ca="1">+IF(OFFSET('Sanitation Data'!$E$31,0,10*ROW('Sanitation Data'!E196))="","",OFFSET('Sanitation Data'!$E$31,0,10*ROW('Sanitation Data'!E196)))</f>
        <v/>
      </c>
      <c r="CT202" s="371" t="str">
        <f ca="1">+IF(OFFSET('Sanitation Data'!$E$32,0,10*ROW('Sanitation Data'!E196))="","",OFFSET('Sanitation Data'!$E$32,0,10*ROW('Sanitation Data'!E196)))</f>
        <v/>
      </c>
      <c r="CU202" s="371" t="str">
        <f ca="1">+IF(OFFSET('Sanitation Data'!$F$28,0,10*ROW('Sanitation Data'!F196))="","",OFFSET('Sanitation Data'!$F$28,0,10*ROW('Sanitation Data'!F196)))</f>
        <v/>
      </c>
      <c r="CV202" s="371" t="str">
        <f ca="1">+IF(OFFSET('Sanitation Data'!$F$29,0,10*ROW('Sanitation Data'!F196))="","",OFFSET('Sanitation Data'!$F$29,0,10*ROW('Sanitation Data'!F196)))</f>
        <v/>
      </c>
      <c r="CW202" s="371" t="str">
        <f ca="1">+IF(OFFSET('Sanitation Data'!$F$30,0,10*ROW('Sanitation Data'!F196))="","",OFFSET('Sanitation Data'!$F$30,0,10*ROW('Sanitation Data'!F196)))</f>
        <v/>
      </c>
      <c r="CX202" s="371" t="str">
        <f ca="1">+IF(OFFSET('Sanitation Data'!$F$31,0,10*ROW('Sanitation Data'!F196))="","",OFFSET('Sanitation Data'!$F$31,0,10*ROW('Sanitation Data'!F196)))</f>
        <v/>
      </c>
      <c r="CY202" s="371" t="str">
        <f ca="1">+IF(OFFSET('Sanitation Data'!$F$32,0,10*ROW('Sanitation Data'!F196))="","",OFFSET('Sanitation Data'!$F$32,0,10*ROW('Sanitation Data'!F196)))</f>
        <v/>
      </c>
      <c r="CZ202" s="371" t="str">
        <f ca="1">+IF(OFFSET('Sanitation Data'!$G$28,0,10*ROW('Sanitation Data'!G196))="","",OFFSET('Sanitation Data'!$G$28,0,10*ROW('Sanitation Data'!G196)))</f>
        <v/>
      </c>
      <c r="DA202" s="371" t="str">
        <f ca="1">+IF(OFFSET('Sanitation Data'!$G$29,0,10*ROW('Sanitation Data'!G196))="","",OFFSET('Sanitation Data'!$G$29,0,10*ROW('Sanitation Data'!G196)))</f>
        <v/>
      </c>
      <c r="DB202" s="371" t="str">
        <f ca="1">+IF(OFFSET('Sanitation Data'!$G$30,0,10*ROW('Sanitation Data'!G196))="","",OFFSET('Sanitation Data'!$G$30,0,10*ROW('Sanitation Data'!G196)))</f>
        <v/>
      </c>
      <c r="DC202" s="371" t="str">
        <f ca="1">+IF(OFFSET('Sanitation Data'!$G$31,0,10*ROW('Sanitation Data'!G196))="","",OFFSET('Sanitation Data'!$G$31,0,10*ROW('Sanitation Data'!G196)))</f>
        <v/>
      </c>
      <c r="DD202" s="371" t="str">
        <f ca="1">+IF(OFFSET('Sanitation Data'!$G$32,0,10*ROW('Sanitation Data'!G196))="","",OFFSET('Sanitation Data'!$G$32,0,10*ROW('Sanitation Data'!G196)))</f>
        <v/>
      </c>
      <c r="DE202" s="371" t="str">
        <f ca="1">+IF(OFFSET('Sanitation Data'!$H$28,0,10*ROW('Sanitation Data'!H196))="","",OFFSET('Sanitation Data'!$H$28,0,10*ROW('Sanitation Data'!H196)))</f>
        <v/>
      </c>
      <c r="DF202" s="371" t="str">
        <f ca="1">+IF(OFFSET('Sanitation Data'!$H$29,0,10*ROW('Sanitation Data'!H196))="","",OFFSET('Sanitation Data'!$H$29,0,10*ROW('Sanitation Data'!H196)))</f>
        <v/>
      </c>
      <c r="DG202" s="371" t="str">
        <f ca="1">+IF(OFFSET('Sanitation Data'!$H$30,0,10*ROW('Sanitation Data'!H196))="","",OFFSET('Sanitation Data'!$H$30,0,10*ROW('Sanitation Data'!H196)))</f>
        <v/>
      </c>
      <c r="DH202" s="371" t="str">
        <f ca="1">+IF(OFFSET('Sanitation Data'!$H$31,0,10*ROW('Sanitation Data'!H196))="","",OFFSET('Sanitation Data'!$H$31,0,10*ROW('Sanitation Data'!H196)))</f>
        <v/>
      </c>
      <c r="DI202" s="371" t="str">
        <f ca="1">+IF(OFFSET('Sanitation Data'!$H$32,0,10*ROW('Sanitation Data'!H196))="","",OFFSET('Sanitation Data'!$H$32,0,10*ROW('Sanitation Data'!H196)))</f>
        <v/>
      </c>
      <c r="DJ202" s="371" t="str">
        <f ca="1">+IF(OFFSET('Sanitation Data'!$I$28,0,10*ROW('Sanitation Data'!I196))="","",OFFSET('Sanitation Data'!$I$28,0,10*ROW('Sanitation Data'!I196)))</f>
        <v/>
      </c>
      <c r="DK202" s="371" t="str">
        <f ca="1">+IF(OFFSET('Sanitation Data'!$I$29,0,10*ROW('Sanitation Data'!I196))="","",OFFSET('Sanitation Data'!$I$29,0,10*ROW('Sanitation Data'!I196)))</f>
        <v/>
      </c>
      <c r="DL202" s="371" t="str">
        <f ca="1">+IF(OFFSET('Sanitation Data'!$I$30,0,10*ROW('Sanitation Data'!I196))="","",OFFSET('Sanitation Data'!$I$30,0,10*ROW('Sanitation Data'!I196)))</f>
        <v/>
      </c>
      <c r="DM202" s="371" t="str">
        <f ca="1">+IF(OFFSET('Sanitation Data'!$I$31,0,10*ROW('Sanitation Data'!I196))="","",OFFSET('Sanitation Data'!$I$31,0,10*ROW('Sanitation Data'!I196)))</f>
        <v/>
      </c>
      <c r="DN202" s="371" t="str">
        <f ca="1">+IF(OFFSET('Sanitation Data'!$I$32,0,10*ROW('Sanitation Data'!I196))="","",OFFSET('Sanitation Data'!$I$32,0,10*ROW('Sanitation Data'!I196)))</f>
        <v/>
      </c>
      <c r="DO202" s="371" t="str">
        <f ca="1">+IF(OFFSET('Hygiene Data'!$D$11,0,10*ROW('Hygiene Data'!D196))="","",OFFSET('Hygiene Data'!$D$11,0,10*ROW('Hygiene Data'!D196)))</f>
        <v/>
      </c>
      <c r="DP202" s="371" t="str">
        <f ca="1">+IF(OFFSET('Hygiene Data'!$D$12,0,10*ROW('Hygiene Data'!D196))="","",OFFSET('Hygiene Data'!$D$12,0,10*ROW('Hygiene Data'!D196)))</f>
        <v/>
      </c>
      <c r="DQ202" s="371" t="str">
        <f ca="1">+IF(OFFSET('Hygiene Data'!$D$13,0,10*ROW('Hygiene Data'!D196))="","",OFFSET('Hygiene Data'!$D$13,0,10*ROW('Hygiene Data'!D196)))</f>
        <v/>
      </c>
      <c r="DR202" s="371" t="str">
        <f ca="1">+IF(OFFSET('Hygiene Data'!$E$11,0,10*ROW('Hygiene Data'!E196))="","",OFFSET('Hygiene Data'!$E$11,0,10*ROW('Hygiene Data'!E196)))</f>
        <v/>
      </c>
      <c r="DS202" s="371" t="str">
        <f ca="1">+IF(OFFSET('Hygiene Data'!$E$12,0,10*ROW('Hygiene Data'!E196))="","",OFFSET('Hygiene Data'!$E$12,0,10*ROW('Hygiene Data'!E196)))</f>
        <v/>
      </c>
      <c r="DT202" s="371" t="str">
        <f ca="1">+IF(OFFSET('Hygiene Data'!$E$13,0,10*ROW('Hygiene Data'!E196))="","",OFFSET('Hygiene Data'!$E$13,0,10*ROW('Hygiene Data'!E196)))</f>
        <v/>
      </c>
      <c r="DU202" s="371" t="str">
        <f ca="1">+IF(OFFSET('Hygiene Data'!$F$11,0,10*ROW('Hygiene Data'!F196))="","",OFFSET('Hygiene Data'!$F$11,0,10*ROW('Hygiene Data'!F196)))</f>
        <v/>
      </c>
      <c r="DV202" s="371" t="str">
        <f ca="1">+IF(OFFSET('Hygiene Data'!$F$12,0,10*ROW('Hygiene Data'!F196))="","",OFFSET('Hygiene Data'!$F$12,0,10*ROW('Hygiene Data'!F196)))</f>
        <v/>
      </c>
      <c r="DW202" s="371" t="str">
        <f ca="1">+IF(OFFSET('Hygiene Data'!$F$13,0,10*ROW('Hygiene Data'!F196))="","",OFFSET('Hygiene Data'!$F$13,0,10*ROW('Hygiene Data'!F196)))</f>
        <v/>
      </c>
      <c r="DX202" s="371" t="str">
        <f ca="1">+IF(OFFSET('Hygiene Data'!$G$11,0,10*ROW('Hygiene Data'!G196))="","",OFFSET('Hygiene Data'!$G$11,0,10*ROW('Hygiene Data'!G196)))</f>
        <v/>
      </c>
      <c r="DY202" s="371" t="str">
        <f ca="1">+IF(OFFSET('Hygiene Data'!$G$12,0,10*ROW('Hygiene Data'!G196))="","",OFFSET('Hygiene Data'!$G$12,0,10*ROW('Hygiene Data'!G196)))</f>
        <v/>
      </c>
      <c r="DZ202" s="371" t="str">
        <f ca="1">+IF(OFFSET('Hygiene Data'!$G$13,0,10*ROW('Hygiene Data'!G196))="","",OFFSET('Hygiene Data'!$G$13,0,10*ROW('Hygiene Data'!G196)))</f>
        <v/>
      </c>
      <c r="EA202" s="371" t="str">
        <f ca="1">+IF(OFFSET('Hygiene Data'!$H$11,0,10*ROW('Hygiene Data'!H196))="","",OFFSET('Hygiene Data'!$H$11,0,10*ROW('Hygiene Data'!H196)))</f>
        <v/>
      </c>
      <c r="EB202" s="371" t="str">
        <f ca="1">+IF(OFFSET('Hygiene Data'!$H$12,0,10*ROW('Hygiene Data'!H196))="","",OFFSET('Hygiene Data'!$H$12,0,10*ROW('Hygiene Data'!H196)))</f>
        <v/>
      </c>
      <c r="EC202" s="371" t="str">
        <f ca="1">+IF(OFFSET('Hygiene Data'!$H$13,0,10*ROW('Hygiene Data'!H196))="","",OFFSET('Hygiene Data'!$H$13,0,10*ROW('Hygiene Data'!H196)))</f>
        <v/>
      </c>
      <c r="ED202" s="371" t="str">
        <f ca="1">+IF(OFFSET('Hygiene Data'!$I$11,0,10*ROW('Hygiene Data'!I196))="","",OFFSET('Hygiene Data'!$I$11,0,10*ROW('Hygiene Data'!I196)))</f>
        <v/>
      </c>
      <c r="EE202" s="371" t="str">
        <f ca="1">+IF(OFFSET('Hygiene Data'!$I$12,0,10*ROW('Hygiene Data'!I196))="","",OFFSET('Hygiene Data'!$I$12,0,10*ROW('Hygiene Data'!I196)))</f>
        <v/>
      </c>
      <c r="EF202" s="371" t="str">
        <f ca="1">+IF(OFFSET('Hygiene Data'!$I$13,0,10*ROW('Hygiene Data'!I196))="","",OFFSET('Hygiene Data'!$I$13,0,10*ROW('Hygiene Data'!I196)))</f>
        <v/>
      </c>
    </row>
    <row r="203" spans="1:136" x14ac:dyDescent="0.25">
      <c r="A203" s="480" t="str">
        <f ca="1">+IF(OFFSET('Water Data'!$B$2,0,10*ROW('Water Data'!E197))="","",OFFSET('Water Data'!$B$2,0,10*ROW('Water Data'!E197)))</f>
        <v/>
      </c>
      <c r="B203" s="480"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7" t="str">
        <f t="shared" ca="1" si="3"/>
        <v/>
      </c>
      <c r="D203" s="508"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8"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8"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8"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8"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8"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8"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8"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8"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8"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8"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8"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8"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8"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8"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8"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8"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8"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9"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9"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9"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9"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9"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9"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9"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9"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9"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9"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9"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9"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9"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9"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9"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9"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9"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9"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9"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9"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9"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9"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9"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9"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9"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9"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9"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9"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9"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9"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10"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6"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10"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10"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10"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10"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10"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10"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10"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10"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10"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10"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10"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10"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10"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10"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10"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10"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1" t="str">
        <f ca="1">+IF(OFFSET('Water Data'!$D$27,0,10*ROW('Water Data'!D197))="","",OFFSET('Water Data'!$D$27,0,10*ROW('Water Data'!D197)))</f>
        <v/>
      </c>
      <c r="BT203" s="371" t="str">
        <f ca="1">+IF(OFFSET('Water Data'!$D$28,0,10*ROW('Water Data'!D197))="","",OFFSET('Water Data'!$D$28,0,10*ROW('Water Data'!D197)))</f>
        <v/>
      </c>
      <c r="BU203" s="371" t="str">
        <f ca="1">+IF(OFFSET('Water Data'!$D$29,0,10*ROW('Water Data'!D197))="","",OFFSET('Water Data'!$D$29,0,10*ROW('Water Data'!D197)))</f>
        <v/>
      </c>
      <c r="BV203" s="371" t="str">
        <f ca="1">+IF(OFFSET('Water Data'!$E$27,0,10*ROW('Water Data'!E197))="","",OFFSET('Water Data'!$E$27,0,10*ROW('Water Data'!E197)))</f>
        <v/>
      </c>
      <c r="BW203" s="371" t="str">
        <f ca="1">+IF(OFFSET('Water Data'!$E$28,0,10*ROW('Water Data'!E197))="","",OFFSET('Water Data'!$E$28,0,10*ROW('Water Data'!E197)))</f>
        <v/>
      </c>
      <c r="BX203" s="371" t="str">
        <f ca="1">+IF(OFFSET('Water Data'!$E$29,0,10*ROW('Water Data'!E197))="","",OFFSET('Water Data'!$E$29,0,10*ROW('Water Data'!E197)))</f>
        <v/>
      </c>
      <c r="BY203" s="371" t="str">
        <f ca="1">+IF(OFFSET('Water Data'!$F$27,0,10*ROW('Water Data'!F197))="","",OFFSET('Water Data'!$F$27,0,10*ROW('Water Data'!F197)))</f>
        <v/>
      </c>
      <c r="BZ203" s="371" t="str">
        <f ca="1">+IF(OFFSET('Water Data'!$F$28,0,10*ROW('Water Data'!F197))="","",OFFSET('Water Data'!$F$28,0,10*ROW('Water Data'!F197)))</f>
        <v/>
      </c>
      <c r="CA203" s="371" t="str">
        <f ca="1">+IF(OFFSET('Water Data'!$F$29,0,10*ROW('Water Data'!F197))="","",OFFSET('Water Data'!$F$29,0,10*ROW('Water Data'!F197)))</f>
        <v/>
      </c>
      <c r="CB203" s="371" t="str">
        <f ca="1">+IF(OFFSET('Water Data'!$G$27,0,10*ROW('Water Data'!G197))="","",OFFSET('Water Data'!$G$27,0,10*ROW('Water Data'!G197)))</f>
        <v/>
      </c>
      <c r="CC203" s="371" t="str">
        <f ca="1">+IF(OFFSET('Water Data'!$G$28,0,10*ROW('Water Data'!G197))="","",OFFSET('Water Data'!$G$28,0,10*ROW('Water Data'!G197)))</f>
        <v/>
      </c>
      <c r="CD203" s="371" t="str">
        <f ca="1">+IF(OFFSET('Water Data'!$G$29,0,10*ROW('Water Data'!G197))="","",OFFSET('Water Data'!$G$29,0,10*ROW('Water Data'!G197)))</f>
        <v/>
      </c>
      <c r="CE203" s="371" t="str">
        <f ca="1">+IF(OFFSET('Water Data'!$H$27,0,10*ROW('Water Data'!H197))="","",OFFSET('Water Data'!$H$27,0,10*ROW('Water Data'!H197)))</f>
        <v/>
      </c>
      <c r="CF203" s="371" t="str">
        <f ca="1">+IF(OFFSET('Water Data'!$H$28,0,10*ROW('Water Data'!H197))="","",OFFSET('Water Data'!$H$28,0,10*ROW('Water Data'!H197)))</f>
        <v/>
      </c>
      <c r="CG203" s="371" t="str">
        <f ca="1">+IF(OFFSET('Water Data'!$H$29,0,10*ROW('Water Data'!H197))="","",OFFSET('Water Data'!$H$29,0,10*ROW('Water Data'!H197)))</f>
        <v/>
      </c>
      <c r="CH203" s="371" t="str">
        <f ca="1">+IF(OFFSET('Water Data'!$I$27,0,10*ROW('Water Data'!I197))="","",OFFSET('Water Data'!$I$27,0,10*ROW('Water Data'!I197)))</f>
        <v/>
      </c>
      <c r="CI203" s="371" t="str">
        <f ca="1">+IF(OFFSET('Water Data'!$I$28,0,10*ROW('Water Data'!I197))="","",OFFSET('Water Data'!$I$28,0,10*ROW('Water Data'!I197)))</f>
        <v/>
      </c>
      <c r="CJ203" s="371" t="str">
        <f ca="1">+IF(OFFSET('Water Data'!$I$29,0,10*ROW('Water Data'!I197))="","",OFFSET('Water Data'!$I$29,0,10*ROW('Water Data'!I197)))</f>
        <v/>
      </c>
      <c r="CK203" s="371" t="str">
        <f ca="1">+IF(OFFSET('Sanitation Data'!$D$28,0,10*ROW('Sanitation Data'!D197))="","",OFFSET('Sanitation Data'!$D$28,0,10*ROW('Sanitation Data'!D197)))</f>
        <v/>
      </c>
      <c r="CL203" s="371" t="str">
        <f ca="1">+IF(OFFSET('Sanitation Data'!$D$29,0,10*ROW('Sanitation Data'!D197))="","",OFFSET('Sanitation Data'!$D$29,0,10*ROW('Sanitation Data'!D197)))</f>
        <v/>
      </c>
      <c r="CM203" s="371" t="str">
        <f ca="1">+IF(OFFSET('Sanitation Data'!$D$30,0,10*ROW('Sanitation Data'!D197))="","",OFFSET('Sanitation Data'!$D$30,0,10*ROW('Sanitation Data'!D197)))</f>
        <v/>
      </c>
      <c r="CN203" s="371" t="str">
        <f ca="1">+IF(OFFSET('Sanitation Data'!$D$31,0,10*ROW('Sanitation Data'!D197))="","",OFFSET('Sanitation Data'!$D$31,0,10*ROW('Sanitation Data'!D197)))</f>
        <v/>
      </c>
      <c r="CO203" s="371" t="str">
        <f ca="1">+IF(OFFSET('Sanitation Data'!$D$32,0,10*ROW('Sanitation Data'!D197))="","",OFFSET('Sanitation Data'!$D$32,0,10*ROW('Sanitation Data'!D197)))</f>
        <v/>
      </c>
      <c r="CP203" s="371" t="str">
        <f ca="1">+IF(OFFSET('Sanitation Data'!$E$28,0,10*ROW('Sanitation Data'!E197))="","",OFFSET('Sanitation Data'!$E$28,0,10*ROW('Sanitation Data'!E197)))</f>
        <v/>
      </c>
      <c r="CQ203" s="371" t="str">
        <f ca="1">+IF(OFFSET('Sanitation Data'!$E$29,0,10*ROW('Sanitation Data'!E197))="","",OFFSET('Sanitation Data'!$E$29,0,10*ROW('Sanitation Data'!E197)))</f>
        <v/>
      </c>
      <c r="CR203" s="371" t="str">
        <f ca="1">+IF(OFFSET('Sanitation Data'!$E$30,0,10*ROW('Sanitation Data'!E197))="","",OFFSET('Sanitation Data'!$E$30,0,10*ROW('Sanitation Data'!E197)))</f>
        <v/>
      </c>
      <c r="CS203" s="371" t="str">
        <f ca="1">+IF(OFFSET('Sanitation Data'!$E$31,0,10*ROW('Sanitation Data'!E197))="","",OFFSET('Sanitation Data'!$E$31,0,10*ROW('Sanitation Data'!E197)))</f>
        <v/>
      </c>
      <c r="CT203" s="371" t="str">
        <f ca="1">+IF(OFFSET('Sanitation Data'!$E$32,0,10*ROW('Sanitation Data'!E197))="","",OFFSET('Sanitation Data'!$E$32,0,10*ROW('Sanitation Data'!E197)))</f>
        <v/>
      </c>
      <c r="CU203" s="371" t="str">
        <f ca="1">+IF(OFFSET('Sanitation Data'!$F$28,0,10*ROW('Sanitation Data'!F197))="","",OFFSET('Sanitation Data'!$F$28,0,10*ROW('Sanitation Data'!F197)))</f>
        <v/>
      </c>
      <c r="CV203" s="371" t="str">
        <f ca="1">+IF(OFFSET('Sanitation Data'!$F$29,0,10*ROW('Sanitation Data'!F197))="","",OFFSET('Sanitation Data'!$F$29,0,10*ROW('Sanitation Data'!F197)))</f>
        <v/>
      </c>
      <c r="CW203" s="371" t="str">
        <f ca="1">+IF(OFFSET('Sanitation Data'!$F$30,0,10*ROW('Sanitation Data'!F197))="","",OFFSET('Sanitation Data'!$F$30,0,10*ROW('Sanitation Data'!F197)))</f>
        <v/>
      </c>
      <c r="CX203" s="371" t="str">
        <f ca="1">+IF(OFFSET('Sanitation Data'!$F$31,0,10*ROW('Sanitation Data'!F197))="","",OFFSET('Sanitation Data'!$F$31,0,10*ROW('Sanitation Data'!F197)))</f>
        <v/>
      </c>
      <c r="CY203" s="371" t="str">
        <f ca="1">+IF(OFFSET('Sanitation Data'!$F$32,0,10*ROW('Sanitation Data'!F197))="","",OFFSET('Sanitation Data'!$F$32,0,10*ROW('Sanitation Data'!F197)))</f>
        <v/>
      </c>
      <c r="CZ203" s="371" t="str">
        <f ca="1">+IF(OFFSET('Sanitation Data'!$G$28,0,10*ROW('Sanitation Data'!G197))="","",OFFSET('Sanitation Data'!$G$28,0,10*ROW('Sanitation Data'!G197)))</f>
        <v/>
      </c>
      <c r="DA203" s="371" t="str">
        <f ca="1">+IF(OFFSET('Sanitation Data'!$G$29,0,10*ROW('Sanitation Data'!G197))="","",OFFSET('Sanitation Data'!$G$29,0,10*ROW('Sanitation Data'!G197)))</f>
        <v/>
      </c>
      <c r="DB203" s="371" t="str">
        <f ca="1">+IF(OFFSET('Sanitation Data'!$G$30,0,10*ROW('Sanitation Data'!G197))="","",OFFSET('Sanitation Data'!$G$30,0,10*ROW('Sanitation Data'!G197)))</f>
        <v/>
      </c>
      <c r="DC203" s="371" t="str">
        <f ca="1">+IF(OFFSET('Sanitation Data'!$G$31,0,10*ROW('Sanitation Data'!G197))="","",OFFSET('Sanitation Data'!$G$31,0,10*ROW('Sanitation Data'!G197)))</f>
        <v/>
      </c>
      <c r="DD203" s="371" t="str">
        <f ca="1">+IF(OFFSET('Sanitation Data'!$G$32,0,10*ROW('Sanitation Data'!G197))="","",OFFSET('Sanitation Data'!$G$32,0,10*ROW('Sanitation Data'!G197)))</f>
        <v/>
      </c>
      <c r="DE203" s="371" t="str">
        <f ca="1">+IF(OFFSET('Sanitation Data'!$H$28,0,10*ROW('Sanitation Data'!H197))="","",OFFSET('Sanitation Data'!$H$28,0,10*ROW('Sanitation Data'!H197)))</f>
        <v/>
      </c>
      <c r="DF203" s="371" t="str">
        <f ca="1">+IF(OFFSET('Sanitation Data'!$H$29,0,10*ROW('Sanitation Data'!H197))="","",OFFSET('Sanitation Data'!$H$29,0,10*ROW('Sanitation Data'!H197)))</f>
        <v/>
      </c>
      <c r="DG203" s="371" t="str">
        <f ca="1">+IF(OFFSET('Sanitation Data'!$H$30,0,10*ROW('Sanitation Data'!H197))="","",OFFSET('Sanitation Data'!$H$30,0,10*ROW('Sanitation Data'!H197)))</f>
        <v/>
      </c>
      <c r="DH203" s="371" t="str">
        <f ca="1">+IF(OFFSET('Sanitation Data'!$H$31,0,10*ROW('Sanitation Data'!H197))="","",OFFSET('Sanitation Data'!$H$31,0,10*ROW('Sanitation Data'!H197)))</f>
        <v/>
      </c>
      <c r="DI203" s="371" t="str">
        <f ca="1">+IF(OFFSET('Sanitation Data'!$H$32,0,10*ROW('Sanitation Data'!H197))="","",OFFSET('Sanitation Data'!$H$32,0,10*ROW('Sanitation Data'!H197)))</f>
        <v/>
      </c>
      <c r="DJ203" s="371" t="str">
        <f ca="1">+IF(OFFSET('Sanitation Data'!$I$28,0,10*ROW('Sanitation Data'!I197))="","",OFFSET('Sanitation Data'!$I$28,0,10*ROW('Sanitation Data'!I197)))</f>
        <v/>
      </c>
      <c r="DK203" s="371" t="str">
        <f ca="1">+IF(OFFSET('Sanitation Data'!$I$29,0,10*ROW('Sanitation Data'!I197))="","",OFFSET('Sanitation Data'!$I$29,0,10*ROW('Sanitation Data'!I197)))</f>
        <v/>
      </c>
      <c r="DL203" s="371" t="str">
        <f ca="1">+IF(OFFSET('Sanitation Data'!$I$30,0,10*ROW('Sanitation Data'!I197))="","",OFFSET('Sanitation Data'!$I$30,0,10*ROW('Sanitation Data'!I197)))</f>
        <v/>
      </c>
      <c r="DM203" s="371" t="str">
        <f ca="1">+IF(OFFSET('Sanitation Data'!$I$31,0,10*ROW('Sanitation Data'!I197))="","",OFFSET('Sanitation Data'!$I$31,0,10*ROW('Sanitation Data'!I197)))</f>
        <v/>
      </c>
      <c r="DN203" s="371" t="str">
        <f ca="1">+IF(OFFSET('Sanitation Data'!$I$32,0,10*ROW('Sanitation Data'!I197))="","",OFFSET('Sanitation Data'!$I$32,0,10*ROW('Sanitation Data'!I197)))</f>
        <v/>
      </c>
      <c r="DO203" s="371" t="str">
        <f ca="1">+IF(OFFSET('Hygiene Data'!$D$11,0,10*ROW('Hygiene Data'!D197))="","",OFFSET('Hygiene Data'!$D$11,0,10*ROW('Hygiene Data'!D197)))</f>
        <v/>
      </c>
      <c r="DP203" s="371" t="str">
        <f ca="1">+IF(OFFSET('Hygiene Data'!$D$12,0,10*ROW('Hygiene Data'!D197))="","",OFFSET('Hygiene Data'!$D$12,0,10*ROW('Hygiene Data'!D197)))</f>
        <v/>
      </c>
      <c r="DQ203" s="371" t="str">
        <f ca="1">+IF(OFFSET('Hygiene Data'!$D$13,0,10*ROW('Hygiene Data'!D197))="","",OFFSET('Hygiene Data'!$D$13,0,10*ROW('Hygiene Data'!D197)))</f>
        <v/>
      </c>
      <c r="DR203" s="371" t="str">
        <f ca="1">+IF(OFFSET('Hygiene Data'!$E$11,0,10*ROW('Hygiene Data'!E197))="","",OFFSET('Hygiene Data'!$E$11,0,10*ROW('Hygiene Data'!E197)))</f>
        <v/>
      </c>
      <c r="DS203" s="371" t="str">
        <f ca="1">+IF(OFFSET('Hygiene Data'!$E$12,0,10*ROW('Hygiene Data'!E197))="","",OFFSET('Hygiene Data'!$E$12,0,10*ROW('Hygiene Data'!E197)))</f>
        <v/>
      </c>
      <c r="DT203" s="371" t="str">
        <f ca="1">+IF(OFFSET('Hygiene Data'!$E$13,0,10*ROW('Hygiene Data'!E197))="","",OFFSET('Hygiene Data'!$E$13,0,10*ROW('Hygiene Data'!E197)))</f>
        <v/>
      </c>
      <c r="DU203" s="371" t="str">
        <f ca="1">+IF(OFFSET('Hygiene Data'!$F$11,0,10*ROW('Hygiene Data'!F197))="","",OFFSET('Hygiene Data'!$F$11,0,10*ROW('Hygiene Data'!F197)))</f>
        <v/>
      </c>
      <c r="DV203" s="371" t="str">
        <f ca="1">+IF(OFFSET('Hygiene Data'!$F$12,0,10*ROW('Hygiene Data'!F197))="","",OFFSET('Hygiene Data'!$F$12,0,10*ROW('Hygiene Data'!F197)))</f>
        <v/>
      </c>
      <c r="DW203" s="371" t="str">
        <f ca="1">+IF(OFFSET('Hygiene Data'!$F$13,0,10*ROW('Hygiene Data'!F197))="","",OFFSET('Hygiene Data'!$F$13,0,10*ROW('Hygiene Data'!F197)))</f>
        <v/>
      </c>
      <c r="DX203" s="371" t="str">
        <f ca="1">+IF(OFFSET('Hygiene Data'!$G$11,0,10*ROW('Hygiene Data'!G197))="","",OFFSET('Hygiene Data'!$G$11,0,10*ROW('Hygiene Data'!G197)))</f>
        <v/>
      </c>
      <c r="DY203" s="371" t="str">
        <f ca="1">+IF(OFFSET('Hygiene Data'!$G$12,0,10*ROW('Hygiene Data'!G197))="","",OFFSET('Hygiene Data'!$G$12,0,10*ROW('Hygiene Data'!G197)))</f>
        <v/>
      </c>
      <c r="DZ203" s="371" t="str">
        <f ca="1">+IF(OFFSET('Hygiene Data'!$G$13,0,10*ROW('Hygiene Data'!G197))="","",OFFSET('Hygiene Data'!$G$13,0,10*ROW('Hygiene Data'!G197)))</f>
        <v/>
      </c>
      <c r="EA203" s="371" t="str">
        <f ca="1">+IF(OFFSET('Hygiene Data'!$H$11,0,10*ROW('Hygiene Data'!H197))="","",OFFSET('Hygiene Data'!$H$11,0,10*ROW('Hygiene Data'!H197)))</f>
        <v/>
      </c>
      <c r="EB203" s="371" t="str">
        <f ca="1">+IF(OFFSET('Hygiene Data'!$H$12,0,10*ROW('Hygiene Data'!H197))="","",OFFSET('Hygiene Data'!$H$12,0,10*ROW('Hygiene Data'!H197)))</f>
        <v/>
      </c>
      <c r="EC203" s="371" t="str">
        <f ca="1">+IF(OFFSET('Hygiene Data'!$H$13,0,10*ROW('Hygiene Data'!H197))="","",OFFSET('Hygiene Data'!$H$13,0,10*ROW('Hygiene Data'!H197)))</f>
        <v/>
      </c>
      <c r="ED203" s="371" t="str">
        <f ca="1">+IF(OFFSET('Hygiene Data'!$I$11,0,10*ROW('Hygiene Data'!I197))="","",OFFSET('Hygiene Data'!$I$11,0,10*ROW('Hygiene Data'!I197)))</f>
        <v/>
      </c>
      <c r="EE203" s="371" t="str">
        <f ca="1">+IF(OFFSET('Hygiene Data'!$I$12,0,10*ROW('Hygiene Data'!I197))="","",OFFSET('Hygiene Data'!$I$12,0,10*ROW('Hygiene Data'!I197)))</f>
        <v/>
      </c>
      <c r="EF203" s="371" t="str">
        <f ca="1">+IF(OFFSET('Hygiene Data'!$I$13,0,10*ROW('Hygiene Data'!I197))="","",OFFSET('Hygiene Data'!$I$13,0,10*ROW('Hygiene Data'!I197)))</f>
        <v/>
      </c>
    </row>
    <row r="204" spans="1:136" x14ac:dyDescent="0.25">
      <c r="A204" s="480" t="str">
        <f ca="1">+IF(OFFSET('Water Data'!$B$2,0,10*ROW('Water Data'!E198))="","",OFFSET('Water Data'!$B$2,0,10*ROW('Water Data'!E198)))</f>
        <v/>
      </c>
      <c r="B204" s="480"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7" t="str">
        <f t="shared" ca="1" si="3"/>
        <v/>
      </c>
      <c r="D204" s="508"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8"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8"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8"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8"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8"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8"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8"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8"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8"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8"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8"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8"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8"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8"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8"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8"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8"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9"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9"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9"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9"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9"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9"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9"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9"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9"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9"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9"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9"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9"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9"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9"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9"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9"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9"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9"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9"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9"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9"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9"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9"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9"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9"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9"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9"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9"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9"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10"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6"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10"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10"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10"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10"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10"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10"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10"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10"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10"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10"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10"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10"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10"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10"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10"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10"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1" t="str">
        <f ca="1">+IF(OFFSET('Water Data'!$D$27,0,10*ROW('Water Data'!D198))="","",OFFSET('Water Data'!$D$27,0,10*ROW('Water Data'!D198)))</f>
        <v/>
      </c>
      <c r="BT204" s="371" t="str">
        <f ca="1">+IF(OFFSET('Water Data'!$D$28,0,10*ROW('Water Data'!D198))="","",OFFSET('Water Data'!$D$28,0,10*ROW('Water Data'!D198)))</f>
        <v/>
      </c>
      <c r="BU204" s="371" t="str">
        <f ca="1">+IF(OFFSET('Water Data'!$D$29,0,10*ROW('Water Data'!D198))="","",OFFSET('Water Data'!$D$29,0,10*ROW('Water Data'!D198)))</f>
        <v/>
      </c>
      <c r="BV204" s="371" t="str">
        <f ca="1">+IF(OFFSET('Water Data'!$E$27,0,10*ROW('Water Data'!E198))="","",OFFSET('Water Data'!$E$27,0,10*ROW('Water Data'!E198)))</f>
        <v/>
      </c>
      <c r="BW204" s="371" t="str">
        <f ca="1">+IF(OFFSET('Water Data'!$E$28,0,10*ROW('Water Data'!E198))="","",OFFSET('Water Data'!$E$28,0,10*ROW('Water Data'!E198)))</f>
        <v/>
      </c>
      <c r="BX204" s="371" t="str">
        <f ca="1">+IF(OFFSET('Water Data'!$E$29,0,10*ROW('Water Data'!E198))="","",OFFSET('Water Data'!$E$29,0,10*ROW('Water Data'!E198)))</f>
        <v/>
      </c>
      <c r="BY204" s="371" t="str">
        <f ca="1">+IF(OFFSET('Water Data'!$F$27,0,10*ROW('Water Data'!F198))="","",OFFSET('Water Data'!$F$27,0,10*ROW('Water Data'!F198)))</f>
        <v/>
      </c>
      <c r="BZ204" s="371" t="str">
        <f ca="1">+IF(OFFSET('Water Data'!$F$28,0,10*ROW('Water Data'!F198))="","",OFFSET('Water Data'!$F$28,0,10*ROW('Water Data'!F198)))</f>
        <v/>
      </c>
      <c r="CA204" s="371" t="str">
        <f ca="1">+IF(OFFSET('Water Data'!$F$29,0,10*ROW('Water Data'!F198))="","",OFFSET('Water Data'!$F$29,0,10*ROW('Water Data'!F198)))</f>
        <v/>
      </c>
      <c r="CB204" s="371" t="str">
        <f ca="1">+IF(OFFSET('Water Data'!$G$27,0,10*ROW('Water Data'!G198))="","",OFFSET('Water Data'!$G$27,0,10*ROW('Water Data'!G198)))</f>
        <v/>
      </c>
      <c r="CC204" s="371" t="str">
        <f ca="1">+IF(OFFSET('Water Data'!$G$28,0,10*ROW('Water Data'!G198))="","",OFFSET('Water Data'!$G$28,0,10*ROW('Water Data'!G198)))</f>
        <v/>
      </c>
      <c r="CD204" s="371" t="str">
        <f ca="1">+IF(OFFSET('Water Data'!$G$29,0,10*ROW('Water Data'!G198))="","",OFFSET('Water Data'!$G$29,0,10*ROW('Water Data'!G198)))</f>
        <v/>
      </c>
      <c r="CE204" s="371" t="str">
        <f ca="1">+IF(OFFSET('Water Data'!$H$27,0,10*ROW('Water Data'!H198))="","",OFFSET('Water Data'!$H$27,0,10*ROW('Water Data'!H198)))</f>
        <v/>
      </c>
      <c r="CF204" s="371" t="str">
        <f ca="1">+IF(OFFSET('Water Data'!$H$28,0,10*ROW('Water Data'!H198))="","",OFFSET('Water Data'!$H$28,0,10*ROW('Water Data'!H198)))</f>
        <v/>
      </c>
      <c r="CG204" s="371" t="str">
        <f ca="1">+IF(OFFSET('Water Data'!$H$29,0,10*ROW('Water Data'!H198))="","",OFFSET('Water Data'!$H$29,0,10*ROW('Water Data'!H198)))</f>
        <v/>
      </c>
      <c r="CH204" s="371" t="str">
        <f ca="1">+IF(OFFSET('Water Data'!$I$27,0,10*ROW('Water Data'!I198))="","",OFFSET('Water Data'!$I$27,0,10*ROW('Water Data'!I198)))</f>
        <v/>
      </c>
      <c r="CI204" s="371" t="str">
        <f ca="1">+IF(OFFSET('Water Data'!$I$28,0,10*ROW('Water Data'!I198))="","",OFFSET('Water Data'!$I$28,0,10*ROW('Water Data'!I198)))</f>
        <v/>
      </c>
      <c r="CJ204" s="371" t="str">
        <f ca="1">+IF(OFFSET('Water Data'!$I$29,0,10*ROW('Water Data'!I198))="","",OFFSET('Water Data'!$I$29,0,10*ROW('Water Data'!I198)))</f>
        <v/>
      </c>
      <c r="CK204" s="371" t="str">
        <f ca="1">+IF(OFFSET('Sanitation Data'!$D$28,0,10*ROW('Sanitation Data'!D198))="","",OFFSET('Sanitation Data'!$D$28,0,10*ROW('Sanitation Data'!D198)))</f>
        <v/>
      </c>
      <c r="CL204" s="371" t="str">
        <f ca="1">+IF(OFFSET('Sanitation Data'!$D$29,0,10*ROW('Sanitation Data'!D198))="","",OFFSET('Sanitation Data'!$D$29,0,10*ROW('Sanitation Data'!D198)))</f>
        <v/>
      </c>
      <c r="CM204" s="371" t="str">
        <f ca="1">+IF(OFFSET('Sanitation Data'!$D$30,0,10*ROW('Sanitation Data'!D198))="","",OFFSET('Sanitation Data'!$D$30,0,10*ROW('Sanitation Data'!D198)))</f>
        <v/>
      </c>
      <c r="CN204" s="371" t="str">
        <f ca="1">+IF(OFFSET('Sanitation Data'!$D$31,0,10*ROW('Sanitation Data'!D198))="","",OFFSET('Sanitation Data'!$D$31,0,10*ROW('Sanitation Data'!D198)))</f>
        <v/>
      </c>
      <c r="CO204" s="371" t="str">
        <f ca="1">+IF(OFFSET('Sanitation Data'!$D$32,0,10*ROW('Sanitation Data'!D198))="","",OFFSET('Sanitation Data'!$D$32,0,10*ROW('Sanitation Data'!D198)))</f>
        <v/>
      </c>
      <c r="CP204" s="371" t="str">
        <f ca="1">+IF(OFFSET('Sanitation Data'!$E$28,0,10*ROW('Sanitation Data'!E198))="","",OFFSET('Sanitation Data'!$E$28,0,10*ROW('Sanitation Data'!E198)))</f>
        <v/>
      </c>
      <c r="CQ204" s="371" t="str">
        <f ca="1">+IF(OFFSET('Sanitation Data'!$E$29,0,10*ROW('Sanitation Data'!E198))="","",OFFSET('Sanitation Data'!$E$29,0,10*ROW('Sanitation Data'!E198)))</f>
        <v/>
      </c>
      <c r="CR204" s="371" t="str">
        <f ca="1">+IF(OFFSET('Sanitation Data'!$E$30,0,10*ROW('Sanitation Data'!E198))="","",OFFSET('Sanitation Data'!$E$30,0,10*ROW('Sanitation Data'!E198)))</f>
        <v/>
      </c>
      <c r="CS204" s="371" t="str">
        <f ca="1">+IF(OFFSET('Sanitation Data'!$E$31,0,10*ROW('Sanitation Data'!E198))="","",OFFSET('Sanitation Data'!$E$31,0,10*ROW('Sanitation Data'!E198)))</f>
        <v/>
      </c>
      <c r="CT204" s="371" t="str">
        <f ca="1">+IF(OFFSET('Sanitation Data'!$E$32,0,10*ROW('Sanitation Data'!E198))="","",OFFSET('Sanitation Data'!$E$32,0,10*ROW('Sanitation Data'!E198)))</f>
        <v/>
      </c>
      <c r="CU204" s="371" t="str">
        <f ca="1">+IF(OFFSET('Sanitation Data'!$F$28,0,10*ROW('Sanitation Data'!F198))="","",OFFSET('Sanitation Data'!$F$28,0,10*ROW('Sanitation Data'!F198)))</f>
        <v/>
      </c>
      <c r="CV204" s="371" t="str">
        <f ca="1">+IF(OFFSET('Sanitation Data'!$F$29,0,10*ROW('Sanitation Data'!F198))="","",OFFSET('Sanitation Data'!$F$29,0,10*ROW('Sanitation Data'!F198)))</f>
        <v/>
      </c>
      <c r="CW204" s="371" t="str">
        <f ca="1">+IF(OFFSET('Sanitation Data'!$F$30,0,10*ROW('Sanitation Data'!F198))="","",OFFSET('Sanitation Data'!$F$30,0,10*ROW('Sanitation Data'!F198)))</f>
        <v/>
      </c>
      <c r="CX204" s="371" t="str">
        <f ca="1">+IF(OFFSET('Sanitation Data'!$F$31,0,10*ROW('Sanitation Data'!F198))="","",OFFSET('Sanitation Data'!$F$31,0,10*ROW('Sanitation Data'!F198)))</f>
        <v/>
      </c>
      <c r="CY204" s="371" t="str">
        <f ca="1">+IF(OFFSET('Sanitation Data'!$F$32,0,10*ROW('Sanitation Data'!F198))="","",OFFSET('Sanitation Data'!$F$32,0,10*ROW('Sanitation Data'!F198)))</f>
        <v/>
      </c>
      <c r="CZ204" s="371" t="str">
        <f ca="1">+IF(OFFSET('Sanitation Data'!$G$28,0,10*ROW('Sanitation Data'!G198))="","",OFFSET('Sanitation Data'!$G$28,0,10*ROW('Sanitation Data'!G198)))</f>
        <v/>
      </c>
      <c r="DA204" s="371" t="str">
        <f ca="1">+IF(OFFSET('Sanitation Data'!$G$29,0,10*ROW('Sanitation Data'!G198))="","",OFFSET('Sanitation Data'!$G$29,0,10*ROW('Sanitation Data'!G198)))</f>
        <v/>
      </c>
      <c r="DB204" s="371" t="str">
        <f ca="1">+IF(OFFSET('Sanitation Data'!$G$30,0,10*ROW('Sanitation Data'!G198))="","",OFFSET('Sanitation Data'!$G$30,0,10*ROW('Sanitation Data'!G198)))</f>
        <v/>
      </c>
      <c r="DC204" s="371" t="str">
        <f ca="1">+IF(OFFSET('Sanitation Data'!$G$31,0,10*ROW('Sanitation Data'!G198))="","",OFFSET('Sanitation Data'!$G$31,0,10*ROW('Sanitation Data'!G198)))</f>
        <v/>
      </c>
      <c r="DD204" s="371" t="str">
        <f ca="1">+IF(OFFSET('Sanitation Data'!$G$32,0,10*ROW('Sanitation Data'!G198))="","",OFFSET('Sanitation Data'!$G$32,0,10*ROW('Sanitation Data'!G198)))</f>
        <v/>
      </c>
      <c r="DE204" s="371" t="str">
        <f ca="1">+IF(OFFSET('Sanitation Data'!$H$28,0,10*ROW('Sanitation Data'!H198))="","",OFFSET('Sanitation Data'!$H$28,0,10*ROW('Sanitation Data'!H198)))</f>
        <v/>
      </c>
      <c r="DF204" s="371" t="str">
        <f ca="1">+IF(OFFSET('Sanitation Data'!$H$29,0,10*ROW('Sanitation Data'!H198))="","",OFFSET('Sanitation Data'!$H$29,0,10*ROW('Sanitation Data'!H198)))</f>
        <v/>
      </c>
      <c r="DG204" s="371" t="str">
        <f ca="1">+IF(OFFSET('Sanitation Data'!$H$30,0,10*ROW('Sanitation Data'!H198))="","",OFFSET('Sanitation Data'!$H$30,0,10*ROW('Sanitation Data'!H198)))</f>
        <v/>
      </c>
      <c r="DH204" s="371" t="str">
        <f ca="1">+IF(OFFSET('Sanitation Data'!$H$31,0,10*ROW('Sanitation Data'!H198))="","",OFFSET('Sanitation Data'!$H$31,0,10*ROW('Sanitation Data'!H198)))</f>
        <v/>
      </c>
      <c r="DI204" s="371" t="str">
        <f ca="1">+IF(OFFSET('Sanitation Data'!$H$32,0,10*ROW('Sanitation Data'!H198))="","",OFFSET('Sanitation Data'!$H$32,0,10*ROW('Sanitation Data'!H198)))</f>
        <v/>
      </c>
      <c r="DJ204" s="371" t="str">
        <f ca="1">+IF(OFFSET('Sanitation Data'!$I$28,0,10*ROW('Sanitation Data'!I198))="","",OFFSET('Sanitation Data'!$I$28,0,10*ROW('Sanitation Data'!I198)))</f>
        <v/>
      </c>
      <c r="DK204" s="371" t="str">
        <f ca="1">+IF(OFFSET('Sanitation Data'!$I$29,0,10*ROW('Sanitation Data'!I198))="","",OFFSET('Sanitation Data'!$I$29,0,10*ROW('Sanitation Data'!I198)))</f>
        <v/>
      </c>
      <c r="DL204" s="371" t="str">
        <f ca="1">+IF(OFFSET('Sanitation Data'!$I$30,0,10*ROW('Sanitation Data'!I198))="","",OFFSET('Sanitation Data'!$I$30,0,10*ROW('Sanitation Data'!I198)))</f>
        <v/>
      </c>
      <c r="DM204" s="371" t="str">
        <f ca="1">+IF(OFFSET('Sanitation Data'!$I$31,0,10*ROW('Sanitation Data'!I198))="","",OFFSET('Sanitation Data'!$I$31,0,10*ROW('Sanitation Data'!I198)))</f>
        <v/>
      </c>
      <c r="DN204" s="371" t="str">
        <f ca="1">+IF(OFFSET('Sanitation Data'!$I$32,0,10*ROW('Sanitation Data'!I198))="","",OFFSET('Sanitation Data'!$I$32,0,10*ROW('Sanitation Data'!I198)))</f>
        <v/>
      </c>
      <c r="DO204" s="371" t="str">
        <f ca="1">+IF(OFFSET('Hygiene Data'!$D$11,0,10*ROW('Hygiene Data'!D198))="","",OFFSET('Hygiene Data'!$D$11,0,10*ROW('Hygiene Data'!D198)))</f>
        <v/>
      </c>
      <c r="DP204" s="371" t="str">
        <f ca="1">+IF(OFFSET('Hygiene Data'!$D$12,0,10*ROW('Hygiene Data'!D198))="","",OFFSET('Hygiene Data'!$D$12,0,10*ROW('Hygiene Data'!D198)))</f>
        <v/>
      </c>
      <c r="DQ204" s="371" t="str">
        <f ca="1">+IF(OFFSET('Hygiene Data'!$D$13,0,10*ROW('Hygiene Data'!D198))="","",OFFSET('Hygiene Data'!$D$13,0,10*ROW('Hygiene Data'!D198)))</f>
        <v/>
      </c>
      <c r="DR204" s="371" t="str">
        <f ca="1">+IF(OFFSET('Hygiene Data'!$E$11,0,10*ROW('Hygiene Data'!E198))="","",OFFSET('Hygiene Data'!$E$11,0,10*ROW('Hygiene Data'!E198)))</f>
        <v/>
      </c>
      <c r="DS204" s="371" t="str">
        <f ca="1">+IF(OFFSET('Hygiene Data'!$E$12,0,10*ROW('Hygiene Data'!E198))="","",OFFSET('Hygiene Data'!$E$12,0,10*ROW('Hygiene Data'!E198)))</f>
        <v/>
      </c>
      <c r="DT204" s="371" t="str">
        <f ca="1">+IF(OFFSET('Hygiene Data'!$E$13,0,10*ROW('Hygiene Data'!E198))="","",OFFSET('Hygiene Data'!$E$13,0,10*ROW('Hygiene Data'!E198)))</f>
        <v/>
      </c>
      <c r="DU204" s="371" t="str">
        <f ca="1">+IF(OFFSET('Hygiene Data'!$F$11,0,10*ROW('Hygiene Data'!F198))="","",OFFSET('Hygiene Data'!$F$11,0,10*ROW('Hygiene Data'!F198)))</f>
        <v/>
      </c>
      <c r="DV204" s="371" t="str">
        <f ca="1">+IF(OFFSET('Hygiene Data'!$F$12,0,10*ROW('Hygiene Data'!F198))="","",OFFSET('Hygiene Data'!$F$12,0,10*ROW('Hygiene Data'!F198)))</f>
        <v/>
      </c>
      <c r="DW204" s="371" t="str">
        <f ca="1">+IF(OFFSET('Hygiene Data'!$F$13,0,10*ROW('Hygiene Data'!F198))="","",OFFSET('Hygiene Data'!$F$13,0,10*ROW('Hygiene Data'!F198)))</f>
        <v/>
      </c>
      <c r="DX204" s="371" t="str">
        <f ca="1">+IF(OFFSET('Hygiene Data'!$G$11,0,10*ROW('Hygiene Data'!G198))="","",OFFSET('Hygiene Data'!$G$11,0,10*ROW('Hygiene Data'!G198)))</f>
        <v/>
      </c>
      <c r="DY204" s="371" t="str">
        <f ca="1">+IF(OFFSET('Hygiene Data'!$G$12,0,10*ROW('Hygiene Data'!G198))="","",OFFSET('Hygiene Data'!$G$12,0,10*ROW('Hygiene Data'!G198)))</f>
        <v/>
      </c>
      <c r="DZ204" s="371" t="str">
        <f ca="1">+IF(OFFSET('Hygiene Data'!$G$13,0,10*ROW('Hygiene Data'!G198))="","",OFFSET('Hygiene Data'!$G$13,0,10*ROW('Hygiene Data'!G198)))</f>
        <v/>
      </c>
      <c r="EA204" s="371" t="str">
        <f ca="1">+IF(OFFSET('Hygiene Data'!$H$11,0,10*ROW('Hygiene Data'!H198))="","",OFFSET('Hygiene Data'!$H$11,0,10*ROW('Hygiene Data'!H198)))</f>
        <v/>
      </c>
      <c r="EB204" s="371" t="str">
        <f ca="1">+IF(OFFSET('Hygiene Data'!$H$12,0,10*ROW('Hygiene Data'!H198))="","",OFFSET('Hygiene Data'!$H$12,0,10*ROW('Hygiene Data'!H198)))</f>
        <v/>
      </c>
      <c r="EC204" s="371" t="str">
        <f ca="1">+IF(OFFSET('Hygiene Data'!$H$13,0,10*ROW('Hygiene Data'!H198))="","",OFFSET('Hygiene Data'!$H$13,0,10*ROW('Hygiene Data'!H198)))</f>
        <v/>
      </c>
      <c r="ED204" s="371" t="str">
        <f ca="1">+IF(OFFSET('Hygiene Data'!$I$11,0,10*ROW('Hygiene Data'!I198))="","",OFFSET('Hygiene Data'!$I$11,0,10*ROW('Hygiene Data'!I198)))</f>
        <v/>
      </c>
      <c r="EE204" s="371" t="str">
        <f ca="1">+IF(OFFSET('Hygiene Data'!$I$12,0,10*ROW('Hygiene Data'!I198))="","",OFFSET('Hygiene Data'!$I$12,0,10*ROW('Hygiene Data'!I198)))</f>
        <v/>
      </c>
      <c r="EF204" s="371" t="str">
        <f ca="1">+IF(OFFSET('Hygiene Data'!$I$13,0,10*ROW('Hygiene Data'!I198))="","",OFFSET('Hygiene Data'!$I$13,0,10*ROW('Hygiene Data'!I198)))</f>
        <v/>
      </c>
    </row>
    <row r="205" spans="1:136" x14ac:dyDescent="0.25">
      <c r="A205" s="480" t="str">
        <f ca="1">+IF(OFFSET('Water Data'!$B$2,0,10*ROW('Water Data'!E199))="","",OFFSET('Water Data'!$B$2,0,10*ROW('Water Data'!E199)))</f>
        <v/>
      </c>
      <c r="B205" s="480"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7" t="str">
        <f t="shared" ca="1" si="3"/>
        <v/>
      </c>
      <c r="D205" s="508"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8"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8"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8"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8"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8"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8"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8"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8"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8"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8"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8"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8"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8"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8"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8"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8"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8"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9"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9"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9"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9"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9"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9"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9"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9"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9"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9"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9"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9"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9"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9"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9"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9"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9"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9"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9"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9"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9"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9"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9"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9"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9"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9"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9"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9"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9"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9"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10"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6"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10"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10"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10"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10"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10"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10"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10"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10"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10"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10"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10"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10"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10"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10"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10"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10"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1" t="str">
        <f ca="1">+IF(OFFSET('Water Data'!$D$27,0,10*ROW('Water Data'!D199))="","",OFFSET('Water Data'!$D$27,0,10*ROW('Water Data'!D199)))</f>
        <v/>
      </c>
      <c r="BT205" s="371" t="str">
        <f ca="1">+IF(OFFSET('Water Data'!$D$28,0,10*ROW('Water Data'!D199))="","",OFFSET('Water Data'!$D$28,0,10*ROW('Water Data'!D199)))</f>
        <v/>
      </c>
      <c r="BU205" s="371" t="str">
        <f ca="1">+IF(OFFSET('Water Data'!$D$29,0,10*ROW('Water Data'!D199))="","",OFFSET('Water Data'!$D$29,0,10*ROW('Water Data'!D199)))</f>
        <v/>
      </c>
      <c r="BV205" s="371" t="str">
        <f ca="1">+IF(OFFSET('Water Data'!$E$27,0,10*ROW('Water Data'!E199))="","",OFFSET('Water Data'!$E$27,0,10*ROW('Water Data'!E199)))</f>
        <v/>
      </c>
      <c r="BW205" s="371" t="str">
        <f ca="1">+IF(OFFSET('Water Data'!$E$28,0,10*ROW('Water Data'!E199))="","",OFFSET('Water Data'!$E$28,0,10*ROW('Water Data'!E199)))</f>
        <v/>
      </c>
      <c r="BX205" s="371" t="str">
        <f ca="1">+IF(OFFSET('Water Data'!$E$29,0,10*ROW('Water Data'!E199))="","",OFFSET('Water Data'!$E$29,0,10*ROW('Water Data'!E199)))</f>
        <v/>
      </c>
      <c r="BY205" s="371" t="str">
        <f ca="1">+IF(OFFSET('Water Data'!$F$27,0,10*ROW('Water Data'!F199))="","",OFFSET('Water Data'!$F$27,0,10*ROW('Water Data'!F199)))</f>
        <v/>
      </c>
      <c r="BZ205" s="371" t="str">
        <f ca="1">+IF(OFFSET('Water Data'!$F$28,0,10*ROW('Water Data'!F199))="","",OFFSET('Water Data'!$F$28,0,10*ROW('Water Data'!F199)))</f>
        <v/>
      </c>
      <c r="CA205" s="371" t="str">
        <f ca="1">+IF(OFFSET('Water Data'!$F$29,0,10*ROW('Water Data'!F199))="","",OFFSET('Water Data'!$F$29,0,10*ROW('Water Data'!F199)))</f>
        <v/>
      </c>
      <c r="CB205" s="371" t="str">
        <f ca="1">+IF(OFFSET('Water Data'!$G$27,0,10*ROW('Water Data'!G199))="","",OFFSET('Water Data'!$G$27,0,10*ROW('Water Data'!G199)))</f>
        <v/>
      </c>
      <c r="CC205" s="371" t="str">
        <f ca="1">+IF(OFFSET('Water Data'!$G$28,0,10*ROW('Water Data'!G199))="","",OFFSET('Water Data'!$G$28,0,10*ROW('Water Data'!G199)))</f>
        <v/>
      </c>
      <c r="CD205" s="371" t="str">
        <f ca="1">+IF(OFFSET('Water Data'!$G$29,0,10*ROW('Water Data'!G199))="","",OFFSET('Water Data'!$G$29,0,10*ROW('Water Data'!G199)))</f>
        <v/>
      </c>
      <c r="CE205" s="371" t="str">
        <f ca="1">+IF(OFFSET('Water Data'!$H$27,0,10*ROW('Water Data'!H199))="","",OFFSET('Water Data'!$H$27,0,10*ROW('Water Data'!H199)))</f>
        <v/>
      </c>
      <c r="CF205" s="371" t="str">
        <f ca="1">+IF(OFFSET('Water Data'!$H$28,0,10*ROW('Water Data'!H199))="","",OFFSET('Water Data'!$H$28,0,10*ROW('Water Data'!H199)))</f>
        <v/>
      </c>
      <c r="CG205" s="371" t="str">
        <f ca="1">+IF(OFFSET('Water Data'!$H$29,0,10*ROW('Water Data'!H199))="","",OFFSET('Water Data'!$H$29,0,10*ROW('Water Data'!H199)))</f>
        <v/>
      </c>
      <c r="CH205" s="371" t="str">
        <f ca="1">+IF(OFFSET('Water Data'!$I$27,0,10*ROW('Water Data'!I199))="","",OFFSET('Water Data'!$I$27,0,10*ROW('Water Data'!I199)))</f>
        <v/>
      </c>
      <c r="CI205" s="371" t="str">
        <f ca="1">+IF(OFFSET('Water Data'!$I$28,0,10*ROW('Water Data'!I199))="","",OFFSET('Water Data'!$I$28,0,10*ROW('Water Data'!I199)))</f>
        <v/>
      </c>
      <c r="CJ205" s="371" t="str">
        <f ca="1">+IF(OFFSET('Water Data'!$I$29,0,10*ROW('Water Data'!I199))="","",OFFSET('Water Data'!$I$29,0,10*ROW('Water Data'!I199)))</f>
        <v/>
      </c>
      <c r="CK205" s="371" t="str">
        <f ca="1">+IF(OFFSET('Sanitation Data'!$D$28,0,10*ROW('Sanitation Data'!D199))="","",OFFSET('Sanitation Data'!$D$28,0,10*ROW('Sanitation Data'!D199)))</f>
        <v/>
      </c>
      <c r="CL205" s="371" t="str">
        <f ca="1">+IF(OFFSET('Sanitation Data'!$D$29,0,10*ROW('Sanitation Data'!D199))="","",OFFSET('Sanitation Data'!$D$29,0,10*ROW('Sanitation Data'!D199)))</f>
        <v/>
      </c>
      <c r="CM205" s="371" t="str">
        <f ca="1">+IF(OFFSET('Sanitation Data'!$D$30,0,10*ROW('Sanitation Data'!D199))="","",OFFSET('Sanitation Data'!$D$30,0,10*ROW('Sanitation Data'!D199)))</f>
        <v/>
      </c>
      <c r="CN205" s="371" t="str">
        <f ca="1">+IF(OFFSET('Sanitation Data'!$D$31,0,10*ROW('Sanitation Data'!D199))="","",OFFSET('Sanitation Data'!$D$31,0,10*ROW('Sanitation Data'!D199)))</f>
        <v/>
      </c>
      <c r="CO205" s="371" t="str">
        <f ca="1">+IF(OFFSET('Sanitation Data'!$D$32,0,10*ROW('Sanitation Data'!D199))="","",OFFSET('Sanitation Data'!$D$32,0,10*ROW('Sanitation Data'!D199)))</f>
        <v/>
      </c>
      <c r="CP205" s="371" t="str">
        <f ca="1">+IF(OFFSET('Sanitation Data'!$E$28,0,10*ROW('Sanitation Data'!E199))="","",OFFSET('Sanitation Data'!$E$28,0,10*ROW('Sanitation Data'!E199)))</f>
        <v/>
      </c>
      <c r="CQ205" s="371" t="str">
        <f ca="1">+IF(OFFSET('Sanitation Data'!$E$29,0,10*ROW('Sanitation Data'!E199))="","",OFFSET('Sanitation Data'!$E$29,0,10*ROW('Sanitation Data'!E199)))</f>
        <v/>
      </c>
      <c r="CR205" s="371" t="str">
        <f ca="1">+IF(OFFSET('Sanitation Data'!$E$30,0,10*ROW('Sanitation Data'!E199))="","",OFFSET('Sanitation Data'!$E$30,0,10*ROW('Sanitation Data'!E199)))</f>
        <v/>
      </c>
      <c r="CS205" s="371" t="str">
        <f ca="1">+IF(OFFSET('Sanitation Data'!$E$31,0,10*ROW('Sanitation Data'!E199))="","",OFFSET('Sanitation Data'!$E$31,0,10*ROW('Sanitation Data'!E199)))</f>
        <v/>
      </c>
      <c r="CT205" s="371" t="str">
        <f ca="1">+IF(OFFSET('Sanitation Data'!$E$32,0,10*ROW('Sanitation Data'!E199))="","",OFFSET('Sanitation Data'!$E$32,0,10*ROW('Sanitation Data'!E199)))</f>
        <v/>
      </c>
      <c r="CU205" s="371" t="str">
        <f ca="1">+IF(OFFSET('Sanitation Data'!$F$28,0,10*ROW('Sanitation Data'!F199))="","",OFFSET('Sanitation Data'!$F$28,0,10*ROW('Sanitation Data'!F199)))</f>
        <v/>
      </c>
      <c r="CV205" s="371" t="str">
        <f ca="1">+IF(OFFSET('Sanitation Data'!$F$29,0,10*ROW('Sanitation Data'!F199))="","",OFFSET('Sanitation Data'!$F$29,0,10*ROW('Sanitation Data'!F199)))</f>
        <v/>
      </c>
      <c r="CW205" s="371" t="str">
        <f ca="1">+IF(OFFSET('Sanitation Data'!$F$30,0,10*ROW('Sanitation Data'!F199))="","",OFFSET('Sanitation Data'!$F$30,0,10*ROW('Sanitation Data'!F199)))</f>
        <v/>
      </c>
      <c r="CX205" s="371" t="str">
        <f ca="1">+IF(OFFSET('Sanitation Data'!$F$31,0,10*ROW('Sanitation Data'!F199))="","",OFFSET('Sanitation Data'!$F$31,0,10*ROW('Sanitation Data'!F199)))</f>
        <v/>
      </c>
      <c r="CY205" s="371" t="str">
        <f ca="1">+IF(OFFSET('Sanitation Data'!$F$32,0,10*ROW('Sanitation Data'!F199))="","",OFFSET('Sanitation Data'!$F$32,0,10*ROW('Sanitation Data'!F199)))</f>
        <v/>
      </c>
      <c r="CZ205" s="371" t="str">
        <f ca="1">+IF(OFFSET('Sanitation Data'!$G$28,0,10*ROW('Sanitation Data'!G199))="","",OFFSET('Sanitation Data'!$G$28,0,10*ROW('Sanitation Data'!G199)))</f>
        <v/>
      </c>
      <c r="DA205" s="371" t="str">
        <f ca="1">+IF(OFFSET('Sanitation Data'!$G$29,0,10*ROW('Sanitation Data'!G199))="","",OFFSET('Sanitation Data'!$G$29,0,10*ROW('Sanitation Data'!G199)))</f>
        <v/>
      </c>
      <c r="DB205" s="371" t="str">
        <f ca="1">+IF(OFFSET('Sanitation Data'!$G$30,0,10*ROW('Sanitation Data'!G199))="","",OFFSET('Sanitation Data'!$G$30,0,10*ROW('Sanitation Data'!G199)))</f>
        <v/>
      </c>
      <c r="DC205" s="371" t="str">
        <f ca="1">+IF(OFFSET('Sanitation Data'!$G$31,0,10*ROW('Sanitation Data'!G199))="","",OFFSET('Sanitation Data'!$G$31,0,10*ROW('Sanitation Data'!G199)))</f>
        <v/>
      </c>
      <c r="DD205" s="371" t="str">
        <f ca="1">+IF(OFFSET('Sanitation Data'!$G$32,0,10*ROW('Sanitation Data'!G199))="","",OFFSET('Sanitation Data'!$G$32,0,10*ROW('Sanitation Data'!G199)))</f>
        <v/>
      </c>
      <c r="DE205" s="371" t="str">
        <f ca="1">+IF(OFFSET('Sanitation Data'!$H$28,0,10*ROW('Sanitation Data'!H199))="","",OFFSET('Sanitation Data'!$H$28,0,10*ROW('Sanitation Data'!H199)))</f>
        <v/>
      </c>
      <c r="DF205" s="371" t="str">
        <f ca="1">+IF(OFFSET('Sanitation Data'!$H$29,0,10*ROW('Sanitation Data'!H199))="","",OFFSET('Sanitation Data'!$H$29,0,10*ROW('Sanitation Data'!H199)))</f>
        <v/>
      </c>
      <c r="DG205" s="371" t="str">
        <f ca="1">+IF(OFFSET('Sanitation Data'!$H$30,0,10*ROW('Sanitation Data'!H199))="","",OFFSET('Sanitation Data'!$H$30,0,10*ROW('Sanitation Data'!H199)))</f>
        <v/>
      </c>
      <c r="DH205" s="371" t="str">
        <f ca="1">+IF(OFFSET('Sanitation Data'!$H$31,0,10*ROW('Sanitation Data'!H199))="","",OFFSET('Sanitation Data'!$H$31,0,10*ROW('Sanitation Data'!H199)))</f>
        <v/>
      </c>
      <c r="DI205" s="371" t="str">
        <f ca="1">+IF(OFFSET('Sanitation Data'!$H$32,0,10*ROW('Sanitation Data'!H199))="","",OFFSET('Sanitation Data'!$H$32,0,10*ROW('Sanitation Data'!H199)))</f>
        <v/>
      </c>
      <c r="DJ205" s="371" t="str">
        <f ca="1">+IF(OFFSET('Sanitation Data'!$I$28,0,10*ROW('Sanitation Data'!I199))="","",OFFSET('Sanitation Data'!$I$28,0,10*ROW('Sanitation Data'!I199)))</f>
        <v/>
      </c>
      <c r="DK205" s="371" t="str">
        <f ca="1">+IF(OFFSET('Sanitation Data'!$I$29,0,10*ROW('Sanitation Data'!I199))="","",OFFSET('Sanitation Data'!$I$29,0,10*ROW('Sanitation Data'!I199)))</f>
        <v/>
      </c>
      <c r="DL205" s="371" t="str">
        <f ca="1">+IF(OFFSET('Sanitation Data'!$I$30,0,10*ROW('Sanitation Data'!I199))="","",OFFSET('Sanitation Data'!$I$30,0,10*ROW('Sanitation Data'!I199)))</f>
        <v/>
      </c>
      <c r="DM205" s="371" t="str">
        <f ca="1">+IF(OFFSET('Sanitation Data'!$I$31,0,10*ROW('Sanitation Data'!I199))="","",OFFSET('Sanitation Data'!$I$31,0,10*ROW('Sanitation Data'!I199)))</f>
        <v/>
      </c>
      <c r="DN205" s="371" t="str">
        <f ca="1">+IF(OFFSET('Sanitation Data'!$I$32,0,10*ROW('Sanitation Data'!I199))="","",OFFSET('Sanitation Data'!$I$32,0,10*ROW('Sanitation Data'!I199)))</f>
        <v/>
      </c>
      <c r="DO205" s="371" t="str">
        <f ca="1">+IF(OFFSET('Hygiene Data'!$D$11,0,10*ROW('Hygiene Data'!D199))="","",OFFSET('Hygiene Data'!$D$11,0,10*ROW('Hygiene Data'!D199)))</f>
        <v/>
      </c>
      <c r="DP205" s="371" t="str">
        <f ca="1">+IF(OFFSET('Hygiene Data'!$D$12,0,10*ROW('Hygiene Data'!D199))="","",OFFSET('Hygiene Data'!$D$12,0,10*ROW('Hygiene Data'!D199)))</f>
        <v/>
      </c>
      <c r="DQ205" s="371" t="str">
        <f ca="1">+IF(OFFSET('Hygiene Data'!$D$13,0,10*ROW('Hygiene Data'!D199))="","",OFFSET('Hygiene Data'!$D$13,0,10*ROW('Hygiene Data'!D199)))</f>
        <v/>
      </c>
      <c r="DR205" s="371" t="str">
        <f ca="1">+IF(OFFSET('Hygiene Data'!$E$11,0,10*ROW('Hygiene Data'!E199))="","",OFFSET('Hygiene Data'!$E$11,0,10*ROW('Hygiene Data'!E199)))</f>
        <v/>
      </c>
      <c r="DS205" s="371" t="str">
        <f ca="1">+IF(OFFSET('Hygiene Data'!$E$12,0,10*ROW('Hygiene Data'!E199))="","",OFFSET('Hygiene Data'!$E$12,0,10*ROW('Hygiene Data'!E199)))</f>
        <v/>
      </c>
      <c r="DT205" s="371" t="str">
        <f ca="1">+IF(OFFSET('Hygiene Data'!$E$13,0,10*ROW('Hygiene Data'!E199))="","",OFFSET('Hygiene Data'!$E$13,0,10*ROW('Hygiene Data'!E199)))</f>
        <v/>
      </c>
      <c r="DU205" s="371" t="str">
        <f ca="1">+IF(OFFSET('Hygiene Data'!$F$11,0,10*ROW('Hygiene Data'!F199))="","",OFFSET('Hygiene Data'!$F$11,0,10*ROW('Hygiene Data'!F199)))</f>
        <v/>
      </c>
      <c r="DV205" s="371" t="str">
        <f ca="1">+IF(OFFSET('Hygiene Data'!$F$12,0,10*ROW('Hygiene Data'!F199))="","",OFFSET('Hygiene Data'!$F$12,0,10*ROW('Hygiene Data'!F199)))</f>
        <v/>
      </c>
      <c r="DW205" s="371" t="str">
        <f ca="1">+IF(OFFSET('Hygiene Data'!$F$13,0,10*ROW('Hygiene Data'!F199))="","",OFFSET('Hygiene Data'!$F$13,0,10*ROW('Hygiene Data'!F199)))</f>
        <v/>
      </c>
      <c r="DX205" s="371" t="str">
        <f ca="1">+IF(OFFSET('Hygiene Data'!$G$11,0,10*ROW('Hygiene Data'!G199))="","",OFFSET('Hygiene Data'!$G$11,0,10*ROW('Hygiene Data'!G199)))</f>
        <v/>
      </c>
      <c r="DY205" s="371" t="str">
        <f ca="1">+IF(OFFSET('Hygiene Data'!$G$12,0,10*ROW('Hygiene Data'!G199))="","",OFFSET('Hygiene Data'!$G$12,0,10*ROW('Hygiene Data'!G199)))</f>
        <v/>
      </c>
      <c r="DZ205" s="371" t="str">
        <f ca="1">+IF(OFFSET('Hygiene Data'!$G$13,0,10*ROW('Hygiene Data'!G199))="","",OFFSET('Hygiene Data'!$G$13,0,10*ROW('Hygiene Data'!G199)))</f>
        <v/>
      </c>
      <c r="EA205" s="371" t="str">
        <f ca="1">+IF(OFFSET('Hygiene Data'!$H$11,0,10*ROW('Hygiene Data'!H199))="","",OFFSET('Hygiene Data'!$H$11,0,10*ROW('Hygiene Data'!H199)))</f>
        <v/>
      </c>
      <c r="EB205" s="371" t="str">
        <f ca="1">+IF(OFFSET('Hygiene Data'!$H$12,0,10*ROW('Hygiene Data'!H199))="","",OFFSET('Hygiene Data'!$H$12,0,10*ROW('Hygiene Data'!H199)))</f>
        <v/>
      </c>
      <c r="EC205" s="371" t="str">
        <f ca="1">+IF(OFFSET('Hygiene Data'!$H$13,0,10*ROW('Hygiene Data'!H199))="","",OFFSET('Hygiene Data'!$H$13,0,10*ROW('Hygiene Data'!H199)))</f>
        <v/>
      </c>
      <c r="ED205" s="371" t="str">
        <f ca="1">+IF(OFFSET('Hygiene Data'!$I$11,0,10*ROW('Hygiene Data'!I199))="","",OFFSET('Hygiene Data'!$I$11,0,10*ROW('Hygiene Data'!I199)))</f>
        <v/>
      </c>
      <c r="EE205" s="371" t="str">
        <f ca="1">+IF(OFFSET('Hygiene Data'!$I$12,0,10*ROW('Hygiene Data'!I199))="","",OFFSET('Hygiene Data'!$I$12,0,10*ROW('Hygiene Data'!I199)))</f>
        <v/>
      </c>
      <c r="EF205" s="371" t="str">
        <f ca="1">+IF(OFFSET('Hygiene Data'!$I$13,0,10*ROW('Hygiene Data'!I199))="","",OFFSET('Hygiene Data'!$I$13,0,10*ROW('Hygiene Data'!I199)))</f>
        <v/>
      </c>
    </row>
    <row r="206" spans="1:136" x14ac:dyDescent="0.25">
      <c r="A206" s="480" t="str">
        <f ca="1">+IF(OFFSET('Water Data'!$B$2,0,10*ROW('Water Data'!E200))="","",OFFSET('Water Data'!$B$2,0,10*ROW('Water Data'!E200)))</f>
        <v/>
      </c>
      <c r="B206" s="480"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7" t="str">
        <f t="shared" ca="1" si="3"/>
        <v/>
      </c>
      <c r="D206" s="508"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8"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8"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8"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8"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8"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8"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8"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8"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8"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8"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8"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8"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8"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8"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8"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8"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8"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9"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9"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9"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9"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9"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9"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9"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9"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9"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9"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9"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9"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9"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9"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9"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9"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9"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9"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9"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9"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9"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9"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9"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9"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9"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9"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9"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9"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9"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9"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10"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6"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10"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10"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10"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10"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10"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10"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10"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10"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10"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10"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10"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10"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10"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10"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10"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10"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1" t="str">
        <f ca="1">+IF(OFFSET('Water Data'!$D$27,0,10*ROW('Water Data'!D200))="","",OFFSET('Water Data'!$D$27,0,10*ROW('Water Data'!D200)))</f>
        <v/>
      </c>
      <c r="BT206" s="371" t="str">
        <f ca="1">+IF(OFFSET('Water Data'!$D$28,0,10*ROW('Water Data'!D200))="","",OFFSET('Water Data'!$D$28,0,10*ROW('Water Data'!D200)))</f>
        <v/>
      </c>
      <c r="BU206" s="371" t="str">
        <f ca="1">+IF(OFFSET('Water Data'!$D$29,0,10*ROW('Water Data'!D200))="","",OFFSET('Water Data'!$D$29,0,10*ROW('Water Data'!D200)))</f>
        <v/>
      </c>
      <c r="BV206" s="371" t="str">
        <f ca="1">+IF(OFFSET('Water Data'!$E$27,0,10*ROW('Water Data'!E200))="","",OFFSET('Water Data'!$E$27,0,10*ROW('Water Data'!E200)))</f>
        <v/>
      </c>
      <c r="BW206" s="371" t="str">
        <f ca="1">+IF(OFFSET('Water Data'!$E$28,0,10*ROW('Water Data'!E200))="","",OFFSET('Water Data'!$E$28,0,10*ROW('Water Data'!E200)))</f>
        <v/>
      </c>
      <c r="BX206" s="371" t="str">
        <f ca="1">+IF(OFFSET('Water Data'!$E$29,0,10*ROW('Water Data'!E200))="","",OFFSET('Water Data'!$E$29,0,10*ROW('Water Data'!E200)))</f>
        <v/>
      </c>
      <c r="BY206" s="371" t="str">
        <f ca="1">+IF(OFFSET('Water Data'!$F$27,0,10*ROW('Water Data'!F200))="","",OFFSET('Water Data'!$F$27,0,10*ROW('Water Data'!F200)))</f>
        <v/>
      </c>
      <c r="BZ206" s="371" t="str">
        <f ca="1">+IF(OFFSET('Water Data'!$F$28,0,10*ROW('Water Data'!F200))="","",OFFSET('Water Data'!$F$28,0,10*ROW('Water Data'!F200)))</f>
        <v/>
      </c>
      <c r="CA206" s="371" t="str">
        <f ca="1">+IF(OFFSET('Water Data'!$F$29,0,10*ROW('Water Data'!F200))="","",OFFSET('Water Data'!$F$29,0,10*ROW('Water Data'!F200)))</f>
        <v/>
      </c>
      <c r="CB206" s="371" t="str">
        <f ca="1">+IF(OFFSET('Water Data'!$G$27,0,10*ROW('Water Data'!G200))="","",OFFSET('Water Data'!$G$27,0,10*ROW('Water Data'!G200)))</f>
        <v/>
      </c>
      <c r="CC206" s="371" t="str">
        <f ca="1">+IF(OFFSET('Water Data'!$G$28,0,10*ROW('Water Data'!G200))="","",OFFSET('Water Data'!$G$28,0,10*ROW('Water Data'!G200)))</f>
        <v/>
      </c>
      <c r="CD206" s="371" t="str">
        <f ca="1">+IF(OFFSET('Water Data'!$G$29,0,10*ROW('Water Data'!G200))="","",OFFSET('Water Data'!$G$29,0,10*ROW('Water Data'!G200)))</f>
        <v/>
      </c>
      <c r="CE206" s="371" t="str">
        <f ca="1">+IF(OFFSET('Water Data'!$H$27,0,10*ROW('Water Data'!H200))="","",OFFSET('Water Data'!$H$27,0,10*ROW('Water Data'!H200)))</f>
        <v/>
      </c>
      <c r="CF206" s="371" t="str">
        <f ca="1">+IF(OFFSET('Water Data'!$H$28,0,10*ROW('Water Data'!H200))="","",OFFSET('Water Data'!$H$28,0,10*ROW('Water Data'!H200)))</f>
        <v/>
      </c>
      <c r="CG206" s="371" t="str">
        <f ca="1">+IF(OFFSET('Water Data'!$H$29,0,10*ROW('Water Data'!H200))="","",OFFSET('Water Data'!$H$29,0,10*ROW('Water Data'!H200)))</f>
        <v/>
      </c>
      <c r="CH206" s="371" t="str">
        <f ca="1">+IF(OFFSET('Water Data'!$I$27,0,10*ROW('Water Data'!I200))="","",OFFSET('Water Data'!$I$27,0,10*ROW('Water Data'!I200)))</f>
        <v/>
      </c>
      <c r="CI206" s="371" t="str">
        <f ca="1">+IF(OFFSET('Water Data'!$I$28,0,10*ROW('Water Data'!I200))="","",OFFSET('Water Data'!$I$28,0,10*ROW('Water Data'!I200)))</f>
        <v/>
      </c>
      <c r="CJ206" s="371" t="str">
        <f ca="1">+IF(OFFSET('Water Data'!$I$29,0,10*ROW('Water Data'!I200))="","",OFFSET('Water Data'!$I$29,0,10*ROW('Water Data'!I200)))</f>
        <v/>
      </c>
      <c r="CK206" s="371" t="str">
        <f ca="1">+IF(OFFSET('Sanitation Data'!$D$28,0,10*ROW('Sanitation Data'!D200))="","",OFFSET('Sanitation Data'!$D$28,0,10*ROW('Sanitation Data'!D200)))</f>
        <v/>
      </c>
      <c r="CL206" s="371" t="str">
        <f ca="1">+IF(OFFSET('Sanitation Data'!$D$29,0,10*ROW('Sanitation Data'!D200))="","",OFFSET('Sanitation Data'!$D$29,0,10*ROW('Sanitation Data'!D200)))</f>
        <v/>
      </c>
      <c r="CM206" s="371" t="str">
        <f ca="1">+IF(OFFSET('Sanitation Data'!$D$30,0,10*ROW('Sanitation Data'!D200))="","",OFFSET('Sanitation Data'!$D$30,0,10*ROW('Sanitation Data'!D200)))</f>
        <v/>
      </c>
      <c r="CN206" s="371" t="str">
        <f ca="1">+IF(OFFSET('Sanitation Data'!$D$31,0,10*ROW('Sanitation Data'!D200))="","",OFFSET('Sanitation Data'!$D$31,0,10*ROW('Sanitation Data'!D200)))</f>
        <v/>
      </c>
      <c r="CO206" s="371" t="str">
        <f ca="1">+IF(OFFSET('Sanitation Data'!$D$32,0,10*ROW('Sanitation Data'!D200))="","",OFFSET('Sanitation Data'!$D$32,0,10*ROW('Sanitation Data'!D200)))</f>
        <v/>
      </c>
      <c r="CP206" s="371" t="str">
        <f ca="1">+IF(OFFSET('Sanitation Data'!$E$28,0,10*ROW('Sanitation Data'!E200))="","",OFFSET('Sanitation Data'!$E$28,0,10*ROW('Sanitation Data'!E200)))</f>
        <v/>
      </c>
      <c r="CQ206" s="371" t="str">
        <f ca="1">+IF(OFFSET('Sanitation Data'!$E$29,0,10*ROW('Sanitation Data'!E200))="","",OFFSET('Sanitation Data'!$E$29,0,10*ROW('Sanitation Data'!E200)))</f>
        <v/>
      </c>
      <c r="CR206" s="371" t="str">
        <f ca="1">+IF(OFFSET('Sanitation Data'!$E$30,0,10*ROW('Sanitation Data'!E200))="","",OFFSET('Sanitation Data'!$E$30,0,10*ROW('Sanitation Data'!E200)))</f>
        <v/>
      </c>
      <c r="CS206" s="371" t="str">
        <f ca="1">+IF(OFFSET('Sanitation Data'!$E$31,0,10*ROW('Sanitation Data'!E200))="","",OFFSET('Sanitation Data'!$E$31,0,10*ROW('Sanitation Data'!E200)))</f>
        <v/>
      </c>
      <c r="CT206" s="371" t="str">
        <f ca="1">+IF(OFFSET('Sanitation Data'!$E$32,0,10*ROW('Sanitation Data'!E200))="","",OFFSET('Sanitation Data'!$E$32,0,10*ROW('Sanitation Data'!E200)))</f>
        <v/>
      </c>
      <c r="CU206" s="371" t="str">
        <f ca="1">+IF(OFFSET('Sanitation Data'!$F$28,0,10*ROW('Sanitation Data'!F200))="","",OFFSET('Sanitation Data'!$F$28,0,10*ROW('Sanitation Data'!F200)))</f>
        <v/>
      </c>
      <c r="CV206" s="371" t="str">
        <f ca="1">+IF(OFFSET('Sanitation Data'!$F$29,0,10*ROW('Sanitation Data'!F200))="","",OFFSET('Sanitation Data'!$F$29,0,10*ROW('Sanitation Data'!F200)))</f>
        <v/>
      </c>
      <c r="CW206" s="371" t="str">
        <f ca="1">+IF(OFFSET('Sanitation Data'!$F$30,0,10*ROW('Sanitation Data'!F200))="","",OFFSET('Sanitation Data'!$F$30,0,10*ROW('Sanitation Data'!F200)))</f>
        <v/>
      </c>
      <c r="CX206" s="371" t="str">
        <f ca="1">+IF(OFFSET('Sanitation Data'!$F$31,0,10*ROW('Sanitation Data'!F200))="","",OFFSET('Sanitation Data'!$F$31,0,10*ROW('Sanitation Data'!F200)))</f>
        <v/>
      </c>
      <c r="CY206" s="371" t="str">
        <f ca="1">+IF(OFFSET('Sanitation Data'!$F$32,0,10*ROW('Sanitation Data'!F200))="","",OFFSET('Sanitation Data'!$F$32,0,10*ROW('Sanitation Data'!F200)))</f>
        <v/>
      </c>
      <c r="CZ206" s="371" t="str">
        <f ca="1">+IF(OFFSET('Sanitation Data'!$G$28,0,10*ROW('Sanitation Data'!G200))="","",OFFSET('Sanitation Data'!$G$28,0,10*ROW('Sanitation Data'!G200)))</f>
        <v/>
      </c>
      <c r="DA206" s="371" t="str">
        <f ca="1">+IF(OFFSET('Sanitation Data'!$G$29,0,10*ROW('Sanitation Data'!G200))="","",OFFSET('Sanitation Data'!$G$29,0,10*ROW('Sanitation Data'!G200)))</f>
        <v/>
      </c>
      <c r="DB206" s="371" t="str">
        <f ca="1">+IF(OFFSET('Sanitation Data'!$G$30,0,10*ROW('Sanitation Data'!G200))="","",OFFSET('Sanitation Data'!$G$30,0,10*ROW('Sanitation Data'!G200)))</f>
        <v/>
      </c>
      <c r="DC206" s="371" t="str">
        <f ca="1">+IF(OFFSET('Sanitation Data'!$G$31,0,10*ROW('Sanitation Data'!G200))="","",OFFSET('Sanitation Data'!$G$31,0,10*ROW('Sanitation Data'!G200)))</f>
        <v/>
      </c>
      <c r="DD206" s="371" t="str">
        <f ca="1">+IF(OFFSET('Sanitation Data'!$G$32,0,10*ROW('Sanitation Data'!G200))="","",OFFSET('Sanitation Data'!$G$32,0,10*ROW('Sanitation Data'!G200)))</f>
        <v/>
      </c>
      <c r="DE206" s="371" t="str">
        <f ca="1">+IF(OFFSET('Sanitation Data'!$H$28,0,10*ROW('Sanitation Data'!H200))="","",OFFSET('Sanitation Data'!$H$28,0,10*ROW('Sanitation Data'!H200)))</f>
        <v/>
      </c>
      <c r="DF206" s="371" t="str">
        <f ca="1">+IF(OFFSET('Sanitation Data'!$H$29,0,10*ROW('Sanitation Data'!H200))="","",OFFSET('Sanitation Data'!$H$29,0,10*ROW('Sanitation Data'!H200)))</f>
        <v/>
      </c>
      <c r="DG206" s="371" t="str">
        <f ca="1">+IF(OFFSET('Sanitation Data'!$H$30,0,10*ROW('Sanitation Data'!H200))="","",OFFSET('Sanitation Data'!$H$30,0,10*ROW('Sanitation Data'!H200)))</f>
        <v/>
      </c>
      <c r="DH206" s="371" t="str">
        <f ca="1">+IF(OFFSET('Sanitation Data'!$H$31,0,10*ROW('Sanitation Data'!H200))="","",OFFSET('Sanitation Data'!$H$31,0,10*ROW('Sanitation Data'!H200)))</f>
        <v/>
      </c>
      <c r="DI206" s="371" t="str">
        <f ca="1">+IF(OFFSET('Sanitation Data'!$H$32,0,10*ROW('Sanitation Data'!H200))="","",OFFSET('Sanitation Data'!$H$32,0,10*ROW('Sanitation Data'!H200)))</f>
        <v/>
      </c>
      <c r="DJ206" s="371" t="str">
        <f ca="1">+IF(OFFSET('Sanitation Data'!$I$28,0,10*ROW('Sanitation Data'!I200))="","",OFFSET('Sanitation Data'!$I$28,0,10*ROW('Sanitation Data'!I200)))</f>
        <v/>
      </c>
      <c r="DK206" s="371" t="str">
        <f ca="1">+IF(OFFSET('Sanitation Data'!$I$29,0,10*ROW('Sanitation Data'!I200))="","",OFFSET('Sanitation Data'!$I$29,0,10*ROW('Sanitation Data'!I200)))</f>
        <v/>
      </c>
      <c r="DL206" s="371" t="str">
        <f ca="1">+IF(OFFSET('Sanitation Data'!$I$30,0,10*ROW('Sanitation Data'!I200))="","",OFFSET('Sanitation Data'!$I$30,0,10*ROW('Sanitation Data'!I200)))</f>
        <v/>
      </c>
      <c r="DM206" s="371" t="str">
        <f ca="1">+IF(OFFSET('Sanitation Data'!$I$31,0,10*ROW('Sanitation Data'!I200))="","",OFFSET('Sanitation Data'!$I$31,0,10*ROW('Sanitation Data'!I200)))</f>
        <v/>
      </c>
      <c r="DN206" s="371" t="str">
        <f ca="1">+IF(OFFSET('Sanitation Data'!$I$32,0,10*ROW('Sanitation Data'!I200))="","",OFFSET('Sanitation Data'!$I$32,0,10*ROW('Sanitation Data'!I200)))</f>
        <v/>
      </c>
      <c r="DO206" s="371" t="str">
        <f ca="1">+IF(OFFSET('Hygiene Data'!$D$11,0,10*ROW('Hygiene Data'!D200))="","",OFFSET('Hygiene Data'!$D$11,0,10*ROW('Hygiene Data'!D200)))</f>
        <v/>
      </c>
      <c r="DP206" s="371" t="str">
        <f ca="1">+IF(OFFSET('Hygiene Data'!$D$12,0,10*ROW('Hygiene Data'!D200))="","",OFFSET('Hygiene Data'!$D$12,0,10*ROW('Hygiene Data'!D200)))</f>
        <v/>
      </c>
      <c r="DQ206" s="371" t="str">
        <f ca="1">+IF(OFFSET('Hygiene Data'!$D$13,0,10*ROW('Hygiene Data'!D200))="","",OFFSET('Hygiene Data'!$D$13,0,10*ROW('Hygiene Data'!D200)))</f>
        <v/>
      </c>
      <c r="DR206" s="371" t="str">
        <f ca="1">+IF(OFFSET('Hygiene Data'!$E$11,0,10*ROW('Hygiene Data'!E200))="","",OFFSET('Hygiene Data'!$E$11,0,10*ROW('Hygiene Data'!E200)))</f>
        <v/>
      </c>
      <c r="DS206" s="371" t="str">
        <f ca="1">+IF(OFFSET('Hygiene Data'!$E$12,0,10*ROW('Hygiene Data'!E200))="","",OFFSET('Hygiene Data'!$E$12,0,10*ROW('Hygiene Data'!E200)))</f>
        <v/>
      </c>
      <c r="DT206" s="371" t="str">
        <f ca="1">+IF(OFFSET('Hygiene Data'!$E$13,0,10*ROW('Hygiene Data'!E200))="","",OFFSET('Hygiene Data'!$E$13,0,10*ROW('Hygiene Data'!E200)))</f>
        <v/>
      </c>
      <c r="DU206" s="371" t="str">
        <f ca="1">+IF(OFFSET('Hygiene Data'!$F$11,0,10*ROW('Hygiene Data'!F200))="","",OFFSET('Hygiene Data'!$F$11,0,10*ROW('Hygiene Data'!F200)))</f>
        <v/>
      </c>
      <c r="DV206" s="371" t="str">
        <f ca="1">+IF(OFFSET('Hygiene Data'!$F$12,0,10*ROW('Hygiene Data'!F200))="","",OFFSET('Hygiene Data'!$F$12,0,10*ROW('Hygiene Data'!F200)))</f>
        <v/>
      </c>
      <c r="DW206" s="371" t="str">
        <f ca="1">+IF(OFFSET('Hygiene Data'!$F$13,0,10*ROW('Hygiene Data'!F200))="","",OFFSET('Hygiene Data'!$F$13,0,10*ROW('Hygiene Data'!F200)))</f>
        <v/>
      </c>
      <c r="DX206" s="371" t="str">
        <f ca="1">+IF(OFFSET('Hygiene Data'!$G$11,0,10*ROW('Hygiene Data'!G200))="","",OFFSET('Hygiene Data'!$G$11,0,10*ROW('Hygiene Data'!G200)))</f>
        <v/>
      </c>
      <c r="DY206" s="371" t="str">
        <f ca="1">+IF(OFFSET('Hygiene Data'!$G$12,0,10*ROW('Hygiene Data'!G200))="","",OFFSET('Hygiene Data'!$G$12,0,10*ROW('Hygiene Data'!G200)))</f>
        <v/>
      </c>
      <c r="DZ206" s="371" t="str">
        <f ca="1">+IF(OFFSET('Hygiene Data'!$G$13,0,10*ROW('Hygiene Data'!G200))="","",OFFSET('Hygiene Data'!$G$13,0,10*ROW('Hygiene Data'!G200)))</f>
        <v/>
      </c>
      <c r="EA206" s="371" t="str">
        <f ca="1">+IF(OFFSET('Hygiene Data'!$H$11,0,10*ROW('Hygiene Data'!H200))="","",OFFSET('Hygiene Data'!$H$11,0,10*ROW('Hygiene Data'!H200)))</f>
        <v/>
      </c>
      <c r="EB206" s="371" t="str">
        <f ca="1">+IF(OFFSET('Hygiene Data'!$H$12,0,10*ROW('Hygiene Data'!H200))="","",OFFSET('Hygiene Data'!$H$12,0,10*ROW('Hygiene Data'!H200)))</f>
        <v/>
      </c>
      <c r="EC206" s="371" t="str">
        <f ca="1">+IF(OFFSET('Hygiene Data'!$H$13,0,10*ROW('Hygiene Data'!H200))="","",OFFSET('Hygiene Data'!$H$13,0,10*ROW('Hygiene Data'!H200)))</f>
        <v/>
      </c>
      <c r="ED206" s="371" t="str">
        <f ca="1">+IF(OFFSET('Hygiene Data'!$I$11,0,10*ROW('Hygiene Data'!I200))="","",OFFSET('Hygiene Data'!$I$11,0,10*ROW('Hygiene Data'!I200)))</f>
        <v/>
      </c>
      <c r="EE206" s="371" t="str">
        <f ca="1">+IF(OFFSET('Hygiene Data'!$I$12,0,10*ROW('Hygiene Data'!I200))="","",OFFSET('Hygiene Data'!$I$12,0,10*ROW('Hygiene Data'!I200)))</f>
        <v/>
      </c>
      <c r="EF206" s="371" t="str">
        <f ca="1">+IF(OFFSET('Hygiene Data'!$I$13,0,10*ROW('Hygiene Data'!I200))="","",OFFSET('Hygiene Data'!$I$13,0,10*ROW('Hygiene Data'!I200)))</f>
        <v/>
      </c>
    </row>
    <row r="207" spans="1:136" x14ac:dyDescent="0.25">
      <c r="A207" s="480" t="str">
        <f ca="1">+IF(OFFSET('Water Data'!$B$2,0,10*ROW('Water Data'!E201))="","",OFFSET('Water Data'!$B$2,0,10*ROW('Water Data'!E201)))</f>
        <v/>
      </c>
      <c r="B207" s="480"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7" t="str">
        <f t="shared" ca="1" si="3"/>
        <v/>
      </c>
      <c r="D207" s="508"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8"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8"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8"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8"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8"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8"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8"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8"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8"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8"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8"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8"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8"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8"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8"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8"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8"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9"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9"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9"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9"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9"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9"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9"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9"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9"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9"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9"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9"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9"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9"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9"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9"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9"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9"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9"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9"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9"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9"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9"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9"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9"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9"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9"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9"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9"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9"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10"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6"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10"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10"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10"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10"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10"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10"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10"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10"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10"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10"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10"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10"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10"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10"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10"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10"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1" t="str">
        <f ca="1">+IF(OFFSET('Water Data'!$D$27,0,10*ROW('Water Data'!D201))="","",OFFSET('Water Data'!$D$27,0,10*ROW('Water Data'!D201)))</f>
        <v/>
      </c>
      <c r="BT207" s="371" t="str">
        <f ca="1">+IF(OFFSET('Water Data'!$D$28,0,10*ROW('Water Data'!D201))="","",OFFSET('Water Data'!$D$28,0,10*ROW('Water Data'!D201)))</f>
        <v/>
      </c>
      <c r="BU207" s="371" t="str">
        <f ca="1">+IF(OFFSET('Water Data'!$D$29,0,10*ROW('Water Data'!D201))="","",OFFSET('Water Data'!$D$29,0,10*ROW('Water Data'!D201)))</f>
        <v/>
      </c>
      <c r="BV207" s="371" t="str">
        <f ca="1">+IF(OFFSET('Water Data'!$E$27,0,10*ROW('Water Data'!E201))="","",OFFSET('Water Data'!$E$27,0,10*ROW('Water Data'!E201)))</f>
        <v/>
      </c>
      <c r="BW207" s="371" t="str">
        <f ca="1">+IF(OFFSET('Water Data'!$E$28,0,10*ROW('Water Data'!E201))="","",OFFSET('Water Data'!$E$28,0,10*ROW('Water Data'!E201)))</f>
        <v/>
      </c>
      <c r="BX207" s="371" t="str">
        <f ca="1">+IF(OFFSET('Water Data'!$E$29,0,10*ROW('Water Data'!E201))="","",OFFSET('Water Data'!$E$29,0,10*ROW('Water Data'!E201)))</f>
        <v/>
      </c>
      <c r="BY207" s="371" t="str">
        <f ca="1">+IF(OFFSET('Water Data'!$F$27,0,10*ROW('Water Data'!F201))="","",OFFSET('Water Data'!$F$27,0,10*ROW('Water Data'!F201)))</f>
        <v/>
      </c>
      <c r="BZ207" s="371" t="str">
        <f ca="1">+IF(OFFSET('Water Data'!$F$28,0,10*ROW('Water Data'!F201))="","",OFFSET('Water Data'!$F$28,0,10*ROW('Water Data'!F201)))</f>
        <v/>
      </c>
      <c r="CA207" s="371" t="str">
        <f ca="1">+IF(OFFSET('Water Data'!$F$29,0,10*ROW('Water Data'!F201))="","",OFFSET('Water Data'!$F$29,0,10*ROW('Water Data'!F201)))</f>
        <v/>
      </c>
      <c r="CB207" s="371" t="str">
        <f ca="1">+IF(OFFSET('Water Data'!$G$27,0,10*ROW('Water Data'!G201))="","",OFFSET('Water Data'!$G$27,0,10*ROW('Water Data'!G201)))</f>
        <v/>
      </c>
      <c r="CC207" s="371" t="str">
        <f ca="1">+IF(OFFSET('Water Data'!$G$28,0,10*ROW('Water Data'!G201))="","",OFFSET('Water Data'!$G$28,0,10*ROW('Water Data'!G201)))</f>
        <v/>
      </c>
      <c r="CD207" s="371" t="str">
        <f ca="1">+IF(OFFSET('Water Data'!$G$29,0,10*ROW('Water Data'!G201))="","",OFFSET('Water Data'!$G$29,0,10*ROW('Water Data'!G201)))</f>
        <v/>
      </c>
      <c r="CE207" s="371" t="str">
        <f ca="1">+IF(OFFSET('Water Data'!$H$27,0,10*ROW('Water Data'!H201))="","",OFFSET('Water Data'!$H$27,0,10*ROW('Water Data'!H201)))</f>
        <v/>
      </c>
      <c r="CF207" s="371" t="str">
        <f ca="1">+IF(OFFSET('Water Data'!$H$28,0,10*ROW('Water Data'!H201))="","",OFFSET('Water Data'!$H$28,0,10*ROW('Water Data'!H201)))</f>
        <v/>
      </c>
      <c r="CG207" s="371" t="str">
        <f ca="1">+IF(OFFSET('Water Data'!$H$29,0,10*ROW('Water Data'!H201))="","",OFFSET('Water Data'!$H$29,0,10*ROW('Water Data'!H201)))</f>
        <v/>
      </c>
      <c r="CH207" s="371" t="str">
        <f ca="1">+IF(OFFSET('Water Data'!$I$27,0,10*ROW('Water Data'!I201))="","",OFFSET('Water Data'!$I$27,0,10*ROW('Water Data'!I201)))</f>
        <v/>
      </c>
      <c r="CI207" s="371" t="str">
        <f ca="1">+IF(OFFSET('Water Data'!$I$28,0,10*ROW('Water Data'!I201))="","",OFFSET('Water Data'!$I$28,0,10*ROW('Water Data'!I201)))</f>
        <v/>
      </c>
      <c r="CJ207" s="371" t="str">
        <f ca="1">+IF(OFFSET('Water Data'!$I$29,0,10*ROW('Water Data'!I201))="","",OFFSET('Water Data'!$I$29,0,10*ROW('Water Data'!I201)))</f>
        <v/>
      </c>
      <c r="CK207" s="371" t="str">
        <f ca="1">+IF(OFFSET('Sanitation Data'!$D$28,0,10*ROW('Sanitation Data'!D201))="","",OFFSET('Sanitation Data'!$D$28,0,10*ROW('Sanitation Data'!D201)))</f>
        <v/>
      </c>
      <c r="CL207" s="371" t="str">
        <f ca="1">+IF(OFFSET('Sanitation Data'!$D$29,0,10*ROW('Sanitation Data'!D201))="","",OFFSET('Sanitation Data'!$D$29,0,10*ROW('Sanitation Data'!D201)))</f>
        <v/>
      </c>
      <c r="CM207" s="371" t="str">
        <f ca="1">+IF(OFFSET('Sanitation Data'!$D$30,0,10*ROW('Sanitation Data'!D201))="","",OFFSET('Sanitation Data'!$D$30,0,10*ROW('Sanitation Data'!D201)))</f>
        <v/>
      </c>
      <c r="CN207" s="371" t="str">
        <f ca="1">+IF(OFFSET('Sanitation Data'!$D$31,0,10*ROW('Sanitation Data'!D201))="","",OFFSET('Sanitation Data'!$D$31,0,10*ROW('Sanitation Data'!D201)))</f>
        <v/>
      </c>
      <c r="CO207" s="371" t="str">
        <f ca="1">+IF(OFFSET('Sanitation Data'!$D$32,0,10*ROW('Sanitation Data'!D201))="","",OFFSET('Sanitation Data'!$D$32,0,10*ROW('Sanitation Data'!D201)))</f>
        <v/>
      </c>
      <c r="CP207" s="371" t="str">
        <f ca="1">+IF(OFFSET('Sanitation Data'!$E$28,0,10*ROW('Sanitation Data'!E201))="","",OFFSET('Sanitation Data'!$E$28,0,10*ROW('Sanitation Data'!E201)))</f>
        <v/>
      </c>
      <c r="CQ207" s="371" t="str">
        <f ca="1">+IF(OFFSET('Sanitation Data'!$E$29,0,10*ROW('Sanitation Data'!E201))="","",OFFSET('Sanitation Data'!$E$29,0,10*ROW('Sanitation Data'!E201)))</f>
        <v/>
      </c>
      <c r="CR207" s="371" t="str">
        <f ca="1">+IF(OFFSET('Sanitation Data'!$E$30,0,10*ROW('Sanitation Data'!E201))="","",OFFSET('Sanitation Data'!$E$30,0,10*ROW('Sanitation Data'!E201)))</f>
        <v/>
      </c>
      <c r="CS207" s="371" t="str">
        <f ca="1">+IF(OFFSET('Sanitation Data'!$E$31,0,10*ROW('Sanitation Data'!E201))="","",OFFSET('Sanitation Data'!$E$31,0,10*ROW('Sanitation Data'!E201)))</f>
        <v/>
      </c>
      <c r="CT207" s="371" t="str">
        <f ca="1">+IF(OFFSET('Sanitation Data'!$E$32,0,10*ROW('Sanitation Data'!E201))="","",OFFSET('Sanitation Data'!$E$32,0,10*ROW('Sanitation Data'!E201)))</f>
        <v/>
      </c>
      <c r="CU207" s="371" t="str">
        <f ca="1">+IF(OFFSET('Sanitation Data'!$F$28,0,10*ROW('Sanitation Data'!F201))="","",OFFSET('Sanitation Data'!$F$28,0,10*ROW('Sanitation Data'!F201)))</f>
        <v/>
      </c>
      <c r="CV207" s="371" t="str">
        <f ca="1">+IF(OFFSET('Sanitation Data'!$F$29,0,10*ROW('Sanitation Data'!F201))="","",OFFSET('Sanitation Data'!$F$29,0,10*ROW('Sanitation Data'!F201)))</f>
        <v/>
      </c>
      <c r="CW207" s="371" t="str">
        <f ca="1">+IF(OFFSET('Sanitation Data'!$F$30,0,10*ROW('Sanitation Data'!F201))="","",OFFSET('Sanitation Data'!$F$30,0,10*ROW('Sanitation Data'!F201)))</f>
        <v/>
      </c>
      <c r="CX207" s="371" t="str">
        <f ca="1">+IF(OFFSET('Sanitation Data'!$F$31,0,10*ROW('Sanitation Data'!F201))="","",OFFSET('Sanitation Data'!$F$31,0,10*ROW('Sanitation Data'!F201)))</f>
        <v/>
      </c>
      <c r="CY207" s="371" t="str">
        <f ca="1">+IF(OFFSET('Sanitation Data'!$F$32,0,10*ROW('Sanitation Data'!F201))="","",OFFSET('Sanitation Data'!$F$32,0,10*ROW('Sanitation Data'!F201)))</f>
        <v/>
      </c>
      <c r="CZ207" s="371" t="str">
        <f ca="1">+IF(OFFSET('Sanitation Data'!$G$28,0,10*ROW('Sanitation Data'!G201))="","",OFFSET('Sanitation Data'!$G$28,0,10*ROW('Sanitation Data'!G201)))</f>
        <v/>
      </c>
      <c r="DA207" s="371" t="str">
        <f ca="1">+IF(OFFSET('Sanitation Data'!$G$29,0,10*ROW('Sanitation Data'!G201))="","",OFFSET('Sanitation Data'!$G$29,0,10*ROW('Sanitation Data'!G201)))</f>
        <v/>
      </c>
      <c r="DB207" s="371" t="str">
        <f ca="1">+IF(OFFSET('Sanitation Data'!$G$30,0,10*ROW('Sanitation Data'!G201))="","",OFFSET('Sanitation Data'!$G$30,0,10*ROW('Sanitation Data'!G201)))</f>
        <v/>
      </c>
      <c r="DC207" s="371" t="str">
        <f ca="1">+IF(OFFSET('Sanitation Data'!$G$31,0,10*ROW('Sanitation Data'!G201))="","",OFFSET('Sanitation Data'!$G$31,0,10*ROW('Sanitation Data'!G201)))</f>
        <v/>
      </c>
      <c r="DD207" s="371" t="str">
        <f ca="1">+IF(OFFSET('Sanitation Data'!$G$32,0,10*ROW('Sanitation Data'!G201))="","",OFFSET('Sanitation Data'!$G$32,0,10*ROW('Sanitation Data'!G201)))</f>
        <v/>
      </c>
      <c r="DE207" s="371" t="str">
        <f ca="1">+IF(OFFSET('Sanitation Data'!$H$28,0,10*ROW('Sanitation Data'!H201))="","",OFFSET('Sanitation Data'!$H$28,0,10*ROW('Sanitation Data'!H201)))</f>
        <v/>
      </c>
      <c r="DF207" s="371" t="str">
        <f ca="1">+IF(OFFSET('Sanitation Data'!$H$29,0,10*ROW('Sanitation Data'!H201))="","",OFFSET('Sanitation Data'!$H$29,0,10*ROW('Sanitation Data'!H201)))</f>
        <v/>
      </c>
      <c r="DG207" s="371" t="str">
        <f ca="1">+IF(OFFSET('Sanitation Data'!$H$30,0,10*ROW('Sanitation Data'!H201))="","",OFFSET('Sanitation Data'!$H$30,0,10*ROW('Sanitation Data'!H201)))</f>
        <v/>
      </c>
      <c r="DH207" s="371" t="str">
        <f ca="1">+IF(OFFSET('Sanitation Data'!$H$31,0,10*ROW('Sanitation Data'!H201))="","",OFFSET('Sanitation Data'!$H$31,0,10*ROW('Sanitation Data'!H201)))</f>
        <v/>
      </c>
      <c r="DI207" s="371" t="str">
        <f ca="1">+IF(OFFSET('Sanitation Data'!$H$32,0,10*ROW('Sanitation Data'!H201))="","",OFFSET('Sanitation Data'!$H$32,0,10*ROW('Sanitation Data'!H201)))</f>
        <v/>
      </c>
      <c r="DJ207" s="371" t="str">
        <f ca="1">+IF(OFFSET('Sanitation Data'!$I$28,0,10*ROW('Sanitation Data'!I201))="","",OFFSET('Sanitation Data'!$I$28,0,10*ROW('Sanitation Data'!I201)))</f>
        <v/>
      </c>
      <c r="DK207" s="371" t="str">
        <f ca="1">+IF(OFFSET('Sanitation Data'!$I$29,0,10*ROW('Sanitation Data'!I201))="","",OFFSET('Sanitation Data'!$I$29,0,10*ROW('Sanitation Data'!I201)))</f>
        <v/>
      </c>
      <c r="DL207" s="371" t="str">
        <f ca="1">+IF(OFFSET('Sanitation Data'!$I$30,0,10*ROW('Sanitation Data'!I201))="","",OFFSET('Sanitation Data'!$I$30,0,10*ROW('Sanitation Data'!I201)))</f>
        <v/>
      </c>
      <c r="DM207" s="371" t="str">
        <f ca="1">+IF(OFFSET('Sanitation Data'!$I$31,0,10*ROW('Sanitation Data'!I201))="","",OFFSET('Sanitation Data'!$I$31,0,10*ROW('Sanitation Data'!I201)))</f>
        <v/>
      </c>
      <c r="DN207" s="371" t="str">
        <f ca="1">+IF(OFFSET('Sanitation Data'!$I$32,0,10*ROW('Sanitation Data'!I201))="","",OFFSET('Sanitation Data'!$I$32,0,10*ROW('Sanitation Data'!I201)))</f>
        <v/>
      </c>
      <c r="DO207" s="371" t="str">
        <f ca="1">+IF(OFFSET('Hygiene Data'!$D$11,0,10*ROW('Hygiene Data'!D201))="","",OFFSET('Hygiene Data'!$D$11,0,10*ROW('Hygiene Data'!D201)))</f>
        <v/>
      </c>
      <c r="DP207" s="371" t="str">
        <f ca="1">+IF(OFFSET('Hygiene Data'!$D$12,0,10*ROW('Hygiene Data'!D201))="","",OFFSET('Hygiene Data'!$D$12,0,10*ROW('Hygiene Data'!D201)))</f>
        <v/>
      </c>
      <c r="DQ207" s="371" t="str">
        <f ca="1">+IF(OFFSET('Hygiene Data'!$D$13,0,10*ROW('Hygiene Data'!D201))="","",OFFSET('Hygiene Data'!$D$13,0,10*ROW('Hygiene Data'!D201)))</f>
        <v/>
      </c>
      <c r="DR207" s="371" t="str">
        <f ca="1">+IF(OFFSET('Hygiene Data'!$E$11,0,10*ROW('Hygiene Data'!E201))="","",OFFSET('Hygiene Data'!$E$11,0,10*ROW('Hygiene Data'!E201)))</f>
        <v/>
      </c>
      <c r="DS207" s="371" t="str">
        <f ca="1">+IF(OFFSET('Hygiene Data'!$E$12,0,10*ROW('Hygiene Data'!E201))="","",OFFSET('Hygiene Data'!$E$12,0,10*ROW('Hygiene Data'!E201)))</f>
        <v/>
      </c>
      <c r="DT207" s="371" t="str">
        <f ca="1">+IF(OFFSET('Hygiene Data'!$E$13,0,10*ROW('Hygiene Data'!E201))="","",OFFSET('Hygiene Data'!$E$13,0,10*ROW('Hygiene Data'!E201)))</f>
        <v/>
      </c>
      <c r="DU207" s="371" t="str">
        <f ca="1">+IF(OFFSET('Hygiene Data'!$F$11,0,10*ROW('Hygiene Data'!F201))="","",OFFSET('Hygiene Data'!$F$11,0,10*ROW('Hygiene Data'!F201)))</f>
        <v/>
      </c>
      <c r="DV207" s="371" t="str">
        <f ca="1">+IF(OFFSET('Hygiene Data'!$F$12,0,10*ROW('Hygiene Data'!F201))="","",OFFSET('Hygiene Data'!$F$12,0,10*ROW('Hygiene Data'!F201)))</f>
        <v/>
      </c>
      <c r="DW207" s="371" t="str">
        <f ca="1">+IF(OFFSET('Hygiene Data'!$F$13,0,10*ROW('Hygiene Data'!F201))="","",OFFSET('Hygiene Data'!$F$13,0,10*ROW('Hygiene Data'!F201)))</f>
        <v/>
      </c>
      <c r="DX207" s="371" t="str">
        <f ca="1">+IF(OFFSET('Hygiene Data'!$G$11,0,10*ROW('Hygiene Data'!G201))="","",OFFSET('Hygiene Data'!$G$11,0,10*ROW('Hygiene Data'!G201)))</f>
        <v/>
      </c>
      <c r="DY207" s="371" t="str">
        <f ca="1">+IF(OFFSET('Hygiene Data'!$G$12,0,10*ROW('Hygiene Data'!G201))="","",OFFSET('Hygiene Data'!$G$12,0,10*ROW('Hygiene Data'!G201)))</f>
        <v/>
      </c>
      <c r="DZ207" s="371" t="str">
        <f ca="1">+IF(OFFSET('Hygiene Data'!$G$13,0,10*ROW('Hygiene Data'!G201))="","",OFFSET('Hygiene Data'!$G$13,0,10*ROW('Hygiene Data'!G201)))</f>
        <v/>
      </c>
      <c r="EA207" s="371" t="str">
        <f ca="1">+IF(OFFSET('Hygiene Data'!$H$11,0,10*ROW('Hygiene Data'!H201))="","",OFFSET('Hygiene Data'!$H$11,0,10*ROW('Hygiene Data'!H201)))</f>
        <v/>
      </c>
      <c r="EB207" s="371" t="str">
        <f ca="1">+IF(OFFSET('Hygiene Data'!$H$12,0,10*ROW('Hygiene Data'!H201))="","",OFFSET('Hygiene Data'!$H$12,0,10*ROW('Hygiene Data'!H201)))</f>
        <v/>
      </c>
      <c r="EC207" s="371" t="str">
        <f ca="1">+IF(OFFSET('Hygiene Data'!$H$13,0,10*ROW('Hygiene Data'!H201))="","",OFFSET('Hygiene Data'!$H$13,0,10*ROW('Hygiene Data'!H201)))</f>
        <v/>
      </c>
      <c r="ED207" s="371" t="str">
        <f ca="1">+IF(OFFSET('Hygiene Data'!$I$11,0,10*ROW('Hygiene Data'!I201))="","",OFFSET('Hygiene Data'!$I$11,0,10*ROW('Hygiene Data'!I201)))</f>
        <v/>
      </c>
      <c r="EE207" s="371" t="str">
        <f ca="1">+IF(OFFSET('Hygiene Data'!$I$12,0,10*ROW('Hygiene Data'!I201))="","",OFFSET('Hygiene Data'!$I$12,0,10*ROW('Hygiene Data'!I201)))</f>
        <v/>
      </c>
      <c r="EF207" s="371" t="str">
        <f ca="1">+IF(OFFSET('Hygiene Data'!$I$13,0,10*ROW('Hygiene Data'!I201))="","",OFFSET('Hygiene Data'!$I$13,0,10*ROW('Hygiene Data'!I201)))</f>
        <v/>
      </c>
    </row>
    <row r="208" spans="1:136" s="370" customFormat="1" x14ac:dyDescent="0.25">
      <c r="BA208" s="488"/>
    </row>
    <row r="209" spans="53:53" s="370" customFormat="1" x14ac:dyDescent="0.25">
      <c r="BA209" s="488"/>
    </row>
    <row r="210" spans="53:53" s="370" customFormat="1" x14ac:dyDescent="0.25">
      <c r="BA210" s="488"/>
    </row>
    <row r="211" spans="53:53" s="370" customFormat="1" x14ac:dyDescent="0.25">
      <c r="BA211" s="488"/>
    </row>
    <row r="212" spans="53:53" s="370" customFormat="1" x14ac:dyDescent="0.25">
      <c r="BA212" s="488"/>
    </row>
    <row r="213" spans="53:53" s="370" customFormat="1" x14ac:dyDescent="0.25">
      <c r="BA213" s="488"/>
    </row>
    <row r="214" spans="53:53" s="370" customFormat="1" x14ac:dyDescent="0.25">
      <c r="BA214" s="488"/>
    </row>
    <row r="215" spans="53:53" s="370" customFormat="1" x14ac:dyDescent="0.25">
      <c r="BA215" s="488"/>
    </row>
    <row r="216" spans="53:53" s="370" customFormat="1" x14ac:dyDescent="0.25">
      <c r="BA216" s="488"/>
    </row>
    <row r="217" spans="53:53" s="370" customFormat="1" x14ac:dyDescent="0.25">
      <c r="BA217" s="488"/>
    </row>
    <row r="218" spans="53:53" s="370" customFormat="1" x14ac:dyDescent="0.25">
      <c r="BA218" s="488"/>
    </row>
    <row r="219" spans="53:53" s="370" customFormat="1" x14ac:dyDescent="0.25">
      <c r="BA219" s="488"/>
    </row>
    <row r="220" spans="53:53" s="370" customFormat="1" x14ac:dyDescent="0.25">
      <c r="BA220" s="488"/>
    </row>
    <row r="221" spans="53:53" s="370" customFormat="1" x14ac:dyDescent="0.25">
      <c r="BA221" s="488"/>
    </row>
    <row r="222" spans="53:53" s="370" customFormat="1" x14ac:dyDescent="0.25">
      <c r="BA222" s="488"/>
    </row>
    <row r="223" spans="53:53" s="370" customFormat="1" x14ac:dyDescent="0.25">
      <c r="BA223" s="488"/>
    </row>
    <row r="224" spans="53:53" s="370" customFormat="1" x14ac:dyDescent="0.25">
      <c r="BA224" s="488"/>
    </row>
    <row r="225" spans="53:53" s="370" customFormat="1" x14ac:dyDescent="0.25">
      <c r="BA225" s="488"/>
    </row>
    <row r="226" spans="53:53" s="370" customFormat="1" x14ac:dyDescent="0.25">
      <c r="BA226" s="488"/>
    </row>
    <row r="227" spans="53:53" s="370" customFormat="1" x14ac:dyDescent="0.25">
      <c r="BA227" s="488"/>
    </row>
    <row r="228" spans="53:53" s="370" customFormat="1" x14ac:dyDescent="0.25">
      <c r="BA228" s="488"/>
    </row>
    <row r="229" spans="53:53" s="370" customFormat="1" x14ac:dyDescent="0.25">
      <c r="BA229" s="488"/>
    </row>
    <row r="230" spans="53:53" s="370" customFormat="1" x14ac:dyDescent="0.25">
      <c r="BA230" s="488"/>
    </row>
    <row r="231" spans="53:53" s="370" customFormat="1" x14ac:dyDescent="0.25">
      <c r="BA231" s="488"/>
    </row>
    <row r="232" spans="53:53" s="370" customFormat="1" x14ac:dyDescent="0.25">
      <c r="BA232" s="488"/>
    </row>
    <row r="233" spans="53:53" s="370" customFormat="1" x14ac:dyDescent="0.25">
      <c r="BA233" s="488"/>
    </row>
    <row r="234" spans="53:53" s="370" customFormat="1" x14ac:dyDescent="0.25">
      <c r="BA234" s="488"/>
    </row>
    <row r="235" spans="53:53" s="370" customFormat="1" x14ac:dyDescent="0.25">
      <c r="BA235" s="488"/>
    </row>
    <row r="236" spans="53:53" s="370" customFormat="1" x14ac:dyDescent="0.25">
      <c r="BA236" s="488"/>
    </row>
    <row r="237" spans="53:53" s="370" customFormat="1" x14ac:dyDescent="0.25">
      <c r="BA237" s="488"/>
    </row>
    <row r="238" spans="53:53" s="370" customFormat="1" x14ac:dyDescent="0.25">
      <c r="BA238" s="488"/>
    </row>
    <row r="239" spans="53:53" s="370" customFormat="1" x14ac:dyDescent="0.25">
      <c r="BA239" s="488"/>
    </row>
    <row r="240" spans="53:53" s="370" customFormat="1" x14ac:dyDescent="0.25">
      <c r="BA240" s="488"/>
    </row>
    <row r="241" spans="53:53" s="370" customFormat="1" x14ac:dyDescent="0.25">
      <c r="BA241" s="488"/>
    </row>
    <row r="242" spans="53:53" s="370" customFormat="1" x14ac:dyDescent="0.25">
      <c r="BA242" s="488"/>
    </row>
    <row r="243" spans="53:53" s="370" customFormat="1" x14ac:dyDescent="0.25">
      <c r="BA243" s="488"/>
    </row>
    <row r="244" spans="53:53" s="370" customFormat="1" x14ac:dyDescent="0.25">
      <c r="BA244" s="488"/>
    </row>
    <row r="245" spans="53:53" s="370" customFormat="1" x14ac:dyDescent="0.25">
      <c r="BA245" s="488"/>
    </row>
    <row r="246" spans="53:53" s="370" customFormat="1" x14ac:dyDescent="0.25">
      <c r="BA246" s="488"/>
    </row>
    <row r="247" spans="53:53" s="370" customFormat="1" x14ac:dyDescent="0.25">
      <c r="BA247" s="488"/>
    </row>
    <row r="248" spans="53:53" s="370" customFormat="1" x14ac:dyDescent="0.25">
      <c r="BA248" s="488"/>
    </row>
    <row r="249" spans="53:53" s="370" customFormat="1" x14ac:dyDescent="0.25">
      <c r="BA249" s="488"/>
    </row>
    <row r="250" spans="53:53" s="370" customFormat="1" x14ac:dyDescent="0.25">
      <c r="BA250" s="488"/>
    </row>
    <row r="251" spans="53:53" s="370" customFormat="1" x14ac:dyDescent="0.25">
      <c r="BA251" s="488"/>
    </row>
    <row r="252" spans="53:53" s="370" customFormat="1" x14ac:dyDescent="0.25">
      <c r="BA252" s="488"/>
    </row>
    <row r="253" spans="53:53" s="370" customFormat="1" x14ac:dyDescent="0.25">
      <c r="BA253" s="488"/>
    </row>
    <row r="254" spans="53:53" s="370" customFormat="1" x14ac:dyDescent="0.25">
      <c r="BA254" s="488"/>
    </row>
    <row r="255" spans="53:53" s="370" customFormat="1" x14ac:dyDescent="0.25">
      <c r="BA255" s="488"/>
    </row>
    <row r="256" spans="53:53" s="370" customFormat="1" x14ac:dyDescent="0.25">
      <c r="BA256" s="488"/>
    </row>
    <row r="257" spans="53:53" s="370" customFormat="1" x14ac:dyDescent="0.25">
      <c r="BA257" s="488"/>
    </row>
    <row r="258" spans="53:53" s="370" customFormat="1" x14ac:dyDescent="0.25">
      <c r="BA258" s="488"/>
    </row>
    <row r="259" spans="53:53" s="370" customFormat="1" x14ac:dyDescent="0.25">
      <c r="BA259" s="488"/>
    </row>
    <row r="260" spans="53:53" s="370" customFormat="1" x14ac:dyDescent="0.25">
      <c r="BA260" s="488"/>
    </row>
    <row r="261" spans="53:53" s="370" customFormat="1" x14ac:dyDescent="0.25">
      <c r="BA261" s="488"/>
    </row>
    <row r="262" spans="53:53" s="370" customFormat="1" x14ac:dyDescent="0.25">
      <c r="BA262" s="488"/>
    </row>
    <row r="263" spans="53:53" s="370" customFormat="1" x14ac:dyDescent="0.25">
      <c r="BA263" s="488"/>
    </row>
    <row r="264" spans="53:53" s="370" customFormat="1" x14ac:dyDescent="0.25">
      <c r="BA264" s="488"/>
    </row>
    <row r="265" spans="53:53" s="370" customFormat="1" x14ac:dyDescent="0.25">
      <c r="BA265" s="488"/>
    </row>
    <row r="266" spans="53:53" s="370" customFormat="1" x14ac:dyDescent="0.25">
      <c r="BA266" s="488"/>
    </row>
    <row r="267" spans="53:53" s="370" customFormat="1" x14ac:dyDescent="0.25">
      <c r="BA267" s="488"/>
    </row>
    <row r="268" spans="53:53" s="370" customFormat="1" x14ac:dyDescent="0.25">
      <c r="BA268" s="488"/>
    </row>
    <row r="269" spans="53:53" s="370" customFormat="1" x14ac:dyDescent="0.25">
      <c r="BA269" s="488"/>
    </row>
    <row r="270" spans="53:53" s="370" customFormat="1" x14ac:dyDescent="0.25">
      <c r="BA270" s="488"/>
    </row>
    <row r="271" spans="53:53" s="370" customFormat="1" x14ac:dyDescent="0.25">
      <c r="BA271" s="488"/>
    </row>
    <row r="272" spans="53:53" s="370" customFormat="1" x14ac:dyDescent="0.25">
      <c r="BA272" s="488"/>
    </row>
    <row r="273" spans="53:53" s="370" customFormat="1" x14ac:dyDescent="0.25">
      <c r="BA273" s="488"/>
    </row>
    <row r="274" spans="53:53" s="370" customFormat="1" x14ac:dyDescent="0.25">
      <c r="BA274" s="488"/>
    </row>
    <row r="275" spans="53:53" s="370" customFormat="1" x14ac:dyDescent="0.25">
      <c r="BA275" s="488"/>
    </row>
    <row r="276" spans="53:53" s="370" customFormat="1" x14ac:dyDescent="0.25">
      <c r="BA276" s="488"/>
    </row>
    <row r="277" spans="53:53" s="370" customFormat="1" x14ac:dyDescent="0.25">
      <c r="BA277" s="488"/>
    </row>
    <row r="278" spans="53:53" s="370" customFormat="1" x14ac:dyDescent="0.25">
      <c r="BA278" s="488"/>
    </row>
    <row r="279" spans="53:53" s="370" customFormat="1" x14ac:dyDescent="0.25">
      <c r="BA279" s="488"/>
    </row>
    <row r="280" spans="53:53" s="370" customFormat="1" x14ac:dyDescent="0.25">
      <c r="BA280" s="488"/>
    </row>
    <row r="281" spans="53:53" s="370" customFormat="1" x14ac:dyDescent="0.25">
      <c r="BA281" s="488"/>
    </row>
    <row r="282" spans="53:53" s="370" customFormat="1" x14ac:dyDescent="0.25">
      <c r="BA282" s="488"/>
    </row>
    <row r="283" spans="53:53" s="370" customFormat="1" x14ac:dyDescent="0.25">
      <c r="BA283" s="488"/>
    </row>
    <row r="284" spans="53:53" s="370" customFormat="1" x14ac:dyDescent="0.25">
      <c r="BA284" s="488"/>
    </row>
    <row r="285" spans="53:53" s="370" customFormat="1" x14ac:dyDescent="0.25">
      <c r="BA285" s="488"/>
    </row>
    <row r="286" spans="53:53" s="370" customFormat="1" x14ac:dyDescent="0.25">
      <c r="BA286" s="488"/>
    </row>
    <row r="287" spans="53:53" s="370" customFormat="1" x14ac:dyDescent="0.25">
      <c r="BA287" s="488"/>
    </row>
    <row r="288" spans="53:53" s="370" customFormat="1" x14ac:dyDescent="0.25">
      <c r="BA288" s="488"/>
    </row>
    <row r="289" spans="53:53" s="370" customFormat="1" x14ac:dyDescent="0.25">
      <c r="BA289" s="488"/>
    </row>
    <row r="290" spans="53:53" s="370" customFormat="1" x14ac:dyDescent="0.25">
      <c r="BA290" s="488"/>
    </row>
    <row r="291" spans="53:53" s="370" customFormat="1" x14ac:dyDescent="0.25">
      <c r="BA291" s="488"/>
    </row>
    <row r="292" spans="53:53" s="370" customFormat="1" x14ac:dyDescent="0.25">
      <c r="BA292" s="488"/>
    </row>
    <row r="293" spans="53:53" s="370" customFormat="1" x14ac:dyDescent="0.25">
      <c r="BA293" s="488"/>
    </row>
    <row r="294" spans="53:53" s="370" customFormat="1" x14ac:dyDescent="0.25">
      <c r="BA294" s="488"/>
    </row>
    <row r="295" spans="53:53" s="370" customFormat="1" x14ac:dyDescent="0.25">
      <c r="BA295" s="488"/>
    </row>
    <row r="296" spans="53:53" s="370" customFormat="1" x14ac:dyDescent="0.25">
      <c r="BA296" s="488"/>
    </row>
    <row r="297" spans="53:53" s="370" customFormat="1" x14ac:dyDescent="0.25">
      <c r="BA297" s="488"/>
    </row>
    <row r="298" spans="53:53" s="370" customFormat="1" x14ac:dyDescent="0.25">
      <c r="BA298" s="488"/>
    </row>
    <row r="299" spans="53:53" s="370" customFormat="1" x14ac:dyDescent="0.25">
      <c r="BA299" s="488"/>
    </row>
    <row r="300" spans="53:53" s="370" customFormat="1" x14ac:dyDescent="0.25">
      <c r="BA300" s="488"/>
    </row>
    <row r="301" spans="53:53" s="370" customFormat="1" x14ac:dyDescent="0.25">
      <c r="BA301" s="488"/>
    </row>
    <row r="302" spans="53:53" s="370" customFormat="1" x14ac:dyDescent="0.25">
      <c r="BA302" s="488"/>
    </row>
    <row r="303" spans="53:53" s="370" customFormat="1" x14ac:dyDescent="0.25">
      <c r="BA303" s="488"/>
    </row>
    <row r="304" spans="53:53" s="370" customFormat="1" x14ac:dyDescent="0.25">
      <c r="BA304" s="488"/>
    </row>
    <row r="305" spans="53:53" s="370" customFormat="1" x14ac:dyDescent="0.25">
      <c r="BA305" s="488"/>
    </row>
    <row r="306" spans="53:53" s="370" customFormat="1" x14ac:dyDescent="0.25">
      <c r="BA306" s="488"/>
    </row>
    <row r="307" spans="53:53" s="370" customFormat="1" x14ac:dyDescent="0.25">
      <c r="BA307" s="488"/>
    </row>
    <row r="308" spans="53:53" s="370" customFormat="1" x14ac:dyDescent="0.25">
      <c r="BA308" s="488"/>
    </row>
    <row r="309" spans="53:53" s="370" customFormat="1" x14ac:dyDescent="0.25">
      <c r="BA309" s="488"/>
    </row>
    <row r="310" spans="53:53" s="370" customFormat="1" x14ac:dyDescent="0.25">
      <c r="BA310" s="488"/>
    </row>
    <row r="311" spans="53:53" s="370" customFormat="1" x14ac:dyDescent="0.25">
      <c r="BA311" s="488"/>
    </row>
    <row r="312" spans="53:53" s="370" customFormat="1" x14ac:dyDescent="0.25">
      <c r="BA312" s="488"/>
    </row>
    <row r="313" spans="53:53" s="370" customFormat="1" x14ac:dyDescent="0.25">
      <c r="BA313" s="488"/>
    </row>
    <row r="314" spans="53:53" s="370" customFormat="1" x14ac:dyDescent="0.25">
      <c r="BA314" s="488"/>
    </row>
    <row r="315" spans="53:53" s="370" customFormat="1" x14ac:dyDescent="0.25">
      <c r="BA315" s="488"/>
    </row>
    <row r="316" spans="53:53" s="370" customFormat="1" x14ac:dyDescent="0.25">
      <c r="BA316" s="488"/>
    </row>
    <row r="317" spans="53:53" s="370" customFormat="1" x14ac:dyDescent="0.25">
      <c r="BA317" s="488"/>
    </row>
    <row r="318" spans="53:53" s="370" customFormat="1" x14ac:dyDescent="0.25">
      <c r="BA318" s="488"/>
    </row>
    <row r="319" spans="53:53" s="370" customFormat="1" x14ac:dyDescent="0.25">
      <c r="BA319" s="488"/>
    </row>
    <row r="320" spans="53:53" s="370" customFormat="1" x14ac:dyDescent="0.25">
      <c r="BA320" s="488"/>
    </row>
    <row r="321" spans="53:53" s="370" customFormat="1" x14ac:dyDescent="0.25">
      <c r="BA321" s="488"/>
    </row>
    <row r="322" spans="53:53" s="370" customFormat="1" x14ac:dyDescent="0.25">
      <c r="BA322" s="488"/>
    </row>
    <row r="323" spans="53:53" s="370" customFormat="1" x14ac:dyDescent="0.25">
      <c r="BA323" s="488"/>
    </row>
    <row r="324" spans="53:53" s="370" customFormat="1" x14ac:dyDescent="0.25">
      <c r="BA324" s="488"/>
    </row>
    <row r="325" spans="53:53" s="370" customFormat="1" x14ac:dyDescent="0.25">
      <c r="BA325" s="488"/>
    </row>
    <row r="326" spans="53:53" s="370" customFormat="1" x14ac:dyDescent="0.25">
      <c r="BA326" s="488"/>
    </row>
    <row r="327" spans="53:53" s="370" customFormat="1" x14ac:dyDescent="0.25">
      <c r="BA327" s="488"/>
    </row>
    <row r="328" spans="53:53" s="370" customFormat="1" x14ac:dyDescent="0.25">
      <c r="BA328" s="488"/>
    </row>
    <row r="329" spans="53:53" s="370" customFormat="1" x14ac:dyDescent="0.25">
      <c r="BA329" s="488"/>
    </row>
    <row r="330" spans="53:53" s="370" customFormat="1" x14ac:dyDescent="0.25">
      <c r="BA330" s="488"/>
    </row>
    <row r="331" spans="53:53" s="370" customFormat="1" x14ac:dyDescent="0.25">
      <c r="BA331" s="488"/>
    </row>
    <row r="332" spans="53:53" s="370" customFormat="1" x14ac:dyDescent="0.25">
      <c r="BA332" s="488"/>
    </row>
    <row r="333" spans="53:53" s="370" customFormat="1" x14ac:dyDescent="0.25">
      <c r="BA333" s="488"/>
    </row>
    <row r="334" spans="53:53" s="370" customFormat="1" x14ac:dyDescent="0.25">
      <c r="BA334" s="488"/>
    </row>
    <row r="335" spans="53:53" s="370" customFormat="1" x14ac:dyDescent="0.25">
      <c r="BA335" s="488"/>
    </row>
    <row r="336" spans="53:53" s="370" customFormat="1" x14ac:dyDescent="0.25">
      <c r="BA336" s="488"/>
    </row>
    <row r="337" spans="53:53" s="370" customFormat="1" x14ac:dyDescent="0.25">
      <c r="BA337" s="488"/>
    </row>
    <row r="338" spans="53:53" s="370" customFormat="1" x14ac:dyDescent="0.25">
      <c r="BA338" s="488"/>
    </row>
    <row r="339" spans="53:53" s="370" customFormat="1" x14ac:dyDescent="0.25">
      <c r="BA339" s="488"/>
    </row>
    <row r="340" spans="53:53" s="370" customFormat="1" x14ac:dyDescent="0.25">
      <c r="BA340" s="488"/>
    </row>
    <row r="341" spans="53:53" s="370" customFormat="1" x14ac:dyDescent="0.25">
      <c r="BA341" s="488"/>
    </row>
    <row r="342" spans="53:53" s="370" customFormat="1" x14ac:dyDescent="0.25">
      <c r="BA342" s="488"/>
    </row>
    <row r="343" spans="53:53" s="370" customFormat="1" x14ac:dyDescent="0.25">
      <c r="BA343" s="488"/>
    </row>
    <row r="344" spans="53:53" s="370" customFormat="1" x14ac:dyDescent="0.25">
      <c r="BA344" s="488"/>
    </row>
    <row r="345" spans="53:53" s="370" customFormat="1" x14ac:dyDescent="0.25">
      <c r="BA345" s="488"/>
    </row>
    <row r="346" spans="53:53" s="370" customFormat="1" x14ac:dyDescent="0.25">
      <c r="BA346" s="488"/>
    </row>
    <row r="347" spans="53:53" s="370" customFormat="1" x14ac:dyDescent="0.25">
      <c r="BA347" s="488"/>
    </row>
    <row r="348" spans="53:53" s="370" customFormat="1" x14ac:dyDescent="0.25">
      <c r="BA348" s="488"/>
    </row>
    <row r="349" spans="53:53" s="370" customFormat="1" x14ac:dyDescent="0.25">
      <c r="BA349" s="488"/>
    </row>
    <row r="350" spans="53:53" s="370" customFormat="1" x14ac:dyDescent="0.25">
      <c r="BA350" s="488"/>
    </row>
    <row r="351" spans="53:53" s="370" customFormat="1" x14ac:dyDescent="0.25">
      <c r="BA351" s="488"/>
    </row>
    <row r="352" spans="53:53" s="370" customFormat="1" x14ac:dyDescent="0.25">
      <c r="BA352" s="488"/>
    </row>
    <row r="353" spans="53:53" s="370" customFormat="1" x14ac:dyDescent="0.25">
      <c r="BA353" s="488"/>
    </row>
    <row r="354" spans="53:53" s="370" customFormat="1" x14ac:dyDescent="0.25">
      <c r="BA354" s="488"/>
    </row>
    <row r="355" spans="53:53" s="370" customFormat="1" x14ac:dyDescent="0.25">
      <c r="BA355" s="488"/>
    </row>
    <row r="356" spans="53:53" s="370" customFormat="1" x14ac:dyDescent="0.25">
      <c r="BA356" s="488"/>
    </row>
    <row r="357" spans="53:53" s="370" customFormat="1" x14ac:dyDescent="0.25">
      <c r="BA357" s="488"/>
    </row>
    <row r="358" spans="53:53" s="370" customFormat="1" x14ac:dyDescent="0.25">
      <c r="BA358" s="488"/>
    </row>
    <row r="359" spans="53:53" s="370" customFormat="1" x14ac:dyDescent="0.25">
      <c r="BA359" s="488"/>
    </row>
    <row r="360" spans="53:53" s="370" customFormat="1" x14ac:dyDescent="0.25">
      <c r="BA360" s="488"/>
    </row>
    <row r="361" spans="53:53" s="370" customFormat="1" x14ac:dyDescent="0.25">
      <c r="BA361" s="488"/>
    </row>
    <row r="362" spans="53:53" s="370" customFormat="1" x14ac:dyDescent="0.25">
      <c r="BA362" s="488"/>
    </row>
    <row r="363" spans="53:53" s="370" customFormat="1" x14ac:dyDescent="0.25">
      <c r="BA363" s="488"/>
    </row>
    <row r="364" spans="53:53" s="370" customFormat="1" x14ac:dyDescent="0.25">
      <c r="BA364" s="488"/>
    </row>
    <row r="365" spans="53:53" s="370" customFormat="1" x14ac:dyDescent="0.25">
      <c r="BA365" s="488"/>
    </row>
    <row r="366" spans="53:53" s="370" customFormat="1" x14ac:dyDescent="0.25">
      <c r="BA366" s="488"/>
    </row>
    <row r="367" spans="53:53" s="370" customFormat="1" x14ac:dyDescent="0.25">
      <c r="BA367" s="488"/>
    </row>
    <row r="368" spans="53:53" s="370" customFormat="1" x14ac:dyDescent="0.25">
      <c r="BA368" s="488"/>
    </row>
    <row r="369" spans="53:53" s="370" customFormat="1" x14ac:dyDescent="0.25">
      <c r="BA369" s="488"/>
    </row>
    <row r="370" spans="53:53" s="370" customFormat="1" x14ac:dyDescent="0.25">
      <c r="BA370" s="488"/>
    </row>
    <row r="371" spans="53:53" s="370" customFormat="1" x14ac:dyDescent="0.25">
      <c r="BA371" s="488"/>
    </row>
    <row r="372" spans="53:53" s="370" customFormat="1" x14ac:dyDescent="0.25">
      <c r="BA372" s="488"/>
    </row>
    <row r="373" spans="53:53" s="370" customFormat="1" x14ac:dyDescent="0.25">
      <c r="BA373" s="488"/>
    </row>
    <row r="374" spans="53:53" s="370" customFormat="1" x14ac:dyDescent="0.25">
      <c r="BA374" s="488"/>
    </row>
    <row r="375" spans="53:53" s="370" customFormat="1" x14ac:dyDescent="0.25">
      <c r="BA375" s="488"/>
    </row>
    <row r="376" spans="53:53" s="370" customFormat="1" x14ac:dyDescent="0.25">
      <c r="BA376" s="488"/>
    </row>
    <row r="377" spans="53:53" s="370" customFormat="1" x14ac:dyDescent="0.25">
      <c r="BA377" s="488"/>
    </row>
    <row r="378" spans="53:53" s="370" customFormat="1" x14ac:dyDescent="0.25">
      <c r="BA378" s="488"/>
    </row>
    <row r="379" spans="53:53" s="370" customFormat="1" x14ac:dyDescent="0.25">
      <c r="BA379" s="488"/>
    </row>
    <row r="380" spans="53:53" s="370" customFormat="1" x14ac:dyDescent="0.25">
      <c r="BA380" s="488"/>
    </row>
    <row r="381" spans="53:53" s="370" customFormat="1" x14ac:dyDescent="0.25">
      <c r="BA381" s="488"/>
    </row>
    <row r="382" spans="53:53" s="370" customFormat="1" x14ac:dyDescent="0.25">
      <c r="BA382" s="488"/>
    </row>
    <row r="383" spans="53:53" s="370" customFormat="1" x14ac:dyDescent="0.25">
      <c r="BA383" s="488"/>
    </row>
    <row r="384" spans="53:53" s="370" customFormat="1" x14ac:dyDescent="0.25">
      <c r="BA384" s="488"/>
    </row>
    <row r="385" spans="53:53" s="370" customFormat="1" x14ac:dyDescent="0.25">
      <c r="BA385" s="488"/>
    </row>
    <row r="386" spans="53:53" s="370" customFormat="1" x14ac:dyDescent="0.25">
      <c r="BA386" s="488"/>
    </row>
    <row r="387" spans="53:53" s="370" customFormat="1" x14ac:dyDescent="0.25">
      <c r="BA387" s="488"/>
    </row>
    <row r="388" spans="53:53" s="370" customFormat="1" x14ac:dyDescent="0.25">
      <c r="BA388" s="488"/>
    </row>
    <row r="389" spans="53:53" s="370" customFormat="1" x14ac:dyDescent="0.25">
      <c r="BA389" s="488"/>
    </row>
    <row r="390" spans="53:53" s="370" customFormat="1" x14ac:dyDescent="0.25">
      <c r="BA390" s="488"/>
    </row>
    <row r="391" spans="53:53" s="370" customFormat="1" x14ac:dyDescent="0.25">
      <c r="BA391" s="488"/>
    </row>
    <row r="392" spans="53:53" s="370" customFormat="1" x14ac:dyDescent="0.25">
      <c r="BA392" s="488"/>
    </row>
    <row r="393" spans="53:53" s="370" customFormat="1" x14ac:dyDescent="0.25">
      <c r="BA393" s="488"/>
    </row>
    <row r="394" spans="53:53" s="370" customFormat="1" x14ac:dyDescent="0.25">
      <c r="BA394" s="488"/>
    </row>
    <row r="395" spans="53:53" s="370" customFormat="1" x14ac:dyDescent="0.25">
      <c r="BA395" s="488"/>
    </row>
    <row r="396" spans="53:53" s="370" customFormat="1" x14ac:dyDescent="0.25">
      <c r="BA396" s="488"/>
    </row>
    <row r="397" spans="53:53" s="370" customFormat="1" x14ac:dyDescent="0.25">
      <c r="BA397" s="488"/>
    </row>
    <row r="398" spans="53:53" s="370" customFormat="1" x14ac:dyDescent="0.25">
      <c r="BA398" s="488"/>
    </row>
    <row r="399" spans="53:53" s="370" customFormat="1" x14ac:dyDescent="0.25">
      <c r="BA399" s="488"/>
    </row>
    <row r="400" spans="53:53" s="370" customFormat="1" x14ac:dyDescent="0.25">
      <c r="BA400" s="488"/>
    </row>
    <row r="401" spans="53:53" s="370" customFormat="1" x14ac:dyDescent="0.25">
      <c r="BA401" s="488"/>
    </row>
    <row r="402" spans="53:53" s="370" customFormat="1" x14ac:dyDescent="0.25">
      <c r="BA402" s="488"/>
    </row>
    <row r="403" spans="53:53" s="370" customFormat="1" x14ac:dyDescent="0.25">
      <c r="BA403" s="488"/>
    </row>
    <row r="404" spans="53:53" s="370" customFormat="1" x14ac:dyDescent="0.25">
      <c r="BA404" s="488"/>
    </row>
    <row r="405" spans="53:53" s="370" customFormat="1" x14ac:dyDescent="0.25">
      <c r="BA405" s="488"/>
    </row>
    <row r="406" spans="53:53" s="370" customFormat="1" x14ac:dyDescent="0.25">
      <c r="BA406" s="488"/>
    </row>
    <row r="407" spans="53:53" s="370" customFormat="1" x14ac:dyDescent="0.25">
      <c r="BA407" s="488"/>
    </row>
    <row r="408" spans="53:53" s="370" customFormat="1" x14ac:dyDescent="0.25">
      <c r="BA408" s="488"/>
    </row>
    <row r="409" spans="53:53" s="370" customFormat="1" x14ac:dyDescent="0.25">
      <c r="BA409" s="488"/>
    </row>
    <row r="410" spans="53:53" s="370" customFormat="1" x14ac:dyDescent="0.25">
      <c r="BA410" s="488"/>
    </row>
    <row r="411" spans="53:53" s="370" customFormat="1" x14ac:dyDescent="0.25">
      <c r="BA411" s="488"/>
    </row>
    <row r="412" spans="53:53" s="370" customFormat="1" x14ac:dyDescent="0.25">
      <c r="BA412" s="488"/>
    </row>
    <row r="413" spans="53:53" s="370" customFormat="1" x14ac:dyDescent="0.25">
      <c r="BA413" s="488"/>
    </row>
    <row r="414" spans="53:53" s="370" customFormat="1" x14ac:dyDescent="0.25">
      <c r="BA414" s="488"/>
    </row>
    <row r="415" spans="53:53" s="370" customFormat="1" x14ac:dyDescent="0.25">
      <c r="BA415" s="488"/>
    </row>
    <row r="416" spans="53:53" s="370" customFormat="1" x14ac:dyDescent="0.25">
      <c r="BA416" s="488"/>
    </row>
    <row r="417" spans="53:53" s="370" customFormat="1" x14ac:dyDescent="0.25">
      <c r="BA417" s="488"/>
    </row>
    <row r="418" spans="53:53" s="370" customFormat="1" x14ac:dyDescent="0.25">
      <c r="BA418" s="488"/>
    </row>
    <row r="419" spans="53:53" s="370" customFormat="1" x14ac:dyDescent="0.25">
      <c r="BA419" s="488"/>
    </row>
    <row r="420" spans="53:53" s="370" customFormat="1" x14ac:dyDescent="0.25">
      <c r="BA420" s="488"/>
    </row>
    <row r="421" spans="53:53" s="370" customFormat="1" x14ac:dyDescent="0.25">
      <c r="BA421" s="488"/>
    </row>
    <row r="422" spans="53:53" s="370" customFormat="1" x14ac:dyDescent="0.25">
      <c r="BA422" s="488"/>
    </row>
    <row r="423" spans="53:53" s="370" customFormat="1" x14ac:dyDescent="0.25">
      <c r="BA423" s="488"/>
    </row>
    <row r="424" spans="53:53" s="370" customFormat="1" x14ac:dyDescent="0.25">
      <c r="BA424" s="488"/>
    </row>
    <row r="425" spans="53:53" s="370" customFormat="1" x14ac:dyDescent="0.25">
      <c r="BA425" s="488"/>
    </row>
    <row r="426" spans="53:53" s="370" customFormat="1" x14ac:dyDescent="0.25">
      <c r="BA426" s="488"/>
    </row>
    <row r="427" spans="53:53" s="370" customFormat="1" x14ac:dyDescent="0.25">
      <c r="BA427" s="488"/>
    </row>
    <row r="428" spans="53:53" s="370" customFormat="1" x14ac:dyDescent="0.25">
      <c r="BA428" s="488"/>
    </row>
    <row r="429" spans="53:53" s="370" customFormat="1" x14ac:dyDescent="0.25">
      <c r="BA429" s="488"/>
    </row>
    <row r="430" spans="53:53" s="370" customFormat="1" x14ac:dyDescent="0.25">
      <c r="BA430" s="488"/>
    </row>
    <row r="431" spans="53:53" s="370" customFormat="1" x14ac:dyDescent="0.25">
      <c r="BA431" s="488"/>
    </row>
    <row r="432" spans="53:53" s="370" customFormat="1" x14ac:dyDescent="0.25">
      <c r="BA432" s="488"/>
    </row>
    <row r="433" spans="53:53" s="370" customFormat="1" x14ac:dyDescent="0.25">
      <c r="BA433" s="488"/>
    </row>
    <row r="434" spans="53:53" s="370" customFormat="1" x14ac:dyDescent="0.25">
      <c r="BA434" s="488"/>
    </row>
    <row r="435" spans="53:53" s="370" customFormat="1" x14ac:dyDescent="0.25">
      <c r="BA435" s="488"/>
    </row>
    <row r="436" spans="53:53" s="370" customFormat="1" x14ac:dyDescent="0.25">
      <c r="BA436" s="488"/>
    </row>
    <row r="437" spans="53:53" s="370" customFormat="1" x14ac:dyDescent="0.25">
      <c r="BA437" s="488"/>
    </row>
    <row r="438" spans="53:53" s="370" customFormat="1" x14ac:dyDescent="0.25">
      <c r="BA438" s="488"/>
    </row>
    <row r="439" spans="53:53" s="370" customFormat="1" x14ac:dyDescent="0.25">
      <c r="BA439" s="488"/>
    </row>
    <row r="440" spans="53:53" s="370" customFormat="1" x14ac:dyDescent="0.25">
      <c r="BA440" s="488"/>
    </row>
    <row r="441" spans="53:53" s="370" customFormat="1" x14ac:dyDescent="0.25">
      <c r="BA441" s="488"/>
    </row>
    <row r="442" spans="53:53" s="370" customFormat="1" x14ac:dyDescent="0.25">
      <c r="BA442" s="488"/>
    </row>
    <row r="443" spans="53:53" s="370" customFormat="1" x14ac:dyDescent="0.25">
      <c r="BA443" s="488"/>
    </row>
    <row r="444" spans="53:53" s="370" customFormat="1" x14ac:dyDescent="0.25">
      <c r="BA444" s="488"/>
    </row>
    <row r="445" spans="53:53" s="370" customFormat="1" x14ac:dyDescent="0.25">
      <c r="BA445" s="488"/>
    </row>
    <row r="446" spans="53:53" s="370" customFormat="1" x14ac:dyDescent="0.25">
      <c r="BA446" s="488"/>
    </row>
    <row r="447" spans="53:53" s="370" customFormat="1" x14ac:dyDescent="0.25">
      <c r="BA447" s="488"/>
    </row>
    <row r="448" spans="53:53" s="370" customFormat="1" x14ac:dyDescent="0.25">
      <c r="BA448" s="488"/>
    </row>
    <row r="449" spans="53:53" s="370" customFormat="1" x14ac:dyDescent="0.25">
      <c r="BA449" s="488"/>
    </row>
    <row r="450" spans="53:53" s="370" customFormat="1" x14ac:dyDescent="0.25">
      <c r="BA450" s="488"/>
    </row>
    <row r="451" spans="53:53" s="370" customFormat="1" x14ac:dyDescent="0.25">
      <c r="BA451" s="488"/>
    </row>
    <row r="452" spans="53:53" s="370" customFormat="1" x14ac:dyDescent="0.25">
      <c r="BA452" s="488"/>
    </row>
    <row r="453" spans="53:53" s="370" customFormat="1" x14ac:dyDescent="0.25">
      <c r="BA453" s="488"/>
    </row>
    <row r="454" spans="53:53" s="370" customFormat="1" x14ac:dyDescent="0.25">
      <c r="BA454" s="488"/>
    </row>
    <row r="455" spans="53:53" s="370" customFormat="1" x14ac:dyDescent="0.25">
      <c r="BA455" s="488"/>
    </row>
    <row r="456" spans="53:53" s="370" customFormat="1" x14ac:dyDescent="0.25">
      <c r="BA456" s="488"/>
    </row>
    <row r="457" spans="53:53" s="370" customFormat="1" x14ac:dyDescent="0.25">
      <c r="BA457" s="488"/>
    </row>
    <row r="458" spans="53:53" s="370" customFormat="1" x14ac:dyDescent="0.25">
      <c r="BA458" s="488"/>
    </row>
    <row r="459" spans="53:53" s="370" customFormat="1" x14ac:dyDescent="0.25">
      <c r="BA459" s="488"/>
    </row>
    <row r="460" spans="53:53" s="370" customFormat="1" x14ac:dyDescent="0.25">
      <c r="BA460" s="488"/>
    </row>
    <row r="461" spans="53:53" s="370" customFormat="1" x14ac:dyDescent="0.25">
      <c r="BA461" s="488"/>
    </row>
    <row r="462" spans="53:53" s="370" customFormat="1" x14ac:dyDescent="0.25">
      <c r="BA462" s="488"/>
    </row>
    <row r="463" spans="53:53" s="370" customFormat="1" x14ac:dyDescent="0.25">
      <c r="BA463" s="488"/>
    </row>
    <row r="464" spans="53:53" s="370" customFormat="1" x14ac:dyDescent="0.25">
      <c r="BA464" s="488"/>
    </row>
    <row r="465" spans="53:53" s="370" customFormat="1" x14ac:dyDescent="0.25">
      <c r="BA465" s="488"/>
    </row>
    <row r="466" spans="53:53" s="370" customFormat="1" x14ac:dyDescent="0.25">
      <c r="BA466" s="488"/>
    </row>
    <row r="467" spans="53:53" s="370" customFormat="1" x14ac:dyDescent="0.25">
      <c r="BA467" s="488"/>
    </row>
    <row r="468" spans="53:53" s="370" customFormat="1" x14ac:dyDescent="0.25">
      <c r="BA468" s="488"/>
    </row>
    <row r="469" spans="53:53" s="370" customFormat="1" x14ac:dyDescent="0.25">
      <c r="BA469" s="488"/>
    </row>
    <row r="470" spans="53:53" s="370" customFormat="1" x14ac:dyDescent="0.25">
      <c r="BA470" s="488"/>
    </row>
    <row r="471" spans="53:53" s="370" customFormat="1" x14ac:dyDescent="0.25">
      <c r="BA471" s="488"/>
    </row>
    <row r="472" spans="53:53" s="370" customFormat="1" x14ac:dyDescent="0.25">
      <c r="BA472" s="488"/>
    </row>
    <row r="473" spans="53:53" s="370" customFormat="1" x14ac:dyDescent="0.25">
      <c r="BA473" s="488"/>
    </row>
    <row r="474" spans="53:53" s="370" customFormat="1" x14ac:dyDescent="0.25">
      <c r="BA474" s="488"/>
    </row>
    <row r="475" spans="53:53" s="370" customFormat="1" x14ac:dyDescent="0.25">
      <c r="BA475" s="488"/>
    </row>
    <row r="476" spans="53:53" s="370" customFormat="1" x14ac:dyDescent="0.25">
      <c r="BA476" s="488"/>
    </row>
    <row r="477" spans="53:53" s="370" customFormat="1" x14ac:dyDescent="0.25">
      <c r="BA477" s="488"/>
    </row>
    <row r="478" spans="53:53" s="370" customFormat="1" x14ac:dyDescent="0.25">
      <c r="BA478" s="488"/>
    </row>
    <row r="479" spans="53:53" s="370" customFormat="1" x14ac:dyDescent="0.25">
      <c r="BA479" s="488"/>
    </row>
    <row r="480" spans="53:53" s="370" customFormat="1" x14ac:dyDescent="0.25">
      <c r="BA480" s="488"/>
    </row>
    <row r="481" spans="53:53" s="370" customFormat="1" x14ac:dyDescent="0.25">
      <c r="BA481" s="488"/>
    </row>
    <row r="482" spans="53:53" s="370" customFormat="1" x14ac:dyDescent="0.25">
      <c r="BA482" s="488"/>
    </row>
    <row r="483" spans="53:53" s="370" customFormat="1" x14ac:dyDescent="0.25">
      <c r="BA483" s="488"/>
    </row>
    <row r="484" spans="53:53" s="370" customFormat="1" x14ac:dyDescent="0.25">
      <c r="BA484" s="488"/>
    </row>
    <row r="485" spans="53:53" s="370" customFormat="1" x14ac:dyDescent="0.25">
      <c r="BA485" s="488"/>
    </row>
    <row r="486" spans="53:53" s="370" customFormat="1" x14ac:dyDescent="0.25">
      <c r="BA486" s="488"/>
    </row>
    <row r="487" spans="53:53" s="370" customFormat="1" x14ac:dyDescent="0.25">
      <c r="BA487" s="488"/>
    </row>
    <row r="488" spans="53:53" s="370" customFormat="1" x14ac:dyDescent="0.25">
      <c r="BA488" s="488"/>
    </row>
    <row r="489" spans="53:53" s="370" customFormat="1" x14ac:dyDescent="0.25">
      <c r="BA489" s="488"/>
    </row>
    <row r="490" spans="53:53" s="370" customFormat="1" x14ac:dyDescent="0.25">
      <c r="BA490" s="488"/>
    </row>
    <row r="491" spans="53:53" s="370" customFormat="1" x14ac:dyDescent="0.25">
      <c r="BA491" s="488"/>
    </row>
    <row r="492" spans="53:53" s="370" customFormat="1" x14ac:dyDescent="0.25">
      <c r="BA492" s="488"/>
    </row>
    <row r="493" spans="53:53" s="370" customFormat="1" x14ac:dyDescent="0.25">
      <c r="BA493" s="488"/>
    </row>
    <row r="494" spans="53:53" s="370" customFormat="1" x14ac:dyDescent="0.25">
      <c r="BA494" s="488"/>
    </row>
    <row r="495" spans="53:53" s="370" customFormat="1" x14ac:dyDescent="0.25">
      <c r="BA495" s="488"/>
    </row>
    <row r="496" spans="53:53" s="370" customFormat="1" x14ac:dyDescent="0.25">
      <c r="BA496" s="488"/>
    </row>
    <row r="497" spans="53:53" s="370" customFormat="1" x14ac:dyDescent="0.25">
      <c r="BA497" s="488"/>
    </row>
    <row r="498" spans="53:53" s="370" customFormat="1" x14ac:dyDescent="0.25">
      <c r="BA498" s="488"/>
    </row>
    <row r="499" spans="53:53" s="370" customFormat="1" x14ac:dyDescent="0.25">
      <c r="BA499" s="488"/>
    </row>
    <row r="500" spans="53:53" s="370" customFormat="1" x14ac:dyDescent="0.25">
      <c r="BA500" s="488"/>
    </row>
    <row r="501" spans="53:53" s="370" customFormat="1" x14ac:dyDescent="0.25">
      <c r="BA501" s="488"/>
    </row>
    <row r="502" spans="53:53" s="370" customFormat="1" x14ac:dyDescent="0.25">
      <c r="BA502" s="488"/>
    </row>
    <row r="503" spans="53:53" s="370" customFormat="1" x14ac:dyDescent="0.25">
      <c r="BA503" s="488"/>
    </row>
    <row r="504" spans="53:53" s="370" customFormat="1" x14ac:dyDescent="0.25">
      <c r="BA504" s="488"/>
    </row>
    <row r="505" spans="53:53" s="370" customFormat="1" x14ac:dyDescent="0.25">
      <c r="BA505" s="488"/>
    </row>
    <row r="506" spans="53:53" s="370" customFormat="1" x14ac:dyDescent="0.25">
      <c r="BA506" s="488"/>
    </row>
    <row r="507" spans="53:53" s="370" customFormat="1" x14ac:dyDescent="0.25">
      <c r="BA507" s="488"/>
    </row>
    <row r="508" spans="53:53" s="370" customFormat="1" x14ac:dyDescent="0.25">
      <c r="BA508" s="488"/>
    </row>
    <row r="509" spans="53:53" s="370" customFormat="1" x14ac:dyDescent="0.25">
      <c r="BA509" s="488"/>
    </row>
    <row r="510" spans="53:53" s="370" customFormat="1" x14ac:dyDescent="0.25">
      <c r="BA510" s="488"/>
    </row>
    <row r="511" spans="53:53" s="370" customFormat="1" x14ac:dyDescent="0.25">
      <c r="BA511" s="488"/>
    </row>
    <row r="512" spans="53:53" s="370" customFormat="1" x14ac:dyDescent="0.25">
      <c r="BA512" s="488"/>
    </row>
    <row r="513" spans="53:53" s="370" customFormat="1" x14ac:dyDescent="0.25">
      <c r="BA513" s="488"/>
    </row>
    <row r="514" spans="53:53" s="370" customFormat="1" x14ac:dyDescent="0.25">
      <c r="BA514" s="488"/>
    </row>
    <row r="515" spans="53:53" s="370" customFormat="1" x14ac:dyDescent="0.25">
      <c r="BA515" s="488"/>
    </row>
    <row r="516" spans="53:53" s="370" customFormat="1" x14ac:dyDescent="0.25">
      <c r="BA516" s="488"/>
    </row>
    <row r="517" spans="53:53" s="370" customFormat="1" x14ac:dyDescent="0.25">
      <c r="BA517" s="488"/>
    </row>
    <row r="518" spans="53:53" s="370" customFormat="1" x14ac:dyDescent="0.25">
      <c r="BA518" s="488"/>
    </row>
    <row r="519" spans="53:53" s="370" customFormat="1" x14ac:dyDescent="0.25">
      <c r="BA519" s="488"/>
    </row>
    <row r="520" spans="53:53" s="370" customFormat="1" x14ac:dyDescent="0.25">
      <c r="BA520" s="488"/>
    </row>
    <row r="521" spans="53:53" s="370" customFormat="1" x14ac:dyDescent="0.25">
      <c r="BA521" s="488"/>
    </row>
    <row r="522" spans="53:53" s="370" customFormat="1" x14ac:dyDescent="0.25">
      <c r="BA522" s="488"/>
    </row>
    <row r="523" spans="53:53" s="370" customFormat="1" x14ac:dyDescent="0.25">
      <c r="BA523" s="488"/>
    </row>
    <row r="524" spans="53:53" s="370" customFormat="1" x14ac:dyDescent="0.25">
      <c r="BA524" s="488"/>
    </row>
    <row r="525" spans="53:53" s="370" customFormat="1" x14ac:dyDescent="0.25">
      <c r="BA525" s="488"/>
    </row>
    <row r="526" spans="53:53" s="370" customFormat="1" x14ac:dyDescent="0.25">
      <c r="BA526" s="488"/>
    </row>
    <row r="527" spans="53:53" s="370" customFormat="1" x14ac:dyDescent="0.25">
      <c r="BA527" s="488"/>
    </row>
    <row r="528" spans="53:53" s="370" customFormat="1" x14ac:dyDescent="0.25">
      <c r="BA528" s="488"/>
    </row>
    <row r="529" spans="53:53" s="370" customFormat="1" x14ac:dyDescent="0.25">
      <c r="BA529" s="488"/>
    </row>
    <row r="530" spans="53:53" s="370" customFormat="1" x14ac:dyDescent="0.25">
      <c r="BA530" s="488"/>
    </row>
    <row r="531" spans="53:53" s="370" customFormat="1" x14ac:dyDescent="0.25">
      <c r="BA531" s="488"/>
    </row>
    <row r="532" spans="53:53" s="370" customFormat="1" x14ac:dyDescent="0.25">
      <c r="BA532" s="488"/>
    </row>
    <row r="533" spans="53:53" s="370" customFormat="1" x14ac:dyDescent="0.25">
      <c r="BA533" s="488"/>
    </row>
    <row r="534" spans="53:53" s="370" customFormat="1" x14ac:dyDescent="0.25">
      <c r="BA534" s="488"/>
    </row>
    <row r="535" spans="53:53" s="370" customFormat="1" x14ac:dyDescent="0.25">
      <c r="BA535" s="488"/>
    </row>
    <row r="536" spans="53:53" s="370" customFormat="1" x14ac:dyDescent="0.25">
      <c r="BA536" s="488"/>
    </row>
    <row r="537" spans="53:53" s="370" customFormat="1" x14ac:dyDescent="0.25">
      <c r="BA537" s="488"/>
    </row>
    <row r="538" spans="53:53" s="370" customFormat="1" x14ac:dyDescent="0.25">
      <c r="BA538" s="488"/>
    </row>
    <row r="539" spans="53:53" s="370" customFormat="1" x14ac:dyDescent="0.25">
      <c r="BA539" s="488"/>
    </row>
    <row r="540" spans="53:53" s="370" customFormat="1" x14ac:dyDescent="0.25">
      <c r="BA540" s="488"/>
    </row>
    <row r="541" spans="53:53" s="370" customFormat="1" x14ac:dyDescent="0.25">
      <c r="BA541" s="488"/>
    </row>
    <row r="542" spans="53:53" s="370" customFormat="1" x14ac:dyDescent="0.25">
      <c r="BA542" s="488"/>
    </row>
    <row r="543" spans="53:53" s="370" customFormat="1" x14ac:dyDescent="0.25">
      <c r="BA543" s="488"/>
    </row>
    <row r="544" spans="53:53" s="370" customFormat="1" x14ac:dyDescent="0.25">
      <c r="BA544" s="488"/>
    </row>
    <row r="545" spans="53:53" s="370" customFormat="1" x14ac:dyDescent="0.25">
      <c r="BA545" s="488"/>
    </row>
    <row r="546" spans="53:53" s="370" customFormat="1" x14ac:dyDescent="0.25">
      <c r="BA546" s="488"/>
    </row>
    <row r="547" spans="53:53" s="370" customFormat="1" x14ac:dyDescent="0.25">
      <c r="BA547" s="488"/>
    </row>
    <row r="548" spans="53:53" s="370" customFormat="1" x14ac:dyDescent="0.25">
      <c r="BA548" s="488"/>
    </row>
    <row r="549" spans="53:53" s="370" customFormat="1" x14ac:dyDescent="0.25">
      <c r="BA549" s="488"/>
    </row>
    <row r="550" spans="53:53" s="370" customFormat="1" x14ac:dyDescent="0.25">
      <c r="BA550" s="488"/>
    </row>
    <row r="551" spans="53:53" s="370" customFormat="1" x14ac:dyDescent="0.25">
      <c r="BA551" s="488"/>
    </row>
    <row r="552" spans="53:53" s="370" customFormat="1" x14ac:dyDescent="0.25">
      <c r="BA552" s="488"/>
    </row>
    <row r="553" spans="53:53" s="370" customFormat="1" x14ac:dyDescent="0.25">
      <c r="BA553" s="488"/>
    </row>
    <row r="554" spans="53:53" s="370" customFormat="1" x14ac:dyDescent="0.25">
      <c r="BA554" s="488"/>
    </row>
    <row r="555" spans="53:53" s="370" customFormat="1" x14ac:dyDescent="0.25">
      <c r="BA555" s="488"/>
    </row>
    <row r="556" spans="53:53" s="370" customFormat="1" x14ac:dyDescent="0.25">
      <c r="BA556" s="488"/>
    </row>
    <row r="557" spans="53:53" s="370" customFormat="1" x14ac:dyDescent="0.25">
      <c r="BA557" s="488"/>
    </row>
    <row r="558" spans="53:53" s="370" customFormat="1" x14ac:dyDescent="0.25">
      <c r="BA558" s="488"/>
    </row>
    <row r="559" spans="53:53" s="370" customFormat="1" x14ac:dyDescent="0.25">
      <c r="BA559" s="488"/>
    </row>
    <row r="560" spans="53:53" s="370" customFormat="1" x14ac:dyDescent="0.25">
      <c r="BA560" s="488"/>
    </row>
    <row r="561" spans="53:53" s="370" customFormat="1" x14ac:dyDescent="0.25">
      <c r="BA561" s="488"/>
    </row>
    <row r="562" spans="53:53" s="370" customFormat="1" x14ac:dyDescent="0.25">
      <c r="BA562" s="488"/>
    </row>
    <row r="563" spans="53:53" s="370" customFormat="1" x14ac:dyDescent="0.25">
      <c r="BA563" s="488"/>
    </row>
    <row r="564" spans="53:53" s="370" customFormat="1" x14ac:dyDescent="0.25">
      <c r="BA564" s="488"/>
    </row>
    <row r="565" spans="53:53" s="370" customFormat="1" x14ac:dyDescent="0.25">
      <c r="BA565" s="488"/>
    </row>
    <row r="566" spans="53:53" s="370" customFormat="1" x14ac:dyDescent="0.25">
      <c r="BA566" s="488"/>
    </row>
    <row r="567" spans="53:53" s="370" customFormat="1" x14ac:dyDescent="0.25">
      <c r="BA567" s="488"/>
    </row>
    <row r="568" spans="53:53" s="370" customFormat="1" x14ac:dyDescent="0.25">
      <c r="BA568" s="488"/>
    </row>
    <row r="569" spans="53:53" s="370" customFormat="1" x14ac:dyDescent="0.25">
      <c r="BA569" s="488"/>
    </row>
    <row r="570" spans="53:53" s="370" customFormat="1" x14ac:dyDescent="0.25">
      <c r="BA570" s="488"/>
    </row>
    <row r="571" spans="53:53" s="370" customFormat="1" x14ac:dyDescent="0.25">
      <c r="BA571" s="488"/>
    </row>
    <row r="572" spans="53:53" s="370" customFormat="1" x14ac:dyDescent="0.25">
      <c r="BA572" s="488"/>
    </row>
    <row r="573" spans="53:53" s="370" customFormat="1" x14ac:dyDescent="0.25">
      <c r="BA573" s="488"/>
    </row>
    <row r="574" spans="53:53" s="370" customFormat="1" x14ac:dyDescent="0.25">
      <c r="BA574" s="488"/>
    </row>
    <row r="575" spans="53:53" s="370" customFormat="1" x14ac:dyDescent="0.25">
      <c r="BA575" s="488"/>
    </row>
    <row r="576" spans="53:53" s="370" customFormat="1" x14ac:dyDescent="0.25">
      <c r="BA576" s="488"/>
    </row>
    <row r="577" spans="53:53" s="370" customFormat="1" x14ac:dyDescent="0.25">
      <c r="BA577" s="488"/>
    </row>
    <row r="578" spans="53:53" s="370" customFormat="1" x14ac:dyDescent="0.25">
      <c r="BA578" s="488"/>
    </row>
    <row r="579" spans="53:53" s="370" customFormat="1" x14ac:dyDescent="0.25">
      <c r="BA579" s="488"/>
    </row>
    <row r="580" spans="53:53" s="370" customFormat="1" x14ac:dyDescent="0.25">
      <c r="BA580" s="488"/>
    </row>
    <row r="581" spans="53:53" s="370" customFormat="1" x14ac:dyDescent="0.25">
      <c r="BA581" s="488"/>
    </row>
    <row r="582" spans="53:53" s="370" customFormat="1" x14ac:dyDescent="0.25">
      <c r="BA582" s="488"/>
    </row>
    <row r="583" spans="53:53" s="370" customFormat="1" x14ac:dyDescent="0.25">
      <c r="BA583" s="488"/>
    </row>
    <row r="584" spans="53:53" s="370" customFormat="1" x14ac:dyDescent="0.25">
      <c r="BA584" s="488"/>
    </row>
    <row r="585" spans="53:53" s="370" customFormat="1" x14ac:dyDescent="0.25">
      <c r="BA585" s="488"/>
    </row>
    <row r="586" spans="53:53" s="370" customFormat="1" x14ac:dyDescent="0.25">
      <c r="BA586" s="488"/>
    </row>
    <row r="587" spans="53:53" s="370" customFormat="1" x14ac:dyDescent="0.25">
      <c r="BA587" s="488"/>
    </row>
    <row r="588" spans="53:53" s="370" customFormat="1" x14ac:dyDescent="0.25">
      <c r="BA588" s="488"/>
    </row>
    <row r="589" spans="53:53" s="370" customFormat="1" x14ac:dyDescent="0.25">
      <c r="BA589" s="488"/>
    </row>
    <row r="590" spans="53:53" s="370" customFormat="1" x14ac:dyDescent="0.25">
      <c r="BA590" s="488"/>
    </row>
    <row r="591" spans="53:53" s="370" customFormat="1" x14ac:dyDescent="0.25">
      <c r="BA591" s="488"/>
    </row>
    <row r="592" spans="53:53" s="370" customFormat="1" x14ac:dyDescent="0.25">
      <c r="BA592" s="488"/>
    </row>
    <row r="593" spans="53:53" s="370" customFormat="1" x14ac:dyDescent="0.25">
      <c r="BA593" s="488"/>
    </row>
    <row r="594" spans="53:53" s="370" customFormat="1" x14ac:dyDescent="0.25">
      <c r="BA594" s="488"/>
    </row>
    <row r="595" spans="53:53" s="370" customFormat="1" x14ac:dyDescent="0.25">
      <c r="BA595" s="488"/>
    </row>
    <row r="596" spans="53:53" s="370" customFormat="1" x14ac:dyDescent="0.25">
      <c r="BA596" s="488"/>
    </row>
    <row r="597" spans="53:53" s="370" customFormat="1" x14ac:dyDescent="0.25">
      <c r="BA597" s="488"/>
    </row>
    <row r="598" spans="53:53" s="370" customFormat="1" x14ac:dyDescent="0.25">
      <c r="BA598" s="488"/>
    </row>
    <row r="599" spans="53:53" s="370" customFormat="1" x14ac:dyDescent="0.25">
      <c r="BA599" s="488"/>
    </row>
    <row r="600" spans="53:53" s="370" customFormat="1" x14ac:dyDescent="0.25">
      <c r="BA600" s="488"/>
    </row>
    <row r="601" spans="53:53" s="370" customFormat="1" x14ac:dyDescent="0.25">
      <c r="BA601" s="488"/>
    </row>
    <row r="602" spans="53:53" s="370" customFormat="1" x14ac:dyDescent="0.25">
      <c r="BA602" s="488"/>
    </row>
    <row r="603" spans="53:53" s="370" customFormat="1" x14ac:dyDescent="0.25">
      <c r="BA603" s="488"/>
    </row>
    <row r="604" spans="53:53" s="370" customFormat="1" x14ac:dyDescent="0.25">
      <c r="BA604" s="488"/>
    </row>
    <row r="605" spans="53:53" s="370" customFormat="1" x14ac:dyDescent="0.25">
      <c r="BA605" s="488"/>
    </row>
    <row r="606" spans="53:53" s="370" customFormat="1" x14ac:dyDescent="0.25">
      <c r="BA606" s="488"/>
    </row>
    <row r="607" spans="53:53" s="370" customFormat="1" x14ac:dyDescent="0.25">
      <c r="BA607" s="488"/>
    </row>
    <row r="608" spans="53:53" s="370" customFormat="1" x14ac:dyDescent="0.25">
      <c r="BA608" s="488"/>
    </row>
    <row r="609" spans="53:53" s="370" customFormat="1" x14ac:dyDescent="0.25">
      <c r="BA609" s="488"/>
    </row>
    <row r="610" spans="53:53" s="370" customFormat="1" x14ac:dyDescent="0.25">
      <c r="BA610" s="488"/>
    </row>
    <row r="611" spans="53:53" s="370" customFormat="1" x14ac:dyDescent="0.25">
      <c r="BA611" s="488"/>
    </row>
    <row r="612" spans="53:53" s="370" customFormat="1" x14ac:dyDescent="0.25">
      <c r="BA612" s="488"/>
    </row>
    <row r="613" spans="53:53" s="370" customFormat="1" x14ac:dyDescent="0.25">
      <c r="BA613" s="488"/>
    </row>
    <row r="614" spans="53:53" s="370" customFormat="1" x14ac:dyDescent="0.25">
      <c r="BA614" s="488"/>
    </row>
    <row r="615" spans="53:53" s="370" customFormat="1" x14ac:dyDescent="0.25">
      <c r="BA615" s="488"/>
    </row>
    <row r="616" spans="53:53" s="370" customFormat="1" x14ac:dyDescent="0.25">
      <c r="BA616" s="488"/>
    </row>
    <row r="617" spans="53:53" s="370" customFormat="1" x14ac:dyDescent="0.25">
      <c r="BA617" s="488"/>
    </row>
    <row r="618" spans="53:53" s="370" customFormat="1" x14ac:dyDescent="0.25">
      <c r="BA618" s="488"/>
    </row>
    <row r="619" spans="53:53" s="370" customFormat="1" x14ac:dyDescent="0.25">
      <c r="BA619" s="488"/>
    </row>
    <row r="620" spans="53:53" s="370" customFormat="1" x14ac:dyDescent="0.25">
      <c r="BA620" s="488"/>
    </row>
    <row r="621" spans="53:53" s="370" customFormat="1" x14ac:dyDescent="0.25">
      <c r="BA621" s="488"/>
    </row>
    <row r="622" spans="53:53" s="370" customFormat="1" x14ac:dyDescent="0.25">
      <c r="BA622" s="488"/>
    </row>
    <row r="623" spans="53:53" s="370" customFormat="1" x14ac:dyDescent="0.25">
      <c r="BA623" s="488"/>
    </row>
    <row r="624" spans="53:53" s="370" customFormat="1" x14ac:dyDescent="0.25">
      <c r="BA624" s="488"/>
    </row>
    <row r="625" spans="53:53" s="370" customFormat="1" x14ac:dyDescent="0.25">
      <c r="BA625" s="488"/>
    </row>
    <row r="626" spans="53:53" s="370" customFormat="1" x14ac:dyDescent="0.25">
      <c r="BA626" s="488"/>
    </row>
    <row r="627" spans="53:53" s="370" customFormat="1" x14ac:dyDescent="0.25">
      <c r="BA627" s="488"/>
    </row>
    <row r="628" spans="53:53" s="370" customFormat="1" x14ac:dyDescent="0.25">
      <c r="BA628" s="488"/>
    </row>
    <row r="629" spans="53:53" s="370" customFormat="1" x14ac:dyDescent="0.25">
      <c r="BA629" s="488"/>
    </row>
    <row r="630" spans="53:53" s="370" customFormat="1" x14ac:dyDescent="0.25">
      <c r="BA630" s="488"/>
    </row>
    <row r="631" spans="53:53" s="370" customFormat="1" x14ac:dyDescent="0.25">
      <c r="BA631" s="488"/>
    </row>
    <row r="632" spans="53:53" s="370" customFormat="1" x14ac:dyDescent="0.25">
      <c r="BA632" s="488"/>
    </row>
    <row r="633" spans="53:53" s="370" customFormat="1" x14ac:dyDescent="0.25">
      <c r="BA633" s="488"/>
    </row>
    <row r="634" spans="53:53" s="370" customFormat="1" x14ac:dyDescent="0.25">
      <c r="BA634" s="488"/>
    </row>
    <row r="635" spans="53:53" s="370" customFormat="1" x14ac:dyDescent="0.25">
      <c r="BA635" s="488"/>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9" customWidth="1"/>
    <col min="3" max="3" width="29.69921875" customWidth="1"/>
    <col min="4" max="9" width="7.796875" customWidth="1"/>
    <col min="10" max="11" width="1.09765625" customWidth="1"/>
    <col min="12" max="12" width="24.59765625" style="59" customWidth="1"/>
    <col min="13" max="13" width="29.69921875" customWidth="1"/>
    <col min="14" max="19" width="7.796875" customWidth="1"/>
    <col min="20" max="21" width="1.09765625" customWidth="1"/>
    <col min="22" max="22" width="24.59765625" style="59" customWidth="1"/>
    <col min="23" max="23" width="29.69921875" customWidth="1"/>
    <col min="24" max="29" width="7.796875" customWidth="1"/>
    <col min="30" max="31" width="1.09765625" customWidth="1"/>
    <col min="32" max="32" width="24.59765625" style="59" customWidth="1"/>
    <col min="33" max="33" width="29.69921875" customWidth="1"/>
    <col min="34" max="39" width="7.796875" customWidth="1"/>
    <col min="40" max="41" width="1.09765625" customWidth="1"/>
    <col min="42" max="42" width="24.59765625" style="59" customWidth="1"/>
    <col min="43" max="43" width="29.69921875" customWidth="1"/>
    <col min="44" max="49" width="7.796875" customWidth="1"/>
    <col min="50" max="51" width="1.09765625" customWidth="1"/>
    <col min="52" max="52" width="24.59765625" style="59" customWidth="1"/>
    <col min="53" max="53" width="29.69921875" style="59" customWidth="1"/>
    <col min="54" max="59" width="7.796875" customWidth="1"/>
    <col min="60" max="61" width="1.09765625" customWidth="1"/>
    <col min="62" max="62" width="24.59765625" style="59" customWidth="1"/>
    <col min="63" max="63" width="29.69921875" customWidth="1"/>
    <col min="64" max="69" width="7.796875" customWidth="1"/>
    <col min="70" max="71" width="1.09765625" customWidth="1"/>
    <col min="72" max="72" width="24.59765625" style="59" customWidth="1"/>
    <col min="73" max="73" width="29.69921875" customWidth="1"/>
    <col min="74" max="79" width="7.796875" customWidth="1"/>
    <col min="80" max="81" width="1.09765625" customWidth="1"/>
    <col min="82" max="82" width="24.59765625" style="59" customWidth="1"/>
    <col min="83" max="83" width="29.69921875" customWidth="1"/>
    <col min="84" max="89" width="7.796875" customWidth="1"/>
    <col min="90" max="91" width="1.09765625" customWidth="1"/>
    <col min="92" max="92" width="24.59765625" style="59" customWidth="1"/>
    <col min="93" max="93" width="29.69921875" customWidth="1"/>
    <col min="94" max="99" width="7.796875" customWidth="1"/>
    <col min="100" max="101" width="1.09765625" customWidth="1"/>
    <col min="102" max="102" width="24.59765625" style="59" customWidth="1"/>
    <col min="103" max="103" width="29.69921875" customWidth="1"/>
    <col min="104" max="109" width="7.796875" customWidth="1"/>
    <col min="110" max="111" width="1.09765625" customWidth="1"/>
    <col min="112" max="112" width="24.59765625" style="59" customWidth="1"/>
    <col min="113" max="113" width="29.69921875" customWidth="1"/>
    <col min="114" max="119" width="7.796875" customWidth="1"/>
    <col min="120" max="121" width="1.09765625" customWidth="1"/>
    <col min="122" max="122" width="24.59765625" style="59" customWidth="1"/>
    <col min="123" max="123" width="29.69921875" customWidth="1"/>
    <col min="124" max="129" width="7.796875" customWidth="1"/>
    <col min="130" max="131" width="1.09765625" customWidth="1"/>
    <col min="132" max="132" width="24.59765625" style="59" customWidth="1"/>
    <col min="133" max="133" width="29.69921875" customWidth="1"/>
    <col min="134" max="139" width="7.796875" customWidth="1"/>
    <col min="140" max="141" width="1.09765625" customWidth="1"/>
    <col min="142" max="142" width="24.59765625" style="59" customWidth="1"/>
    <col min="143" max="143" width="29.69921875" customWidth="1"/>
    <col min="144" max="149" width="7.796875" customWidth="1"/>
    <col min="150" max="151" width="1.09765625" customWidth="1"/>
    <col min="152" max="152" width="24.59765625" style="59" customWidth="1"/>
    <col min="153" max="153" width="29.69921875" customWidth="1"/>
    <col min="154" max="159" width="7.796875" customWidth="1"/>
    <col min="160" max="161" width="1.09765625" customWidth="1"/>
    <col min="162" max="162" width="24.59765625" style="59" customWidth="1"/>
    <col min="163" max="163" width="29.69921875" customWidth="1"/>
    <col min="164" max="169" width="7.796875" customWidth="1"/>
    <col min="170" max="171" width="1.09765625" customWidth="1"/>
    <col min="172" max="172" width="24.59765625" style="59" customWidth="1"/>
    <col min="173" max="173" width="29.69921875" customWidth="1"/>
    <col min="174" max="179" width="7.796875" customWidth="1"/>
    <col min="180" max="181" width="1.09765625" customWidth="1"/>
    <col min="182" max="182" width="24.59765625" style="59" customWidth="1"/>
    <col min="183" max="183" width="29.69921875" customWidth="1"/>
    <col min="184" max="189" width="7.796875" customWidth="1"/>
    <col min="190" max="191" width="1.09765625" customWidth="1"/>
    <col min="192" max="192" width="24.59765625" style="59" customWidth="1"/>
    <col min="193" max="193" width="29.69921875" customWidth="1"/>
    <col min="194" max="199" width="7.796875" customWidth="1"/>
    <col min="200" max="201" width="1.09765625" customWidth="1"/>
    <col min="202" max="202" width="24.59765625" style="59" customWidth="1"/>
    <col min="203" max="203" width="29.69921875" customWidth="1"/>
    <col min="204" max="209" width="7.796875" customWidth="1"/>
    <col min="210" max="211" width="1.09765625" customWidth="1"/>
    <col min="212" max="212" width="24.59765625" style="59" customWidth="1"/>
    <col min="213" max="213" width="29.69921875" customWidth="1"/>
    <col min="214" max="219" width="7.796875" customWidth="1"/>
    <col min="220" max="221" width="1.09765625" customWidth="1"/>
    <col min="222" max="222" width="24.59765625" style="59" customWidth="1"/>
    <col min="223" max="223" width="29.69921875" customWidth="1"/>
    <col min="224" max="229" width="7.796875" customWidth="1"/>
    <col min="230" max="231" width="1.09765625" customWidth="1"/>
    <col min="232" max="232" width="24.59765625" style="59" customWidth="1"/>
    <col min="233" max="233" width="29.69921875" customWidth="1"/>
    <col min="234" max="239" width="7.796875" customWidth="1"/>
    <col min="240" max="241" width="1.09765625" customWidth="1"/>
  </cols>
  <sheetData>
    <row r="1" spans="1:232" s="146" customFormat="1" ht="30" customHeight="1" x14ac:dyDescent="0.3">
      <c r="B1" s="607" t="str">
        <f>HLOOKUP(Introduction!$G$4,nametranslations,101,FALSE)</f>
        <v>Water in Schools</v>
      </c>
      <c r="C1" s="178" t="s">
        <v>234</v>
      </c>
      <c r="D1" s="155" t="str">
        <f>+Introduction!$C$7</f>
        <v>Timor-Leste</v>
      </c>
      <c r="E1" s="155"/>
      <c r="F1" s="155"/>
      <c r="G1" s="155"/>
      <c r="H1" s="155"/>
      <c r="I1" s="159"/>
      <c r="J1" s="147"/>
      <c r="K1" s="147"/>
      <c r="L1" s="607" t="str">
        <f>HLOOKUP(Introduction!$G$4,nametranslations,101,FALSE)</f>
        <v>Water in Schools</v>
      </c>
      <c r="M1" s="178" t="s">
        <v>235</v>
      </c>
      <c r="N1" s="155" t="str">
        <f>+Introduction!$C$7</f>
        <v>Timor-Leste</v>
      </c>
      <c r="O1" s="155"/>
      <c r="P1" s="155"/>
      <c r="Q1" s="155"/>
      <c r="R1" s="155"/>
      <c r="S1" s="159"/>
      <c r="T1" s="147"/>
      <c r="U1" s="147"/>
      <c r="V1" s="607" t="str">
        <f>HLOOKUP(Introduction!$G$4,nametranslations,101,FALSE)</f>
        <v>Water in Schools</v>
      </c>
      <c r="W1" s="178" t="s">
        <v>236</v>
      </c>
      <c r="X1" s="155" t="str">
        <f>+Introduction!$C$7</f>
        <v>Timor-Leste</v>
      </c>
      <c r="Y1" s="155"/>
      <c r="Z1" s="155"/>
      <c r="AA1" s="155"/>
      <c r="AB1" s="155"/>
      <c r="AC1" s="159"/>
      <c r="AD1" s="147"/>
      <c r="AE1" s="147"/>
      <c r="AF1" s="607" t="str">
        <f>HLOOKUP(Introduction!$G$4,nametranslations,101,FALSE)</f>
        <v>Water in Schools</v>
      </c>
      <c r="AG1" s="178" t="s">
        <v>237</v>
      </c>
      <c r="AH1" s="155" t="str">
        <f>+Introduction!$C$7</f>
        <v>Timor-Leste</v>
      </c>
      <c r="AI1" s="155"/>
      <c r="AJ1" s="155"/>
      <c r="AK1" s="155"/>
      <c r="AL1" s="155"/>
      <c r="AM1" s="159"/>
      <c r="AN1" s="147"/>
      <c r="AO1" s="147"/>
      <c r="AP1" s="607" t="str">
        <f>HLOOKUP(Introduction!$G$4,nametranslations,101,FALSE)</f>
        <v>Water in Schools</v>
      </c>
      <c r="AQ1" s="178" t="s">
        <v>238</v>
      </c>
      <c r="AR1" s="155" t="str">
        <f>+Introduction!$C$7</f>
        <v>Timor-Leste</v>
      </c>
      <c r="AS1" s="155"/>
      <c r="AT1" s="155"/>
      <c r="AU1" s="155"/>
      <c r="AV1" s="155"/>
      <c r="AW1" s="159"/>
      <c r="AX1" s="147"/>
      <c r="AY1" s="147"/>
      <c r="AZ1" s="607" t="str">
        <f>HLOOKUP(Introduction!$G$4,nametranslations,101,FALSE)</f>
        <v>Water in Schools</v>
      </c>
      <c r="BA1" s="178" t="s">
        <v>239</v>
      </c>
      <c r="BB1" s="155" t="str">
        <f>+Introduction!$C$7</f>
        <v>Timor-Leste</v>
      </c>
      <c r="BC1" s="155"/>
      <c r="BD1" s="155"/>
      <c r="BE1" s="155"/>
      <c r="BF1" s="155"/>
      <c r="BG1" s="159"/>
      <c r="BH1" s="147"/>
      <c r="BI1" s="147"/>
      <c r="BJ1" s="607" t="str">
        <f>HLOOKUP(Introduction!$G$4,nametranslations,101,FALSE)</f>
        <v>Water in Schools</v>
      </c>
      <c r="BK1" s="178" t="s">
        <v>240</v>
      </c>
      <c r="BL1" s="155" t="str">
        <f>+Introduction!$C$7</f>
        <v>Timor-Leste</v>
      </c>
      <c r="BM1" s="155"/>
      <c r="BN1" s="155"/>
      <c r="BO1" s="155"/>
      <c r="BP1" s="155"/>
      <c r="BQ1" s="159"/>
      <c r="BR1" s="147"/>
      <c r="BS1" s="147"/>
      <c r="BT1" s="607" t="str">
        <f>HLOOKUP(Introduction!$G$4,nametranslations,101,FALSE)</f>
        <v>Water in Schools</v>
      </c>
      <c r="BU1" s="178">
        <v>2019</v>
      </c>
      <c r="BV1" s="155" t="str">
        <f>+Introduction!$C$7</f>
        <v>Timor-Leste</v>
      </c>
      <c r="BW1" s="155"/>
      <c r="BX1" s="155"/>
      <c r="BY1" s="155"/>
      <c r="BZ1" s="155"/>
      <c r="CA1" s="159"/>
      <c r="CB1" s="147"/>
      <c r="CC1" s="147"/>
      <c r="CD1" s="607" t="str">
        <f>HLOOKUP(Introduction!$G$4,nametranslations,101,FALSE)</f>
        <v>Water in Schools</v>
      </c>
      <c r="CE1" s="178">
        <v>2020</v>
      </c>
      <c r="CF1" s="155" t="str">
        <f>+Introduction!$C$7</f>
        <v>Timor-Leste</v>
      </c>
      <c r="CG1" s="155"/>
      <c r="CH1" s="155"/>
      <c r="CI1" s="155"/>
      <c r="CJ1" s="155"/>
      <c r="CK1" s="159"/>
      <c r="CL1" s="147"/>
      <c r="CM1" s="147"/>
      <c r="CN1" s="607" t="str">
        <f>HLOOKUP(Introduction!$G$4,nametranslations,101,FALSE)</f>
        <v>Water in Schools</v>
      </c>
      <c r="CO1" s="178">
        <v>2021</v>
      </c>
      <c r="CP1" s="155" t="str">
        <f>+Introduction!$C$7</f>
        <v>Timor-Leste</v>
      </c>
      <c r="CQ1" s="155"/>
      <c r="CR1" s="155"/>
      <c r="CS1" s="155"/>
      <c r="CT1" s="155"/>
      <c r="CU1" s="159"/>
      <c r="CV1" s="147"/>
      <c r="CW1" s="147"/>
      <c r="CX1" s="607" t="str">
        <f>HLOOKUP(Introduction!$G$4,nametranslations,101,FALSE)</f>
        <v>Water in Schools</v>
      </c>
      <c r="CY1" s="178">
        <v>2023</v>
      </c>
      <c r="CZ1" s="155" t="str">
        <f>+Introduction!$C$7</f>
        <v>Timor-Leste</v>
      </c>
      <c r="DA1" s="155"/>
      <c r="DB1" s="155"/>
      <c r="DC1" s="155"/>
      <c r="DD1" s="155"/>
      <c r="DE1" s="159"/>
      <c r="DF1" s="147"/>
      <c r="DG1" s="147"/>
    </row>
    <row r="2" spans="1:232" s="146" customFormat="1" ht="30" customHeight="1" x14ac:dyDescent="0.3">
      <c r="A2" s="348" t="s">
        <v>259</v>
      </c>
      <c r="B2" s="156" t="s">
        <v>227</v>
      </c>
      <c r="C2" s="116" t="s">
        <v>173</v>
      </c>
      <c r="D2" s="116" t="s">
        <v>176</v>
      </c>
      <c r="E2" s="157"/>
      <c r="F2" s="157"/>
      <c r="G2" s="157"/>
      <c r="H2" s="157"/>
      <c r="I2" s="158"/>
      <c r="J2" s="147" t="s">
        <v>241</v>
      </c>
      <c r="K2" s="147"/>
      <c r="L2" s="156" t="s">
        <v>228</v>
      </c>
      <c r="M2" s="116" t="s">
        <v>173</v>
      </c>
      <c r="N2" s="116" t="s">
        <v>186</v>
      </c>
      <c r="O2" s="157"/>
      <c r="P2" s="157"/>
      <c r="Q2" s="157"/>
      <c r="R2" s="157"/>
      <c r="S2" s="158"/>
      <c r="T2" s="147" t="s">
        <v>241</v>
      </c>
      <c r="U2" s="147"/>
      <c r="V2" s="156" t="s">
        <v>229</v>
      </c>
      <c r="W2" s="116" t="s">
        <v>173</v>
      </c>
      <c r="X2" s="116" t="s">
        <v>196</v>
      </c>
      <c r="Y2" s="157"/>
      <c r="Z2" s="157"/>
      <c r="AA2" s="157"/>
      <c r="AB2" s="157"/>
      <c r="AC2" s="158"/>
      <c r="AD2" s="147" t="s">
        <v>241</v>
      </c>
      <c r="AE2" s="147"/>
      <c r="AF2" s="156" t="s">
        <v>230</v>
      </c>
      <c r="AG2" s="116" t="s">
        <v>173</v>
      </c>
      <c r="AH2" s="116" t="s">
        <v>203</v>
      </c>
      <c r="AI2" s="157"/>
      <c r="AJ2" s="157"/>
      <c r="AK2" s="157"/>
      <c r="AL2" s="157"/>
      <c r="AM2" s="158"/>
      <c r="AN2" s="147" t="s">
        <v>241</v>
      </c>
      <c r="AO2" s="147"/>
      <c r="AP2" s="156" t="s">
        <v>231</v>
      </c>
      <c r="AQ2" s="116" t="s">
        <v>173</v>
      </c>
      <c r="AR2" s="116" t="s">
        <v>204</v>
      </c>
      <c r="AS2" s="157"/>
      <c r="AT2" s="157"/>
      <c r="AU2" s="157"/>
      <c r="AV2" s="157"/>
      <c r="AW2" s="158"/>
      <c r="AX2" s="147" t="s">
        <v>241</v>
      </c>
      <c r="AY2" s="147"/>
      <c r="AZ2" s="156" t="s">
        <v>232</v>
      </c>
      <c r="BA2" s="116" t="s">
        <v>173</v>
      </c>
      <c r="BB2" s="116" t="s">
        <v>207</v>
      </c>
      <c r="BC2" s="157"/>
      <c r="BD2" s="157"/>
      <c r="BE2" s="157"/>
      <c r="BF2" s="157"/>
      <c r="BG2" s="158"/>
      <c r="BH2" s="147" t="s">
        <v>241</v>
      </c>
      <c r="BI2" s="147"/>
      <c r="BJ2" s="156" t="s">
        <v>233</v>
      </c>
      <c r="BK2" s="116" t="s">
        <v>193</v>
      </c>
      <c r="BL2" s="116" t="s">
        <v>209</v>
      </c>
      <c r="BM2" s="157"/>
      <c r="BN2" s="157"/>
      <c r="BO2" s="157"/>
      <c r="BP2" s="157"/>
      <c r="BQ2" s="158"/>
      <c r="BR2" s="147" t="s">
        <v>241</v>
      </c>
      <c r="BS2" s="147"/>
      <c r="BT2" s="156" t="s">
        <v>255</v>
      </c>
      <c r="BU2" s="116" t="s">
        <v>193</v>
      </c>
      <c r="BV2" s="116" t="s">
        <v>209</v>
      </c>
      <c r="BW2" s="157"/>
      <c r="BX2" s="157"/>
      <c r="BY2" s="157"/>
      <c r="BZ2" s="157"/>
      <c r="CA2" s="158"/>
      <c r="CB2" s="147" t="s">
        <v>241</v>
      </c>
      <c r="CC2" s="147"/>
      <c r="CD2" s="156" t="s">
        <v>260</v>
      </c>
      <c r="CE2" s="116" t="s">
        <v>261</v>
      </c>
      <c r="CF2" s="116" t="s">
        <v>262</v>
      </c>
      <c r="CG2" s="157"/>
      <c r="CH2" s="157"/>
      <c r="CI2" s="157"/>
      <c r="CJ2" s="157"/>
      <c r="CK2" s="158"/>
      <c r="CL2" s="147" t="s">
        <v>241</v>
      </c>
      <c r="CM2" s="147"/>
      <c r="CN2" s="156" t="s">
        <v>274</v>
      </c>
      <c r="CO2" s="116" t="s">
        <v>173</v>
      </c>
      <c r="CP2" s="116" t="s">
        <v>275</v>
      </c>
      <c r="CQ2" s="157"/>
      <c r="CR2" s="157"/>
      <c r="CS2" s="157"/>
      <c r="CT2" s="157"/>
      <c r="CU2" s="158"/>
      <c r="CV2" s="147" t="s">
        <v>241</v>
      </c>
      <c r="CW2" s="147"/>
      <c r="CX2" s="156" t="s">
        <v>287</v>
      </c>
      <c r="CY2" s="116" t="s">
        <v>193</v>
      </c>
      <c r="CZ2" s="116" t="s">
        <v>209</v>
      </c>
      <c r="DA2" s="157"/>
      <c r="DB2" s="157"/>
      <c r="DC2" s="157"/>
      <c r="DD2" s="157"/>
      <c r="DE2" s="158"/>
      <c r="DF2" s="147" t="s">
        <v>241</v>
      </c>
      <c r="DG2" s="147"/>
    </row>
    <row r="3" spans="1:232" s="124" customFormat="1" ht="18" customHeight="1" x14ac:dyDescent="0.3">
      <c r="A3" s="348"/>
      <c r="B3" s="117" t="str">
        <f>HLOOKUP(Introduction!$G$4,nametranslations,152,FALSE)</f>
        <v>Definition</v>
      </c>
      <c r="C3" s="118" t="str">
        <f>HLOOKUP(Introduction!$G$4,nametranslations,102,FALSE)</f>
        <v>Estimates (%)</v>
      </c>
      <c r="D3" s="119" t="str">
        <f>HLOOKUP(Introduction!$G$4,nametranslations,24,FALSE)</f>
        <v>Total</v>
      </c>
      <c r="E3" s="120" t="str">
        <f>HLOOKUP(Introduction!$G$4,nametranslations,26,FALSE)</f>
        <v>Urban</v>
      </c>
      <c r="F3" s="120" t="str">
        <f>HLOOKUP(Introduction!$G$4,nametranslations,25,FALSE)</f>
        <v>Rural</v>
      </c>
      <c r="G3" s="120" t="str">
        <f>HLOOKUP(Introduction!$G$4,nametranslations,27,FALSE)</f>
        <v>Pre-primary</v>
      </c>
      <c r="H3" s="120" t="str">
        <f>HLOOKUP(Introduction!$G$4,nametranslations,28,FALSE)</f>
        <v>Primary</v>
      </c>
      <c r="I3" s="121" t="str">
        <f>HLOOKUP(Introduction!$G$4,nametranslations,29,FALSE)</f>
        <v>Secondary</v>
      </c>
      <c r="J3" s="122"/>
      <c r="K3" s="122"/>
      <c r="L3" s="117" t="str">
        <f>HLOOKUP(Introduction!$G$4,nametranslations,152,FALSE)</f>
        <v>Definition</v>
      </c>
      <c r="M3" s="118" t="str">
        <f>HLOOKUP(Introduction!$G$4,nametranslations,102,FALSE)</f>
        <v>Estimates (%)</v>
      </c>
      <c r="N3" s="119" t="str">
        <f>HLOOKUP(Introduction!$G$4,nametranslations,24,FALSE)</f>
        <v>Total</v>
      </c>
      <c r="O3" s="120" t="str">
        <f>HLOOKUP(Introduction!$G$4,nametranslations,26,FALSE)</f>
        <v>Urban</v>
      </c>
      <c r="P3" s="120" t="str">
        <f>HLOOKUP(Introduction!$G$4,nametranslations,25,FALSE)</f>
        <v>Rural</v>
      </c>
      <c r="Q3" s="120" t="str">
        <f>HLOOKUP(Introduction!$G$4,nametranslations,27,FALSE)</f>
        <v>Pre-primary</v>
      </c>
      <c r="R3" s="120" t="str">
        <f>HLOOKUP(Introduction!$G$4,nametranslations,28,FALSE)</f>
        <v>Primary</v>
      </c>
      <c r="S3" s="121" t="str">
        <f>HLOOKUP(Introduction!$G$4,nametranslations,29,FALSE)</f>
        <v>Secondary</v>
      </c>
      <c r="T3" s="122"/>
      <c r="U3" s="122"/>
      <c r="V3" s="117" t="str">
        <f>HLOOKUP(Introduction!$G$4,nametranslations,152,FALSE)</f>
        <v>Definition</v>
      </c>
      <c r="W3" s="118" t="str">
        <f>HLOOKUP(Introduction!$G$4,nametranslations,102,FALSE)</f>
        <v>Estimates (%)</v>
      </c>
      <c r="X3" s="119" t="str">
        <f>HLOOKUP(Introduction!$G$4,nametranslations,24,FALSE)</f>
        <v>Total</v>
      </c>
      <c r="Y3" s="120" t="str">
        <f>HLOOKUP(Introduction!$G$4,nametranslations,26,FALSE)</f>
        <v>Urban</v>
      </c>
      <c r="Z3" s="120" t="str">
        <f>HLOOKUP(Introduction!$G$4,nametranslations,25,FALSE)</f>
        <v>Rural</v>
      </c>
      <c r="AA3" s="120" t="str">
        <f>HLOOKUP(Introduction!$G$4,nametranslations,27,FALSE)</f>
        <v>Pre-primary</v>
      </c>
      <c r="AB3" s="120" t="str">
        <f>HLOOKUP(Introduction!$G$4,nametranslations,28,FALSE)</f>
        <v>Primary</v>
      </c>
      <c r="AC3" s="121" t="str">
        <f>HLOOKUP(Introduction!$G$4,nametranslations,29,FALSE)</f>
        <v>Secondary</v>
      </c>
      <c r="AD3" s="122"/>
      <c r="AE3" s="122"/>
      <c r="AF3" s="117" t="str">
        <f>HLOOKUP(Introduction!$G$4,nametranslations,152,FALSE)</f>
        <v>Definition</v>
      </c>
      <c r="AG3" s="118" t="str">
        <f>HLOOKUP(Introduction!$G$4,nametranslations,102,FALSE)</f>
        <v>Estimates (%)</v>
      </c>
      <c r="AH3" s="119" t="str">
        <f>HLOOKUP(Introduction!$G$4,nametranslations,24,FALSE)</f>
        <v>Total</v>
      </c>
      <c r="AI3" s="120" t="str">
        <f>HLOOKUP(Introduction!$G$4,nametranslations,26,FALSE)</f>
        <v>Urban</v>
      </c>
      <c r="AJ3" s="120" t="str">
        <f>HLOOKUP(Introduction!$G$4,nametranslations,25,FALSE)</f>
        <v>Rural</v>
      </c>
      <c r="AK3" s="120" t="str">
        <f>HLOOKUP(Introduction!$G$4,nametranslations,27,FALSE)</f>
        <v>Pre-primary</v>
      </c>
      <c r="AL3" s="120" t="str">
        <f>HLOOKUP(Introduction!$G$4,nametranslations,28,FALSE)</f>
        <v>Primary</v>
      </c>
      <c r="AM3" s="121" t="str">
        <f>HLOOKUP(Introduction!$G$4,nametranslations,29,FALSE)</f>
        <v>Secondary</v>
      </c>
      <c r="AN3" s="122"/>
      <c r="AO3" s="122"/>
      <c r="AP3" s="117" t="str">
        <f>HLOOKUP(Introduction!$G$4,nametranslations,152,FALSE)</f>
        <v>Definition</v>
      </c>
      <c r="AQ3" s="118" t="str">
        <f>HLOOKUP(Introduction!$G$4,nametranslations,102,FALSE)</f>
        <v>Estimates (%)</v>
      </c>
      <c r="AR3" s="119" t="str">
        <f>HLOOKUP(Introduction!$G$4,nametranslations,24,FALSE)</f>
        <v>Total</v>
      </c>
      <c r="AS3" s="120" t="str">
        <f>HLOOKUP(Introduction!$G$4,nametranslations,26,FALSE)</f>
        <v>Urban</v>
      </c>
      <c r="AT3" s="120" t="str">
        <f>HLOOKUP(Introduction!$G$4,nametranslations,25,FALSE)</f>
        <v>Rural</v>
      </c>
      <c r="AU3" s="120" t="str">
        <f>HLOOKUP(Introduction!$G$4,nametranslations,27,FALSE)</f>
        <v>Pre-primary</v>
      </c>
      <c r="AV3" s="120" t="str">
        <f>HLOOKUP(Introduction!$G$4,nametranslations,28,FALSE)</f>
        <v>Primary</v>
      </c>
      <c r="AW3" s="121" t="str">
        <f>HLOOKUP(Introduction!$G$4,nametranslations,29,FALSE)</f>
        <v>Secondary</v>
      </c>
      <c r="AX3" s="122"/>
      <c r="AY3" s="122"/>
      <c r="AZ3" s="117" t="str">
        <f>HLOOKUP(Introduction!$G$4,nametranslations,152,FALSE)</f>
        <v>Definition</v>
      </c>
      <c r="BA3" s="118" t="str">
        <f>HLOOKUP(Introduction!$G$4,nametranslations,102,FALSE)</f>
        <v>Estimates (%)</v>
      </c>
      <c r="BB3" s="119" t="str">
        <f>HLOOKUP(Introduction!$G$4,nametranslations,24,FALSE)</f>
        <v>Total</v>
      </c>
      <c r="BC3" s="120" t="str">
        <f>HLOOKUP(Introduction!$G$4,nametranslations,26,FALSE)</f>
        <v>Urban</v>
      </c>
      <c r="BD3" s="120" t="str">
        <f>HLOOKUP(Introduction!$G$4,nametranslations,25,FALSE)</f>
        <v>Rural</v>
      </c>
      <c r="BE3" s="120" t="str">
        <f>HLOOKUP(Introduction!$G$4,nametranslations,27,FALSE)</f>
        <v>Pre-primary</v>
      </c>
      <c r="BF3" s="120" t="str">
        <f>HLOOKUP(Introduction!$G$4,nametranslations,28,FALSE)</f>
        <v>Primary</v>
      </c>
      <c r="BG3" s="121" t="str">
        <f>HLOOKUP(Introduction!$G$4,nametranslations,29,FALSE)</f>
        <v>Secondary</v>
      </c>
      <c r="BH3" s="122"/>
      <c r="BI3" s="122"/>
      <c r="BJ3" s="117" t="str">
        <f>HLOOKUP(Introduction!$G$4,nametranslations,152,FALSE)</f>
        <v>Definition</v>
      </c>
      <c r="BK3" s="118" t="str">
        <f>HLOOKUP(Introduction!$G$4,nametranslations,102,FALSE)</f>
        <v>Estimates (%)</v>
      </c>
      <c r="BL3" s="119" t="str">
        <f>HLOOKUP(Introduction!$G$4,nametranslations,24,FALSE)</f>
        <v>Total</v>
      </c>
      <c r="BM3" s="120" t="str">
        <f>HLOOKUP(Introduction!$G$4,nametranslations,26,FALSE)</f>
        <v>Urban</v>
      </c>
      <c r="BN3" s="120" t="str">
        <f>HLOOKUP(Introduction!$G$4,nametranslations,25,FALSE)</f>
        <v>Rural</v>
      </c>
      <c r="BO3" s="120" t="str">
        <f>HLOOKUP(Introduction!$G$4,nametranslations,27,FALSE)</f>
        <v>Pre-primary</v>
      </c>
      <c r="BP3" s="120" t="str">
        <f>HLOOKUP(Introduction!$G$4,nametranslations,28,FALSE)</f>
        <v>Primary</v>
      </c>
      <c r="BQ3" s="121" t="str">
        <f>HLOOKUP(Introduction!$G$4,nametranslations,29,FALSE)</f>
        <v>Secondary</v>
      </c>
      <c r="BR3" s="122"/>
      <c r="BS3" s="122"/>
      <c r="BT3" s="117" t="str">
        <f>HLOOKUP(Introduction!$G$4,nametranslations,152,FALSE)</f>
        <v>Definition</v>
      </c>
      <c r="BU3" s="118" t="str">
        <f>HLOOKUP(Introduction!$G$4,nametranslations,102,FALSE)</f>
        <v>Estimates (%)</v>
      </c>
      <c r="BV3" s="119" t="str">
        <f>HLOOKUP(Introduction!$G$4,nametranslations,24,FALSE)</f>
        <v>Total</v>
      </c>
      <c r="BW3" s="120" t="str">
        <f>HLOOKUP(Introduction!$G$4,nametranslations,26,FALSE)</f>
        <v>Urban</v>
      </c>
      <c r="BX3" s="120" t="str">
        <f>HLOOKUP(Introduction!$G$4,nametranslations,25,FALSE)</f>
        <v>Rural</v>
      </c>
      <c r="BY3" s="120" t="str">
        <f>HLOOKUP(Introduction!$G$4,nametranslations,27,FALSE)</f>
        <v>Pre-primary</v>
      </c>
      <c r="BZ3" s="120" t="str">
        <f>HLOOKUP(Introduction!$G$4,nametranslations,28,FALSE)</f>
        <v>Primary</v>
      </c>
      <c r="CA3" s="121" t="str">
        <f>HLOOKUP(Introduction!$G$4,nametranslations,29,FALSE)</f>
        <v>Secondary</v>
      </c>
      <c r="CB3" s="122"/>
      <c r="CC3" s="122"/>
      <c r="CD3" s="117" t="str">
        <f>HLOOKUP(Introduction!$G$4,nametranslations,152,FALSE)</f>
        <v>Definition</v>
      </c>
      <c r="CE3" s="118" t="str">
        <f>HLOOKUP(Introduction!$G$4,nametranslations,102,FALSE)</f>
        <v>Estimates (%)</v>
      </c>
      <c r="CF3" s="119" t="str">
        <f>HLOOKUP(Introduction!$G$4,nametranslations,24,FALSE)</f>
        <v>Total</v>
      </c>
      <c r="CG3" s="120" t="str">
        <f>HLOOKUP(Introduction!$G$4,nametranslations,26,FALSE)</f>
        <v>Urban</v>
      </c>
      <c r="CH3" s="120" t="str">
        <f>HLOOKUP(Introduction!$G$4,nametranslations,25,FALSE)</f>
        <v>Rural</v>
      </c>
      <c r="CI3" s="120" t="str">
        <f>HLOOKUP(Introduction!$G$4,nametranslations,27,FALSE)</f>
        <v>Pre-primary</v>
      </c>
      <c r="CJ3" s="120" t="str">
        <f>HLOOKUP(Introduction!$G$4,nametranslations,28,FALSE)</f>
        <v>Primary</v>
      </c>
      <c r="CK3" s="121" t="str">
        <f>HLOOKUP(Introduction!$G$4,nametranslations,29,FALSE)</f>
        <v>Secondary</v>
      </c>
      <c r="CL3" s="122"/>
      <c r="CM3" s="122"/>
      <c r="CN3" s="117" t="str">
        <f>HLOOKUP(Introduction!$G$4,nametranslations,152,FALSE)</f>
        <v>Definition</v>
      </c>
      <c r="CO3" s="118" t="str">
        <f>HLOOKUP(Introduction!$G$4,nametranslations,102,FALSE)</f>
        <v>Estimates (%)</v>
      </c>
      <c r="CP3" s="119" t="str">
        <f>HLOOKUP(Introduction!$G$4,nametranslations,24,FALSE)</f>
        <v>Total</v>
      </c>
      <c r="CQ3" s="120" t="str">
        <f>HLOOKUP(Introduction!$G$4,nametranslations,26,FALSE)</f>
        <v>Urban</v>
      </c>
      <c r="CR3" s="120" t="str">
        <f>HLOOKUP(Introduction!$G$4,nametranslations,25,FALSE)</f>
        <v>Rural</v>
      </c>
      <c r="CS3" s="120" t="str">
        <f>HLOOKUP(Introduction!$G$4,nametranslations,27,FALSE)</f>
        <v>Pre-primary</v>
      </c>
      <c r="CT3" s="120" t="str">
        <f>HLOOKUP(Introduction!$G$4,nametranslations,28,FALSE)</f>
        <v>Primary</v>
      </c>
      <c r="CU3" s="121" t="str">
        <f>HLOOKUP(Introduction!$G$4,nametranslations,29,FALSE)</f>
        <v>Secondary</v>
      </c>
      <c r="CV3" s="122"/>
      <c r="CW3" s="122"/>
      <c r="CX3" s="117" t="str">
        <f>HLOOKUP(Introduction!$G$4,nametranslations,152,FALSE)</f>
        <v>Definition</v>
      </c>
      <c r="CY3" s="118" t="str">
        <f>HLOOKUP(Introduction!$G$4,nametranslations,102,FALSE)</f>
        <v>Estimates (%)</v>
      </c>
      <c r="CZ3" s="119" t="str">
        <f>HLOOKUP(Introduction!$G$4,nametranslations,24,FALSE)</f>
        <v>Total</v>
      </c>
      <c r="DA3" s="120" t="str">
        <f>HLOOKUP(Introduction!$G$4,nametranslations,26,FALSE)</f>
        <v>Urban</v>
      </c>
      <c r="DB3" s="120" t="str">
        <f>HLOOKUP(Introduction!$G$4,nametranslations,25,FALSE)</f>
        <v>Rural</v>
      </c>
      <c r="DC3" s="120" t="str">
        <f>HLOOKUP(Introduction!$G$4,nametranslations,27,FALSE)</f>
        <v>Pre-primary</v>
      </c>
      <c r="DD3" s="120" t="str">
        <f>HLOOKUP(Introduction!$G$4,nametranslations,28,FALSE)</f>
        <v>Primary</v>
      </c>
      <c r="DE3" s="121" t="str">
        <f>HLOOKUP(Introduction!$G$4,nametranslations,29,FALSE)</f>
        <v>Secondary</v>
      </c>
      <c r="DF3" s="122"/>
      <c r="DG3" s="122"/>
      <c r="DH3" s="123"/>
      <c r="DR3" s="123"/>
      <c r="EB3" s="123"/>
      <c r="EL3" s="123"/>
      <c r="EV3" s="123"/>
      <c r="FF3" s="123"/>
      <c r="FP3" s="123"/>
      <c r="FZ3" s="123"/>
      <c r="GJ3" s="123"/>
      <c r="GT3" s="123"/>
      <c r="HD3" s="123"/>
      <c r="HN3" s="123"/>
      <c r="HX3" s="123"/>
    </row>
    <row r="4" spans="1:232" s="2" customFormat="1" x14ac:dyDescent="0.3">
      <c r="A4" s="634" t="str">
        <f>IF(ISBLANK('Data Summary'!A6),"",'Data Summary'!A6)</f>
        <v>TLS_2010_EMIS</v>
      </c>
      <c r="B4" s="53"/>
      <c r="C4" s="26" t="str">
        <f>HLOOKUP(Introduction!$G$4,nametranslations,103,FALSE)</f>
        <v>No water source</v>
      </c>
      <c r="D4" s="7">
        <f t="shared" ref="D4:I4" si="0">IF(COUNTA(D13)=0,"",D13)</f>
        <v>33.11</v>
      </c>
      <c r="E4" s="7" t="str">
        <f t="shared" si="0"/>
        <v/>
      </c>
      <c r="F4" s="7" t="str">
        <f t="shared" si="0"/>
        <v/>
      </c>
      <c r="G4" s="7" t="str">
        <f t="shared" si="0"/>
        <v/>
      </c>
      <c r="H4" s="7">
        <f t="shared" si="0"/>
        <v>33.119999999999997</v>
      </c>
      <c r="I4" s="23">
        <f t="shared" si="0"/>
        <v>32.97</v>
      </c>
      <c r="J4" s="18"/>
      <c r="K4" s="18"/>
      <c r="L4" s="53"/>
      <c r="M4" s="26" t="str">
        <f>HLOOKUP(Introduction!$G$4,nametranslations,103,FALSE)</f>
        <v>No water source</v>
      </c>
      <c r="N4" s="7">
        <f t="shared" ref="N4:S4" si="1">IF(COUNTA(N13)=0,"",N13)</f>
        <v>23.42</v>
      </c>
      <c r="O4" s="7" t="str">
        <f t="shared" si="1"/>
        <v/>
      </c>
      <c r="P4" s="7" t="str">
        <f t="shared" si="1"/>
        <v/>
      </c>
      <c r="Q4" s="7" t="str">
        <f t="shared" si="1"/>
        <v/>
      </c>
      <c r="R4" s="7">
        <f t="shared" si="1"/>
        <v>23.070866141732282</v>
      </c>
      <c r="S4" s="23">
        <f t="shared" si="1"/>
        <v>28.260869565217391</v>
      </c>
      <c r="T4" s="18"/>
      <c r="U4" s="18"/>
      <c r="V4" s="53"/>
      <c r="W4" s="26" t="str">
        <f>HLOOKUP(Introduction!$G$4,nametranslations,103,FALSE)</f>
        <v>No water source</v>
      </c>
      <c r="X4" s="7">
        <f t="shared" ref="X4:AC4" si="2">IF(COUNTA(X13)=0,"",X13)</f>
        <v>33.479999999999997</v>
      </c>
      <c r="Y4" s="7" t="str">
        <f t="shared" si="2"/>
        <v/>
      </c>
      <c r="Z4" s="7" t="str">
        <f t="shared" si="2"/>
        <v/>
      </c>
      <c r="AA4" s="7" t="str">
        <f t="shared" si="2"/>
        <v/>
      </c>
      <c r="AB4" s="7">
        <f t="shared" si="2"/>
        <v>34.18</v>
      </c>
      <c r="AC4" s="23">
        <f t="shared" si="2"/>
        <v>24.21</v>
      </c>
      <c r="AD4" s="18"/>
      <c r="AE4" s="18"/>
      <c r="AF4" s="53"/>
      <c r="AG4" s="26" t="str">
        <f>HLOOKUP(Introduction!$G$4,nametranslations,103,FALSE)</f>
        <v>No water source</v>
      </c>
      <c r="AH4" s="7">
        <f t="shared" ref="AH4:AM4" si="3">IF(COUNTA(AH13)=0,"",AH13)</f>
        <v>33.797970200914449</v>
      </c>
      <c r="AI4" s="7" t="str">
        <f t="shared" si="3"/>
        <v/>
      </c>
      <c r="AJ4" s="7" t="str">
        <f t="shared" si="3"/>
        <v/>
      </c>
      <c r="AK4" s="7">
        <f t="shared" si="3"/>
        <v>27.956989247311824</v>
      </c>
      <c r="AL4" s="7">
        <f t="shared" si="3"/>
        <v>34.873583260680029</v>
      </c>
      <c r="AM4" s="23">
        <f t="shared" si="3"/>
        <v>33.78378378378379</v>
      </c>
      <c r="AN4" s="18"/>
      <c r="AO4" s="18"/>
      <c r="AP4" s="53"/>
      <c r="AQ4" s="26" t="str">
        <f>HLOOKUP(Introduction!$G$4,nametranslations,103,FALSE)</f>
        <v>No water source</v>
      </c>
      <c r="AR4" s="7">
        <f t="shared" ref="AR4:AW4" si="4">IF(COUNTA(AR13)=0,"",AR13)</f>
        <v>21.977769625825385</v>
      </c>
      <c r="AS4" s="7" t="str">
        <f t="shared" si="4"/>
        <v/>
      </c>
      <c r="AT4" s="7" t="str">
        <f t="shared" si="4"/>
        <v/>
      </c>
      <c r="AU4" s="7">
        <f t="shared" si="4"/>
        <v>0</v>
      </c>
      <c r="AV4" s="7">
        <f t="shared" si="4"/>
        <v>22.1</v>
      </c>
      <c r="AW4" s="23">
        <f t="shared" si="4"/>
        <v>20.399999999999999</v>
      </c>
      <c r="AX4" s="18"/>
      <c r="AY4" s="18"/>
      <c r="AZ4" s="53"/>
      <c r="BA4" s="26" t="str">
        <f>HLOOKUP(Introduction!$G$4,nametranslations,103,FALSE)</f>
        <v>No water source</v>
      </c>
      <c r="BB4" s="7">
        <f t="shared" ref="BB4:BG4" si="5">IF(COUNTA(BB13)=0,"",BB13)</f>
        <v>0</v>
      </c>
      <c r="BC4" s="7" t="str">
        <f t="shared" si="5"/>
        <v/>
      </c>
      <c r="BD4" s="7" t="str">
        <f t="shared" si="5"/>
        <v/>
      </c>
      <c r="BE4" s="7">
        <f t="shared" si="5"/>
        <v>0</v>
      </c>
      <c r="BF4" s="7">
        <f t="shared" si="5"/>
        <v>0</v>
      </c>
      <c r="BG4" s="23">
        <f t="shared" si="5"/>
        <v>0</v>
      </c>
      <c r="BH4" s="18"/>
      <c r="BI4" s="18"/>
      <c r="BJ4" s="53"/>
      <c r="BK4" s="26" t="str">
        <f>HLOOKUP(Introduction!$G$4,nametranslations,103,FALSE)</f>
        <v>No water source</v>
      </c>
      <c r="BL4" s="7" t="str">
        <f t="shared" ref="BL4:BQ4" si="6">IF(COUNTA(BL13)=0,"",BL13)</f>
        <v/>
      </c>
      <c r="BM4" s="7" t="str">
        <f t="shared" si="6"/>
        <v/>
      </c>
      <c r="BN4" s="7" t="str">
        <f t="shared" si="6"/>
        <v/>
      </c>
      <c r="BO4" s="7" t="str">
        <f t="shared" si="6"/>
        <v/>
      </c>
      <c r="BP4" s="7" t="str">
        <f t="shared" si="6"/>
        <v/>
      </c>
      <c r="BQ4" s="23" t="str">
        <f t="shared" si="6"/>
        <v/>
      </c>
      <c r="BR4" s="18"/>
      <c r="BS4" s="18"/>
      <c r="BT4" s="53"/>
      <c r="BU4" s="26" t="str">
        <f>HLOOKUP(Introduction!$G$4,nametranslations,103,FALSE)</f>
        <v>No water source</v>
      </c>
      <c r="BV4" s="7" t="str">
        <f t="shared" ref="BV4:CA4" si="7">IF(COUNTA(BV13)=0,"",BV13)</f>
        <v/>
      </c>
      <c r="BW4" s="7" t="str">
        <f t="shared" si="7"/>
        <v/>
      </c>
      <c r="BX4" s="7" t="str">
        <f t="shared" si="7"/>
        <v/>
      </c>
      <c r="BY4" s="7" t="str">
        <f t="shared" si="7"/>
        <v/>
      </c>
      <c r="BZ4" s="7" t="str">
        <f t="shared" si="7"/>
        <v/>
      </c>
      <c r="CA4" s="23" t="str">
        <f t="shared" si="7"/>
        <v/>
      </c>
      <c r="CB4" s="18"/>
      <c r="CC4" s="18"/>
      <c r="CD4" s="53"/>
      <c r="CE4" s="26" t="str">
        <f>HLOOKUP(Introduction!$G$4,nametranslations,103,FALSE)</f>
        <v>No water source</v>
      </c>
      <c r="CF4" s="7">
        <f t="shared" ref="CF4:CK4" si="8">IF(COUNTA(CF13)=0,"",CF13)</f>
        <v>2.9702970297029703</v>
      </c>
      <c r="CG4" s="7" t="str">
        <f t="shared" si="8"/>
        <v/>
      </c>
      <c r="CH4" s="7" t="str">
        <f t="shared" si="8"/>
        <v/>
      </c>
      <c r="CI4" s="7" t="str">
        <f t="shared" si="8"/>
        <v/>
      </c>
      <c r="CJ4" s="7" t="str">
        <f t="shared" si="8"/>
        <v/>
      </c>
      <c r="CK4" s="23" t="str">
        <f t="shared" si="8"/>
        <v/>
      </c>
      <c r="CL4" s="18"/>
      <c r="CM4" s="18"/>
      <c r="CN4" s="53"/>
      <c r="CO4" s="26" t="str">
        <f>HLOOKUP(Introduction!$G$4,nametranslations,103,FALSE)</f>
        <v>No water source</v>
      </c>
      <c r="CP4" s="7">
        <f t="shared" ref="CP4:CU4" si="9">IF(COUNTA(CP13)=0,"",CP13)</f>
        <v>9.5363540569020007</v>
      </c>
      <c r="CQ4" s="7" t="str">
        <f t="shared" si="9"/>
        <v/>
      </c>
      <c r="CR4" s="7" t="str">
        <f t="shared" si="9"/>
        <v/>
      </c>
      <c r="CS4" s="7">
        <f t="shared" si="9"/>
        <v>20</v>
      </c>
      <c r="CT4" s="7">
        <f t="shared" si="9"/>
        <v>6.0747663551401843</v>
      </c>
      <c r="CU4" s="23">
        <f t="shared" si="9"/>
        <v>8.2840236686390512</v>
      </c>
      <c r="CV4" s="18"/>
      <c r="CW4" s="18"/>
      <c r="CX4" s="53"/>
      <c r="CY4" s="26" t="str">
        <f>HLOOKUP(Introduction!$G$4,nametranslations,103,FALSE)</f>
        <v>No water source</v>
      </c>
      <c r="CZ4" s="7" t="str">
        <f t="shared" ref="CZ4:DE4" si="10">IF(COUNTA(CZ13)=0,"",CZ13)</f>
        <v/>
      </c>
      <c r="DA4" s="7" t="str">
        <f t="shared" si="10"/>
        <v/>
      </c>
      <c r="DB4" s="7" t="str">
        <f t="shared" si="10"/>
        <v/>
      </c>
      <c r="DC4" s="7" t="str">
        <f t="shared" si="10"/>
        <v/>
      </c>
      <c r="DD4" s="7" t="str">
        <f t="shared" si="10"/>
        <v/>
      </c>
      <c r="DE4" s="23" t="str">
        <f t="shared" si="10"/>
        <v/>
      </c>
      <c r="DF4" s="18"/>
      <c r="DG4" s="18"/>
      <c r="DH4" s="60"/>
      <c r="DR4" s="60"/>
      <c r="EB4" s="60"/>
      <c r="EL4" s="60"/>
      <c r="EV4" s="60"/>
      <c r="FF4" s="60"/>
      <c r="FP4" s="60"/>
      <c r="FZ4" s="60"/>
      <c r="GJ4" s="60"/>
      <c r="GT4" s="60"/>
      <c r="HD4" s="60"/>
      <c r="HN4" s="60"/>
      <c r="HX4" s="60"/>
    </row>
    <row r="5" spans="1:232" s="2" customFormat="1" x14ac:dyDescent="0.3">
      <c r="A5" s="634" t="str">
        <f ca="1">IF(ISBLANK('Data Summary'!A7),"",'Data Summary'!A7)</f>
        <v>TLS_2011_EMIS</v>
      </c>
      <c r="B5" s="53"/>
      <c r="C5" s="26" t="str">
        <f>HLOOKUP(Introduction!$G$4,nametranslations,104,FALSE)</f>
        <v>Unimproved</v>
      </c>
      <c r="D5" s="7">
        <f>IF((COUNTA(D14:D25)=0)+(COUNTA(D13)=0),"",100-D13-SUMPRODUCT(C14:C25,D14:D25))</f>
        <v>10.215958702064903</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9.9234782608695653</v>
      </c>
      <c r="I5" s="23">
        <f>IF((COUNTA(I14:I25)=0)+(COUNTA(I13)=0),"",100-I13-SUMPRODUCT(C14:C25,I14:I25))</f>
        <v>14.282747252747214</v>
      </c>
      <c r="J5" s="18"/>
      <c r="K5" s="18"/>
      <c r="L5" s="53"/>
      <c r="M5" s="26" t="str">
        <f>HLOOKUP(Introduction!$G$4,nametranslations,104,FALSE)</f>
        <v>Unimproved</v>
      </c>
      <c r="N5" s="7">
        <f>IF((COUNTA(N14:N25)=0)+(COUNTA(N13)=0),"",100-N13-SUMPRODUCT(M14:M25,N14:N25))</f>
        <v>13.254008810572685</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13.031496062992126</v>
      </c>
      <c r="S5" s="23">
        <f>IF((COUNTA(S14:S25)=0)+(COUNTA(S13)=0),"",100-S13-SUMPRODUCT(M14:M25,S14:S25))</f>
        <v>16.304347826086953</v>
      </c>
      <c r="T5" s="18"/>
      <c r="U5" s="18"/>
      <c r="V5" s="53"/>
      <c r="W5" s="26" t="str">
        <f>HLOOKUP(Introduction!$G$4,nametranslations,104,FALSE)</f>
        <v>Unimproved</v>
      </c>
      <c r="X5" s="7">
        <f>IF((COUNTA(X14:X25)=0)+(COUNTA(X13)=0),"",100-X13-SUMPRODUCT(W14:W25,X14:X25))</f>
        <v>3.4850000000000065</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3.1499999999999986</v>
      </c>
      <c r="AC5" s="23">
        <f>IF((COUNTA(AC14:AC25)=0)+(COUNTA(AC13)=0),"",100-AC13-SUMPRODUCT(W14:W25,AC14:AC25))</f>
        <v>7.8999999999999915</v>
      </c>
      <c r="AD5" s="18"/>
      <c r="AE5" s="18"/>
      <c r="AF5" s="53"/>
      <c r="AG5" s="26" t="str">
        <f>HLOOKUP(Introduction!$G$4,nametranslations,104,FALSE)</f>
        <v>Unimproved</v>
      </c>
      <c r="AH5" s="7">
        <f>IF((COUNTA(AH14:AH25)=0)+(COUNTA(AH13)=0),"",100-AH13-SUMPRODUCT(AG14:AG25,AH14:AH25))</f>
        <v>3.7949752906313066</v>
      </c>
      <c r="AI5" s="7" t="str">
        <f>IF((COUNTA(AI14:AI25)=0)+(COUNTA(AI13)=0),"",100-AI13-SUMPRODUCT(AG14:AG25,AI14:AI25))</f>
        <v/>
      </c>
      <c r="AJ5" s="7" t="str">
        <f>IF((COUNTA(AJ14:AJ25)=0)+(COUNTA(AJ13)=0),"",100-AJ13-SUMPRODUCT(AG14:AG25,AJ14:AJ25))</f>
        <v/>
      </c>
      <c r="AK5" s="7">
        <f>IF((COUNTA(AK14:AK25)=0)+(COUNTA(AK13)=0),"",100-AK13-SUMPRODUCT(AG14:AG25,AK14:AK25))</f>
        <v>4.8387096774193594</v>
      </c>
      <c r="AL5" s="7">
        <f>IF((COUNTA(AL14:AL25)=0)+(COUNTA(AL13)=0),"",100-AL13-SUMPRODUCT(AG14:AG25,AL14:AL25))</f>
        <v>3.5309503051438611</v>
      </c>
      <c r="AM5" s="23">
        <f>IF((COUNTA(AM14:AM25)=0)+(COUNTA(AM13)=0),"",100-AM13-SUMPRODUCT(AG14:AG25,AM14:AM25))</f>
        <v>4.7297297297297263</v>
      </c>
      <c r="AN5" s="18"/>
      <c r="AO5" s="18"/>
      <c r="AP5" s="53"/>
      <c r="AQ5" s="26" t="str">
        <f>HLOOKUP(Introduction!$G$4,nametranslations,104,FALSE)</f>
        <v>Unimproved</v>
      </c>
      <c r="AR5" s="7">
        <f>IF((COUNTA(AR14:AR25)=0)+(COUNTA(AR13)=0),"",100-AR13-SUMPRODUCT(AQ14:AQ25,AR14:AR25))</f>
        <v>8.2336757153338169</v>
      </c>
      <c r="AS5" s="7" t="str">
        <f>IF((COUNTA(AS14:AS25)=0)+(COUNTA(AS13)=0),"",100-AS13-SUMPRODUCT(AQ14:AQ25,AS14:AS25))</f>
        <v/>
      </c>
      <c r="AT5" s="7" t="str">
        <f>IF((COUNTA(AT14:AT25)=0)+(COUNTA(AT13)=0),"",100-AT13-SUMPRODUCT(AQ14:AQ25,AT14:AT25))</f>
        <v/>
      </c>
      <c r="AU5" s="7">
        <f>IF((COUNTA(AU14:AU25)=0)+(COUNTA(AU13)=0),"",100-AU13-SUMPRODUCT(AQ14:AQ25,AU14:AU25))</f>
        <v>50.75</v>
      </c>
      <c r="AV5" s="7">
        <f>IF((COUNTA(AV14:AV25)=0)+(COUNTA(AV13)=0),"",100-AV13-SUMPRODUCT(AQ14:AQ25,AV14:AV25))</f>
        <v>8</v>
      </c>
      <c r="AW5" s="23">
        <f>IF((COUNTA(AW14:AW25)=0)+(COUNTA(AW13)=0),"",100-AW13-SUMPRODUCT(AQ14:AQ25,AW14:AW25))</f>
        <v>11.25</v>
      </c>
      <c r="AX5" s="18"/>
      <c r="AY5" s="18"/>
      <c r="AZ5" s="53"/>
      <c r="BA5" s="26" t="str">
        <f>HLOOKUP(Introduction!$G$4,nametranslations,104,FALSE)</f>
        <v>Unimproved</v>
      </c>
      <c r="BB5" s="7">
        <f>IF((COUNTA(BB14:BB25)=0)+(COUNTA(BB13)=0),"",100-BB13-SUMPRODUCT(BA14:BA25,BB14:BB25))</f>
        <v>35.443210621605317</v>
      </c>
      <c r="BC5" s="7" t="str">
        <f>IF((COUNTA(BC14:BC25)=0)+(COUNTA(BC13)=0),"",100-BC13-SUMPRODUCT(BA14:BA25,BC14:BC25))</f>
        <v/>
      </c>
      <c r="BD5" s="7" t="str">
        <f>IF((COUNTA(BD14:BD25)=0)+(COUNTA(BD13)=0),"",100-BD13-SUMPRODUCT(BA14:BA25,BD14:BD25))</f>
        <v/>
      </c>
      <c r="BE5" s="7">
        <f>IF((COUNTA(BE14:BE25)=0)+(COUNTA(BE13)=0),"",100-BE13-SUMPRODUCT(BA14:BA25,BE14:BE25))</f>
        <v>38.5</v>
      </c>
      <c r="BF5" s="7">
        <f>IF((COUNTA(BF14:BF25)=0)+(COUNTA(BF13)=0),"",100-BF13-SUMPRODUCT(BA14:BA25,BF14:BF25))</f>
        <v>33.650000000000006</v>
      </c>
      <c r="BG5" s="23">
        <f>IF((COUNTA(BG14:BG25)=0)+(COUNTA(BG13)=0),"",100-BG13-SUMPRODUCT(BA14:BA25,BG14:BG25))</f>
        <v>48.55</v>
      </c>
      <c r="BH5" s="18"/>
      <c r="BI5" s="18"/>
      <c r="BJ5" s="53"/>
      <c r="BK5" s="26"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3" t="str">
        <f>IF((COUNTA(BQ14:BQ25)=0)+(COUNTA(BQ13)=0),"",100-BQ13-SUMPRODUCT(BK14:BK25,BQ14:BQ25))</f>
        <v/>
      </c>
      <c r="BR5" s="18"/>
      <c r="BS5" s="18"/>
      <c r="BT5" s="53"/>
      <c r="BU5" s="26" t="str">
        <f>HLOOKUP(Introduction!$G$4,nametranslations,104,FALSE)</f>
        <v>Unimproved</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t="str">
        <f>IF((COUNTA(BZ14:BZ25)=0)+(COUNTA(BZ13)=0),"",100-BZ13-SUMPRODUCT(BU14:BU25,BZ14:BZ25))</f>
        <v/>
      </c>
      <c r="CA5" s="23" t="str">
        <f>IF((COUNTA(CA14:CA25)=0)+(COUNTA(CA13)=0),"",100-CA13-SUMPRODUCT(BU14:BU25,CA14:CA25))</f>
        <v/>
      </c>
      <c r="CB5" s="18"/>
      <c r="CC5" s="18"/>
      <c r="CD5" s="53"/>
      <c r="CE5" s="26" t="str">
        <f>HLOOKUP(Introduction!$G$4,nametranslations,104,FALSE)</f>
        <v>Unimproved</v>
      </c>
      <c r="CF5" s="7">
        <f>IF((COUNTA(CF14:CF25)=0)+(COUNTA(CF13)=0),"",100-CF13-SUMPRODUCT(CE14:CE25,CF14:CF25))</f>
        <v>2.9702970297029765</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3" t="str">
        <f>IF((COUNTA(CK14:CK25)=0)+(COUNTA(CK13)=0),"",100-CK13-SUMPRODUCT(CE14:CE25,CK14:CK25))</f>
        <v/>
      </c>
      <c r="CL5" s="18"/>
      <c r="CM5" s="18"/>
      <c r="CN5" s="53"/>
      <c r="CO5" s="26" t="str">
        <f>HLOOKUP(Introduction!$G$4,nametranslations,104,FALSE)</f>
        <v>Unimproved</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3" t="str">
        <f>IF((COUNTA(CU14:CU25)=0)+(COUNTA(CU13)=0),"",100-CU13-SUMPRODUCT(CO14:CO25,CU14:CU25))</f>
        <v/>
      </c>
      <c r="CV5" s="18"/>
      <c r="CW5" s="18"/>
      <c r="CX5" s="53"/>
      <c r="CY5" s="26" t="str">
        <f>HLOOKUP(Introduction!$G$4,nametranslations,104,FALSE)</f>
        <v>Unimproved</v>
      </c>
      <c r="CZ5" s="7" t="str">
        <f>IF((COUNTA(CZ14:CZ25)=0)+(COUNTA(CZ13)=0),"",100-CZ13-SUMPRODUCT(CY14:CY25,CZ14:CZ25))</f>
        <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3" t="str">
        <f>IF((COUNTA(DE14:DE25)=0)+(COUNTA(DE13)=0),"",100-DE13-SUMPRODUCT(CY14:CY25,DE14:DE25))</f>
        <v/>
      </c>
      <c r="DF5" s="18"/>
      <c r="DG5" s="18"/>
      <c r="DH5" s="60"/>
      <c r="DR5" s="60"/>
      <c r="EB5" s="60"/>
      <c r="EL5" s="60"/>
      <c r="EV5" s="60"/>
      <c r="FF5" s="60"/>
      <c r="FP5" s="60"/>
      <c r="FZ5" s="60"/>
      <c r="GJ5" s="60"/>
      <c r="GT5" s="60"/>
      <c r="HD5" s="60"/>
      <c r="HN5" s="60"/>
      <c r="HX5" s="60"/>
    </row>
    <row r="6" spans="1:232" s="2" customFormat="1" x14ac:dyDescent="0.3">
      <c r="A6" s="634" t="str">
        <f ca="1">IF(ISBLANK('Data Summary'!A8),"",'Data Summary'!A8)</f>
        <v>TLS_2012_EMIS</v>
      </c>
      <c r="B6" s="53"/>
      <c r="C6" s="26" t="str">
        <f>HLOOKUP(Introduction!$G$4,nametranslations,75,FALSE)</f>
        <v>Improved</v>
      </c>
      <c r="D6" s="7">
        <f>IF(COUNTA(D14:D25)=0,"",SUMPRODUCT(D14:D25,C14:C25))</f>
        <v>56.674041297935098</v>
      </c>
      <c r="E6" s="7" t="str">
        <f>IF(COUNTA(E14:E25)=0,"",SUMPRODUCT(E14:E25,C14:C25))</f>
        <v/>
      </c>
      <c r="F6" s="7" t="str">
        <f>IF(COUNTA(F14:F25)=0,"",SUMPRODUCT(F14:F25,C14:C25))</f>
        <v/>
      </c>
      <c r="G6" s="7" t="str">
        <f>IF(COUNTA(G14:G25)=0,"",SUMPRODUCT(G14:G25,C14:C25))</f>
        <v/>
      </c>
      <c r="H6" s="7">
        <f>IF(COUNTA(H14:H25)=0,"",SUMPRODUCT(H14:H25,C14:C25))</f>
        <v>56.95652173913043</v>
      </c>
      <c r="I6" s="23">
        <f>IF(COUNTA(I14:I25)=0,"",SUMPRODUCT(I14:I25,C14:C25))</f>
        <v>52.747252747252787</v>
      </c>
      <c r="J6" s="18"/>
      <c r="K6" s="18"/>
      <c r="L6" s="53"/>
      <c r="M6" s="26" t="str">
        <f>HLOOKUP(Introduction!$G$4,nametranslations,75,FALSE)</f>
        <v>Improved</v>
      </c>
      <c r="N6" s="7">
        <f>IF(COUNTA(N14:N25)=0,"",SUMPRODUCT(N14:N25,M14:M25))</f>
        <v>63.325991189427313</v>
      </c>
      <c r="O6" s="7" t="str">
        <f>IF(COUNTA(O14:O25)=0,"",SUMPRODUCT(O14:O25,M14:M25))</f>
        <v/>
      </c>
      <c r="P6" s="7" t="str">
        <f>IF(COUNTA(P14:P25)=0,"",SUMPRODUCT(P14:P25,M14:M25))</f>
        <v/>
      </c>
      <c r="Q6" s="7" t="str">
        <f>IF(COUNTA(Q14:Q25)=0,"",SUMPRODUCT(Q14:Q25,M14:M25))</f>
        <v/>
      </c>
      <c r="R6" s="7">
        <f>IF(COUNTA(R14:R25)=0,"",SUMPRODUCT(R14:R25,M14:M25))</f>
        <v>63.897637795275593</v>
      </c>
      <c r="S6" s="23">
        <f>IF(COUNTA(S14:S25)=0,"",SUMPRODUCT(S14:S25,M14:M25))</f>
        <v>55.434782608695656</v>
      </c>
      <c r="T6" s="18"/>
      <c r="U6" s="18"/>
      <c r="V6" s="53"/>
      <c r="W6" s="26" t="str">
        <f>HLOOKUP(Introduction!$G$4,nametranslations,75,FALSE)</f>
        <v>Improved</v>
      </c>
      <c r="X6" s="7">
        <f>IF(COUNTA(X14:X25)=0,"",SUMPRODUCT(X14:X25,W14:W25))</f>
        <v>63.035000000000004</v>
      </c>
      <c r="Y6" s="7" t="str">
        <f>IF(COUNTA(Y14:Y25)=0,"",SUMPRODUCT(Y14:Y25,W14:W25))</f>
        <v/>
      </c>
      <c r="Z6" s="7" t="str">
        <f>IF(COUNTA(Z14:Z25)=0,"",SUMPRODUCT(Z14:Z25,W14:W25))</f>
        <v/>
      </c>
      <c r="AA6" s="7" t="str">
        <f>IF(COUNTA(AA14:AA25)=0,"",SUMPRODUCT(AA14:AA25,W14:W25))</f>
        <v/>
      </c>
      <c r="AB6" s="7">
        <f>IF(COUNTA(AB14:AB25)=0,"",SUMPRODUCT(AB14:AB25,W14:W25))</f>
        <v>62.669999999999995</v>
      </c>
      <c r="AC6" s="23">
        <f>IF(COUNTA(AC14:AC25)=0,"",SUMPRODUCT(AC14:AC25,W14:W25))</f>
        <v>67.89</v>
      </c>
      <c r="AD6" s="18"/>
      <c r="AE6" s="18"/>
      <c r="AF6" s="53"/>
      <c r="AG6" s="26" t="str">
        <f>HLOOKUP(Introduction!$G$4,nametranslations,75,FALSE)</f>
        <v>Improved</v>
      </c>
      <c r="AH6" s="7">
        <f>IF(COUNTA(AH14:AH25)=0,"",SUMPRODUCT(AH14:AH25,AG14:AG25))</f>
        <v>62.407054508454245</v>
      </c>
      <c r="AI6" s="7" t="str">
        <f>IF(COUNTA(AI14:AI25)=0,"",SUMPRODUCT(AI14:AI25,AG14:AG25))</f>
        <v/>
      </c>
      <c r="AJ6" s="7" t="str">
        <f>IF(COUNTA(AJ14:AJ25)=0,"",SUMPRODUCT(AJ14:AJ25,AG14:AG25))</f>
        <v/>
      </c>
      <c r="AK6" s="7">
        <f>IF(COUNTA(AK14:AK25)=0,"",SUMPRODUCT(AK14:AK25,AG14:AG25))</f>
        <v>67.204301075268816</v>
      </c>
      <c r="AL6" s="7">
        <f>IF(COUNTA(AL14:AL25)=0,"",SUMPRODUCT(AL14:AL25,AG14:AG25))</f>
        <v>61.595466434176117</v>
      </c>
      <c r="AM6" s="23">
        <f>IF(COUNTA(AM14:AM25)=0,"",SUMPRODUCT(AM14:AM25,AG14:AG25))</f>
        <v>61.486486486486484</v>
      </c>
      <c r="AN6" s="18"/>
      <c r="AO6" s="18"/>
      <c r="AP6" s="53"/>
      <c r="AQ6" s="26" t="str">
        <f>HLOOKUP(Introduction!$G$4,nametranslations,75,FALSE)</f>
        <v>Improved</v>
      </c>
      <c r="AR6" s="7">
        <f>IF(COUNTA(AR14:AR25)=0,"",SUMPRODUCT(AR14:AR25,AQ14:AQ25))</f>
        <v>69.788554658840795</v>
      </c>
      <c r="AS6" s="7" t="str">
        <f>IF(COUNTA(AS14:AS25)=0,"",SUMPRODUCT(AS14:AS25,AQ14:AQ25))</f>
        <v/>
      </c>
      <c r="AT6" s="7" t="str">
        <f>IF(COUNTA(AT14:AT25)=0,"",SUMPRODUCT(AT14:AT25,AQ14:AQ25))</f>
        <v/>
      </c>
      <c r="AU6" s="7">
        <f>IF(COUNTA(AU14:AU25)=0,"",SUMPRODUCT(AU14:AU25,AQ14:AQ25))</f>
        <v>49.25</v>
      </c>
      <c r="AV6" s="7">
        <f>IF(COUNTA(AV14:AV25)=0,"",SUMPRODUCT(AV14:AV25,AQ14:AQ25))</f>
        <v>69.900000000000006</v>
      </c>
      <c r="AW6" s="23">
        <f>IF(COUNTA(AW14:AW25)=0,"",SUMPRODUCT(AW14:AW25,AQ14:AQ25))</f>
        <v>68.349999999999994</v>
      </c>
      <c r="AX6" s="18"/>
      <c r="AY6" s="18"/>
      <c r="AZ6" s="53"/>
      <c r="BA6" s="26" t="str">
        <f>HLOOKUP(Introduction!$G$4,nametranslations,75,FALSE)</f>
        <v>Improved</v>
      </c>
      <c r="BB6" s="7">
        <f>IF(COUNTA(BB14:BB25)=0,"",SUMPRODUCT(BB14:BB25,BA14:BA25))</f>
        <v>64.556789378394683</v>
      </c>
      <c r="BC6" s="7" t="str">
        <f>IF(COUNTA(BC14:BC25)=0,"",SUMPRODUCT(BC14:BC25,BA14:BA25))</f>
        <v/>
      </c>
      <c r="BD6" s="7" t="str">
        <f>IF(COUNTA(BD14:BD25)=0,"",SUMPRODUCT(BD14:BD25,BA14:BA25))</f>
        <v/>
      </c>
      <c r="BE6" s="7">
        <f>IF(COUNTA(BE14:BE25)=0,"",SUMPRODUCT(BE14:BE25,BA14:BA25))</f>
        <v>61.5</v>
      </c>
      <c r="BF6" s="7">
        <f>IF(COUNTA(BF14:BF25)=0,"",SUMPRODUCT(BF14:BF25,BA14:BA25))</f>
        <v>66.349999999999994</v>
      </c>
      <c r="BG6" s="23">
        <f>IF(COUNTA(BG14:BG25)=0,"",SUMPRODUCT(BG14:BG25,BA14:BA25))</f>
        <v>51.45</v>
      </c>
      <c r="BH6" s="18"/>
      <c r="BI6" s="18"/>
      <c r="BJ6" s="53"/>
      <c r="BK6" s="26"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3" t="str">
        <f>IF(COUNTA(BQ14:BQ25)=0,"",SUMPRODUCT(BQ14:BQ25,BK14:BK25))</f>
        <v/>
      </c>
      <c r="BR6" s="18"/>
      <c r="BS6" s="18"/>
      <c r="BT6" s="53"/>
      <c r="BU6" s="26" t="str">
        <f>HLOOKUP(Introduction!$G$4,nametranslations,75,FALSE)</f>
        <v>Improved</v>
      </c>
      <c r="BV6" s="7" t="str">
        <f>IF(COUNTA(BV14:BV25)=0,"",SUMPRODUCT(BV14:BV25,BU14:BU25))</f>
        <v/>
      </c>
      <c r="BW6" s="7" t="str">
        <f>IF(COUNTA(BW14:BW25)=0,"",SUMPRODUCT(BW14:BW25,BU14:BU25))</f>
        <v/>
      </c>
      <c r="BX6" s="7" t="str">
        <f>IF(COUNTA(BX14:BX25)=0,"",SUMPRODUCT(BX14:BX25,BU14:BU25))</f>
        <v/>
      </c>
      <c r="BY6" s="7" t="str">
        <f>IF(COUNTA(BY14:BY25)=0,"",SUMPRODUCT(BY14:BY25,BU14:BU25))</f>
        <v/>
      </c>
      <c r="BZ6" s="7" t="str">
        <f>IF(COUNTA(BZ14:BZ25)=0,"",SUMPRODUCT(BZ14:BZ25,BU14:BU25))</f>
        <v/>
      </c>
      <c r="CA6" s="23" t="str">
        <f>IF(COUNTA(CA14:CA25)=0,"",SUMPRODUCT(CA14:CA25,BU14:BU25))</f>
        <v/>
      </c>
      <c r="CB6" s="18"/>
      <c r="CC6" s="18"/>
      <c r="CD6" s="53"/>
      <c r="CE6" s="26" t="str">
        <f>HLOOKUP(Introduction!$G$4,nametranslations,75,FALSE)</f>
        <v>Improved</v>
      </c>
      <c r="CF6" s="7">
        <f>IF(COUNTA(CF14:CF25)=0,"",SUMPRODUCT(CF14:CF25,CE14:CE25))</f>
        <v>94.059405940594047</v>
      </c>
      <c r="CG6" s="7" t="str">
        <f>IF(COUNTA(CG14:CG25)=0,"",SUMPRODUCT(CG14:CG25,CE14:CE25))</f>
        <v/>
      </c>
      <c r="CH6" s="7" t="str">
        <f>IF(COUNTA(CH14:CH25)=0,"",SUMPRODUCT(CH14:CH25,CE14:CE25))</f>
        <v/>
      </c>
      <c r="CI6" s="7" t="str">
        <f>IF(COUNTA(CI14:CI25)=0,"",SUMPRODUCT(CI14:CI25,CE14:CE25))</f>
        <v/>
      </c>
      <c r="CJ6" s="7" t="str">
        <f>IF(COUNTA(CJ14:CJ25)=0,"",SUMPRODUCT(CJ14:CJ25,CE14:CE25))</f>
        <v/>
      </c>
      <c r="CK6" s="23" t="str">
        <f>IF(COUNTA(CK14:CK25)=0,"",SUMPRODUCT(CK14:CK25,CE14:CE25))</f>
        <v/>
      </c>
      <c r="CL6" s="18"/>
      <c r="CM6" s="18"/>
      <c r="CN6" s="53"/>
      <c r="CO6" s="26" t="str">
        <f>HLOOKUP(Introduction!$G$4,nametranslations,75,FALSE)</f>
        <v>Improved</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3" t="str">
        <f>IF(COUNTA(CU14:CU25)=0,"",SUMPRODUCT(CU14:CU25,CO14:CO25))</f>
        <v/>
      </c>
      <c r="CV6" s="18"/>
      <c r="CW6" s="18"/>
      <c r="CX6" s="53"/>
      <c r="CY6" s="26" t="str">
        <f>HLOOKUP(Introduction!$G$4,nametranslations,75,FALSE)</f>
        <v>Improved</v>
      </c>
      <c r="CZ6" s="7" t="str">
        <f>IF(COUNTA(CZ14:CZ25)=0,"",SUMPRODUCT(CZ14:CZ25,CY14:CY25))</f>
        <v/>
      </c>
      <c r="DA6" s="7" t="str">
        <f>IF(COUNTA(DA14:DA25)=0,"",SUMPRODUCT(DA14:DA25,CY14:CY25))</f>
        <v/>
      </c>
      <c r="DB6" s="7" t="str">
        <f>IF(COUNTA(DB14:DB25)=0,"",SUMPRODUCT(DB14:DB25,CY14:CY25))</f>
        <v/>
      </c>
      <c r="DC6" s="7" t="str">
        <f>IF(COUNTA(DC14:DC25)=0,"",SUMPRODUCT(DC14:DC25,CY14:CY25))</f>
        <v/>
      </c>
      <c r="DD6" s="7" t="str">
        <f>IF(COUNTA(DD14:DD25)=0,"",SUMPRODUCT(DD14:DD25,CY14:CY25))</f>
        <v/>
      </c>
      <c r="DE6" s="23" t="str">
        <f>IF(COUNTA(DE14:DE25)=0,"",SUMPRODUCT(DE14:DE25,CY14:CY25))</f>
        <v/>
      </c>
      <c r="DF6" s="18"/>
      <c r="DG6" s="18"/>
      <c r="DH6" s="60"/>
      <c r="DR6" s="60"/>
      <c r="EB6" s="60"/>
      <c r="EL6" s="60"/>
      <c r="EV6" s="60"/>
      <c r="FF6" s="60"/>
      <c r="FP6" s="60"/>
      <c r="FZ6" s="60"/>
      <c r="GJ6" s="60"/>
      <c r="GT6" s="60"/>
      <c r="HD6" s="60"/>
      <c r="HN6" s="60"/>
      <c r="HX6" s="60"/>
    </row>
    <row r="7" spans="1:232" s="2" customFormat="1" x14ac:dyDescent="0.3">
      <c r="A7" s="634" t="str">
        <f ca="1">IF(ISBLANK('Data Summary'!A9),"",'Data Summary'!A9)</f>
        <v>TLS_2013_EMIS</v>
      </c>
      <c r="B7" s="53"/>
      <c r="C7" s="45" t="str">
        <f>HLOOKUP(Introduction!$G$4,nametranslations,105,FALSE)</f>
        <v>Available</v>
      </c>
      <c r="D7" s="6"/>
      <c r="E7" s="6"/>
      <c r="F7" s="6"/>
      <c r="G7" s="6"/>
      <c r="H7" s="6"/>
      <c r="I7" s="23"/>
      <c r="J7" s="18"/>
      <c r="K7" s="18"/>
      <c r="L7" s="53"/>
      <c r="M7" s="45" t="str">
        <f>HLOOKUP(Introduction!$G$4,nametranslations,105,FALSE)</f>
        <v>Available</v>
      </c>
      <c r="N7" s="6"/>
      <c r="O7" s="6"/>
      <c r="P7" s="6"/>
      <c r="Q7" s="6"/>
      <c r="R7" s="6"/>
      <c r="S7" s="23"/>
      <c r="T7" s="18"/>
      <c r="U7" s="18"/>
      <c r="V7" s="53"/>
      <c r="W7" s="45" t="str">
        <f>HLOOKUP(Introduction!$G$4,nametranslations,105,FALSE)</f>
        <v>Available</v>
      </c>
      <c r="X7" s="6"/>
      <c r="Y7" s="6"/>
      <c r="Z7" s="6"/>
      <c r="AA7" s="6"/>
      <c r="AB7" s="6"/>
      <c r="AC7" s="23"/>
      <c r="AD7" s="18"/>
      <c r="AE7" s="18"/>
      <c r="AF7" s="53"/>
      <c r="AG7" s="45" t="str">
        <f>HLOOKUP(Introduction!$G$4,nametranslations,105,FALSE)</f>
        <v>Available</v>
      </c>
      <c r="AH7" s="6"/>
      <c r="AI7" s="6"/>
      <c r="AJ7" s="6"/>
      <c r="AK7" s="6"/>
      <c r="AL7" s="6"/>
      <c r="AM7" s="23"/>
      <c r="AN7" s="18"/>
      <c r="AO7" s="18"/>
      <c r="AP7" s="53"/>
      <c r="AQ7" s="45" t="str">
        <f>HLOOKUP(Introduction!$G$4,nametranslations,105,FALSE)</f>
        <v>Available</v>
      </c>
      <c r="AR7" s="6"/>
      <c r="AS7" s="6"/>
      <c r="AT7" s="6"/>
      <c r="AU7" s="6"/>
      <c r="AV7" s="6"/>
      <c r="AW7" s="23"/>
      <c r="AX7" s="18"/>
      <c r="AY7" s="18"/>
      <c r="AZ7" s="53"/>
      <c r="BA7" s="45" t="str">
        <f>HLOOKUP(Introduction!$G$4,nametranslations,105,FALSE)</f>
        <v>Available</v>
      </c>
      <c r="BB7" s="6"/>
      <c r="BC7" s="6"/>
      <c r="BD7" s="6"/>
      <c r="BE7" s="6"/>
      <c r="BF7" s="6"/>
      <c r="BG7" s="23"/>
      <c r="BH7" s="18"/>
      <c r="BI7" s="18"/>
      <c r="BJ7" s="53"/>
      <c r="BK7" s="45" t="str">
        <f>HLOOKUP(Introduction!$G$4,nametranslations,105,FALSE)</f>
        <v>Available</v>
      </c>
      <c r="BL7" s="6"/>
      <c r="BM7" s="6"/>
      <c r="BN7" s="6"/>
      <c r="BO7" s="6"/>
      <c r="BP7" s="6"/>
      <c r="BQ7" s="23"/>
      <c r="BR7" s="18"/>
      <c r="BS7" s="18"/>
      <c r="BT7" s="53"/>
      <c r="BU7" s="45" t="str">
        <f>HLOOKUP(Introduction!$G$4,nametranslations,105,FALSE)</f>
        <v>Available</v>
      </c>
      <c r="BV7" s="6"/>
      <c r="BW7" s="6"/>
      <c r="BX7" s="6"/>
      <c r="BY7" s="6"/>
      <c r="BZ7" s="6"/>
      <c r="CA7" s="23"/>
      <c r="CB7" s="18"/>
      <c r="CC7" s="18"/>
      <c r="CD7" s="53"/>
      <c r="CE7" s="45" t="str">
        <f>HLOOKUP(Introduction!$G$4,nametranslations,105,FALSE)</f>
        <v>Available</v>
      </c>
      <c r="CF7" s="6"/>
      <c r="CG7" s="6"/>
      <c r="CH7" s="6"/>
      <c r="CI7" s="6"/>
      <c r="CJ7" s="6"/>
      <c r="CK7" s="23"/>
      <c r="CL7" s="18"/>
      <c r="CM7" s="18"/>
      <c r="CN7" s="53"/>
      <c r="CO7" s="45" t="str">
        <f>HLOOKUP(Introduction!$G$4,nametranslations,105,FALSE)</f>
        <v>Available</v>
      </c>
      <c r="CP7" s="6"/>
      <c r="CQ7" s="6"/>
      <c r="CR7" s="6"/>
      <c r="CS7" s="6"/>
      <c r="CT7" s="6"/>
      <c r="CU7" s="23"/>
      <c r="CV7" s="18"/>
      <c r="CW7" s="18"/>
      <c r="CX7" s="53"/>
      <c r="CY7" s="45" t="str">
        <f>HLOOKUP(Introduction!$G$4,nametranslations,105,FALSE)</f>
        <v>Available</v>
      </c>
      <c r="CZ7" s="6"/>
      <c r="DA7" s="6"/>
      <c r="DB7" s="6"/>
      <c r="DC7" s="6"/>
      <c r="DD7" s="6"/>
      <c r="DE7" s="23"/>
      <c r="DF7" s="18"/>
      <c r="DG7" s="18"/>
      <c r="DH7" s="60"/>
      <c r="DR7" s="60"/>
      <c r="EB7" s="60"/>
      <c r="EL7" s="60"/>
      <c r="EV7" s="60"/>
      <c r="FF7" s="60"/>
      <c r="FP7" s="60"/>
      <c r="FZ7" s="60"/>
      <c r="GJ7" s="60"/>
      <c r="GT7" s="60"/>
      <c r="HD7" s="60"/>
      <c r="HN7" s="60"/>
      <c r="HX7" s="60"/>
    </row>
    <row r="8" spans="1:232" s="2" customFormat="1" ht="15.6" customHeight="1" x14ac:dyDescent="0.3">
      <c r="A8" s="634" t="str">
        <f ca="1">IF(ISBLANK('Data Summary'!A10),"",'Data Summary'!A10)</f>
        <v>TLS_2014_EMIS</v>
      </c>
      <c r="B8" s="53"/>
      <c r="C8" s="45" t="str">
        <f>HLOOKUP(Introduction!$G$4,nametranslations,106,FALSE)</f>
        <v>On premises</v>
      </c>
      <c r="D8" s="7"/>
      <c r="E8" s="7"/>
      <c r="F8" s="7"/>
      <c r="G8" s="7"/>
      <c r="H8" s="7"/>
      <c r="I8" s="23"/>
      <c r="J8" s="18"/>
      <c r="K8" s="18"/>
      <c r="L8" s="53"/>
      <c r="M8" s="45" t="str">
        <f>HLOOKUP(Introduction!$G$4,nametranslations,106,FALSE)</f>
        <v>On premises</v>
      </c>
      <c r="N8" s="7"/>
      <c r="O8" s="7"/>
      <c r="P8" s="7"/>
      <c r="Q8" s="7"/>
      <c r="R8" s="7"/>
      <c r="S8" s="23"/>
      <c r="T8" s="18"/>
      <c r="U8" s="18"/>
      <c r="V8" s="53"/>
      <c r="W8" s="45" t="str">
        <f>HLOOKUP(Introduction!$G$4,nametranslations,106,FALSE)</f>
        <v>On premises</v>
      </c>
      <c r="X8" s="7"/>
      <c r="Y8" s="7"/>
      <c r="Z8" s="7"/>
      <c r="AA8" s="7"/>
      <c r="AB8" s="7"/>
      <c r="AC8" s="23"/>
      <c r="AD8" s="18"/>
      <c r="AE8" s="18"/>
      <c r="AF8" s="53"/>
      <c r="AG8" s="45" t="str">
        <f>HLOOKUP(Introduction!$G$4,nametranslations,106,FALSE)</f>
        <v>On premises</v>
      </c>
      <c r="AH8" s="7"/>
      <c r="AI8" s="7"/>
      <c r="AJ8" s="7"/>
      <c r="AK8" s="7"/>
      <c r="AL8" s="7"/>
      <c r="AM8" s="23"/>
      <c r="AN8" s="18"/>
      <c r="AO8" s="18"/>
      <c r="AP8" s="53"/>
      <c r="AQ8" s="45" t="str">
        <f>HLOOKUP(Introduction!$G$4,nametranslations,106,FALSE)</f>
        <v>On premises</v>
      </c>
      <c r="AR8" s="7"/>
      <c r="AS8" s="7"/>
      <c r="AT8" s="7"/>
      <c r="AU8" s="7"/>
      <c r="AV8" s="7"/>
      <c r="AW8" s="23"/>
      <c r="AX8" s="18"/>
      <c r="AY8" s="18"/>
      <c r="AZ8" s="53"/>
      <c r="BA8" s="45" t="str">
        <f>HLOOKUP(Introduction!$G$4,nametranslations,106,FALSE)</f>
        <v>On premises</v>
      </c>
      <c r="BB8" s="7"/>
      <c r="BC8" s="7"/>
      <c r="BD8" s="7"/>
      <c r="BE8" s="7"/>
      <c r="BF8" s="7"/>
      <c r="BG8" s="23"/>
      <c r="BH8" s="18"/>
      <c r="BI8" s="18"/>
      <c r="BJ8" s="53"/>
      <c r="BK8" s="45" t="str">
        <f>HLOOKUP(Introduction!$G$4,nametranslations,106,FALSE)</f>
        <v>On premises</v>
      </c>
      <c r="BL8" s="7"/>
      <c r="BM8" s="7"/>
      <c r="BN8" s="7"/>
      <c r="BO8" s="7"/>
      <c r="BP8" s="7"/>
      <c r="BQ8" s="23"/>
      <c r="BR8" s="18"/>
      <c r="BS8" s="18"/>
      <c r="BT8" s="53"/>
      <c r="BU8" s="45" t="str">
        <f>HLOOKUP(Introduction!$G$4,nametranslations,106,FALSE)</f>
        <v>On premises</v>
      </c>
      <c r="BV8" s="7"/>
      <c r="BW8" s="7"/>
      <c r="BX8" s="7"/>
      <c r="BY8" s="7"/>
      <c r="BZ8" s="7"/>
      <c r="CA8" s="23"/>
      <c r="CB8" s="18"/>
      <c r="CC8" s="18"/>
      <c r="CD8" s="53"/>
      <c r="CE8" s="45" t="str">
        <f>HLOOKUP(Introduction!$G$4,nametranslations,106,FALSE)</f>
        <v>On premises</v>
      </c>
      <c r="CF8" s="7"/>
      <c r="CG8" s="7"/>
      <c r="CH8" s="7"/>
      <c r="CI8" s="7"/>
      <c r="CJ8" s="7"/>
      <c r="CK8" s="23"/>
      <c r="CL8" s="18"/>
      <c r="CM8" s="18"/>
      <c r="CN8" s="53"/>
      <c r="CO8" s="45" t="str">
        <f>HLOOKUP(Introduction!$G$4,nametranslations,106,FALSE)</f>
        <v>On premises</v>
      </c>
      <c r="CP8" s="7"/>
      <c r="CQ8" s="7"/>
      <c r="CR8" s="7"/>
      <c r="CS8" s="7"/>
      <c r="CT8" s="7"/>
      <c r="CU8" s="23"/>
      <c r="CV8" s="18"/>
      <c r="CW8" s="18"/>
      <c r="CX8" s="53"/>
      <c r="CY8" s="45" t="str">
        <f>HLOOKUP(Introduction!$G$4,nametranslations,106,FALSE)</f>
        <v>On premises</v>
      </c>
      <c r="CZ8" s="7"/>
      <c r="DA8" s="7"/>
      <c r="DB8" s="7"/>
      <c r="DC8" s="7"/>
      <c r="DD8" s="7"/>
      <c r="DE8" s="23"/>
      <c r="DF8" s="18"/>
      <c r="DG8" s="18"/>
      <c r="DH8" s="60"/>
      <c r="DR8" s="60"/>
      <c r="EB8" s="60"/>
      <c r="EL8" s="60"/>
      <c r="EV8" s="60"/>
      <c r="FF8" s="60"/>
      <c r="FP8" s="60"/>
      <c r="FZ8" s="60"/>
      <c r="GJ8" s="60"/>
      <c r="GT8" s="60"/>
      <c r="HD8" s="60"/>
      <c r="HN8" s="60"/>
      <c r="HX8" s="60"/>
    </row>
    <row r="9" spans="1:232" s="619" customFormat="1" ht="21" customHeight="1" x14ac:dyDescent="0.3">
      <c r="A9" s="635" t="str">
        <f ca="1">IF(ISBLANK('Data Summary'!A11),"",'Data Summary'!A11)</f>
        <v>TLS_2015_EMIS</v>
      </c>
      <c r="B9" s="610"/>
      <c r="C9" s="611" t="str">
        <f>HLOOKUP(Introduction!$G$4,nametranslations,76,FALSE)</f>
        <v>Basic (improved &amp; available)</v>
      </c>
      <c r="D9" s="612"/>
      <c r="E9" s="613"/>
      <c r="F9" s="613"/>
      <c r="G9" s="613"/>
      <c r="H9" s="613"/>
      <c r="I9" s="614"/>
      <c r="J9" s="615"/>
      <c r="K9" s="615"/>
      <c r="L9" s="610"/>
      <c r="M9" s="611" t="str">
        <f>HLOOKUP(Introduction!$G$4,nametranslations,76,FALSE)</f>
        <v>Basic (improved &amp; available)</v>
      </c>
      <c r="N9" s="612"/>
      <c r="O9" s="613"/>
      <c r="P9" s="613"/>
      <c r="Q9" s="613"/>
      <c r="R9" s="613"/>
      <c r="S9" s="614"/>
      <c r="T9" s="615"/>
      <c r="U9" s="615"/>
      <c r="V9" s="610" t="s">
        <v>219</v>
      </c>
      <c r="W9" s="611" t="str">
        <f>HLOOKUP(Introduction!$G$4,nametranslations,76,FALSE)</f>
        <v>Basic (improved &amp; available)</v>
      </c>
      <c r="X9" s="612">
        <f>X15</f>
        <v>60.28</v>
      </c>
      <c r="Y9" s="613"/>
      <c r="Z9" s="613"/>
      <c r="AA9" s="613"/>
      <c r="AB9" s="613">
        <f>AB15</f>
        <v>59.91</v>
      </c>
      <c r="AC9" s="614">
        <f>AC15</f>
        <v>65.260000000000005</v>
      </c>
      <c r="AD9" s="615"/>
      <c r="AE9" s="615"/>
      <c r="AF9" s="610" t="s">
        <v>219</v>
      </c>
      <c r="AG9" s="611" t="str">
        <f>HLOOKUP(Introduction!$G$4,nametranslations,76,FALSE)</f>
        <v>Basic (improved &amp; available)</v>
      </c>
      <c r="AH9" s="616">
        <f t="shared" ref="AH9" si="11">(AK9*AK$30+AL9*AL$30+AM9*AM$30)/SUM(AK$30:AM$30)</f>
        <v>58.612079217822931</v>
      </c>
      <c r="AI9" s="613"/>
      <c r="AJ9" s="613"/>
      <c r="AK9" s="613">
        <v>62.365591397849464</v>
      </c>
      <c r="AL9" s="616">
        <v>58.064516129032263</v>
      </c>
      <c r="AM9" s="617">
        <v>56.756756756756758</v>
      </c>
      <c r="AN9" s="615"/>
      <c r="AO9" s="615"/>
      <c r="AP9" s="610" t="s">
        <v>219</v>
      </c>
      <c r="AQ9" s="611" t="str">
        <f>HLOOKUP(Introduction!$G$4,nametranslations,76,FALSE)</f>
        <v>Basic (improved &amp; available)</v>
      </c>
      <c r="AR9" s="616">
        <f t="shared" ref="AR9" si="12">(AV9*AV$30+AW9*AW$30)/SUM(AV$30:AW$30)</f>
        <v>64.743140132061626</v>
      </c>
      <c r="AS9" s="613"/>
      <c r="AT9" s="613"/>
      <c r="AU9" s="613">
        <v>46.4</v>
      </c>
      <c r="AV9" s="616">
        <v>64.7</v>
      </c>
      <c r="AW9" s="617">
        <v>65.3</v>
      </c>
      <c r="AX9" s="615"/>
      <c r="AY9" s="615"/>
      <c r="AZ9" s="610" t="s">
        <v>219</v>
      </c>
      <c r="BA9" s="611" t="str">
        <f>HLOOKUP(Introduction!$G$4,nametranslations,76,FALSE)</f>
        <v>Basic (improved &amp; available)</v>
      </c>
      <c r="BB9" s="616">
        <f t="shared" ref="BB9" si="13">(BE9*BE$30+BF9*BF$30+BG9*BG$30)/SUM(BE$30:BG$30)</f>
        <v>58.474351237175611</v>
      </c>
      <c r="BC9" s="613"/>
      <c r="BD9" s="613"/>
      <c r="BE9" s="613">
        <v>56.8</v>
      </c>
      <c r="BF9" s="616">
        <v>59.8</v>
      </c>
      <c r="BG9" s="617">
        <v>47.2</v>
      </c>
      <c r="BH9" s="615"/>
      <c r="BI9" s="615"/>
      <c r="BJ9" s="610" t="s">
        <v>210</v>
      </c>
      <c r="BK9" s="611" t="str">
        <f>HLOOKUP(Introduction!$G$4,nametranslations,76,FALSE)</f>
        <v>Basic (improved &amp; available)</v>
      </c>
      <c r="BL9" s="612">
        <f>(BP9*BF30+BQ9*BG30)/SUM(BF30:BG30)</f>
        <v>67.316690000000008</v>
      </c>
      <c r="BM9" s="613"/>
      <c r="BN9" s="613"/>
      <c r="BO9" s="613"/>
      <c r="BP9" s="613">
        <v>67.316689999999994</v>
      </c>
      <c r="BQ9" s="614">
        <v>67.316689999999994</v>
      </c>
      <c r="BR9" s="615"/>
      <c r="BS9" s="615"/>
      <c r="BT9" s="610" t="s">
        <v>210</v>
      </c>
      <c r="BU9" s="611" t="str">
        <f>HLOOKUP(Introduction!$G$4,nametranslations,76,FALSE)</f>
        <v>Basic (improved &amp; available)</v>
      </c>
      <c r="BV9" s="612">
        <v>67.231634120591366</v>
      </c>
      <c r="BW9" s="613"/>
      <c r="BX9" s="613"/>
      <c r="BY9" s="613"/>
      <c r="BZ9" s="613">
        <v>68.146420000000006</v>
      </c>
      <c r="CA9" s="614">
        <v>66.332615852452179</v>
      </c>
      <c r="CB9" s="615"/>
      <c r="CC9" s="615"/>
      <c r="CD9" s="610" t="s">
        <v>263</v>
      </c>
      <c r="CE9" s="611" t="str">
        <f>HLOOKUP(Introduction!$G$4,nametranslations,76,FALSE)</f>
        <v>Basic (improved &amp; available)</v>
      </c>
      <c r="CF9" s="612">
        <v>72</v>
      </c>
      <c r="CG9" s="613"/>
      <c r="CH9" s="613"/>
      <c r="CI9" s="613"/>
      <c r="CJ9" s="613"/>
      <c r="CK9" s="614"/>
      <c r="CL9" s="615"/>
      <c r="CM9" s="615"/>
      <c r="CN9" s="610"/>
      <c r="CO9" s="611" t="str">
        <f>HLOOKUP(Introduction!$G$4,nametranslations,76,FALSE)</f>
        <v>Basic (improved &amp; available)</v>
      </c>
      <c r="CP9" s="612"/>
      <c r="CQ9" s="613"/>
      <c r="CR9" s="613"/>
      <c r="CS9" s="613"/>
      <c r="CT9" s="613"/>
      <c r="CU9" s="614"/>
      <c r="CV9" s="615"/>
      <c r="CW9" s="615"/>
      <c r="CX9" s="610" t="s">
        <v>210</v>
      </c>
      <c r="CY9" s="611" t="str">
        <f>HLOOKUP(Introduction!$G$4,nametranslations,76,FALSE)</f>
        <v>Basic (improved &amp; available)</v>
      </c>
      <c r="CZ9" s="612">
        <v>95.570846249723772</v>
      </c>
      <c r="DA9" s="613"/>
      <c r="DB9" s="613"/>
      <c r="DC9" s="613"/>
      <c r="DD9" s="613">
        <v>95.877277085330775</v>
      </c>
      <c r="DE9" s="614">
        <v>95.259835183449397</v>
      </c>
      <c r="DF9" s="615"/>
      <c r="DG9" s="615"/>
      <c r="DH9" s="618"/>
      <c r="DR9" s="618"/>
      <c r="EB9" s="618"/>
      <c r="EL9" s="618"/>
      <c r="EV9" s="618"/>
      <c r="FF9" s="618"/>
      <c r="FP9" s="618"/>
      <c r="FZ9" s="618"/>
      <c r="GJ9" s="618"/>
      <c r="GT9" s="618"/>
      <c r="HD9" s="618"/>
      <c r="HN9" s="618"/>
      <c r="HX9" s="618"/>
    </row>
    <row r="10" spans="1:232" s="619" customFormat="1" ht="21" customHeight="1" x14ac:dyDescent="0.3">
      <c r="A10" s="635" t="str">
        <f ca="1">IF(ISBLANK('Data Summary'!A12),"",'Data Summary'!A12)</f>
        <v>TLS_2018_UIS</v>
      </c>
      <c r="B10" s="610"/>
      <c r="C10" s="611" t="str">
        <f>HLOOKUP(Introduction!$G$4,nametranslations,107,FALSE)</f>
        <v>Improved &amp; on-premises</v>
      </c>
      <c r="D10" s="620"/>
      <c r="E10" s="613"/>
      <c r="F10" s="613"/>
      <c r="G10" s="613"/>
      <c r="H10" s="613"/>
      <c r="I10" s="614"/>
      <c r="J10" s="615"/>
      <c r="K10" s="615"/>
      <c r="L10" s="610"/>
      <c r="M10" s="611" t="str">
        <f>HLOOKUP(Introduction!$G$4,nametranslations,107,FALSE)</f>
        <v>Improved &amp; on-premises</v>
      </c>
      <c r="N10" s="620"/>
      <c r="O10" s="613"/>
      <c r="P10" s="613"/>
      <c r="Q10" s="613"/>
      <c r="R10" s="613"/>
      <c r="S10" s="614"/>
      <c r="T10" s="615"/>
      <c r="U10" s="615"/>
      <c r="V10" s="610"/>
      <c r="W10" s="611" t="str">
        <f>HLOOKUP(Introduction!$G$4,nametranslations,107,FALSE)</f>
        <v>Improved &amp; on-premises</v>
      </c>
      <c r="X10" s="620"/>
      <c r="Y10" s="613"/>
      <c r="Z10" s="613"/>
      <c r="AA10" s="613"/>
      <c r="AB10" s="613"/>
      <c r="AC10" s="614"/>
      <c r="AD10" s="615"/>
      <c r="AE10" s="615"/>
      <c r="AF10" s="610"/>
      <c r="AG10" s="611" t="str">
        <f>HLOOKUP(Introduction!$G$4,nametranslations,107,FALSE)</f>
        <v>Improved &amp; on-premises</v>
      </c>
      <c r="AH10" s="620"/>
      <c r="AI10" s="613"/>
      <c r="AJ10" s="613"/>
      <c r="AK10" s="613"/>
      <c r="AL10" s="613"/>
      <c r="AM10" s="614"/>
      <c r="AN10" s="615"/>
      <c r="AO10" s="615"/>
      <c r="AP10" s="610"/>
      <c r="AQ10" s="611" t="str">
        <f>HLOOKUP(Introduction!$G$4,nametranslations,107,FALSE)</f>
        <v>Improved &amp; on-premises</v>
      </c>
      <c r="AR10" s="620"/>
      <c r="AS10" s="613"/>
      <c r="AT10" s="613"/>
      <c r="AU10" s="613"/>
      <c r="AV10" s="613"/>
      <c r="AW10" s="614"/>
      <c r="AX10" s="615"/>
      <c r="AY10" s="615"/>
      <c r="AZ10" s="610"/>
      <c r="BA10" s="611" t="str">
        <f>HLOOKUP(Introduction!$G$4,nametranslations,107,FALSE)</f>
        <v>Improved &amp; on-premises</v>
      </c>
      <c r="BB10" s="620"/>
      <c r="BC10" s="613"/>
      <c r="BD10" s="613"/>
      <c r="BE10" s="613"/>
      <c r="BF10" s="613"/>
      <c r="BG10" s="614"/>
      <c r="BH10" s="615"/>
      <c r="BI10" s="615"/>
      <c r="BJ10" s="610"/>
      <c r="BK10" s="611" t="str">
        <f>HLOOKUP(Introduction!$G$4,nametranslations,107,FALSE)</f>
        <v>Improved &amp; on-premises</v>
      </c>
      <c r="BL10" s="620"/>
      <c r="BM10" s="613"/>
      <c r="BN10" s="613"/>
      <c r="BO10" s="613"/>
      <c r="BP10" s="613"/>
      <c r="BQ10" s="614"/>
      <c r="BR10" s="615"/>
      <c r="BS10" s="615"/>
      <c r="BT10" s="610"/>
      <c r="BU10" s="611" t="str">
        <f>HLOOKUP(Introduction!$G$4,nametranslations,107,FALSE)</f>
        <v>Improved &amp; on-premises</v>
      </c>
      <c r="BV10" s="620"/>
      <c r="BW10" s="613"/>
      <c r="BX10" s="613"/>
      <c r="BY10" s="613"/>
      <c r="BZ10" s="613"/>
      <c r="CA10" s="614"/>
      <c r="CB10" s="615"/>
      <c r="CC10" s="615"/>
      <c r="CD10" s="610"/>
      <c r="CE10" s="611" t="str">
        <f>HLOOKUP(Introduction!$G$4,nametranslations,107,FALSE)</f>
        <v>Improved &amp; on-premises</v>
      </c>
      <c r="CF10" s="620"/>
      <c r="CG10" s="613"/>
      <c r="CH10" s="613"/>
      <c r="CI10" s="613"/>
      <c r="CJ10" s="613"/>
      <c r="CK10" s="614"/>
      <c r="CL10" s="615"/>
      <c r="CM10" s="615"/>
      <c r="CN10" s="610"/>
      <c r="CO10" s="611" t="str">
        <f>HLOOKUP(Introduction!$G$4,nametranslations,107,FALSE)</f>
        <v>Improved &amp; on-premises</v>
      </c>
      <c r="CP10" s="620"/>
      <c r="CQ10" s="613"/>
      <c r="CR10" s="613"/>
      <c r="CS10" s="613"/>
      <c r="CT10" s="613"/>
      <c r="CU10" s="614"/>
      <c r="CV10" s="615"/>
      <c r="CW10" s="615"/>
      <c r="CX10" s="610"/>
      <c r="CY10" s="611" t="str">
        <f>HLOOKUP(Introduction!$G$4,nametranslations,107,FALSE)</f>
        <v>Improved &amp; on-premises</v>
      </c>
      <c r="CZ10" s="620"/>
      <c r="DA10" s="613"/>
      <c r="DB10" s="613"/>
      <c r="DC10" s="613"/>
      <c r="DD10" s="613"/>
      <c r="DE10" s="614"/>
      <c r="DF10" s="615"/>
      <c r="DG10" s="615"/>
      <c r="DH10" s="618"/>
      <c r="DR10" s="618"/>
      <c r="EB10" s="618"/>
      <c r="EL10" s="618"/>
      <c r="EV10" s="618"/>
      <c r="FF10" s="618"/>
      <c r="FP10" s="618"/>
      <c r="FZ10" s="618"/>
      <c r="GJ10" s="618"/>
      <c r="GT10" s="618"/>
      <c r="HD10" s="618"/>
      <c r="HN10" s="618"/>
      <c r="HX10" s="618"/>
    </row>
    <row r="11" spans="1:232" s="619" customFormat="1" ht="21" customHeight="1" x14ac:dyDescent="0.3">
      <c r="A11" s="635" t="str">
        <f ca="1">IF(ISBLANK('Data Summary'!A13),"",'Data Summary'!A13)</f>
        <v>TLS_2019_UIS</v>
      </c>
      <c r="B11" s="610"/>
      <c r="C11" s="611" t="str">
        <f>HLOOKUP(Introduction!$G$4,nametranslations,108,FALSE)</f>
        <v>Improved, available &amp; on-premises</v>
      </c>
      <c r="D11" s="620"/>
      <c r="E11" s="613"/>
      <c r="F11" s="613"/>
      <c r="G11" s="613"/>
      <c r="H11" s="613"/>
      <c r="I11" s="614"/>
      <c r="J11" s="615"/>
      <c r="K11" s="615"/>
      <c r="L11" s="610"/>
      <c r="M11" s="611" t="str">
        <f>HLOOKUP(Introduction!$G$4,nametranslations,108,FALSE)</f>
        <v>Improved, available &amp; on-premises</v>
      </c>
      <c r="N11" s="620"/>
      <c r="O11" s="613"/>
      <c r="P11" s="613"/>
      <c r="Q11" s="613"/>
      <c r="R11" s="613"/>
      <c r="S11" s="614"/>
      <c r="T11" s="615"/>
      <c r="U11" s="615"/>
      <c r="V11" s="610"/>
      <c r="W11" s="611" t="str">
        <f>HLOOKUP(Introduction!$G$4,nametranslations,108,FALSE)</f>
        <v>Improved, available &amp; on-premises</v>
      </c>
      <c r="X11" s="620"/>
      <c r="Y11" s="613"/>
      <c r="Z11" s="613"/>
      <c r="AA11" s="613"/>
      <c r="AB11" s="613"/>
      <c r="AC11" s="614"/>
      <c r="AD11" s="615"/>
      <c r="AE11" s="615"/>
      <c r="AF11" s="610"/>
      <c r="AG11" s="611" t="str">
        <f>HLOOKUP(Introduction!$G$4,nametranslations,108,FALSE)</f>
        <v>Improved, available &amp; on-premises</v>
      </c>
      <c r="AH11" s="620"/>
      <c r="AI11" s="613"/>
      <c r="AJ11" s="613"/>
      <c r="AK11" s="613"/>
      <c r="AL11" s="613"/>
      <c r="AM11" s="614"/>
      <c r="AN11" s="615"/>
      <c r="AO11" s="615"/>
      <c r="AP11" s="610"/>
      <c r="AQ11" s="611" t="str">
        <f>HLOOKUP(Introduction!$G$4,nametranslations,108,FALSE)</f>
        <v>Improved, available &amp; on-premises</v>
      </c>
      <c r="AR11" s="620"/>
      <c r="AS11" s="613"/>
      <c r="AT11" s="613"/>
      <c r="AU11" s="613"/>
      <c r="AV11" s="613"/>
      <c r="AW11" s="614"/>
      <c r="AX11" s="615"/>
      <c r="AY11" s="615"/>
      <c r="AZ11" s="610"/>
      <c r="BA11" s="611" t="str">
        <f>HLOOKUP(Introduction!$G$4,nametranslations,108,FALSE)</f>
        <v>Improved, available &amp; on-premises</v>
      </c>
      <c r="BB11" s="620"/>
      <c r="BC11" s="613"/>
      <c r="BD11" s="613"/>
      <c r="BE11" s="613"/>
      <c r="BF11" s="613"/>
      <c r="BG11" s="614"/>
      <c r="BH11" s="615"/>
      <c r="BI11" s="615"/>
      <c r="BJ11" s="610"/>
      <c r="BK11" s="611" t="str">
        <f>HLOOKUP(Introduction!$G$4,nametranslations,108,FALSE)</f>
        <v>Improved, available &amp; on-premises</v>
      </c>
      <c r="BL11" s="620"/>
      <c r="BM11" s="613"/>
      <c r="BN11" s="613"/>
      <c r="BO11" s="613"/>
      <c r="BP11" s="613"/>
      <c r="BQ11" s="614"/>
      <c r="BR11" s="615"/>
      <c r="BS11" s="615"/>
      <c r="BT11" s="610"/>
      <c r="BU11" s="611" t="str">
        <f>HLOOKUP(Introduction!$G$4,nametranslations,108,FALSE)</f>
        <v>Improved, available &amp; on-premises</v>
      </c>
      <c r="BV11" s="620"/>
      <c r="BW11" s="613"/>
      <c r="BX11" s="613"/>
      <c r="BY11" s="613"/>
      <c r="BZ11" s="613"/>
      <c r="CA11" s="614"/>
      <c r="CB11" s="615"/>
      <c r="CC11" s="615"/>
      <c r="CD11" s="610"/>
      <c r="CE11" s="611" t="str">
        <f>HLOOKUP(Introduction!$G$4,nametranslations,108,FALSE)</f>
        <v>Improved, available &amp; on-premises</v>
      </c>
      <c r="CF11" s="620"/>
      <c r="CG11" s="613"/>
      <c r="CH11" s="613"/>
      <c r="CI11" s="613"/>
      <c r="CJ11" s="613"/>
      <c r="CK11" s="614"/>
      <c r="CL11" s="615"/>
      <c r="CM11" s="615"/>
      <c r="CN11" s="610"/>
      <c r="CO11" s="611" t="str">
        <f>HLOOKUP(Introduction!$G$4,nametranslations,108,FALSE)</f>
        <v>Improved, available &amp; on-premises</v>
      </c>
      <c r="CP11" s="620"/>
      <c r="CQ11" s="613"/>
      <c r="CR11" s="613"/>
      <c r="CS11" s="613"/>
      <c r="CT11" s="613"/>
      <c r="CU11" s="614"/>
      <c r="CV11" s="615"/>
      <c r="CW11" s="615"/>
      <c r="CX11" s="610"/>
      <c r="CY11" s="611" t="str">
        <f>HLOOKUP(Introduction!$G$4,nametranslations,108,FALSE)</f>
        <v>Improved, available &amp; on-premises</v>
      </c>
      <c r="CZ11" s="620"/>
      <c r="DA11" s="613"/>
      <c r="DB11" s="613"/>
      <c r="DC11" s="613"/>
      <c r="DD11" s="613"/>
      <c r="DE11" s="614"/>
      <c r="DF11" s="615"/>
      <c r="DG11" s="615"/>
      <c r="DH11" s="618"/>
      <c r="DR11" s="618"/>
      <c r="EB11" s="618"/>
      <c r="EL11" s="618"/>
      <c r="EV11" s="618"/>
      <c r="FF11" s="618"/>
      <c r="FP11" s="618"/>
      <c r="FZ11" s="618"/>
      <c r="GJ11" s="618"/>
      <c r="GT11" s="618"/>
      <c r="HD11" s="618"/>
      <c r="HN11" s="618"/>
      <c r="HX11" s="618"/>
    </row>
    <row r="12" spans="1:232" s="130" customFormat="1" ht="18" customHeight="1" x14ac:dyDescent="0.2">
      <c r="A12" s="634" t="str">
        <f ca="1">IF(ISBLANK('Data Summary'!A14),"",'Data Summary'!A14)</f>
        <v>TLS_2020_SUR</v>
      </c>
      <c r="B12" s="125" t="str">
        <f>HLOOKUP(Introduction!$G$4,nametranslations,109,FALSE)</f>
        <v>Facility type</v>
      </c>
      <c r="C12" s="126" t="str">
        <f>HLOOKUP(Introduction!$G$4,nametranslations,110,FALSE)</f>
        <v>Proprortion improved</v>
      </c>
      <c r="D12" s="127"/>
      <c r="E12" s="127"/>
      <c r="F12" s="127"/>
      <c r="G12" s="127"/>
      <c r="H12" s="127"/>
      <c r="I12" s="128"/>
      <c r="J12" s="122"/>
      <c r="K12" s="122"/>
      <c r="L12" s="125" t="str">
        <f>HLOOKUP(Introduction!$G$4,nametranslations,109,FALSE)</f>
        <v>Facility type</v>
      </c>
      <c r="M12" s="126" t="str">
        <f>HLOOKUP(Introduction!$G$4,nametranslations,110,FALSE)</f>
        <v>Proprortion improved</v>
      </c>
      <c r="N12" s="127"/>
      <c r="O12" s="127"/>
      <c r="P12" s="127"/>
      <c r="Q12" s="127"/>
      <c r="R12" s="127"/>
      <c r="S12" s="128"/>
      <c r="T12" s="122"/>
      <c r="U12" s="122"/>
      <c r="V12" s="125" t="str">
        <f>HLOOKUP(Introduction!$G$4,nametranslations,109,FALSE)</f>
        <v>Facility type</v>
      </c>
      <c r="W12" s="126" t="str">
        <f>HLOOKUP(Introduction!$G$4,nametranslations,110,FALSE)</f>
        <v>Proprortion improved</v>
      </c>
      <c r="X12" s="127"/>
      <c r="Y12" s="127"/>
      <c r="Z12" s="127"/>
      <c r="AA12" s="127"/>
      <c r="AB12" s="127"/>
      <c r="AC12" s="128"/>
      <c r="AD12" s="122"/>
      <c r="AE12" s="122"/>
      <c r="AF12" s="125" t="str">
        <f>HLOOKUP(Introduction!$G$4,nametranslations,109,FALSE)</f>
        <v>Facility type</v>
      </c>
      <c r="AG12" s="126" t="str">
        <f>HLOOKUP(Introduction!$G$4,nametranslations,110,FALSE)</f>
        <v>Proprortion improved</v>
      </c>
      <c r="AH12" s="127"/>
      <c r="AI12" s="127"/>
      <c r="AJ12" s="127"/>
      <c r="AK12" s="127"/>
      <c r="AL12" s="127"/>
      <c r="AM12" s="128"/>
      <c r="AN12" s="122"/>
      <c r="AO12" s="122"/>
      <c r="AP12" s="125" t="str">
        <f>HLOOKUP(Introduction!$G$4,nametranslations,109,FALSE)</f>
        <v>Facility type</v>
      </c>
      <c r="AQ12" s="126" t="str">
        <f>HLOOKUP(Introduction!$G$4,nametranslations,110,FALSE)</f>
        <v>Proprortion improved</v>
      </c>
      <c r="AR12" s="127"/>
      <c r="AS12" s="127"/>
      <c r="AT12" s="127"/>
      <c r="AU12" s="127"/>
      <c r="AV12" s="127"/>
      <c r="AW12" s="128"/>
      <c r="AX12" s="122"/>
      <c r="AY12" s="122"/>
      <c r="AZ12" s="125" t="str">
        <f>HLOOKUP(Introduction!$G$4,nametranslations,109,FALSE)</f>
        <v>Facility type</v>
      </c>
      <c r="BA12" s="126" t="str">
        <f>HLOOKUP(Introduction!$G$4,nametranslations,110,FALSE)</f>
        <v>Proprortion improved</v>
      </c>
      <c r="BB12" s="127"/>
      <c r="BC12" s="127"/>
      <c r="BD12" s="127"/>
      <c r="BE12" s="127"/>
      <c r="BF12" s="127"/>
      <c r="BG12" s="128"/>
      <c r="BH12" s="122"/>
      <c r="BI12" s="122"/>
      <c r="BJ12" s="125" t="str">
        <f>HLOOKUP(Introduction!$G$4,nametranslations,109,FALSE)</f>
        <v>Facility type</v>
      </c>
      <c r="BK12" s="126" t="str">
        <f>HLOOKUP(Introduction!$G$4,nametranslations,110,FALSE)</f>
        <v>Proprortion improved</v>
      </c>
      <c r="BL12" s="127"/>
      <c r="BM12" s="127"/>
      <c r="BN12" s="127"/>
      <c r="BO12" s="127"/>
      <c r="BP12" s="127"/>
      <c r="BQ12" s="128"/>
      <c r="BR12" s="122"/>
      <c r="BS12" s="122"/>
      <c r="BT12" s="125" t="str">
        <f>HLOOKUP(Introduction!$G$4,nametranslations,109,FALSE)</f>
        <v>Facility type</v>
      </c>
      <c r="BU12" s="126" t="str">
        <f>HLOOKUP(Introduction!$G$4,nametranslations,110,FALSE)</f>
        <v>Proprortion improved</v>
      </c>
      <c r="BV12" s="127"/>
      <c r="BW12" s="127"/>
      <c r="BX12" s="127"/>
      <c r="BY12" s="127"/>
      <c r="BZ12" s="127"/>
      <c r="CA12" s="128"/>
      <c r="CB12" s="122"/>
      <c r="CC12" s="122"/>
      <c r="CD12" s="125" t="str">
        <f>HLOOKUP(Introduction!$G$4,nametranslations,109,FALSE)</f>
        <v>Facility type</v>
      </c>
      <c r="CE12" s="126" t="str">
        <f>HLOOKUP(Introduction!$G$4,nametranslations,110,FALSE)</f>
        <v>Proprortion improved</v>
      </c>
      <c r="CF12" s="127"/>
      <c r="CG12" s="127"/>
      <c r="CH12" s="127"/>
      <c r="CI12" s="127"/>
      <c r="CJ12" s="127"/>
      <c r="CK12" s="128"/>
      <c r="CL12" s="122"/>
      <c r="CM12" s="122"/>
      <c r="CN12" s="125" t="str">
        <f>HLOOKUP(Introduction!$G$4,nametranslations,109,FALSE)</f>
        <v>Facility type</v>
      </c>
      <c r="CO12" s="126" t="str">
        <f>HLOOKUP(Introduction!$G$4,nametranslations,110,FALSE)</f>
        <v>Proprortion improved</v>
      </c>
      <c r="CP12" s="127"/>
      <c r="CQ12" s="127"/>
      <c r="CR12" s="127"/>
      <c r="CS12" s="127"/>
      <c r="CT12" s="127"/>
      <c r="CU12" s="128"/>
      <c r="CV12" s="122"/>
      <c r="CW12" s="122"/>
      <c r="CX12" s="125" t="str">
        <f>HLOOKUP(Introduction!$G$4,nametranslations,109,FALSE)</f>
        <v>Facility type</v>
      </c>
      <c r="CY12" s="126" t="str">
        <f>HLOOKUP(Introduction!$G$4,nametranslations,110,FALSE)</f>
        <v>Proprortion improved</v>
      </c>
      <c r="CZ12" s="127"/>
      <c r="DA12" s="127"/>
      <c r="DB12" s="127"/>
      <c r="DC12" s="127"/>
      <c r="DD12" s="127"/>
      <c r="DE12" s="128"/>
      <c r="DF12" s="122"/>
      <c r="DG12" s="122"/>
      <c r="DH12" s="129"/>
      <c r="DR12" s="129"/>
      <c r="EB12" s="129"/>
      <c r="EL12" s="129"/>
      <c r="EV12" s="129"/>
      <c r="FF12" s="129"/>
      <c r="FP12" s="129"/>
      <c r="FZ12" s="129"/>
      <c r="GJ12" s="129"/>
      <c r="GT12" s="129"/>
      <c r="HD12" s="129"/>
      <c r="HN12" s="129"/>
      <c r="HX12" s="129"/>
    </row>
    <row r="13" spans="1:232" s="2" customFormat="1" ht="14.25" customHeight="1" x14ac:dyDescent="0.2">
      <c r="A13" s="634" t="str">
        <f ca="1">IF(ISBLANK('Data Summary'!A15),"",'Data Summary'!A15)</f>
        <v>TLS_2021_EMIS</v>
      </c>
      <c r="B13" s="54" t="s">
        <v>54</v>
      </c>
      <c r="C13" s="3">
        <v>0</v>
      </c>
      <c r="D13" s="24">
        <v>33.11</v>
      </c>
      <c r="E13" s="24"/>
      <c r="F13" s="24"/>
      <c r="G13" s="24"/>
      <c r="H13" s="24">
        <v>33.119999999999997</v>
      </c>
      <c r="I13" s="27">
        <f>32.97</f>
        <v>32.97</v>
      </c>
      <c r="J13" s="8"/>
      <c r="K13" s="8"/>
      <c r="L13" s="54" t="s">
        <v>54</v>
      </c>
      <c r="M13" s="3">
        <v>0</v>
      </c>
      <c r="N13" s="24">
        <v>23.42</v>
      </c>
      <c r="O13" s="24"/>
      <c r="P13" s="24"/>
      <c r="Q13" s="24"/>
      <c r="R13" s="24">
        <v>23.070866141732282</v>
      </c>
      <c r="S13" s="27">
        <v>28.260869565217391</v>
      </c>
      <c r="T13" s="8"/>
      <c r="U13" s="8"/>
      <c r="V13" s="54" t="s">
        <v>54</v>
      </c>
      <c r="W13" s="3">
        <v>0</v>
      </c>
      <c r="X13" s="24">
        <v>33.479999999999997</v>
      </c>
      <c r="Y13" s="24"/>
      <c r="Z13" s="24"/>
      <c r="AA13" s="24"/>
      <c r="AB13" s="24">
        <v>34.18</v>
      </c>
      <c r="AC13" s="27">
        <v>24.21</v>
      </c>
      <c r="AD13" s="8"/>
      <c r="AE13" s="8"/>
      <c r="AF13" s="54" t="s">
        <v>54</v>
      </c>
      <c r="AG13" s="3">
        <v>0</v>
      </c>
      <c r="AH13" s="24">
        <f>(AK13*AK$30+AL13*AL$30+AM13*AM$30)/SUM(AK$30:AM$30)</f>
        <v>33.797970200914449</v>
      </c>
      <c r="AI13" s="24"/>
      <c r="AJ13" s="24"/>
      <c r="AK13" s="24">
        <v>27.956989247311824</v>
      </c>
      <c r="AL13" s="24">
        <v>34.873583260680029</v>
      </c>
      <c r="AM13" s="27">
        <v>33.78378378378379</v>
      </c>
      <c r="AN13" s="8"/>
      <c r="AO13" s="8"/>
      <c r="AP13" s="54" t="s">
        <v>54</v>
      </c>
      <c r="AQ13" s="3">
        <v>0</v>
      </c>
      <c r="AR13" s="24">
        <f>(AV13*AV$30+AW13*AW$30)/SUM(AV$30:AW$30)</f>
        <v>21.977769625825385</v>
      </c>
      <c r="AS13" s="24"/>
      <c r="AT13" s="24"/>
      <c r="AU13" s="24">
        <v>0</v>
      </c>
      <c r="AV13" s="24">
        <v>22.1</v>
      </c>
      <c r="AW13" s="27">
        <v>20.399999999999999</v>
      </c>
      <c r="AX13" s="8"/>
      <c r="AY13" s="8"/>
      <c r="AZ13" s="54" t="s">
        <v>54</v>
      </c>
      <c r="BA13" s="3">
        <v>0</v>
      </c>
      <c r="BB13" s="24">
        <f>(BE13*BE$30+BF13*BF$30+BG13*BG$30)/SUM(BE$30:BG$30)</f>
        <v>0</v>
      </c>
      <c r="BC13" s="24"/>
      <c r="BD13" s="24"/>
      <c r="BE13" s="24">
        <v>0</v>
      </c>
      <c r="BF13" s="24">
        <v>0</v>
      </c>
      <c r="BG13" s="27">
        <v>0</v>
      </c>
      <c r="BH13" s="8"/>
      <c r="BI13" s="8"/>
      <c r="BJ13" s="54" t="s">
        <v>54</v>
      </c>
      <c r="BK13" s="3">
        <v>0</v>
      </c>
      <c r="BL13" s="24"/>
      <c r="BM13" s="24"/>
      <c r="BN13" s="24"/>
      <c r="BO13" s="24"/>
      <c r="BP13" s="24"/>
      <c r="BQ13" s="27"/>
      <c r="BR13" s="8"/>
      <c r="BS13" s="8"/>
      <c r="BT13" s="54" t="s">
        <v>54</v>
      </c>
      <c r="BU13" s="3">
        <v>0</v>
      </c>
      <c r="BV13" s="24"/>
      <c r="BW13" s="24"/>
      <c r="BX13" s="24"/>
      <c r="BY13" s="24"/>
      <c r="BZ13" s="24"/>
      <c r="CA13" s="27"/>
      <c r="CB13" s="8"/>
      <c r="CC13" s="8"/>
      <c r="CD13" s="54" t="s">
        <v>54</v>
      </c>
      <c r="CE13" s="3">
        <v>0</v>
      </c>
      <c r="CF13" s="24">
        <v>2.9702970297029703</v>
      </c>
      <c r="CG13" s="24"/>
      <c r="CH13" s="24"/>
      <c r="CI13" s="24"/>
      <c r="CJ13" s="24"/>
      <c r="CK13" s="27"/>
      <c r="CL13" s="8"/>
      <c r="CM13" s="8"/>
      <c r="CN13" s="54" t="s">
        <v>54</v>
      </c>
      <c r="CO13" s="3">
        <v>0</v>
      </c>
      <c r="CP13" s="24">
        <v>9.5363540569020007</v>
      </c>
      <c r="CQ13" s="24"/>
      <c r="CR13" s="24"/>
      <c r="CS13" s="24">
        <v>20</v>
      </c>
      <c r="CT13" s="24">
        <v>6.0747663551401843</v>
      </c>
      <c r="CU13" s="27">
        <v>8.2840236686390512</v>
      </c>
      <c r="CV13" s="8"/>
      <c r="CW13" s="8"/>
      <c r="CX13" s="54" t="s">
        <v>54</v>
      </c>
      <c r="CY13" s="3">
        <v>0</v>
      </c>
      <c r="CZ13" s="24"/>
      <c r="DA13" s="24"/>
      <c r="DB13" s="24"/>
      <c r="DC13" s="24"/>
      <c r="DD13" s="24"/>
      <c r="DE13" s="27"/>
      <c r="DF13" s="8"/>
      <c r="DG13" s="8"/>
      <c r="DH13" s="60"/>
      <c r="DR13" s="60"/>
      <c r="EB13" s="60"/>
      <c r="EL13" s="60"/>
      <c r="EV13" s="60"/>
      <c r="FF13" s="60"/>
      <c r="FP13" s="60"/>
      <c r="FZ13" s="60"/>
      <c r="GJ13" s="60"/>
      <c r="GT13" s="60"/>
      <c r="HD13" s="60"/>
      <c r="HN13" s="60"/>
      <c r="HX13" s="60"/>
    </row>
    <row r="14" spans="1:232" x14ac:dyDescent="0.3">
      <c r="A14" s="634" t="str">
        <f ca="1">IF(ISBLANK('Data Summary'!A16),"",'Data Summary'!A16)</f>
        <v>TLS_2023_UIS</v>
      </c>
      <c r="B14" s="55" t="s">
        <v>96</v>
      </c>
      <c r="C14" s="16">
        <v>0</v>
      </c>
      <c r="D14" s="24">
        <v>3.69</v>
      </c>
      <c r="E14" s="24"/>
      <c r="F14" s="24"/>
      <c r="G14" s="24"/>
      <c r="H14" s="24">
        <v>3.16</v>
      </c>
      <c r="I14" s="27">
        <v>10.99</v>
      </c>
      <c r="J14" s="8"/>
      <c r="K14" s="8"/>
      <c r="L14" s="55" t="s">
        <v>96</v>
      </c>
      <c r="M14" s="16">
        <v>0</v>
      </c>
      <c r="N14" s="24">
        <v>12.92</v>
      </c>
      <c r="O14" s="24"/>
      <c r="P14" s="24"/>
      <c r="Q14" s="24"/>
      <c r="R14" s="24">
        <v>12.677165354330707</v>
      </c>
      <c r="S14" s="27">
        <v>16.304347826086957</v>
      </c>
      <c r="T14" s="8"/>
      <c r="U14" s="8"/>
      <c r="V14" s="55" t="s">
        <v>96</v>
      </c>
      <c r="W14" s="16">
        <v>0</v>
      </c>
      <c r="X14" s="24">
        <v>0.73</v>
      </c>
      <c r="Y14" s="24"/>
      <c r="Z14" s="24"/>
      <c r="AA14" s="24"/>
      <c r="AB14" s="24">
        <v>0.39</v>
      </c>
      <c r="AC14" s="27">
        <v>5.26</v>
      </c>
      <c r="AD14" s="8"/>
      <c r="AE14" s="8"/>
      <c r="AF14" s="55" t="s">
        <v>96</v>
      </c>
      <c r="AG14" s="16" t="s">
        <v>202</v>
      </c>
      <c r="AH14" s="24">
        <f t="shared" ref="AH14:AH16" si="14">(AK14*AK$30+AL14*AL$30+AM14*AM$30)/SUM(AK$30:AM$30)</f>
        <v>12.281795511221945</v>
      </c>
      <c r="AI14" s="24"/>
      <c r="AJ14" s="24"/>
      <c r="AK14" s="24">
        <v>20.512820512820511</v>
      </c>
      <c r="AL14" s="24">
        <v>9.8270440251572335</v>
      </c>
      <c r="AM14" s="27">
        <v>24.489795918367346</v>
      </c>
      <c r="AN14" s="8"/>
      <c r="AO14" s="8"/>
      <c r="AP14" s="55" t="s">
        <v>96</v>
      </c>
      <c r="AQ14" s="16">
        <v>0</v>
      </c>
      <c r="AR14" s="24">
        <f t="shared" ref="AR14:AR16" si="15">(AV14*AV$30+AW14*AW$30)/SUM(AV$30:AW$30)</f>
        <v>3.1882611885546592</v>
      </c>
      <c r="AS14" s="24"/>
      <c r="AT14" s="24"/>
      <c r="AU14" s="24">
        <v>47.9</v>
      </c>
      <c r="AV14" s="24">
        <v>2.8</v>
      </c>
      <c r="AW14" s="27">
        <v>8.1999999999999993</v>
      </c>
      <c r="AX14" s="8"/>
      <c r="AY14" s="8"/>
      <c r="AZ14" s="55" t="s">
        <v>96</v>
      </c>
      <c r="BA14" s="16">
        <v>0</v>
      </c>
      <c r="BB14" s="24">
        <f t="shared" ref="BB14:BB16" si="16">(BE14*BE$30+BF14*BF$30+BG14*BG$30)/SUM(BE$30:BG$30)</f>
        <v>29.360772480386242</v>
      </c>
      <c r="BC14" s="24"/>
      <c r="BD14" s="24"/>
      <c r="BE14" s="24">
        <v>33.799999999999997</v>
      </c>
      <c r="BF14" s="24">
        <v>27.1</v>
      </c>
      <c r="BG14" s="27">
        <v>44.3</v>
      </c>
      <c r="BH14" s="8"/>
      <c r="BI14" s="8"/>
      <c r="BJ14" s="55" t="s">
        <v>96</v>
      </c>
      <c r="BK14" s="16">
        <v>0</v>
      </c>
      <c r="BL14" s="24"/>
      <c r="BM14" s="24"/>
      <c r="BN14" s="24"/>
      <c r="BO14" s="24"/>
      <c r="BP14" s="24"/>
      <c r="BQ14" s="27"/>
      <c r="BR14" s="8"/>
      <c r="BS14" s="8"/>
      <c r="BT14" s="55" t="s">
        <v>96</v>
      </c>
      <c r="BU14" s="16">
        <v>0</v>
      </c>
      <c r="BV14" s="24"/>
      <c r="BW14" s="24"/>
      <c r="BX14" s="24"/>
      <c r="BY14" s="24"/>
      <c r="BZ14" s="24"/>
      <c r="CA14" s="27"/>
      <c r="CB14" s="8"/>
      <c r="CC14" s="8"/>
      <c r="CD14" s="55" t="s">
        <v>96</v>
      </c>
      <c r="CE14" s="16">
        <v>0</v>
      </c>
      <c r="CF14" s="24"/>
      <c r="CG14" s="24"/>
      <c r="CH14" s="24"/>
      <c r="CI14" s="24"/>
      <c r="CJ14" s="24"/>
      <c r="CK14" s="27"/>
      <c r="CL14" s="8"/>
      <c r="CM14" s="8"/>
      <c r="CN14" s="55" t="s">
        <v>96</v>
      </c>
      <c r="CO14" s="16">
        <v>0</v>
      </c>
      <c r="CP14" s="24"/>
      <c r="CQ14" s="24"/>
      <c r="CR14" s="24"/>
      <c r="CS14" s="24"/>
      <c r="CT14" s="24"/>
      <c r="CU14" s="27"/>
      <c r="CV14" s="8"/>
      <c r="CW14" s="8"/>
      <c r="CX14" s="55" t="s">
        <v>96</v>
      </c>
      <c r="CY14" s="16">
        <v>0</v>
      </c>
      <c r="CZ14" s="24"/>
      <c r="DA14" s="24"/>
      <c r="DB14" s="24"/>
      <c r="DC14" s="24"/>
      <c r="DD14" s="24"/>
      <c r="DE14" s="27"/>
      <c r="DF14" s="8"/>
      <c r="DG14" s="8"/>
    </row>
    <row r="15" spans="1:232" s="1" customFormat="1" x14ac:dyDescent="0.3">
      <c r="A15" s="604" t="str">
        <f ca="1">IF(ISBLANK('Data Summary'!A17),"",'Data Summary'!A17)</f>
        <v/>
      </c>
      <c r="B15" s="55" t="s">
        <v>177</v>
      </c>
      <c r="C15" s="4">
        <v>1</v>
      </c>
      <c r="D15" s="24">
        <v>14.675516224188788</v>
      </c>
      <c r="E15" s="5"/>
      <c r="F15" s="5"/>
      <c r="G15" s="5"/>
      <c r="H15" s="24">
        <v>14.150197628458496</v>
      </c>
      <c r="I15" s="27">
        <f>21.978021978022</f>
        <v>21.978021978021999</v>
      </c>
      <c r="J15" s="8"/>
      <c r="K15" s="8"/>
      <c r="L15" s="55" t="s">
        <v>187</v>
      </c>
      <c r="M15" s="4">
        <v>1</v>
      </c>
      <c r="N15" s="24">
        <v>27.239353891336272</v>
      </c>
      <c r="O15" s="5"/>
      <c r="P15" s="5"/>
      <c r="Q15" s="5"/>
      <c r="R15" s="24">
        <v>27.637795275590548</v>
      </c>
      <c r="S15" s="27">
        <v>21.739130434782609</v>
      </c>
      <c r="T15" s="8"/>
      <c r="U15" s="8"/>
      <c r="V15" s="55" t="s">
        <v>220</v>
      </c>
      <c r="W15" s="4">
        <v>1</v>
      </c>
      <c r="X15" s="24">
        <v>60.28</v>
      </c>
      <c r="Y15" s="5"/>
      <c r="Z15" s="5"/>
      <c r="AA15" s="5"/>
      <c r="AB15" s="24">
        <v>59.91</v>
      </c>
      <c r="AC15" s="27">
        <v>65.260000000000005</v>
      </c>
      <c r="AD15" s="8"/>
      <c r="AE15" s="8"/>
      <c r="AF15" s="55" t="s">
        <v>220</v>
      </c>
      <c r="AG15" s="4">
        <v>1</v>
      </c>
      <c r="AH15" s="24">
        <f t="shared" si="14"/>
        <v>58.612079217822931</v>
      </c>
      <c r="AI15" s="5"/>
      <c r="AJ15" s="5"/>
      <c r="AK15" s="5">
        <v>62.365591397849464</v>
      </c>
      <c r="AL15" s="24">
        <v>58.064516129032263</v>
      </c>
      <c r="AM15" s="27">
        <v>56.756756756756758</v>
      </c>
      <c r="AN15" s="8"/>
      <c r="AO15" s="8"/>
      <c r="AP15" s="55" t="s">
        <v>220</v>
      </c>
      <c r="AQ15" s="4">
        <v>1</v>
      </c>
      <c r="AR15" s="24">
        <f t="shared" si="15"/>
        <v>64.743140132061626</v>
      </c>
      <c r="AS15" s="5"/>
      <c r="AT15" s="5"/>
      <c r="AU15" s="5">
        <v>46.4</v>
      </c>
      <c r="AV15" s="24">
        <v>64.7</v>
      </c>
      <c r="AW15" s="27">
        <v>65.3</v>
      </c>
      <c r="AX15" s="8"/>
      <c r="AY15" s="8"/>
      <c r="AZ15" s="55" t="s">
        <v>220</v>
      </c>
      <c r="BA15" s="4">
        <v>1</v>
      </c>
      <c r="BB15" s="24">
        <f t="shared" si="16"/>
        <v>58.474351237175611</v>
      </c>
      <c r="BC15" s="5"/>
      <c r="BD15" s="5"/>
      <c r="BE15" s="5">
        <v>56.8</v>
      </c>
      <c r="BF15" s="24">
        <v>59.8</v>
      </c>
      <c r="BG15" s="27">
        <v>47.2</v>
      </c>
      <c r="BH15" s="8"/>
      <c r="BI15" s="8"/>
      <c r="BJ15" s="55"/>
      <c r="BK15" s="4"/>
      <c r="BL15" s="24"/>
      <c r="BM15" s="5"/>
      <c r="BN15" s="5"/>
      <c r="BO15" s="5"/>
      <c r="BP15" s="24"/>
      <c r="BQ15" s="27"/>
      <c r="BR15" s="8"/>
      <c r="BS15" s="8"/>
      <c r="BT15" s="55"/>
      <c r="BU15" s="4"/>
      <c r="BV15" s="24"/>
      <c r="BW15" s="5"/>
      <c r="BX15" s="5"/>
      <c r="BY15" s="5"/>
      <c r="BZ15" s="24"/>
      <c r="CA15" s="27"/>
      <c r="CB15" s="8"/>
      <c r="CC15" s="8"/>
      <c r="CD15" s="55" t="s">
        <v>264</v>
      </c>
      <c r="CE15" s="4">
        <v>1</v>
      </c>
      <c r="CF15" s="24">
        <v>64.356435643564353</v>
      </c>
      <c r="CG15" s="5"/>
      <c r="CH15" s="5"/>
      <c r="CI15" s="5"/>
      <c r="CJ15" s="24"/>
      <c r="CK15" s="27"/>
      <c r="CL15" s="8"/>
      <c r="CM15" s="8"/>
      <c r="CN15" s="55"/>
      <c r="CO15" s="4"/>
      <c r="CP15" s="24"/>
      <c r="CQ15" s="5"/>
      <c r="CR15" s="5"/>
      <c r="CS15" s="5"/>
      <c r="CT15" s="24"/>
      <c r="CU15" s="27"/>
      <c r="CV15" s="8"/>
      <c r="CW15" s="8"/>
      <c r="CX15" s="55"/>
      <c r="CY15" s="4"/>
      <c r="CZ15" s="24"/>
      <c r="DA15" s="5"/>
      <c r="DB15" s="5"/>
      <c r="DC15" s="5"/>
      <c r="DD15" s="24"/>
      <c r="DE15" s="27"/>
      <c r="DF15" s="8"/>
      <c r="DG15" s="8"/>
      <c r="DH15" s="61"/>
      <c r="DR15" s="61"/>
      <c r="EB15" s="61"/>
      <c r="EL15" s="61"/>
      <c r="EV15" s="61"/>
      <c r="FF15" s="61"/>
      <c r="FP15" s="61"/>
      <c r="FZ15" s="61"/>
      <c r="GJ15" s="61"/>
      <c r="GT15" s="61"/>
      <c r="HD15" s="61"/>
      <c r="HN15" s="61"/>
      <c r="HX15" s="61"/>
    </row>
    <row r="16" spans="1:232" s="1" customFormat="1" x14ac:dyDescent="0.3">
      <c r="A16" s="604" t="str">
        <f ca="1">IF(ISBLANK('Data Summary'!A18),"",'Data Summary'!A18)</f>
        <v/>
      </c>
      <c r="B16" s="55" t="s">
        <v>178</v>
      </c>
      <c r="C16" s="10">
        <v>0</v>
      </c>
      <c r="D16" s="24">
        <v>0.66371681415929207</v>
      </c>
      <c r="E16" s="5"/>
      <c r="F16" s="5"/>
      <c r="G16" s="5"/>
      <c r="H16" s="24">
        <v>0.71146245059288538</v>
      </c>
      <c r="I16" s="27">
        <v>0</v>
      </c>
      <c r="J16" s="8"/>
      <c r="K16" s="8"/>
      <c r="L16" s="55" t="s">
        <v>188</v>
      </c>
      <c r="M16" s="10">
        <v>1</v>
      </c>
      <c r="N16" s="24">
        <v>5.286343612334802</v>
      </c>
      <c r="O16" s="5"/>
      <c r="P16" s="5"/>
      <c r="Q16" s="5"/>
      <c r="R16" s="24">
        <v>5.4330708661417324</v>
      </c>
      <c r="S16" s="27">
        <v>3.2608695652173911</v>
      </c>
      <c r="T16" s="8"/>
      <c r="U16" s="8"/>
      <c r="V16" s="55" t="s">
        <v>197</v>
      </c>
      <c r="W16" s="10">
        <v>0.5</v>
      </c>
      <c r="X16" s="24">
        <v>5.51</v>
      </c>
      <c r="Y16" s="5"/>
      <c r="Z16" s="5"/>
      <c r="AA16" s="5"/>
      <c r="AB16" s="24">
        <v>5.52</v>
      </c>
      <c r="AC16" s="27">
        <v>5.26</v>
      </c>
      <c r="AD16" s="8"/>
      <c r="AE16" s="8"/>
      <c r="AF16" s="55" t="s">
        <v>197</v>
      </c>
      <c r="AG16" s="10">
        <v>0.5</v>
      </c>
      <c r="AH16" s="24">
        <f t="shared" si="14"/>
        <v>7.5899505812626229</v>
      </c>
      <c r="AI16" s="5"/>
      <c r="AJ16" s="5"/>
      <c r="AK16" s="5">
        <v>9.67741935483871</v>
      </c>
      <c r="AL16" s="24">
        <v>7.0619006102877062</v>
      </c>
      <c r="AM16" s="27">
        <v>9.4594594594594579</v>
      </c>
      <c r="AN16" s="8"/>
      <c r="AO16" s="8"/>
      <c r="AP16" s="55" t="s">
        <v>197</v>
      </c>
      <c r="AQ16" s="10">
        <v>0.5</v>
      </c>
      <c r="AR16" s="24">
        <f t="shared" si="15"/>
        <v>10.090829053558327</v>
      </c>
      <c r="AS16" s="5"/>
      <c r="AT16" s="5"/>
      <c r="AU16" s="5">
        <v>5.7</v>
      </c>
      <c r="AV16" s="24">
        <v>10.4</v>
      </c>
      <c r="AW16" s="27">
        <v>6.1</v>
      </c>
      <c r="AX16" s="8"/>
      <c r="AY16" s="8"/>
      <c r="AZ16" s="55" t="s">
        <v>197</v>
      </c>
      <c r="BA16" s="10">
        <v>0.5</v>
      </c>
      <c r="BB16" s="24">
        <f t="shared" si="16"/>
        <v>12.16487628243814</v>
      </c>
      <c r="BC16" s="5"/>
      <c r="BD16" s="5"/>
      <c r="BE16" s="5">
        <v>9.4</v>
      </c>
      <c r="BF16" s="24">
        <v>13.1</v>
      </c>
      <c r="BG16" s="27">
        <v>8.5</v>
      </c>
      <c r="BH16" s="8"/>
      <c r="BI16" s="8"/>
      <c r="BJ16" s="55"/>
      <c r="BK16" s="10"/>
      <c r="BL16" s="24"/>
      <c r="BM16" s="5"/>
      <c r="BN16" s="5"/>
      <c r="BO16" s="5"/>
      <c r="BP16" s="24"/>
      <c r="BQ16" s="27"/>
      <c r="BR16" s="8"/>
      <c r="BS16" s="8"/>
      <c r="BT16" s="55"/>
      <c r="BU16" s="10"/>
      <c r="BV16" s="24"/>
      <c r="BW16" s="5"/>
      <c r="BX16" s="5"/>
      <c r="BY16" s="5"/>
      <c r="BZ16" s="24"/>
      <c r="CA16" s="27"/>
      <c r="CB16" s="8"/>
      <c r="CC16" s="8"/>
      <c r="CD16" s="55" t="s">
        <v>265</v>
      </c>
      <c r="CE16" s="10">
        <v>1</v>
      </c>
      <c r="CF16" s="24">
        <v>11.881188118811881</v>
      </c>
      <c r="CG16" s="5"/>
      <c r="CH16" s="5"/>
      <c r="CI16" s="5"/>
      <c r="CJ16" s="24"/>
      <c r="CK16" s="27"/>
      <c r="CL16" s="8"/>
      <c r="CM16" s="8"/>
      <c r="CN16" s="55"/>
      <c r="CO16" s="10"/>
      <c r="CP16" s="24"/>
      <c r="CQ16" s="5"/>
      <c r="CR16" s="5"/>
      <c r="CS16" s="5"/>
      <c r="CT16" s="24"/>
      <c r="CU16" s="27"/>
      <c r="CV16" s="8"/>
      <c r="CW16" s="8"/>
      <c r="CX16" s="55"/>
      <c r="CY16" s="10"/>
      <c r="CZ16" s="24"/>
      <c r="DA16" s="5"/>
      <c r="DB16" s="5"/>
      <c r="DC16" s="5"/>
      <c r="DD16" s="24"/>
      <c r="DE16" s="27"/>
      <c r="DF16" s="8"/>
      <c r="DG16" s="8"/>
      <c r="DH16" s="61"/>
      <c r="DR16" s="61"/>
      <c r="EB16" s="61"/>
      <c r="EL16" s="61"/>
      <c r="EV16" s="61"/>
      <c r="FF16" s="61"/>
      <c r="FP16" s="61"/>
      <c r="FZ16" s="61"/>
      <c r="GJ16" s="61"/>
      <c r="GT16" s="61"/>
      <c r="HD16" s="61"/>
      <c r="HN16" s="61"/>
      <c r="HX16" s="61"/>
    </row>
    <row r="17" spans="1:232" s="1" customFormat="1" x14ac:dyDescent="0.3">
      <c r="A17" s="604" t="str">
        <f ca="1">IF(ISBLANK('Data Summary'!A19),"",'Data Summary'!A19)</f>
        <v/>
      </c>
      <c r="B17" s="55" t="s">
        <v>179</v>
      </c>
      <c r="C17" s="10">
        <v>1</v>
      </c>
      <c r="D17" s="24">
        <v>27.43362831858407</v>
      </c>
      <c r="E17" s="5"/>
      <c r="F17" s="5"/>
      <c r="G17" s="5"/>
      <c r="H17" s="5">
        <v>27.826086956521738</v>
      </c>
      <c r="I17" s="20">
        <f>21.978021978022</f>
        <v>21.978021978021999</v>
      </c>
      <c r="J17" s="8"/>
      <c r="K17" s="8"/>
      <c r="L17" s="55" t="s">
        <v>189</v>
      </c>
      <c r="M17" s="10">
        <v>1</v>
      </c>
      <c r="N17" s="24">
        <v>0.66079295154185025</v>
      </c>
      <c r="O17" s="5"/>
      <c r="P17" s="5"/>
      <c r="Q17" s="5"/>
      <c r="R17" s="5">
        <v>0.70866141732283461</v>
      </c>
      <c r="S17" s="20">
        <v>0</v>
      </c>
      <c r="T17" s="8"/>
      <c r="U17" s="8"/>
      <c r="V17" s="55"/>
      <c r="W17" s="10"/>
      <c r="X17" s="24"/>
      <c r="Y17" s="5"/>
      <c r="Z17" s="5"/>
      <c r="AA17" s="5"/>
      <c r="AB17" s="5"/>
      <c r="AC17" s="20"/>
      <c r="AD17" s="8"/>
      <c r="AE17" s="8"/>
      <c r="AF17" s="55"/>
      <c r="AG17" s="10"/>
      <c r="AH17" s="24"/>
      <c r="AI17" s="5"/>
      <c r="AJ17" s="5"/>
      <c r="AK17" s="5"/>
      <c r="AL17" s="5"/>
      <c r="AM17" s="20"/>
      <c r="AN17" s="8"/>
      <c r="AO17" s="8"/>
      <c r="AP17" s="55"/>
      <c r="AQ17" s="10"/>
      <c r="AR17" s="24"/>
      <c r="AS17" s="5"/>
      <c r="AT17" s="5"/>
      <c r="AU17" s="5"/>
      <c r="AV17" s="5"/>
      <c r="AW17" s="20"/>
      <c r="AX17" s="8"/>
      <c r="AY17" s="8"/>
      <c r="AZ17" s="55"/>
      <c r="BA17" s="10"/>
      <c r="BB17" s="24"/>
      <c r="BC17" s="5"/>
      <c r="BD17" s="5"/>
      <c r="BE17" s="5"/>
      <c r="BF17" s="5"/>
      <c r="BG17" s="20"/>
      <c r="BH17" s="8"/>
      <c r="BI17" s="8"/>
      <c r="BJ17" s="55"/>
      <c r="BK17" s="10"/>
      <c r="BL17" s="24"/>
      <c r="BM17" s="5"/>
      <c r="BN17" s="5"/>
      <c r="BO17" s="5"/>
      <c r="BP17" s="5"/>
      <c r="BQ17" s="20"/>
      <c r="BR17" s="8"/>
      <c r="BS17" s="8"/>
      <c r="BT17" s="55"/>
      <c r="BU17" s="10"/>
      <c r="BV17" s="24"/>
      <c r="BW17" s="5"/>
      <c r="BX17" s="5"/>
      <c r="BY17" s="5"/>
      <c r="BZ17" s="5"/>
      <c r="CA17" s="20"/>
      <c r="CB17" s="8"/>
      <c r="CC17" s="8"/>
      <c r="CD17" s="55" t="s">
        <v>266</v>
      </c>
      <c r="CE17" s="10">
        <v>1</v>
      </c>
      <c r="CF17" s="24">
        <v>8.9108910891089099</v>
      </c>
      <c r="CG17" s="5"/>
      <c r="CH17" s="5"/>
      <c r="CI17" s="5"/>
      <c r="CJ17" s="5"/>
      <c r="CK17" s="20"/>
      <c r="CL17" s="8"/>
      <c r="CM17" s="8"/>
      <c r="CN17" s="55"/>
      <c r="CO17" s="10"/>
      <c r="CP17" s="24"/>
      <c r="CQ17" s="5"/>
      <c r="CR17" s="5"/>
      <c r="CS17" s="5"/>
      <c r="CT17" s="5"/>
      <c r="CU17" s="20"/>
      <c r="CV17" s="8"/>
      <c r="CW17" s="8"/>
      <c r="CX17" s="55"/>
      <c r="CY17" s="10"/>
      <c r="CZ17" s="24"/>
      <c r="DA17" s="5"/>
      <c r="DB17" s="5"/>
      <c r="DC17" s="5"/>
      <c r="DD17" s="5"/>
      <c r="DE17" s="20"/>
      <c r="DF17" s="8"/>
      <c r="DG17" s="8"/>
      <c r="DH17" s="61"/>
      <c r="DR17" s="61"/>
      <c r="EB17" s="61"/>
      <c r="EL17" s="61"/>
      <c r="EV17" s="61"/>
      <c r="FF17" s="61"/>
      <c r="FP17" s="61"/>
      <c r="FZ17" s="61"/>
      <c r="GJ17" s="61"/>
      <c r="GT17" s="61"/>
      <c r="HD17" s="61"/>
      <c r="HN17" s="61"/>
      <c r="HX17" s="61"/>
    </row>
    <row r="18" spans="1:232" s="1" customFormat="1" x14ac:dyDescent="0.3">
      <c r="A18" s="604" t="str">
        <f ca="1">IF(ISBLANK('Data Summary'!A20),"",'Data Summary'!A20)</f>
        <v/>
      </c>
      <c r="B18" s="55" t="s">
        <v>180</v>
      </c>
      <c r="C18" s="10">
        <v>0.5</v>
      </c>
      <c r="D18" s="24">
        <v>11.725663716814159</v>
      </c>
      <c r="E18" s="28"/>
      <c r="F18" s="28"/>
      <c r="G18" s="5"/>
      <c r="H18" s="5">
        <v>12.094861660079051</v>
      </c>
      <c r="I18" s="20">
        <f>6.59340659340659</f>
        <v>6.5934065934065904</v>
      </c>
      <c r="J18" s="8"/>
      <c r="K18" s="8"/>
      <c r="L18" s="55" t="s">
        <v>190</v>
      </c>
      <c r="M18" s="10">
        <v>1</v>
      </c>
      <c r="N18" s="24">
        <v>2.2026431718061676</v>
      </c>
      <c r="O18" s="28"/>
      <c r="P18" s="28"/>
      <c r="Q18" s="5"/>
      <c r="R18" s="5">
        <v>2.204724409448819</v>
      </c>
      <c r="S18" s="20">
        <v>2.1739130434782608</v>
      </c>
      <c r="T18" s="8"/>
      <c r="U18" s="8"/>
      <c r="V18" s="55"/>
      <c r="W18" s="10"/>
      <c r="X18" s="24"/>
      <c r="Y18" s="28"/>
      <c r="Z18" s="28"/>
      <c r="AA18" s="5"/>
      <c r="AB18" s="5"/>
      <c r="AC18" s="20"/>
      <c r="AD18" s="8"/>
      <c r="AE18" s="8"/>
      <c r="AF18" s="55"/>
      <c r="AG18" s="10"/>
      <c r="AH18" s="24"/>
      <c r="AI18" s="28"/>
      <c r="AJ18" s="28"/>
      <c r="AK18" s="5"/>
      <c r="AL18" s="5"/>
      <c r="AM18" s="20"/>
      <c r="AN18" s="8"/>
      <c r="AO18" s="8"/>
      <c r="AP18" s="55"/>
      <c r="AQ18" s="10"/>
      <c r="AR18" s="24"/>
      <c r="AS18" s="28"/>
      <c r="AT18" s="28"/>
      <c r="AU18" s="5"/>
      <c r="AV18" s="5"/>
      <c r="AW18" s="20"/>
      <c r="AX18" s="8"/>
      <c r="AY18" s="8"/>
      <c r="AZ18" s="55"/>
      <c r="BA18" s="10"/>
      <c r="BB18" s="24"/>
      <c r="BC18" s="28"/>
      <c r="BD18" s="28"/>
      <c r="BE18" s="5"/>
      <c r="BF18" s="5"/>
      <c r="BG18" s="20"/>
      <c r="BH18" s="8"/>
      <c r="BI18" s="8"/>
      <c r="BJ18" s="55"/>
      <c r="BK18" s="10"/>
      <c r="BL18" s="24"/>
      <c r="BM18" s="28"/>
      <c r="BN18" s="28"/>
      <c r="BO18" s="5"/>
      <c r="BP18" s="5"/>
      <c r="BQ18" s="20"/>
      <c r="BR18" s="8"/>
      <c r="BS18" s="8"/>
      <c r="BT18" s="55"/>
      <c r="BU18" s="10"/>
      <c r="BV18" s="24"/>
      <c r="BW18" s="28"/>
      <c r="BX18" s="28"/>
      <c r="BY18" s="5"/>
      <c r="BZ18" s="5"/>
      <c r="CA18" s="20"/>
      <c r="CB18" s="8"/>
      <c r="CC18" s="8"/>
      <c r="CD18" s="55" t="s">
        <v>267</v>
      </c>
      <c r="CE18" s="10">
        <v>1</v>
      </c>
      <c r="CF18" s="24">
        <v>4.9504950495049505</v>
      </c>
      <c r="CG18" s="28"/>
      <c r="CH18" s="28"/>
      <c r="CI18" s="5"/>
      <c r="CJ18" s="5"/>
      <c r="CK18" s="20"/>
      <c r="CL18" s="8"/>
      <c r="CM18" s="8"/>
      <c r="CN18" s="55"/>
      <c r="CO18" s="10"/>
      <c r="CP18" s="24"/>
      <c r="CQ18" s="28"/>
      <c r="CR18" s="28"/>
      <c r="CS18" s="5"/>
      <c r="CT18" s="5"/>
      <c r="CU18" s="20"/>
      <c r="CV18" s="8"/>
      <c r="CW18" s="8"/>
      <c r="CX18" s="55"/>
      <c r="CY18" s="10"/>
      <c r="CZ18" s="24"/>
      <c r="DA18" s="28"/>
      <c r="DB18" s="28"/>
      <c r="DC18" s="5"/>
      <c r="DD18" s="5"/>
      <c r="DE18" s="20"/>
      <c r="DF18" s="8"/>
      <c r="DG18" s="8"/>
      <c r="DH18" s="61"/>
      <c r="DR18" s="61"/>
      <c r="EB18" s="61"/>
      <c r="EL18" s="61"/>
      <c r="EV18" s="61"/>
      <c r="FF18" s="61"/>
      <c r="FP18" s="61"/>
      <c r="FZ18" s="61"/>
      <c r="GJ18" s="61"/>
      <c r="GT18" s="61"/>
      <c r="HD18" s="61"/>
      <c r="HN18" s="61"/>
      <c r="HX18" s="61"/>
    </row>
    <row r="19" spans="1:232" s="1" customFormat="1" x14ac:dyDescent="0.3">
      <c r="A19" s="604" t="str">
        <f ca="1">IF(ISBLANK('Data Summary'!A21),"",'Data Summary'!A21)</f>
        <v/>
      </c>
      <c r="B19" s="55" t="s">
        <v>181</v>
      </c>
      <c r="C19" s="4">
        <v>1</v>
      </c>
      <c r="D19" s="24">
        <v>5.3097345132743357</v>
      </c>
      <c r="E19" s="28"/>
      <c r="F19" s="28"/>
      <c r="G19" s="28"/>
      <c r="H19" s="28">
        <v>5.4545454545454541</v>
      </c>
      <c r="I19" s="29">
        <f>3.2967032967033</f>
        <v>3.2967032967033001</v>
      </c>
      <c r="J19" s="8"/>
      <c r="K19" s="8"/>
      <c r="L19" s="55" t="s">
        <v>191</v>
      </c>
      <c r="M19" s="4">
        <v>1</v>
      </c>
      <c r="N19" s="24">
        <v>11.894273127753303</v>
      </c>
      <c r="O19" s="28"/>
      <c r="P19" s="28"/>
      <c r="Q19" s="28"/>
      <c r="R19" s="28">
        <v>12.283464566929133</v>
      </c>
      <c r="S19" s="29">
        <v>6.5217391304347823</v>
      </c>
      <c r="T19" s="8"/>
      <c r="U19" s="8"/>
      <c r="V19" s="55"/>
      <c r="W19" s="4"/>
      <c r="X19" s="24"/>
      <c r="Y19" s="28"/>
      <c r="Z19" s="28"/>
      <c r="AA19" s="28"/>
      <c r="AB19" s="28"/>
      <c r="AC19" s="29"/>
      <c r="AD19" s="8"/>
      <c r="AE19" s="8"/>
      <c r="AF19" s="55"/>
      <c r="AG19" s="4"/>
      <c r="AH19" s="24"/>
      <c r="AI19" s="28"/>
      <c r="AJ19" s="28"/>
      <c r="AK19" s="28"/>
      <c r="AL19" s="28"/>
      <c r="AM19" s="29"/>
      <c r="AN19" s="8"/>
      <c r="AO19" s="8"/>
      <c r="AP19" s="55"/>
      <c r="AQ19" s="4"/>
      <c r="AR19" s="24"/>
      <c r="AS19" s="28"/>
      <c r="AT19" s="28"/>
      <c r="AU19" s="28"/>
      <c r="AV19" s="28"/>
      <c r="AW19" s="29"/>
      <c r="AX19" s="8"/>
      <c r="AY19" s="8"/>
      <c r="AZ19" s="55"/>
      <c r="BA19" s="4"/>
      <c r="BB19" s="24"/>
      <c r="BC19" s="28"/>
      <c r="BD19" s="28"/>
      <c r="BE19" s="28"/>
      <c r="BF19" s="28"/>
      <c r="BG19" s="29"/>
      <c r="BH19" s="8"/>
      <c r="BI19" s="8"/>
      <c r="BJ19" s="55"/>
      <c r="BK19" s="4"/>
      <c r="BL19" s="24"/>
      <c r="BM19" s="28"/>
      <c r="BN19" s="28"/>
      <c r="BO19" s="28"/>
      <c r="BP19" s="28"/>
      <c r="BQ19" s="29"/>
      <c r="BR19" s="8"/>
      <c r="BS19" s="8"/>
      <c r="BT19" s="55"/>
      <c r="BU19" s="4"/>
      <c r="BV19" s="24"/>
      <c r="BW19" s="28"/>
      <c r="BX19" s="28"/>
      <c r="BY19" s="28"/>
      <c r="BZ19" s="28"/>
      <c r="CA19" s="29"/>
      <c r="CB19" s="8"/>
      <c r="CC19" s="8"/>
      <c r="CD19" s="55" t="s">
        <v>177</v>
      </c>
      <c r="CE19" s="4">
        <v>1</v>
      </c>
      <c r="CF19" s="24">
        <v>0.99009900990099009</v>
      </c>
      <c r="CG19" s="28"/>
      <c r="CH19" s="28"/>
      <c r="CI19" s="28"/>
      <c r="CJ19" s="28"/>
      <c r="CK19" s="29"/>
      <c r="CL19" s="8"/>
      <c r="CM19" s="8"/>
      <c r="CN19" s="55"/>
      <c r="CO19" s="4"/>
      <c r="CP19" s="24"/>
      <c r="CQ19" s="28"/>
      <c r="CR19" s="28"/>
      <c r="CS19" s="28"/>
      <c r="CT19" s="28"/>
      <c r="CU19" s="29"/>
      <c r="CV19" s="8"/>
      <c r="CW19" s="8"/>
      <c r="CX19" s="55"/>
      <c r="CY19" s="4"/>
      <c r="CZ19" s="24"/>
      <c r="DA19" s="28"/>
      <c r="DB19" s="28"/>
      <c r="DC19" s="28"/>
      <c r="DD19" s="28"/>
      <c r="DE19" s="29"/>
      <c r="DF19" s="8"/>
      <c r="DG19" s="8"/>
      <c r="DH19" s="61"/>
      <c r="DR19" s="61"/>
      <c r="EB19" s="61"/>
      <c r="EL19" s="61"/>
      <c r="EV19" s="61"/>
      <c r="FF19" s="61"/>
      <c r="FP19" s="61"/>
      <c r="FZ19" s="61"/>
      <c r="GJ19" s="61"/>
      <c r="GT19" s="61"/>
      <c r="HD19" s="61"/>
      <c r="HN19" s="61"/>
      <c r="HX19" s="61"/>
    </row>
    <row r="20" spans="1:232" s="1" customFormat="1" x14ac:dyDescent="0.3">
      <c r="A20" s="604" t="str">
        <f ca="1">IF(ISBLANK('Data Summary'!A22),"",'Data Summary'!A22)</f>
        <v/>
      </c>
      <c r="B20" s="55" t="s">
        <v>182</v>
      </c>
      <c r="C20" s="4">
        <v>1</v>
      </c>
      <c r="D20" s="28">
        <v>2.2123893805309733</v>
      </c>
      <c r="E20" s="28"/>
      <c r="F20" s="28"/>
      <c r="G20" s="28"/>
      <c r="H20" s="28">
        <v>2.2134387351778657</v>
      </c>
      <c r="I20" s="30">
        <f>2.1978021978022</f>
        <v>2.1978021978022002</v>
      </c>
      <c r="J20" s="8"/>
      <c r="K20" s="8"/>
      <c r="L20" s="55" t="s">
        <v>192</v>
      </c>
      <c r="M20" s="4">
        <v>1</v>
      </c>
      <c r="N20" s="28">
        <v>14.537444933920703</v>
      </c>
      <c r="O20" s="28"/>
      <c r="P20" s="28"/>
      <c r="Q20" s="28"/>
      <c r="R20" s="28">
        <v>14.015748031496065</v>
      </c>
      <c r="S20" s="30">
        <v>21.739130434782609</v>
      </c>
      <c r="T20" s="8"/>
      <c r="U20" s="8"/>
      <c r="V20" s="55"/>
      <c r="W20" s="4"/>
      <c r="X20" s="28"/>
      <c r="Y20" s="28"/>
      <c r="Z20" s="28"/>
      <c r="AA20" s="28"/>
      <c r="AB20" s="28"/>
      <c r="AC20" s="30"/>
      <c r="AD20" s="8"/>
      <c r="AE20" s="8"/>
      <c r="AF20" s="55"/>
      <c r="AG20" s="4"/>
      <c r="AH20" s="28"/>
      <c r="AI20" s="28"/>
      <c r="AJ20" s="28"/>
      <c r="AK20" s="28"/>
      <c r="AL20" s="28"/>
      <c r="AM20" s="30"/>
      <c r="AN20" s="8"/>
      <c r="AO20" s="8"/>
      <c r="AP20" s="55"/>
      <c r="AQ20" s="4"/>
      <c r="AR20" s="28"/>
      <c r="AS20" s="28"/>
      <c r="AT20" s="28"/>
      <c r="AU20" s="28"/>
      <c r="AV20" s="28"/>
      <c r="AW20" s="30"/>
      <c r="AX20" s="8"/>
      <c r="AY20" s="8"/>
      <c r="AZ20" s="55"/>
      <c r="BA20" s="4"/>
      <c r="BB20" s="28"/>
      <c r="BC20" s="28"/>
      <c r="BD20" s="28"/>
      <c r="BE20" s="28"/>
      <c r="BF20" s="28"/>
      <c r="BG20" s="30"/>
      <c r="BH20" s="8"/>
      <c r="BI20" s="8"/>
      <c r="BJ20" s="55"/>
      <c r="BK20" s="4"/>
      <c r="BL20" s="28"/>
      <c r="BM20" s="28"/>
      <c r="BN20" s="28"/>
      <c r="BO20" s="28"/>
      <c r="BP20" s="28"/>
      <c r="BQ20" s="30"/>
      <c r="BR20" s="8"/>
      <c r="BS20" s="8"/>
      <c r="BT20" s="55"/>
      <c r="BU20" s="4"/>
      <c r="BV20" s="28"/>
      <c r="BW20" s="28"/>
      <c r="BX20" s="28"/>
      <c r="BY20" s="28"/>
      <c r="BZ20" s="28"/>
      <c r="CA20" s="30"/>
      <c r="CB20" s="8"/>
      <c r="CC20" s="8"/>
      <c r="CD20" s="55" t="s">
        <v>268</v>
      </c>
      <c r="CE20" s="4">
        <v>1</v>
      </c>
      <c r="CF20" s="28">
        <v>0.99009900990099009</v>
      </c>
      <c r="CG20" s="28"/>
      <c r="CH20" s="28"/>
      <c r="CI20" s="28"/>
      <c r="CJ20" s="28"/>
      <c r="CK20" s="30"/>
      <c r="CL20" s="8"/>
      <c r="CM20" s="8"/>
      <c r="CN20" s="55"/>
      <c r="CO20" s="4"/>
      <c r="CP20" s="28"/>
      <c r="CQ20" s="28"/>
      <c r="CR20" s="28"/>
      <c r="CS20" s="28"/>
      <c r="CT20" s="28"/>
      <c r="CU20" s="30"/>
      <c r="CV20" s="8"/>
      <c r="CW20" s="8"/>
      <c r="CX20" s="55"/>
      <c r="CY20" s="4"/>
      <c r="CZ20" s="28"/>
      <c r="DA20" s="28"/>
      <c r="DB20" s="28"/>
      <c r="DC20" s="28"/>
      <c r="DD20" s="28"/>
      <c r="DE20" s="30"/>
      <c r="DF20" s="8"/>
      <c r="DG20" s="8"/>
      <c r="DH20" s="61"/>
      <c r="DR20" s="61"/>
      <c r="EB20" s="61"/>
      <c r="EL20" s="61"/>
      <c r="EV20" s="61"/>
      <c r="FF20" s="61"/>
      <c r="FP20" s="61"/>
      <c r="FZ20" s="61"/>
      <c r="GJ20" s="61"/>
      <c r="GT20" s="61"/>
      <c r="HD20" s="61"/>
      <c r="HN20" s="61"/>
      <c r="HX20" s="61"/>
    </row>
    <row r="21" spans="1:232" s="1" customFormat="1" x14ac:dyDescent="0.3">
      <c r="A21" s="604" t="str">
        <f ca="1">IF(ISBLANK('Data Summary'!A23),"",'Data Summary'!A23)</f>
        <v/>
      </c>
      <c r="B21" s="55" t="s">
        <v>183</v>
      </c>
      <c r="C21" s="10">
        <v>1</v>
      </c>
      <c r="D21" s="5">
        <v>1.1799410029498525</v>
      </c>
      <c r="E21" s="5"/>
      <c r="F21" s="5"/>
      <c r="G21" s="5"/>
      <c r="H21" s="5">
        <v>1.2648221343873518</v>
      </c>
      <c r="I21" s="30">
        <v>0</v>
      </c>
      <c r="J21" s="8"/>
      <c r="K21" s="8"/>
      <c r="L21" s="55" t="s">
        <v>183</v>
      </c>
      <c r="M21" s="10">
        <v>1</v>
      </c>
      <c r="N21" s="5">
        <v>1.1747430249632893</v>
      </c>
      <c r="O21" s="5"/>
      <c r="P21" s="5"/>
      <c r="Q21" s="5"/>
      <c r="R21" s="5">
        <v>1.2598425196850394</v>
      </c>
      <c r="S21" s="30">
        <v>0</v>
      </c>
      <c r="T21" s="8"/>
      <c r="U21" s="8"/>
      <c r="V21" s="55"/>
      <c r="W21" s="10"/>
      <c r="X21" s="5"/>
      <c r="Y21" s="5"/>
      <c r="Z21" s="5"/>
      <c r="AA21" s="5"/>
      <c r="AB21" s="5"/>
      <c r="AC21" s="30"/>
      <c r="AD21" s="8"/>
      <c r="AE21" s="8"/>
      <c r="AF21" s="55"/>
      <c r="AG21" s="10"/>
      <c r="AH21" s="5"/>
      <c r="AI21" s="5"/>
      <c r="AJ21" s="5"/>
      <c r="AK21" s="5"/>
      <c r="AL21" s="5"/>
      <c r="AM21" s="30"/>
      <c r="AN21" s="8"/>
      <c r="AO21" s="8"/>
      <c r="AP21" s="55"/>
      <c r="AQ21" s="10"/>
      <c r="AR21" s="5"/>
      <c r="AS21" s="5"/>
      <c r="AT21" s="5"/>
      <c r="AU21" s="5"/>
      <c r="AV21" s="5"/>
      <c r="AW21" s="30"/>
      <c r="AX21" s="8"/>
      <c r="AY21" s="8"/>
      <c r="AZ21" s="55"/>
      <c r="BA21" s="10"/>
      <c r="BB21" s="5"/>
      <c r="BC21" s="5"/>
      <c r="BD21" s="5"/>
      <c r="BE21" s="5"/>
      <c r="BF21" s="5"/>
      <c r="BG21" s="30"/>
      <c r="BH21" s="8"/>
      <c r="BI21" s="8"/>
      <c r="BJ21" s="55"/>
      <c r="BK21" s="10"/>
      <c r="BL21" s="5"/>
      <c r="BM21" s="5"/>
      <c r="BN21" s="5"/>
      <c r="BO21" s="5"/>
      <c r="BP21" s="5"/>
      <c r="BQ21" s="30"/>
      <c r="BR21" s="8"/>
      <c r="BS21" s="8"/>
      <c r="BT21" s="55"/>
      <c r="BU21" s="10"/>
      <c r="BV21" s="5"/>
      <c r="BW21" s="5"/>
      <c r="BX21" s="5"/>
      <c r="BY21" s="5"/>
      <c r="BZ21" s="5"/>
      <c r="CA21" s="30"/>
      <c r="CB21" s="8"/>
      <c r="CC21" s="8"/>
      <c r="CD21" s="55" t="s">
        <v>269</v>
      </c>
      <c r="CE21" s="10">
        <v>0</v>
      </c>
      <c r="CF21" s="5">
        <v>1.9801980198019802</v>
      </c>
      <c r="CG21" s="5"/>
      <c r="CH21" s="5"/>
      <c r="CI21" s="5"/>
      <c r="CJ21" s="5"/>
      <c r="CK21" s="30"/>
      <c r="CL21" s="8"/>
      <c r="CM21" s="8"/>
      <c r="CN21" s="55"/>
      <c r="CO21" s="10"/>
      <c r="CP21" s="5"/>
      <c r="CQ21" s="5"/>
      <c r="CR21" s="5"/>
      <c r="CS21" s="5"/>
      <c r="CT21" s="5"/>
      <c r="CU21" s="30"/>
      <c r="CV21" s="8"/>
      <c r="CW21" s="8"/>
      <c r="CX21" s="55"/>
      <c r="CY21" s="10"/>
      <c r="CZ21" s="5"/>
      <c r="DA21" s="5"/>
      <c r="DB21" s="5"/>
      <c r="DC21" s="5"/>
      <c r="DD21" s="5"/>
      <c r="DE21" s="30"/>
      <c r="DF21" s="8"/>
      <c r="DG21" s="8"/>
      <c r="DH21" s="61"/>
      <c r="DR21" s="61"/>
      <c r="EB21" s="61"/>
      <c r="EL21" s="61"/>
      <c r="EV21" s="61"/>
      <c r="FF21" s="61"/>
      <c r="FP21" s="61"/>
      <c r="FZ21" s="61"/>
      <c r="GJ21" s="61"/>
      <c r="GT21" s="61"/>
      <c r="HD21" s="61"/>
      <c r="HN21" s="61"/>
      <c r="HX21" s="61"/>
    </row>
    <row r="22" spans="1:232" s="1" customFormat="1" x14ac:dyDescent="0.3">
      <c r="A22" s="604" t="str">
        <f ca="1">IF(ISBLANK('Data Summary'!A24),"",'Data Summary'!A24)</f>
        <v/>
      </c>
      <c r="B22" s="55"/>
      <c r="C22" s="10"/>
      <c r="D22" s="5"/>
      <c r="E22" s="5"/>
      <c r="F22" s="5"/>
      <c r="G22" s="5"/>
      <c r="H22" s="5"/>
      <c r="I22" s="20"/>
      <c r="J22" s="8"/>
      <c r="K22" s="8"/>
      <c r="L22" s="55" t="s">
        <v>193</v>
      </c>
      <c r="M22" s="10">
        <v>0.5</v>
      </c>
      <c r="N22" s="5">
        <v>0.66079295154185025</v>
      </c>
      <c r="O22" s="5"/>
      <c r="P22" s="5"/>
      <c r="Q22" s="5"/>
      <c r="R22" s="5">
        <v>0.70866141732283461</v>
      </c>
      <c r="S22" s="20">
        <v>0</v>
      </c>
      <c r="T22" s="8"/>
      <c r="U22" s="8"/>
      <c r="V22" s="55"/>
      <c r="W22" s="10"/>
      <c r="X22" s="5"/>
      <c r="Y22" s="5"/>
      <c r="Z22" s="5"/>
      <c r="AA22" s="5"/>
      <c r="AB22" s="5"/>
      <c r="AC22" s="20"/>
      <c r="AD22" s="8"/>
      <c r="AE22" s="8"/>
      <c r="AF22" s="55"/>
      <c r="AG22" s="10"/>
      <c r="AH22" s="5"/>
      <c r="AI22" s="5"/>
      <c r="AJ22" s="5"/>
      <c r="AK22" s="5"/>
      <c r="AL22" s="5"/>
      <c r="AM22" s="20"/>
      <c r="AN22" s="8"/>
      <c r="AO22" s="8"/>
      <c r="AP22" s="55"/>
      <c r="AQ22" s="10"/>
      <c r="AR22" s="5"/>
      <c r="AS22" s="5"/>
      <c r="AT22" s="5"/>
      <c r="AU22" s="5"/>
      <c r="AV22" s="5"/>
      <c r="AW22" s="20"/>
      <c r="AX22" s="8"/>
      <c r="AY22" s="8"/>
      <c r="AZ22" s="55"/>
      <c r="BA22" s="10"/>
      <c r="BB22" s="5"/>
      <c r="BC22" s="5"/>
      <c r="BD22" s="5"/>
      <c r="BE22" s="5"/>
      <c r="BF22" s="5"/>
      <c r="BG22" s="20"/>
      <c r="BH22" s="8"/>
      <c r="BI22" s="8"/>
      <c r="BJ22" s="55"/>
      <c r="BK22" s="10"/>
      <c r="BL22" s="5"/>
      <c r="BM22" s="5"/>
      <c r="BN22" s="5"/>
      <c r="BO22" s="5"/>
      <c r="BP22" s="5"/>
      <c r="BQ22" s="20"/>
      <c r="BR22" s="8"/>
      <c r="BS22" s="8"/>
      <c r="BT22" s="55"/>
      <c r="BU22" s="10"/>
      <c r="BV22" s="5"/>
      <c r="BW22" s="5"/>
      <c r="BX22" s="5"/>
      <c r="BY22" s="5"/>
      <c r="BZ22" s="5"/>
      <c r="CA22" s="20"/>
      <c r="CB22" s="8"/>
      <c r="CC22" s="8"/>
      <c r="CD22" s="55" t="s">
        <v>270</v>
      </c>
      <c r="CE22" s="10">
        <v>1</v>
      </c>
      <c r="CF22" s="5">
        <v>1.9801980198019802</v>
      </c>
      <c r="CG22" s="5"/>
      <c r="CH22" s="5"/>
      <c r="CI22" s="5"/>
      <c r="CJ22" s="5"/>
      <c r="CK22" s="20"/>
      <c r="CL22" s="8"/>
      <c r="CM22" s="8"/>
      <c r="CN22" s="55"/>
      <c r="CO22" s="10"/>
      <c r="CP22" s="5"/>
      <c r="CQ22" s="5"/>
      <c r="CR22" s="5"/>
      <c r="CS22" s="5"/>
      <c r="CT22" s="5"/>
      <c r="CU22" s="20"/>
      <c r="CV22" s="8"/>
      <c r="CW22" s="8"/>
      <c r="CX22" s="55"/>
      <c r="CY22" s="10"/>
      <c r="CZ22" s="5"/>
      <c r="DA22" s="5"/>
      <c r="DB22" s="5"/>
      <c r="DC22" s="5"/>
      <c r="DD22" s="5"/>
      <c r="DE22" s="20"/>
      <c r="DF22" s="8"/>
      <c r="DG22" s="8"/>
      <c r="DH22" s="61"/>
      <c r="DR22" s="61"/>
      <c r="EB22" s="61"/>
      <c r="EL22" s="61"/>
      <c r="EV22" s="61"/>
      <c r="FF22" s="61"/>
      <c r="FP22" s="61"/>
      <c r="FZ22" s="61"/>
      <c r="GJ22" s="61"/>
      <c r="GT22" s="61"/>
      <c r="HD22" s="61"/>
      <c r="HN22" s="61"/>
      <c r="HX22" s="61"/>
    </row>
    <row r="23" spans="1:232" s="1" customFormat="1" x14ac:dyDescent="0.3">
      <c r="A23" s="604" t="str">
        <f ca="1">IF(ISBLANK('Data Summary'!A25),"",'Data Summary'!A25)</f>
        <v/>
      </c>
      <c r="B23" s="55"/>
      <c r="C23" s="10"/>
      <c r="D23" s="5"/>
      <c r="E23" s="5"/>
      <c r="F23" s="5"/>
      <c r="G23" s="5"/>
      <c r="H23" s="5"/>
      <c r="I23" s="20"/>
      <c r="J23" s="8"/>
      <c r="K23" s="8"/>
      <c r="L23" s="55"/>
      <c r="M23" s="10"/>
      <c r="N23" s="5"/>
      <c r="O23" s="5"/>
      <c r="P23" s="5"/>
      <c r="Q23" s="5"/>
      <c r="R23" s="5"/>
      <c r="S23" s="20"/>
      <c r="T23" s="8"/>
      <c r="U23" s="8"/>
      <c r="V23" s="55"/>
      <c r="W23" s="10"/>
      <c r="X23" s="5"/>
      <c r="Y23" s="5"/>
      <c r="Z23" s="5"/>
      <c r="AA23" s="5"/>
      <c r="AB23" s="5"/>
      <c r="AC23" s="20"/>
      <c r="AD23" s="8"/>
      <c r="AE23" s="8"/>
      <c r="AF23" s="55"/>
      <c r="AG23" s="10"/>
      <c r="AH23" s="5"/>
      <c r="AI23" s="5"/>
      <c r="AJ23" s="5"/>
      <c r="AK23" s="5"/>
      <c r="AL23" s="5"/>
      <c r="AM23" s="20"/>
      <c r="AN23" s="8"/>
      <c r="AO23" s="8"/>
      <c r="AP23" s="55"/>
      <c r="AQ23" s="10"/>
      <c r="AR23" s="5"/>
      <c r="AS23" s="5"/>
      <c r="AT23" s="5"/>
      <c r="AU23" s="5"/>
      <c r="AV23" s="5"/>
      <c r="AW23" s="20"/>
      <c r="AX23" s="8"/>
      <c r="AY23" s="8"/>
      <c r="AZ23" s="55"/>
      <c r="BA23" s="10"/>
      <c r="BB23" s="5"/>
      <c r="BC23" s="5"/>
      <c r="BD23" s="5"/>
      <c r="BE23" s="5"/>
      <c r="BF23" s="5"/>
      <c r="BG23" s="20"/>
      <c r="BH23" s="8"/>
      <c r="BI23" s="8"/>
      <c r="BJ23" s="55"/>
      <c r="BK23" s="10"/>
      <c r="BL23" s="5"/>
      <c r="BM23" s="5"/>
      <c r="BN23" s="5"/>
      <c r="BO23" s="5"/>
      <c r="BP23" s="5"/>
      <c r="BQ23" s="20"/>
      <c r="BR23" s="8"/>
      <c r="BS23" s="8"/>
      <c r="BT23" s="55"/>
      <c r="BU23" s="10"/>
      <c r="BV23" s="5"/>
      <c r="BW23" s="5"/>
      <c r="BX23" s="5"/>
      <c r="BY23" s="5"/>
      <c r="BZ23" s="5"/>
      <c r="CA23" s="20"/>
      <c r="CB23" s="8"/>
      <c r="CC23" s="8"/>
      <c r="CD23" s="55" t="s">
        <v>180</v>
      </c>
      <c r="CE23" s="10">
        <v>0</v>
      </c>
      <c r="CF23" s="5">
        <v>0.99009900990099009</v>
      </c>
      <c r="CG23" s="5"/>
      <c r="CH23" s="5"/>
      <c r="CI23" s="5"/>
      <c r="CJ23" s="5"/>
      <c r="CK23" s="20"/>
      <c r="CL23" s="8"/>
      <c r="CM23" s="8"/>
      <c r="CN23" s="55"/>
      <c r="CO23" s="10"/>
      <c r="CP23" s="5"/>
      <c r="CQ23" s="5"/>
      <c r="CR23" s="5"/>
      <c r="CS23" s="5"/>
      <c r="CT23" s="5"/>
      <c r="CU23" s="20"/>
      <c r="CV23" s="8"/>
      <c r="CW23" s="8"/>
      <c r="CX23" s="55"/>
      <c r="CY23" s="10"/>
      <c r="CZ23" s="5"/>
      <c r="DA23" s="5"/>
      <c r="DB23" s="5"/>
      <c r="DC23" s="5"/>
      <c r="DD23" s="5"/>
      <c r="DE23" s="20"/>
      <c r="DF23" s="8"/>
      <c r="DG23" s="8"/>
      <c r="DH23" s="61"/>
      <c r="DR23" s="61"/>
      <c r="EB23" s="61"/>
      <c r="EL23" s="61"/>
      <c r="EV23" s="61"/>
      <c r="FF23" s="61"/>
      <c r="FP23" s="61"/>
      <c r="FZ23" s="61"/>
      <c r="GJ23" s="61"/>
      <c r="GT23" s="61"/>
      <c r="HD23" s="61"/>
      <c r="HN23" s="61"/>
      <c r="HX23" s="61"/>
    </row>
    <row r="24" spans="1:232" s="1" customFormat="1" x14ac:dyDescent="0.3">
      <c r="A24" s="604" t="str">
        <f ca="1">IF(ISBLANK('Data Summary'!A26),"",'Data Summary'!A26)</f>
        <v/>
      </c>
      <c r="B24" s="55"/>
      <c r="C24" s="10"/>
      <c r="D24" s="5"/>
      <c r="E24" s="5"/>
      <c r="F24" s="5"/>
      <c r="G24" s="5"/>
      <c r="H24" s="5"/>
      <c r="I24" s="20"/>
      <c r="J24" s="8"/>
      <c r="K24" s="8"/>
      <c r="L24" s="55"/>
      <c r="M24" s="10"/>
      <c r="N24" s="5"/>
      <c r="O24" s="5"/>
      <c r="P24" s="5"/>
      <c r="Q24" s="5"/>
      <c r="R24" s="5"/>
      <c r="S24" s="20"/>
      <c r="T24" s="8"/>
      <c r="U24" s="8"/>
      <c r="V24" s="55"/>
      <c r="W24" s="10"/>
      <c r="X24" s="5"/>
      <c r="Y24" s="5"/>
      <c r="Z24" s="5"/>
      <c r="AA24" s="5"/>
      <c r="AB24" s="5"/>
      <c r="AC24" s="20"/>
      <c r="AD24" s="8"/>
      <c r="AE24" s="8"/>
      <c r="AF24" s="55"/>
      <c r="AG24" s="10"/>
      <c r="AH24" s="5"/>
      <c r="AI24" s="5"/>
      <c r="AJ24" s="5"/>
      <c r="AK24" s="5"/>
      <c r="AL24" s="5"/>
      <c r="AM24" s="20"/>
      <c r="AN24" s="8"/>
      <c r="AO24" s="8"/>
      <c r="AP24" s="55"/>
      <c r="AQ24" s="10"/>
      <c r="AR24" s="5"/>
      <c r="AS24" s="5"/>
      <c r="AT24" s="5"/>
      <c r="AU24" s="5"/>
      <c r="AV24" s="5"/>
      <c r="AW24" s="20"/>
      <c r="AX24" s="8"/>
      <c r="AY24" s="8"/>
      <c r="AZ24" s="55"/>
      <c r="BA24" s="10"/>
      <c r="BB24" s="5"/>
      <c r="BC24" s="5"/>
      <c r="BD24" s="5"/>
      <c r="BE24" s="5"/>
      <c r="BF24" s="5"/>
      <c r="BG24" s="20"/>
      <c r="BH24" s="8"/>
      <c r="BI24" s="8"/>
      <c r="BJ24" s="55"/>
      <c r="BK24" s="10"/>
      <c r="BL24" s="5"/>
      <c r="BM24" s="5"/>
      <c r="BN24" s="5"/>
      <c r="BO24" s="5"/>
      <c r="BP24" s="5"/>
      <c r="BQ24" s="20"/>
      <c r="BR24" s="8"/>
      <c r="BS24" s="8"/>
      <c r="BT24" s="55"/>
      <c r="BU24" s="10"/>
      <c r="BV24" s="5"/>
      <c r="BW24" s="5"/>
      <c r="BX24" s="5"/>
      <c r="BY24" s="5"/>
      <c r="BZ24" s="5"/>
      <c r="CA24" s="20"/>
      <c r="CB24" s="8"/>
      <c r="CC24" s="8"/>
      <c r="CD24" s="55"/>
      <c r="CE24" s="10"/>
      <c r="CF24" s="5"/>
      <c r="CG24" s="5"/>
      <c r="CH24" s="5"/>
      <c r="CI24" s="5"/>
      <c r="CJ24" s="5"/>
      <c r="CK24" s="20"/>
      <c r="CL24" s="8"/>
      <c r="CM24" s="8"/>
      <c r="CN24" s="55"/>
      <c r="CO24" s="10"/>
      <c r="CP24" s="5"/>
      <c r="CQ24" s="5"/>
      <c r="CR24" s="5"/>
      <c r="CS24" s="5"/>
      <c r="CT24" s="5"/>
      <c r="CU24" s="20"/>
      <c r="CV24" s="8"/>
      <c r="CW24" s="8"/>
      <c r="CX24" s="55"/>
      <c r="CY24" s="10"/>
      <c r="CZ24" s="5"/>
      <c r="DA24" s="5"/>
      <c r="DB24" s="5"/>
      <c r="DC24" s="5"/>
      <c r="DD24" s="5"/>
      <c r="DE24" s="20"/>
      <c r="DF24" s="8"/>
      <c r="DG24" s="8"/>
      <c r="DH24" s="61"/>
      <c r="DR24" s="61"/>
      <c r="EB24" s="61"/>
      <c r="EL24" s="61"/>
      <c r="EV24" s="61"/>
      <c r="FF24" s="61"/>
      <c r="FP24" s="61"/>
      <c r="FZ24" s="61"/>
      <c r="GJ24" s="61"/>
      <c r="GT24" s="61"/>
      <c r="HD24" s="61"/>
      <c r="HN24" s="61"/>
      <c r="HX24" s="61"/>
    </row>
    <row r="25" spans="1:232" s="1" customFormat="1" x14ac:dyDescent="0.3">
      <c r="A25" s="604" t="str">
        <f ca="1">IF(ISBLANK('Data Summary'!A27),"",'Data Summary'!A27)</f>
        <v/>
      </c>
      <c r="B25" s="55"/>
      <c r="C25" s="10"/>
      <c r="D25" s="5"/>
      <c r="E25" s="5"/>
      <c r="F25" s="5"/>
      <c r="G25" s="5"/>
      <c r="H25" s="5"/>
      <c r="I25" s="20"/>
      <c r="J25" s="8"/>
      <c r="K25" s="8"/>
      <c r="L25" s="55"/>
      <c r="M25" s="10"/>
      <c r="N25" s="5"/>
      <c r="O25" s="5"/>
      <c r="P25" s="5"/>
      <c r="Q25" s="5"/>
      <c r="R25" s="5"/>
      <c r="S25" s="20"/>
      <c r="T25" s="8"/>
      <c r="U25" s="8"/>
      <c r="V25" s="55"/>
      <c r="W25" s="10"/>
      <c r="X25" s="5"/>
      <c r="Y25" s="5"/>
      <c r="Z25" s="5"/>
      <c r="AA25" s="5"/>
      <c r="AB25" s="5"/>
      <c r="AC25" s="20"/>
      <c r="AD25" s="8"/>
      <c r="AE25" s="8"/>
      <c r="AF25" s="55"/>
      <c r="AG25" s="10"/>
      <c r="AH25" s="5"/>
      <c r="AI25" s="5"/>
      <c r="AJ25" s="5"/>
      <c r="AK25" s="5"/>
      <c r="AL25" s="5"/>
      <c r="AM25" s="20"/>
      <c r="AN25" s="8"/>
      <c r="AO25" s="8"/>
      <c r="AP25" s="55"/>
      <c r="AQ25" s="10"/>
      <c r="AR25" s="5"/>
      <c r="AS25" s="5"/>
      <c r="AT25" s="5"/>
      <c r="AU25" s="5"/>
      <c r="AV25" s="5"/>
      <c r="AW25" s="20"/>
      <c r="AX25" s="8"/>
      <c r="AY25" s="8"/>
      <c r="AZ25" s="55"/>
      <c r="BA25" s="10"/>
      <c r="BB25" s="5"/>
      <c r="BC25" s="5"/>
      <c r="BD25" s="5"/>
      <c r="BE25" s="5"/>
      <c r="BF25" s="5"/>
      <c r="BG25" s="20"/>
      <c r="BH25" s="8"/>
      <c r="BI25" s="8"/>
      <c r="BJ25" s="55"/>
      <c r="BK25" s="10"/>
      <c r="BL25" s="5"/>
      <c r="BM25" s="5"/>
      <c r="BN25" s="5"/>
      <c r="BO25" s="5"/>
      <c r="BP25" s="5"/>
      <c r="BQ25" s="20"/>
      <c r="BR25" s="8"/>
      <c r="BS25" s="8"/>
      <c r="BT25" s="55"/>
      <c r="BU25" s="10"/>
      <c r="BV25" s="5"/>
      <c r="BW25" s="5"/>
      <c r="BX25" s="5"/>
      <c r="BY25" s="5"/>
      <c r="BZ25" s="5"/>
      <c r="CA25" s="20"/>
      <c r="CB25" s="8"/>
      <c r="CC25" s="8"/>
      <c r="CD25" s="55"/>
      <c r="CE25" s="10"/>
      <c r="CF25" s="5"/>
      <c r="CG25" s="5"/>
      <c r="CH25" s="5"/>
      <c r="CI25" s="5"/>
      <c r="CJ25" s="5"/>
      <c r="CK25" s="20"/>
      <c r="CL25" s="8"/>
      <c r="CM25" s="8"/>
      <c r="CN25" s="55"/>
      <c r="CO25" s="10"/>
      <c r="CP25" s="5"/>
      <c r="CQ25" s="5"/>
      <c r="CR25" s="5"/>
      <c r="CS25" s="5"/>
      <c r="CT25" s="5"/>
      <c r="CU25" s="20"/>
      <c r="CV25" s="8"/>
      <c r="CW25" s="8"/>
      <c r="CX25" s="55"/>
      <c r="CY25" s="10"/>
      <c r="CZ25" s="5"/>
      <c r="DA25" s="5"/>
      <c r="DB25" s="5"/>
      <c r="DC25" s="5"/>
      <c r="DD25" s="5"/>
      <c r="DE25" s="20"/>
      <c r="DF25" s="8"/>
      <c r="DG25" s="8"/>
      <c r="DH25" s="61"/>
      <c r="DR25" s="61"/>
      <c r="EB25" s="61"/>
      <c r="EL25" s="61"/>
      <c r="EV25" s="61"/>
      <c r="FF25" s="61"/>
      <c r="FP25" s="61"/>
      <c r="FZ25" s="61"/>
      <c r="GJ25" s="61"/>
      <c r="GT25" s="61"/>
      <c r="HD25" s="61"/>
      <c r="HN25" s="61"/>
      <c r="HX25" s="61"/>
    </row>
    <row r="26" spans="1:232" s="1" customFormat="1" ht="83.25" customHeight="1" x14ac:dyDescent="0.3">
      <c r="A26" s="604" t="str">
        <f ca="1">IF(ISBLANK('Data Summary'!A28),"",'Data Summary'!A28)</f>
        <v/>
      </c>
      <c r="B26" s="56" t="str">
        <f>HLOOKUP(Introduction!$G$4,nametranslations,111,FALSE)</f>
        <v>Notes</v>
      </c>
      <c r="C26" s="349" t="s">
        <v>213</v>
      </c>
      <c r="D26" s="349"/>
      <c r="E26" s="349"/>
      <c r="F26" s="349"/>
      <c r="G26" s="349"/>
      <c r="H26" s="349"/>
      <c r="I26" s="350"/>
      <c r="J26" s="8"/>
      <c r="K26" s="8"/>
      <c r="L26" s="56" t="str">
        <f>HLOOKUP(Introduction!$G$4,nametranslations,111,FALSE)</f>
        <v>Notes</v>
      </c>
      <c r="M26" s="349" t="s">
        <v>214</v>
      </c>
      <c r="N26" s="349"/>
      <c r="O26" s="349"/>
      <c r="P26" s="349"/>
      <c r="Q26" s="349"/>
      <c r="R26" s="349"/>
      <c r="S26" s="350"/>
      <c r="T26" s="8"/>
      <c r="U26" s="8"/>
      <c r="V26" s="56" t="str">
        <f>HLOOKUP(Introduction!$G$4,nametranslations,111,FALSE)</f>
        <v>Notes</v>
      </c>
      <c r="W26" s="349" t="s">
        <v>215</v>
      </c>
      <c r="X26" s="349"/>
      <c r="Y26" s="349"/>
      <c r="Z26" s="349"/>
      <c r="AA26" s="349"/>
      <c r="AB26" s="349"/>
      <c r="AC26" s="350"/>
      <c r="AD26" s="8"/>
      <c r="AE26" s="8"/>
      <c r="AF26" s="56" t="str">
        <f>HLOOKUP(Introduction!$G$4,nametranslations,111,FALSE)</f>
        <v>Notes</v>
      </c>
      <c r="AG26" s="349" t="s">
        <v>216</v>
      </c>
      <c r="AH26" s="349"/>
      <c r="AI26" s="349"/>
      <c r="AJ26" s="349"/>
      <c r="AK26" s="349"/>
      <c r="AL26" s="349"/>
      <c r="AM26" s="350"/>
      <c r="AN26" s="8"/>
      <c r="AO26" s="8"/>
      <c r="AP26" s="56" t="str">
        <f>HLOOKUP(Introduction!$G$4,nametranslations,111,FALSE)</f>
        <v>Notes</v>
      </c>
      <c r="AQ26" s="349" t="s">
        <v>217</v>
      </c>
      <c r="AR26" s="349"/>
      <c r="AS26" s="349"/>
      <c r="AT26" s="349"/>
      <c r="AU26" s="349"/>
      <c r="AV26" s="349"/>
      <c r="AW26" s="350"/>
      <c r="AX26" s="8"/>
      <c r="AY26" s="8"/>
      <c r="AZ26" s="56" t="str">
        <f>HLOOKUP(Introduction!$G$4,nametranslations,111,FALSE)</f>
        <v>Notes</v>
      </c>
      <c r="BA26" s="349" t="s">
        <v>218</v>
      </c>
      <c r="BB26" s="349"/>
      <c r="BC26" s="349"/>
      <c r="BD26" s="349"/>
      <c r="BE26" s="349"/>
      <c r="BF26" s="349"/>
      <c r="BG26" s="350"/>
      <c r="BH26" s="8"/>
      <c r="BI26" s="8"/>
      <c r="BJ26" s="56" t="str">
        <f>HLOOKUP(Introduction!$G$4,nametranslations,111,FALSE)</f>
        <v>Notes</v>
      </c>
      <c r="BK26" s="345" t="s">
        <v>256</v>
      </c>
      <c r="BL26" s="346"/>
      <c r="BM26" s="346"/>
      <c r="BN26" s="346"/>
      <c r="BO26" s="346"/>
      <c r="BP26" s="346"/>
      <c r="BQ26" s="347"/>
      <c r="BR26" s="8"/>
      <c r="BS26" s="8"/>
      <c r="BT26" s="56" t="str">
        <f>HLOOKUP(Introduction!$G$4,nametranslations,111,FALSE)</f>
        <v>Notes</v>
      </c>
      <c r="BU26" s="345" t="s">
        <v>256</v>
      </c>
      <c r="BV26" s="346"/>
      <c r="BW26" s="346"/>
      <c r="BX26" s="346"/>
      <c r="BY26" s="346"/>
      <c r="BZ26" s="346"/>
      <c r="CA26" s="347"/>
      <c r="CB26" s="8"/>
      <c r="CC26" s="8"/>
      <c r="CD26" s="56" t="str">
        <f>HLOOKUP(Introduction!$G$4,nametranslations,111,FALSE)</f>
        <v>Notes</v>
      </c>
      <c r="CE26" s="345" t="s">
        <v>271</v>
      </c>
      <c r="CF26" s="346"/>
      <c r="CG26" s="346"/>
      <c r="CH26" s="346"/>
      <c r="CI26" s="346"/>
      <c r="CJ26" s="346"/>
      <c r="CK26" s="347"/>
      <c r="CL26" s="8"/>
      <c r="CM26" s="8"/>
      <c r="CN26" s="56" t="str">
        <f>HLOOKUP(Introduction!$G$4,nametranslations,111,FALSE)</f>
        <v>Notes</v>
      </c>
      <c r="CO26" s="345" t="s">
        <v>276</v>
      </c>
      <c r="CP26" s="346"/>
      <c r="CQ26" s="346"/>
      <c r="CR26" s="346"/>
      <c r="CS26" s="346"/>
      <c r="CT26" s="346"/>
      <c r="CU26" s="347"/>
      <c r="CV26" s="8"/>
      <c r="CW26" s="8"/>
      <c r="CX26" s="56" t="str">
        <f>HLOOKUP(Introduction!$G$4,nametranslations,111,FALSE)</f>
        <v>Notes</v>
      </c>
      <c r="CY26" s="345" t="s">
        <v>256</v>
      </c>
      <c r="CZ26" s="346"/>
      <c r="DA26" s="346"/>
      <c r="DB26" s="346"/>
      <c r="DC26" s="346"/>
      <c r="DD26" s="346"/>
      <c r="DE26" s="347"/>
      <c r="DF26" s="8"/>
      <c r="DG26" s="8"/>
      <c r="DH26" s="61"/>
      <c r="DR26" s="61"/>
      <c r="EB26" s="61"/>
      <c r="EL26" s="61"/>
      <c r="EV26" s="61"/>
      <c r="FF26" s="61"/>
      <c r="FP26" s="61"/>
      <c r="FZ26" s="61"/>
      <c r="GJ26" s="61"/>
      <c r="GT26" s="61"/>
      <c r="HD26" s="61"/>
      <c r="HN26" s="61"/>
      <c r="HX26" s="61"/>
    </row>
    <row r="27" spans="1:232" s="1" customFormat="1" ht="15.75" customHeight="1" x14ac:dyDescent="0.3">
      <c r="A27" s="175" t="str">
        <f ca="1">IF(ISBLANK('Data Summary'!A29),"",'Data Summary'!A29)</f>
        <v/>
      </c>
      <c r="B27" s="56"/>
      <c r="C27" s="9" t="str">
        <f>HLOOKUP(Introduction!$G$4,nametranslations,112,FALSE)</f>
        <v>Facility estimate used</v>
      </c>
      <c r="D27" s="25" t="s">
        <v>142</v>
      </c>
      <c r="E27" s="25"/>
      <c r="F27" s="25"/>
      <c r="G27" s="25"/>
      <c r="H27" s="25" t="s">
        <v>142</v>
      </c>
      <c r="I27" s="44" t="s">
        <v>142</v>
      </c>
      <c r="J27" s="8"/>
      <c r="K27" s="8"/>
      <c r="L27" s="56"/>
      <c r="M27" s="9" t="str">
        <f>HLOOKUP(Introduction!$G$4,nametranslations,112,FALSE)</f>
        <v>Facility estimate used</v>
      </c>
      <c r="N27" s="25" t="s">
        <v>142</v>
      </c>
      <c r="O27" s="25"/>
      <c r="P27" s="25"/>
      <c r="Q27" s="25"/>
      <c r="R27" s="25" t="s">
        <v>142</v>
      </c>
      <c r="S27" s="44" t="s">
        <v>142</v>
      </c>
      <c r="T27" s="8"/>
      <c r="U27" s="8"/>
      <c r="V27" s="56"/>
      <c r="W27" s="9" t="str">
        <f>HLOOKUP(Introduction!$G$4,nametranslations,112,FALSE)</f>
        <v>Facility estimate used</v>
      </c>
      <c r="X27" s="25" t="s">
        <v>142</v>
      </c>
      <c r="Y27" s="25"/>
      <c r="Z27" s="25"/>
      <c r="AA27" s="25"/>
      <c r="AB27" s="25" t="s">
        <v>142</v>
      </c>
      <c r="AC27" s="44" t="s">
        <v>142</v>
      </c>
      <c r="AD27" s="8"/>
      <c r="AE27" s="8"/>
      <c r="AF27" s="56"/>
      <c r="AG27" s="9" t="str">
        <f>HLOOKUP(Introduction!$G$4,nametranslations,112,FALSE)</f>
        <v>Facility estimate used</v>
      </c>
      <c r="AH27" s="25" t="s">
        <v>142</v>
      </c>
      <c r="AI27" s="25"/>
      <c r="AJ27" s="25"/>
      <c r="AK27" s="25" t="s">
        <v>142</v>
      </c>
      <c r="AL27" s="25" t="s">
        <v>142</v>
      </c>
      <c r="AM27" s="44" t="s">
        <v>142</v>
      </c>
      <c r="AN27" s="8"/>
      <c r="AO27" s="8"/>
      <c r="AP27" s="56"/>
      <c r="AQ27" s="9" t="str">
        <f>HLOOKUP(Introduction!$G$4,nametranslations,112,FALSE)</f>
        <v>Facility estimate used</v>
      </c>
      <c r="AR27" s="25" t="s">
        <v>142</v>
      </c>
      <c r="AS27" s="25"/>
      <c r="AT27" s="25"/>
      <c r="AU27" s="25" t="s">
        <v>208</v>
      </c>
      <c r="AV27" s="25" t="s">
        <v>142</v>
      </c>
      <c r="AW27" s="44" t="s">
        <v>142</v>
      </c>
      <c r="AX27" s="8"/>
      <c r="AY27" s="8"/>
      <c r="AZ27" s="56"/>
      <c r="BA27" s="9" t="str">
        <f>HLOOKUP(Introduction!$G$4,nametranslations,112,FALSE)</f>
        <v>Facility estimate used</v>
      </c>
      <c r="BB27" s="25" t="s">
        <v>208</v>
      </c>
      <c r="BC27" s="25"/>
      <c r="BD27" s="25"/>
      <c r="BE27" s="25" t="s">
        <v>208</v>
      </c>
      <c r="BF27" s="25" t="s">
        <v>208</v>
      </c>
      <c r="BG27" s="44" t="s">
        <v>208</v>
      </c>
      <c r="BH27" s="8"/>
      <c r="BI27" s="8"/>
      <c r="BJ27" s="56"/>
      <c r="BK27" s="9" t="str">
        <f>HLOOKUP(Introduction!$G$4,nametranslations,112,FALSE)</f>
        <v>Facility estimate used</v>
      </c>
      <c r="BL27" s="25"/>
      <c r="BM27" s="25"/>
      <c r="BN27" s="25"/>
      <c r="BO27" s="25"/>
      <c r="BP27" s="25"/>
      <c r="BQ27" s="44"/>
      <c r="BR27" s="8"/>
      <c r="BS27" s="8"/>
      <c r="BT27" s="56"/>
      <c r="BU27" s="9" t="str">
        <f>HLOOKUP(Introduction!$G$4,nametranslations,112,FALSE)</f>
        <v>Facility estimate used</v>
      </c>
      <c r="BV27" s="25"/>
      <c r="BW27" s="25"/>
      <c r="BX27" s="25"/>
      <c r="BY27" s="25"/>
      <c r="BZ27" s="25"/>
      <c r="CA27" s="44"/>
      <c r="CB27" s="8"/>
      <c r="CC27" s="8"/>
      <c r="CD27" s="56"/>
      <c r="CE27" s="9" t="str">
        <f>HLOOKUP(Introduction!$G$4,nametranslations,112,FALSE)</f>
        <v>Facility estimate used</v>
      </c>
      <c r="CF27" s="25" t="s">
        <v>208</v>
      </c>
      <c r="CG27" s="25"/>
      <c r="CH27" s="25"/>
      <c r="CI27" s="25"/>
      <c r="CJ27" s="25"/>
      <c r="CK27" s="44"/>
      <c r="CL27" s="8"/>
      <c r="CM27" s="8"/>
      <c r="CN27" s="56"/>
      <c r="CO27" s="9" t="str">
        <f>HLOOKUP(Introduction!$G$4,nametranslations,112,FALSE)</f>
        <v>Facility estimate used</v>
      </c>
      <c r="CP27" s="25" t="s">
        <v>142</v>
      </c>
      <c r="CQ27" s="25"/>
      <c r="CR27" s="25"/>
      <c r="CS27" s="25" t="s">
        <v>142</v>
      </c>
      <c r="CT27" s="25" t="s">
        <v>142</v>
      </c>
      <c r="CU27" s="44" t="s">
        <v>142</v>
      </c>
      <c r="CV27" s="8"/>
      <c r="CW27" s="8"/>
      <c r="CX27" s="56"/>
      <c r="CY27" s="9" t="str">
        <f>HLOOKUP(Introduction!$G$4,nametranslations,112,FALSE)</f>
        <v>Facility estimate used</v>
      </c>
      <c r="CZ27" s="25"/>
      <c r="DA27" s="25"/>
      <c r="DB27" s="25"/>
      <c r="DC27" s="25"/>
      <c r="DD27" s="25"/>
      <c r="DE27" s="44"/>
      <c r="DF27" s="8"/>
      <c r="DG27" s="8"/>
      <c r="DH27" s="61"/>
      <c r="DR27" s="61"/>
      <c r="EB27" s="61"/>
      <c r="EL27" s="61"/>
      <c r="EV27" s="61"/>
      <c r="FF27" s="61"/>
      <c r="FP27" s="61"/>
      <c r="FZ27" s="61"/>
      <c r="GJ27" s="61"/>
      <c r="GT27" s="61"/>
      <c r="HD27" s="61"/>
      <c r="HN27" s="61"/>
      <c r="HX27" s="61"/>
    </row>
    <row r="28" spans="1:232" s="1" customFormat="1" ht="15.75" customHeight="1" x14ac:dyDescent="0.3">
      <c r="A28" s="175" t="str">
        <f ca="1">IF(ISBLANK('Data Summary'!A30),"",'Data Summary'!A30)</f>
        <v/>
      </c>
      <c r="B28" s="56"/>
      <c r="C28" s="9" t="str">
        <f>HLOOKUP(Introduction!$G$4,nametranslations,113,FALSE)</f>
        <v>Improved estimate used</v>
      </c>
      <c r="D28" s="25" t="s">
        <v>142</v>
      </c>
      <c r="E28" s="25"/>
      <c r="F28" s="25"/>
      <c r="G28" s="25"/>
      <c r="H28" s="25" t="s">
        <v>142</v>
      </c>
      <c r="I28" s="44" t="s">
        <v>142</v>
      </c>
      <c r="J28" s="8"/>
      <c r="K28" s="8"/>
      <c r="L28" s="56"/>
      <c r="M28" s="9" t="str">
        <f>HLOOKUP(Introduction!$G$4,nametranslations,113,FALSE)</f>
        <v>Improved estimate used</v>
      </c>
      <c r="N28" s="25" t="s">
        <v>142</v>
      </c>
      <c r="O28" s="25"/>
      <c r="P28" s="25"/>
      <c r="Q28" s="25"/>
      <c r="R28" s="25" t="s">
        <v>142</v>
      </c>
      <c r="S28" s="44" t="s">
        <v>142</v>
      </c>
      <c r="T28" s="8"/>
      <c r="U28" s="8"/>
      <c r="V28" s="56"/>
      <c r="W28" s="9" t="str">
        <f>HLOOKUP(Introduction!$G$4,nametranslations,113,FALSE)</f>
        <v>Improved estimate used</v>
      </c>
      <c r="X28" s="25" t="s">
        <v>142</v>
      </c>
      <c r="Y28" s="25"/>
      <c r="Z28" s="25"/>
      <c r="AA28" s="25"/>
      <c r="AB28" s="25" t="s">
        <v>142</v>
      </c>
      <c r="AC28" s="44" t="s">
        <v>142</v>
      </c>
      <c r="AD28" s="8"/>
      <c r="AE28" s="8"/>
      <c r="AF28" s="56"/>
      <c r="AG28" s="9" t="str">
        <f>HLOOKUP(Introduction!$G$4,nametranslations,113,FALSE)</f>
        <v>Improved estimate used</v>
      </c>
      <c r="AH28" s="25" t="s">
        <v>142</v>
      </c>
      <c r="AI28" s="25"/>
      <c r="AJ28" s="25"/>
      <c r="AK28" s="25" t="s">
        <v>142</v>
      </c>
      <c r="AL28" s="25" t="s">
        <v>142</v>
      </c>
      <c r="AM28" s="44" t="s">
        <v>142</v>
      </c>
      <c r="AN28" s="8"/>
      <c r="AO28" s="8"/>
      <c r="AP28" s="56"/>
      <c r="AQ28" s="9" t="str">
        <f>HLOOKUP(Introduction!$G$4,nametranslations,113,FALSE)</f>
        <v>Improved estimate used</v>
      </c>
      <c r="AR28" s="25" t="s">
        <v>142</v>
      </c>
      <c r="AS28" s="25"/>
      <c r="AT28" s="25"/>
      <c r="AU28" s="25" t="s">
        <v>208</v>
      </c>
      <c r="AV28" s="25" t="s">
        <v>142</v>
      </c>
      <c r="AW28" s="44" t="s">
        <v>142</v>
      </c>
      <c r="AX28" s="8"/>
      <c r="AY28" s="8"/>
      <c r="AZ28" s="56"/>
      <c r="BA28" s="9" t="str">
        <f>HLOOKUP(Introduction!$G$4,nametranslations,113,FALSE)</f>
        <v>Improved estimate used</v>
      </c>
      <c r="BB28" s="25" t="s">
        <v>208</v>
      </c>
      <c r="BC28" s="25"/>
      <c r="BD28" s="25"/>
      <c r="BE28" s="25" t="s">
        <v>208</v>
      </c>
      <c r="BF28" s="25" t="s">
        <v>208</v>
      </c>
      <c r="BG28" s="44" t="s">
        <v>208</v>
      </c>
      <c r="BH28" s="8"/>
      <c r="BI28" s="8"/>
      <c r="BJ28" s="56"/>
      <c r="BK28" s="9" t="str">
        <f>HLOOKUP(Introduction!$G$4,nametranslations,113,FALSE)</f>
        <v>Improved estimate used</v>
      </c>
      <c r="BL28" s="25"/>
      <c r="BM28" s="25"/>
      <c r="BN28" s="25"/>
      <c r="BO28" s="25"/>
      <c r="BP28" s="25"/>
      <c r="BQ28" s="44"/>
      <c r="BR28" s="8"/>
      <c r="BS28" s="8"/>
      <c r="BT28" s="56"/>
      <c r="BU28" s="9" t="str">
        <f>HLOOKUP(Introduction!$G$4,nametranslations,113,FALSE)</f>
        <v>Improved estimate used</v>
      </c>
      <c r="BV28" s="25"/>
      <c r="BW28" s="25"/>
      <c r="BX28" s="25"/>
      <c r="BY28" s="25"/>
      <c r="BZ28" s="25"/>
      <c r="CA28" s="44"/>
      <c r="CB28" s="8"/>
      <c r="CC28" s="8"/>
      <c r="CD28" s="56"/>
      <c r="CE28" s="9" t="str">
        <f>HLOOKUP(Introduction!$G$4,nametranslations,113,FALSE)</f>
        <v>Improved estimate used</v>
      </c>
      <c r="CF28" s="25" t="s">
        <v>208</v>
      </c>
      <c r="CG28" s="25"/>
      <c r="CH28" s="25"/>
      <c r="CI28" s="25"/>
      <c r="CJ28" s="25"/>
      <c r="CK28" s="44"/>
      <c r="CL28" s="8"/>
      <c r="CM28" s="8"/>
      <c r="CN28" s="56"/>
      <c r="CO28" s="9" t="str">
        <f>HLOOKUP(Introduction!$G$4,nametranslations,113,FALSE)</f>
        <v>Improved estimate used</v>
      </c>
      <c r="CP28" s="25"/>
      <c r="CQ28" s="25"/>
      <c r="CR28" s="25"/>
      <c r="CS28" s="25"/>
      <c r="CT28" s="25"/>
      <c r="CU28" s="44"/>
      <c r="CV28" s="8"/>
      <c r="CW28" s="8"/>
      <c r="CX28" s="56"/>
      <c r="CY28" s="9" t="str">
        <f>HLOOKUP(Introduction!$G$4,nametranslations,113,FALSE)</f>
        <v>Improved estimate used</v>
      </c>
      <c r="CZ28" s="25"/>
      <c r="DA28" s="25"/>
      <c r="DB28" s="25"/>
      <c r="DC28" s="25"/>
      <c r="DD28" s="25"/>
      <c r="DE28" s="44"/>
      <c r="DF28" s="8"/>
      <c r="DG28" s="8"/>
      <c r="DH28" s="61"/>
      <c r="DR28" s="61"/>
      <c r="EB28" s="61"/>
      <c r="EL28" s="61"/>
      <c r="EV28" s="61"/>
      <c r="FF28" s="61"/>
      <c r="FP28" s="61"/>
      <c r="FZ28" s="61"/>
      <c r="GJ28" s="61"/>
      <c r="GT28" s="61"/>
      <c r="HD28" s="61"/>
      <c r="HN28" s="61"/>
      <c r="HX28" s="61"/>
    </row>
    <row r="29" spans="1:232" ht="15.75" customHeight="1" x14ac:dyDescent="0.3">
      <c r="A29" s="175" t="str">
        <f ca="1">IF(ISBLANK('Data Summary'!A31),"",'Data Summary'!A31)</f>
        <v/>
      </c>
      <c r="B29" s="56"/>
      <c r="C29" s="9" t="str">
        <f>HLOOKUP(Introduction!$G$4,nametranslations,114,FALSE)</f>
        <v>Basic estimate used</v>
      </c>
      <c r="D29" s="25"/>
      <c r="E29" s="25"/>
      <c r="F29" s="25"/>
      <c r="G29" s="25"/>
      <c r="H29" s="25"/>
      <c r="I29" s="44"/>
      <c r="J29" s="8"/>
      <c r="K29" s="8"/>
      <c r="L29" s="56"/>
      <c r="M29" s="9" t="str">
        <f>HLOOKUP(Introduction!$G$4,nametranslations,114,FALSE)</f>
        <v>Basic estimate used</v>
      </c>
      <c r="N29" s="25"/>
      <c r="O29" s="25"/>
      <c r="P29" s="25"/>
      <c r="Q29" s="25"/>
      <c r="R29" s="25"/>
      <c r="S29" s="44"/>
      <c r="T29" s="8"/>
      <c r="U29" s="8"/>
      <c r="V29" s="56"/>
      <c r="W29" s="9" t="str">
        <f>HLOOKUP(Introduction!$G$4,nametranslations,114,FALSE)</f>
        <v>Basic estimate used</v>
      </c>
      <c r="X29" s="25" t="s">
        <v>142</v>
      </c>
      <c r="Y29" s="25"/>
      <c r="Z29" s="25"/>
      <c r="AA29" s="25"/>
      <c r="AB29" s="25" t="s">
        <v>142</v>
      </c>
      <c r="AC29" s="44" t="s">
        <v>142</v>
      </c>
      <c r="AD29" s="8"/>
      <c r="AE29" s="8"/>
      <c r="AF29" s="56"/>
      <c r="AG29" s="9" t="str">
        <f>HLOOKUP(Introduction!$G$4,nametranslations,114,FALSE)</f>
        <v>Basic estimate used</v>
      </c>
      <c r="AH29" s="25" t="s">
        <v>142</v>
      </c>
      <c r="AI29" s="25"/>
      <c r="AJ29" s="25"/>
      <c r="AK29" s="25" t="s">
        <v>142</v>
      </c>
      <c r="AL29" s="25" t="s">
        <v>142</v>
      </c>
      <c r="AM29" s="44" t="s">
        <v>142</v>
      </c>
      <c r="AN29" s="8"/>
      <c r="AO29" s="8"/>
      <c r="AP29" s="56"/>
      <c r="AQ29" s="9" t="str">
        <f>HLOOKUP(Introduction!$G$4,nametranslations,114,FALSE)</f>
        <v>Basic estimate used</v>
      </c>
      <c r="AR29" s="25" t="s">
        <v>142</v>
      </c>
      <c r="AS29" s="25"/>
      <c r="AT29" s="25"/>
      <c r="AU29" s="25" t="s">
        <v>208</v>
      </c>
      <c r="AV29" s="25" t="s">
        <v>142</v>
      </c>
      <c r="AW29" s="44" t="s">
        <v>142</v>
      </c>
      <c r="AX29" s="8"/>
      <c r="AY29" s="8"/>
      <c r="AZ29" s="56"/>
      <c r="BA29" s="9" t="str">
        <f>HLOOKUP(Introduction!$G$4,nametranslations,114,FALSE)</f>
        <v>Basic estimate used</v>
      </c>
      <c r="BB29" s="25" t="s">
        <v>208</v>
      </c>
      <c r="BC29" s="25"/>
      <c r="BD29" s="25"/>
      <c r="BE29" s="25" t="s">
        <v>208</v>
      </c>
      <c r="BF29" s="25" t="s">
        <v>208</v>
      </c>
      <c r="BG29" s="44" t="s">
        <v>208</v>
      </c>
      <c r="BH29" s="8"/>
      <c r="BI29" s="8"/>
      <c r="BJ29" s="56"/>
      <c r="BK29" s="9" t="str">
        <f>HLOOKUP(Introduction!$G$4,nametranslations,114,FALSE)</f>
        <v>Basic estimate used</v>
      </c>
      <c r="BL29" s="25" t="s">
        <v>142</v>
      </c>
      <c r="BM29" s="25"/>
      <c r="BN29" s="25"/>
      <c r="BO29" s="25"/>
      <c r="BP29" s="25" t="s">
        <v>142</v>
      </c>
      <c r="BQ29" s="44" t="s">
        <v>142</v>
      </c>
      <c r="BR29" s="8"/>
      <c r="BS29" s="8"/>
      <c r="BT29" s="56"/>
      <c r="BU29" s="9" t="str">
        <f>HLOOKUP(Introduction!$G$4,nametranslations,114,FALSE)</f>
        <v>Basic estimate used</v>
      </c>
      <c r="BV29" s="25" t="s">
        <v>142</v>
      </c>
      <c r="BW29" s="25"/>
      <c r="BX29" s="25"/>
      <c r="BY29" s="25"/>
      <c r="BZ29" s="25" t="s">
        <v>142</v>
      </c>
      <c r="CA29" s="44" t="s">
        <v>142</v>
      </c>
      <c r="CB29" s="8"/>
      <c r="CC29" s="8"/>
      <c r="CD29" s="56"/>
      <c r="CE29" s="9" t="str">
        <f>HLOOKUP(Introduction!$G$4,nametranslations,114,FALSE)</f>
        <v>Basic estimate used</v>
      </c>
      <c r="CF29" s="25" t="s">
        <v>208</v>
      </c>
      <c r="CG29" s="25"/>
      <c r="CH29" s="25"/>
      <c r="CI29" s="25"/>
      <c r="CJ29" s="25"/>
      <c r="CK29" s="44"/>
      <c r="CL29" s="8"/>
      <c r="CM29" s="8"/>
      <c r="CN29" s="56"/>
      <c r="CO29" s="9" t="str">
        <f>HLOOKUP(Introduction!$G$4,nametranslations,114,FALSE)</f>
        <v>Basic estimate used</v>
      </c>
      <c r="CP29" s="25"/>
      <c r="CQ29" s="25"/>
      <c r="CR29" s="25"/>
      <c r="CS29" s="25"/>
      <c r="CT29" s="25"/>
      <c r="CU29" s="44"/>
      <c r="CV29" s="8"/>
      <c r="CW29" s="8"/>
      <c r="CX29" s="56"/>
      <c r="CY29" s="9" t="str">
        <f>HLOOKUP(Introduction!$G$4,nametranslations,114,FALSE)</f>
        <v>Basic estimate used</v>
      </c>
      <c r="CZ29" s="25" t="s">
        <v>142</v>
      </c>
      <c r="DA29" s="25"/>
      <c r="DB29" s="25"/>
      <c r="DC29" s="25"/>
      <c r="DD29" s="25" t="s">
        <v>142</v>
      </c>
      <c r="DE29" s="44" t="s">
        <v>142</v>
      </c>
      <c r="DF29" s="8"/>
      <c r="DG29" s="8"/>
    </row>
    <row r="30" spans="1:232" ht="15.75" customHeight="1" x14ac:dyDescent="0.3">
      <c r="A30" s="175" t="str">
        <f ca="1">IF(ISBLANK('Data Summary'!A32),"",'Data Summary'!A32)</f>
        <v/>
      </c>
      <c r="B30" s="57"/>
      <c r="C30" s="9" t="str">
        <f>HLOOKUP(Introduction!$G$4,nametranslations,115,FALSE)</f>
        <v>Number of schools total</v>
      </c>
      <c r="D30" s="31"/>
      <c r="E30" s="31"/>
      <c r="F30" s="31"/>
      <c r="G30" s="32"/>
      <c r="H30" s="33">
        <v>1265</v>
      </c>
      <c r="I30" s="34">
        <v>91</v>
      </c>
      <c r="J30" s="8"/>
      <c r="K30" s="8"/>
      <c r="L30" s="57"/>
      <c r="M30" s="9" t="str">
        <f>HLOOKUP(Introduction!$G$4,nametranslations,115,FALSE)</f>
        <v>Number of schools total</v>
      </c>
      <c r="N30" s="31"/>
      <c r="O30" s="31"/>
      <c r="P30" s="31"/>
      <c r="Q30" s="32"/>
      <c r="R30" s="33">
        <v>1270</v>
      </c>
      <c r="S30" s="34">
        <v>92</v>
      </c>
      <c r="T30" s="8"/>
      <c r="U30" s="8"/>
      <c r="V30" s="57"/>
      <c r="W30" s="9" t="str">
        <f>HLOOKUP(Introduction!$G$4,nametranslations,115,FALSE)</f>
        <v>Number of schools total</v>
      </c>
      <c r="X30" s="31"/>
      <c r="Y30" s="31"/>
      <c r="Z30" s="31"/>
      <c r="AA30" s="32"/>
      <c r="AB30" s="33">
        <v>1268</v>
      </c>
      <c r="AC30" s="34">
        <v>96</v>
      </c>
      <c r="AD30" s="8"/>
      <c r="AE30" s="8"/>
      <c r="AF30" s="57"/>
      <c r="AG30" s="9" t="str">
        <f>HLOOKUP(Introduction!$G$4,nametranslations,115,FALSE)</f>
        <v>Number of schools total</v>
      </c>
      <c r="AH30" s="31">
        <v>1604</v>
      </c>
      <c r="AI30" s="31"/>
      <c r="AJ30" s="31"/>
      <c r="AK30" s="32">
        <v>234</v>
      </c>
      <c r="AL30" s="33">
        <v>1272</v>
      </c>
      <c r="AM30" s="34">
        <v>98</v>
      </c>
      <c r="AN30" s="8"/>
      <c r="AO30" s="8"/>
      <c r="AP30" s="57"/>
      <c r="AQ30" s="9" t="str">
        <f>HLOOKUP(Introduction!$G$4,nametranslations,115,FALSE)</f>
        <v>Number of schools total</v>
      </c>
      <c r="AR30" s="31">
        <v>1643</v>
      </c>
      <c r="AS30" s="31"/>
      <c r="AT30" s="31"/>
      <c r="AU30" s="32">
        <v>280</v>
      </c>
      <c r="AV30" s="33">
        <v>1265</v>
      </c>
      <c r="AW30" s="34">
        <v>98</v>
      </c>
      <c r="AX30" s="8"/>
      <c r="AY30" s="8"/>
      <c r="AZ30" s="57"/>
      <c r="BA30" s="9" t="str">
        <f>HLOOKUP(Introduction!$G$4,nametranslations,115,FALSE)</f>
        <v>Number of schools total</v>
      </c>
      <c r="BB30" s="31">
        <v>1657</v>
      </c>
      <c r="BC30" s="31"/>
      <c r="BD30" s="31"/>
      <c r="BE30" s="32">
        <v>287</v>
      </c>
      <c r="BF30" s="33">
        <v>1264</v>
      </c>
      <c r="BG30" s="34">
        <v>106</v>
      </c>
      <c r="BH30" s="8"/>
      <c r="BI30" s="8"/>
      <c r="BJ30" s="57"/>
      <c r="BK30" s="9" t="str">
        <f>HLOOKUP(Introduction!$G$4,nametranslations,115,FALSE)</f>
        <v>Number of schools total</v>
      </c>
      <c r="BL30" s="31"/>
      <c r="BM30" s="31"/>
      <c r="BN30" s="31"/>
      <c r="BO30" s="32"/>
      <c r="BP30" s="33"/>
      <c r="BQ30" s="34"/>
      <c r="BR30" s="8"/>
      <c r="BS30" s="8"/>
      <c r="BT30" s="57"/>
      <c r="BU30" s="9" t="str">
        <f>HLOOKUP(Introduction!$G$4,nametranslations,115,FALSE)</f>
        <v>Number of schools total</v>
      </c>
      <c r="BV30" s="31"/>
      <c r="BW30" s="31"/>
      <c r="BX30" s="31"/>
      <c r="BY30" s="32"/>
      <c r="BZ30" s="33"/>
      <c r="CA30" s="34"/>
      <c r="CB30" s="8"/>
      <c r="CC30" s="8"/>
      <c r="CD30" s="57"/>
      <c r="CE30" s="9" t="str">
        <f>HLOOKUP(Introduction!$G$4,nametranslations,115,FALSE)</f>
        <v>Number of schools total</v>
      </c>
      <c r="CF30" s="31">
        <v>101</v>
      </c>
      <c r="CG30" s="31"/>
      <c r="CH30" s="31"/>
      <c r="CI30" s="32"/>
      <c r="CJ30" s="33"/>
      <c r="CK30" s="34"/>
      <c r="CL30" s="8"/>
      <c r="CM30" s="8"/>
      <c r="CN30" s="57"/>
      <c r="CO30" s="9" t="str">
        <f>HLOOKUP(Introduction!$G$4,nametranslations,115,FALSE)</f>
        <v>Number of schools total</v>
      </c>
      <c r="CP30" s="187" t="str">
        <f>IF(ISNUMBER(CP$10),CP$10,"")</f>
        <v/>
      </c>
      <c r="CQ30" s="187" t="str">
        <f t="shared" ref="CQ30:CU30" si="17">IF(ISNUMBER(CQ$10),CQ$10,"")</f>
        <v/>
      </c>
      <c r="CR30" s="187" t="str">
        <f t="shared" si="17"/>
        <v/>
      </c>
      <c r="CS30" s="187" t="str">
        <f t="shared" si="17"/>
        <v/>
      </c>
      <c r="CT30" s="187" t="str">
        <f t="shared" si="17"/>
        <v/>
      </c>
      <c r="CU30" s="107" t="str">
        <f t="shared" si="17"/>
        <v/>
      </c>
      <c r="CV30" s="8"/>
      <c r="CW30" s="8"/>
      <c r="CX30" s="57"/>
      <c r="CY30" s="9" t="str">
        <f>HLOOKUP(Introduction!$G$4,nametranslations,115,FALSE)</f>
        <v>Number of schools total</v>
      </c>
      <c r="CZ30" s="31"/>
      <c r="DA30" s="31"/>
      <c r="DB30" s="31"/>
      <c r="DC30" s="32"/>
      <c r="DD30" s="33"/>
      <c r="DE30" s="34"/>
      <c r="DF30" s="8"/>
      <c r="DG30" s="8"/>
    </row>
    <row r="31" spans="1:232" ht="16.2" thickBot="1" x14ac:dyDescent="0.35">
      <c r="A31" s="175" t="str">
        <f ca="1">IF(ISBLANK('Data Summary'!A33),"",'Data Summary'!A33)</f>
        <v/>
      </c>
      <c r="B31" s="58"/>
      <c r="C31" s="35" t="str">
        <f>HLOOKUP(Introduction!$G$4,nametranslations,116,FALSE)</f>
        <v>Number surveyed</v>
      </c>
      <c r="D31" s="36">
        <f>SUM(H31:I31)</f>
        <v>1356</v>
      </c>
      <c r="E31" s="36"/>
      <c r="F31" s="36"/>
      <c r="G31" s="36"/>
      <c r="H31" s="36">
        <v>1265</v>
      </c>
      <c r="I31" s="37">
        <v>91</v>
      </c>
      <c r="J31" s="8"/>
      <c r="K31" s="8"/>
      <c r="L31" s="58"/>
      <c r="M31" s="35" t="str">
        <f>HLOOKUP(Introduction!$G$4,nametranslations,116,FALSE)</f>
        <v>Number surveyed</v>
      </c>
      <c r="N31" s="36">
        <f>SUM(R31:S31)</f>
        <v>1362</v>
      </c>
      <c r="O31" s="36"/>
      <c r="P31" s="36"/>
      <c r="Q31" s="36"/>
      <c r="R31" s="36">
        <v>1270</v>
      </c>
      <c r="S31" s="37">
        <v>92</v>
      </c>
      <c r="T31" s="8"/>
      <c r="U31" s="8"/>
      <c r="V31" s="58"/>
      <c r="W31" s="35" t="str">
        <f>HLOOKUP(Introduction!$G$4,nametranslations,116,FALSE)</f>
        <v>Number surveyed</v>
      </c>
      <c r="X31" s="36">
        <f>SUM(AB31:AC31)</f>
        <v>1364</v>
      </c>
      <c r="Y31" s="36"/>
      <c r="Z31" s="36"/>
      <c r="AA31" s="36"/>
      <c r="AB31" s="36">
        <v>1268</v>
      </c>
      <c r="AC31" s="37">
        <v>96</v>
      </c>
      <c r="AD31" s="8"/>
      <c r="AE31" s="8"/>
      <c r="AF31" s="58"/>
      <c r="AG31" s="35" t="str">
        <f>HLOOKUP(Introduction!$G$4,nametranslations,116,FALSE)</f>
        <v>Number surveyed</v>
      </c>
      <c r="AH31" s="36">
        <v>1604</v>
      </c>
      <c r="AI31" s="36"/>
      <c r="AJ31" s="36"/>
      <c r="AK31" s="36">
        <v>234</v>
      </c>
      <c r="AL31" s="36">
        <v>1272</v>
      </c>
      <c r="AM31" s="37">
        <v>98</v>
      </c>
      <c r="AN31" s="8"/>
      <c r="AO31" s="8"/>
      <c r="AP31" s="58"/>
      <c r="AQ31" s="35" t="str">
        <f>HLOOKUP(Introduction!$G$4,nametranslations,116,FALSE)</f>
        <v>Number surveyed</v>
      </c>
      <c r="AR31" s="36">
        <v>1643</v>
      </c>
      <c r="AS31" s="36"/>
      <c r="AT31" s="36"/>
      <c r="AU31" s="36">
        <v>280</v>
      </c>
      <c r="AV31" s="36">
        <v>1265</v>
      </c>
      <c r="AW31" s="37">
        <v>98</v>
      </c>
      <c r="AX31" s="8"/>
      <c r="AY31" s="8"/>
      <c r="AZ31" s="58"/>
      <c r="BA31" s="35" t="str">
        <f>HLOOKUP(Introduction!$G$4,nametranslations,116,FALSE)</f>
        <v>Number surveyed</v>
      </c>
      <c r="BB31" s="36">
        <v>1657</v>
      </c>
      <c r="BC31" s="36"/>
      <c r="BD31" s="36"/>
      <c r="BE31" s="36">
        <v>287</v>
      </c>
      <c r="BF31" s="36">
        <v>1264</v>
      </c>
      <c r="BG31" s="37">
        <v>106</v>
      </c>
      <c r="BH31" s="8"/>
      <c r="BI31" s="8"/>
      <c r="BJ31" s="58"/>
      <c r="BK31" s="35" t="str">
        <f>HLOOKUP(Introduction!$G$4,nametranslations,116,FALSE)</f>
        <v>Number surveyed</v>
      </c>
      <c r="BL31" s="36"/>
      <c r="BM31" s="36"/>
      <c r="BN31" s="36"/>
      <c r="BO31" s="36"/>
      <c r="BP31" s="36"/>
      <c r="BQ31" s="37"/>
      <c r="BR31" s="8"/>
      <c r="BS31" s="8"/>
      <c r="BT31" s="58"/>
      <c r="BU31" s="35" t="str">
        <f>HLOOKUP(Introduction!$G$4,nametranslations,116,FALSE)</f>
        <v>Number surveyed</v>
      </c>
      <c r="BV31" s="36"/>
      <c r="BW31" s="36"/>
      <c r="BX31" s="36"/>
      <c r="BY31" s="36"/>
      <c r="BZ31" s="36"/>
      <c r="CA31" s="37"/>
      <c r="CB31" s="8"/>
      <c r="CC31" s="8"/>
      <c r="CD31" s="58"/>
      <c r="CE31" s="35" t="str">
        <f>HLOOKUP(Introduction!$G$4,nametranslations,116,FALSE)</f>
        <v>Number surveyed</v>
      </c>
      <c r="CF31" s="36" t="s">
        <v>272</v>
      </c>
      <c r="CG31" s="36"/>
      <c r="CH31" s="36"/>
      <c r="CI31" s="36"/>
      <c r="CJ31" s="36"/>
      <c r="CK31" s="37"/>
      <c r="CL31" s="8"/>
      <c r="CM31" s="8"/>
      <c r="CN31" s="58"/>
      <c r="CO31" s="35" t="str">
        <f>HLOOKUP(Introduction!$G$4,nametranslations,116,FALSE)</f>
        <v>Number surveyed</v>
      </c>
      <c r="CP31" s="36">
        <v>1898</v>
      </c>
      <c r="CQ31" s="36" t="s">
        <v>272</v>
      </c>
      <c r="CR31" s="36" t="s">
        <v>272</v>
      </c>
      <c r="CS31" s="36">
        <v>445</v>
      </c>
      <c r="CT31" s="36">
        <v>1284</v>
      </c>
      <c r="CU31" s="37">
        <v>169</v>
      </c>
      <c r="CV31" s="8"/>
      <c r="CW31" s="8"/>
      <c r="CX31" s="58"/>
      <c r="CY31" s="35" t="str">
        <f>HLOOKUP(Introduction!$G$4,nametranslations,116,FALSE)</f>
        <v>Number surveyed</v>
      </c>
      <c r="CZ31" s="36"/>
      <c r="DA31" s="36"/>
      <c r="DB31" s="36"/>
      <c r="DC31" s="36"/>
      <c r="DD31" s="36"/>
      <c r="DE31" s="37"/>
      <c r="DF31" s="8"/>
      <c r="DG31" s="8"/>
    </row>
    <row r="32" spans="1:232" x14ac:dyDescent="0.3">
      <c r="A32" s="175" t="str">
        <f ca="1">IF(ISBLANK('Data Summary'!A34),"",'Data Summary'!A34)</f>
        <v/>
      </c>
    </row>
    <row r="33" spans="1:1" x14ac:dyDescent="0.3">
      <c r="A33" s="175" t="str">
        <f ca="1">IF(ISBLANK('Data Summary'!A35),"",'Data Summary'!A35)</f>
        <v/>
      </c>
    </row>
    <row r="34" spans="1:1" x14ac:dyDescent="0.3">
      <c r="A34" s="175" t="str">
        <f ca="1">IF(ISBLANK('Data Summary'!A36),"",'Data Summary'!A36)</f>
        <v/>
      </c>
    </row>
    <row r="35" spans="1:1" x14ac:dyDescent="0.3">
      <c r="A35" s="175" t="str">
        <f ca="1">IF(ISBLANK('Data Summary'!A37),"",'Data Summary'!A37)</f>
        <v/>
      </c>
    </row>
    <row r="36" spans="1:1" x14ac:dyDescent="0.3">
      <c r="A36" s="175" t="str">
        <f ca="1">IF(ISBLANK('Data Summary'!A38),"",'Data Summary'!A38)</f>
        <v/>
      </c>
    </row>
    <row r="37" spans="1:1" x14ac:dyDescent="0.3">
      <c r="A37" s="175" t="str">
        <f ca="1">IF(ISBLANK('Data Summary'!A39),"",'Data Summary'!A39)</f>
        <v/>
      </c>
    </row>
    <row r="38" spans="1:1" x14ac:dyDescent="0.3">
      <c r="A38" s="175" t="str">
        <f ca="1">IF(ISBLANK('Data Summary'!A40),"",'Data Summary'!A40)</f>
        <v/>
      </c>
    </row>
    <row r="39" spans="1:1" x14ac:dyDescent="0.3">
      <c r="A39" s="175" t="str">
        <f ca="1">IF(ISBLANK('Data Summary'!A41),"",'Data Summary'!A41)</f>
        <v/>
      </c>
    </row>
    <row r="40" spans="1:1" x14ac:dyDescent="0.3">
      <c r="A40" s="175" t="str">
        <f ca="1">IF(ISBLANK('Data Summary'!A42),"",'Data Summary'!A42)</f>
        <v/>
      </c>
    </row>
    <row r="41" spans="1:1" x14ac:dyDescent="0.3">
      <c r="A41" s="175" t="str">
        <f ca="1">IF(ISBLANK('Data Summary'!A43),"",'Data Summary'!A43)</f>
        <v/>
      </c>
    </row>
    <row r="42" spans="1:1" x14ac:dyDescent="0.3">
      <c r="A42" s="175" t="str">
        <f ca="1">IF(ISBLANK('Data Summary'!A44),"",'Data Summary'!A44)</f>
        <v/>
      </c>
    </row>
    <row r="43" spans="1:1" x14ac:dyDescent="0.3">
      <c r="A43" s="175" t="str">
        <f ca="1">IF(ISBLANK('Data Summary'!A45),"",'Data Summary'!A45)</f>
        <v/>
      </c>
    </row>
    <row r="44" spans="1:1" x14ac:dyDescent="0.3">
      <c r="A44" s="175" t="str">
        <f ca="1">IF(ISBLANK('Data Summary'!A46),"",'Data Summary'!A46)</f>
        <v/>
      </c>
    </row>
    <row r="45" spans="1:1" x14ac:dyDescent="0.3">
      <c r="A45" s="175" t="str">
        <f ca="1">IF(ISBLANK('Data Summary'!A47),"",'Data Summary'!A47)</f>
        <v/>
      </c>
    </row>
    <row r="46" spans="1:1" x14ac:dyDescent="0.3">
      <c r="A46" s="175" t="str">
        <f ca="1">IF(ISBLANK('Data Summary'!A48),"",'Data Summary'!A48)</f>
        <v/>
      </c>
    </row>
    <row r="47" spans="1:1" x14ac:dyDescent="0.3">
      <c r="A47" s="175" t="str">
        <f ca="1">IF(ISBLANK('Data Summary'!A49),"",'Data Summary'!A49)</f>
        <v/>
      </c>
    </row>
    <row r="48" spans="1:1" x14ac:dyDescent="0.3">
      <c r="A48" s="175" t="str">
        <f ca="1">IF(ISBLANK('Data Summary'!A50),"",'Data Summary'!A50)</f>
        <v/>
      </c>
    </row>
    <row r="49" spans="1:1" x14ac:dyDescent="0.3">
      <c r="A49" s="175" t="str">
        <f ca="1">IF(ISBLANK('Data Summary'!A51),"",'Data Summary'!A51)</f>
        <v/>
      </c>
    </row>
    <row r="50" spans="1:1" x14ac:dyDescent="0.3">
      <c r="A50" s="175" t="str">
        <f ca="1">IF(ISBLANK('Data Summary'!A52),"",'Data Summary'!A52)</f>
        <v/>
      </c>
    </row>
    <row r="51" spans="1:1" x14ac:dyDescent="0.3">
      <c r="A51" s="175" t="str">
        <f ca="1">IF(ISBLANK('Data Summary'!A53),"",'Data Summary'!A53)</f>
        <v/>
      </c>
    </row>
    <row r="52" spans="1:1" x14ac:dyDescent="0.3">
      <c r="A52" s="175" t="str">
        <f ca="1">IF(ISBLANK('Data Summary'!A54),"",'Data Summary'!A54)</f>
        <v/>
      </c>
    </row>
    <row r="53" spans="1:1" x14ac:dyDescent="0.3">
      <c r="A53" s="175" t="str">
        <f ca="1">IF(ISBLANK('Data Summary'!A55),"",'Data Summary'!A55)</f>
        <v/>
      </c>
    </row>
    <row r="54" spans="1:1" x14ac:dyDescent="0.3">
      <c r="A54" s="175" t="str">
        <f ca="1">IF(ISBLANK('Data Summary'!A56),"",'Data Summary'!A56)</f>
        <v/>
      </c>
    </row>
    <row r="55" spans="1:1" x14ac:dyDescent="0.3">
      <c r="A55" s="175" t="str">
        <f ca="1">IF(ISBLANK('Data Summary'!A57),"",'Data Summary'!A57)</f>
        <v/>
      </c>
    </row>
    <row r="56" spans="1:1" x14ac:dyDescent="0.3">
      <c r="A56" s="175" t="str">
        <f ca="1">IF(ISBLANK('Data Summary'!A58),"",'Data Summary'!A58)</f>
        <v/>
      </c>
    </row>
    <row r="57" spans="1:1" x14ac:dyDescent="0.3">
      <c r="A57" s="175" t="str">
        <f ca="1">IF(ISBLANK('Data Summary'!A59),"",'Data Summary'!A59)</f>
        <v/>
      </c>
    </row>
    <row r="58" spans="1:1" x14ac:dyDescent="0.3">
      <c r="A58" s="175" t="str">
        <f ca="1">IF(ISBLANK('Data Summary'!A60),"",'Data Summary'!A60)</f>
        <v/>
      </c>
    </row>
    <row r="59" spans="1:1" x14ac:dyDescent="0.3">
      <c r="A59" s="175" t="str">
        <f ca="1">IF(ISBLANK('Data Summary'!A61),"",'Data Summary'!A61)</f>
        <v/>
      </c>
    </row>
    <row r="60" spans="1:1" x14ac:dyDescent="0.3">
      <c r="A60" s="175" t="str">
        <f ca="1">IF(ISBLANK('Data Summary'!A62),"",'Data Summary'!A62)</f>
        <v/>
      </c>
    </row>
    <row r="61" spans="1:1" x14ac:dyDescent="0.3">
      <c r="A61" s="175" t="str">
        <f ca="1">IF(ISBLANK('Data Summary'!A63),"",'Data Summary'!A63)</f>
        <v/>
      </c>
    </row>
    <row r="62" spans="1:1" x14ac:dyDescent="0.3">
      <c r="A62" s="175" t="str">
        <f ca="1">IF(ISBLANK('Data Summary'!A64),"",'Data Summary'!A64)</f>
        <v/>
      </c>
    </row>
    <row r="63" spans="1:1" x14ac:dyDescent="0.3">
      <c r="A63" s="175" t="str">
        <f ca="1">IF(ISBLANK('Data Summary'!A65),"",'Data Summary'!A65)</f>
        <v/>
      </c>
    </row>
    <row r="64" spans="1:1" x14ac:dyDescent="0.3">
      <c r="A64" s="175" t="str">
        <f ca="1">IF(ISBLANK('Data Summary'!A66),"",'Data Summary'!A66)</f>
        <v/>
      </c>
    </row>
    <row r="65" spans="1:1" x14ac:dyDescent="0.3">
      <c r="A65" s="175" t="str">
        <f ca="1">IF(ISBLANK('Data Summary'!A67),"",'Data Summary'!A67)</f>
        <v/>
      </c>
    </row>
    <row r="66" spans="1:1" x14ac:dyDescent="0.3">
      <c r="A66" s="175" t="str">
        <f ca="1">IF(ISBLANK('Data Summary'!A68),"",'Data Summary'!A68)</f>
        <v/>
      </c>
    </row>
    <row r="67" spans="1:1" x14ac:dyDescent="0.3">
      <c r="A67" s="175" t="str">
        <f ca="1">IF(ISBLANK('Data Summary'!A69),"",'Data Summary'!A69)</f>
        <v/>
      </c>
    </row>
    <row r="68" spans="1:1" x14ac:dyDescent="0.3">
      <c r="A68" s="175" t="str">
        <f ca="1">IF(ISBLANK('Data Summary'!A70),"",'Data Summary'!A70)</f>
        <v/>
      </c>
    </row>
    <row r="69" spans="1:1" x14ac:dyDescent="0.3">
      <c r="A69" s="175" t="str">
        <f ca="1">IF(ISBLANK('Data Summary'!A71),"",'Data Summary'!A71)</f>
        <v/>
      </c>
    </row>
    <row r="70" spans="1:1" x14ac:dyDescent="0.3">
      <c r="A70" s="175" t="str">
        <f ca="1">IF(ISBLANK('Data Summary'!A72),"",'Data Summary'!A72)</f>
        <v/>
      </c>
    </row>
    <row r="71" spans="1:1" x14ac:dyDescent="0.3">
      <c r="A71" s="175" t="str">
        <f ca="1">IF(ISBLANK('Data Summary'!A73),"",'Data Summary'!A73)</f>
        <v/>
      </c>
    </row>
    <row r="72" spans="1:1" x14ac:dyDescent="0.3">
      <c r="A72" s="175" t="str">
        <f ca="1">IF(ISBLANK('Data Summary'!A74),"",'Data Summary'!A74)</f>
        <v/>
      </c>
    </row>
    <row r="73" spans="1:1" x14ac:dyDescent="0.3">
      <c r="A73" s="175" t="str">
        <f ca="1">IF(ISBLANK('Data Summary'!A75),"",'Data Summary'!A75)</f>
        <v/>
      </c>
    </row>
    <row r="74" spans="1:1" x14ac:dyDescent="0.3">
      <c r="A74" s="175" t="str">
        <f ca="1">IF(ISBLANK('Data Summary'!A76),"",'Data Summary'!A76)</f>
        <v/>
      </c>
    </row>
    <row r="75" spans="1:1" x14ac:dyDescent="0.3">
      <c r="A75" s="175" t="str">
        <f ca="1">IF(ISBLANK('Data Summary'!A77),"",'Data Summary'!A77)</f>
        <v/>
      </c>
    </row>
    <row r="76" spans="1:1" x14ac:dyDescent="0.3">
      <c r="A76" s="175" t="str">
        <f ca="1">IF(ISBLANK('Data Summary'!A78),"",'Data Summary'!A78)</f>
        <v/>
      </c>
    </row>
    <row r="77" spans="1:1" x14ac:dyDescent="0.3">
      <c r="A77" s="175" t="str">
        <f ca="1">IF(ISBLANK('Data Summary'!A79),"",'Data Summary'!A79)</f>
        <v/>
      </c>
    </row>
    <row r="78" spans="1:1" x14ac:dyDescent="0.3">
      <c r="A78" s="175" t="str">
        <f ca="1">IF(ISBLANK('Data Summary'!A80),"",'Data Summary'!A80)</f>
        <v/>
      </c>
    </row>
    <row r="79" spans="1:1" x14ac:dyDescent="0.3">
      <c r="A79" s="175" t="str">
        <f ca="1">IF(ISBLANK('Data Summary'!A81),"",'Data Summary'!A81)</f>
        <v/>
      </c>
    </row>
    <row r="80" spans="1:1" x14ac:dyDescent="0.3">
      <c r="A80" s="175" t="str">
        <f ca="1">IF(ISBLANK('Data Summary'!A82),"",'Data Summary'!A82)</f>
        <v/>
      </c>
    </row>
    <row r="81" spans="1:1" x14ac:dyDescent="0.3">
      <c r="A81" s="175" t="str">
        <f ca="1">IF(ISBLANK('Data Summary'!A83),"",'Data Summary'!A83)</f>
        <v/>
      </c>
    </row>
    <row r="82" spans="1:1" x14ac:dyDescent="0.3">
      <c r="A82" s="175" t="str">
        <f ca="1">IF(ISBLANK('Data Summary'!A84),"",'Data Summary'!A84)</f>
        <v/>
      </c>
    </row>
    <row r="83" spans="1:1" x14ac:dyDescent="0.3">
      <c r="A83" s="175" t="str">
        <f ca="1">IF(ISBLANK('Data Summary'!A85),"",'Data Summary'!A85)</f>
        <v/>
      </c>
    </row>
    <row r="84" spans="1:1" x14ac:dyDescent="0.3">
      <c r="A84" s="175" t="str">
        <f ca="1">IF(ISBLANK('Data Summary'!A86),"",'Data Summary'!A86)</f>
        <v/>
      </c>
    </row>
    <row r="85" spans="1:1" x14ac:dyDescent="0.3">
      <c r="A85" s="175" t="str">
        <f ca="1">IF(ISBLANK('Data Summary'!A87),"",'Data Summary'!A87)</f>
        <v/>
      </c>
    </row>
    <row r="86" spans="1:1" x14ac:dyDescent="0.3">
      <c r="A86" s="175" t="str">
        <f ca="1">IF(ISBLANK('Data Summary'!A88),"",'Data Summary'!A88)</f>
        <v/>
      </c>
    </row>
    <row r="87" spans="1:1" x14ac:dyDescent="0.3">
      <c r="A87" s="175" t="str">
        <f ca="1">IF(ISBLANK('Data Summary'!A89),"",'Data Summary'!A89)</f>
        <v/>
      </c>
    </row>
    <row r="88" spans="1:1" x14ac:dyDescent="0.3">
      <c r="A88" s="175" t="str">
        <f ca="1">IF(ISBLANK('Data Summary'!A90),"",'Data Summary'!A90)</f>
        <v/>
      </c>
    </row>
    <row r="89" spans="1:1" x14ac:dyDescent="0.3">
      <c r="A89" s="175" t="str">
        <f ca="1">IF(ISBLANK('Data Summary'!A91),"",'Data Summary'!A91)</f>
        <v/>
      </c>
    </row>
    <row r="90" spans="1:1" x14ac:dyDescent="0.3">
      <c r="A90" s="175" t="str">
        <f ca="1">IF(ISBLANK('Data Summary'!A92),"",'Data Summary'!A92)</f>
        <v/>
      </c>
    </row>
    <row r="91" spans="1:1" x14ac:dyDescent="0.3">
      <c r="A91" s="175" t="str">
        <f ca="1">IF(ISBLANK('Data Summary'!A93),"",'Data Summary'!A93)</f>
        <v/>
      </c>
    </row>
    <row r="92" spans="1:1" x14ac:dyDescent="0.3">
      <c r="A92" s="175" t="str">
        <f ca="1">IF(ISBLANK('Data Summary'!A94),"",'Data Summary'!A94)</f>
        <v/>
      </c>
    </row>
    <row r="93" spans="1:1" x14ac:dyDescent="0.3">
      <c r="A93" s="175" t="str">
        <f ca="1">IF(ISBLANK('Data Summary'!A95),"",'Data Summary'!A95)</f>
        <v/>
      </c>
    </row>
    <row r="94" spans="1:1" x14ac:dyDescent="0.3">
      <c r="A94" s="175" t="str">
        <f ca="1">IF(ISBLANK('Data Summary'!A96),"",'Data Summary'!A96)</f>
        <v/>
      </c>
    </row>
    <row r="95" spans="1:1" x14ac:dyDescent="0.3">
      <c r="A95" s="175" t="str">
        <f ca="1">IF(ISBLANK('Data Summary'!A97),"",'Data Summary'!A97)</f>
        <v/>
      </c>
    </row>
    <row r="96" spans="1:1" x14ac:dyDescent="0.3">
      <c r="A96" s="175" t="str">
        <f ca="1">IF(ISBLANK('Data Summary'!A98),"",'Data Summary'!A98)</f>
        <v/>
      </c>
    </row>
    <row r="97" spans="1:1" x14ac:dyDescent="0.3">
      <c r="A97" s="175" t="str">
        <f ca="1">IF(ISBLANK('Data Summary'!A99),"",'Data Summary'!A99)</f>
        <v/>
      </c>
    </row>
    <row r="98" spans="1:1" x14ac:dyDescent="0.3">
      <c r="A98" s="175" t="str">
        <f ca="1">IF(ISBLANK('Data Summary'!A100),"",'Data Summary'!A100)</f>
        <v/>
      </c>
    </row>
    <row r="99" spans="1:1" x14ac:dyDescent="0.3">
      <c r="A99" s="175" t="str">
        <f ca="1">IF(ISBLANK('Data Summary'!A101),"",'Data Summary'!A101)</f>
        <v/>
      </c>
    </row>
    <row r="100" spans="1:1" x14ac:dyDescent="0.3">
      <c r="A100" s="175" t="str">
        <f ca="1">IF(ISBLANK('Data Summary'!A102),"",'Data Summary'!A102)</f>
        <v/>
      </c>
    </row>
    <row r="101" spans="1:1" x14ac:dyDescent="0.3">
      <c r="A101" s="175" t="str">
        <f ca="1">IF(ISBLANK('Data Summary'!A103),"",'Data Summary'!A103)</f>
        <v/>
      </c>
    </row>
    <row r="102" spans="1:1" x14ac:dyDescent="0.3">
      <c r="A102" s="175" t="str">
        <f ca="1">IF(ISBLANK('Data Summary'!A104),"",'Data Summary'!A104)</f>
        <v/>
      </c>
    </row>
    <row r="103" spans="1:1" x14ac:dyDescent="0.3">
      <c r="A103" s="175" t="str">
        <f ca="1">IF(ISBLANK('Data Summary'!A105),"",'Data Summary'!A105)</f>
        <v/>
      </c>
    </row>
    <row r="104" spans="1:1" x14ac:dyDescent="0.3">
      <c r="A104" s="175" t="str">
        <f ca="1">IF(ISBLANK('Data Summary'!A106),"",'Data Summary'!A106)</f>
        <v/>
      </c>
    </row>
    <row r="105" spans="1:1" x14ac:dyDescent="0.3">
      <c r="A105" s="175" t="str">
        <f ca="1">IF(ISBLANK('Data Summary'!A107),"",'Data Summary'!A107)</f>
        <v/>
      </c>
    </row>
    <row r="106" spans="1:1" x14ac:dyDescent="0.3">
      <c r="A106" s="175" t="str">
        <f ca="1">IF(ISBLANK('Data Summary'!A108),"",'Data Summary'!A108)</f>
        <v/>
      </c>
    </row>
    <row r="107" spans="1:1" x14ac:dyDescent="0.3">
      <c r="A107" s="175" t="str">
        <f ca="1">IF(ISBLANK('Data Summary'!A109),"",'Data Summary'!A109)</f>
        <v/>
      </c>
    </row>
    <row r="108" spans="1:1" x14ac:dyDescent="0.3">
      <c r="A108" s="175" t="str">
        <f ca="1">IF(ISBLANK('Data Summary'!A110),"",'Data Summary'!A110)</f>
        <v/>
      </c>
    </row>
    <row r="109" spans="1:1" x14ac:dyDescent="0.3">
      <c r="A109" s="175" t="str">
        <f ca="1">IF(ISBLANK('Data Summary'!A111),"",'Data Summary'!A111)</f>
        <v/>
      </c>
    </row>
    <row r="110" spans="1:1" x14ac:dyDescent="0.3">
      <c r="A110" s="175" t="str">
        <f ca="1">IF(ISBLANK('Data Summary'!A112),"",'Data Summary'!A112)</f>
        <v/>
      </c>
    </row>
    <row r="111" spans="1:1" x14ac:dyDescent="0.3">
      <c r="A111" s="175" t="str">
        <f ca="1">IF(ISBLANK('Data Summary'!A113),"",'Data Summary'!A113)</f>
        <v/>
      </c>
    </row>
    <row r="112" spans="1:1" x14ac:dyDescent="0.3">
      <c r="A112" s="175" t="str">
        <f ca="1">IF(ISBLANK('Data Summary'!A114),"",'Data Summary'!A114)</f>
        <v/>
      </c>
    </row>
    <row r="113" spans="1:1" x14ac:dyDescent="0.3">
      <c r="A113" s="175" t="str">
        <f ca="1">IF(ISBLANK('Data Summary'!A115),"",'Data Summary'!A115)</f>
        <v/>
      </c>
    </row>
    <row r="114" spans="1:1" x14ac:dyDescent="0.3">
      <c r="A114" s="175" t="str">
        <f ca="1">IF(ISBLANK('Data Summary'!A116),"",'Data Summary'!A116)</f>
        <v/>
      </c>
    </row>
    <row r="115" spans="1:1" x14ac:dyDescent="0.3">
      <c r="A115" s="175" t="str">
        <f ca="1">IF(ISBLANK('Data Summary'!A117),"",'Data Summary'!A117)</f>
        <v/>
      </c>
    </row>
    <row r="116" spans="1:1" x14ac:dyDescent="0.3">
      <c r="A116" s="175" t="str">
        <f ca="1">IF(ISBLANK('Data Summary'!A118),"",'Data Summary'!A118)</f>
        <v/>
      </c>
    </row>
    <row r="117" spans="1:1" x14ac:dyDescent="0.3">
      <c r="A117" s="175" t="str">
        <f ca="1">IF(ISBLANK('Data Summary'!A119),"",'Data Summary'!A119)</f>
        <v/>
      </c>
    </row>
    <row r="118" spans="1:1" x14ac:dyDescent="0.3">
      <c r="A118" s="175" t="str">
        <f ca="1">IF(ISBLANK('Data Summary'!A120),"",'Data Summary'!A120)</f>
        <v/>
      </c>
    </row>
    <row r="119" spans="1:1" x14ac:dyDescent="0.3">
      <c r="A119" s="175" t="str">
        <f ca="1">IF(ISBLANK('Data Summary'!A121),"",'Data Summary'!A121)</f>
        <v/>
      </c>
    </row>
    <row r="120" spans="1:1" x14ac:dyDescent="0.3">
      <c r="A120" s="175" t="str">
        <f ca="1">IF(ISBLANK('Data Summary'!A122),"",'Data Summary'!A122)</f>
        <v/>
      </c>
    </row>
    <row r="121" spans="1:1" x14ac:dyDescent="0.3">
      <c r="A121" s="175" t="str">
        <f ca="1">IF(ISBLANK('Data Summary'!A123),"",'Data Summary'!A123)</f>
        <v/>
      </c>
    </row>
    <row r="122" spans="1:1" x14ac:dyDescent="0.3">
      <c r="A122" s="175" t="str">
        <f ca="1">IF(ISBLANK('Data Summary'!A124),"",'Data Summary'!A124)</f>
        <v/>
      </c>
    </row>
    <row r="123" spans="1:1" x14ac:dyDescent="0.3">
      <c r="A123" s="175" t="str">
        <f ca="1">IF(ISBLANK('Data Summary'!A125),"",'Data Summary'!A125)</f>
        <v/>
      </c>
    </row>
    <row r="124" spans="1:1" x14ac:dyDescent="0.3">
      <c r="A124" s="175" t="str">
        <f ca="1">IF(ISBLANK('Data Summary'!A126),"",'Data Summary'!A126)</f>
        <v/>
      </c>
    </row>
    <row r="125" spans="1:1" x14ac:dyDescent="0.3">
      <c r="A125" s="175" t="str">
        <f ca="1">IF(ISBLANK('Data Summary'!A127),"",'Data Summary'!A127)</f>
        <v/>
      </c>
    </row>
    <row r="126" spans="1:1" x14ac:dyDescent="0.3">
      <c r="A126" s="175" t="str">
        <f ca="1">IF(ISBLANK('Data Summary'!A128),"",'Data Summary'!A128)</f>
        <v/>
      </c>
    </row>
    <row r="127" spans="1:1" x14ac:dyDescent="0.3">
      <c r="A127" s="175" t="str">
        <f ca="1">IF(ISBLANK('Data Summary'!A129),"",'Data Summary'!A129)</f>
        <v/>
      </c>
    </row>
    <row r="128" spans="1:1" x14ac:dyDescent="0.3">
      <c r="A128" s="175" t="str">
        <f ca="1">IF(ISBLANK('Data Summary'!A130),"",'Data Summary'!A130)</f>
        <v/>
      </c>
    </row>
    <row r="129" spans="1:1" x14ac:dyDescent="0.3">
      <c r="A129" s="175" t="str">
        <f ca="1">IF(ISBLANK('Data Summary'!A131),"",'Data Summary'!A131)</f>
        <v/>
      </c>
    </row>
    <row r="130" spans="1:1" x14ac:dyDescent="0.3">
      <c r="A130" s="175" t="str">
        <f ca="1">IF(ISBLANK('Data Summary'!A132),"",'Data Summary'!A132)</f>
        <v/>
      </c>
    </row>
    <row r="131" spans="1:1" x14ac:dyDescent="0.3">
      <c r="A131" s="175" t="str">
        <f ca="1">IF(ISBLANK('Data Summary'!A133),"",'Data Summary'!A133)</f>
        <v/>
      </c>
    </row>
    <row r="132" spans="1:1" x14ac:dyDescent="0.3">
      <c r="A132" s="175" t="str">
        <f ca="1">IF(ISBLANK('Data Summary'!A134),"",'Data Summary'!A134)</f>
        <v/>
      </c>
    </row>
    <row r="133" spans="1:1" x14ac:dyDescent="0.3">
      <c r="A133" s="175" t="str">
        <f ca="1">IF(ISBLANK('Data Summary'!A135),"",'Data Summary'!A135)</f>
        <v/>
      </c>
    </row>
    <row r="134" spans="1:1" x14ac:dyDescent="0.3">
      <c r="A134" s="175" t="str">
        <f ca="1">IF(ISBLANK('Data Summary'!A136),"",'Data Summary'!A136)</f>
        <v/>
      </c>
    </row>
    <row r="135" spans="1:1" x14ac:dyDescent="0.3">
      <c r="A135" s="175" t="str">
        <f ca="1">IF(ISBLANK('Data Summary'!A137),"",'Data Summary'!A137)</f>
        <v/>
      </c>
    </row>
    <row r="136" spans="1:1" x14ac:dyDescent="0.3">
      <c r="A136" s="175" t="str">
        <f ca="1">IF(ISBLANK('Data Summary'!A138),"",'Data Summary'!A138)</f>
        <v/>
      </c>
    </row>
    <row r="137" spans="1:1" x14ac:dyDescent="0.3">
      <c r="A137" s="175" t="str">
        <f ca="1">IF(ISBLANK('Data Summary'!A139),"",'Data Summary'!A139)</f>
        <v/>
      </c>
    </row>
    <row r="138" spans="1:1" x14ac:dyDescent="0.3">
      <c r="A138" s="175" t="str">
        <f ca="1">IF(ISBLANK('Data Summary'!A140),"",'Data Summary'!A140)</f>
        <v/>
      </c>
    </row>
    <row r="139" spans="1:1" x14ac:dyDescent="0.3">
      <c r="A139" s="175" t="str">
        <f ca="1">IF(ISBLANK('Data Summary'!A141),"",'Data Summary'!A141)</f>
        <v/>
      </c>
    </row>
    <row r="140" spans="1:1" x14ac:dyDescent="0.3">
      <c r="A140" s="175" t="str">
        <f ca="1">IF(ISBLANK('Data Summary'!A142),"",'Data Summary'!A142)</f>
        <v/>
      </c>
    </row>
    <row r="141" spans="1:1" x14ac:dyDescent="0.3">
      <c r="A141" s="175" t="str">
        <f ca="1">IF(ISBLANK('Data Summary'!A143),"",'Data Summary'!A143)</f>
        <v/>
      </c>
    </row>
    <row r="142" spans="1:1" x14ac:dyDescent="0.3">
      <c r="A142" s="175" t="str">
        <f ca="1">IF(ISBLANK('Data Summary'!A144),"",'Data Summary'!A144)</f>
        <v/>
      </c>
    </row>
    <row r="143" spans="1:1" x14ac:dyDescent="0.3">
      <c r="A143" s="175" t="str">
        <f ca="1">IF(ISBLANK('Data Summary'!A145),"",'Data Summary'!A145)</f>
        <v/>
      </c>
    </row>
    <row r="144" spans="1:1" x14ac:dyDescent="0.3">
      <c r="A144" s="175" t="str">
        <f ca="1">IF(ISBLANK('Data Summary'!A146),"",'Data Summary'!A146)</f>
        <v/>
      </c>
    </row>
    <row r="145" spans="1:1" x14ac:dyDescent="0.3">
      <c r="A145" s="175" t="str">
        <f ca="1">IF(ISBLANK('Data Summary'!A147),"",'Data Summary'!A147)</f>
        <v/>
      </c>
    </row>
    <row r="146" spans="1:1" x14ac:dyDescent="0.3">
      <c r="A146" s="175" t="str">
        <f ca="1">IF(ISBLANK('Data Summary'!A148),"",'Data Summary'!A148)</f>
        <v/>
      </c>
    </row>
    <row r="147" spans="1:1" x14ac:dyDescent="0.3">
      <c r="A147" s="175" t="str">
        <f ca="1">IF(ISBLANK('Data Summary'!A149),"",'Data Summary'!A149)</f>
        <v/>
      </c>
    </row>
    <row r="148" spans="1:1" x14ac:dyDescent="0.3">
      <c r="A148" s="175" t="e">
        <f>IF(ISBLANK(#REF!),"",#REF!)</f>
        <v>#REF!</v>
      </c>
    </row>
    <row r="149" spans="1:1" x14ac:dyDescent="0.3">
      <c r="A149" s="175" t="e">
        <f>IF(ISBLANK(#REF!),"",#REF!)</f>
        <v>#REF!</v>
      </c>
    </row>
    <row r="150" spans="1:1" x14ac:dyDescent="0.3">
      <c r="A150" s="175" t="e">
        <f>IF(ISBLANK(#REF!),"",#REF!)</f>
        <v>#REF!</v>
      </c>
    </row>
    <row r="151" spans="1:1" x14ac:dyDescent="0.3">
      <c r="A151" s="175"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sheetData>
  <mergeCells count="12">
    <mergeCell ref="CY26:DE26"/>
    <mergeCell ref="CE26:CK26"/>
    <mergeCell ref="CO26:CU26"/>
    <mergeCell ref="A2:A3"/>
    <mergeCell ref="BU26:CA26"/>
    <mergeCell ref="C26:I26"/>
    <mergeCell ref="BK26:BQ26"/>
    <mergeCell ref="BA26:BG26"/>
    <mergeCell ref="M26:S26"/>
    <mergeCell ref="W26:AC26"/>
    <mergeCell ref="AG26:AM26"/>
    <mergeCell ref="AQ26:AW26"/>
  </mergeCells>
  <hyperlinks>
    <hyperlink ref="A4" location="myrangeW0" display="myrangeW0" xr:uid="{05D70267-72DF-4B0E-AD2F-041AD4CA9C12}"/>
    <hyperlink ref="A5" location="myrangeW1" display="myrangeW1" xr:uid="{214C8877-5748-49FD-93E2-96EBDF680446}"/>
    <hyperlink ref="A6" location="myrangeW2" display="myrangeW2" xr:uid="{0F07C397-3A10-4AF4-9EE7-FB7E5E71881A}"/>
    <hyperlink ref="A7" location="myrangeW3" display="myrangeW3" xr:uid="{2202FC29-E0D1-4821-856F-0B1C85A93AA6}"/>
    <hyperlink ref="A8" location="myrangeW4" display="myrangeW4" xr:uid="{F19E1962-971A-44D2-8ADF-89AB6BE39A72}"/>
    <hyperlink ref="A9" location="myrangeW5" display="myrangeW5" xr:uid="{36A55D11-E498-4CAE-B6DC-0E0B0E92C17C}"/>
    <hyperlink ref="A10" location="myrangeW6" display="myrangeW6" xr:uid="{75FA50F5-6938-449B-8A8A-A61746D44AC0}"/>
    <hyperlink ref="A11" location="myrangeW7" display="myrangeW7" xr:uid="{F0DF01DB-AE9F-4ECF-B13A-3893F28A4D20}"/>
    <hyperlink ref="A12" location="myrangeW8" display="myrangeW8" xr:uid="{34DC769A-B8C1-4A04-B2A0-9EB1520F76B6}"/>
    <hyperlink ref="A13" location="myrangeW9" display="myrangeW9" xr:uid="{6D2DC3A5-077D-4A8B-B0B8-157451833DA9}"/>
    <hyperlink ref="A14" location="myrangeW10" display="myrangeW10" xr:uid="{77D61461-12A2-4B2B-BD16-90883C9DFFDB}"/>
    <hyperlink ref="A15" location="myrangeW11" display="myrangeW11" xr:uid="{F8ADFBF6-18EF-43D7-9A8E-2E65AD839409}"/>
    <hyperlink ref="A16" location="myrangeW12" display="myrangeW12" xr:uid="{6B3EC367-3FB6-4772-889D-BF9885CB3F3B}"/>
    <hyperlink ref="A17" location="myrangeW13" display="myrangeW13" xr:uid="{B7DCD7F2-E0B4-441D-8669-6452C5072A6F}"/>
    <hyperlink ref="A18" location="myrangeW14" display="myrangeW14" xr:uid="{F58AE400-6502-4181-B89B-3483CA2A6C9B}"/>
    <hyperlink ref="A19" location="myrangeW15" display="myrangeW15" xr:uid="{A9AD060E-9E49-4A0A-93B2-A349C2DDFE24}"/>
    <hyperlink ref="A20" location="myrangeW16" display="myrangeW16" xr:uid="{FC2D34D8-0FCB-469B-A6D2-601DEFBDE1AC}"/>
    <hyperlink ref="A21" location="myrangeW17" display="myrangeW17" xr:uid="{9F09395C-15CB-4AFB-9817-43621EBA5318}"/>
    <hyperlink ref="A22" location="myrangeW18" display="myrangeW18" xr:uid="{BB0E903D-F65E-4D67-825C-DDA5DD2D64AB}"/>
    <hyperlink ref="A23" location="myrangeW19" display="myrangeW19" xr:uid="{78BAB80E-6F39-4B3D-BDB0-5912FE3033EE}"/>
    <hyperlink ref="A24" location="myrangeW20" display="myrangeW20" xr:uid="{45B1D554-3C46-492C-B8F6-1AF8E5E1715E}"/>
    <hyperlink ref="A25" location="myrangeW21" display="myrangeW21" xr:uid="{3A52A6AB-7951-41A5-9DA8-9F711D9A6AA8}"/>
    <hyperlink ref="A26" location="myrangeW22" display="myrangeW22" xr:uid="{DB6FC2C4-3078-4E20-9350-0372749AEE23}"/>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9" customWidth="1"/>
    <col min="3" max="3" width="29.69921875" customWidth="1"/>
    <col min="4" max="9" width="7.796875" customWidth="1"/>
    <col min="10" max="11" width="1.09765625" customWidth="1"/>
    <col min="12" max="12" width="24.59765625" style="59" customWidth="1"/>
    <col min="13" max="13" width="29.69921875" customWidth="1"/>
    <col min="14" max="19" width="7.796875" customWidth="1"/>
    <col min="20" max="21" width="1.09765625" customWidth="1"/>
    <col min="22" max="22" width="24.59765625" style="59" customWidth="1"/>
    <col min="23" max="23" width="29.69921875" customWidth="1"/>
    <col min="24" max="29" width="7.796875" customWidth="1"/>
    <col min="30" max="31" width="1.09765625" customWidth="1"/>
    <col min="32" max="32" width="24.59765625" style="59" customWidth="1"/>
    <col min="33" max="33" width="29.69921875" customWidth="1"/>
    <col min="34" max="39" width="7.796875" customWidth="1"/>
    <col min="40" max="41" width="1.09765625" customWidth="1"/>
    <col min="42" max="42" width="24.59765625" style="59" customWidth="1"/>
    <col min="43" max="43" width="29.69921875" customWidth="1"/>
    <col min="44" max="49" width="7.796875" customWidth="1"/>
    <col min="50" max="51" width="1.09765625" customWidth="1"/>
    <col min="52" max="52" width="24.59765625" style="59" customWidth="1"/>
    <col min="53" max="53" width="29.69921875" style="59" customWidth="1"/>
    <col min="54" max="59" width="7.796875" customWidth="1"/>
    <col min="60" max="61" width="1.09765625" customWidth="1"/>
    <col min="62" max="62" width="24.59765625" style="59" customWidth="1"/>
    <col min="63" max="63" width="29.69921875" customWidth="1"/>
    <col min="64" max="69" width="7.796875" customWidth="1"/>
    <col min="70" max="71" width="1.09765625" customWidth="1"/>
    <col min="72" max="72" width="24.59765625" style="59" customWidth="1"/>
    <col min="73" max="73" width="29.69921875" customWidth="1"/>
    <col min="74" max="79" width="7.796875" customWidth="1"/>
    <col min="80" max="81" width="1.09765625" customWidth="1"/>
    <col min="82" max="82" width="24.59765625" style="59" customWidth="1"/>
    <col min="83" max="83" width="29.69921875" customWidth="1"/>
    <col min="84" max="89" width="7.796875" customWidth="1"/>
    <col min="90" max="91" width="1.09765625" customWidth="1"/>
    <col min="92" max="92" width="24.59765625" style="59" customWidth="1"/>
    <col min="93" max="93" width="29.69921875" customWidth="1"/>
    <col min="94" max="99" width="7.796875" customWidth="1"/>
    <col min="100" max="101" width="1.09765625" customWidth="1"/>
    <col min="102" max="102" width="24.59765625" style="59" customWidth="1"/>
    <col min="103" max="103" width="29.69921875" customWidth="1"/>
    <col min="104" max="109" width="7.796875" customWidth="1"/>
    <col min="110" max="111" width="1.09765625" customWidth="1"/>
    <col min="112" max="112" width="24.59765625" style="59" customWidth="1"/>
    <col min="113" max="113" width="29.69921875" customWidth="1"/>
    <col min="114" max="119" width="7.796875" customWidth="1"/>
    <col min="120" max="121" width="1.09765625" customWidth="1"/>
    <col min="122" max="122" width="24.59765625" style="59" customWidth="1"/>
    <col min="123" max="123" width="29.69921875" customWidth="1"/>
    <col min="124" max="129" width="7.796875" customWidth="1"/>
    <col min="130" max="131" width="1.09765625" customWidth="1"/>
    <col min="132" max="132" width="24.59765625" style="59" customWidth="1"/>
    <col min="133" max="133" width="29.69921875" customWidth="1"/>
    <col min="134" max="139" width="7.796875" customWidth="1"/>
    <col min="140" max="141" width="1.09765625" customWidth="1"/>
    <col min="142" max="142" width="24.59765625" style="59" customWidth="1"/>
    <col min="143" max="143" width="29.69921875" customWidth="1"/>
    <col min="144" max="149" width="7.796875" customWidth="1"/>
    <col min="150" max="151" width="1.09765625" customWidth="1"/>
    <col min="152" max="152" width="24.59765625" style="59" customWidth="1"/>
    <col min="153" max="153" width="29.69921875" customWidth="1"/>
    <col min="154" max="159" width="7.796875" customWidth="1"/>
    <col min="160" max="161" width="1.09765625" customWidth="1"/>
    <col min="162" max="162" width="24.59765625" style="59" customWidth="1"/>
    <col min="163" max="163" width="29.69921875" customWidth="1"/>
    <col min="164" max="169" width="7.796875" customWidth="1"/>
    <col min="170" max="171" width="1.09765625" customWidth="1"/>
    <col min="172" max="172" width="24.59765625" style="59" customWidth="1"/>
    <col min="173" max="173" width="29.69921875" customWidth="1"/>
    <col min="174" max="179" width="7.796875" customWidth="1"/>
    <col min="180" max="181" width="1.09765625" customWidth="1"/>
    <col min="182" max="182" width="24.59765625" style="59" customWidth="1"/>
    <col min="183" max="183" width="29.69921875" customWidth="1"/>
    <col min="184" max="189" width="7.796875" customWidth="1"/>
    <col min="190" max="191" width="1.09765625" customWidth="1"/>
    <col min="192" max="192" width="24.59765625" style="59" customWidth="1"/>
    <col min="193" max="193" width="29.69921875" customWidth="1"/>
    <col min="194" max="199" width="7.796875" customWidth="1"/>
    <col min="200" max="201" width="1.09765625" customWidth="1"/>
    <col min="202" max="202" width="24.59765625" style="59" customWidth="1"/>
    <col min="203" max="203" width="29.69921875" customWidth="1"/>
    <col min="204" max="209" width="7.796875" customWidth="1"/>
    <col min="210" max="211" width="1.09765625" customWidth="1"/>
    <col min="212" max="212" width="24.59765625" style="59" customWidth="1"/>
    <col min="213" max="213" width="29.69921875" customWidth="1"/>
    <col min="214" max="219" width="7.796875" customWidth="1"/>
    <col min="220" max="221" width="1.09765625" customWidth="1"/>
    <col min="222" max="222" width="24.59765625" style="59" customWidth="1"/>
    <col min="223" max="223" width="29.69921875" customWidth="1"/>
    <col min="224" max="229" width="7.796875" customWidth="1"/>
    <col min="230" max="231" width="1.09765625" customWidth="1"/>
    <col min="232" max="232" width="24.59765625" style="59" customWidth="1"/>
    <col min="233" max="233" width="29.69921875" customWidth="1"/>
    <col min="234" max="239" width="7.796875" customWidth="1"/>
    <col min="240" max="241" width="1.09765625" customWidth="1"/>
  </cols>
  <sheetData>
    <row r="1" spans="1:232" s="146" customFormat="1" ht="30" customHeight="1" x14ac:dyDescent="0.3">
      <c r="B1" s="608" t="str">
        <f>HLOOKUP(Introduction!$G$4,nametranslations,117,FALSE)</f>
        <v>Sanitation in Schools</v>
      </c>
      <c r="C1" s="179" t="s">
        <v>234</v>
      </c>
      <c r="D1" s="143" t="str">
        <f>+Introduction!$C$7</f>
        <v>Timor-Leste</v>
      </c>
      <c r="E1" s="143"/>
      <c r="F1" s="143"/>
      <c r="G1" s="143"/>
      <c r="H1" s="143"/>
      <c r="I1" s="160"/>
      <c r="J1" s="144"/>
      <c r="K1" s="145"/>
      <c r="L1" s="608" t="str">
        <f>HLOOKUP(Introduction!$G$4,nametranslations,117,FALSE)</f>
        <v>Sanitation in Schools</v>
      </c>
      <c r="M1" s="179" t="s">
        <v>235</v>
      </c>
      <c r="N1" s="143" t="str">
        <f>+Introduction!$C$7</f>
        <v>Timor-Leste</v>
      </c>
      <c r="O1" s="143"/>
      <c r="P1" s="143"/>
      <c r="Q1" s="143"/>
      <c r="R1" s="143"/>
      <c r="S1" s="160"/>
      <c r="T1" s="144"/>
      <c r="U1" s="145"/>
      <c r="V1" s="608" t="str">
        <f>HLOOKUP(Introduction!$G$4,nametranslations,117,FALSE)</f>
        <v>Sanitation in Schools</v>
      </c>
      <c r="W1" s="179" t="s">
        <v>236</v>
      </c>
      <c r="X1" s="143" t="str">
        <f>+Introduction!$C$7</f>
        <v>Timor-Leste</v>
      </c>
      <c r="Y1" s="143"/>
      <c r="Z1" s="143"/>
      <c r="AA1" s="143"/>
      <c r="AB1" s="143"/>
      <c r="AC1" s="160"/>
      <c r="AD1" s="144"/>
      <c r="AE1" s="145"/>
      <c r="AF1" s="608" t="str">
        <f>HLOOKUP(Introduction!$G$4,nametranslations,117,FALSE)</f>
        <v>Sanitation in Schools</v>
      </c>
      <c r="AG1" s="179" t="s">
        <v>237</v>
      </c>
      <c r="AH1" s="143" t="str">
        <f>+Introduction!$C$7</f>
        <v>Timor-Leste</v>
      </c>
      <c r="AI1" s="143"/>
      <c r="AJ1" s="143"/>
      <c r="AK1" s="143"/>
      <c r="AL1" s="143"/>
      <c r="AM1" s="160"/>
      <c r="AN1" s="144"/>
      <c r="AO1" s="145"/>
      <c r="AP1" s="608" t="str">
        <f>HLOOKUP(Introduction!$G$4,nametranslations,117,FALSE)</f>
        <v>Sanitation in Schools</v>
      </c>
      <c r="AQ1" s="179" t="s">
        <v>238</v>
      </c>
      <c r="AR1" s="143" t="str">
        <f>+Introduction!$C$7</f>
        <v>Timor-Leste</v>
      </c>
      <c r="AS1" s="143"/>
      <c r="AT1" s="143"/>
      <c r="AU1" s="143"/>
      <c r="AV1" s="143"/>
      <c r="AW1" s="160"/>
      <c r="AX1" s="144"/>
      <c r="AY1" s="145"/>
      <c r="AZ1" s="608" t="str">
        <f>HLOOKUP(Introduction!$G$4,nametranslations,117,FALSE)</f>
        <v>Sanitation in Schools</v>
      </c>
      <c r="BA1" s="179" t="s">
        <v>239</v>
      </c>
      <c r="BB1" s="143" t="str">
        <f>+Introduction!$C$7</f>
        <v>Timor-Leste</v>
      </c>
      <c r="BC1" s="143"/>
      <c r="BD1" s="143"/>
      <c r="BE1" s="143"/>
      <c r="BF1" s="143"/>
      <c r="BG1" s="160"/>
      <c r="BH1" s="144"/>
      <c r="BI1" s="145"/>
      <c r="BJ1" s="608" t="str">
        <f>HLOOKUP(Introduction!$G$4,nametranslations,117,FALSE)</f>
        <v>Sanitation in Schools</v>
      </c>
      <c r="BK1" s="179" t="s">
        <v>240</v>
      </c>
      <c r="BL1" s="143" t="str">
        <f>+Introduction!$C$7</f>
        <v>Timor-Leste</v>
      </c>
      <c r="BM1" s="143"/>
      <c r="BN1" s="143"/>
      <c r="BO1" s="143"/>
      <c r="BP1" s="143"/>
      <c r="BQ1" s="160"/>
      <c r="BR1" s="144"/>
      <c r="BS1" s="145"/>
      <c r="BT1" s="608" t="str">
        <f>HLOOKUP(Introduction!$G$4,nametranslations,117,FALSE)</f>
        <v>Sanitation in Schools</v>
      </c>
      <c r="BU1" s="179">
        <v>2019</v>
      </c>
      <c r="BV1" s="143" t="str">
        <f>+Introduction!$C$7</f>
        <v>Timor-Leste</v>
      </c>
      <c r="BW1" s="143"/>
      <c r="BX1" s="143"/>
      <c r="BY1" s="143"/>
      <c r="BZ1" s="143"/>
      <c r="CA1" s="160"/>
      <c r="CB1" s="144"/>
      <c r="CC1" s="145"/>
      <c r="CD1" s="608" t="str">
        <f>HLOOKUP(Introduction!$G$4,nametranslations,117,FALSE)</f>
        <v>Sanitation in Schools</v>
      </c>
      <c r="CE1" s="179">
        <v>2020</v>
      </c>
      <c r="CF1" s="143" t="str">
        <f>+Introduction!$C$7</f>
        <v>Timor-Leste</v>
      </c>
      <c r="CG1" s="143"/>
      <c r="CH1" s="143"/>
      <c r="CI1" s="143"/>
      <c r="CJ1" s="143"/>
      <c r="CK1" s="160"/>
      <c r="CL1" s="144"/>
      <c r="CM1" s="145"/>
      <c r="CN1" s="608" t="str">
        <f>HLOOKUP(Introduction!$G$4,nametranslations,117,FALSE)</f>
        <v>Sanitation in Schools</v>
      </c>
      <c r="CO1" s="179">
        <v>2021</v>
      </c>
      <c r="CP1" s="143" t="str">
        <f>+Introduction!$C$7</f>
        <v>Timor-Leste</v>
      </c>
      <c r="CQ1" s="143"/>
      <c r="CR1" s="143"/>
      <c r="CS1" s="143"/>
      <c r="CT1" s="143"/>
      <c r="CU1" s="160"/>
      <c r="CV1" s="144"/>
      <c r="CW1" s="145"/>
      <c r="CX1" s="608" t="str">
        <f>HLOOKUP(Introduction!$G$4,nametranslations,117,FALSE)</f>
        <v>Sanitation in Schools</v>
      </c>
      <c r="CY1" s="179">
        <v>2023</v>
      </c>
      <c r="CZ1" s="143" t="str">
        <f>+Introduction!$C$7</f>
        <v>Timor-Leste</v>
      </c>
      <c r="DA1" s="143"/>
      <c r="DB1" s="143"/>
      <c r="DC1" s="143"/>
      <c r="DD1" s="143"/>
      <c r="DE1" s="160"/>
      <c r="DF1" s="144"/>
      <c r="DG1" s="145"/>
    </row>
    <row r="2" spans="1:232" s="146" customFormat="1" ht="30" customHeight="1" x14ac:dyDescent="0.3">
      <c r="A2" s="348" t="s">
        <v>259</v>
      </c>
      <c r="B2" s="149" t="s">
        <v>227</v>
      </c>
      <c r="C2" s="131" t="s">
        <v>173</v>
      </c>
      <c r="D2" s="131" t="s">
        <v>176</v>
      </c>
      <c r="E2" s="150"/>
      <c r="F2" s="150"/>
      <c r="G2" s="150"/>
      <c r="H2" s="150"/>
      <c r="I2" s="151"/>
      <c r="J2" s="147" t="s">
        <v>241</v>
      </c>
      <c r="K2" s="169"/>
      <c r="L2" s="149" t="s">
        <v>228</v>
      </c>
      <c r="M2" s="131" t="s">
        <v>173</v>
      </c>
      <c r="N2" s="131" t="s">
        <v>186</v>
      </c>
      <c r="O2" s="150"/>
      <c r="P2" s="150"/>
      <c r="Q2" s="150"/>
      <c r="R2" s="150"/>
      <c r="S2" s="151"/>
      <c r="T2" s="147" t="s">
        <v>241</v>
      </c>
      <c r="U2" s="169"/>
      <c r="V2" s="149" t="s">
        <v>229</v>
      </c>
      <c r="W2" s="131" t="s">
        <v>173</v>
      </c>
      <c r="X2" s="131" t="s">
        <v>196</v>
      </c>
      <c r="Y2" s="150"/>
      <c r="Z2" s="150"/>
      <c r="AA2" s="150"/>
      <c r="AB2" s="150"/>
      <c r="AC2" s="151"/>
      <c r="AD2" s="147" t="s">
        <v>241</v>
      </c>
      <c r="AE2" s="169"/>
      <c r="AF2" s="149" t="s">
        <v>230</v>
      </c>
      <c r="AG2" s="131" t="s">
        <v>173</v>
      </c>
      <c r="AH2" s="131" t="s">
        <v>203</v>
      </c>
      <c r="AI2" s="150"/>
      <c r="AJ2" s="150"/>
      <c r="AK2" s="150"/>
      <c r="AL2" s="150"/>
      <c r="AM2" s="151"/>
      <c r="AN2" s="147" t="s">
        <v>241</v>
      </c>
      <c r="AO2" s="169"/>
      <c r="AP2" s="149" t="s">
        <v>231</v>
      </c>
      <c r="AQ2" s="131" t="s">
        <v>173</v>
      </c>
      <c r="AR2" s="131" t="s">
        <v>204</v>
      </c>
      <c r="AS2" s="150"/>
      <c r="AT2" s="150"/>
      <c r="AU2" s="150"/>
      <c r="AV2" s="150"/>
      <c r="AW2" s="151"/>
      <c r="AX2" s="147" t="s">
        <v>241</v>
      </c>
      <c r="AY2" s="169"/>
      <c r="AZ2" s="149" t="s">
        <v>232</v>
      </c>
      <c r="BA2" s="131" t="s">
        <v>173</v>
      </c>
      <c r="BB2" s="131" t="s">
        <v>207</v>
      </c>
      <c r="BC2" s="150"/>
      <c r="BD2" s="150"/>
      <c r="BE2" s="150"/>
      <c r="BF2" s="150"/>
      <c r="BG2" s="151"/>
      <c r="BH2" s="147" t="s">
        <v>241</v>
      </c>
      <c r="BI2" s="169"/>
      <c r="BJ2" s="149" t="s">
        <v>233</v>
      </c>
      <c r="BK2" s="131" t="s">
        <v>193</v>
      </c>
      <c r="BL2" s="131" t="s">
        <v>209</v>
      </c>
      <c r="BM2" s="150"/>
      <c r="BN2" s="150"/>
      <c r="BO2" s="150"/>
      <c r="BP2" s="150"/>
      <c r="BQ2" s="151"/>
      <c r="BR2" s="147" t="s">
        <v>241</v>
      </c>
      <c r="BS2" s="148"/>
      <c r="BT2" s="149" t="s">
        <v>255</v>
      </c>
      <c r="BU2" s="131" t="s">
        <v>193</v>
      </c>
      <c r="BV2" s="131" t="s">
        <v>209</v>
      </c>
      <c r="BW2" s="150"/>
      <c r="BX2" s="150"/>
      <c r="BY2" s="150"/>
      <c r="BZ2" s="150"/>
      <c r="CA2" s="151"/>
      <c r="CB2" s="147" t="s">
        <v>241</v>
      </c>
      <c r="CC2" s="148"/>
      <c r="CD2" s="149" t="s">
        <v>260</v>
      </c>
      <c r="CE2" s="131" t="s">
        <v>261</v>
      </c>
      <c r="CF2" s="131" t="s">
        <v>262</v>
      </c>
      <c r="CG2" s="150"/>
      <c r="CH2" s="150"/>
      <c r="CI2" s="150"/>
      <c r="CJ2" s="150"/>
      <c r="CK2" s="151"/>
      <c r="CL2" s="147" t="s">
        <v>241</v>
      </c>
      <c r="CM2" s="148"/>
      <c r="CN2" s="149" t="s">
        <v>274</v>
      </c>
      <c r="CO2" s="131" t="s">
        <v>173</v>
      </c>
      <c r="CP2" s="131" t="s">
        <v>275</v>
      </c>
      <c r="CQ2" s="150"/>
      <c r="CR2" s="150"/>
      <c r="CS2" s="150"/>
      <c r="CT2" s="150"/>
      <c r="CU2" s="151"/>
      <c r="CV2" s="147" t="s">
        <v>241</v>
      </c>
      <c r="CW2" s="148"/>
      <c r="CX2" s="149" t="s">
        <v>287</v>
      </c>
      <c r="CY2" s="131" t="s">
        <v>193</v>
      </c>
      <c r="CZ2" s="131" t="s">
        <v>209</v>
      </c>
      <c r="DA2" s="150"/>
      <c r="DB2" s="150"/>
      <c r="DC2" s="150"/>
      <c r="DD2" s="150"/>
      <c r="DE2" s="151"/>
      <c r="DF2" s="147" t="s">
        <v>241</v>
      </c>
      <c r="DG2" s="148"/>
    </row>
    <row r="3" spans="1:232" s="124" customFormat="1" ht="18" customHeight="1" x14ac:dyDescent="0.3">
      <c r="A3" s="348"/>
      <c r="B3" s="168" t="str">
        <f>HLOOKUP(Introduction!$G$4,nametranslations,152,FALSE)</f>
        <v>Definition</v>
      </c>
      <c r="C3" s="133" t="str">
        <f>HLOOKUP(Introduction!$G$4,nametranslations,102,FALSE)</f>
        <v>Estimates (%)</v>
      </c>
      <c r="D3" s="134" t="str">
        <f>HLOOKUP(Introduction!$G$4,nametranslations,24,FALSE)</f>
        <v>Total</v>
      </c>
      <c r="E3" s="135" t="str">
        <f>HLOOKUP(Introduction!$G$4,nametranslations,26,FALSE)</f>
        <v>Urban</v>
      </c>
      <c r="F3" s="135" t="str">
        <f>HLOOKUP(Introduction!$G$4,nametranslations,25,FALSE)</f>
        <v>Rural</v>
      </c>
      <c r="G3" s="135" t="str">
        <f>HLOOKUP(Introduction!$G$4,nametranslations,27,FALSE)</f>
        <v>Pre-primary</v>
      </c>
      <c r="H3" s="135" t="str">
        <f>HLOOKUP(Introduction!$G$4,nametranslations,28,FALSE)</f>
        <v>Primary</v>
      </c>
      <c r="I3" s="136" t="str">
        <f>HLOOKUP(Introduction!$G$4,nametranslations,29,FALSE)</f>
        <v>Secondary</v>
      </c>
      <c r="J3" s="122"/>
      <c r="K3" s="137"/>
      <c r="L3" s="168" t="str">
        <f>HLOOKUP(Introduction!$G$4,nametranslations,152,FALSE)</f>
        <v>Definition</v>
      </c>
      <c r="M3" s="133" t="str">
        <f>HLOOKUP(Introduction!$G$4,nametranslations,102,FALSE)</f>
        <v>Estimates (%)</v>
      </c>
      <c r="N3" s="134" t="str">
        <f>HLOOKUP(Introduction!$G$4,nametranslations,24,FALSE)</f>
        <v>Total</v>
      </c>
      <c r="O3" s="135" t="str">
        <f>HLOOKUP(Introduction!$G$4,nametranslations,26,FALSE)</f>
        <v>Urban</v>
      </c>
      <c r="P3" s="135" t="str">
        <f>HLOOKUP(Introduction!$G$4,nametranslations,25,FALSE)</f>
        <v>Rural</v>
      </c>
      <c r="Q3" s="135" t="str">
        <f>HLOOKUP(Introduction!$G$4,nametranslations,27,FALSE)</f>
        <v>Pre-primary</v>
      </c>
      <c r="R3" s="135" t="str">
        <f>HLOOKUP(Introduction!$G$4,nametranslations,28,FALSE)</f>
        <v>Primary</v>
      </c>
      <c r="S3" s="136" t="str">
        <f>HLOOKUP(Introduction!$G$4,nametranslations,29,FALSE)</f>
        <v>Secondary</v>
      </c>
      <c r="T3" s="122"/>
      <c r="U3" s="137"/>
      <c r="V3" s="168" t="str">
        <f>HLOOKUP(Introduction!$G$4,nametranslations,152,FALSE)</f>
        <v>Definition</v>
      </c>
      <c r="W3" s="133" t="str">
        <f>HLOOKUP(Introduction!$G$4,nametranslations,102,FALSE)</f>
        <v>Estimates (%)</v>
      </c>
      <c r="X3" s="134" t="str">
        <f>HLOOKUP(Introduction!$G$4,nametranslations,24,FALSE)</f>
        <v>Total</v>
      </c>
      <c r="Y3" s="135" t="str">
        <f>HLOOKUP(Introduction!$G$4,nametranslations,26,FALSE)</f>
        <v>Urban</v>
      </c>
      <c r="Z3" s="135" t="str">
        <f>HLOOKUP(Introduction!$G$4,nametranslations,25,FALSE)</f>
        <v>Rural</v>
      </c>
      <c r="AA3" s="135" t="str">
        <f>HLOOKUP(Introduction!$G$4,nametranslations,27,FALSE)</f>
        <v>Pre-primary</v>
      </c>
      <c r="AB3" s="135" t="str">
        <f>HLOOKUP(Introduction!$G$4,nametranslations,28,FALSE)</f>
        <v>Primary</v>
      </c>
      <c r="AC3" s="136" t="str">
        <f>HLOOKUP(Introduction!$G$4,nametranslations,29,FALSE)</f>
        <v>Secondary</v>
      </c>
      <c r="AD3" s="122"/>
      <c r="AE3" s="137"/>
      <c r="AF3" s="168" t="str">
        <f>HLOOKUP(Introduction!$G$4,nametranslations,152,FALSE)</f>
        <v>Definition</v>
      </c>
      <c r="AG3" s="133" t="str">
        <f>HLOOKUP(Introduction!$G$4,nametranslations,102,FALSE)</f>
        <v>Estimates (%)</v>
      </c>
      <c r="AH3" s="134" t="str">
        <f>HLOOKUP(Introduction!$G$4,nametranslations,24,FALSE)</f>
        <v>Total</v>
      </c>
      <c r="AI3" s="135" t="str">
        <f>HLOOKUP(Introduction!$G$4,nametranslations,26,FALSE)</f>
        <v>Urban</v>
      </c>
      <c r="AJ3" s="135" t="str">
        <f>HLOOKUP(Introduction!$G$4,nametranslations,25,FALSE)</f>
        <v>Rural</v>
      </c>
      <c r="AK3" s="135" t="str">
        <f>HLOOKUP(Introduction!$G$4,nametranslations,27,FALSE)</f>
        <v>Pre-primary</v>
      </c>
      <c r="AL3" s="135" t="str">
        <f>HLOOKUP(Introduction!$G$4,nametranslations,28,FALSE)</f>
        <v>Primary</v>
      </c>
      <c r="AM3" s="136" t="str">
        <f>HLOOKUP(Introduction!$G$4,nametranslations,29,FALSE)</f>
        <v>Secondary</v>
      </c>
      <c r="AN3" s="122"/>
      <c r="AO3" s="137"/>
      <c r="AP3" s="168" t="str">
        <f>HLOOKUP(Introduction!$G$4,nametranslations,152,FALSE)</f>
        <v>Definition</v>
      </c>
      <c r="AQ3" s="133" t="str">
        <f>HLOOKUP(Introduction!$G$4,nametranslations,102,FALSE)</f>
        <v>Estimates (%)</v>
      </c>
      <c r="AR3" s="134" t="str">
        <f>HLOOKUP(Introduction!$G$4,nametranslations,24,FALSE)</f>
        <v>Total</v>
      </c>
      <c r="AS3" s="135" t="str">
        <f>HLOOKUP(Introduction!$G$4,nametranslations,26,FALSE)</f>
        <v>Urban</v>
      </c>
      <c r="AT3" s="135" t="str">
        <f>HLOOKUP(Introduction!$G$4,nametranslations,25,FALSE)</f>
        <v>Rural</v>
      </c>
      <c r="AU3" s="135" t="str">
        <f>HLOOKUP(Introduction!$G$4,nametranslations,27,FALSE)</f>
        <v>Pre-primary</v>
      </c>
      <c r="AV3" s="135" t="str">
        <f>HLOOKUP(Introduction!$G$4,nametranslations,28,FALSE)</f>
        <v>Primary</v>
      </c>
      <c r="AW3" s="136" t="str">
        <f>HLOOKUP(Introduction!$G$4,nametranslations,29,FALSE)</f>
        <v>Secondary</v>
      </c>
      <c r="AX3" s="122"/>
      <c r="AY3" s="137"/>
      <c r="AZ3" s="168" t="str">
        <f>HLOOKUP(Introduction!$G$4,nametranslations,152,FALSE)</f>
        <v>Definition</v>
      </c>
      <c r="BA3" s="133" t="str">
        <f>HLOOKUP(Introduction!$G$4,nametranslations,102,FALSE)</f>
        <v>Estimates (%)</v>
      </c>
      <c r="BB3" s="134" t="str">
        <f>HLOOKUP(Introduction!$G$4,nametranslations,24,FALSE)</f>
        <v>Total</v>
      </c>
      <c r="BC3" s="135" t="str">
        <f>HLOOKUP(Introduction!$G$4,nametranslations,26,FALSE)</f>
        <v>Urban</v>
      </c>
      <c r="BD3" s="135" t="str">
        <f>HLOOKUP(Introduction!$G$4,nametranslations,25,FALSE)</f>
        <v>Rural</v>
      </c>
      <c r="BE3" s="135" t="str">
        <f>HLOOKUP(Introduction!$G$4,nametranslations,27,FALSE)</f>
        <v>Pre-primary</v>
      </c>
      <c r="BF3" s="135" t="str">
        <f>HLOOKUP(Introduction!$G$4,nametranslations,28,FALSE)</f>
        <v>Primary</v>
      </c>
      <c r="BG3" s="136" t="str">
        <f>HLOOKUP(Introduction!$G$4,nametranslations,29,FALSE)</f>
        <v>Secondary</v>
      </c>
      <c r="BH3" s="122"/>
      <c r="BI3" s="137"/>
      <c r="BJ3" s="168" t="str">
        <f>HLOOKUP(Introduction!$G$4,nametranslations,152,FALSE)</f>
        <v>Definition</v>
      </c>
      <c r="BK3" s="133" t="str">
        <f>HLOOKUP(Introduction!$G$4,nametranslations,102,FALSE)</f>
        <v>Estimates (%)</v>
      </c>
      <c r="BL3" s="134" t="str">
        <f>HLOOKUP(Introduction!$G$4,nametranslations,24,FALSE)</f>
        <v>Total</v>
      </c>
      <c r="BM3" s="135" t="str">
        <f>HLOOKUP(Introduction!$G$4,nametranslations,26,FALSE)</f>
        <v>Urban</v>
      </c>
      <c r="BN3" s="135" t="str">
        <f>HLOOKUP(Introduction!$G$4,nametranslations,25,FALSE)</f>
        <v>Rural</v>
      </c>
      <c r="BO3" s="135" t="str">
        <f>HLOOKUP(Introduction!$G$4,nametranslations,27,FALSE)</f>
        <v>Pre-primary</v>
      </c>
      <c r="BP3" s="135" t="str">
        <f>HLOOKUP(Introduction!$G$4,nametranslations,28,FALSE)</f>
        <v>Primary</v>
      </c>
      <c r="BQ3" s="136" t="str">
        <f>HLOOKUP(Introduction!$G$4,nametranslations,29,FALSE)</f>
        <v>Secondary</v>
      </c>
      <c r="BR3" s="122"/>
      <c r="BS3" s="137"/>
      <c r="BT3" s="168" t="str">
        <f>HLOOKUP(Introduction!$G$4,nametranslations,152,FALSE)</f>
        <v>Definition</v>
      </c>
      <c r="BU3" s="133" t="str">
        <f>HLOOKUP(Introduction!$G$4,nametranslations,102,FALSE)</f>
        <v>Estimates (%)</v>
      </c>
      <c r="BV3" s="134" t="str">
        <f>HLOOKUP(Introduction!$G$4,nametranslations,24,FALSE)</f>
        <v>Total</v>
      </c>
      <c r="BW3" s="135" t="str">
        <f>HLOOKUP(Introduction!$G$4,nametranslations,26,FALSE)</f>
        <v>Urban</v>
      </c>
      <c r="BX3" s="135" t="str">
        <f>HLOOKUP(Introduction!$G$4,nametranslations,25,FALSE)</f>
        <v>Rural</v>
      </c>
      <c r="BY3" s="135" t="str">
        <f>HLOOKUP(Introduction!$G$4,nametranslations,27,FALSE)</f>
        <v>Pre-primary</v>
      </c>
      <c r="BZ3" s="135" t="str">
        <f>HLOOKUP(Introduction!$G$4,nametranslations,28,FALSE)</f>
        <v>Primary</v>
      </c>
      <c r="CA3" s="136" t="str">
        <f>HLOOKUP(Introduction!$G$4,nametranslations,29,FALSE)</f>
        <v>Secondary</v>
      </c>
      <c r="CB3" s="122"/>
      <c r="CC3" s="137"/>
      <c r="CD3" s="168" t="str">
        <f>HLOOKUP(Introduction!$G$4,nametranslations,152,FALSE)</f>
        <v>Definition</v>
      </c>
      <c r="CE3" s="133" t="str">
        <f>HLOOKUP(Introduction!$G$4,nametranslations,102,FALSE)</f>
        <v>Estimates (%)</v>
      </c>
      <c r="CF3" s="134" t="str">
        <f>HLOOKUP(Introduction!$G$4,nametranslations,24,FALSE)</f>
        <v>Total</v>
      </c>
      <c r="CG3" s="135" t="str">
        <f>HLOOKUP(Introduction!$G$4,nametranslations,26,FALSE)</f>
        <v>Urban</v>
      </c>
      <c r="CH3" s="135" t="str">
        <f>HLOOKUP(Introduction!$G$4,nametranslations,25,FALSE)</f>
        <v>Rural</v>
      </c>
      <c r="CI3" s="135" t="str">
        <f>HLOOKUP(Introduction!$G$4,nametranslations,27,FALSE)</f>
        <v>Pre-primary</v>
      </c>
      <c r="CJ3" s="135" t="str">
        <f>HLOOKUP(Introduction!$G$4,nametranslations,28,FALSE)</f>
        <v>Primary</v>
      </c>
      <c r="CK3" s="136" t="str">
        <f>HLOOKUP(Introduction!$G$4,nametranslations,29,FALSE)</f>
        <v>Secondary</v>
      </c>
      <c r="CL3" s="122"/>
      <c r="CM3" s="137"/>
      <c r="CN3" s="168" t="str">
        <f>HLOOKUP(Introduction!$G$4,nametranslations,152,FALSE)</f>
        <v>Definition</v>
      </c>
      <c r="CO3" s="133" t="str">
        <f>HLOOKUP(Introduction!$G$4,nametranslations,102,FALSE)</f>
        <v>Estimates (%)</v>
      </c>
      <c r="CP3" s="134" t="str">
        <f>HLOOKUP(Introduction!$G$4,nametranslations,24,FALSE)</f>
        <v>Total</v>
      </c>
      <c r="CQ3" s="135" t="str">
        <f>HLOOKUP(Introduction!$G$4,nametranslations,26,FALSE)</f>
        <v>Urban</v>
      </c>
      <c r="CR3" s="135" t="str">
        <f>HLOOKUP(Introduction!$G$4,nametranslations,25,FALSE)</f>
        <v>Rural</v>
      </c>
      <c r="CS3" s="135" t="str">
        <f>HLOOKUP(Introduction!$G$4,nametranslations,27,FALSE)</f>
        <v>Pre-primary</v>
      </c>
      <c r="CT3" s="135" t="str">
        <f>HLOOKUP(Introduction!$G$4,nametranslations,28,FALSE)</f>
        <v>Primary</v>
      </c>
      <c r="CU3" s="136" t="str">
        <f>HLOOKUP(Introduction!$G$4,nametranslations,29,FALSE)</f>
        <v>Secondary</v>
      </c>
      <c r="CV3" s="122"/>
      <c r="CW3" s="137"/>
      <c r="CX3" s="168" t="str">
        <f>HLOOKUP(Introduction!$G$4,nametranslations,152,FALSE)</f>
        <v>Definition</v>
      </c>
      <c r="CY3" s="133" t="str">
        <f>HLOOKUP(Introduction!$G$4,nametranslations,102,FALSE)</f>
        <v>Estimates (%)</v>
      </c>
      <c r="CZ3" s="134" t="str">
        <f>HLOOKUP(Introduction!$G$4,nametranslations,24,FALSE)</f>
        <v>Total</v>
      </c>
      <c r="DA3" s="135" t="str">
        <f>HLOOKUP(Introduction!$G$4,nametranslations,26,FALSE)</f>
        <v>Urban</v>
      </c>
      <c r="DB3" s="135" t="str">
        <f>HLOOKUP(Introduction!$G$4,nametranslations,25,FALSE)</f>
        <v>Rural</v>
      </c>
      <c r="DC3" s="135" t="str">
        <f>HLOOKUP(Introduction!$G$4,nametranslations,27,FALSE)</f>
        <v>Pre-primary</v>
      </c>
      <c r="DD3" s="135" t="str">
        <f>HLOOKUP(Introduction!$G$4,nametranslations,28,FALSE)</f>
        <v>Primary</v>
      </c>
      <c r="DE3" s="136" t="str">
        <f>HLOOKUP(Introduction!$G$4,nametranslations,29,FALSE)</f>
        <v>Secondary</v>
      </c>
      <c r="DF3" s="122"/>
      <c r="DG3" s="137"/>
      <c r="DH3" s="123"/>
      <c r="DR3" s="123"/>
      <c r="EB3" s="123"/>
      <c r="EL3" s="123"/>
      <c r="EV3" s="123"/>
      <c r="FF3" s="123"/>
      <c r="FP3" s="123"/>
      <c r="FZ3" s="123"/>
      <c r="GJ3" s="123"/>
      <c r="GT3" s="123"/>
      <c r="HD3" s="123"/>
      <c r="HN3" s="123"/>
      <c r="HX3" s="123"/>
    </row>
    <row r="4" spans="1:232" s="2" customFormat="1" x14ac:dyDescent="0.3">
      <c r="A4" s="636" t="str">
        <f>IF(ISBLANK('Data Summary'!A6),"",'Data Summary'!A6)</f>
        <v>TLS_2010_EMIS</v>
      </c>
      <c r="B4" s="53"/>
      <c r="C4" s="98" t="str">
        <f>HLOOKUP(Introduction!$G$4,nametranslations,118,FALSE)</f>
        <v>No facility</v>
      </c>
      <c r="D4" s="7">
        <f t="shared" ref="D4:I4" si="0">IF(COUNTA(D14)=0,"",D14)</f>
        <v>8.11</v>
      </c>
      <c r="E4" s="7" t="str">
        <f t="shared" si="0"/>
        <v/>
      </c>
      <c r="F4" s="7" t="str">
        <f t="shared" si="0"/>
        <v/>
      </c>
      <c r="G4" s="7" t="str">
        <f t="shared" si="0"/>
        <v/>
      </c>
      <c r="H4" s="7">
        <f t="shared" si="0"/>
        <v>7.51</v>
      </c>
      <c r="I4" s="23">
        <f t="shared" si="0"/>
        <v>16.48</v>
      </c>
      <c r="J4" s="18"/>
      <c r="K4" s="12"/>
      <c r="L4" s="53"/>
      <c r="M4" s="98" t="str">
        <f>HLOOKUP(Introduction!$G$4,nametranslations,118,FALSE)</f>
        <v>No facility</v>
      </c>
      <c r="N4" s="7">
        <f t="shared" ref="N4:S4" si="1">IF(COUNTA(N14)=0,"",N14)</f>
        <v>11.747430249632892</v>
      </c>
      <c r="O4" s="7" t="str">
        <f t="shared" si="1"/>
        <v/>
      </c>
      <c r="P4" s="7" t="str">
        <f t="shared" si="1"/>
        <v/>
      </c>
      <c r="Q4" s="7" t="str">
        <f t="shared" si="1"/>
        <v/>
      </c>
      <c r="R4" s="7">
        <f t="shared" si="1"/>
        <v>10.62992125984252</v>
      </c>
      <c r="S4" s="23">
        <f t="shared" si="1"/>
        <v>27.173913043478258</v>
      </c>
      <c r="T4" s="18"/>
      <c r="U4" s="12"/>
      <c r="V4" s="53" t="s">
        <v>225</v>
      </c>
      <c r="W4" s="98" t="str">
        <f>HLOOKUP(Introduction!$G$4,nametranslations,118,FALSE)</f>
        <v>No facility</v>
      </c>
      <c r="X4" s="7">
        <f t="shared" ref="X4:AC4" si="2">IF(COUNTA(X14)=0,"",X14)</f>
        <v>14.5</v>
      </c>
      <c r="Y4" s="7" t="str">
        <f t="shared" si="2"/>
        <v/>
      </c>
      <c r="Z4" s="7" t="str">
        <f t="shared" si="2"/>
        <v/>
      </c>
      <c r="AA4" s="7" t="str">
        <f t="shared" si="2"/>
        <v/>
      </c>
      <c r="AB4" s="7">
        <f t="shared" si="2"/>
        <v>14.9</v>
      </c>
      <c r="AC4" s="23">
        <f t="shared" si="2"/>
        <v>7.9</v>
      </c>
      <c r="AD4" s="18"/>
      <c r="AE4" s="12"/>
      <c r="AF4" s="53" t="s">
        <v>225</v>
      </c>
      <c r="AG4" s="98" t="str">
        <f>HLOOKUP(Introduction!$G$4,nametranslations,118,FALSE)</f>
        <v>No facility</v>
      </c>
      <c r="AH4" s="7">
        <f t="shared" ref="AH4:AM4" si="3">IF(COUNTA(AH14)=0,"",AH14)</f>
        <v>9.6999999999999993</v>
      </c>
      <c r="AI4" s="7" t="str">
        <f t="shared" si="3"/>
        <v/>
      </c>
      <c r="AJ4" s="7" t="str">
        <f t="shared" si="3"/>
        <v/>
      </c>
      <c r="AK4" s="7">
        <f t="shared" si="3"/>
        <v>23.7</v>
      </c>
      <c r="AL4" s="7">
        <f t="shared" si="3"/>
        <v>19</v>
      </c>
      <c r="AM4" s="23">
        <f t="shared" si="3"/>
        <v>14.3</v>
      </c>
      <c r="AN4" s="18"/>
      <c r="AO4" s="12"/>
      <c r="AP4" s="53"/>
      <c r="AQ4" s="98" t="str">
        <f>HLOOKUP(Introduction!$G$4,nametranslations,118,FALSE)</f>
        <v>No facility</v>
      </c>
      <c r="AR4" s="7" t="str">
        <f t="shared" ref="AR4:AW4" si="4">IF(COUNTA(AR14)=0,"",AR14)</f>
        <v/>
      </c>
      <c r="AS4" s="7" t="str">
        <f t="shared" si="4"/>
        <v/>
      </c>
      <c r="AT4" s="7" t="str">
        <f t="shared" si="4"/>
        <v/>
      </c>
      <c r="AU4" s="7" t="str">
        <f t="shared" si="4"/>
        <v/>
      </c>
      <c r="AV4" s="7" t="str">
        <f t="shared" si="4"/>
        <v/>
      </c>
      <c r="AW4" s="23" t="str">
        <f t="shared" si="4"/>
        <v/>
      </c>
      <c r="AX4" s="18"/>
      <c r="AY4" s="12"/>
      <c r="AZ4" s="53"/>
      <c r="BA4" s="98" t="str">
        <f>HLOOKUP(Introduction!$G$4,nametranslations,118,FALSE)</f>
        <v>No facility</v>
      </c>
      <c r="BB4" s="7" t="str">
        <f t="shared" ref="BB4:BG4" si="5">IF(COUNTA(BB14)=0,"",BB14)</f>
        <v/>
      </c>
      <c r="BC4" s="7" t="str">
        <f t="shared" si="5"/>
        <v/>
      </c>
      <c r="BD4" s="7" t="str">
        <f t="shared" si="5"/>
        <v/>
      </c>
      <c r="BE4" s="7" t="str">
        <f t="shared" si="5"/>
        <v/>
      </c>
      <c r="BF4" s="7" t="str">
        <f t="shared" si="5"/>
        <v/>
      </c>
      <c r="BG4" s="23" t="str">
        <f t="shared" si="5"/>
        <v/>
      </c>
      <c r="BH4" s="18"/>
      <c r="BI4" s="12"/>
      <c r="BJ4" s="53"/>
      <c r="BK4" s="98" t="str">
        <f>HLOOKUP(Introduction!$G$4,nametranslations,118,FALSE)</f>
        <v>No facility</v>
      </c>
      <c r="BL4" s="7" t="str">
        <f t="shared" ref="BL4:BQ4" si="6">IF(COUNTA(BL14)=0,"",BL14)</f>
        <v/>
      </c>
      <c r="BM4" s="7" t="str">
        <f t="shared" si="6"/>
        <v/>
      </c>
      <c r="BN4" s="7" t="str">
        <f t="shared" si="6"/>
        <v/>
      </c>
      <c r="BO4" s="7" t="str">
        <f t="shared" si="6"/>
        <v/>
      </c>
      <c r="BP4" s="7" t="str">
        <f t="shared" si="6"/>
        <v/>
      </c>
      <c r="BQ4" s="23" t="str">
        <f t="shared" si="6"/>
        <v/>
      </c>
      <c r="BR4" s="18"/>
      <c r="BS4" s="12"/>
      <c r="BT4" s="53"/>
      <c r="BU4" s="98" t="str">
        <f>HLOOKUP(Introduction!$G$4,nametranslations,118,FALSE)</f>
        <v>No facility</v>
      </c>
      <c r="BV4" s="7" t="str">
        <f t="shared" ref="BV4:CA4" si="7">IF(COUNTA(BV14)=0,"",BV14)</f>
        <v/>
      </c>
      <c r="BW4" s="7" t="str">
        <f t="shared" si="7"/>
        <v/>
      </c>
      <c r="BX4" s="7" t="str">
        <f t="shared" si="7"/>
        <v/>
      </c>
      <c r="BY4" s="7" t="str">
        <f t="shared" si="7"/>
        <v/>
      </c>
      <c r="BZ4" s="7" t="str">
        <f t="shared" si="7"/>
        <v/>
      </c>
      <c r="CA4" s="23" t="str">
        <f t="shared" si="7"/>
        <v/>
      </c>
      <c r="CB4" s="18"/>
      <c r="CC4" s="12"/>
      <c r="CD4" s="53"/>
      <c r="CE4" s="98" t="str">
        <f>HLOOKUP(Introduction!$G$4,nametranslations,118,FALSE)</f>
        <v>No facility</v>
      </c>
      <c r="CF4" s="7" t="str">
        <f t="shared" ref="CF4:CK4" si="8">IF(COUNTA(CF14)=0,"",CF14)</f>
        <v/>
      </c>
      <c r="CG4" s="7" t="str">
        <f t="shared" si="8"/>
        <v/>
      </c>
      <c r="CH4" s="7" t="str">
        <f t="shared" si="8"/>
        <v/>
      </c>
      <c r="CI4" s="7" t="str">
        <f t="shared" si="8"/>
        <v/>
      </c>
      <c r="CJ4" s="7" t="str">
        <f t="shared" si="8"/>
        <v/>
      </c>
      <c r="CK4" s="23" t="str">
        <f t="shared" si="8"/>
        <v/>
      </c>
      <c r="CL4" s="18"/>
      <c r="CM4" s="12"/>
      <c r="CN4" s="53"/>
      <c r="CO4" s="98" t="str">
        <f>HLOOKUP(Introduction!$G$4,nametranslations,118,FALSE)</f>
        <v>No facility</v>
      </c>
      <c r="CP4" s="7">
        <f t="shared" ref="CP4:CU4" si="9">IF(COUNTA(CP14)=0,"",CP14)</f>
        <v>32.982086406743946</v>
      </c>
      <c r="CQ4" s="7" t="str">
        <f t="shared" si="9"/>
        <v/>
      </c>
      <c r="CR4" s="7" t="str">
        <f t="shared" si="9"/>
        <v/>
      </c>
      <c r="CS4" s="7">
        <f t="shared" si="9"/>
        <v>59.550561797752813</v>
      </c>
      <c r="CT4" s="7">
        <f t="shared" si="9"/>
        <v>25.155763239875391</v>
      </c>
      <c r="CU4" s="23">
        <f t="shared" si="9"/>
        <v>22.485207100591719</v>
      </c>
      <c r="CV4" s="18"/>
      <c r="CW4" s="12"/>
      <c r="CX4" s="53"/>
      <c r="CY4" s="98" t="str">
        <f>HLOOKUP(Introduction!$G$4,nametranslations,118,FALSE)</f>
        <v>No facility</v>
      </c>
      <c r="CZ4" s="7">
        <f t="shared" ref="CZ4:DE4" si="10">IF(COUNTA(CZ14)=0,"",CZ14)</f>
        <v>1.2199999999999989</v>
      </c>
      <c r="DA4" s="7" t="str">
        <f t="shared" si="10"/>
        <v/>
      </c>
      <c r="DB4" s="7" t="str">
        <f t="shared" si="10"/>
        <v/>
      </c>
      <c r="DC4" s="7" t="str">
        <f t="shared" si="10"/>
        <v/>
      </c>
      <c r="DD4" s="7">
        <f t="shared" si="10"/>
        <v>0</v>
      </c>
      <c r="DE4" s="23">
        <f t="shared" si="10"/>
        <v>96.02</v>
      </c>
      <c r="DF4" s="18"/>
      <c r="DG4" s="12"/>
      <c r="DH4" s="60"/>
      <c r="DR4" s="60"/>
      <c r="EB4" s="60"/>
      <c r="EL4" s="60"/>
      <c r="EV4" s="60"/>
      <c r="FF4" s="60"/>
      <c r="FP4" s="60"/>
      <c r="FZ4" s="60"/>
      <c r="GJ4" s="60"/>
      <c r="GT4" s="60"/>
      <c r="HD4" s="60"/>
      <c r="HN4" s="60"/>
      <c r="HX4" s="60"/>
    </row>
    <row r="5" spans="1:232" s="2" customFormat="1" x14ac:dyDescent="0.3">
      <c r="A5" s="636" t="str">
        <f ca="1">IF(ISBLANK('Data Summary'!A7),"",'Data Summary'!A7)</f>
        <v>TLS_2011_EMIS</v>
      </c>
      <c r="B5" s="53"/>
      <c r="C5" s="98" t="str">
        <f>HLOOKUP(Introduction!$G$4,nametranslations,104,FALSE)</f>
        <v>Unimproved</v>
      </c>
      <c r="D5" s="7">
        <f>IF((COUNTA(D15:D26)=0)+(COUNTA(D14)=0),"",100-D14-SUMPRODUCT(C15:C26,D15:D26))</f>
        <v>31.749882005899707</v>
      </c>
      <c r="E5" s="7" t="str">
        <f>IF((COUNTA(E15:E26)=0)+(COUNTA(E14)=0),"",100-E14-SUMPRODUCT(C15:C26,E15:E26))</f>
        <v/>
      </c>
      <c r="F5" s="7" t="str">
        <f>IF((COUNTA(F15:F26)=0)+(COUNTA(F14)=0),"",100-F14-SUMPRODUCT(C15:C26,F15:F26))</f>
        <v/>
      </c>
      <c r="G5" s="7" t="str">
        <f>IF((COUNTA(G15:G26)=0)+(COUNTA(G14)=0),"",100-G14-SUMPRODUCT(C15:C26,G15:G26))</f>
        <v/>
      </c>
      <c r="H5" s="7">
        <f>IF((COUNTA(H15:H26)=0)+(COUNTA(H14)=0),"",100-H14-SUMPRODUCT(C15:C26,H15:H26))</f>
        <v>31.857588932806323</v>
      </c>
      <c r="I5" s="23">
        <f>IF((COUNTA(I15:I26)=0)+(COUNTA(I14)=0),"",100-I14-SUMPRODUCT(C15:C26,I15:I26))</f>
        <v>30.223296703296697</v>
      </c>
      <c r="J5" s="18"/>
      <c r="K5" s="12"/>
      <c r="L5" s="53"/>
      <c r="M5" s="98" t="str">
        <f>HLOOKUP(Introduction!$G$4,nametranslations,104,FALSE)</f>
        <v>Unimproved</v>
      </c>
      <c r="N5" s="7">
        <f>IF((COUNTA(N15:N26)=0)+(COUNTA(N14)=0),"",100-N14-SUMPRODUCT(M15:M26,N15:N26))</f>
        <v>28.230543318649055</v>
      </c>
      <c r="O5" s="7" t="str">
        <f>IF((COUNTA(O15:O26)=0)+(COUNTA(O14)=0),"",100-O14-SUMPRODUCT(M15:M26,O15:O26))</f>
        <v/>
      </c>
      <c r="P5" s="7" t="str">
        <f>IF((COUNTA(P15:P26)=0)+(COUNTA(P14)=0),"",100-P14-SUMPRODUCT(M15:M26,P15:P26))</f>
        <v/>
      </c>
      <c r="Q5" s="7" t="str">
        <f>IF((COUNTA(Q15:Q26)=0)+(COUNTA(Q14)=0),"",100-Q14-SUMPRODUCT(M15:M26,Q15:Q26))</f>
        <v/>
      </c>
      <c r="R5" s="7">
        <f>IF((COUNTA(R15:R26)=0)+(COUNTA(R14)=0),"",100-R14-SUMPRODUCT(M15:M26,R15:R26))</f>
        <v>28.897637795275593</v>
      </c>
      <c r="S5" s="23">
        <f>IF((COUNTA(S15:S26)=0)+(COUNTA(S14)=0),"",100-S14-SUMPRODUCT(M15:M26,S15:S26))</f>
        <v>19.021739130434796</v>
      </c>
      <c r="T5" s="18"/>
      <c r="U5" s="12"/>
      <c r="V5" s="53" t="s">
        <v>223</v>
      </c>
      <c r="W5" s="98" t="str">
        <f>HLOOKUP(Introduction!$G$4,nametranslations,104,FALSE)</f>
        <v>Unimproved</v>
      </c>
      <c r="X5" s="7">
        <f>IF((COUNTA(X15:X26)=0)+(COUNTA(X14)=0),"",100-X14-SUMPRODUCT(W15:W26,X15:X26))</f>
        <v>14.349999999999994</v>
      </c>
      <c r="Y5" s="7" t="str">
        <f>IF((COUNTA(Y15:Y26)=0)+(COUNTA(Y14)=0),"",100-Y14-SUMPRODUCT(W15:W26,Y15:Y26))</f>
        <v/>
      </c>
      <c r="Z5" s="7" t="str">
        <f>IF((COUNTA(Z15:Z26)=0)+(COUNTA(Z14)=0),"",100-Z14-SUMPRODUCT(W15:W26,Z15:Z26))</f>
        <v/>
      </c>
      <c r="AA5" s="7" t="str">
        <f>IF((COUNTA(AA15:AA26)=0)+(COUNTA(AA14)=0),"",100-AA14-SUMPRODUCT(W15:W26,AA15:AA26))</f>
        <v/>
      </c>
      <c r="AB5" s="7">
        <f>IF((COUNTA(AB15:AB26)=0)+(COUNTA(AB14)=0),"",100-AB14-SUMPRODUCT(W15:W26,AB15:AB26))</f>
        <v>14.900000000000006</v>
      </c>
      <c r="AC5" s="23">
        <f>IF((COUNTA(AC15:AC26)=0)+(COUNTA(AC14)=0),"",100-AC14-SUMPRODUCT(W15:W26,AC15:AC26))</f>
        <v>7.9000000000000057</v>
      </c>
      <c r="AD5" s="18"/>
      <c r="AE5" s="12"/>
      <c r="AF5" s="53" t="s">
        <v>223</v>
      </c>
      <c r="AG5" s="98" t="str">
        <f>HLOOKUP(Introduction!$G$4,nametranslations,104,FALSE)</f>
        <v>Unimproved</v>
      </c>
      <c r="AH5" s="7">
        <f>IF((COUNTA(AH15:AH26)=0)+(COUNTA(AH14)=0),"",100-AH14-SUMPRODUCT(AG15:AG26,AH15:AH26))</f>
        <v>29.07805486284289</v>
      </c>
      <c r="AI5" s="7" t="str">
        <f>IF((COUNTA(AI15:AI26)=0)+(COUNTA(AI14)=0),"",100-AI14-SUMPRODUCT(AG15:AG26,AI15:AI26))</f>
        <v/>
      </c>
      <c r="AJ5" s="7" t="str">
        <f>IF((COUNTA(AJ15:AJ26)=0)+(COUNTA(AJ14)=0),"",100-AJ14-SUMPRODUCT(AG15:AG26,AJ15:AJ26))</f>
        <v/>
      </c>
      <c r="AK5" s="7">
        <f>IF((COUNTA(AK15:AK26)=0)+(COUNTA(AK14)=0),"",100-AK14-SUMPRODUCT(AG15:AG26,AK15:AK26))</f>
        <v>23.735897435897428</v>
      </c>
      <c r="AL5" s="7">
        <f>IF((COUNTA(AL15:AL26)=0)+(COUNTA(AL14)=0),"",100-AL14-SUMPRODUCT(AG15:AG26,AL15:AL26))</f>
        <v>18.971698113207552</v>
      </c>
      <c r="AM5" s="23">
        <f>IF((COUNTA(AM15:AM26)=0)+(COUNTA(AM14)=0),"",100-AM14-SUMPRODUCT(AG15:AG26,AM15:AM26))</f>
        <v>14.271428571428586</v>
      </c>
      <c r="AN5" s="18"/>
      <c r="AO5" s="12"/>
      <c r="AP5" s="53"/>
      <c r="AQ5" s="98"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3" t="str">
        <f>IF((COUNTA(AW15:AW26)=0)+(COUNTA(AW14)=0),"",100-AW14-SUMPRODUCT(AQ15:AQ26,AW15:AW26))</f>
        <v/>
      </c>
      <c r="AX5" s="18"/>
      <c r="AY5" s="12"/>
      <c r="AZ5" s="53"/>
      <c r="BA5" s="98"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3" t="str">
        <f>IF((COUNTA(BG15:BG26)=0)+(COUNTA(BG14)=0),"",100-BG14-SUMPRODUCT(BA15:BA26,BG15:BG26))</f>
        <v/>
      </c>
      <c r="BH5" s="18"/>
      <c r="BI5" s="12"/>
      <c r="BJ5" s="53"/>
      <c r="BK5" s="98"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3" t="str">
        <f>IF((COUNTA(BQ15:BQ26)=0)+(COUNTA(BQ14)=0),"",100-BQ14-SUMPRODUCT(BK15:BK26,BQ15:BQ26))</f>
        <v/>
      </c>
      <c r="BR5" s="18"/>
      <c r="BS5" s="12"/>
      <c r="BT5" s="53"/>
      <c r="BU5" s="98"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3" t="str">
        <f>IF((COUNTA(CA15:CA26)=0)+(COUNTA(CA14)=0),"",100-CA14-SUMPRODUCT(BU15:BU26,CA15:CA26))</f>
        <v/>
      </c>
      <c r="CB5" s="18"/>
      <c r="CC5" s="12"/>
      <c r="CD5" s="53"/>
      <c r="CE5" s="98"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3" t="str">
        <f>IF((COUNTA(CK15:CK26)=0)+(COUNTA(CK14)=0),"",100-CK14-SUMPRODUCT(CE15:CE26,CK15:CK26))</f>
        <v/>
      </c>
      <c r="CL5" s="18"/>
      <c r="CM5" s="12"/>
      <c r="CN5" s="53"/>
      <c r="CO5" s="98"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3" t="str">
        <f>IF((COUNTA(CU15:CU26)=0)+(COUNTA(CU14)=0),"",100-CU14-SUMPRODUCT(CO15:CO26,CU15:CU26))</f>
        <v/>
      </c>
      <c r="CV5" s="18"/>
      <c r="CW5" s="12"/>
      <c r="CX5" s="53"/>
      <c r="CY5" s="98"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3" t="str">
        <f>IF((COUNTA(DE15:DE26)=0)+(COUNTA(DE14)=0),"",100-DE14-SUMPRODUCT(CY15:CY26,DE15:DE26))</f>
        <v/>
      </c>
      <c r="DF5" s="18"/>
      <c r="DG5" s="12"/>
      <c r="DH5" s="60"/>
      <c r="DR5" s="60"/>
      <c r="EB5" s="60"/>
      <c r="EL5" s="60"/>
      <c r="EV5" s="60"/>
      <c r="FF5" s="60"/>
      <c r="FP5" s="60"/>
      <c r="FZ5" s="60"/>
      <c r="GJ5" s="60"/>
      <c r="GT5" s="60"/>
      <c r="HD5" s="60"/>
      <c r="HN5" s="60"/>
      <c r="HX5" s="60"/>
    </row>
    <row r="6" spans="1:232" s="2" customFormat="1" x14ac:dyDescent="0.3">
      <c r="A6" s="636" t="str">
        <f ca="1">IF(ISBLANK('Data Summary'!A8),"",'Data Summary'!A8)</f>
        <v>TLS_2012_EMIS</v>
      </c>
      <c r="B6" s="53"/>
      <c r="C6" s="98" t="str">
        <f>HLOOKUP(Introduction!$G$4,nametranslations,75,FALSE)</f>
        <v>Improved</v>
      </c>
      <c r="D6" s="7">
        <f>IF(COUNTA(D15:D26)=0,"",SUMPRODUCT(D15:D26,C15:C26))</f>
        <v>60.140117994100294</v>
      </c>
      <c r="E6" s="7" t="str">
        <f>IF(COUNTA(E15:E26)=0,"",SUMPRODUCT(E15:E26,C15:C26))</f>
        <v/>
      </c>
      <c r="F6" s="7" t="str">
        <f>IF(COUNTA(F15:F26)=0,"",SUMPRODUCT(F15:F26,C15:C26))</f>
        <v/>
      </c>
      <c r="G6" s="7" t="str">
        <f>IF(COUNTA(G15:G26)=0,"",SUMPRODUCT(G15:G26,C15:C26))</f>
        <v/>
      </c>
      <c r="H6" s="7">
        <f>IF(COUNTA(H15:H26)=0,"",SUMPRODUCT(H15:H26,C15:C26))</f>
        <v>60.632411067193672</v>
      </c>
      <c r="I6" s="23">
        <f>IF(COUNTA(I15:I26)=0,"",SUMPRODUCT(I15:I26,C15:C26))</f>
        <v>53.296703296703299</v>
      </c>
      <c r="J6" s="18"/>
      <c r="K6" s="12"/>
      <c r="L6" s="53"/>
      <c r="M6" s="98" t="str">
        <f>HLOOKUP(Introduction!$G$4,nametranslations,75,FALSE)</f>
        <v>Improved</v>
      </c>
      <c r="N6" s="7">
        <f>IF(COUNTA(N15:N26)=0,"",SUMPRODUCT(N15:N26,M15:M26))</f>
        <v>60.022026431718061</v>
      </c>
      <c r="O6" s="7" t="str">
        <f>IF(COUNTA(O15:O26)=0,"",SUMPRODUCT(O15:O26,M15:M26))</f>
        <v/>
      </c>
      <c r="P6" s="7" t="str">
        <f>IF(COUNTA(P15:P26)=0,"",SUMPRODUCT(P15:P26,M15:M26))</f>
        <v/>
      </c>
      <c r="Q6" s="7" t="str">
        <f>IF(COUNTA(Q15:Q26)=0,"",SUMPRODUCT(Q15:Q26,M15:M26))</f>
        <v/>
      </c>
      <c r="R6" s="7">
        <f>IF(COUNTA(R15:R26)=0,"",SUMPRODUCT(R15:R26,M15:M26))</f>
        <v>60.472440944881889</v>
      </c>
      <c r="S6" s="23">
        <f>IF(COUNTA(S15:S26)=0,"",SUMPRODUCT(S15:S26,M15:M26))</f>
        <v>53.804347826086953</v>
      </c>
      <c r="T6" s="18"/>
      <c r="U6" s="12"/>
      <c r="V6" s="53" t="s">
        <v>201</v>
      </c>
      <c r="W6" s="98" t="str">
        <f>HLOOKUP(Introduction!$G$4,nametranslations,75,FALSE)</f>
        <v>Improved</v>
      </c>
      <c r="X6" s="7">
        <f>IF(COUNTA(X15:X26)=0,"",SUMPRODUCT(X15:X26,W15:W26))</f>
        <v>71.150000000000006</v>
      </c>
      <c r="Y6" s="7" t="str">
        <f>IF(COUNTA(Y15:Y26)=0,"",SUMPRODUCT(Y15:Y26,W15:W26))</f>
        <v/>
      </c>
      <c r="Z6" s="7" t="str">
        <f>IF(COUNTA(Z15:Z26)=0,"",SUMPRODUCT(Z15:Z26,W15:W26))</f>
        <v/>
      </c>
      <c r="AA6" s="7" t="str">
        <f>IF(COUNTA(AA15:AA26)=0,"",SUMPRODUCT(AA15:AA26,W15:W26))</f>
        <v/>
      </c>
      <c r="AB6" s="7">
        <f>IF(COUNTA(AB15:AB26)=0,"",SUMPRODUCT(AB15:AB26,W15:W26))</f>
        <v>70.199999999999989</v>
      </c>
      <c r="AC6" s="23">
        <f>IF(COUNTA(AC15:AC26)=0,"",SUMPRODUCT(AC15:AC26,W15:W26))</f>
        <v>84.199999999999989</v>
      </c>
      <c r="AD6" s="18"/>
      <c r="AE6" s="12"/>
      <c r="AF6" s="53" t="s">
        <v>201</v>
      </c>
      <c r="AG6" s="98" t="str">
        <f>HLOOKUP(Introduction!$G$4,nametranslations,75,FALSE)</f>
        <v>Improved</v>
      </c>
      <c r="AH6" s="7">
        <f>IF(COUNTA(AH15:AH26)=0,"",SUMPRODUCT(AH15:AH26,AG15:AG26))</f>
        <v>61.221945137157107</v>
      </c>
      <c r="AI6" s="7" t="str">
        <f>IF(COUNTA(AI15:AI26)=0,"",SUMPRODUCT(AI15:AI26,AG15:AG26))</f>
        <v/>
      </c>
      <c r="AJ6" s="7" t="str">
        <f>IF(COUNTA(AJ15:AJ26)=0,"",SUMPRODUCT(AJ15:AJ26,AG15:AG26))</f>
        <v/>
      </c>
      <c r="AK6" s="7">
        <f>IF(COUNTA(AK15:AK26)=0,"",SUMPRODUCT(AK15:AK26,AG15:AG26))</f>
        <v>52.564102564102569</v>
      </c>
      <c r="AL6" s="7">
        <f>IF(COUNTA(AL15:AL26)=0,"",SUMPRODUCT(AL15:AL26,AG15:AG26))</f>
        <v>62.028301886792448</v>
      </c>
      <c r="AM6" s="23">
        <f>IF(COUNTA(AM15:AM26)=0,"",SUMPRODUCT(AM15:AM26,AG15:AG26))</f>
        <v>71.428571428571416</v>
      </c>
      <c r="AN6" s="18"/>
      <c r="AO6" s="12"/>
      <c r="AP6" s="53"/>
      <c r="AQ6" s="98"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3" t="str">
        <f>IF(COUNTA(AW15:AW26)=0,"",SUMPRODUCT(AW15:AW26,AQ15:AQ26))</f>
        <v/>
      </c>
      <c r="AX6" s="18"/>
      <c r="AY6" s="12"/>
      <c r="AZ6" s="53"/>
      <c r="BA6" s="98"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3" t="str">
        <f>IF(COUNTA(BG15:BG26)=0,"",SUMPRODUCT(BG15:BG26,BA15:BA26))</f>
        <v/>
      </c>
      <c r="BH6" s="18"/>
      <c r="BI6" s="12"/>
      <c r="BJ6" s="53"/>
      <c r="BK6" s="98"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3" t="str">
        <f>IF(COUNTA(BQ15:BQ26)=0,"",SUMPRODUCT(BQ15:BQ26,BK15:BK26))</f>
        <v/>
      </c>
      <c r="BR6" s="18"/>
      <c r="BS6" s="12"/>
      <c r="BT6" s="53"/>
      <c r="BU6" s="98"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3" t="str">
        <f>IF(COUNTA(CA15:CA26)=0,"",SUMPRODUCT(CA15:CA26,BU15:BU26))</f>
        <v/>
      </c>
      <c r="CB6" s="18"/>
      <c r="CC6" s="12"/>
      <c r="CD6" s="53"/>
      <c r="CE6" s="98"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3" t="str">
        <f>IF(COUNTA(CK15:CK26)=0,"",SUMPRODUCT(CK15:CK26,CE15:CE26))</f>
        <v/>
      </c>
      <c r="CL6" s="18"/>
      <c r="CM6" s="12"/>
      <c r="CN6" s="53"/>
      <c r="CO6" s="98"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3" t="str">
        <f>IF(COUNTA(CU15:CU26)=0,"",SUMPRODUCT(CU15:CU26,CO15:CO26))</f>
        <v/>
      </c>
      <c r="CV6" s="18"/>
      <c r="CW6" s="12"/>
      <c r="CX6" s="53"/>
      <c r="CY6" s="98"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3" t="str">
        <f>IF(COUNTA(DE15:DE26)=0,"",SUMPRODUCT(DE15:DE26,CY15:CY26))</f>
        <v/>
      </c>
      <c r="DF6" s="18"/>
      <c r="DG6" s="12"/>
      <c r="DH6" s="60"/>
      <c r="DR6" s="60"/>
      <c r="EB6" s="60"/>
      <c r="EL6" s="60"/>
      <c r="EV6" s="60"/>
      <c r="FF6" s="60"/>
      <c r="FP6" s="60"/>
      <c r="FZ6" s="60"/>
      <c r="GJ6" s="60"/>
      <c r="GT6" s="60"/>
      <c r="HD6" s="60"/>
      <c r="HN6" s="60"/>
      <c r="HX6" s="60"/>
    </row>
    <row r="7" spans="1:232" s="2" customFormat="1" x14ac:dyDescent="0.3">
      <c r="A7" s="636" t="str">
        <f ca="1">IF(ISBLANK('Data Summary'!A9),"",'Data Summary'!A9)</f>
        <v>TLS_2013_EMIS</v>
      </c>
      <c r="B7" s="53"/>
      <c r="C7" s="99" t="str">
        <f>HLOOKUP(Introduction!$G$4,nametranslations,119,FALSE)</f>
        <v>Usable</v>
      </c>
      <c r="D7" s="100"/>
      <c r="E7" s="100"/>
      <c r="F7" s="100"/>
      <c r="G7" s="100"/>
      <c r="H7" s="100"/>
      <c r="I7" s="38"/>
      <c r="J7" s="18"/>
      <c r="K7" s="12"/>
      <c r="L7" s="53"/>
      <c r="M7" s="99" t="str">
        <f>HLOOKUP(Introduction!$G$4,nametranslations,119,FALSE)</f>
        <v>Usable</v>
      </c>
      <c r="N7" s="100"/>
      <c r="O7" s="100"/>
      <c r="P7" s="100"/>
      <c r="Q7" s="100"/>
      <c r="R7" s="100"/>
      <c r="S7" s="38"/>
      <c r="T7" s="18"/>
      <c r="U7" s="12"/>
      <c r="V7" s="53" t="s">
        <v>198</v>
      </c>
      <c r="W7" s="99" t="str">
        <f>HLOOKUP(Introduction!$G$4,nametranslations,119,FALSE)</f>
        <v>Usable</v>
      </c>
      <c r="X7" s="100">
        <v>40.75</v>
      </c>
      <c r="Y7" s="100"/>
      <c r="Z7" s="100"/>
      <c r="AA7" s="100"/>
      <c r="AB7" s="100">
        <v>40.299999999999997</v>
      </c>
      <c r="AC7" s="38">
        <v>47.4</v>
      </c>
      <c r="AD7" s="18"/>
      <c r="AE7" s="12"/>
      <c r="AF7" s="53" t="s">
        <v>198</v>
      </c>
      <c r="AG7" s="99" t="str">
        <f>HLOOKUP(Introduction!$G$4,nametranslations,119,FALSE)</f>
        <v>Usable</v>
      </c>
      <c r="AH7" s="100">
        <f>(AK7*AK33+AL7*AL33+AM7*AM33)/SUM(AK33:AM33)</f>
        <v>35.099750623441395</v>
      </c>
      <c r="AI7" s="100"/>
      <c r="AJ7" s="100"/>
      <c r="AK7" s="100">
        <v>38.461538461538467</v>
      </c>
      <c r="AL7" s="100">
        <v>34.276729559748425</v>
      </c>
      <c r="AM7" s="38">
        <v>37.755102040816325</v>
      </c>
      <c r="AN7" s="18"/>
      <c r="AO7" s="12"/>
      <c r="AP7" s="53"/>
      <c r="AQ7" s="99" t="str">
        <f>HLOOKUP(Introduction!$G$4,nametranslations,119,FALSE)</f>
        <v>Usable</v>
      </c>
      <c r="AR7" s="100"/>
      <c r="AS7" s="100"/>
      <c r="AT7" s="100"/>
      <c r="AU7" s="100"/>
      <c r="AV7" s="100"/>
      <c r="AW7" s="38"/>
      <c r="AX7" s="18"/>
      <c r="AY7" s="12"/>
      <c r="AZ7" s="53"/>
      <c r="BA7" s="99" t="str">
        <f>HLOOKUP(Introduction!$G$4,nametranslations,119,FALSE)</f>
        <v>Usable</v>
      </c>
      <c r="BB7" s="100"/>
      <c r="BC7" s="100"/>
      <c r="BD7" s="100"/>
      <c r="BE7" s="100"/>
      <c r="BF7" s="100"/>
      <c r="BG7" s="38"/>
      <c r="BH7" s="18"/>
      <c r="BI7" s="12"/>
      <c r="BJ7" s="53"/>
      <c r="BK7" s="99" t="str">
        <f>HLOOKUP(Introduction!$G$4,nametranslations,119,FALSE)</f>
        <v>Usable</v>
      </c>
      <c r="BL7" s="100"/>
      <c r="BM7" s="100"/>
      <c r="BN7" s="100"/>
      <c r="BO7" s="100"/>
      <c r="BP7" s="100"/>
      <c r="BQ7" s="38"/>
      <c r="BR7" s="18"/>
      <c r="BS7" s="12"/>
      <c r="BT7" s="53"/>
      <c r="BU7" s="99" t="str">
        <f>HLOOKUP(Introduction!$G$4,nametranslations,119,FALSE)</f>
        <v>Usable</v>
      </c>
      <c r="BV7" s="100"/>
      <c r="BW7" s="100"/>
      <c r="BX7" s="100"/>
      <c r="BY7" s="100"/>
      <c r="BZ7" s="100"/>
      <c r="CA7" s="38"/>
      <c r="CB7" s="18"/>
      <c r="CC7" s="12"/>
      <c r="CD7" s="53"/>
      <c r="CE7" s="181" t="str">
        <f>HLOOKUP(Introduction!$G$4,nametranslations,119,FALSE)</f>
        <v>Usable</v>
      </c>
      <c r="CF7" s="182">
        <f>7/CF33*100</f>
        <v>6.9306930693069315</v>
      </c>
      <c r="CG7" s="182"/>
      <c r="CH7" s="182"/>
      <c r="CI7" s="182"/>
      <c r="CJ7" s="182"/>
      <c r="CK7" s="38"/>
      <c r="CL7" s="18"/>
      <c r="CM7" s="12"/>
      <c r="CN7" s="53"/>
      <c r="CO7" s="181" t="str">
        <f>HLOOKUP(Introduction!$G$4,nametranslations,119,FALSE)</f>
        <v>Usable</v>
      </c>
      <c r="CP7" s="182"/>
      <c r="CQ7" s="182"/>
      <c r="CR7" s="182"/>
      <c r="CS7" s="182"/>
      <c r="CT7" s="182"/>
      <c r="CU7" s="38"/>
      <c r="CV7" s="18"/>
      <c r="CW7" s="12"/>
      <c r="CX7" s="53"/>
      <c r="CY7" s="99" t="str">
        <f>HLOOKUP(Introduction!$G$4,nametranslations,119,FALSE)</f>
        <v>Usable</v>
      </c>
      <c r="CZ7" s="100"/>
      <c r="DA7" s="100"/>
      <c r="DB7" s="100"/>
      <c r="DC7" s="100"/>
      <c r="DD7" s="100"/>
      <c r="DE7" s="38"/>
      <c r="DF7" s="18"/>
      <c r="DG7" s="12"/>
      <c r="DH7" s="60"/>
      <c r="DR7" s="60"/>
      <c r="EB7" s="60"/>
      <c r="EL7" s="60"/>
      <c r="EV7" s="60"/>
      <c r="FF7" s="60"/>
      <c r="FP7" s="60"/>
      <c r="FZ7" s="60"/>
      <c r="GJ7" s="60"/>
      <c r="GT7" s="60"/>
      <c r="HD7" s="60"/>
      <c r="HN7" s="60"/>
      <c r="HX7" s="60"/>
    </row>
    <row r="8" spans="1:232" s="2" customFormat="1" x14ac:dyDescent="0.3">
      <c r="A8" s="636" t="str">
        <f ca="1">IF(ISBLANK('Data Summary'!A10),"",'Data Summary'!A10)</f>
        <v>TLS_2014_EMIS</v>
      </c>
      <c r="B8" s="53"/>
      <c r="C8" s="99" t="str">
        <f>HLOOKUP(Introduction!$G$4,nametranslations,120,FALSE)</f>
        <v>Single-sex</v>
      </c>
      <c r="D8" s="100"/>
      <c r="E8" s="100"/>
      <c r="F8" s="100"/>
      <c r="G8" s="100"/>
      <c r="H8" s="100"/>
      <c r="I8" s="38"/>
      <c r="J8" s="18"/>
      <c r="K8" s="12"/>
      <c r="L8" s="53"/>
      <c r="M8" s="99" t="str">
        <f>HLOOKUP(Introduction!$G$4,nametranslations,120,FALSE)</f>
        <v>Single-sex</v>
      </c>
      <c r="N8" s="100"/>
      <c r="O8" s="100"/>
      <c r="P8" s="100"/>
      <c r="Q8" s="100"/>
      <c r="R8" s="100"/>
      <c r="S8" s="38"/>
      <c r="T8" s="18"/>
      <c r="U8" s="12"/>
      <c r="V8" s="53"/>
      <c r="W8" s="99" t="str">
        <f>HLOOKUP(Introduction!$G$4,nametranslations,120,FALSE)</f>
        <v>Single-sex</v>
      </c>
      <c r="X8" s="100"/>
      <c r="Y8" s="100"/>
      <c r="Z8" s="100"/>
      <c r="AA8" s="100"/>
      <c r="AB8" s="100"/>
      <c r="AC8" s="38"/>
      <c r="AD8" s="18"/>
      <c r="AE8" s="12"/>
      <c r="AF8" s="53"/>
      <c r="AG8" s="99" t="str">
        <f>HLOOKUP(Introduction!$G$4,nametranslations,120,FALSE)</f>
        <v>Single-sex</v>
      </c>
      <c r="AH8" s="100"/>
      <c r="AI8" s="100"/>
      <c r="AJ8" s="100"/>
      <c r="AK8" s="100"/>
      <c r="AL8" s="100"/>
      <c r="AM8" s="38"/>
      <c r="AN8" s="18"/>
      <c r="AO8" s="12"/>
      <c r="AP8" s="53"/>
      <c r="AQ8" s="99" t="str">
        <f>HLOOKUP(Introduction!$G$4,nametranslations,120,FALSE)</f>
        <v>Single-sex</v>
      </c>
      <c r="AR8" s="100"/>
      <c r="AS8" s="100"/>
      <c r="AT8" s="100"/>
      <c r="AU8" s="100"/>
      <c r="AV8" s="100"/>
      <c r="AW8" s="38"/>
      <c r="AX8" s="18"/>
      <c r="AY8" s="12"/>
      <c r="AZ8" s="53"/>
      <c r="BA8" s="99" t="str">
        <f>HLOOKUP(Introduction!$G$4,nametranslations,120,FALSE)</f>
        <v>Single-sex</v>
      </c>
      <c r="BB8" s="100"/>
      <c r="BC8" s="100"/>
      <c r="BD8" s="100"/>
      <c r="BE8" s="100"/>
      <c r="BF8" s="100"/>
      <c r="BG8" s="38"/>
      <c r="BH8" s="18"/>
      <c r="BI8" s="12"/>
      <c r="BJ8" s="53"/>
      <c r="BK8" s="99" t="str">
        <f>HLOOKUP(Introduction!$G$4,nametranslations,120,FALSE)</f>
        <v>Single-sex</v>
      </c>
      <c r="BL8" s="100"/>
      <c r="BM8" s="100"/>
      <c r="BN8" s="100"/>
      <c r="BO8" s="100"/>
      <c r="BP8" s="100"/>
      <c r="BQ8" s="38"/>
      <c r="BR8" s="18"/>
      <c r="BS8" s="12"/>
      <c r="BT8" s="53"/>
      <c r="BU8" s="99" t="str">
        <f>HLOOKUP(Introduction!$G$4,nametranslations,120,FALSE)</f>
        <v>Single-sex</v>
      </c>
      <c r="BV8" s="100"/>
      <c r="BW8" s="100"/>
      <c r="BX8" s="100"/>
      <c r="BY8" s="100"/>
      <c r="BZ8" s="100"/>
      <c r="CA8" s="38"/>
      <c r="CB8" s="18"/>
      <c r="CC8" s="12"/>
      <c r="CD8" s="53"/>
      <c r="CE8" s="181" t="str">
        <f>HLOOKUP(Introduction!$G$4,nametranslations,120,FALSE)</f>
        <v>Single-sex</v>
      </c>
      <c r="CF8" s="182"/>
      <c r="CG8" s="182"/>
      <c r="CH8" s="182"/>
      <c r="CI8" s="182"/>
      <c r="CJ8" s="182"/>
      <c r="CK8" s="38"/>
      <c r="CL8" s="18"/>
      <c r="CM8" s="12"/>
      <c r="CN8" s="53"/>
      <c r="CO8" s="181" t="str">
        <f>HLOOKUP(Introduction!$G$4,nametranslations,120,FALSE)</f>
        <v>Single-sex</v>
      </c>
      <c r="CP8" s="182">
        <v>53.635405690200209</v>
      </c>
      <c r="CQ8" s="182"/>
      <c r="CR8" s="182"/>
      <c r="CS8" s="182">
        <v>24.49438202247191</v>
      </c>
      <c r="CT8" s="182">
        <v>61.604361370716511</v>
      </c>
      <c r="CU8" s="38">
        <v>69.822485207100598</v>
      </c>
      <c r="CV8" s="18"/>
      <c r="CW8" s="12"/>
      <c r="CX8" s="53"/>
      <c r="CY8" s="99" t="str">
        <f>HLOOKUP(Introduction!$G$4,nametranslations,120,FALSE)</f>
        <v>Single-sex</v>
      </c>
      <c r="CZ8" s="100"/>
      <c r="DA8" s="100"/>
      <c r="DB8" s="100"/>
      <c r="DC8" s="100"/>
      <c r="DD8" s="100"/>
      <c r="DE8" s="38"/>
      <c r="DF8" s="18"/>
      <c r="DG8" s="12"/>
      <c r="DH8" s="60"/>
      <c r="DR8" s="60"/>
      <c r="EB8" s="60"/>
      <c r="EL8" s="60"/>
      <c r="EV8" s="60"/>
      <c r="FF8" s="60"/>
      <c r="FP8" s="60"/>
      <c r="FZ8" s="60"/>
      <c r="GJ8" s="60"/>
      <c r="GT8" s="60"/>
      <c r="HD8" s="60"/>
      <c r="HN8" s="60"/>
      <c r="HX8" s="60"/>
    </row>
    <row r="9" spans="1:232" s="619" customFormat="1" ht="21" customHeight="1" x14ac:dyDescent="0.3">
      <c r="A9" s="637" t="str">
        <f ca="1">IF(ISBLANK('Data Summary'!A11),"",'Data Summary'!A11)</f>
        <v>TLS_2015_EMIS</v>
      </c>
      <c r="B9" s="610"/>
      <c r="C9" s="621" t="str">
        <f>HLOOKUP(Introduction!$G$4,nametranslations,121,FALSE)</f>
        <v>Usable &amp; Single-sex</v>
      </c>
      <c r="D9" s="622"/>
      <c r="E9" s="622"/>
      <c r="F9" s="622"/>
      <c r="G9" s="622"/>
      <c r="H9" s="622"/>
      <c r="I9" s="623"/>
      <c r="J9" s="615"/>
      <c r="K9" s="624"/>
      <c r="L9" s="610"/>
      <c r="M9" s="621" t="str">
        <f>HLOOKUP(Introduction!$G$4,nametranslations,121,FALSE)</f>
        <v>Usable &amp; Single-sex</v>
      </c>
      <c r="N9" s="622"/>
      <c r="O9" s="622"/>
      <c r="P9" s="622"/>
      <c r="Q9" s="622"/>
      <c r="R9" s="622"/>
      <c r="S9" s="623"/>
      <c r="T9" s="615"/>
      <c r="U9" s="624"/>
      <c r="V9" s="610"/>
      <c r="W9" s="621" t="str">
        <f>HLOOKUP(Introduction!$G$4,nametranslations,121,FALSE)</f>
        <v>Usable &amp; Single-sex</v>
      </c>
      <c r="X9" s="622"/>
      <c r="Y9" s="622"/>
      <c r="Z9" s="622"/>
      <c r="AA9" s="622"/>
      <c r="AB9" s="622"/>
      <c r="AC9" s="623"/>
      <c r="AD9" s="615"/>
      <c r="AE9" s="624"/>
      <c r="AF9" s="610"/>
      <c r="AG9" s="621" t="str">
        <f>HLOOKUP(Introduction!$G$4,nametranslations,121,FALSE)</f>
        <v>Usable &amp; Single-sex</v>
      </c>
      <c r="AH9" s="622"/>
      <c r="AI9" s="622"/>
      <c r="AJ9" s="622"/>
      <c r="AK9" s="622"/>
      <c r="AL9" s="622"/>
      <c r="AM9" s="623"/>
      <c r="AN9" s="615"/>
      <c r="AO9" s="624"/>
      <c r="AP9" s="610"/>
      <c r="AQ9" s="621" t="str">
        <f>HLOOKUP(Introduction!$G$4,nametranslations,121,FALSE)</f>
        <v>Usable &amp; Single-sex</v>
      </c>
      <c r="AR9" s="622"/>
      <c r="AS9" s="622"/>
      <c r="AT9" s="622"/>
      <c r="AU9" s="622"/>
      <c r="AV9" s="622"/>
      <c r="AW9" s="623"/>
      <c r="AX9" s="615"/>
      <c r="AY9" s="624"/>
      <c r="AZ9" s="610"/>
      <c r="BA9" s="621" t="str">
        <f>HLOOKUP(Introduction!$G$4,nametranslations,121,FALSE)</f>
        <v>Usable &amp; Single-sex</v>
      </c>
      <c r="BB9" s="622"/>
      <c r="BC9" s="622"/>
      <c r="BD9" s="622"/>
      <c r="BE9" s="622"/>
      <c r="BF9" s="622"/>
      <c r="BG9" s="623"/>
      <c r="BH9" s="615"/>
      <c r="BI9" s="624"/>
      <c r="BJ9" s="610"/>
      <c r="BK9" s="621" t="str">
        <f>HLOOKUP(Introduction!$G$4,nametranslations,121,FALSE)</f>
        <v>Usable &amp; Single-sex</v>
      </c>
      <c r="BL9" s="622"/>
      <c r="BM9" s="622"/>
      <c r="BN9" s="622"/>
      <c r="BO9" s="622"/>
      <c r="BP9" s="622"/>
      <c r="BQ9" s="623"/>
      <c r="BR9" s="615"/>
      <c r="BS9" s="624"/>
      <c r="BT9" s="610"/>
      <c r="BU9" s="621" t="str">
        <f>HLOOKUP(Introduction!$G$4,nametranslations,121,FALSE)</f>
        <v>Usable &amp; Single-sex</v>
      </c>
      <c r="BV9" s="622"/>
      <c r="BW9" s="622"/>
      <c r="BX9" s="622"/>
      <c r="BY9" s="622"/>
      <c r="BZ9" s="622"/>
      <c r="CA9" s="623"/>
      <c r="CB9" s="615"/>
      <c r="CC9" s="624"/>
      <c r="CD9" s="610"/>
      <c r="CE9" s="625" t="str">
        <f>HLOOKUP(Introduction!$G$4,nametranslations,121,FALSE)</f>
        <v>Usable &amp; Single-sex</v>
      </c>
      <c r="CF9" s="626"/>
      <c r="CG9" s="626"/>
      <c r="CH9" s="626"/>
      <c r="CI9" s="626"/>
      <c r="CJ9" s="626"/>
      <c r="CK9" s="623"/>
      <c r="CL9" s="615"/>
      <c r="CM9" s="624"/>
      <c r="CN9" s="610"/>
      <c r="CO9" s="625" t="str">
        <f>HLOOKUP(Introduction!$G$4,nametranslations,121,FALSE)</f>
        <v>Usable &amp; Single-sex</v>
      </c>
      <c r="CP9" s="626"/>
      <c r="CQ9" s="626"/>
      <c r="CR9" s="626"/>
      <c r="CS9" s="626"/>
      <c r="CT9" s="626"/>
      <c r="CU9" s="623"/>
      <c r="CV9" s="615"/>
      <c r="CW9" s="624"/>
      <c r="CX9" s="610"/>
      <c r="CY9" s="621" t="str">
        <f>HLOOKUP(Introduction!$G$4,nametranslations,121,FALSE)</f>
        <v>Usable &amp; Single-sex</v>
      </c>
      <c r="CZ9" s="622"/>
      <c r="DA9" s="622"/>
      <c r="DB9" s="622"/>
      <c r="DC9" s="622"/>
      <c r="DD9" s="622"/>
      <c r="DE9" s="623"/>
      <c r="DF9" s="615"/>
      <c r="DG9" s="624"/>
      <c r="DH9" s="618"/>
      <c r="DR9" s="618"/>
      <c r="EB9" s="618"/>
      <c r="EL9" s="618"/>
      <c r="EV9" s="618"/>
      <c r="FF9" s="618"/>
      <c r="FP9" s="618"/>
      <c r="FZ9" s="618"/>
      <c r="GJ9" s="618"/>
      <c r="GT9" s="618"/>
      <c r="HD9" s="618"/>
      <c r="HN9" s="618"/>
      <c r="HX9" s="618"/>
    </row>
    <row r="10" spans="1:232" s="2" customFormat="1" ht="21" customHeight="1" x14ac:dyDescent="0.3">
      <c r="A10" s="636" t="str">
        <f ca="1">IF(ISBLANK('Data Summary'!A12),"",'Data Summary'!A12)</f>
        <v>TLS_2018_UIS</v>
      </c>
      <c r="B10" s="53"/>
      <c r="C10" s="101" t="str">
        <f>HLOOKUP(Introduction!$G$4,nametranslations,153,FALSE)</f>
        <v>Improved &amp; usable</v>
      </c>
      <c r="D10" s="100"/>
      <c r="E10" s="100"/>
      <c r="F10" s="100"/>
      <c r="G10" s="100"/>
      <c r="H10" s="100"/>
      <c r="I10" s="38"/>
      <c r="J10" s="18"/>
      <c r="K10" s="12"/>
      <c r="L10" s="53"/>
      <c r="M10" s="101" t="str">
        <f>HLOOKUP(Introduction!$G$4,nametranslations,153,FALSE)</f>
        <v>Improved &amp; usable</v>
      </c>
      <c r="N10" s="100"/>
      <c r="O10" s="100"/>
      <c r="P10" s="100"/>
      <c r="Q10" s="100"/>
      <c r="R10" s="100"/>
      <c r="S10" s="38"/>
      <c r="T10" s="18"/>
      <c r="U10" s="12"/>
      <c r="V10" s="53"/>
      <c r="W10" s="101" t="str">
        <f>HLOOKUP(Introduction!$G$4,nametranslations,153,FALSE)</f>
        <v>Improved &amp; usable</v>
      </c>
      <c r="X10" s="100"/>
      <c r="Y10" s="100"/>
      <c r="Z10" s="100"/>
      <c r="AA10" s="100"/>
      <c r="AB10" s="100"/>
      <c r="AC10" s="38"/>
      <c r="AD10" s="18"/>
      <c r="AE10" s="12"/>
      <c r="AF10" s="53"/>
      <c r="AG10" s="101" t="str">
        <f>HLOOKUP(Introduction!$G$4,nametranslations,153,FALSE)</f>
        <v>Improved &amp; usable</v>
      </c>
      <c r="AH10" s="100"/>
      <c r="AI10" s="100"/>
      <c r="AJ10" s="100"/>
      <c r="AK10" s="100"/>
      <c r="AL10" s="100"/>
      <c r="AM10" s="38"/>
      <c r="AN10" s="18"/>
      <c r="AO10" s="12"/>
      <c r="AP10" s="53"/>
      <c r="AQ10" s="101" t="str">
        <f>HLOOKUP(Introduction!$G$4,nametranslations,153,FALSE)</f>
        <v>Improved &amp; usable</v>
      </c>
      <c r="AR10" s="100"/>
      <c r="AS10" s="100"/>
      <c r="AT10" s="100"/>
      <c r="AU10" s="100"/>
      <c r="AV10" s="100"/>
      <c r="AW10" s="38"/>
      <c r="AX10" s="18"/>
      <c r="AY10" s="12"/>
      <c r="AZ10" s="53"/>
      <c r="BA10" s="101" t="str">
        <f>HLOOKUP(Introduction!$G$4,nametranslations,153,FALSE)</f>
        <v>Improved &amp; usable</v>
      </c>
      <c r="BB10" s="100"/>
      <c r="BC10" s="100"/>
      <c r="BD10" s="100"/>
      <c r="BE10" s="100"/>
      <c r="BF10" s="100"/>
      <c r="BG10" s="38"/>
      <c r="BH10" s="18"/>
      <c r="BI10" s="12"/>
      <c r="BJ10" s="53"/>
      <c r="BK10" s="101" t="str">
        <f>HLOOKUP(Introduction!$G$4,nametranslations,153,FALSE)</f>
        <v>Improved &amp; usable</v>
      </c>
      <c r="BL10" s="100"/>
      <c r="BM10" s="100"/>
      <c r="BN10" s="100"/>
      <c r="BO10" s="100"/>
      <c r="BP10" s="100"/>
      <c r="BQ10" s="38"/>
      <c r="BR10" s="18"/>
      <c r="BS10" s="12"/>
      <c r="BT10" s="53"/>
      <c r="BU10" s="101" t="str">
        <f>HLOOKUP(Introduction!$G$4,nametranslations,153,FALSE)</f>
        <v>Improved &amp; usable</v>
      </c>
      <c r="BV10" s="100"/>
      <c r="BW10" s="100"/>
      <c r="BX10" s="100"/>
      <c r="BY10" s="100"/>
      <c r="BZ10" s="100"/>
      <c r="CA10" s="38"/>
      <c r="CB10" s="18"/>
      <c r="CC10" s="12"/>
      <c r="CD10" s="53"/>
      <c r="CE10" s="183" t="str">
        <f>HLOOKUP(Introduction!$G$4,nametranslations,153,FALSE)</f>
        <v>Improved &amp; usable</v>
      </c>
      <c r="CF10" s="182"/>
      <c r="CG10" s="182"/>
      <c r="CH10" s="182"/>
      <c r="CI10" s="182"/>
      <c r="CJ10" s="182"/>
      <c r="CK10" s="38"/>
      <c r="CL10" s="18"/>
      <c r="CM10" s="12"/>
      <c r="CN10" s="53"/>
      <c r="CO10" s="183" t="str">
        <f>HLOOKUP(Introduction!$G$4,nametranslations,153,FALSE)</f>
        <v>Improved &amp; usable</v>
      </c>
      <c r="CP10" s="182"/>
      <c r="CQ10" s="182"/>
      <c r="CR10" s="182"/>
      <c r="CS10" s="182"/>
      <c r="CT10" s="182"/>
      <c r="CU10" s="38"/>
      <c r="CV10" s="18"/>
      <c r="CW10" s="12"/>
      <c r="CX10" s="53"/>
      <c r="CY10" s="101" t="str">
        <f>HLOOKUP(Introduction!$G$4,nametranslations,153,FALSE)</f>
        <v>Improved &amp; usable</v>
      </c>
      <c r="CZ10" s="100"/>
      <c r="DA10" s="100"/>
      <c r="DB10" s="100"/>
      <c r="DC10" s="100"/>
      <c r="DD10" s="100"/>
      <c r="DE10" s="38"/>
      <c r="DF10" s="18"/>
      <c r="DG10" s="12"/>
      <c r="DH10" s="60"/>
      <c r="DR10" s="60"/>
      <c r="EB10" s="60"/>
      <c r="EL10" s="60"/>
      <c r="EV10" s="60"/>
      <c r="FF10" s="60"/>
      <c r="FP10" s="60"/>
      <c r="FZ10" s="60"/>
      <c r="GJ10" s="60"/>
      <c r="GT10" s="60"/>
      <c r="HD10" s="60"/>
      <c r="HN10" s="60"/>
      <c r="HX10" s="60"/>
    </row>
    <row r="11" spans="1:232" s="619" customFormat="1" ht="21" customHeight="1" x14ac:dyDescent="0.3">
      <c r="A11" s="637" t="str">
        <f ca="1">IF(ISBLANK('Data Summary'!A13),"",'Data Summary'!A13)</f>
        <v>TLS_2019_UIS</v>
      </c>
      <c r="B11" s="610"/>
      <c r="C11" s="627" t="str">
        <f>HLOOKUP(Introduction!$G$4,nametranslations,154,FALSE)</f>
        <v>Improved &amp; single-sex</v>
      </c>
      <c r="D11" s="622"/>
      <c r="E11" s="628"/>
      <c r="F11" s="628"/>
      <c r="G11" s="628"/>
      <c r="H11" s="628"/>
      <c r="I11" s="614"/>
      <c r="J11" s="615"/>
      <c r="K11" s="624"/>
      <c r="L11" s="610"/>
      <c r="M11" s="627" t="str">
        <f>HLOOKUP(Introduction!$G$4,nametranslations,154,FALSE)</f>
        <v>Improved &amp; single-sex</v>
      </c>
      <c r="N11" s="622"/>
      <c r="O11" s="628"/>
      <c r="P11" s="628"/>
      <c r="Q11" s="628"/>
      <c r="R11" s="628"/>
      <c r="S11" s="614"/>
      <c r="T11" s="615"/>
      <c r="U11" s="624"/>
      <c r="V11" s="610"/>
      <c r="W11" s="627" t="str">
        <f>HLOOKUP(Introduction!$G$4,nametranslations,154,FALSE)</f>
        <v>Improved &amp; single-sex</v>
      </c>
      <c r="X11" s="622"/>
      <c r="Y11" s="628"/>
      <c r="Z11" s="628"/>
      <c r="AA11" s="628"/>
      <c r="AB11" s="628"/>
      <c r="AC11" s="614"/>
      <c r="AD11" s="615"/>
      <c r="AE11" s="624"/>
      <c r="AF11" s="610"/>
      <c r="AG11" s="627" t="str">
        <f>HLOOKUP(Introduction!$G$4,nametranslations,154,FALSE)</f>
        <v>Improved &amp; single-sex</v>
      </c>
      <c r="AH11" s="622"/>
      <c r="AI11" s="628"/>
      <c r="AJ11" s="628"/>
      <c r="AK11" s="628"/>
      <c r="AL11" s="628"/>
      <c r="AM11" s="614"/>
      <c r="AN11" s="615"/>
      <c r="AO11" s="624"/>
      <c r="AP11" s="610"/>
      <c r="AQ11" s="627" t="str">
        <f>HLOOKUP(Introduction!$G$4,nametranslations,154,FALSE)</f>
        <v>Improved &amp; single-sex</v>
      </c>
      <c r="AR11" s="622"/>
      <c r="AS11" s="628"/>
      <c r="AT11" s="628"/>
      <c r="AU11" s="628"/>
      <c r="AV11" s="628"/>
      <c r="AW11" s="614"/>
      <c r="AX11" s="615"/>
      <c r="AY11" s="624"/>
      <c r="AZ11" s="610"/>
      <c r="BA11" s="627" t="str">
        <f>HLOOKUP(Introduction!$G$4,nametranslations,154,FALSE)</f>
        <v>Improved &amp; single-sex</v>
      </c>
      <c r="BB11" s="622"/>
      <c r="BC11" s="628"/>
      <c r="BD11" s="628"/>
      <c r="BE11" s="628"/>
      <c r="BF11" s="628"/>
      <c r="BG11" s="614"/>
      <c r="BH11" s="615"/>
      <c r="BI11" s="624"/>
      <c r="BJ11" s="610"/>
      <c r="BK11" s="627" t="str">
        <f>HLOOKUP(Introduction!$G$4,nametranslations,154,FALSE)</f>
        <v>Improved &amp; single-sex</v>
      </c>
      <c r="BL11" s="622"/>
      <c r="BM11" s="628"/>
      <c r="BN11" s="628"/>
      <c r="BO11" s="628"/>
      <c r="BP11" s="628"/>
      <c r="BQ11" s="614"/>
      <c r="BR11" s="615"/>
      <c r="BS11" s="624"/>
      <c r="BT11" s="610"/>
      <c r="BU11" s="627" t="str">
        <f>HLOOKUP(Introduction!$G$4,nametranslations,154,FALSE)</f>
        <v>Improved &amp; single-sex</v>
      </c>
      <c r="BV11" s="622"/>
      <c r="BW11" s="628"/>
      <c r="BX11" s="628"/>
      <c r="BY11" s="628"/>
      <c r="BZ11" s="628"/>
      <c r="CA11" s="614"/>
      <c r="CB11" s="615"/>
      <c r="CC11" s="624"/>
      <c r="CD11" s="610"/>
      <c r="CE11" s="629" t="str">
        <f>HLOOKUP(Introduction!$G$4,nametranslations,154,FALSE)</f>
        <v>Improved &amp; single-sex</v>
      </c>
      <c r="CF11" s="626"/>
      <c r="CG11" s="630"/>
      <c r="CH11" s="630"/>
      <c r="CI11" s="630"/>
      <c r="CJ11" s="630"/>
      <c r="CK11" s="614"/>
      <c r="CL11" s="615"/>
      <c r="CM11" s="624"/>
      <c r="CN11" s="610"/>
      <c r="CO11" s="629" t="str">
        <f>HLOOKUP(Introduction!$G$4,nametranslations,154,FALSE)</f>
        <v>Improved &amp; single-sex</v>
      </c>
      <c r="CP11" s="626"/>
      <c r="CQ11" s="630"/>
      <c r="CR11" s="630"/>
      <c r="CS11" s="630"/>
      <c r="CT11" s="630"/>
      <c r="CU11" s="614"/>
      <c r="CV11" s="615"/>
      <c r="CW11" s="624"/>
      <c r="CX11" s="610"/>
      <c r="CY11" s="627" t="str">
        <f>HLOOKUP(Introduction!$G$4,nametranslations,154,FALSE)</f>
        <v>Improved &amp; single-sex</v>
      </c>
      <c r="CZ11" s="622"/>
      <c r="DA11" s="628"/>
      <c r="DB11" s="628"/>
      <c r="DC11" s="628"/>
      <c r="DD11" s="628"/>
      <c r="DE11" s="614"/>
      <c r="DF11" s="615"/>
      <c r="DG11" s="624"/>
      <c r="DH11" s="618"/>
      <c r="DR11" s="618"/>
      <c r="EB11" s="618"/>
      <c r="EL11" s="618"/>
      <c r="EV11" s="618"/>
      <c r="FF11" s="618"/>
      <c r="FP11" s="618"/>
      <c r="FZ11" s="618"/>
      <c r="GJ11" s="618"/>
      <c r="GT11" s="618"/>
      <c r="HD11" s="618"/>
      <c r="HN11" s="618"/>
      <c r="HX11" s="618"/>
    </row>
    <row r="12" spans="1:232" s="632" customFormat="1" ht="33" customHeight="1" x14ac:dyDescent="0.2">
      <c r="A12" s="637" t="str">
        <f ca="1">IF(ISBLANK('Data Summary'!A14),"",'Data Summary'!A14)</f>
        <v>TLS_2020_SUR</v>
      </c>
      <c r="B12" s="610"/>
      <c r="C12" s="627" t="str">
        <f>HLOOKUP(Introduction!$G$4,nametranslations,79,FALSE)</f>
        <v>Basic
(improved, usable &amp; single-sex)</v>
      </c>
      <c r="D12" s="622"/>
      <c r="E12" s="622"/>
      <c r="F12" s="622"/>
      <c r="G12" s="622"/>
      <c r="H12" s="622"/>
      <c r="I12" s="623"/>
      <c r="J12" s="615"/>
      <c r="K12" s="624"/>
      <c r="L12" s="610"/>
      <c r="M12" s="627" t="str">
        <f>HLOOKUP(Introduction!$G$4,nametranslations,79,FALSE)</f>
        <v>Basic
(improved, usable &amp; single-sex)</v>
      </c>
      <c r="N12" s="622"/>
      <c r="O12" s="622"/>
      <c r="P12" s="622"/>
      <c r="Q12" s="622"/>
      <c r="R12" s="622"/>
      <c r="S12" s="623"/>
      <c r="T12" s="615"/>
      <c r="U12" s="624"/>
      <c r="V12" s="610" t="s">
        <v>200</v>
      </c>
      <c r="W12" s="627" t="str">
        <f>HLOOKUP(Introduction!$G$4,nametranslations,79,FALSE)</f>
        <v>Basic
(improved, usable &amp; single-sex)</v>
      </c>
      <c r="X12" s="622">
        <f>X7</f>
        <v>40.75</v>
      </c>
      <c r="Y12" s="622"/>
      <c r="Z12" s="622"/>
      <c r="AA12" s="622"/>
      <c r="AB12" s="622">
        <v>40.299999999999997</v>
      </c>
      <c r="AC12" s="623">
        <v>47.4</v>
      </c>
      <c r="AD12" s="615"/>
      <c r="AE12" s="624"/>
      <c r="AF12" s="610" t="s">
        <v>200</v>
      </c>
      <c r="AG12" s="627" t="str">
        <f>HLOOKUP(Introduction!$G$4,nametranslations,79,FALSE)</f>
        <v>Basic
(improved, usable &amp; single-sex)</v>
      </c>
      <c r="AH12" s="622">
        <f>AH7</f>
        <v>35.099750623441395</v>
      </c>
      <c r="AI12" s="622"/>
      <c r="AJ12" s="622"/>
      <c r="AK12" s="622">
        <v>38.461538461538467</v>
      </c>
      <c r="AL12" s="622">
        <v>34.276729559748425</v>
      </c>
      <c r="AM12" s="623">
        <v>37.755102040816325</v>
      </c>
      <c r="AN12" s="615"/>
      <c r="AO12" s="624"/>
      <c r="AP12" s="610"/>
      <c r="AQ12" s="627" t="str">
        <f>HLOOKUP(Introduction!$G$4,nametranslations,79,FALSE)</f>
        <v>Basic
(improved, usable &amp; single-sex)</v>
      </c>
      <c r="AR12" s="622"/>
      <c r="AS12" s="622"/>
      <c r="AT12" s="622"/>
      <c r="AU12" s="622"/>
      <c r="AV12" s="622"/>
      <c r="AW12" s="623"/>
      <c r="AX12" s="615"/>
      <c r="AY12" s="624"/>
      <c r="AZ12" s="610"/>
      <c r="BA12" s="627" t="str">
        <f>HLOOKUP(Introduction!$G$4,nametranslations,79,FALSE)</f>
        <v>Basic
(improved, usable &amp; single-sex)</v>
      </c>
      <c r="BB12" s="622"/>
      <c r="BC12" s="622"/>
      <c r="BD12" s="622"/>
      <c r="BE12" s="622"/>
      <c r="BF12" s="622"/>
      <c r="BG12" s="623"/>
      <c r="BH12" s="615"/>
      <c r="BI12" s="624"/>
      <c r="BJ12" s="610"/>
      <c r="BK12" s="627" t="str">
        <f>HLOOKUP(Introduction!$G$4,nametranslations,79,FALSE)</f>
        <v>Basic
(improved, usable &amp; single-sex)</v>
      </c>
      <c r="BL12" s="622"/>
      <c r="BM12" s="622"/>
      <c r="BN12" s="622"/>
      <c r="BO12" s="622"/>
      <c r="BP12" s="622"/>
      <c r="BQ12" s="623"/>
      <c r="BR12" s="615"/>
      <c r="BS12" s="624"/>
      <c r="BT12" s="610"/>
      <c r="BU12" s="627" t="str">
        <f>HLOOKUP(Introduction!$G$4,nametranslations,79,FALSE)</f>
        <v>Basic
(improved, usable &amp; single-sex)</v>
      </c>
      <c r="BV12" s="622"/>
      <c r="BW12" s="622"/>
      <c r="BX12" s="622"/>
      <c r="BY12" s="622"/>
      <c r="BZ12" s="622"/>
      <c r="CA12" s="623"/>
      <c r="CB12" s="615"/>
      <c r="CC12" s="624"/>
      <c r="CD12" s="610"/>
      <c r="CE12" s="629" t="str">
        <f>HLOOKUP(Introduction!$G$4,nametranslations,79,FALSE)</f>
        <v>Basic
(improved, usable &amp; single-sex)</v>
      </c>
      <c r="CF12" s="626">
        <v>5</v>
      </c>
      <c r="CG12" s="626"/>
      <c r="CH12" s="626"/>
      <c r="CI12" s="626"/>
      <c r="CJ12" s="626"/>
      <c r="CK12" s="623"/>
      <c r="CL12" s="615"/>
      <c r="CM12" s="624"/>
      <c r="CN12" s="610"/>
      <c r="CO12" s="629" t="str">
        <f>HLOOKUP(Introduction!$G$4,nametranslations,79,FALSE)</f>
        <v>Basic
(improved, usable &amp; single-sex)</v>
      </c>
      <c r="CP12" s="626"/>
      <c r="CQ12" s="626"/>
      <c r="CR12" s="626"/>
      <c r="CS12" s="626"/>
      <c r="CT12" s="626"/>
      <c r="CU12" s="623"/>
      <c r="CV12" s="615"/>
      <c r="CW12" s="624"/>
      <c r="CX12" s="610"/>
      <c r="CY12" s="627" t="str">
        <f>HLOOKUP(Introduction!$G$4,nametranslations,79,FALSE)</f>
        <v>Basic
(improved, usable &amp; single-sex)</v>
      </c>
      <c r="CZ12" s="622"/>
      <c r="DA12" s="622"/>
      <c r="DB12" s="622"/>
      <c r="DC12" s="622"/>
      <c r="DD12" s="622"/>
      <c r="DE12" s="623"/>
      <c r="DF12" s="615"/>
      <c r="DG12" s="624"/>
      <c r="DH12" s="631"/>
      <c r="DR12" s="631"/>
      <c r="EB12" s="631"/>
      <c r="EL12" s="631"/>
      <c r="EV12" s="631"/>
      <c r="FF12" s="631"/>
      <c r="FP12" s="631"/>
      <c r="FZ12" s="631"/>
      <c r="GJ12" s="631"/>
      <c r="GT12" s="631"/>
      <c r="HD12" s="631"/>
      <c r="HN12" s="631"/>
      <c r="HX12" s="631"/>
    </row>
    <row r="13" spans="1:232" s="124" customFormat="1" ht="18" customHeight="1" x14ac:dyDescent="0.3">
      <c r="A13" s="636" t="str">
        <f ca="1">IF(ISBLANK('Data Summary'!A15),"",'Data Summary'!A15)</f>
        <v>TLS_2021_EMIS</v>
      </c>
      <c r="B13" s="132" t="str">
        <f>HLOOKUP(Introduction!$G$4,nametranslations,109,FALSE)</f>
        <v>Facility type</v>
      </c>
      <c r="C13" s="138" t="str">
        <f>HLOOKUP(Introduction!$G$4,nametranslations,110,FALSE)</f>
        <v>Proprortion improved</v>
      </c>
      <c r="D13" s="139"/>
      <c r="E13" s="139"/>
      <c r="F13" s="139"/>
      <c r="G13" s="140"/>
      <c r="H13" s="140"/>
      <c r="I13" s="141"/>
      <c r="J13" s="122"/>
      <c r="K13" s="137"/>
      <c r="L13" s="132" t="str">
        <f>HLOOKUP(Introduction!$G$4,nametranslations,109,FALSE)</f>
        <v>Facility type</v>
      </c>
      <c r="M13" s="138" t="str">
        <f>HLOOKUP(Introduction!$G$4,nametranslations,110,FALSE)</f>
        <v>Proprortion improved</v>
      </c>
      <c r="N13" s="139"/>
      <c r="O13" s="139"/>
      <c r="P13" s="139"/>
      <c r="Q13" s="140"/>
      <c r="R13" s="140"/>
      <c r="S13" s="141"/>
      <c r="T13" s="122"/>
      <c r="U13" s="137"/>
      <c r="V13" s="132" t="str">
        <f>HLOOKUP(Introduction!$G$4,nametranslations,109,FALSE)</f>
        <v>Facility type</v>
      </c>
      <c r="W13" s="138" t="str">
        <f>HLOOKUP(Introduction!$G$4,nametranslations,110,FALSE)</f>
        <v>Proprortion improved</v>
      </c>
      <c r="X13" s="139"/>
      <c r="Y13" s="139"/>
      <c r="Z13" s="139"/>
      <c r="AA13" s="140"/>
      <c r="AB13" s="140"/>
      <c r="AC13" s="141"/>
      <c r="AD13" s="122"/>
      <c r="AE13" s="137"/>
      <c r="AF13" s="132" t="str">
        <f>HLOOKUP(Introduction!$G$4,nametranslations,109,FALSE)</f>
        <v>Facility type</v>
      </c>
      <c r="AG13" s="138" t="str">
        <f>HLOOKUP(Introduction!$G$4,nametranslations,110,FALSE)</f>
        <v>Proprortion improved</v>
      </c>
      <c r="AH13" s="139"/>
      <c r="AI13" s="139"/>
      <c r="AJ13" s="139"/>
      <c r="AK13" s="140"/>
      <c r="AL13" s="140"/>
      <c r="AM13" s="141"/>
      <c r="AN13" s="122"/>
      <c r="AO13" s="137"/>
      <c r="AP13" s="132" t="str">
        <f>HLOOKUP(Introduction!$G$4,nametranslations,109,FALSE)</f>
        <v>Facility type</v>
      </c>
      <c r="AQ13" s="138" t="str">
        <f>HLOOKUP(Introduction!$G$4,nametranslations,110,FALSE)</f>
        <v>Proprortion improved</v>
      </c>
      <c r="AR13" s="139"/>
      <c r="AS13" s="139"/>
      <c r="AT13" s="139"/>
      <c r="AU13" s="140"/>
      <c r="AV13" s="140"/>
      <c r="AW13" s="141"/>
      <c r="AX13" s="122"/>
      <c r="AY13" s="137"/>
      <c r="AZ13" s="132" t="str">
        <f>HLOOKUP(Introduction!$G$4,nametranslations,109,FALSE)</f>
        <v>Facility type</v>
      </c>
      <c r="BA13" s="138" t="str">
        <f>HLOOKUP(Introduction!$G$4,nametranslations,110,FALSE)</f>
        <v>Proprortion improved</v>
      </c>
      <c r="BB13" s="139"/>
      <c r="BC13" s="139"/>
      <c r="BD13" s="139"/>
      <c r="BE13" s="140"/>
      <c r="BF13" s="140"/>
      <c r="BG13" s="141"/>
      <c r="BH13" s="122"/>
      <c r="BI13" s="137"/>
      <c r="BJ13" s="132" t="str">
        <f>HLOOKUP(Introduction!$G$4,nametranslations,109,FALSE)</f>
        <v>Facility type</v>
      </c>
      <c r="BK13" s="138" t="str">
        <f>HLOOKUP(Introduction!$G$4,nametranslations,110,FALSE)</f>
        <v>Proprortion improved</v>
      </c>
      <c r="BL13" s="139"/>
      <c r="BM13" s="139"/>
      <c r="BN13" s="139"/>
      <c r="BO13" s="140"/>
      <c r="BP13" s="140"/>
      <c r="BQ13" s="141"/>
      <c r="BR13" s="122"/>
      <c r="BS13" s="137"/>
      <c r="BT13" s="132" t="str">
        <f>HLOOKUP(Introduction!$G$4,nametranslations,109,FALSE)</f>
        <v>Facility type</v>
      </c>
      <c r="BU13" s="138" t="str">
        <f>HLOOKUP(Introduction!$G$4,nametranslations,110,FALSE)</f>
        <v>Proprortion improved</v>
      </c>
      <c r="BV13" s="139"/>
      <c r="BW13" s="139"/>
      <c r="BX13" s="139"/>
      <c r="BY13" s="140"/>
      <c r="BZ13" s="140"/>
      <c r="CA13" s="141"/>
      <c r="CB13" s="122"/>
      <c r="CC13" s="137"/>
      <c r="CD13" s="132" t="str">
        <f>HLOOKUP(Introduction!$G$4,nametranslations,109,FALSE)</f>
        <v>Facility type</v>
      </c>
      <c r="CE13" s="138" t="str">
        <f>HLOOKUP(Introduction!$G$4,nametranslations,110,FALSE)</f>
        <v>Proprortion improved</v>
      </c>
      <c r="CF13" s="139"/>
      <c r="CG13" s="139"/>
      <c r="CH13" s="139"/>
      <c r="CI13" s="140"/>
      <c r="CJ13" s="140"/>
      <c r="CK13" s="141"/>
      <c r="CL13" s="122"/>
      <c r="CM13" s="137"/>
      <c r="CN13" s="132" t="str">
        <f>HLOOKUP(Introduction!$G$4,nametranslations,109,FALSE)</f>
        <v>Facility type</v>
      </c>
      <c r="CO13" s="138" t="str">
        <f>HLOOKUP(Introduction!$G$4,nametranslations,110,FALSE)</f>
        <v>Proprortion improved</v>
      </c>
      <c r="CP13" s="139"/>
      <c r="CQ13" s="139"/>
      <c r="CR13" s="139"/>
      <c r="CS13" s="140"/>
      <c r="CT13" s="140"/>
      <c r="CU13" s="141"/>
      <c r="CV13" s="122"/>
      <c r="CW13" s="137"/>
      <c r="CX13" s="132" t="str">
        <f>HLOOKUP(Introduction!$G$4,nametranslations,109,FALSE)</f>
        <v>Facility type</v>
      </c>
      <c r="CY13" s="138" t="str">
        <f>HLOOKUP(Introduction!$G$4,nametranslations,110,FALSE)</f>
        <v>Proprortion improved</v>
      </c>
      <c r="CZ13" s="139"/>
      <c r="DA13" s="139"/>
      <c r="DB13" s="139"/>
      <c r="DC13" s="140"/>
      <c r="DD13" s="140"/>
      <c r="DE13" s="141"/>
      <c r="DF13" s="122"/>
      <c r="DG13" s="137"/>
      <c r="DH13" s="123"/>
      <c r="DR13" s="123"/>
      <c r="EB13" s="123"/>
      <c r="EL13" s="123"/>
      <c r="EV13" s="123"/>
      <c r="FF13" s="123"/>
      <c r="FP13" s="123"/>
      <c r="FZ13" s="123"/>
      <c r="GJ13" s="123"/>
      <c r="GT13" s="123"/>
      <c r="HD13" s="123"/>
      <c r="HN13" s="123"/>
      <c r="HX13" s="123"/>
    </row>
    <row r="14" spans="1:232" x14ac:dyDescent="0.3">
      <c r="A14" s="636" t="str">
        <f ca="1">IF(ISBLANK('Data Summary'!A16),"",'Data Summary'!A16)</f>
        <v>TLS_2023_UIS</v>
      </c>
      <c r="B14" s="54" t="s">
        <v>195</v>
      </c>
      <c r="C14" s="14">
        <v>0</v>
      </c>
      <c r="D14" s="24">
        <v>8.11</v>
      </c>
      <c r="E14" s="24"/>
      <c r="F14" s="24"/>
      <c r="G14" s="102"/>
      <c r="H14" s="102">
        <v>7.51</v>
      </c>
      <c r="I14" s="20">
        <v>16.48</v>
      </c>
      <c r="J14" s="8"/>
      <c r="K14" s="11"/>
      <c r="L14" s="54" t="s">
        <v>195</v>
      </c>
      <c r="M14" s="14">
        <v>0</v>
      </c>
      <c r="N14" s="24">
        <v>11.747430249632892</v>
      </c>
      <c r="O14" s="24"/>
      <c r="P14" s="24"/>
      <c r="Q14" s="102"/>
      <c r="R14" s="102">
        <v>10.62992125984252</v>
      </c>
      <c r="S14" s="20">
        <v>27.173913043478258</v>
      </c>
      <c r="T14" s="8"/>
      <c r="U14" s="11"/>
      <c r="V14" s="54" t="s">
        <v>195</v>
      </c>
      <c r="W14" s="14">
        <v>0</v>
      </c>
      <c r="X14" s="102">
        <v>14.5</v>
      </c>
      <c r="Y14" s="24"/>
      <c r="Z14" s="24"/>
      <c r="AA14" s="102"/>
      <c r="AB14" s="102">
        <v>14.9</v>
      </c>
      <c r="AC14" s="20">
        <v>7.9</v>
      </c>
      <c r="AD14" s="8"/>
      <c r="AE14" s="11"/>
      <c r="AF14" s="54" t="s">
        <v>195</v>
      </c>
      <c r="AG14" s="14">
        <v>0</v>
      </c>
      <c r="AH14" s="24">
        <v>9.6999999999999993</v>
      </c>
      <c r="AI14" s="24"/>
      <c r="AJ14" s="24"/>
      <c r="AK14" s="102">
        <v>23.7</v>
      </c>
      <c r="AL14" s="102">
        <v>19</v>
      </c>
      <c r="AM14" s="20">
        <v>14.3</v>
      </c>
      <c r="AN14" s="8"/>
      <c r="AO14" s="11"/>
      <c r="AP14" s="54" t="s">
        <v>29</v>
      </c>
      <c r="AQ14" s="14">
        <v>0</v>
      </c>
      <c r="AR14" s="24"/>
      <c r="AS14" s="24"/>
      <c r="AT14" s="24"/>
      <c r="AU14" s="102"/>
      <c r="AV14" s="102"/>
      <c r="AW14" s="20"/>
      <c r="AX14" s="8"/>
      <c r="AY14" s="11"/>
      <c r="AZ14" s="54" t="s">
        <v>29</v>
      </c>
      <c r="BA14" s="14">
        <v>0</v>
      </c>
      <c r="BB14" s="24"/>
      <c r="BC14" s="24"/>
      <c r="BD14" s="24"/>
      <c r="BE14" s="102"/>
      <c r="BF14" s="102"/>
      <c r="BG14" s="20"/>
      <c r="BH14" s="8"/>
      <c r="BI14" s="11"/>
      <c r="BJ14" s="54" t="s">
        <v>29</v>
      </c>
      <c r="BK14" s="14">
        <v>0</v>
      </c>
      <c r="BL14" s="24"/>
      <c r="BM14" s="24"/>
      <c r="BN14" s="24"/>
      <c r="BO14" s="102"/>
      <c r="BP14" s="102"/>
      <c r="BQ14" s="20"/>
      <c r="BR14" s="8"/>
      <c r="BS14" s="11"/>
      <c r="BT14" s="54" t="s">
        <v>29</v>
      </c>
      <c r="BU14" s="14">
        <v>0</v>
      </c>
      <c r="BV14" s="24"/>
      <c r="BW14" s="24"/>
      <c r="BX14" s="24"/>
      <c r="BY14" s="102"/>
      <c r="BZ14" s="102"/>
      <c r="CA14" s="20"/>
      <c r="CB14" s="8"/>
      <c r="CC14" s="11"/>
      <c r="CD14" s="54" t="s">
        <v>29</v>
      </c>
      <c r="CE14" s="14">
        <v>0</v>
      </c>
      <c r="CF14" s="24"/>
      <c r="CG14" s="24"/>
      <c r="CH14" s="24"/>
      <c r="CI14" s="184"/>
      <c r="CJ14" s="184"/>
      <c r="CK14" s="20"/>
      <c r="CL14" s="8"/>
      <c r="CM14" s="11"/>
      <c r="CN14" s="54" t="s">
        <v>29</v>
      </c>
      <c r="CO14" s="14">
        <v>0</v>
      </c>
      <c r="CP14" s="24">
        <v>32.982086406743946</v>
      </c>
      <c r="CQ14" s="24"/>
      <c r="CR14" s="24"/>
      <c r="CS14" s="184">
        <v>59.550561797752813</v>
      </c>
      <c r="CT14" s="184">
        <v>25.155763239875391</v>
      </c>
      <c r="CU14" s="20">
        <v>22.485207100591719</v>
      </c>
      <c r="CV14" s="8"/>
      <c r="CW14" s="11"/>
      <c r="CX14" s="54" t="s">
        <v>29</v>
      </c>
      <c r="CY14" s="14">
        <v>0</v>
      </c>
      <c r="CZ14" s="24">
        <f>100-98.78</f>
        <v>1.2199999999999989</v>
      </c>
      <c r="DA14" s="24"/>
      <c r="DB14" s="24"/>
      <c r="DC14" s="102"/>
      <c r="DD14" s="102">
        <v>0</v>
      </c>
      <c r="DE14" s="20">
        <v>96.02</v>
      </c>
      <c r="DF14" s="8"/>
      <c r="DG14" s="11"/>
    </row>
    <row r="15" spans="1:232" s="1" customFormat="1" x14ac:dyDescent="0.3">
      <c r="A15" s="605" t="str">
        <f ca="1">IF(ISBLANK('Data Summary'!A17),"",'Data Summary'!A17)</f>
        <v/>
      </c>
      <c r="B15" s="54" t="s">
        <v>96</v>
      </c>
      <c r="C15" s="39">
        <v>0</v>
      </c>
      <c r="D15" s="24">
        <v>3.69</v>
      </c>
      <c r="E15" s="24"/>
      <c r="F15" s="24"/>
      <c r="G15" s="102"/>
      <c r="H15" s="102">
        <v>3.16</v>
      </c>
      <c r="I15" s="20">
        <v>10.99</v>
      </c>
      <c r="J15" s="8"/>
      <c r="K15" s="11"/>
      <c r="L15" s="54" t="s">
        <v>96</v>
      </c>
      <c r="M15" s="39">
        <v>0</v>
      </c>
      <c r="N15" s="24">
        <v>0</v>
      </c>
      <c r="O15" s="24"/>
      <c r="P15" s="24"/>
      <c r="Q15" s="102"/>
      <c r="R15" s="102">
        <v>0</v>
      </c>
      <c r="S15" s="20">
        <v>0</v>
      </c>
      <c r="T15" s="8"/>
      <c r="U15" s="11"/>
      <c r="V15" s="54" t="s">
        <v>96</v>
      </c>
      <c r="W15" s="39">
        <v>0</v>
      </c>
      <c r="X15" s="24"/>
      <c r="Y15" s="24"/>
      <c r="Z15" s="24"/>
      <c r="AA15" s="102"/>
      <c r="AB15" s="102"/>
      <c r="AC15" s="20"/>
      <c r="AD15" s="8"/>
      <c r="AE15" s="11"/>
      <c r="AF15" s="54" t="s">
        <v>96</v>
      </c>
      <c r="AG15" s="39">
        <v>0</v>
      </c>
      <c r="AH15" s="24"/>
      <c r="AI15" s="24"/>
      <c r="AJ15" s="24"/>
      <c r="AK15" s="102"/>
      <c r="AL15" s="102"/>
      <c r="AM15" s="20"/>
      <c r="AN15" s="8"/>
      <c r="AO15" s="11"/>
      <c r="AP15" s="54" t="s">
        <v>96</v>
      </c>
      <c r="AQ15" s="39">
        <v>0</v>
      </c>
      <c r="AR15" s="24"/>
      <c r="AS15" s="24"/>
      <c r="AT15" s="24"/>
      <c r="AU15" s="102"/>
      <c r="AV15" s="102"/>
      <c r="AW15" s="20"/>
      <c r="AX15" s="8"/>
      <c r="AY15" s="11"/>
      <c r="AZ15" s="54" t="s">
        <v>96</v>
      </c>
      <c r="BA15" s="39">
        <v>0</v>
      </c>
      <c r="BB15" s="24"/>
      <c r="BC15" s="24"/>
      <c r="BD15" s="24"/>
      <c r="BE15" s="102"/>
      <c r="BF15" s="102"/>
      <c r="BG15" s="20"/>
      <c r="BH15" s="8"/>
      <c r="BI15" s="11"/>
      <c r="BJ15" s="54" t="s">
        <v>96</v>
      </c>
      <c r="BK15" s="39">
        <v>0</v>
      </c>
      <c r="BL15" s="24"/>
      <c r="BM15" s="24"/>
      <c r="BN15" s="24"/>
      <c r="BO15" s="102"/>
      <c r="BP15" s="102"/>
      <c r="BQ15" s="20"/>
      <c r="BR15" s="8"/>
      <c r="BS15" s="11"/>
      <c r="BT15" s="54" t="s">
        <v>96</v>
      </c>
      <c r="BU15" s="39">
        <v>0</v>
      </c>
      <c r="BV15" s="24"/>
      <c r="BW15" s="24"/>
      <c r="BX15" s="24"/>
      <c r="BY15" s="102"/>
      <c r="BZ15" s="102"/>
      <c r="CA15" s="20"/>
      <c r="CB15" s="8"/>
      <c r="CC15" s="11"/>
      <c r="CD15" s="54" t="s">
        <v>96</v>
      </c>
      <c r="CE15" s="39">
        <v>0</v>
      </c>
      <c r="CF15" s="24"/>
      <c r="CG15" s="24"/>
      <c r="CH15" s="24"/>
      <c r="CI15" s="184"/>
      <c r="CJ15" s="184"/>
      <c r="CK15" s="20"/>
      <c r="CL15" s="8"/>
      <c r="CM15" s="11"/>
      <c r="CN15" s="54" t="s">
        <v>96</v>
      </c>
      <c r="CO15" s="39">
        <v>0</v>
      </c>
      <c r="CP15" s="24"/>
      <c r="CQ15" s="24"/>
      <c r="CR15" s="24"/>
      <c r="CS15" s="184"/>
      <c r="CT15" s="184"/>
      <c r="CU15" s="20"/>
      <c r="CV15" s="8"/>
      <c r="CW15" s="11"/>
      <c r="CX15" s="54" t="s">
        <v>96</v>
      </c>
      <c r="CY15" s="39">
        <v>0</v>
      </c>
      <c r="CZ15" s="24"/>
      <c r="DA15" s="24"/>
      <c r="DB15" s="24"/>
      <c r="DC15" s="102"/>
      <c r="DD15" s="102"/>
      <c r="DE15" s="20"/>
      <c r="DF15" s="8"/>
      <c r="DG15" s="11"/>
      <c r="DH15" s="61"/>
      <c r="DR15" s="61"/>
      <c r="EB15" s="61"/>
      <c r="EL15" s="61"/>
      <c r="EV15" s="61"/>
      <c r="FF15" s="61"/>
      <c r="FP15" s="61"/>
      <c r="FZ15" s="61"/>
      <c r="GJ15" s="61"/>
      <c r="GT15" s="61"/>
      <c r="HD15" s="61"/>
      <c r="HN15" s="61"/>
      <c r="HX15" s="61"/>
    </row>
    <row r="16" spans="1:232" s="1" customFormat="1" x14ac:dyDescent="0.3">
      <c r="A16" s="605" t="str">
        <f ca="1">IF(ISBLANK('Data Summary'!A18),"",'Data Summary'!A18)</f>
        <v/>
      </c>
      <c r="B16" s="55" t="s">
        <v>184</v>
      </c>
      <c r="C16" s="15">
        <v>1</v>
      </c>
      <c r="D16" s="103">
        <v>32.079646017699112</v>
      </c>
      <c r="E16" s="24"/>
      <c r="F16" s="102"/>
      <c r="G16" s="102"/>
      <c r="H16" s="102">
        <v>31.936758893280633</v>
      </c>
      <c r="I16" s="20">
        <v>34.065934065934066</v>
      </c>
      <c r="J16" s="8"/>
      <c r="K16" s="11"/>
      <c r="L16" s="55" t="s">
        <v>184</v>
      </c>
      <c r="M16" s="15">
        <v>1</v>
      </c>
      <c r="N16" s="103">
        <v>31.791483113069013</v>
      </c>
      <c r="O16" s="24"/>
      <c r="P16" s="102"/>
      <c r="Q16" s="102"/>
      <c r="R16" s="102">
        <v>31.5748031496063</v>
      </c>
      <c r="S16" s="20">
        <v>34.782608695652172</v>
      </c>
      <c r="T16" s="8"/>
      <c r="U16" s="11"/>
      <c r="V16" s="55" t="s">
        <v>198</v>
      </c>
      <c r="W16" s="15">
        <v>1</v>
      </c>
      <c r="X16" s="103">
        <v>40.75</v>
      </c>
      <c r="Y16" s="24"/>
      <c r="Z16" s="102"/>
      <c r="AA16" s="102"/>
      <c r="AB16" s="102">
        <v>40.299999999999997</v>
      </c>
      <c r="AC16" s="20">
        <v>47.4</v>
      </c>
      <c r="AD16" s="8"/>
      <c r="AE16" s="11"/>
      <c r="AF16" s="55" t="s">
        <v>198</v>
      </c>
      <c r="AG16" s="15">
        <v>1</v>
      </c>
      <c r="AH16" s="24">
        <f t="shared" ref="AH16:AH17" si="11">(AK16*AK$33+AL16*AL$33+AM16*AM$33)/SUM(AK$33:AM$33)</f>
        <v>35.099750623441395</v>
      </c>
      <c r="AI16" s="24"/>
      <c r="AJ16" s="102"/>
      <c r="AK16" s="102">
        <v>38.461538461538467</v>
      </c>
      <c r="AL16" s="102">
        <v>34.276729559748425</v>
      </c>
      <c r="AM16" s="20">
        <v>37.755102040816325</v>
      </c>
      <c r="AN16" s="8"/>
      <c r="AO16" s="11"/>
      <c r="AP16" s="55"/>
      <c r="AQ16" s="15"/>
      <c r="AR16" s="103"/>
      <c r="AS16" s="24"/>
      <c r="AT16" s="102"/>
      <c r="AU16" s="102"/>
      <c r="AV16" s="102"/>
      <c r="AW16" s="20"/>
      <c r="AX16" s="8"/>
      <c r="AY16" s="11"/>
      <c r="AZ16" s="55"/>
      <c r="BA16" s="15"/>
      <c r="BB16" s="103"/>
      <c r="BC16" s="24"/>
      <c r="BD16" s="102"/>
      <c r="BE16" s="102"/>
      <c r="BF16" s="102"/>
      <c r="BG16" s="20"/>
      <c r="BH16" s="8"/>
      <c r="BI16" s="11"/>
      <c r="BJ16" s="55"/>
      <c r="BK16" s="15"/>
      <c r="BL16" s="103"/>
      <c r="BM16" s="24"/>
      <c r="BN16" s="102"/>
      <c r="BO16" s="102"/>
      <c r="BP16" s="102"/>
      <c r="BQ16" s="20"/>
      <c r="BR16" s="8"/>
      <c r="BS16" s="11"/>
      <c r="BT16" s="55"/>
      <c r="BU16" s="15"/>
      <c r="BV16" s="103"/>
      <c r="BW16" s="24"/>
      <c r="BX16" s="102"/>
      <c r="BY16" s="102"/>
      <c r="BZ16" s="102"/>
      <c r="CA16" s="20"/>
      <c r="CB16" s="8"/>
      <c r="CC16" s="11"/>
      <c r="CD16" s="55"/>
      <c r="CE16" s="4"/>
      <c r="CF16" s="24"/>
      <c r="CG16" s="184"/>
      <c r="CH16" s="184"/>
      <c r="CI16" s="184"/>
      <c r="CJ16" s="24"/>
      <c r="CK16" s="27"/>
      <c r="CL16" s="8"/>
      <c r="CM16" s="11"/>
      <c r="CN16" s="55"/>
      <c r="CO16" s="4"/>
      <c r="CP16" s="24"/>
      <c r="CQ16" s="184"/>
      <c r="CR16" s="184"/>
      <c r="CS16" s="184"/>
      <c r="CT16" s="24"/>
      <c r="CU16" s="27"/>
      <c r="CV16" s="8"/>
      <c r="CW16" s="11"/>
      <c r="CX16" s="55"/>
      <c r="CY16" s="15"/>
      <c r="CZ16" s="103"/>
      <c r="DA16" s="24"/>
      <c r="DB16" s="102"/>
      <c r="DC16" s="102"/>
      <c r="DD16" s="102"/>
      <c r="DE16" s="20"/>
      <c r="DF16" s="8"/>
      <c r="DG16" s="11"/>
      <c r="DH16" s="61"/>
      <c r="DR16" s="61"/>
      <c r="EB16" s="61"/>
      <c r="EL16" s="61"/>
      <c r="EV16" s="61"/>
      <c r="FF16" s="61"/>
      <c r="FP16" s="61"/>
      <c r="FZ16" s="61"/>
      <c r="GJ16" s="61"/>
      <c r="GT16" s="61"/>
      <c r="HD16" s="61"/>
      <c r="HN16" s="61"/>
      <c r="HX16" s="61"/>
    </row>
    <row r="17" spans="1:232" s="1" customFormat="1" x14ac:dyDescent="0.3">
      <c r="A17" s="605" t="str">
        <f ca="1">IF(ISBLANK('Data Summary'!A19),"",'Data Summary'!A19)</f>
        <v/>
      </c>
      <c r="B17" s="55" t="s">
        <v>185</v>
      </c>
      <c r="C17" s="104">
        <v>0.5</v>
      </c>
      <c r="D17" s="24">
        <v>56.120943952802364</v>
      </c>
      <c r="E17" s="102"/>
      <c r="F17" s="102"/>
      <c r="G17" s="102"/>
      <c r="H17" s="102">
        <v>57.391304347826086</v>
      </c>
      <c r="I17" s="20">
        <v>38.461538461538467</v>
      </c>
      <c r="J17" s="8"/>
      <c r="K17" s="11"/>
      <c r="L17" s="55" t="s">
        <v>194</v>
      </c>
      <c r="M17" s="104">
        <v>0.5</v>
      </c>
      <c r="N17" s="24">
        <v>56.461086637298088</v>
      </c>
      <c r="O17" s="102"/>
      <c r="P17" s="102"/>
      <c r="Q17" s="102"/>
      <c r="R17" s="102">
        <v>57.795275590551178</v>
      </c>
      <c r="S17" s="20">
        <v>38.04347826086957</v>
      </c>
      <c r="T17" s="8"/>
      <c r="U17" s="11"/>
      <c r="V17" s="55" t="s">
        <v>199</v>
      </c>
      <c r="W17" s="104">
        <v>1</v>
      </c>
      <c r="X17" s="24">
        <v>30.4</v>
      </c>
      <c r="Y17" s="102"/>
      <c r="Z17" s="102"/>
      <c r="AA17" s="102"/>
      <c r="AB17" s="102">
        <v>29.9</v>
      </c>
      <c r="AC17" s="20">
        <v>36.799999999999997</v>
      </c>
      <c r="AD17" s="8"/>
      <c r="AE17" s="11"/>
      <c r="AF17" s="55" t="s">
        <v>199</v>
      </c>
      <c r="AG17" s="104">
        <v>1</v>
      </c>
      <c r="AH17" s="24">
        <f t="shared" si="11"/>
        <v>26.122194513715712</v>
      </c>
      <c r="AI17" s="102"/>
      <c r="AJ17" s="102"/>
      <c r="AK17" s="102">
        <v>14.102564102564102</v>
      </c>
      <c r="AL17" s="102">
        <v>27.751572327044027</v>
      </c>
      <c r="AM17" s="20">
        <v>33.673469387755098</v>
      </c>
      <c r="AN17" s="8"/>
      <c r="AO17" s="11"/>
      <c r="AP17" s="55"/>
      <c r="AQ17" s="104"/>
      <c r="AR17" s="24"/>
      <c r="AS17" s="102"/>
      <c r="AT17" s="102"/>
      <c r="AU17" s="102"/>
      <c r="AV17" s="102"/>
      <c r="AW17" s="20"/>
      <c r="AX17" s="8"/>
      <c r="AY17" s="11"/>
      <c r="AZ17" s="55"/>
      <c r="BA17" s="104"/>
      <c r="BB17" s="24"/>
      <c r="BC17" s="102"/>
      <c r="BD17" s="102"/>
      <c r="BE17" s="102"/>
      <c r="BF17" s="102"/>
      <c r="BG17" s="20"/>
      <c r="BH17" s="8"/>
      <c r="BI17" s="11"/>
      <c r="BJ17" s="55"/>
      <c r="BK17" s="104"/>
      <c r="BL17" s="24"/>
      <c r="BM17" s="102"/>
      <c r="BN17" s="102"/>
      <c r="BO17" s="102"/>
      <c r="BP17" s="102"/>
      <c r="BQ17" s="20"/>
      <c r="BR17" s="8"/>
      <c r="BS17" s="11"/>
      <c r="BT17" s="55"/>
      <c r="BU17" s="104"/>
      <c r="BV17" s="24"/>
      <c r="BW17" s="102"/>
      <c r="BX17" s="102"/>
      <c r="BY17" s="102"/>
      <c r="BZ17" s="102"/>
      <c r="CA17" s="20"/>
      <c r="CB17" s="8"/>
      <c r="CC17" s="11"/>
      <c r="CD17" s="55"/>
      <c r="CE17" s="185"/>
      <c r="CF17" s="24"/>
      <c r="CG17" s="184"/>
      <c r="CH17" s="184"/>
      <c r="CI17" s="184"/>
      <c r="CJ17" s="184"/>
      <c r="CK17" s="20"/>
      <c r="CL17" s="8"/>
      <c r="CM17" s="11"/>
      <c r="CN17" s="55"/>
      <c r="CO17" s="185"/>
      <c r="CP17" s="24"/>
      <c r="CQ17" s="184"/>
      <c r="CR17" s="184"/>
      <c r="CS17" s="184"/>
      <c r="CT17" s="184"/>
      <c r="CU17" s="20"/>
      <c r="CV17" s="8"/>
      <c r="CW17" s="11"/>
      <c r="CX17" s="55"/>
      <c r="CY17" s="104"/>
      <c r="CZ17" s="24"/>
      <c r="DA17" s="102"/>
      <c r="DB17" s="102"/>
      <c r="DC17" s="102"/>
      <c r="DD17" s="102"/>
      <c r="DE17" s="20"/>
      <c r="DF17" s="8"/>
      <c r="DG17" s="11"/>
      <c r="DH17" s="61"/>
      <c r="DR17" s="61"/>
      <c r="EB17" s="61"/>
      <c r="EL17" s="61"/>
      <c r="EV17" s="61"/>
      <c r="FF17" s="61"/>
      <c r="FP17" s="61"/>
      <c r="FZ17" s="61"/>
      <c r="GJ17" s="61"/>
      <c r="GT17" s="61"/>
      <c r="HD17" s="61"/>
      <c r="HN17" s="61"/>
      <c r="HX17" s="61"/>
    </row>
    <row r="18" spans="1:232" s="1" customFormat="1" x14ac:dyDescent="0.3">
      <c r="A18" s="605" t="str">
        <f ca="1">IF(ISBLANK('Data Summary'!A20),"",'Data Summary'!A20)</f>
        <v/>
      </c>
      <c r="B18" s="55"/>
      <c r="C18" s="104"/>
      <c r="D18" s="24"/>
      <c r="E18" s="24"/>
      <c r="F18" s="24"/>
      <c r="G18" s="102"/>
      <c r="H18" s="102"/>
      <c r="I18" s="20"/>
      <c r="J18" s="8"/>
      <c r="K18" s="11"/>
      <c r="L18" s="55"/>
      <c r="M18" s="104"/>
      <c r="N18" s="24"/>
      <c r="O18" s="24"/>
      <c r="P18" s="24"/>
      <c r="Q18" s="102"/>
      <c r="R18" s="102"/>
      <c r="S18" s="20"/>
      <c r="T18" s="8"/>
      <c r="U18" s="11"/>
      <c r="V18" s="55" t="s">
        <v>223</v>
      </c>
      <c r="W18" s="104">
        <v>0</v>
      </c>
      <c r="X18" s="102">
        <f>28.9/2</f>
        <v>14.45</v>
      </c>
      <c r="Y18" s="102"/>
      <c r="Z18" s="102"/>
      <c r="AA18" s="102"/>
      <c r="AB18" s="102">
        <f>29.8/2</f>
        <v>14.9</v>
      </c>
      <c r="AC18" s="20">
        <f>15.8/2</f>
        <v>7.9</v>
      </c>
      <c r="AD18" s="8"/>
      <c r="AE18" s="11"/>
      <c r="AF18" s="55" t="s">
        <v>223</v>
      </c>
      <c r="AG18" s="104">
        <v>0</v>
      </c>
      <c r="AH18" s="102">
        <f>19.4/2</f>
        <v>9.6999999999999993</v>
      </c>
      <c r="AI18" s="102"/>
      <c r="AJ18" s="102"/>
      <c r="AK18" s="102">
        <f>47.4/2</f>
        <v>23.7</v>
      </c>
      <c r="AL18" s="102">
        <f>38/2</f>
        <v>19</v>
      </c>
      <c r="AM18" s="20">
        <f>28.6/2</f>
        <v>14.3</v>
      </c>
      <c r="AN18" s="8"/>
      <c r="AO18" s="11"/>
      <c r="AP18" s="55"/>
      <c r="AQ18" s="104"/>
      <c r="AR18" s="102"/>
      <c r="AS18" s="102"/>
      <c r="AT18" s="102"/>
      <c r="AU18" s="102"/>
      <c r="AV18" s="102"/>
      <c r="AW18" s="20"/>
      <c r="AX18" s="8"/>
      <c r="AY18" s="11"/>
      <c r="AZ18" s="55"/>
      <c r="BA18" s="104"/>
      <c r="BB18" s="102"/>
      <c r="BC18" s="102"/>
      <c r="BD18" s="102"/>
      <c r="BE18" s="102"/>
      <c r="BF18" s="102"/>
      <c r="BG18" s="20"/>
      <c r="BH18" s="8"/>
      <c r="BI18" s="11"/>
      <c r="BJ18" s="55"/>
      <c r="BK18" s="104"/>
      <c r="BL18" s="102"/>
      <c r="BM18" s="102"/>
      <c r="BN18" s="102"/>
      <c r="BO18" s="102"/>
      <c r="BP18" s="102"/>
      <c r="BQ18" s="20"/>
      <c r="BR18" s="8"/>
      <c r="BS18" s="11"/>
      <c r="BT18" s="55"/>
      <c r="BU18" s="104"/>
      <c r="BV18" s="102"/>
      <c r="BW18" s="102"/>
      <c r="BX18" s="102"/>
      <c r="BY18" s="102"/>
      <c r="BZ18" s="102"/>
      <c r="CA18" s="20"/>
      <c r="CB18" s="8"/>
      <c r="CC18" s="11"/>
      <c r="CD18" s="55"/>
      <c r="CE18" s="185"/>
      <c r="CF18" s="184"/>
      <c r="CG18" s="184"/>
      <c r="CH18" s="184"/>
      <c r="CI18" s="184"/>
      <c r="CJ18" s="184"/>
      <c r="CK18" s="20"/>
      <c r="CL18" s="8"/>
      <c r="CM18" s="11"/>
      <c r="CN18" s="55"/>
      <c r="CO18" s="185"/>
      <c r="CP18" s="184"/>
      <c r="CQ18" s="184"/>
      <c r="CR18" s="184"/>
      <c r="CS18" s="184"/>
      <c r="CT18" s="184"/>
      <c r="CU18" s="20"/>
      <c r="CV18" s="8"/>
      <c r="CW18" s="11"/>
      <c r="CX18" s="55"/>
      <c r="CY18" s="104"/>
      <c r="CZ18" s="102"/>
      <c r="DA18" s="102"/>
      <c r="DB18" s="102"/>
      <c r="DC18" s="102"/>
      <c r="DD18" s="102"/>
      <c r="DE18" s="20"/>
      <c r="DF18" s="8"/>
      <c r="DG18" s="11"/>
      <c r="DH18" s="61"/>
      <c r="DR18" s="61"/>
      <c r="EB18" s="61"/>
      <c r="EL18" s="61"/>
      <c r="EV18" s="61"/>
      <c r="FF18" s="61"/>
      <c r="FP18" s="61"/>
      <c r="FZ18" s="61"/>
      <c r="GJ18" s="61"/>
      <c r="GT18" s="61"/>
      <c r="HD18" s="61"/>
      <c r="HN18" s="61"/>
      <c r="HX18" s="61"/>
    </row>
    <row r="19" spans="1:232" s="1" customFormat="1" x14ac:dyDescent="0.3">
      <c r="A19" s="605" t="str">
        <f ca="1">IF(ISBLANK('Data Summary'!A21),"",'Data Summary'!A21)</f>
        <v/>
      </c>
      <c r="B19" s="55"/>
      <c r="C19" s="104"/>
      <c r="D19" s="102"/>
      <c r="E19" s="102"/>
      <c r="F19" s="28"/>
      <c r="G19" s="102"/>
      <c r="H19" s="102"/>
      <c r="I19" s="20"/>
      <c r="J19" s="8"/>
      <c r="K19" s="11"/>
      <c r="L19" s="55"/>
      <c r="M19" s="104"/>
      <c r="N19" s="102"/>
      <c r="O19" s="102"/>
      <c r="P19" s="28"/>
      <c r="Q19" s="102"/>
      <c r="R19" s="102"/>
      <c r="S19" s="20"/>
      <c r="T19" s="8"/>
      <c r="U19" s="11"/>
      <c r="V19" s="55"/>
      <c r="W19" s="104"/>
      <c r="X19" s="102"/>
      <c r="Y19" s="102"/>
      <c r="Z19" s="28"/>
      <c r="AA19" s="102"/>
      <c r="AB19" s="102"/>
      <c r="AC19" s="20"/>
      <c r="AD19" s="8"/>
      <c r="AE19" s="11"/>
      <c r="AF19" s="55"/>
      <c r="AG19" s="104"/>
      <c r="AH19" s="102"/>
      <c r="AI19" s="102"/>
      <c r="AJ19" s="28"/>
      <c r="AK19" s="102"/>
      <c r="AL19" s="102"/>
      <c r="AM19" s="20"/>
      <c r="AN19" s="8"/>
      <c r="AO19" s="11"/>
      <c r="AP19" s="55"/>
      <c r="AQ19" s="104"/>
      <c r="AR19" s="102"/>
      <c r="AS19" s="102"/>
      <c r="AT19" s="28"/>
      <c r="AU19" s="102"/>
      <c r="AV19" s="102"/>
      <c r="AW19" s="20"/>
      <c r="AX19" s="8"/>
      <c r="AY19" s="11"/>
      <c r="AZ19" s="55"/>
      <c r="BA19" s="104"/>
      <c r="BB19" s="102"/>
      <c r="BC19" s="102"/>
      <c r="BD19" s="28"/>
      <c r="BE19" s="102"/>
      <c r="BF19" s="102"/>
      <c r="BG19" s="20"/>
      <c r="BH19" s="8"/>
      <c r="BI19" s="11"/>
      <c r="BJ19" s="55"/>
      <c r="BK19" s="104"/>
      <c r="BL19" s="102"/>
      <c r="BM19" s="102"/>
      <c r="BN19" s="28"/>
      <c r="BO19" s="102"/>
      <c r="BP19" s="102"/>
      <c r="BQ19" s="20"/>
      <c r="BR19" s="8"/>
      <c r="BS19" s="11"/>
      <c r="BT19" s="55"/>
      <c r="BU19" s="104"/>
      <c r="BV19" s="102"/>
      <c r="BW19" s="102"/>
      <c r="BX19" s="28"/>
      <c r="BY19" s="102"/>
      <c r="BZ19" s="102"/>
      <c r="CA19" s="20"/>
      <c r="CB19" s="8"/>
      <c r="CC19" s="11"/>
      <c r="CD19" s="55"/>
      <c r="CE19" s="185"/>
      <c r="CF19" s="184"/>
      <c r="CG19" s="184"/>
      <c r="CH19" s="28"/>
      <c r="CI19" s="184"/>
      <c r="CJ19" s="184"/>
      <c r="CK19" s="20"/>
      <c r="CL19" s="8"/>
      <c r="CM19" s="11"/>
      <c r="CN19" s="55"/>
      <c r="CO19" s="185"/>
      <c r="CP19" s="184"/>
      <c r="CQ19" s="184"/>
      <c r="CR19" s="28"/>
      <c r="CS19" s="184"/>
      <c r="CT19" s="184"/>
      <c r="CU19" s="20"/>
      <c r="CV19" s="8"/>
      <c r="CW19" s="11"/>
      <c r="CX19" s="55"/>
      <c r="CY19" s="104"/>
      <c r="CZ19" s="102"/>
      <c r="DA19" s="102"/>
      <c r="DB19" s="28"/>
      <c r="DC19" s="102"/>
      <c r="DD19" s="102"/>
      <c r="DE19" s="20"/>
      <c r="DF19" s="8"/>
      <c r="DG19" s="11"/>
      <c r="DH19" s="61"/>
      <c r="DR19" s="61"/>
      <c r="EB19" s="61"/>
      <c r="EL19" s="61"/>
      <c r="EV19" s="61"/>
      <c r="FF19" s="61"/>
      <c r="FP19" s="61"/>
      <c r="FZ19" s="61"/>
      <c r="GJ19" s="61"/>
      <c r="GT19" s="61"/>
      <c r="HD19" s="61"/>
      <c r="HN19" s="61"/>
      <c r="HX19" s="61"/>
    </row>
    <row r="20" spans="1:232" s="1" customFormat="1" x14ac:dyDescent="0.3">
      <c r="A20" s="605" t="str">
        <f ca="1">IF(ISBLANK('Data Summary'!A22),"",'Data Summary'!A22)</f>
        <v/>
      </c>
      <c r="B20" s="55"/>
      <c r="C20" s="15"/>
      <c r="D20" s="102"/>
      <c r="E20" s="28"/>
      <c r="F20" s="28"/>
      <c r="G20" s="102"/>
      <c r="H20" s="102"/>
      <c r="I20" s="20"/>
      <c r="J20" s="8"/>
      <c r="K20" s="11"/>
      <c r="L20" s="55"/>
      <c r="M20" s="15"/>
      <c r="N20" s="102"/>
      <c r="O20" s="28"/>
      <c r="P20" s="28"/>
      <c r="Q20" s="102"/>
      <c r="R20" s="102"/>
      <c r="S20" s="20"/>
      <c r="T20" s="8"/>
      <c r="U20" s="11"/>
      <c r="V20" s="55"/>
      <c r="W20" s="15"/>
      <c r="X20" s="102"/>
      <c r="Y20" s="28"/>
      <c r="Z20" s="28"/>
      <c r="AA20" s="102"/>
      <c r="AB20" s="102"/>
      <c r="AC20" s="20"/>
      <c r="AD20" s="8"/>
      <c r="AE20" s="11"/>
      <c r="AF20" s="55"/>
      <c r="AG20" s="15"/>
      <c r="AH20" s="102"/>
      <c r="AI20" s="28"/>
      <c r="AJ20" s="28"/>
      <c r="AK20" s="102"/>
      <c r="AL20" s="102"/>
      <c r="AM20" s="20"/>
      <c r="AN20" s="8"/>
      <c r="AO20" s="11"/>
      <c r="AP20" s="55"/>
      <c r="AQ20" s="15"/>
      <c r="AR20" s="102"/>
      <c r="AS20" s="28"/>
      <c r="AT20" s="28"/>
      <c r="AU20" s="102"/>
      <c r="AV20" s="102"/>
      <c r="AW20" s="20"/>
      <c r="AX20" s="8"/>
      <c r="AY20" s="11"/>
      <c r="AZ20" s="55"/>
      <c r="BA20" s="15"/>
      <c r="BB20" s="102"/>
      <c r="BC20" s="28"/>
      <c r="BD20" s="28"/>
      <c r="BE20" s="102"/>
      <c r="BF20" s="102"/>
      <c r="BG20" s="20"/>
      <c r="BH20" s="8"/>
      <c r="BI20" s="11"/>
      <c r="BJ20" s="55"/>
      <c r="BK20" s="15"/>
      <c r="BL20" s="102"/>
      <c r="BM20" s="28"/>
      <c r="BN20" s="28"/>
      <c r="BO20" s="102"/>
      <c r="BP20" s="102"/>
      <c r="BQ20" s="20"/>
      <c r="BR20" s="8"/>
      <c r="BS20" s="11"/>
      <c r="BT20" s="55"/>
      <c r="BU20" s="15"/>
      <c r="BV20" s="102"/>
      <c r="BW20" s="28"/>
      <c r="BX20" s="28"/>
      <c r="BY20" s="102"/>
      <c r="BZ20" s="102"/>
      <c r="CA20" s="20"/>
      <c r="CB20" s="8"/>
      <c r="CC20" s="11"/>
      <c r="CD20" s="55"/>
      <c r="CE20" s="15"/>
      <c r="CF20" s="184"/>
      <c r="CG20" s="28"/>
      <c r="CH20" s="28"/>
      <c r="CI20" s="184"/>
      <c r="CJ20" s="184"/>
      <c r="CK20" s="20"/>
      <c r="CL20" s="8"/>
      <c r="CM20" s="11"/>
      <c r="CN20" s="55"/>
      <c r="CO20" s="15"/>
      <c r="CP20" s="184"/>
      <c r="CQ20" s="28"/>
      <c r="CR20" s="28"/>
      <c r="CS20" s="184"/>
      <c r="CT20" s="184"/>
      <c r="CU20" s="20"/>
      <c r="CV20" s="8"/>
      <c r="CW20" s="11"/>
      <c r="CX20" s="55"/>
      <c r="CY20" s="15"/>
      <c r="CZ20" s="102"/>
      <c r="DA20" s="28"/>
      <c r="DB20" s="28"/>
      <c r="DC20" s="102"/>
      <c r="DD20" s="102"/>
      <c r="DE20" s="20"/>
      <c r="DF20" s="8"/>
      <c r="DG20" s="11"/>
      <c r="DH20" s="61"/>
      <c r="DR20" s="61"/>
      <c r="EB20" s="61"/>
      <c r="EL20" s="61"/>
      <c r="EV20" s="61"/>
      <c r="FF20" s="61"/>
      <c r="FP20" s="61"/>
      <c r="FZ20" s="61"/>
      <c r="GJ20" s="61"/>
      <c r="GT20" s="61"/>
      <c r="HD20" s="61"/>
      <c r="HN20" s="61"/>
      <c r="HX20" s="61"/>
    </row>
    <row r="21" spans="1:232" s="1" customFormat="1" x14ac:dyDescent="0.3">
      <c r="A21" s="605" t="str">
        <f ca="1">IF(ISBLANK('Data Summary'!A23),"",'Data Summary'!A23)</f>
        <v/>
      </c>
      <c r="B21" s="55"/>
      <c r="C21" s="15"/>
      <c r="D21" s="28"/>
      <c r="E21" s="28"/>
      <c r="F21" s="28"/>
      <c r="G21" s="28"/>
      <c r="H21" s="28"/>
      <c r="I21" s="29"/>
      <c r="J21" s="8"/>
      <c r="K21" s="11"/>
      <c r="L21" s="55"/>
      <c r="M21" s="15"/>
      <c r="N21" s="28"/>
      <c r="O21" s="28"/>
      <c r="P21" s="28"/>
      <c r="Q21" s="28"/>
      <c r="R21" s="28"/>
      <c r="S21" s="29"/>
      <c r="T21" s="8"/>
      <c r="U21" s="11"/>
      <c r="V21" s="55"/>
      <c r="W21" s="15"/>
      <c r="X21" s="28"/>
      <c r="Y21" s="28"/>
      <c r="Z21" s="28"/>
      <c r="AA21" s="28"/>
      <c r="AB21" s="28"/>
      <c r="AC21" s="29"/>
      <c r="AD21" s="8"/>
      <c r="AE21" s="11"/>
      <c r="AF21" s="55"/>
      <c r="AG21" s="15"/>
      <c r="AH21" s="28"/>
      <c r="AI21" s="28"/>
      <c r="AJ21" s="28"/>
      <c r="AK21" s="28"/>
      <c r="AL21" s="28"/>
      <c r="AM21" s="29"/>
      <c r="AN21" s="8"/>
      <c r="AO21" s="11"/>
      <c r="AP21" s="55"/>
      <c r="AQ21" s="15"/>
      <c r="AR21" s="28"/>
      <c r="AS21" s="28"/>
      <c r="AT21" s="28"/>
      <c r="AU21" s="28"/>
      <c r="AV21" s="28"/>
      <c r="AW21" s="29"/>
      <c r="AX21" s="8"/>
      <c r="AY21" s="11"/>
      <c r="AZ21" s="55"/>
      <c r="BA21" s="15"/>
      <c r="BB21" s="28"/>
      <c r="BC21" s="28"/>
      <c r="BD21" s="28"/>
      <c r="BE21" s="28"/>
      <c r="BF21" s="28"/>
      <c r="BG21" s="29"/>
      <c r="BH21" s="8"/>
      <c r="BI21" s="11"/>
      <c r="BJ21" s="55"/>
      <c r="BK21" s="15"/>
      <c r="BL21" s="28"/>
      <c r="BM21" s="28"/>
      <c r="BN21" s="28"/>
      <c r="BO21" s="28"/>
      <c r="BP21" s="28"/>
      <c r="BQ21" s="29"/>
      <c r="BR21" s="8"/>
      <c r="BS21" s="11"/>
      <c r="BT21" s="55"/>
      <c r="BU21" s="15"/>
      <c r="BV21" s="28"/>
      <c r="BW21" s="28"/>
      <c r="BX21" s="28"/>
      <c r="BY21" s="28"/>
      <c r="BZ21" s="28"/>
      <c r="CA21" s="29"/>
      <c r="CB21" s="8"/>
      <c r="CC21" s="11"/>
      <c r="CD21" s="55"/>
      <c r="CE21" s="15"/>
      <c r="CF21" s="28"/>
      <c r="CG21" s="28"/>
      <c r="CH21" s="28"/>
      <c r="CI21" s="28"/>
      <c r="CJ21" s="28"/>
      <c r="CK21" s="29"/>
      <c r="CL21" s="8"/>
      <c r="CM21" s="11"/>
      <c r="CN21" s="55"/>
      <c r="CO21" s="15"/>
      <c r="CP21" s="28"/>
      <c r="CQ21" s="28"/>
      <c r="CR21" s="28"/>
      <c r="CS21" s="28"/>
      <c r="CT21" s="28"/>
      <c r="CU21" s="29"/>
      <c r="CV21" s="8"/>
      <c r="CW21" s="11"/>
      <c r="CX21" s="55"/>
      <c r="CY21" s="15"/>
      <c r="CZ21" s="28"/>
      <c r="DA21" s="28"/>
      <c r="DB21" s="28"/>
      <c r="DC21" s="28"/>
      <c r="DD21" s="28"/>
      <c r="DE21" s="29"/>
      <c r="DF21" s="8"/>
      <c r="DG21" s="11"/>
      <c r="DH21" s="61"/>
      <c r="DR21" s="61"/>
      <c r="EB21" s="61"/>
      <c r="EL21" s="61"/>
      <c r="EV21" s="61"/>
      <c r="FF21" s="61"/>
      <c r="FP21" s="61"/>
      <c r="FZ21" s="61"/>
      <c r="GJ21" s="61"/>
      <c r="GT21" s="61"/>
      <c r="HD21" s="61"/>
      <c r="HN21" s="61"/>
      <c r="HX21" s="61"/>
    </row>
    <row r="22" spans="1:232" s="1" customFormat="1" x14ac:dyDescent="0.3">
      <c r="A22" s="605" t="str">
        <f ca="1">IF(ISBLANK('Data Summary'!A24),"",'Data Summary'!A24)</f>
        <v/>
      </c>
      <c r="B22" s="55"/>
      <c r="C22" s="15"/>
      <c r="D22" s="28"/>
      <c r="E22" s="28"/>
      <c r="F22" s="28"/>
      <c r="G22" s="28"/>
      <c r="H22" s="28"/>
      <c r="I22" s="29"/>
      <c r="J22" s="8"/>
      <c r="K22" s="11"/>
      <c r="L22" s="55"/>
      <c r="M22" s="15"/>
      <c r="N22" s="28"/>
      <c r="O22" s="28"/>
      <c r="P22" s="28"/>
      <c r="Q22" s="28"/>
      <c r="R22" s="28"/>
      <c r="S22" s="29"/>
      <c r="T22" s="8"/>
      <c r="U22" s="11"/>
      <c r="V22" s="55"/>
      <c r="W22" s="15"/>
      <c r="X22" s="28"/>
      <c r="Y22" s="28"/>
      <c r="Z22" s="28"/>
      <c r="AA22" s="28"/>
      <c r="AB22" s="28"/>
      <c r="AC22" s="29"/>
      <c r="AD22" s="8"/>
      <c r="AE22" s="11"/>
      <c r="AF22" s="55"/>
      <c r="AG22" s="15"/>
      <c r="AH22" s="28"/>
      <c r="AI22" s="28"/>
      <c r="AJ22" s="28"/>
      <c r="AK22" s="28"/>
      <c r="AL22" s="28"/>
      <c r="AM22" s="29"/>
      <c r="AN22" s="8"/>
      <c r="AO22" s="11"/>
      <c r="AP22" s="55"/>
      <c r="AQ22" s="15"/>
      <c r="AR22" s="28"/>
      <c r="AS22" s="28"/>
      <c r="AT22" s="28"/>
      <c r="AU22" s="28"/>
      <c r="AV22" s="28"/>
      <c r="AW22" s="29"/>
      <c r="AX22" s="8"/>
      <c r="AY22" s="11"/>
      <c r="AZ22" s="55"/>
      <c r="BA22" s="15"/>
      <c r="BB22" s="28"/>
      <c r="BC22" s="28"/>
      <c r="BD22" s="28"/>
      <c r="BE22" s="28"/>
      <c r="BF22" s="28"/>
      <c r="BG22" s="29"/>
      <c r="BH22" s="8"/>
      <c r="BI22" s="11"/>
      <c r="BJ22" s="55"/>
      <c r="BK22" s="15"/>
      <c r="BL22" s="28"/>
      <c r="BM22" s="28"/>
      <c r="BN22" s="28"/>
      <c r="BO22" s="28"/>
      <c r="BP22" s="28"/>
      <c r="BQ22" s="29"/>
      <c r="BR22" s="8"/>
      <c r="BS22" s="11"/>
      <c r="BT22" s="55"/>
      <c r="BU22" s="15"/>
      <c r="BV22" s="28"/>
      <c r="BW22" s="28"/>
      <c r="BX22" s="28"/>
      <c r="BY22" s="28"/>
      <c r="BZ22" s="28"/>
      <c r="CA22" s="29"/>
      <c r="CB22" s="8"/>
      <c r="CC22" s="11"/>
      <c r="CD22" s="55"/>
      <c r="CE22" s="15"/>
      <c r="CF22" s="28"/>
      <c r="CG22" s="28"/>
      <c r="CH22" s="28"/>
      <c r="CI22" s="28"/>
      <c r="CJ22" s="28"/>
      <c r="CK22" s="29"/>
      <c r="CL22" s="8"/>
      <c r="CM22" s="11"/>
      <c r="CN22" s="55"/>
      <c r="CO22" s="15"/>
      <c r="CP22" s="28"/>
      <c r="CQ22" s="28"/>
      <c r="CR22" s="28"/>
      <c r="CS22" s="28"/>
      <c r="CT22" s="28"/>
      <c r="CU22" s="29"/>
      <c r="CV22" s="8"/>
      <c r="CW22" s="11"/>
      <c r="CX22" s="55"/>
      <c r="CY22" s="15"/>
      <c r="CZ22" s="28"/>
      <c r="DA22" s="28"/>
      <c r="DB22" s="28"/>
      <c r="DC22" s="28"/>
      <c r="DD22" s="28"/>
      <c r="DE22" s="29"/>
      <c r="DF22" s="8"/>
      <c r="DG22" s="11"/>
      <c r="DH22" s="61"/>
      <c r="DR22" s="61"/>
      <c r="EB22" s="61"/>
      <c r="EL22" s="61"/>
      <c r="EV22" s="61"/>
      <c r="FF22" s="61"/>
      <c r="FP22" s="61"/>
      <c r="FZ22" s="61"/>
      <c r="GJ22" s="61"/>
      <c r="GT22" s="61"/>
      <c r="HD22" s="61"/>
      <c r="HN22" s="61"/>
      <c r="HX22" s="61"/>
    </row>
    <row r="23" spans="1:232" s="1" customFormat="1" x14ac:dyDescent="0.3">
      <c r="A23" s="605" t="str">
        <f ca="1">IF(ISBLANK('Data Summary'!A25),"",'Data Summary'!A25)</f>
        <v/>
      </c>
      <c r="B23" s="55"/>
      <c r="C23" s="15"/>
      <c r="D23" s="28"/>
      <c r="E23" s="28"/>
      <c r="F23" s="28"/>
      <c r="G23" s="28"/>
      <c r="H23" s="28"/>
      <c r="I23" s="29"/>
      <c r="J23" s="8"/>
      <c r="K23" s="11"/>
      <c r="L23" s="55"/>
      <c r="M23" s="15"/>
      <c r="N23" s="28"/>
      <c r="O23" s="28"/>
      <c r="P23" s="28"/>
      <c r="Q23" s="28"/>
      <c r="R23" s="28"/>
      <c r="S23" s="29"/>
      <c r="T23" s="8"/>
      <c r="U23" s="11"/>
      <c r="V23" s="55"/>
      <c r="W23" s="15"/>
      <c r="X23" s="28"/>
      <c r="Y23" s="28"/>
      <c r="Z23" s="28"/>
      <c r="AA23" s="28"/>
      <c r="AB23" s="28"/>
      <c r="AC23" s="29"/>
      <c r="AD23" s="8"/>
      <c r="AE23" s="11"/>
      <c r="AF23" s="55"/>
      <c r="AG23" s="15"/>
      <c r="AH23" s="28"/>
      <c r="AI23" s="28"/>
      <c r="AJ23" s="28"/>
      <c r="AK23" s="28"/>
      <c r="AL23" s="28"/>
      <c r="AM23" s="29"/>
      <c r="AN23" s="8"/>
      <c r="AO23" s="11"/>
      <c r="AP23" s="55"/>
      <c r="AQ23" s="15"/>
      <c r="AR23" s="28"/>
      <c r="AS23" s="28"/>
      <c r="AT23" s="28"/>
      <c r="AU23" s="28"/>
      <c r="AV23" s="28"/>
      <c r="AW23" s="29"/>
      <c r="AX23" s="8"/>
      <c r="AY23" s="11"/>
      <c r="AZ23" s="55"/>
      <c r="BA23" s="15"/>
      <c r="BB23" s="28"/>
      <c r="BC23" s="28"/>
      <c r="BD23" s="28"/>
      <c r="BE23" s="28"/>
      <c r="BF23" s="28"/>
      <c r="BG23" s="29"/>
      <c r="BH23" s="8"/>
      <c r="BI23" s="11"/>
      <c r="BJ23" s="55"/>
      <c r="BK23" s="15"/>
      <c r="BL23" s="28"/>
      <c r="BM23" s="28"/>
      <c r="BN23" s="28"/>
      <c r="BO23" s="28"/>
      <c r="BP23" s="28"/>
      <c r="BQ23" s="29"/>
      <c r="BR23" s="8"/>
      <c r="BS23" s="11"/>
      <c r="BT23" s="55"/>
      <c r="BU23" s="15"/>
      <c r="BV23" s="28"/>
      <c r="BW23" s="28"/>
      <c r="BX23" s="28"/>
      <c r="BY23" s="28"/>
      <c r="BZ23" s="28"/>
      <c r="CA23" s="29"/>
      <c r="CB23" s="8"/>
      <c r="CC23" s="11"/>
      <c r="CD23" s="55"/>
      <c r="CE23" s="15"/>
      <c r="CF23" s="28"/>
      <c r="CG23" s="28"/>
      <c r="CH23" s="28"/>
      <c r="CI23" s="28"/>
      <c r="CJ23" s="28"/>
      <c r="CK23" s="29"/>
      <c r="CL23" s="8"/>
      <c r="CM23" s="11"/>
      <c r="CN23" s="55"/>
      <c r="CO23" s="15"/>
      <c r="CP23" s="28"/>
      <c r="CQ23" s="28"/>
      <c r="CR23" s="28"/>
      <c r="CS23" s="28"/>
      <c r="CT23" s="28"/>
      <c r="CU23" s="29"/>
      <c r="CV23" s="8"/>
      <c r="CW23" s="11"/>
      <c r="CX23" s="55"/>
      <c r="CY23" s="15"/>
      <c r="CZ23" s="28"/>
      <c r="DA23" s="28"/>
      <c r="DB23" s="28"/>
      <c r="DC23" s="28"/>
      <c r="DD23" s="28"/>
      <c r="DE23" s="29"/>
      <c r="DF23" s="8"/>
      <c r="DG23" s="11"/>
      <c r="DH23" s="61"/>
      <c r="DR23" s="61"/>
      <c r="EB23" s="61"/>
      <c r="EL23" s="61"/>
      <c r="EV23" s="61"/>
      <c r="FF23" s="61"/>
      <c r="FP23" s="61"/>
      <c r="FZ23" s="61"/>
      <c r="GJ23" s="61"/>
      <c r="GT23" s="61"/>
      <c r="HD23" s="61"/>
      <c r="HN23" s="61"/>
      <c r="HX23" s="61"/>
    </row>
    <row r="24" spans="1:232" s="1" customFormat="1" x14ac:dyDescent="0.3">
      <c r="A24" s="605" t="str">
        <f ca="1">IF(ISBLANK('Data Summary'!A26),"",'Data Summary'!A26)</f>
        <v/>
      </c>
      <c r="B24" s="55"/>
      <c r="C24" s="15"/>
      <c r="D24" s="28"/>
      <c r="E24" s="28"/>
      <c r="F24" s="28"/>
      <c r="G24" s="28"/>
      <c r="H24" s="28"/>
      <c r="I24" s="29"/>
      <c r="J24" s="8"/>
      <c r="K24" s="11"/>
      <c r="L24" s="55"/>
      <c r="M24" s="15"/>
      <c r="N24" s="28"/>
      <c r="O24" s="28"/>
      <c r="P24" s="28"/>
      <c r="Q24" s="28"/>
      <c r="R24" s="28"/>
      <c r="S24" s="29"/>
      <c r="T24" s="8"/>
      <c r="U24" s="11"/>
      <c r="V24" s="55"/>
      <c r="W24" s="15"/>
      <c r="X24" s="28"/>
      <c r="Y24" s="28"/>
      <c r="Z24" s="28"/>
      <c r="AA24" s="28"/>
      <c r="AB24" s="28"/>
      <c r="AC24" s="29"/>
      <c r="AD24" s="8"/>
      <c r="AE24" s="11"/>
      <c r="AF24" s="55"/>
      <c r="AG24" s="15"/>
      <c r="AH24" s="28"/>
      <c r="AI24" s="28"/>
      <c r="AJ24" s="28"/>
      <c r="AK24" s="28"/>
      <c r="AL24" s="28"/>
      <c r="AM24" s="29"/>
      <c r="AN24" s="8"/>
      <c r="AO24" s="11"/>
      <c r="AP24" s="55"/>
      <c r="AQ24" s="15"/>
      <c r="AR24" s="28"/>
      <c r="AS24" s="28"/>
      <c r="AT24" s="28"/>
      <c r="AU24" s="28"/>
      <c r="AV24" s="28"/>
      <c r="AW24" s="29"/>
      <c r="AX24" s="8"/>
      <c r="AY24" s="11"/>
      <c r="AZ24" s="55"/>
      <c r="BA24" s="15"/>
      <c r="BB24" s="28"/>
      <c r="BC24" s="28"/>
      <c r="BD24" s="28"/>
      <c r="BE24" s="28"/>
      <c r="BF24" s="28"/>
      <c r="BG24" s="29"/>
      <c r="BH24" s="8"/>
      <c r="BI24" s="11"/>
      <c r="BJ24" s="55"/>
      <c r="BK24" s="15"/>
      <c r="BL24" s="28"/>
      <c r="BM24" s="28"/>
      <c r="BN24" s="28"/>
      <c r="BO24" s="28"/>
      <c r="BP24" s="28"/>
      <c r="BQ24" s="29"/>
      <c r="BR24" s="8"/>
      <c r="BS24" s="11"/>
      <c r="BT24" s="55"/>
      <c r="BU24" s="15"/>
      <c r="BV24" s="28"/>
      <c r="BW24" s="28"/>
      <c r="BX24" s="28"/>
      <c r="BY24" s="28"/>
      <c r="BZ24" s="28"/>
      <c r="CA24" s="29"/>
      <c r="CB24" s="8"/>
      <c r="CC24" s="11"/>
      <c r="CD24" s="55"/>
      <c r="CE24" s="15"/>
      <c r="CF24" s="28"/>
      <c r="CG24" s="28"/>
      <c r="CH24" s="28"/>
      <c r="CI24" s="28"/>
      <c r="CJ24" s="28"/>
      <c r="CK24" s="29"/>
      <c r="CL24" s="8"/>
      <c r="CM24" s="11"/>
      <c r="CN24" s="55"/>
      <c r="CO24" s="15"/>
      <c r="CP24" s="28"/>
      <c r="CQ24" s="28"/>
      <c r="CR24" s="28"/>
      <c r="CS24" s="28"/>
      <c r="CT24" s="28"/>
      <c r="CU24" s="29"/>
      <c r="CV24" s="8"/>
      <c r="CW24" s="11"/>
      <c r="CX24" s="55"/>
      <c r="CY24" s="15"/>
      <c r="CZ24" s="28"/>
      <c r="DA24" s="28"/>
      <c r="DB24" s="28"/>
      <c r="DC24" s="28"/>
      <c r="DD24" s="28"/>
      <c r="DE24" s="29"/>
      <c r="DF24" s="8"/>
      <c r="DG24" s="11"/>
      <c r="DH24" s="61"/>
      <c r="DR24" s="61"/>
      <c r="EB24" s="61"/>
      <c r="EL24" s="61"/>
      <c r="EV24" s="61"/>
      <c r="FF24" s="61"/>
      <c r="FP24" s="61"/>
      <c r="FZ24" s="61"/>
      <c r="GJ24" s="61"/>
      <c r="GT24" s="61"/>
      <c r="HD24" s="61"/>
      <c r="HN24" s="61"/>
      <c r="HX24" s="61"/>
    </row>
    <row r="25" spans="1:232" s="1" customFormat="1" x14ac:dyDescent="0.3">
      <c r="A25" s="605" t="str">
        <f ca="1">IF(ISBLANK('Data Summary'!A27),"",'Data Summary'!A27)</f>
        <v/>
      </c>
      <c r="B25" s="55"/>
      <c r="C25" s="15"/>
      <c r="D25" s="28"/>
      <c r="E25" s="28"/>
      <c r="F25" s="28"/>
      <c r="G25" s="28"/>
      <c r="H25" s="28"/>
      <c r="I25" s="29"/>
      <c r="J25" s="8"/>
      <c r="K25" s="11"/>
      <c r="L25" s="55"/>
      <c r="M25" s="15"/>
      <c r="N25" s="28"/>
      <c r="O25" s="28"/>
      <c r="P25" s="28"/>
      <c r="Q25" s="28"/>
      <c r="R25" s="28"/>
      <c r="S25" s="29"/>
      <c r="T25" s="8"/>
      <c r="U25" s="11"/>
      <c r="V25" s="55"/>
      <c r="W25" s="15"/>
      <c r="X25" s="28"/>
      <c r="Y25" s="28"/>
      <c r="Z25" s="28"/>
      <c r="AA25" s="28"/>
      <c r="AB25" s="28"/>
      <c r="AC25" s="29"/>
      <c r="AD25" s="8"/>
      <c r="AE25" s="11"/>
      <c r="AF25" s="55"/>
      <c r="AG25" s="15"/>
      <c r="AH25" s="28"/>
      <c r="AI25" s="28"/>
      <c r="AJ25" s="28"/>
      <c r="AK25" s="28"/>
      <c r="AL25" s="28"/>
      <c r="AM25" s="29"/>
      <c r="AN25" s="8"/>
      <c r="AO25" s="11"/>
      <c r="AP25" s="55"/>
      <c r="AQ25" s="15"/>
      <c r="AR25" s="28"/>
      <c r="AS25" s="28"/>
      <c r="AT25" s="28"/>
      <c r="AU25" s="28"/>
      <c r="AV25" s="28"/>
      <c r="AW25" s="29"/>
      <c r="AX25" s="8"/>
      <c r="AY25" s="11"/>
      <c r="AZ25" s="55"/>
      <c r="BA25" s="15"/>
      <c r="BB25" s="28"/>
      <c r="BC25" s="28"/>
      <c r="BD25" s="28"/>
      <c r="BE25" s="28"/>
      <c r="BF25" s="28"/>
      <c r="BG25" s="29"/>
      <c r="BH25" s="8"/>
      <c r="BI25" s="11"/>
      <c r="BJ25" s="55"/>
      <c r="BK25" s="15"/>
      <c r="BL25" s="28"/>
      <c r="BM25" s="28"/>
      <c r="BN25" s="28"/>
      <c r="BO25" s="28"/>
      <c r="BP25" s="28"/>
      <c r="BQ25" s="29"/>
      <c r="BR25" s="8"/>
      <c r="BS25" s="11"/>
      <c r="BT25" s="55"/>
      <c r="BU25" s="15"/>
      <c r="BV25" s="28"/>
      <c r="BW25" s="28"/>
      <c r="BX25" s="28"/>
      <c r="BY25" s="28"/>
      <c r="BZ25" s="28"/>
      <c r="CA25" s="29"/>
      <c r="CB25" s="8"/>
      <c r="CC25" s="11"/>
      <c r="CD25" s="55"/>
      <c r="CE25" s="15"/>
      <c r="CF25" s="28"/>
      <c r="CG25" s="28"/>
      <c r="CH25" s="28"/>
      <c r="CI25" s="28"/>
      <c r="CJ25" s="28"/>
      <c r="CK25" s="29"/>
      <c r="CL25" s="8"/>
      <c r="CM25" s="11"/>
      <c r="CN25" s="55"/>
      <c r="CO25" s="15"/>
      <c r="CP25" s="28"/>
      <c r="CQ25" s="28"/>
      <c r="CR25" s="28"/>
      <c r="CS25" s="28"/>
      <c r="CT25" s="28"/>
      <c r="CU25" s="29"/>
      <c r="CV25" s="8"/>
      <c r="CW25" s="11"/>
      <c r="CX25" s="55"/>
      <c r="CY25" s="15"/>
      <c r="CZ25" s="28"/>
      <c r="DA25" s="28"/>
      <c r="DB25" s="28"/>
      <c r="DC25" s="28"/>
      <c r="DD25" s="28"/>
      <c r="DE25" s="29"/>
      <c r="DF25" s="8"/>
      <c r="DG25" s="11"/>
      <c r="DH25" s="61"/>
      <c r="DR25" s="61"/>
      <c r="EB25" s="61"/>
      <c r="EL25" s="61"/>
      <c r="EV25" s="61"/>
      <c r="FF25" s="61"/>
      <c r="FP25" s="61"/>
      <c r="FZ25" s="61"/>
      <c r="GJ25" s="61"/>
      <c r="GT25" s="61"/>
      <c r="HD25" s="61"/>
      <c r="HN25" s="61"/>
      <c r="HX25" s="61"/>
    </row>
    <row r="26" spans="1:232" s="1" customFormat="1" x14ac:dyDescent="0.3">
      <c r="A26" s="605" t="str">
        <f ca="1">IF(ISBLANK('Data Summary'!A28),"",'Data Summary'!A28)</f>
        <v/>
      </c>
      <c r="B26" s="55"/>
      <c r="C26" s="17"/>
      <c r="D26" s="4"/>
      <c r="E26" s="4"/>
      <c r="F26" s="4"/>
      <c r="G26" s="4"/>
      <c r="H26" s="4"/>
      <c r="I26" s="21"/>
      <c r="J26" s="8"/>
      <c r="K26" s="11"/>
      <c r="L26" s="55"/>
      <c r="M26" s="17"/>
      <c r="N26" s="4"/>
      <c r="O26" s="4"/>
      <c r="P26" s="4"/>
      <c r="Q26" s="4"/>
      <c r="R26" s="4"/>
      <c r="S26" s="21"/>
      <c r="T26" s="8"/>
      <c r="U26" s="11"/>
      <c r="V26" s="55"/>
      <c r="W26" s="17"/>
      <c r="X26" s="4"/>
      <c r="Y26" s="4"/>
      <c r="Z26" s="4"/>
      <c r="AA26" s="4"/>
      <c r="AB26" s="4"/>
      <c r="AC26" s="21"/>
      <c r="AD26" s="8"/>
      <c r="AE26" s="11"/>
      <c r="AF26" s="55"/>
      <c r="AG26" s="17"/>
      <c r="AH26" s="4"/>
      <c r="AI26" s="4"/>
      <c r="AJ26" s="4"/>
      <c r="AK26" s="4"/>
      <c r="AL26" s="4"/>
      <c r="AM26" s="21"/>
      <c r="AN26" s="8"/>
      <c r="AO26" s="11"/>
      <c r="AP26" s="55"/>
      <c r="AQ26" s="17"/>
      <c r="AR26" s="4"/>
      <c r="AS26" s="4"/>
      <c r="AT26" s="4"/>
      <c r="AU26" s="4"/>
      <c r="AV26" s="4"/>
      <c r="AW26" s="21"/>
      <c r="AX26" s="8"/>
      <c r="AY26" s="11"/>
      <c r="AZ26" s="55"/>
      <c r="BA26" s="17"/>
      <c r="BB26" s="4"/>
      <c r="BC26" s="4"/>
      <c r="BD26" s="4"/>
      <c r="BE26" s="4"/>
      <c r="BF26" s="4"/>
      <c r="BG26" s="21"/>
      <c r="BH26" s="8"/>
      <c r="BI26" s="11"/>
      <c r="BJ26" s="55"/>
      <c r="BK26" s="17"/>
      <c r="BL26" s="4"/>
      <c r="BM26" s="4"/>
      <c r="BN26" s="4"/>
      <c r="BO26" s="4"/>
      <c r="BP26" s="4"/>
      <c r="BQ26" s="21"/>
      <c r="BR26" s="8"/>
      <c r="BS26" s="11"/>
      <c r="BT26" s="55"/>
      <c r="BU26" s="17"/>
      <c r="BV26" s="4"/>
      <c r="BW26" s="4"/>
      <c r="BX26" s="4"/>
      <c r="BY26" s="4"/>
      <c r="BZ26" s="4"/>
      <c r="CA26" s="21"/>
      <c r="CB26" s="8"/>
      <c r="CC26" s="11"/>
      <c r="CD26" s="55"/>
      <c r="CE26" s="17"/>
      <c r="CF26" s="4"/>
      <c r="CG26" s="4"/>
      <c r="CH26" s="4"/>
      <c r="CI26" s="4"/>
      <c r="CJ26" s="4"/>
      <c r="CK26" s="21"/>
      <c r="CL26" s="8"/>
      <c r="CM26" s="11"/>
      <c r="CN26" s="55"/>
      <c r="CO26" s="17"/>
      <c r="CP26" s="4"/>
      <c r="CQ26" s="4"/>
      <c r="CR26" s="4"/>
      <c r="CS26" s="4"/>
      <c r="CT26" s="4"/>
      <c r="CU26" s="21"/>
      <c r="CV26" s="8"/>
      <c r="CW26" s="11"/>
      <c r="CX26" s="55"/>
      <c r="CY26" s="17"/>
      <c r="CZ26" s="4"/>
      <c r="DA26" s="4"/>
      <c r="DB26" s="4"/>
      <c r="DC26" s="4"/>
      <c r="DD26" s="4"/>
      <c r="DE26" s="21"/>
      <c r="DF26" s="8"/>
      <c r="DG26" s="11"/>
      <c r="DH26" s="61"/>
      <c r="DR26" s="61"/>
      <c r="EB26" s="61"/>
      <c r="EL26" s="61"/>
      <c r="EV26" s="61"/>
      <c r="FF26" s="61"/>
      <c r="FP26" s="61"/>
      <c r="FZ26" s="61"/>
      <c r="GJ26" s="61"/>
      <c r="GT26" s="61"/>
      <c r="HD26" s="61"/>
      <c r="HN26" s="61"/>
      <c r="HX26" s="61"/>
    </row>
    <row r="27" spans="1:232" s="1" customFormat="1" ht="93" customHeight="1" x14ac:dyDescent="0.3">
      <c r="A27" s="176" t="str">
        <f ca="1">IF(ISBLANK('Data Summary'!A29),"",'Data Summary'!A29)</f>
        <v/>
      </c>
      <c r="B27" s="56" t="str">
        <f>HLOOKUP(Introduction!$G$4,nametranslations,111,FALSE)</f>
        <v>Notes</v>
      </c>
      <c r="C27" s="349" t="s">
        <v>222</v>
      </c>
      <c r="D27" s="349"/>
      <c r="E27" s="349"/>
      <c r="F27" s="349"/>
      <c r="G27" s="349"/>
      <c r="H27" s="349"/>
      <c r="I27" s="350"/>
      <c r="J27" s="8"/>
      <c r="K27" s="11"/>
      <c r="L27" s="56" t="str">
        <f>HLOOKUP(Introduction!$G$4,nametranslations,111,FALSE)</f>
        <v>Notes</v>
      </c>
      <c r="M27" s="349" t="s">
        <v>222</v>
      </c>
      <c r="N27" s="349"/>
      <c r="O27" s="349"/>
      <c r="P27" s="349"/>
      <c r="Q27" s="349"/>
      <c r="R27" s="349"/>
      <c r="S27" s="350"/>
      <c r="T27" s="8"/>
      <c r="U27" s="11"/>
      <c r="V27" s="56" t="str">
        <f>HLOOKUP(Introduction!$G$4,nametranslations,111,FALSE)</f>
        <v>Notes</v>
      </c>
      <c r="W27" s="349" t="s">
        <v>224</v>
      </c>
      <c r="X27" s="349"/>
      <c r="Y27" s="349"/>
      <c r="Z27" s="349"/>
      <c r="AA27" s="349"/>
      <c r="AB27" s="349"/>
      <c r="AC27" s="350"/>
      <c r="AD27" s="8"/>
      <c r="AE27" s="11"/>
      <c r="AF27" s="56" t="str">
        <f>HLOOKUP(Introduction!$G$4,nametranslations,111,FALSE)</f>
        <v>Notes</v>
      </c>
      <c r="AG27" s="349" t="s">
        <v>226</v>
      </c>
      <c r="AH27" s="349"/>
      <c r="AI27" s="349"/>
      <c r="AJ27" s="349"/>
      <c r="AK27" s="349"/>
      <c r="AL27" s="349"/>
      <c r="AM27" s="350"/>
      <c r="AN27" s="8"/>
      <c r="AO27" s="11"/>
      <c r="AP27" s="56" t="str">
        <f>HLOOKUP(Introduction!$G$4,nametranslations,111,FALSE)</f>
        <v>Notes</v>
      </c>
      <c r="AQ27" s="349" t="s">
        <v>205</v>
      </c>
      <c r="AR27" s="349"/>
      <c r="AS27" s="349"/>
      <c r="AT27" s="349"/>
      <c r="AU27" s="349"/>
      <c r="AV27" s="349"/>
      <c r="AW27" s="350"/>
      <c r="AX27" s="8"/>
      <c r="AY27" s="11"/>
      <c r="AZ27" s="56" t="str">
        <f>HLOOKUP(Introduction!$G$4,nametranslations,111,FALSE)</f>
        <v>Notes</v>
      </c>
      <c r="BA27" s="349" t="s">
        <v>206</v>
      </c>
      <c r="BB27" s="349"/>
      <c r="BC27" s="349"/>
      <c r="BD27" s="349"/>
      <c r="BE27" s="349"/>
      <c r="BF27" s="349"/>
      <c r="BG27" s="350"/>
      <c r="BH27" s="8"/>
      <c r="BI27" s="11"/>
      <c r="BJ27" s="56" t="str">
        <f>HLOOKUP(Introduction!$G$4,nametranslations,111,FALSE)</f>
        <v>Notes</v>
      </c>
      <c r="BK27" s="349" t="s">
        <v>206</v>
      </c>
      <c r="BL27" s="349"/>
      <c r="BM27" s="349"/>
      <c r="BN27" s="349"/>
      <c r="BO27" s="349"/>
      <c r="BP27" s="349"/>
      <c r="BQ27" s="350"/>
      <c r="BR27" s="8"/>
      <c r="BS27" s="11"/>
      <c r="BT27" s="56" t="str">
        <f>HLOOKUP(Introduction!$G$4,nametranslations,111,FALSE)</f>
        <v>Notes</v>
      </c>
      <c r="BU27" s="349" t="s">
        <v>206</v>
      </c>
      <c r="BV27" s="349"/>
      <c r="BW27" s="349"/>
      <c r="BX27" s="349"/>
      <c r="BY27" s="349"/>
      <c r="BZ27" s="349"/>
      <c r="CA27" s="350"/>
      <c r="CB27" s="8"/>
      <c r="CC27" s="11"/>
      <c r="CD27" s="56" t="str">
        <f>HLOOKUP(Introduction!$G$4,nametranslations,111,FALSE)</f>
        <v>Notes</v>
      </c>
      <c r="CE27" s="345" t="s">
        <v>271</v>
      </c>
      <c r="CF27" s="346"/>
      <c r="CG27" s="346"/>
      <c r="CH27" s="346"/>
      <c r="CI27" s="346"/>
      <c r="CJ27" s="346"/>
      <c r="CK27" s="347"/>
      <c r="CL27" s="8"/>
      <c r="CM27" s="11"/>
      <c r="CN27" s="56" t="str">
        <f>HLOOKUP(Introduction!$G$4,nametranslations,111,FALSE)</f>
        <v>Notes</v>
      </c>
      <c r="CO27" s="345" t="s">
        <v>276</v>
      </c>
      <c r="CP27" s="346"/>
      <c r="CQ27" s="346"/>
      <c r="CR27" s="346"/>
      <c r="CS27" s="346"/>
      <c r="CT27" s="346"/>
      <c r="CU27" s="347"/>
      <c r="CV27" s="8"/>
      <c r="CW27" s="11"/>
      <c r="CX27" s="56" t="str">
        <f>HLOOKUP(Introduction!$G$4,nametranslations,111,FALSE)</f>
        <v>Notes</v>
      </c>
      <c r="CY27" s="349" t="s">
        <v>288</v>
      </c>
      <c r="CZ27" s="349"/>
      <c r="DA27" s="349"/>
      <c r="DB27" s="349"/>
      <c r="DC27" s="349"/>
      <c r="DD27" s="349"/>
      <c r="DE27" s="350"/>
      <c r="DF27" s="8"/>
      <c r="DG27" s="11"/>
      <c r="DH27" s="61"/>
      <c r="DR27" s="61"/>
      <c r="EB27" s="61"/>
      <c r="EL27" s="61"/>
      <c r="EV27" s="61"/>
      <c r="FF27" s="61"/>
      <c r="FP27" s="61"/>
      <c r="FZ27" s="61"/>
      <c r="GJ27" s="61"/>
      <c r="GT27" s="61"/>
      <c r="HD27" s="61"/>
      <c r="HN27" s="61"/>
      <c r="HX27" s="61"/>
    </row>
    <row r="28" spans="1:232" s="1" customFormat="1" ht="15.75" customHeight="1" x14ac:dyDescent="0.3">
      <c r="A28" s="176" t="str">
        <f ca="1">IF(ISBLANK('Data Summary'!A30),"",'Data Summary'!A30)</f>
        <v/>
      </c>
      <c r="B28" s="56"/>
      <c r="C28" s="9" t="str">
        <f>HLOOKUP(Introduction!$G$4,nametranslations,112,FALSE)</f>
        <v>Facility estimate used</v>
      </c>
      <c r="D28" s="105" t="s">
        <v>208</v>
      </c>
      <c r="E28" s="105"/>
      <c r="F28" s="105"/>
      <c r="G28" s="105"/>
      <c r="H28" s="105" t="s">
        <v>208</v>
      </c>
      <c r="I28" s="108" t="s">
        <v>208</v>
      </c>
      <c r="J28" s="8"/>
      <c r="K28" s="11"/>
      <c r="L28" s="56"/>
      <c r="M28" s="9" t="str">
        <f>HLOOKUP(Introduction!$G$4,nametranslations,112,FALSE)</f>
        <v>Facility estimate used</v>
      </c>
      <c r="N28" s="105" t="s">
        <v>208</v>
      </c>
      <c r="O28" s="105"/>
      <c r="P28" s="105"/>
      <c r="Q28" s="105"/>
      <c r="R28" s="105" t="s">
        <v>208</v>
      </c>
      <c r="S28" s="108" t="s">
        <v>208</v>
      </c>
      <c r="T28" s="8"/>
      <c r="U28" s="11"/>
      <c r="V28" s="56"/>
      <c r="W28" s="9" t="str">
        <f>HLOOKUP(Introduction!$G$4,nametranslations,112,FALSE)</f>
        <v>Facility estimate used</v>
      </c>
      <c r="X28" s="105" t="s">
        <v>142</v>
      </c>
      <c r="Y28" s="105"/>
      <c r="Z28" s="105"/>
      <c r="AA28" s="105"/>
      <c r="AB28" s="105" t="s">
        <v>142</v>
      </c>
      <c r="AC28" s="108" t="s">
        <v>142</v>
      </c>
      <c r="AD28" s="8"/>
      <c r="AE28" s="11"/>
      <c r="AF28" s="56"/>
      <c r="AG28" s="9" t="str">
        <f>HLOOKUP(Introduction!$G$4,nametranslations,112,FALSE)</f>
        <v>Facility estimate used</v>
      </c>
      <c r="AH28" s="105" t="s">
        <v>142</v>
      </c>
      <c r="AI28" s="105"/>
      <c r="AJ28" s="105"/>
      <c r="AK28" s="105" t="s">
        <v>142</v>
      </c>
      <c r="AL28" s="105" t="s">
        <v>142</v>
      </c>
      <c r="AM28" s="108" t="s">
        <v>142</v>
      </c>
      <c r="AN28" s="8"/>
      <c r="AO28" s="11"/>
      <c r="AP28" s="56"/>
      <c r="AQ28" s="9" t="str">
        <f>HLOOKUP(Introduction!$G$4,nametranslations,112,FALSE)</f>
        <v>Facility estimate used</v>
      </c>
      <c r="AR28" s="105"/>
      <c r="AS28" s="105"/>
      <c r="AT28" s="105"/>
      <c r="AU28" s="105"/>
      <c r="AV28" s="105"/>
      <c r="AW28" s="96"/>
      <c r="AX28" s="8"/>
      <c r="AY28" s="11"/>
      <c r="AZ28" s="56"/>
      <c r="BA28" s="9" t="str">
        <f>HLOOKUP(Introduction!$G$4,nametranslations,112,FALSE)</f>
        <v>Facility estimate used</v>
      </c>
      <c r="BB28" s="105"/>
      <c r="BC28" s="105"/>
      <c r="BD28" s="105"/>
      <c r="BE28" s="105"/>
      <c r="BF28" s="105"/>
      <c r="BG28" s="96"/>
      <c r="BH28" s="8"/>
      <c r="BI28" s="11"/>
      <c r="BJ28" s="56"/>
      <c r="BK28" s="9" t="str">
        <f>HLOOKUP(Introduction!$G$4,nametranslations,112,FALSE)</f>
        <v>Facility estimate used</v>
      </c>
      <c r="BL28" s="105"/>
      <c r="BM28" s="105"/>
      <c r="BN28" s="105"/>
      <c r="BO28" s="105"/>
      <c r="BP28" s="105"/>
      <c r="BQ28" s="96"/>
      <c r="BR28" s="8"/>
      <c r="BS28" s="11"/>
      <c r="BT28" s="56"/>
      <c r="BU28" s="9" t="str">
        <f>HLOOKUP(Introduction!$G$4,nametranslations,112,FALSE)</f>
        <v>Facility estimate used</v>
      </c>
      <c r="BV28" s="105"/>
      <c r="BW28" s="105"/>
      <c r="BX28" s="105"/>
      <c r="BY28" s="105"/>
      <c r="BZ28" s="105"/>
      <c r="CA28" s="96"/>
      <c r="CB28" s="8"/>
      <c r="CC28" s="11"/>
      <c r="CD28" s="56"/>
      <c r="CE28" s="9" t="str">
        <f>HLOOKUP(Introduction!$G$4,nametranslations,112,FALSE)</f>
        <v>Facility estimate used</v>
      </c>
      <c r="CF28" s="25"/>
      <c r="CG28" s="25"/>
      <c r="CH28" s="25"/>
      <c r="CI28" s="25"/>
      <c r="CJ28" s="25"/>
      <c r="CK28" s="44"/>
      <c r="CL28" s="8"/>
      <c r="CM28" s="11"/>
      <c r="CN28" s="56"/>
      <c r="CO28" s="9" t="str">
        <f>HLOOKUP(Introduction!$G$4,nametranslations,112,FALSE)</f>
        <v>Facility estimate used</v>
      </c>
      <c r="CP28" s="25" t="s">
        <v>142</v>
      </c>
      <c r="CQ28" s="25"/>
      <c r="CR28" s="25"/>
      <c r="CS28" s="25" t="s">
        <v>142</v>
      </c>
      <c r="CT28" s="25" t="s">
        <v>142</v>
      </c>
      <c r="CU28" s="44" t="s">
        <v>142</v>
      </c>
      <c r="CV28" s="8"/>
      <c r="CW28" s="11"/>
      <c r="CX28" s="56"/>
      <c r="CY28" s="9" t="str">
        <f>HLOOKUP(Introduction!$G$4,nametranslations,112,FALSE)</f>
        <v>Facility estimate used</v>
      </c>
      <c r="CZ28" s="105" t="s">
        <v>208</v>
      </c>
      <c r="DA28" s="105"/>
      <c r="DB28" s="105"/>
      <c r="DC28" s="105"/>
      <c r="DD28" s="105" t="s">
        <v>208</v>
      </c>
      <c r="DE28" s="96" t="s">
        <v>208</v>
      </c>
      <c r="DF28" s="8"/>
      <c r="DG28" s="11"/>
      <c r="DH28" s="61"/>
      <c r="DR28" s="61"/>
      <c r="EB28" s="61"/>
      <c r="EL28" s="61"/>
      <c r="EV28" s="61"/>
      <c r="FF28" s="61"/>
      <c r="FP28" s="61"/>
      <c r="FZ28" s="61"/>
      <c r="GJ28" s="61"/>
      <c r="GT28" s="61"/>
      <c r="HD28" s="61"/>
      <c r="HN28" s="61"/>
      <c r="HX28" s="61"/>
    </row>
    <row r="29" spans="1:232" s="1" customFormat="1" ht="15" customHeight="1" x14ac:dyDescent="0.3">
      <c r="A29" s="176" t="str">
        <f ca="1">IF(ISBLANK('Data Summary'!A31),"",'Data Summary'!A31)</f>
        <v/>
      </c>
      <c r="B29" s="56"/>
      <c r="C29" s="9" t="str">
        <f>HLOOKUP(Introduction!$G$4,nametranslations,113,FALSE)</f>
        <v>Improved estimate used</v>
      </c>
      <c r="D29" s="25" t="s">
        <v>208</v>
      </c>
      <c r="E29" s="25"/>
      <c r="F29" s="25"/>
      <c r="G29" s="25"/>
      <c r="H29" s="105" t="s">
        <v>208</v>
      </c>
      <c r="I29" s="108" t="s">
        <v>208</v>
      </c>
      <c r="J29" s="8"/>
      <c r="K29" s="11"/>
      <c r="L29" s="56"/>
      <c r="M29" s="9" t="str">
        <f>HLOOKUP(Introduction!$G$4,nametranslations,113,FALSE)</f>
        <v>Improved estimate used</v>
      </c>
      <c r="N29" s="25" t="s">
        <v>208</v>
      </c>
      <c r="O29" s="25"/>
      <c r="P29" s="25"/>
      <c r="Q29" s="25"/>
      <c r="R29" s="25" t="s">
        <v>208</v>
      </c>
      <c r="S29" s="44" t="s">
        <v>208</v>
      </c>
      <c r="T29" s="8"/>
      <c r="U29" s="11"/>
      <c r="V29" s="56"/>
      <c r="W29" s="9" t="str">
        <f>HLOOKUP(Introduction!$G$4,nametranslations,113,FALSE)</f>
        <v>Improved estimate used</v>
      </c>
      <c r="X29" s="25" t="s">
        <v>142</v>
      </c>
      <c r="Y29" s="25"/>
      <c r="Z29" s="25"/>
      <c r="AA29" s="25"/>
      <c r="AB29" s="25" t="s">
        <v>142</v>
      </c>
      <c r="AC29" s="44" t="s">
        <v>142</v>
      </c>
      <c r="AD29" s="8"/>
      <c r="AE29" s="11"/>
      <c r="AF29" s="56"/>
      <c r="AG29" s="9" t="str">
        <f>HLOOKUP(Introduction!$G$4,nametranslations,113,FALSE)</f>
        <v>Improved estimate used</v>
      </c>
      <c r="AH29" s="25" t="s">
        <v>142</v>
      </c>
      <c r="AI29" s="25"/>
      <c r="AJ29" s="25"/>
      <c r="AK29" s="105" t="s">
        <v>142</v>
      </c>
      <c r="AL29" s="105" t="s">
        <v>142</v>
      </c>
      <c r="AM29" s="108" t="s">
        <v>142</v>
      </c>
      <c r="AN29" s="8"/>
      <c r="AO29" s="11"/>
      <c r="AP29" s="56"/>
      <c r="AQ29" s="9" t="str">
        <f>HLOOKUP(Introduction!$G$4,nametranslations,113,FALSE)</f>
        <v>Improved estimate used</v>
      </c>
      <c r="AR29" s="25"/>
      <c r="AS29" s="25"/>
      <c r="AT29" s="25"/>
      <c r="AU29" s="25"/>
      <c r="AV29" s="25"/>
      <c r="AW29" s="44"/>
      <c r="AX29" s="8"/>
      <c r="AY29" s="11"/>
      <c r="AZ29" s="56"/>
      <c r="BA29" s="9" t="str">
        <f>HLOOKUP(Introduction!$G$4,nametranslations,113,FALSE)</f>
        <v>Improved estimate used</v>
      </c>
      <c r="BB29" s="25"/>
      <c r="BC29" s="25"/>
      <c r="BD29" s="25"/>
      <c r="BE29" s="25"/>
      <c r="BF29" s="25"/>
      <c r="BG29" s="44"/>
      <c r="BH29" s="8"/>
      <c r="BI29" s="11"/>
      <c r="BJ29" s="56"/>
      <c r="BK29" s="9" t="str">
        <f>HLOOKUP(Introduction!$G$4,nametranslations,113,FALSE)</f>
        <v>Improved estimate used</v>
      </c>
      <c r="BL29" s="25"/>
      <c r="BM29" s="25"/>
      <c r="BN29" s="25"/>
      <c r="BO29" s="25"/>
      <c r="BP29" s="25"/>
      <c r="BQ29" s="44"/>
      <c r="BR29" s="8"/>
      <c r="BS29" s="11"/>
      <c r="BT29" s="56"/>
      <c r="BU29" s="9" t="str">
        <f>HLOOKUP(Introduction!$G$4,nametranslations,113,FALSE)</f>
        <v>Improved estimate used</v>
      </c>
      <c r="BV29" s="25"/>
      <c r="BW29" s="25"/>
      <c r="BX29" s="25"/>
      <c r="BY29" s="25"/>
      <c r="BZ29" s="25"/>
      <c r="CA29" s="44"/>
      <c r="CB29" s="8"/>
      <c r="CC29" s="11"/>
      <c r="CD29" s="56"/>
      <c r="CE29" s="9" t="str">
        <f>HLOOKUP(Introduction!$G$4,nametranslations,113,FALSE)</f>
        <v>Improved estimate used</v>
      </c>
      <c r="CF29" s="25"/>
      <c r="CG29" s="25"/>
      <c r="CH29" s="25"/>
      <c r="CI29" s="25"/>
      <c r="CJ29" s="25"/>
      <c r="CK29" s="44"/>
      <c r="CL29" s="8"/>
      <c r="CM29" s="11"/>
      <c r="CN29" s="56"/>
      <c r="CO29" s="9" t="str">
        <f>HLOOKUP(Introduction!$G$4,nametranslations,113,FALSE)</f>
        <v>Improved estimate used</v>
      </c>
      <c r="CP29" s="25"/>
      <c r="CQ29" s="25"/>
      <c r="CR29" s="25"/>
      <c r="CS29" s="25"/>
      <c r="CT29" s="25"/>
      <c r="CU29" s="44"/>
      <c r="CV29" s="8"/>
      <c r="CW29" s="11"/>
      <c r="CX29" s="56"/>
      <c r="CY29" s="9" t="str">
        <f>HLOOKUP(Introduction!$G$4,nametranslations,113,FALSE)</f>
        <v>Improved estimate used</v>
      </c>
      <c r="CZ29" s="25"/>
      <c r="DA29" s="25"/>
      <c r="DB29" s="25"/>
      <c r="DC29" s="25"/>
      <c r="DD29" s="25"/>
      <c r="DE29" s="44"/>
      <c r="DF29" s="8"/>
      <c r="DG29" s="11"/>
      <c r="DH29" s="61"/>
      <c r="DR29" s="61"/>
      <c r="EB29" s="61"/>
      <c r="EL29" s="61"/>
      <c r="EV29" s="61"/>
      <c r="FF29" s="61"/>
      <c r="FP29" s="61"/>
      <c r="FZ29" s="61"/>
      <c r="GJ29" s="61"/>
      <c r="GT29" s="61"/>
      <c r="HD29" s="61"/>
      <c r="HN29" s="61"/>
      <c r="HX29" s="61"/>
    </row>
    <row r="30" spans="1:232" s="1" customFormat="1" ht="21" customHeight="1" x14ac:dyDescent="0.3">
      <c r="A30" s="176" t="str">
        <f ca="1">IF(ISBLANK('Data Summary'!A32),"",'Data Summary'!A32)</f>
        <v/>
      </c>
      <c r="B30" s="56"/>
      <c r="C30" s="9" t="str">
        <f>HLOOKUP(Introduction!$G$4,nametranslations,122,FALSE)</f>
        <v>Improved &amp; usable estimate used</v>
      </c>
      <c r="D30" s="25"/>
      <c r="E30" s="25"/>
      <c r="F30" s="25"/>
      <c r="G30" s="25"/>
      <c r="H30" s="25"/>
      <c r="I30" s="44"/>
      <c r="J30" s="8"/>
      <c r="K30" s="11"/>
      <c r="L30" s="56"/>
      <c r="M30" s="9" t="str">
        <f>HLOOKUP(Introduction!$G$4,nametranslations,122,FALSE)</f>
        <v>Improved &amp; usable estimate used</v>
      </c>
      <c r="N30" s="25"/>
      <c r="O30" s="25"/>
      <c r="P30" s="25"/>
      <c r="Q30" s="25"/>
      <c r="R30" s="25"/>
      <c r="S30" s="44"/>
      <c r="T30" s="8"/>
      <c r="U30" s="11"/>
      <c r="V30" s="56"/>
      <c r="W30" s="9" t="str">
        <f>HLOOKUP(Introduction!$G$4,nametranslations,122,FALSE)</f>
        <v>Improved &amp; usable estimate used</v>
      </c>
      <c r="X30" s="25"/>
      <c r="Y30" s="25"/>
      <c r="Z30" s="25"/>
      <c r="AA30" s="25"/>
      <c r="AB30" s="25"/>
      <c r="AC30" s="44"/>
      <c r="AD30" s="8"/>
      <c r="AE30" s="11"/>
      <c r="AF30" s="56"/>
      <c r="AG30" s="9" t="str">
        <f>HLOOKUP(Introduction!$G$4,nametranslations,122,FALSE)</f>
        <v>Improved &amp; usable estimate used</v>
      </c>
      <c r="AH30" s="25"/>
      <c r="AI30" s="25"/>
      <c r="AJ30" s="25"/>
      <c r="AK30" s="105"/>
      <c r="AL30" s="105"/>
      <c r="AM30" s="108"/>
      <c r="AN30" s="8"/>
      <c r="AO30" s="11"/>
      <c r="AP30" s="56"/>
      <c r="AQ30" s="9" t="str">
        <f>HLOOKUP(Introduction!$G$4,nametranslations,122,FALSE)</f>
        <v>Improved &amp; usable estimate used</v>
      </c>
      <c r="AR30" s="25"/>
      <c r="AS30" s="25"/>
      <c r="AT30" s="25"/>
      <c r="AU30" s="25"/>
      <c r="AV30" s="25"/>
      <c r="AW30" s="44"/>
      <c r="AX30" s="8"/>
      <c r="AY30" s="11"/>
      <c r="AZ30" s="56"/>
      <c r="BA30" s="9" t="str">
        <f>HLOOKUP(Introduction!$G$4,nametranslations,122,FALSE)</f>
        <v>Improved &amp; usable estimate used</v>
      </c>
      <c r="BB30" s="25"/>
      <c r="BC30" s="25"/>
      <c r="BD30" s="25"/>
      <c r="BE30" s="25"/>
      <c r="BF30" s="25"/>
      <c r="BG30" s="44"/>
      <c r="BH30" s="8"/>
      <c r="BI30" s="11"/>
      <c r="BJ30" s="56"/>
      <c r="BK30" s="9" t="str">
        <f>HLOOKUP(Introduction!$G$4,nametranslations,122,FALSE)</f>
        <v>Improved &amp; usable estimate used</v>
      </c>
      <c r="BL30" s="25"/>
      <c r="BM30" s="25"/>
      <c r="BN30" s="25"/>
      <c r="BO30" s="25"/>
      <c r="BP30" s="25"/>
      <c r="BQ30" s="44"/>
      <c r="BR30" s="8"/>
      <c r="BS30" s="11"/>
      <c r="BT30" s="56"/>
      <c r="BU30" s="9" t="str">
        <f>HLOOKUP(Introduction!$G$4,nametranslations,122,FALSE)</f>
        <v>Improved &amp; usable estimate used</v>
      </c>
      <c r="BV30" s="25"/>
      <c r="BW30" s="25"/>
      <c r="BX30" s="25"/>
      <c r="BY30" s="25"/>
      <c r="BZ30" s="25"/>
      <c r="CA30" s="44"/>
      <c r="CB30" s="8"/>
      <c r="CC30" s="11"/>
      <c r="CD30" s="56"/>
      <c r="CE30" s="9" t="str">
        <f>HLOOKUP(Introduction!$G$4,nametranslations,122,FALSE)</f>
        <v>Improved &amp; usable estimate used</v>
      </c>
      <c r="CF30" s="25"/>
      <c r="CG30" s="25"/>
      <c r="CH30" s="25"/>
      <c r="CI30" s="25"/>
      <c r="CJ30" s="25"/>
      <c r="CK30" s="44"/>
      <c r="CL30" s="8"/>
      <c r="CM30" s="11"/>
      <c r="CN30" s="56"/>
      <c r="CO30" s="9" t="str">
        <f>HLOOKUP(Introduction!$G$4,nametranslations,122,FALSE)</f>
        <v>Improved &amp; usable estimate used</v>
      </c>
      <c r="CP30" s="25"/>
      <c r="CQ30" s="25"/>
      <c r="CR30" s="25"/>
      <c r="CS30" s="25"/>
      <c r="CT30" s="25"/>
      <c r="CU30" s="44"/>
      <c r="CV30" s="8"/>
      <c r="CW30" s="11"/>
      <c r="CX30" s="56"/>
      <c r="CY30" s="9" t="str">
        <f>HLOOKUP(Introduction!$G$4,nametranslations,122,FALSE)</f>
        <v>Improved &amp; usable estimate used</v>
      </c>
      <c r="CZ30" s="25"/>
      <c r="DA30" s="25"/>
      <c r="DB30" s="25"/>
      <c r="DC30" s="25"/>
      <c r="DD30" s="25"/>
      <c r="DE30" s="44"/>
      <c r="DF30" s="8"/>
      <c r="DG30" s="11"/>
      <c r="DH30" s="61"/>
      <c r="DR30" s="61"/>
      <c r="EB30" s="61"/>
      <c r="EL30" s="61"/>
      <c r="EV30" s="61"/>
      <c r="FF30" s="61"/>
      <c r="FP30" s="61"/>
      <c r="FZ30" s="61"/>
      <c r="GJ30" s="61"/>
      <c r="GT30" s="61"/>
      <c r="HD30" s="61"/>
      <c r="HN30" s="61"/>
      <c r="HX30" s="61"/>
    </row>
    <row r="31" spans="1:232" ht="21" customHeight="1" x14ac:dyDescent="0.3">
      <c r="A31" s="176" t="str">
        <f ca="1">IF(ISBLANK('Data Summary'!A33),"",'Data Summary'!A33)</f>
        <v/>
      </c>
      <c r="B31" s="56"/>
      <c r="C31" s="9" t="str">
        <f>HLOOKUP(Introduction!$G$4,nametranslations,123,FALSE)</f>
        <v>Improved &amp; single-sex estimate used</v>
      </c>
      <c r="D31" s="25"/>
      <c r="E31" s="25"/>
      <c r="F31" s="25"/>
      <c r="G31" s="25"/>
      <c r="H31" s="25"/>
      <c r="I31" s="44"/>
      <c r="J31" s="8"/>
      <c r="K31" s="11"/>
      <c r="L31" s="56"/>
      <c r="M31" s="9" t="str">
        <f>HLOOKUP(Introduction!$G$4,nametranslations,123,FALSE)</f>
        <v>Improved &amp; single-sex estimate used</v>
      </c>
      <c r="N31" s="25"/>
      <c r="O31" s="25"/>
      <c r="P31" s="25"/>
      <c r="Q31" s="25"/>
      <c r="R31" s="25"/>
      <c r="S31" s="44"/>
      <c r="T31" s="8"/>
      <c r="U31" s="11"/>
      <c r="V31" s="56"/>
      <c r="W31" s="9" t="str">
        <f>HLOOKUP(Introduction!$G$4,nametranslations,123,FALSE)</f>
        <v>Improved &amp; single-sex estimate used</v>
      </c>
      <c r="X31" s="25"/>
      <c r="Y31" s="25"/>
      <c r="Z31" s="25"/>
      <c r="AA31" s="25"/>
      <c r="AB31" s="25"/>
      <c r="AC31" s="44"/>
      <c r="AD31" s="8"/>
      <c r="AE31" s="11"/>
      <c r="AF31" s="56"/>
      <c r="AG31" s="9" t="str">
        <f>HLOOKUP(Introduction!$G$4,nametranslations,123,FALSE)</f>
        <v>Improved &amp; single-sex estimate used</v>
      </c>
      <c r="AH31" s="25"/>
      <c r="AI31" s="25"/>
      <c r="AJ31" s="25"/>
      <c r="AK31" s="105"/>
      <c r="AL31" s="105"/>
      <c r="AM31" s="108"/>
      <c r="AN31" s="8"/>
      <c r="AO31" s="11"/>
      <c r="AP31" s="56"/>
      <c r="AQ31" s="9" t="str">
        <f>HLOOKUP(Introduction!$G$4,nametranslations,123,FALSE)</f>
        <v>Improved &amp; single-sex estimate used</v>
      </c>
      <c r="AR31" s="25"/>
      <c r="AS31" s="25"/>
      <c r="AT31" s="25"/>
      <c r="AU31" s="25"/>
      <c r="AV31" s="25"/>
      <c r="AW31" s="44"/>
      <c r="AX31" s="8"/>
      <c r="AY31" s="11"/>
      <c r="AZ31" s="56"/>
      <c r="BA31" s="9" t="str">
        <f>HLOOKUP(Introduction!$G$4,nametranslations,123,FALSE)</f>
        <v>Improved &amp; single-sex estimate used</v>
      </c>
      <c r="BB31" s="25"/>
      <c r="BC31" s="25"/>
      <c r="BD31" s="25"/>
      <c r="BE31" s="25"/>
      <c r="BF31" s="25"/>
      <c r="BG31" s="44"/>
      <c r="BH31" s="8"/>
      <c r="BI31" s="11"/>
      <c r="BJ31" s="56"/>
      <c r="BK31" s="9" t="str">
        <f>HLOOKUP(Introduction!$G$4,nametranslations,123,FALSE)</f>
        <v>Improved &amp; single-sex estimate used</v>
      </c>
      <c r="BL31" s="25"/>
      <c r="BM31" s="25"/>
      <c r="BN31" s="25"/>
      <c r="BO31" s="25"/>
      <c r="BP31" s="25"/>
      <c r="BQ31" s="44"/>
      <c r="BR31" s="8"/>
      <c r="BS31" s="11"/>
      <c r="BT31" s="56"/>
      <c r="BU31" s="9" t="str">
        <f>HLOOKUP(Introduction!$G$4,nametranslations,123,FALSE)</f>
        <v>Improved &amp; single-sex estimate used</v>
      </c>
      <c r="BV31" s="25"/>
      <c r="BW31" s="25"/>
      <c r="BX31" s="25"/>
      <c r="BY31" s="25"/>
      <c r="BZ31" s="25"/>
      <c r="CA31" s="44"/>
      <c r="CB31" s="8"/>
      <c r="CC31" s="11"/>
      <c r="CD31" s="56"/>
      <c r="CE31" s="9" t="str">
        <f>HLOOKUP(Introduction!$G$4,nametranslations,123,FALSE)</f>
        <v>Improved &amp; single-sex estimate used</v>
      </c>
      <c r="CF31" s="25"/>
      <c r="CG31" s="25"/>
      <c r="CH31" s="25"/>
      <c r="CI31" s="25"/>
      <c r="CJ31" s="25"/>
      <c r="CK31" s="44"/>
      <c r="CL31" s="8"/>
      <c r="CM31" s="11"/>
      <c r="CN31" s="56"/>
      <c r="CO31" s="9" t="str">
        <f>HLOOKUP(Introduction!$G$4,nametranslations,123,FALSE)</f>
        <v>Improved &amp; single-sex estimate used</v>
      </c>
      <c r="CP31" s="25"/>
      <c r="CQ31" s="25"/>
      <c r="CR31" s="25"/>
      <c r="CS31" s="25"/>
      <c r="CT31" s="25"/>
      <c r="CU31" s="44"/>
      <c r="CV31" s="8"/>
      <c r="CW31" s="11"/>
      <c r="CX31" s="56"/>
      <c r="CY31" s="9" t="str">
        <f>HLOOKUP(Introduction!$G$4,nametranslations,123,FALSE)</f>
        <v>Improved &amp; single-sex estimate used</v>
      </c>
      <c r="CZ31" s="25"/>
      <c r="DA31" s="25"/>
      <c r="DB31" s="25"/>
      <c r="DC31" s="25"/>
      <c r="DD31" s="25"/>
      <c r="DE31" s="44"/>
      <c r="DF31" s="8"/>
      <c r="DG31" s="11"/>
    </row>
    <row r="32" spans="1:232" ht="16.5" customHeight="1" x14ac:dyDescent="0.3">
      <c r="A32" s="176" t="str">
        <f ca="1">IF(ISBLANK('Data Summary'!A34),"",'Data Summary'!A34)</f>
        <v/>
      </c>
      <c r="B32" s="56"/>
      <c r="C32" s="9" t="str">
        <f>HLOOKUP(Introduction!$G$4,nametranslations,114,FALSE)</f>
        <v>Basic estimate used</v>
      </c>
      <c r="D32" s="25"/>
      <c r="E32" s="25"/>
      <c r="F32" s="25"/>
      <c r="G32" s="25"/>
      <c r="H32" s="25"/>
      <c r="I32" s="44"/>
      <c r="J32" s="8"/>
      <c r="K32" s="11"/>
      <c r="L32" s="56"/>
      <c r="M32" s="9" t="str">
        <f>HLOOKUP(Introduction!$G$4,nametranslations,114,FALSE)</f>
        <v>Basic estimate used</v>
      </c>
      <c r="N32" s="25"/>
      <c r="O32" s="25"/>
      <c r="P32" s="25"/>
      <c r="Q32" s="25"/>
      <c r="R32" s="25"/>
      <c r="S32" s="44"/>
      <c r="T32" s="8"/>
      <c r="U32" s="11"/>
      <c r="V32" s="56"/>
      <c r="W32" s="9" t="str">
        <f>HLOOKUP(Introduction!$G$4,nametranslations,114,FALSE)</f>
        <v>Basic estimate used</v>
      </c>
      <c r="X32" s="25" t="s">
        <v>142</v>
      </c>
      <c r="Y32" s="25"/>
      <c r="Z32" s="25"/>
      <c r="AA32" s="25"/>
      <c r="AB32" s="25" t="s">
        <v>142</v>
      </c>
      <c r="AC32" s="44" t="s">
        <v>142</v>
      </c>
      <c r="AD32" s="8"/>
      <c r="AE32" s="11"/>
      <c r="AF32" s="56"/>
      <c r="AG32" s="9" t="str">
        <f>HLOOKUP(Introduction!$G$4,nametranslations,114,FALSE)</f>
        <v>Basic estimate used</v>
      </c>
      <c r="AH32" s="25" t="s">
        <v>142</v>
      </c>
      <c r="AI32" s="25"/>
      <c r="AJ32" s="25"/>
      <c r="AK32" s="25" t="s">
        <v>142</v>
      </c>
      <c r="AL32" s="25" t="s">
        <v>142</v>
      </c>
      <c r="AM32" s="44" t="s">
        <v>142</v>
      </c>
      <c r="AN32" s="8"/>
      <c r="AO32" s="11"/>
      <c r="AP32" s="56"/>
      <c r="AQ32" s="9" t="str">
        <f>HLOOKUP(Introduction!$G$4,nametranslations,114,FALSE)</f>
        <v>Basic estimate used</v>
      </c>
      <c r="AR32" s="25"/>
      <c r="AS32" s="25"/>
      <c r="AT32" s="25"/>
      <c r="AU32" s="25"/>
      <c r="AV32" s="25"/>
      <c r="AW32" s="44"/>
      <c r="AX32" s="8"/>
      <c r="AY32" s="11"/>
      <c r="AZ32" s="56"/>
      <c r="BA32" s="9" t="str">
        <f>HLOOKUP(Introduction!$G$4,nametranslations,114,FALSE)</f>
        <v>Basic estimate used</v>
      </c>
      <c r="BB32" s="25"/>
      <c r="BC32" s="25"/>
      <c r="BD32" s="25"/>
      <c r="BE32" s="25"/>
      <c r="BF32" s="25"/>
      <c r="BG32" s="44"/>
      <c r="BH32" s="8"/>
      <c r="BI32" s="11"/>
      <c r="BJ32" s="56"/>
      <c r="BK32" s="9" t="str">
        <f>HLOOKUP(Introduction!$G$4,nametranslations,114,FALSE)</f>
        <v>Basic estimate used</v>
      </c>
      <c r="BL32" s="25"/>
      <c r="BM32" s="25"/>
      <c r="BN32" s="25"/>
      <c r="BO32" s="25"/>
      <c r="BP32" s="25"/>
      <c r="BQ32" s="44"/>
      <c r="BR32" s="8"/>
      <c r="BS32" s="11"/>
      <c r="BT32" s="56"/>
      <c r="BU32" s="9" t="str">
        <f>HLOOKUP(Introduction!$G$4,nametranslations,114,FALSE)</f>
        <v>Basic estimate used</v>
      </c>
      <c r="BV32" s="25"/>
      <c r="BW32" s="25"/>
      <c r="BX32" s="25"/>
      <c r="BY32" s="25"/>
      <c r="BZ32" s="25"/>
      <c r="CA32" s="44"/>
      <c r="CB32" s="8"/>
      <c r="CC32" s="11"/>
      <c r="CD32" s="56"/>
      <c r="CE32" s="9" t="str">
        <f>HLOOKUP(Introduction!$G$4,nametranslations,114,FALSE)</f>
        <v>Basic estimate used</v>
      </c>
      <c r="CF32" s="186" t="s">
        <v>208</v>
      </c>
      <c r="CG32" s="25"/>
      <c r="CH32" s="25"/>
      <c r="CI32" s="25"/>
      <c r="CJ32" s="25"/>
      <c r="CK32" s="44"/>
      <c r="CL32" s="8"/>
      <c r="CM32" s="11"/>
      <c r="CN32" s="56"/>
      <c r="CO32" s="9" t="str">
        <f>HLOOKUP(Introduction!$G$4,nametranslations,114,FALSE)</f>
        <v>Basic estimate used</v>
      </c>
      <c r="CP32" s="186"/>
      <c r="CQ32" s="25"/>
      <c r="CR32" s="25"/>
      <c r="CS32" s="25"/>
      <c r="CT32" s="25"/>
      <c r="CU32" s="44"/>
      <c r="CV32" s="8"/>
      <c r="CW32" s="11"/>
      <c r="CX32" s="56"/>
      <c r="CY32" s="9" t="str">
        <f>HLOOKUP(Introduction!$G$4,nametranslations,114,FALSE)</f>
        <v>Basic estimate used</v>
      </c>
      <c r="CZ32" s="25"/>
      <c r="DA32" s="25"/>
      <c r="DB32" s="25"/>
      <c r="DC32" s="25"/>
      <c r="DD32" s="25"/>
      <c r="DE32" s="44"/>
      <c r="DF32" s="8"/>
      <c r="DG32" s="11"/>
    </row>
    <row r="33" spans="1:111" ht="16.5" customHeight="1" x14ac:dyDescent="0.3">
      <c r="A33" s="176" t="str">
        <f ca="1">IF(ISBLANK('Data Summary'!A35),"",'Data Summary'!A35)</f>
        <v/>
      </c>
      <c r="B33" s="57"/>
      <c r="C33" s="9" t="str">
        <f>HLOOKUP(Introduction!$G$4,nametranslations,115,FALSE)</f>
        <v>Number of schools total</v>
      </c>
      <c r="D33" s="106"/>
      <c r="E33" s="106"/>
      <c r="F33" s="106"/>
      <c r="G33" s="106"/>
      <c r="H33" s="106">
        <f>'Water Data'!H30</f>
        <v>1265</v>
      </c>
      <c r="I33" s="107">
        <f>'Water Data'!I30</f>
        <v>91</v>
      </c>
      <c r="J33" s="8"/>
      <c r="K33" s="11"/>
      <c r="L33" s="57"/>
      <c r="M33" s="9" t="str">
        <f>HLOOKUP(Introduction!$G$4,nametranslations,115,FALSE)</f>
        <v>Number of schools total</v>
      </c>
      <c r="N33" s="106"/>
      <c r="O33" s="106"/>
      <c r="P33" s="106"/>
      <c r="Q33" s="106"/>
      <c r="R33" s="106">
        <f>'Water Data'!R30</f>
        <v>1270</v>
      </c>
      <c r="S33" s="107">
        <f>'Water Data'!S30</f>
        <v>92</v>
      </c>
      <c r="T33" s="8"/>
      <c r="U33" s="11"/>
      <c r="V33" s="57"/>
      <c r="W33" s="9" t="str">
        <f>HLOOKUP(Introduction!$G$4,nametranslations,115,FALSE)</f>
        <v>Number of schools total</v>
      </c>
      <c r="X33" s="106"/>
      <c r="Y33" s="106"/>
      <c r="Z33" s="106"/>
      <c r="AA33" s="106"/>
      <c r="AB33" s="106">
        <f>'Water Data'!AB30</f>
        <v>1268</v>
      </c>
      <c r="AC33" s="107">
        <f>'Water Data'!AC30</f>
        <v>96</v>
      </c>
      <c r="AD33" s="8"/>
      <c r="AE33" s="11"/>
      <c r="AF33" s="57"/>
      <c r="AG33" s="9" t="str">
        <f>HLOOKUP(Introduction!$G$4,nametranslations,115,FALSE)</f>
        <v>Number of schools total</v>
      </c>
      <c r="AH33" s="106">
        <f>'Water Data'!AH30</f>
        <v>1604</v>
      </c>
      <c r="AI33" s="106"/>
      <c r="AJ33" s="106"/>
      <c r="AK33" s="106">
        <f>'Water Data'!AK30</f>
        <v>234</v>
      </c>
      <c r="AL33" s="106">
        <f>'Water Data'!AL30</f>
        <v>1272</v>
      </c>
      <c r="AM33" s="107">
        <f>'Water Data'!AM30</f>
        <v>98</v>
      </c>
      <c r="AN33" s="8"/>
      <c r="AO33" s="11"/>
      <c r="AP33" s="57"/>
      <c r="AQ33" s="9" t="str">
        <f>HLOOKUP(Introduction!$G$4,nametranslations,115,FALSE)</f>
        <v>Number of schools total</v>
      </c>
      <c r="AR33" s="106">
        <f>'Water Data'!AR30</f>
        <v>1643</v>
      </c>
      <c r="AS33" s="106"/>
      <c r="AT33" s="106"/>
      <c r="AU33" s="106">
        <f>'Water Data'!AU30</f>
        <v>280</v>
      </c>
      <c r="AV33" s="106">
        <f>'Water Data'!AV30</f>
        <v>1265</v>
      </c>
      <c r="AW33" s="107">
        <f>'Water Data'!AW30</f>
        <v>98</v>
      </c>
      <c r="AX33" s="8"/>
      <c r="AY33" s="11"/>
      <c r="AZ33" s="57"/>
      <c r="BA33" s="9" t="str">
        <f>HLOOKUP(Introduction!$G$4,nametranslations,115,FALSE)</f>
        <v>Number of schools total</v>
      </c>
      <c r="BB33" s="106">
        <f>'Water Data'!BB30</f>
        <v>1657</v>
      </c>
      <c r="BC33" s="106"/>
      <c r="BD33" s="106"/>
      <c r="BE33" s="106">
        <f>'Water Data'!BE30</f>
        <v>287</v>
      </c>
      <c r="BF33" s="106">
        <f>'Water Data'!BF30</f>
        <v>1264</v>
      </c>
      <c r="BG33" s="107">
        <f>'Water Data'!BG30</f>
        <v>106</v>
      </c>
      <c r="BH33" s="8"/>
      <c r="BI33" s="11"/>
      <c r="BJ33" s="57"/>
      <c r="BK33" s="9" t="str">
        <f>HLOOKUP(Introduction!$G$4,nametranslations,115,FALSE)</f>
        <v>Number of schools total</v>
      </c>
      <c r="BL33" s="106"/>
      <c r="BM33" s="106"/>
      <c r="BN33" s="106"/>
      <c r="BO33" s="106"/>
      <c r="BP33" s="106"/>
      <c r="BQ33" s="107"/>
      <c r="BR33" s="8"/>
      <c r="BS33" s="11"/>
      <c r="BT33" s="57"/>
      <c r="BU33" s="9" t="str">
        <f>HLOOKUP(Introduction!$G$4,nametranslations,115,FALSE)</f>
        <v>Number of schools total</v>
      </c>
      <c r="BV33" s="106"/>
      <c r="BW33" s="106"/>
      <c r="BX33" s="106"/>
      <c r="BY33" s="106"/>
      <c r="BZ33" s="106"/>
      <c r="CA33" s="107"/>
      <c r="CB33" s="8"/>
      <c r="CC33" s="11"/>
      <c r="CD33" s="57"/>
      <c r="CE33" s="9" t="str">
        <f>HLOOKUP(Introduction!$G$4,nametranslations,115,FALSE)</f>
        <v>Number of schools total</v>
      </c>
      <c r="CF33" s="106">
        <v>101</v>
      </c>
      <c r="CG33" s="106"/>
      <c r="CH33" s="106"/>
      <c r="CI33" s="106"/>
      <c r="CJ33" s="106"/>
      <c r="CK33" s="107"/>
      <c r="CL33" s="8"/>
      <c r="CM33" s="11"/>
      <c r="CN33" s="57"/>
      <c r="CO33" s="9" t="str">
        <f>HLOOKUP(Introduction!$G$4,nametranslations,115,FALSE)</f>
        <v>Number of schools total</v>
      </c>
      <c r="CP33" s="106" t="s">
        <v>272</v>
      </c>
      <c r="CQ33" s="106" t="s">
        <v>272</v>
      </c>
      <c r="CR33" s="106" t="s">
        <v>272</v>
      </c>
      <c r="CS33" s="106" t="s">
        <v>272</v>
      </c>
      <c r="CT33" s="106" t="s">
        <v>272</v>
      </c>
      <c r="CU33" s="107" t="s">
        <v>272</v>
      </c>
      <c r="CV33" s="8"/>
      <c r="CW33" s="11"/>
      <c r="CX33" s="57"/>
      <c r="CY33" s="9" t="str">
        <f>HLOOKUP(Introduction!$G$4,nametranslations,115,FALSE)</f>
        <v>Number of schools total</v>
      </c>
      <c r="CZ33" s="106"/>
      <c r="DA33" s="106"/>
      <c r="DB33" s="106"/>
      <c r="DC33" s="106"/>
      <c r="DD33" s="106"/>
      <c r="DE33" s="107"/>
      <c r="DF33" s="8"/>
      <c r="DG33" s="11"/>
    </row>
    <row r="34" spans="1:111" ht="16.5" customHeight="1" thickBot="1" x14ac:dyDescent="0.35">
      <c r="A34" s="176" t="str">
        <f ca="1">IF(ISBLANK('Data Summary'!A36),"",'Data Summary'!A36)</f>
        <v/>
      </c>
      <c r="B34" s="58"/>
      <c r="C34" s="22" t="str">
        <f>HLOOKUP(Introduction!$G$4,nametranslations,116,FALSE)</f>
        <v>Number surveyed</v>
      </c>
      <c r="D34" s="36">
        <f>'Water Data'!D31</f>
        <v>1356</v>
      </c>
      <c r="E34" s="36"/>
      <c r="F34" s="36"/>
      <c r="G34" s="36"/>
      <c r="H34" s="36">
        <f>'Water Data'!H31</f>
        <v>1265</v>
      </c>
      <c r="I34" s="37">
        <f>'Water Data'!I31</f>
        <v>91</v>
      </c>
      <c r="J34" s="19"/>
      <c r="K34" s="13"/>
      <c r="L34" s="58"/>
      <c r="M34" s="22" t="str">
        <f>HLOOKUP(Introduction!$G$4,nametranslations,116,FALSE)</f>
        <v>Number surveyed</v>
      </c>
      <c r="N34" s="36">
        <f>'Water Data'!N31</f>
        <v>1362</v>
      </c>
      <c r="O34" s="36"/>
      <c r="P34" s="36"/>
      <c r="Q34" s="36"/>
      <c r="R34" s="36">
        <f>'Water Data'!R31</f>
        <v>1270</v>
      </c>
      <c r="S34" s="37">
        <f>'Water Data'!S31</f>
        <v>92</v>
      </c>
      <c r="T34" s="19"/>
      <c r="U34" s="13"/>
      <c r="V34" s="58"/>
      <c r="W34" s="22" t="str">
        <f>HLOOKUP(Introduction!$G$4,nametranslations,116,FALSE)</f>
        <v>Number surveyed</v>
      </c>
      <c r="X34" s="36">
        <f>'Water Data'!X31</f>
        <v>1364</v>
      </c>
      <c r="Y34" s="36"/>
      <c r="Z34" s="36"/>
      <c r="AA34" s="36"/>
      <c r="AB34" s="36">
        <f>'Water Data'!AB31</f>
        <v>1268</v>
      </c>
      <c r="AC34" s="37">
        <f>'Water Data'!AC31</f>
        <v>96</v>
      </c>
      <c r="AD34" s="19"/>
      <c r="AE34" s="13"/>
      <c r="AF34" s="58"/>
      <c r="AG34" s="22" t="str">
        <f>HLOOKUP(Introduction!$G$4,nametranslations,116,FALSE)</f>
        <v>Number surveyed</v>
      </c>
      <c r="AH34" s="36">
        <f>'Water Data'!AH31</f>
        <v>1604</v>
      </c>
      <c r="AI34" s="36"/>
      <c r="AJ34" s="36"/>
      <c r="AK34" s="36">
        <f>'Water Data'!AK31</f>
        <v>234</v>
      </c>
      <c r="AL34" s="36">
        <f>'Water Data'!AL31</f>
        <v>1272</v>
      </c>
      <c r="AM34" s="37">
        <f>'Water Data'!AM31</f>
        <v>98</v>
      </c>
      <c r="AN34" s="19"/>
      <c r="AO34" s="13"/>
      <c r="AP34" s="58"/>
      <c r="AQ34" s="22" t="str">
        <f>HLOOKUP(Introduction!$G$4,nametranslations,116,FALSE)</f>
        <v>Number surveyed</v>
      </c>
      <c r="AR34" s="36">
        <f>'Water Data'!AR31</f>
        <v>1643</v>
      </c>
      <c r="AS34" s="36"/>
      <c r="AT34" s="36"/>
      <c r="AU34" s="36">
        <f>'Water Data'!AU31</f>
        <v>280</v>
      </c>
      <c r="AV34" s="36">
        <f>'Water Data'!AV31</f>
        <v>1265</v>
      </c>
      <c r="AW34" s="37">
        <f>'Water Data'!AW31</f>
        <v>98</v>
      </c>
      <c r="AX34" s="19"/>
      <c r="AY34" s="13"/>
      <c r="AZ34" s="58"/>
      <c r="BA34" s="22" t="str">
        <f>HLOOKUP(Introduction!$G$4,nametranslations,116,FALSE)</f>
        <v>Number surveyed</v>
      </c>
      <c r="BB34" s="36">
        <f>'Water Data'!BB31</f>
        <v>1657</v>
      </c>
      <c r="BC34" s="36"/>
      <c r="BD34" s="36"/>
      <c r="BE34" s="36">
        <f>'Water Data'!BE31</f>
        <v>287</v>
      </c>
      <c r="BF34" s="36">
        <f>'Water Data'!BF31</f>
        <v>1264</v>
      </c>
      <c r="BG34" s="37">
        <f>'Water Data'!BG31</f>
        <v>106</v>
      </c>
      <c r="BH34" s="19"/>
      <c r="BI34" s="13"/>
      <c r="BJ34" s="58"/>
      <c r="BK34" s="22" t="str">
        <f>HLOOKUP(Introduction!$G$4,nametranslations,116,FALSE)</f>
        <v>Number surveyed</v>
      </c>
      <c r="BL34" s="36"/>
      <c r="BM34" s="36"/>
      <c r="BN34" s="36"/>
      <c r="BO34" s="36"/>
      <c r="BP34" s="36"/>
      <c r="BQ34" s="37"/>
      <c r="BR34" s="19"/>
      <c r="BS34" s="13"/>
      <c r="BT34" s="58"/>
      <c r="BU34" s="22" t="str">
        <f>HLOOKUP(Introduction!$G$4,nametranslations,116,FALSE)</f>
        <v>Number surveyed</v>
      </c>
      <c r="BV34" s="36"/>
      <c r="BW34" s="36"/>
      <c r="BX34" s="36"/>
      <c r="BY34" s="36"/>
      <c r="BZ34" s="36"/>
      <c r="CA34" s="37"/>
      <c r="CB34" s="19"/>
      <c r="CC34" s="13"/>
      <c r="CD34" s="58"/>
      <c r="CE34" s="22" t="str">
        <f>HLOOKUP(Introduction!$G$4,nametranslations,116,FALSE)</f>
        <v>Number surveyed</v>
      </c>
      <c r="CF34" s="36"/>
      <c r="CG34" s="36"/>
      <c r="CH34" s="36"/>
      <c r="CI34" s="36"/>
      <c r="CJ34" s="36"/>
      <c r="CK34" s="37"/>
      <c r="CL34" s="19"/>
      <c r="CM34" s="13"/>
      <c r="CN34" s="58"/>
      <c r="CO34" s="22" t="str">
        <f>HLOOKUP(Introduction!$G$4,nametranslations,116,FALSE)</f>
        <v>Number surveyed</v>
      </c>
      <c r="CP34" s="36">
        <v>1898</v>
      </c>
      <c r="CQ34" s="36" t="s">
        <v>272</v>
      </c>
      <c r="CR34" s="36" t="s">
        <v>272</v>
      </c>
      <c r="CS34" s="36">
        <v>445</v>
      </c>
      <c r="CT34" s="36">
        <v>1284</v>
      </c>
      <c r="CU34" s="37">
        <v>169</v>
      </c>
      <c r="CV34" s="19"/>
      <c r="CW34" s="13"/>
      <c r="CX34" s="58"/>
      <c r="CY34" s="22" t="str">
        <f>HLOOKUP(Introduction!$G$4,nametranslations,116,FALSE)</f>
        <v>Number surveyed</v>
      </c>
      <c r="CZ34" s="36"/>
      <c r="DA34" s="36"/>
      <c r="DB34" s="36"/>
      <c r="DC34" s="36"/>
      <c r="DD34" s="36"/>
      <c r="DE34" s="37"/>
      <c r="DF34" s="19"/>
      <c r="DG34" s="13"/>
    </row>
    <row r="35" spans="1:111" x14ac:dyDescent="0.3">
      <c r="A35" s="176" t="str">
        <f ca="1">IF(ISBLANK('Data Summary'!A37),"",'Data Summary'!A37)</f>
        <v/>
      </c>
    </row>
    <row r="36" spans="1:111" x14ac:dyDescent="0.3">
      <c r="A36" s="176" t="str">
        <f ca="1">IF(ISBLANK('Data Summary'!A38),"",'Data Summary'!A38)</f>
        <v/>
      </c>
    </row>
    <row r="37" spans="1:111" x14ac:dyDescent="0.3">
      <c r="A37" s="176" t="str">
        <f ca="1">IF(ISBLANK('Data Summary'!A39),"",'Data Summary'!A39)</f>
        <v/>
      </c>
    </row>
    <row r="38" spans="1:111" x14ac:dyDescent="0.3">
      <c r="A38" s="176" t="str">
        <f ca="1">IF(ISBLANK('Data Summary'!A40),"",'Data Summary'!A40)</f>
        <v/>
      </c>
    </row>
    <row r="39" spans="1:111" x14ac:dyDescent="0.3">
      <c r="A39" s="176" t="str">
        <f ca="1">IF(ISBLANK('Data Summary'!A41),"",'Data Summary'!A41)</f>
        <v/>
      </c>
    </row>
    <row r="40" spans="1:111" x14ac:dyDescent="0.3">
      <c r="A40" s="176" t="str">
        <f ca="1">IF(ISBLANK('Data Summary'!A42),"",'Data Summary'!A42)</f>
        <v/>
      </c>
    </row>
    <row r="41" spans="1:111" x14ac:dyDescent="0.3">
      <c r="A41" s="176" t="str">
        <f ca="1">IF(ISBLANK('Data Summary'!A43),"",'Data Summary'!A43)</f>
        <v/>
      </c>
    </row>
    <row r="42" spans="1:111" x14ac:dyDescent="0.3">
      <c r="A42" s="176" t="str">
        <f ca="1">IF(ISBLANK('Data Summary'!A44),"",'Data Summary'!A44)</f>
        <v/>
      </c>
    </row>
    <row r="43" spans="1:111" x14ac:dyDescent="0.3">
      <c r="A43" s="176" t="str">
        <f ca="1">IF(ISBLANK('Data Summary'!A45),"",'Data Summary'!A45)</f>
        <v/>
      </c>
    </row>
    <row r="44" spans="1:111" x14ac:dyDescent="0.3">
      <c r="A44" s="176" t="str">
        <f ca="1">IF(ISBLANK('Data Summary'!A46),"",'Data Summary'!A46)</f>
        <v/>
      </c>
    </row>
    <row r="45" spans="1:111" x14ac:dyDescent="0.3">
      <c r="A45" s="176" t="str">
        <f ca="1">IF(ISBLANK('Data Summary'!A47),"",'Data Summary'!A47)</f>
        <v/>
      </c>
    </row>
    <row r="46" spans="1:111" x14ac:dyDescent="0.3">
      <c r="A46" s="176" t="str">
        <f ca="1">IF(ISBLANK('Data Summary'!A48),"",'Data Summary'!A48)</f>
        <v/>
      </c>
    </row>
    <row r="47" spans="1:111" x14ac:dyDescent="0.3">
      <c r="A47" s="176" t="str">
        <f ca="1">IF(ISBLANK('Data Summary'!A49),"",'Data Summary'!A49)</f>
        <v/>
      </c>
    </row>
    <row r="48" spans="1:1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row r="623" spans="1:1" x14ac:dyDescent="0.3">
      <c r="A623" s="174"/>
    </row>
    <row r="624" spans="1:1" x14ac:dyDescent="0.3">
      <c r="A624" s="174"/>
    </row>
    <row r="625" spans="1:1" x14ac:dyDescent="0.3">
      <c r="A625" s="174"/>
    </row>
    <row r="626" spans="1:1" x14ac:dyDescent="0.3">
      <c r="A626" s="174"/>
    </row>
    <row r="627" spans="1:1" x14ac:dyDescent="0.3">
      <c r="A627" s="174"/>
    </row>
    <row r="628" spans="1:1" x14ac:dyDescent="0.3">
      <c r="A628" s="174"/>
    </row>
    <row r="629" spans="1:1" x14ac:dyDescent="0.3">
      <c r="A629" s="174"/>
    </row>
    <row r="630" spans="1:1" x14ac:dyDescent="0.3">
      <c r="A630" s="174"/>
    </row>
    <row r="631" spans="1:1" x14ac:dyDescent="0.3">
      <c r="A631" s="174"/>
    </row>
    <row r="632" spans="1:1" x14ac:dyDescent="0.3">
      <c r="A632" s="174"/>
    </row>
    <row r="633" spans="1:1" x14ac:dyDescent="0.3">
      <c r="A633" s="174"/>
    </row>
    <row r="634" spans="1:1" x14ac:dyDescent="0.3">
      <c r="A634" s="174"/>
    </row>
    <row r="635" spans="1:1" x14ac:dyDescent="0.3">
      <c r="A635" s="174"/>
    </row>
    <row r="636" spans="1:1" x14ac:dyDescent="0.3">
      <c r="A636" s="174"/>
    </row>
    <row r="637" spans="1:1" x14ac:dyDescent="0.3">
      <c r="A637" s="174"/>
    </row>
    <row r="638" spans="1:1" x14ac:dyDescent="0.3">
      <c r="A638" s="174"/>
    </row>
    <row r="639" spans="1:1" x14ac:dyDescent="0.3">
      <c r="A639" s="174"/>
    </row>
    <row r="640" spans="1:1" x14ac:dyDescent="0.3">
      <c r="A640" s="174"/>
    </row>
  </sheetData>
  <mergeCells count="12">
    <mergeCell ref="CY27:DE27"/>
    <mergeCell ref="CE27:CK27"/>
    <mergeCell ref="CO27:CU27"/>
    <mergeCell ref="A2:A3"/>
    <mergeCell ref="BU27:CA27"/>
    <mergeCell ref="BK27:BQ27"/>
    <mergeCell ref="AQ27:AW27"/>
    <mergeCell ref="C27:I27"/>
    <mergeCell ref="BA27:BG27"/>
    <mergeCell ref="M27:S27"/>
    <mergeCell ref="W27:AC27"/>
    <mergeCell ref="AG27:AM27"/>
  </mergeCells>
  <hyperlinks>
    <hyperlink ref="A4" location="myrangeS0" display="myrangeS0" xr:uid="{6CB28C78-FE78-4733-8687-73898A1DDA1F}"/>
    <hyperlink ref="A5" location="myrangeS1" display="myrangeS1" xr:uid="{F21BFAB8-1E04-40A5-A474-262CF1088EF3}"/>
    <hyperlink ref="A6" location="myrangeS2" display="myrangeS2" xr:uid="{5555B46B-C0F8-49FE-BA96-6A12032EE05C}"/>
    <hyperlink ref="A7" location="myrangeS3" display="myrangeS3" xr:uid="{17389F7D-7543-4BA6-BB9F-D14384E684D8}"/>
    <hyperlink ref="A8" location="myrangeS4" display="myrangeS4" xr:uid="{9E9B8C1D-958D-437C-8521-BF50CDBB0C22}"/>
    <hyperlink ref="A9" location="myrangeS5" display="myrangeS5" xr:uid="{85A5DDCC-90C2-4B6F-A888-B2FDAD3CB866}"/>
    <hyperlink ref="A10" location="myrangeS6" display="myrangeS6" xr:uid="{19815C48-CF31-45E7-AD5C-5C63C3BDD0D7}"/>
    <hyperlink ref="A11" location="myrangeS7" display="myrangeS7" xr:uid="{7153C939-E56E-4BDF-8FA3-744A857D6FCD}"/>
    <hyperlink ref="A12" location="myrangeS8" display="myrangeS8" xr:uid="{DBFD181B-ABFB-4F1F-8A11-D0107150CC27}"/>
    <hyperlink ref="A13" location="myrangeS9" display="myrangeS9" xr:uid="{0577608C-B2EE-4081-B147-A8C50C546ECA}"/>
    <hyperlink ref="A14" location="myrangeS10" display="myrangeS10" xr:uid="{3E139A2E-98E8-4A97-92DB-26348F50EBC7}"/>
    <hyperlink ref="A15" location="myrangeS11" display="myrangeS11" xr:uid="{554A8E1B-40D6-4DA6-B487-754DF662D78C}"/>
    <hyperlink ref="A16" location="myrangeS12" display="myrangeS12" xr:uid="{2757AA36-AB9A-491C-9FBA-E485B7A18D6D}"/>
    <hyperlink ref="A17" location="myrangeS13" display="myrangeS13" xr:uid="{EE4F4809-70FE-4773-96F9-551F8FABBCD2}"/>
    <hyperlink ref="A18" location="myrangeS14" display="myrangeS14" xr:uid="{AEBCB550-E9A9-4B8A-95E8-15601B6F3D8C}"/>
    <hyperlink ref="A19" location="myrangeS15" display="myrangeS15" xr:uid="{157BDDCE-40B7-41A6-94A4-129BE1A13680}"/>
    <hyperlink ref="A20" location="myrangeS16" display="myrangeS16" xr:uid="{9965BA67-D92B-4486-8525-5B90202AC0E7}"/>
    <hyperlink ref="A21" location="myrangeS17" display="myrangeS17" xr:uid="{6BBD6434-480A-448F-9EB4-2C5ADD2F9A60}"/>
    <hyperlink ref="A22" location="myrangeS18" display="myrangeS18" xr:uid="{C84B4F14-CE0A-4EE9-9268-DEF9B75A38A2}"/>
    <hyperlink ref="A23" location="myrangeS19" display="myrangeS19" xr:uid="{087AB288-57F9-4C4B-839A-3C810223A288}"/>
    <hyperlink ref="A24" location="myrangeS20" display="myrangeS20" xr:uid="{1D868076-E84C-4768-955C-00C4E797CEF6}"/>
    <hyperlink ref="A25" location="myrangeS21" display="myrangeS21" xr:uid="{B1100F39-0963-4470-9ADE-2300E9B8628B}"/>
    <hyperlink ref="A26" location="myrangeS22" display="myrangeS22" xr:uid="{B13863AA-F251-4B33-A0F7-13C92CEB55E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9" customWidth="1"/>
    <col min="3" max="3" width="29.69921875" customWidth="1"/>
    <col min="4" max="9" width="7.796875" customWidth="1"/>
    <col min="10" max="11" width="1.09765625" customWidth="1"/>
    <col min="12" max="12" width="24.59765625" style="59" customWidth="1"/>
    <col min="13" max="13" width="29.69921875" customWidth="1"/>
    <col min="14" max="19" width="7.796875" customWidth="1"/>
    <col min="20" max="21" width="1.09765625" customWidth="1"/>
    <col min="22" max="22" width="24.59765625" style="59" customWidth="1"/>
    <col min="23" max="23" width="29.69921875" customWidth="1"/>
    <col min="24" max="29" width="7.796875" customWidth="1"/>
    <col min="30" max="31" width="1.09765625" customWidth="1"/>
    <col min="32" max="32" width="24.59765625" style="59" customWidth="1"/>
    <col min="33" max="33" width="29.69921875" customWidth="1"/>
    <col min="34" max="39" width="7.796875" customWidth="1"/>
    <col min="40" max="41" width="1.09765625" customWidth="1"/>
    <col min="42" max="42" width="24.59765625" style="59" customWidth="1"/>
    <col min="43" max="43" width="29.69921875" customWidth="1"/>
    <col min="44" max="49" width="7.796875" customWidth="1"/>
    <col min="50" max="51" width="1.09765625" customWidth="1"/>
    <col min="52" max="52" width="24.59765625" style="59" customWidth="1"/>
    <col min="53" max="53" width="29.69921875" style="59" customWidth="1"/>
    <col min="54" max="59" width="7.796875" customWidth="1"/>
    <col min="60" max="61" width="1.09765625" customWidth="1"/>
    <col min="62" max="62" width="24.59765625" style="59" customWidth="1"/>
    <col min="63" max="63" width="29.69921875" customWidth="1"/>
    <col min="64" max="69" width="7.796875" customWidth="1"/>
    <col min="70" max="71" width="1.09765625" customWidth="1"/>
    <col min="72" max="72" width="24.59765625" style="59" customWidth="1"/>
    <col min="73" max="73" width="29.69921875" customWidth="1"/>
    <col min="74" max="79" width="7.796875" customWidth="1"/>
    <col min="80" max="81" width="1.09765625" customWidth="1"/>
    <col min="82" max="82" width="24.59765625" style="59" customWidth="1"/>
    <col min="83" max="83" width="29.69921875" customWidth="1"/>
    <col min="84" max="89" width="7.796875" customWidth="1"/>
    <col min="90" max="91" width="1.09765625" customWidth="1"/>
    <col min="92" max="92" width="24.59765625" style="59" customWidth="1"/>
    <col min="93" max="93" width="29.69921875" customWidth="1"/>
    <col min="94" max="99" width="7.796875" customWidth="1"/>
    <col min="100" max="101" width="1.09765625" customWidth="1"/>
    <col min="102" max="102" width="24.59765625" style="59" customWidth="1"/>
    <col min="103" max="103" width="29.69921875" customWidth="1"/>
    <col min="104" max="109" width="7.796875" customWidth="1"/>
    <col min="110" max="111" width="1.09765625" customWidth="1"/>
    <col min="112" max="112" width="24.59765625" style="59" customWidth="1"/>
    <col min="113" max="113" width="29.69921875" customWidth="1"/>
    <col min="114" max="119" width="7.796875" customWidth="1"/>
    <col min="120" max="121" width="1.09765625" customWidth="1"/>
    <col min="122" max="122" width="24.59765625" style="59" customWidth="1"/>
    <col min="123" max="123" width="29.69921875" customWidth="1"/>
    <col min="124" max="129" width="7.796875" customWidth="1"/>
    <col min="130" max="131" width="1.09765625" customWidth="1"/>
    <col min="132" max="132" width="24.59765625" style="59" customWidth="1"/>
    <col min="133" max="133" width="29.69921875" customWidth="1"/>
    <col min="134" max="139" width="7.796875" customWidth="1"/>
    <col min="140" max="141" width="1.09765625" customWidth="1"/>
    <col min="142" max="142" width="24.59765625" style="59" customWidth="1"/>
    <col min="143" max="143" width="29.69921875" customWidth="1"/>
    <col min="144" max="149" width="7.796875" customWidth="1"/>
    <col min="150" max="151" width="1.09765625" customWidth="1"/>
    <col min="152" max="152" width="24.59765625" style="59" customWidth="1"/>
    <col min="153" max="153" width="29.69921875" customWidth="1"/>
    <col min="154" max="159" width="7.796875" customWidth="1"/>
    <col min="160" max="161" width="1.09765625" customWidth="1"/>
    <col min="162" max="162" width="24.59765625" style="59" customWidth="1"/>
    <col min="163" max="163" width="29.69921875" customWidth="1"/>
    <col min="164" max="169" width="7.796875" customWidth="1"/>
    <col min="170" max="171" width="1.09765625" customWidth="1"/>
    <col min="172" max="172" width="24.59765625" style="59" customWidth="1"/>
    <col min="173" max="173" width="29.69921875" customWidth="1"/>
    <col min="174" max="179" width="7.796875" customWidth="1"/>
    <col min="180" max="181" width="1.09765625" customWidth="1"/>
    <col min="182" max="182" width="24.59765625" style="59" customWidth="1"/>
    <col min="183" max="183" width="29.69921875" customWidth="1"/>
    <col min="184" max="189" width="7.796875" customWidth="1"/>
    <col min="190" max="191" width="1.09765625" customWidth="1"/>
    <col min="192" max="192" width="24.59765625" style="59" customWidth="1"/>
    <col min="193" max="193" width="29.69921875" customWidth="1"/>
    <col min="194" max="199" width="7.796875" customWidth="1"/>
    <col min="200" max="201" width="1.09765625" customWidth="1"/>
    <col min="202" max="202" width="24.59765625" style="59" customWidth="1"/>
    <col min="203" max="203" width="29.69921875" customWidth="1"/>
    <col min="204" max="209" width="7.796875" customWidth="1"/>
    <col min="210" max="211" width="1.09765625" customWidth="1"/>
    <col min="212" max="212" width="24.59765625" style="59" customWidth="1"/>
    <col min="213" max="213" width="29.69921875" customWidth="1"/>
    <col min="214" max="219" width="7.796875" customWidth="1"/>
    <col min="220" max="221" width="1.09765625" customWidth="1"/>
    <col min="222" max="222" width="24.59765625" style="59" customWidth="1"/>
    <col min="223" max="223" width="29.69921875" customWidth="1"/>
    <col min="224" max="229" width="7.796875" customWidth="1"/>
    <col min="230" max="231" width="1.09765625" customWidth="1"/>
    <col min="232" max="232" width="24.59765625" style="59" customWidth="1"/>
    <col min="233" max="233" width="29.69921875" customWidth="1"/>
    <col min="234" max="239" width="7.796875" customWidth="1"/>
    <col min="240" max="241" width="1.09765625" customWidth="1"/>
  </cols>
  <sheetData>
    <row r="1" spans="1:232" s="146" customFormat="1" ht="30" customHeight="1" x14ac:dyDescent="0.3">
      <c r="B1" s="609" t="str">
        <f>HLOOKUP(Introduction!$G$4,nametranslations,124,FALSE)</f>
        <v>Hygiene in Schools</v>
      </c>
      <c r="C1" s="180" t="s">
        <v>234</v>
      </c>
      <c r="D1" s="152" t="str">
        <f>+Introduction!$C$7</f>
        <v>Timor-Leste</v>
      </c>
      <c r="E1" s="152"/>
      <c r="F1" s="152"/>
      <c r="G1" s="152"/>
      <c r="H1" s="152"/>
      <c r="I1" s="161"/>
      <c r="J1" s="144"/>
      <c r="K1" s="144"/>
      <c r="L1" s="609" t="str">
        <f>HLOOKUP(Introduction!$G$4,nametranslations,124,FALSE)</f>
        <v>Hygiene in Schools</v>
      </c>
      <c r="M1" s="180" t="s">
        <v>235</v>
      </c>
      <c r="N1" s="152" t="str">
        <f>+Introduction!$C$7</f>
        <v>Timor-Leste</v>
      </c>
      <c r="O1" s="152"/>
      <c r="P1" s="152"/>
      <c r="Q1" s="152"/>
      <c r="R1" s="152"/>
      <c r="S1" s="161"/>
      <c r="T1" s="144"/>
      <c r="U1" s="144"/>
      <c r="V1" s="609" t="str">
        <f>HLOOKUP(Introduction!$G$4,nametranslations,124,FALSE)</f>
        <v>Hygiene in Schools</v>
      </c>
      <c r="W1" s="180" t="s">
        <v>236</v>
      </c>
      <c r="X1" s="152" t="str">
        <f>+Introduction!$C$7</f>
        <v>Timor-Leste</v>
      </c>
      <c r="Y1" s="152"/>
      <c r="Z1" s="152"/>
      <c r="AA1" s="152"/>
      <c r="AB1" s="152"/>
      <c r="AC1" s="161"/>
      <c r="AD1" s="144"/>
      <c r="AE1" s="144"/>
      <c r="AF1" s="609" t="str">
        <f>HLOOKUP(Introduction!$G$4,nametranslations,124,FALSE)</f>
        <v>Hygiene in Schools</v>
      </c>
      <c r="AG1" s="180" t="s">
        <v>237</v>
      </c>
      <c r="AH1" s="152" t="str">
        <f>+Introduction!$C$7</f>
        <v>Timor-Leste</v>
      </c>
      <c r="AI1" s="152"/>
      <c r="AJ1" s="152"/>
      <c r="AK1" s="152"/>
      <c r="AL1" s="152"/>
      <c r="AM1" s="161"/>
      <c r="AN1" s="144"/>
      <c r="AO1" s="144"/>
      <c r="AP1" s="609" t="str">
        <f>HLOOKUP(Introduction!$G$4,nametranslations,124,FALSE)</f>
        <v>Hygiene in Schools</v>
      </c>
      <c r="AQ1" s="180" t="s">
        <v>238</v>
      </c>
      <c r="AR1" s="152" t="str">
        <f>+Introduction!$C$7</f>
        <v>Timor-Leste</v>
      </c>
      <c r="AS1" s="152"/>
      <c r="AT1" s="152"/>
      <c r="AU1" s="152"/>
      <c r="AV1" s="152"/>
      <c r="AW1" s="161"/>
      <c r="AX1" s="144"/>
      <c r="AY1" s="144"/>
      <c r="AZ1" s="609" t="str">
        <f>HLOOKUP(Introduction!$G$4,nametranslations,124,FALSE)</f>
        <v>Hygiene in Schools</v>
      </c>
      <c r="BA1" s="180" t="s">
        <v>239</v>
      </c>
      <c r="BB1" s="152" t="str">
        <f>+Introduction!$C$7</f>
        <v>Timor-Leste</v>
      </c>
      <c r="BC1" s="152"/>
      <c r="BD1" s="152"/>
      <c r="BE1" s="152"/>
      <c r="BF1" s="152"/>
      <c r="BG1" s="161"/>
      <c r="BH1" s="144"/>
      <c r="BI1" s="144"/>
      <c r="BJ1" s="609" t="str">
        <f>HLOOKUP(Introduction!$G$4,nametranslations,124,FALSE)</f>
        <v>Hygiene in Schools</v>
      </c>
      <c r="BK1" s="180" t="s">
        <v>240</v>
      </c>
      <c r="BL1" s="152" t="str">
        <f>+Introduction!$C$7</f>
        <v>Timor-Leste</v>
      </c>
      <c r="BM1" s="152"/>
      <c r="BN1" s="152"/>
      <c r="BO1" s="152"/>
      <c r="BP1" s="152"/>
      <c r="BQ1" s="161"/>
      <c r="BR1" s="144"/>
      <c r="BS1" s="144"/>
      <c r="BT1" s="609" t="str">
        <f>HLOOKUP(Introduction!$G$4,nametranslations,124,FALSE)</f>
        <v>Hygiene in Schools</v>
      </c>
      <c r="BU1" s="180">
        <v>2019</v>
      </c>
      <c r="BV1" s="152" t="str">
        <f>+Introduction!$C$7</f>
        <v>Timor-Leste</v>
      </c>
      <c r="BW1" s="152"/>
      <c r="BX1" s="152"/>
      <c r="BY1" s="152"/>
      <c r="BZ1" s="152"/>
      <c r="CA1" s="161"/>
      <c r="CB1" s="144"/>
      <c r="CC1" s="144"/>
      <c r="CD1" s="609" t="str">
        <f>HLOOKUP(Introduction!$G$4,nametranslations,124,FALSE)</f>
        <v>Hygiene in Schools</v>
      </c>
      <c r="CE1" s="180">
        <v>2020</v>
      </c>
      <c r="CF1" s="152" t="str">
        <f>+Introduction!$C$7</f>
        <v>Timor-Leste</v>
      </c>
      <c r="CG1" s="152"/>
      <c r="CH1" s="152"/>
      <c r="CI1" s="152"/>
      <c r="CJ1" s="152"/>
      <c r="CK1" s="161"/>
      <c r="CL1" s="144"/>
      <c r="CM1" s="144"/>
      <c r="CN1" s="609" t="str">
        <f>HLOOKUP(Introduction!$G$4,nametranslations,124,FALSE)</f>
        <v>Hygiene in Schools</v>
      </c>
      <c r="CO1" s="180">
        <v>2021</v>
      </c>
      <c r="CP1" s="152" t="str">
        <f>+Introduction!$C$7</f>
        <v>Timor-Leste</v>
      </c>
      <c r="CQ1" s="152"/>
      <c r="CR1" s="152"/>
      <c r="CS1" s="152"/>
      <c r="CT1" s="152"/>
      <c r="CU1" s="161"/>
      <c r="CV1" s="144"/>
      <c r="CW1" s="144"/>
      <c r="CX1" s="609" t="str">
        <f>HLOOKUP(Introduction!$G$4,nametranslations,124,FALSE)</f>
        <v>Hygiene in Schools</v>
      </c>
      <c r="CY1" s="180">
        <v>2023</v>
      </c>
      <c r="CZ1" s="152" t="str">
        <f>+Introduction!$C$7</f>
        <v>Timor-Leste</v>
      </c>
      <c r="DA1" s="152"/>
      <c r="DB1" s="152"/>
      <c r="DC1" s="152"/>
      <c r="DD1" s="152"/>
      <c r="DE1" s="161"/>
      <c r="DF1" s="144"/>
      <c r="DG1" s="144"/>
    </row>
    <row r="2" spans="1:232" s="146" customFormat="1" ht="30" customHeight="1" x14ac:dyDescent="0.3">
      <c r="A2" s="348" t="s">
        <v>259</v>
      </c>
      <c r="B2" s="153" t="s">
        <v>227</v>
      </c>
      <c r="C2" s="142" t="s">
        <v>173</v>
      </c>
      <c r="D2" s="142" t="s">
        <v>176</v>
      </c>
      <c r="E2" s="154"/>
      <c r="F2" s="154"/>
      <c r="G2" s="154"/>
      <c r="H2" s="154"/>
      <c r="I2" s="162"/>
      <c r="J2" s="147" t="s">
        <v>241</v>
      </c>
      <c r="K2" s="147"/>
      <c r="L2" s="153" t="s">
        <v>228</v>
      </c>
      <c r="M2" s="142" t="s">
        <v>173</v>
      </c>
      <c r="N2" s="142" t="s">
        <v>186</v>
      </c>
      <c r="O2" s="154"/>
      <c r="P2" s="154"/>
      <c r="Q2" s="154"/>
      <c r="R2" s="154"/>
      <c r="S2" s="162"/>
      <c r="T2" s="147" t="s">
        <v>241</v>
      </c>
      <c r="U2" s="147"/>
      <c r="V2" s="153" t="s">
        <v>229</v>
      </c>
      <c r="W2" s="142" t="s">
        <v>173</v>
      </c>
      <c r="X2" s="142" t="s">
        <v>196</v>
      </c>
      <c r="Y2" s="154"/>
      <c r="Z2" s="154"/>
      <c r="AA2" s="154"/>
      <c r="AB2" s="154"/>
      <c r="AC2" s="162"/>
      <c r="AD2" s="147" t="s">
        <v>241</v>
      </c>
      <c r="AE2" s="147"/>
      <c r="AF2" s="153" t="s">
        <v>230</v>
      </c>
      <c r="AG2" s="142" t="s">
        <v>173</v>
      </c>
      <c r="AH2" s="142" t="s">
        <v>203</v>
      </c>
      <c r="AI2" s="154"/>
      <c r="AJ2" s="154"/>
      <c r="AK2" s="154"/>
      <c r="AL2" s="154"/>
      <c r="AM2" s="162"/>
      <c r="AN2" s="147" t="s">
        <v>241</v>
      </c>
      <c r="AO2" s="147"/>
      <c r="AP2" s="153" t="s">
        <v>231</v>
      </c>
      <c r="AQ2" s="142" t="s">
        <v>173</v>
      </c>
      <c r="AR2" s="142" t="s">
        <v>204</v>
      </c>
      <c r="AS2" s="154"/>
      <c r="AT2" s="154"/>
      <c r="AU2" s="154"/>
      <c r="AV2" s="154"/>
      <c r="AW2" s="162"/>
      <c r="AX2" s="147" t="s">
        <v>241</v>
      </c>
      <c r="AY2" s="147"/>
      <c r="AZ2" s="153" t="s">
        <v>232</v>
      </c>
      <c r="BA2" s="142" t="s">
        <v>173</v>
      </c>
      <c r="BB2" s="142" t="s">
        <v>207</v>
      </c>
      <c r="BC2" s="154"/>
      <c r="BD2" s="154"/>
      <c r="BE2" s="154"/>
      <c r="BF2" s="154"/>
      <c r="BG2" s="162"/>
      <c r="BH2" s="147" t="s">
        <v>241</v>
      </c>
      <c r="BI2" s="147"/>
      <c r="BJ2" s="153" t="s">
        <v>233</v>
      </c>
      <c r="BK2" s="142" t="s">
        <v>193</v>
      </c>
      <c r="BL2" s="142" t="s">
        <v>209</v>
      </c>
      <c r="BM2" s="154"/>
      <c r="BN2" s="154"/>
      <c r="BO2" s="154"/>
      <c r="BP2" s="154"/>
      <c r="BQ2" s="162"/>
      <c r="BR2" s="147" t="s">
        <v>241</v>
      </c>
      <c r="BS2" s="147"/>
      <c r="BT2" s="153" t="s">
        <v>255</v>
      </c>
      <c r="BU2" s="142" t="s">
        <v>193</v>
      </c>
      <c r="BV2" s="142" t="s">
        <v>209</v>
      </c>
      <c r="BW2" s="154"/>
      <c r="BX2" s="154"/>
      <c r="BY2" s="154"/>
      <c r="BZ2" s="154"/>
      <c r="CA2" s="162"/>
      <c r="CB2" s="147" t="s">
        <v>241</v>
      </c>
      <c r="CC2" s="147"/>
      <c r="CD2" s="153" t="s">
        <v>260</v>
      </c>
      <c r="CE2" s="142" t="s">
        <v>261</v>
      </c>
      <c r="CF2" s="142" t="s">
        <v>262</v>
      </c>
      <c r="CG2" s="154"/>
      <c r="CH2" s="154"/>
      <c r="CI2" s="154"/>
      <c r="CJ2" s="154"/>
      <c r="CK2" s="162"/>
      <c r="CL2" s="147" t="s">
        <v>241</v>
      </c>
      <c r="CM2" s="147"/>
      <c r="CN2" s="153" t="s">
        <v>274</v>
      </c>
      <c r="CO2" s="142" t="s">
        <v>173</v>
      </c>
      <c r="CP2" s="142" t="s">
        <v>275</v>
      </c>
      <c r="CQ2" s="154"/>
      <c r="CR2" s="154"/>
      <c r="CS2" s="154"/>
      <c r="CT2" s="154"/>
      <c r="CU2" s="162"/>
      <c r="CV2" s="147" t="s">
        <v>241</v>
      </c>
      <c r="CW2" s="147"/>
      <c r="CX2" s="153" t="s">
        <v>287</v>
      </c>
      <c r="CY2" s="142" t="s">
        <v>193</v>
      </c>
      <c r="CZ2" s="142" t="s">
        <v>209</v>
      </c>
      <c r="DA2" s="154"/>
      <c r="DB2" s="154"/>
      <c r="DC2" s="154"/>
      <c r="DD2" s="154"/>
      <c r="DE2" s="162"/>
      <c r="DF2" s="147" t="s">
        <v>241</v>
      </c>
      <c r="DG2" s="147"/>
    </row>
    <row r="3" spans="1:232" s="124" customFormat="1" ht="18" customHeight="1" x14ac:dyDescent="0.3">
      <c r="A3" s="348"/>
      <c r="B3" s="170" t="str">
        <f>HLOOKUP(Introduction!$G$4,nametranslations,152,FALSE)</f>
        <v>Definition</v>
      </c>
      <c r="C3" s="171" t="str">
        <f>HLOOKUP(Introduction!$G$4,nametranslations,102,FALSE)</f>
        <v>Estimates (%)</v>
      </c>
      <c r="D3" s="172" t="str">
        <f>HLOOKUP(Introduction!$G$4,nametranslations,24,FALSE)</f>
        <v>Total</v>
      </c>
      <c r="E3" s="172" t="str">
        <f>HLOOKUP(Introduction!$G$4,nametranslations,26,FALSE)</f>
        <v>Urban</v>
      </c>
      <c r="F3" s="172" t="str">
        <f>HLOOKUP(Introduction!$G$4,nametranslations,25,FALSE)</f>
        <v>Rural</v>
      </c>
      <c r="G3" s="172" t="str">
        <f>HLOOKUP(Introduction!$G$4,nametranslations,27,FALSE)</f>
        <v>Pre-primary</v>
      </c>
      <c r="H3" s="172" t="str">
        <f>HLOOKUP(Introduction!$G$4,nametranslations,28,FALSE)</f>
        <v>Primary</v>
      </c>
      <c r="I3" s="173" t="str">
        <f>HLOOKUP(Introduction!$G$4,nametranslations,29,FALSE)</f>
        <v>Secondary</v>
      </c>
      <c r="J3" s="122"/>
      <c r="K3" s="122"/>
      <c r="L3" s="170" t="str">
        <f>HLOOKUP(Introduction!$G$4,nametranslations,152,FALSE)</f>
        <v>Definition</v>
      </c>
      <c r="M3" s="171" t="str">
        <f>HLOOKUP(Introduction!$G$4,nametranslations,102,FALSE)</f>
        <v>Estimates (%)</v>
      </c>
      <c r="N3" s="172" t="str">
        <f>HLOOKUP(Introduction!$G$4,nametranslations,24,FALSE)</f>
        <v>Total</v>
      </c>
      <c r="O3" s="172" t="str">
        <f>HLOOKUP(Introduction!$G$4,nametranslations,26,FALSE)</f>
        <v>Urban</v>
      </c>
      <c r="P3" s="172" t="str">
        <f>HLOOKUP(Introduction!$G$4,nametranslations,25,FALSE)</f>
        <v>Rural</v>
      </c>
      <c r="Q3" s="172" t="str">
        <f>HLOOKUP(Introduction!$G$4,nametranslations,27,FALSE)</f>
        <v>Pre-primary</v>
      </c>
      <c r="R3" s="172" t="str">
        <f>HLOOKUP(Introduction!$G$4,nametranslations,28,FALSE)</f>
        <v>Primary</v>
      </c>
      <c r="S3" s="173" t="str">
        <f>HLOOKUP(Introduction!$G$4,nametranslations,29,FALSE)</f>
        <v>Secondary</v>
      </c>
      <c r="T3" s="122"/>
      <c r="U3" s="122"/>
      <c r="V3" s="170" t="str">
        <f>HLOOKUP(Introduction!$G$4,nametranslations,152,FALSE)</f>
        <v>Definition</v>
      </c>
      <c r="W3" s="171" t="str">
        <f>HLOOKUP(Introduction!$G$4,nametranslations,102,FALSE)</f>
        <v>Estimates (%)</v>
      </c>
      <c r="X3" s="172" t="str">
        <f>HLOOKUP(Introduction!$G$4,nametranslations,24,FALSE)</f>
        <v>Total</v>
      </c>
      <c r="Y3" s="172" t="str">
        <f>HLOOKUP(Introduction!$G$4,nametranslations,26,FALSE)</f>
        <v>Urban</v>
      </c>
      <c r="Z3" s="172" t="str">
        <f>HLOOKUP(Introduction!$G$4,nametranslations,25,FALSE)</f>
        <v>Rural</v>
      </c>
      <c r="AA3" s="172" t="str">
        <f>HLOOKUP(Introduction!$G$4,nametranslations,27,FALSE)</f>
        <v>Pre-primary</v>
      </c>
      <c r="AB3" s="172" t="str">
        <f>HLOOKUP(Introduction!$G$4,nametranslations,28,FALSE)</f>
        <v>Primary</v>
      </c>
      <c r="AC3" s="173" t="str">
        <f>HLOOKUP(Introduction!$G$4,nametranslations,29,FALSE)</f>
        <v>Secondary</v>
      </c>
      <c r="AD3" s="122"/>
      <c r="AE3" s="122"/>
      <c r="AF3" s="170" t="str">
        <f>HLOOKUP(Introduction!$G$4,nametranslations,152,FALSE)</f>
        <v>Definition</v>
      </c>
      <c r="AG3" s="171" t="str">
        <f>HLOOKUP(Introduction!$G$4,nametranslations,102,FALSE)</f>
        <v>Estimates (%)</v>
      </c>
      <c r="AH3" s="172" t="str">
        <f>HLOOKUP(Introduction!$G$4,nametranslations,24,FALSE)</f>
        <v>Total</v>
      </c>
      <c r="AI3" s="172" t="str">
        <f>HLOOKUP(Introduction!$G$4,nametranslations,26,FALSE)</f>
        <v>Urban</v>
      </c>
      <c r="AJ3" s="172" t="str">
        <f>HLOOKUP(Introduction!$G$4,nametranslations,25,FALSE)</f>
        <v>Rural</v>
      </c>
      <c r="AK3" s="172" t="str">
        <f>HLOOKUP(Introduction!$G$4,nametranslations,27,FALSE)</f>
        <v>Pre-primary</v>
      </c>
      <c r="AL3" s="172" t="str">
        <f>HLOOKUP(Introduction!$G$4,nametranslations,28,FALSE)</f>
        <v>Primary</v>
      </c>
      <c r="AM3" s="173" t="str">
        <f>HLOOKUP(Introduction!$G$4,nametranslations,29,FALSE)</f>
        <v>Secondary</v>
      </c>
      <c r="AN3" s="122"/>
      <c r="AO3" s="122"/>
      <c r="AP3" s="170" t="str">
        <f>HLOOKUP(Introduction!$G$4,nametranslations,152,FALSE)</f>
        <v>Definition</v>
      </c>
      <c r="AQ3" s="171" t="str">
        <f>HLOOKUP(Introduction!$G$4,nametranslations,102,FALSE)</f>
        <v>Estimates (%)</v>
      </c>
      <c r="AR3" s="172" t="str">
        <f>HLOOKUP(Introduction!$G$4,nametranslations,24,FALSE)</f>
        <v>Total</v>
      </c>
      <c r="AS3" s="172" t="str">
        <f>HLOOKUP(Introduction!$G$4,nametranslations,26,FALSE)</f>
        <v>Urban</v>
      </c>
      <c r="AT3" s="172" t="str">
        <f>HLOOKUP(Introduction!$G$4,nametranslations,25,FALSE)</f>
        <v>Rural</v>
      </c>
      <c r="AU3" s="172" t="str">
        <f>HLOOKUP(Introduction!$G$4,nametranslations,27,FALSE)</f>
        <v>Pre-primary</v>
      </c>
      <c r="AV3" s="172" t="str">
        <f>HLOOKUP(Introduction!$G$4,nametranslations,28,FALSE)</f>
        <v>Primary</v>
      </c>
      <c r="AW3" s="173" t="str">
        <f>HLOOKUP(Introduction!$G$4,nametranslations,29,FALSE)</f>
        <v>Secondary</v>
      </c>
      <c r="AX3" s="122"/>
      <c r="AY3" s="122"/>
      <c r="AZ3" s="170" t="str">
        <f>HLOOKUP(Introduction!$G$4,nametranslations,152,FALSE)</f>
        <v>Definition</v>
      </c>
      <c r="BA3" s="171" t="str">
        <f>HLOOKUP(Introduction!$G$4,nametranslations,102,FALSE)</f>
        <v>Estimates (%)</v>
      </c>
      <c r="BB3" s="172" t="str">
        <f>HLOOKUP(Introduction!$G$4,nametranslations,24,FALSE)</f>
        <v>Total</v>
      </c>
      <c r="BC3" s="172" t="str">
        <f>HLOOKUP(Introduction!$G$4,nametranslations,26,FALSE)</f>
        <v>Urban</v>
      </c>
      <c r="BD3" s="172" t="str">
        <f>HLOOKUP(Introduction!$G$4,nametranslations,25,FALSE)</f>
        <v>Rural</v>
      </c>
      <c r="BE3" s="172" t="str">
        <f>HLOOKUP(Introduction!$G$4,nametranslations,27,FALSE)</f>
        <v>Pre-primary</v>
      </c>
      <c r="BF3" s="172" t="str">
        <f>HLOOKUP(Introduction!$G$4,nametranslations,28,FALSE)</f>
        <v>Primary</v>
      </c>
      <c r="BG3" s="173" t="str">
        <f>HLOOKUP(Introduction!$G$4,nametranslations,29,FALSE)</f>
        <v>Secondary</v>
      </c>
      <c r="BH3" s="122"/>
      <c r="BI3" s="122"/>
      <c r="BJ3" s="170" t="str">
        <f>HLOOKUP(Introduction!$G$4,nametranslations,152,FALSE)</f>
        <v>Definition</v>
      </c>
      <c r="BK3" s="171" t="str">
        <f>HLOOKUP(Introduction!$G$4,nametranslations,102,FALSE)</f>
        <v>Estimates (%)</v>
      </c>
      <c r="BL3" s="172" t="str">
        <f>HLOOKUP(Introduction!$G$4,nametranslations,24,FALSE)</f>
        <v>Total</v>
      </c>
      <c r="BM3" s="172" t="str">
        <f>HLOOKUP(Introduction!$G$4,nametranslations,26,FALSE)</f>
        <v>Urban</v>
      </c>
      <c r="BN3" s="172" t="str">
        <f>HLOOKUP(Introduction!$G$4,nametranslations,25,FALSE)</f>
        <v>Rural</v>
      </c>
      <c r="BO3" s="172" t="str">
        <f>HLOOKUP(Introduction!$G$4,nametranslations,27,FALSE)</f>
        <v>Pre-primary</v>
      </c>
      <c r="BP3" s="172" t="str">
        <f>HLOOKUP(Introduction!$G$4,nametranslations,28,FALSE)</f>
        <v>Primary</v>
      </c>
      <c r="BQ3" s="173" t="str">
        <f>HLOOKUP(Introduction!$G$4,nametranslations,29,FALSE)</f>
        <v>Secondary</v>
      </c>
      <c r="BR3" s="122"/>
      <c r="BS3" s="122"/>
      <c r="BT3" s="170" t="str">
        <f>HLOOKUP(Introduction!$G$4,nametranslations,152,FALSE)</f>
        <v>Definition</v>
      </c>
      <c r="BU3" s="171" t="str">
        <f>HLOOKUP(Introduction!$G$4,nametranslations,102,FALSE)</f>
        <v>Estimates (%)</v>
      </c>
      <c r="BV3" s="172" t="str">
        <f>HLOOKUP(Introduction!$G$4,nametranslations,24,FALSE)</f>
        <v>Total</v>
      </c>
      <c r="BW3" s="172" t="str">
        <f>HLOOKUP(Introduction!$G$4,nametranslations,26,FALSE)</f>
        <v>Urban</v>
      </c>
      <c r="BX3" s="172" t="str">
        <f>HLOOKUP(Introduction!$G$4,nametranslations,25,FALSE)</f>
        <v>Rural</v>
      </c>
      <c r="BY3" s="172" t="str">
        <f>HLOOKUP(Introduction!$G$4,nametranslations,27,FALSE)</f>
        <v>Pre-primary</v>
      </c>
      <c r="BZ3" s="172" t="str">
        <f>HLOOKUP(Introduction!$G$4,nametranslations,28,FALSE)</f>
        <v>Primary</v>
      </c>
      <c r="CA3" s="173" t="str">
        <f>HLOOKUP(Introduction!$G$4,nametranslations,29,FALSE)</f>
        <v>Secondary</v>
      </c>
      <c r="CB3" s="122"/>
      <c r="CC3" s="122"/>
      <c r="CD3" s="170" t="str">
        <f>HLOOKUP(Introduction!$G$4,nametranslations,152,FALSE)</f>
        <v>Definition</v>
      </c>
      <c r="CE3" s="171" t="str">
        <f>HLOOKUP(Introduction!$G$4,nametranslations,102,FALSE)</f>
        <v>Estimates (%)</v>
      </c>
      <c r="CF3" s="172" t="str">
        <f>HLOOKUP(Introduction!$G$4,nametranslations,24,FALSE)</f>
        <v>Total</v>
      </c>
      <c r="CG3" s="172" t="str">
        <f>HLOOKUP(Introduction!$G$4,nametranslations,26,FALSE)</f>
        <v>Urban</v>
      </c>
      <c r="CH3" s="172" t="str">
        <f>HLOOKUP(Introduction!$G$4,nametranslations,25,FALSE)</f>
        <v>Rural</v>
      </c>
      <c r="CI3" s="172" t="str">
        <f>HLOOKUP(Introduction!$G$4,nametranslations,27,FALSE)</f>
        <v>Pre-primary</v>
      </c>
      <c r="CJ3" s="172" t="str">
        <f>HLOOKUP(Introduction!$G$4,nametranslations,28,FALSE)</f>
        <v>Primary</v>
      </c>
      <c r="CK3" s="173" t="str">
        <f>HLOOKUP(Introduction!$G$4,nametranslations,29,FALSE)</f>
        <v>Secondary</v>
      </c>
      <c r="CL3" s="122"/>
      <c r="CM3" s="122"/>
      <c r="CN3" s="170" t="str">
        <f>HLOOKUP(Introduction!$G$4,nametranslations,152,FALSE)</f>
        <v>Definition</v>
      </c>
      <c r="CO3" s="171" t="str">
        <f>HLOOKUP(Introduction!$G$4,nametranslations,102,FALSE)</f>
        <v>Estimates (%)</v>
      </c>
      <c r="CP3" s="172" t="str">
        <f>HLOOKUP(Introduction!$G$4,nametranslations,24,FALSE)</f>
        <v>Total</v>
      </c>
      <c r="CQ3" s="172" t="str">
        <f>HLOOKUP(Introduction!$G$4,nametranslations,26,FALSE)</f>
        <v>Urban</v>
      </c>
      <c r="CR3" s="172" t="str">
        <f>HLOOKUP(Introduction!$G$4,nametranslations,25,FALSE)</f>
        <v>Rural</v>
      </c>
      <c r="CS3" s="172" t="str">
        <f>HLOOKUP(Introduction!$G$4,nametranslations,27,FALSE)</f>
        <v>Pre-primary</v>
      </c>
      <c r="CT3" s="172" t="str">
        <f>HLOOKUP(Introduction!$G$4,nametranslations,28,FALSE)</f>
        <v>Primary</v>
      </c>
      <c r="CU3" s="173" t="str">
        <f>HLOOKUP(Introduction!$G$4,nametranslations,29,FALSE)</f>
        <v>Secondary</v>
      </c>
      <c r="CV3" s="122"/>
      <c r="CW3" s="122"/>
      <c r="CX3" s="170" t="str">
        <f>HLOOKUP(Introduction!$G$4,nametranslations,152,FALSE)</f>
        <v>Definition</v>
      </c>
      <c r="CY3" s="171" t="str">
        <f>HLOOKUP(Introduction!$G$4,nametranslations,102,FALSE)</f>
        <v>Estimates (%)</v>
      </c>
      <c r="CZ3" s="172" t="str">
        <f>HLOOKUP(Introduction!$G$4,nametranslations,24,FALSE)</f>
        <v>Total</v>
      </c>
      <c r="DA3" s="172" t="str">
        <f>HLOOKUP(Introduction!$G$4,nametranslations,26,FALSE)</f>
        <v>Urban</v>
      </c>
      <c r="DB3" s="172" t="str">
        <f>HLOOKUP(Introduction!$G$4,nametranslations,25,FALSE)</f>
        <v>Rural</v>
      </c>
      <c r="DC3" s="172" t="str">
        <f>HLOOKUP(Introduction!$G$4,nametranslations,27,FALSE)</f>
        <v>Pre-primary</v>
      </c>
      <c r="DD3" s="172" t="str">
        <f>HLOOKUP(Introduction!$G$4,nametranslations,28,FALSE)</f>
        <v>Primary</v>
      </c>
      <c r="DE3" s="173" t="str">
        <f>HLOOKUP(Introduction!$G$4,nametranslations,29,FALSE)</f>
        <v>Secondary</v>
      </c>
      <c r="DF3" s="122"/>
      <c r="DG3" s="122"/>
      <c r="DH3" s="123"/>
      <c r="DR3" s="123"/>
      <c r="EB3" s="123"/>
      <c r="EL3" s="123"/>
      <c r="EV3" s="123"/>
      <c r="FF3" s="123"/>
      <c r="FP3" s="123"/>
      <c r="FZ3" s="123"/>
      <c r="GJ3" s="123"/>
      <c r="GT3" s="123"/>
      <c r="HD3" s="123"/>
      <c r="HN3" s="123"/>
      <c r="HX3" s="123"/>
    </row>
    <row r="4" spans="1:232" s="2" customFormat="1" x14ac:dyDescent="0.3">
      <c r="A4" s="638" t="str">
        <f>IF(ISBLANK('Data Summary'!A6),"",'Data Summary'!A6)</f>
        <v>TLS_2010_EMIS</v>
      </c>
      <c r="B4" s="62"/>
      <c r="C4" s="40" t="str">
        <f>HLOOKUP(Introduction!$G$4,nametranslations,118,FALSE)</f>
        <v>No facility</v>
      </c>
      <c r="D4" s="102"/>
      <c r="E4" s="102"/>
      <c r="F4" s="102"/>
      <c r="G4" s="102"/>
      <c r="H4" s="102"/>
      <c r="I4" s="20"/>
      <c r="J4" s="18"/>
      <c r="K4" s="18"/>
      <c r="L4" s="62"/>
      <c r="M4" s="40" t="str">
        <f>HLOOKUP(Introduction!$G$4,nametranslations,118,FALSE)</f>
        <v>No facility</v>
      </c>
      <c r="N4" s="102"/>
      <c r="O4" s="102"/>
      <c r="P4" s="102"/>
      <c r="Q4" s="102"/>
      <c r="R4" s="102"/>
      <c r="S4" s="20"/>
      <c r="T4" s="18"/>
      <c r="U4" s="18"/>
      <c r="V4" s="62"/>
      <c r="W4" s="40" t="str">
        <f>HLOOKUP(Introduction!$G$4,nametranslations,118,FALSE)</f>
        <v>No facility</v>
      </c>
      <c r="X4" s="102"/>
      <c r="Y4" s="102"/>
      <c r="Z4" s="102"/>
      <c r="AA4" s="102"/>
      <c r="AB4" s="102"/>
      <c r="AC4" s="20"/>
      <c r="AD4" s="18"/>
      <c r="AE4" s="18"/>
      <c r="AF4" s="62"/>
      <c r="AG4" s="40" t="str">
        <f>HLOOKUP(Introduction!$G$4,nametranslations,118,FALSE)</f>
        <v>No facility</v>
      </c>
      <c r="AH4" s="102"/>
      <c r="AI4" s="102"/>
      <c r="AJ4" s="102"/>
      <c r="AK4" s="102"/>
      <c r="AL4" s="102"/>
      <c r="AM4" s="20"/>
      <c r="AN4" s="18"/>
      <c r="AO4" s="18"/>
      <c r="AP4" s="62"/>
      <c r="AQ4" s="40" t="str">
        <f>HLOOKUP(Introduction!$G$4,nametranslations,118,FALSE)</f>
        <v>No facility</v>
      </c>
      <c r="AR4" s="102"/>
      <c r="AS4" s="102"/>
      <c r="AT4" s="102"/>
      <c r="AU4" s="102"/>
      <c r="AV4" s="102"/>
      <c r="AW4" s="20"/>
      <c r="AX4" s="18"/>
      <c r="AY4" s="18"/>
      <c r="AZ4" s="62"/>
      <c r="BA4" s="40" t="str">
        <f>HLOOKUP(Introduction!$G$4,nametranslations,118,FALSE)</f>
        <v>No facility</v>
      </c>
      <c r="BB4" s="102"/>
      <c r="BC4" s="102"/>
      <c r="BD4" s="102"/>
      <c r="BE4" s="102"/>
      <c r="BF4" s="102"/>
      <c r="BG4" s="20"/>
      <c r="BH4" s="18"/>
      <c r="BI4" s="18"/>
      <c r="BJ4" s="62"/>
      <c r="BK4" s="40" t="str">
        <f>HLOOKUP(Introduction!$G$4,nametranslations,118,FALSE)</f>
        <v>No facility</v>
      </c>
      <c r="BL4" s="102"/>
      <c r="BM4" s="102"/>
      <c r="BN4" s="102"/>
      <c r="BO4" s="102"/>
      <c r="BP4" s="102"/>
      <c r="BQ4" s="20"/>
      <c r="BR4" s="18"/>
      <c r="BS4" s="18"/>
      <c r="BT4" s="62"/>
      <c r="BU4" s="40" t="str">
        <f>HLOOKUP(Introduction!$G$4,nametranslations,118,FALSE)</f>
        <v>No facility</v>
      </c>
      <c r="BV4" s="102"/>
      <c r="BW4" s="102"/>
      <c r="BX4" s="102"/>
      <c r="BY4" s="102"/>
      <c r="BZ4" s="102"/>
      <c r="CA4" s="20"/>
      <c r="CB4" s="18"/>
      <c r="CC4" s="18"/>
      <c r="CD4" s="62"/>
      <c r="CE4" s="40" t="str">
        <f>HLOOKUP(Introduction!$G$4,nametranslations,118,FALSE)</f>
        <v>No facility</v>
      </c>
      <c r="CF4" s="102">
        <v>9.9009900990099027</v>
      </c>
      <c r="CG4" s="102"/>
      <c r="CH4" s="102"/>
      <c r="CI4" s="102"/>
      <c r="CJ4" s="102"/>
      <c r="CK4" s="20"/>
      <c r="CL4" s="18"/>
      <c r="CM4" s="18"/>
      <c r="CN4" s="62"/>
      <c r="CO4" s="40" t="str">
        <f>HLOOKUP(Introduction!$G$4,nametranslations,118,FALSE)</f>
        <v>No facility</v>
      </c>
      <c r="CP4" s="102"/>
      <c r="CQ4" s="102"/>
      <c r="CR4" s="102"/>
      <c r="CS4" s="102"/>
      <c r="CT4" s="102"/>
      <c r="CU4" s="20"/>
      <c r="CV4" s="18"/>
      <c r="CW4" s="18"/>
      <c r="CX4" s="62"/>
      <c r="CY4" s="40" t="str">
        <f>HLOOKUP(Introduction!$G$4,nametranslations,118,FALSE)</f>
        <v>No facility</v>
      </c>
      <c r="CZ4" s="102"/>
      <c r="DA4" s="102"/>
      <c r="DB4" s="102"/>
      <c r="DC4" s="102"/>
      <c r="DD4" s="102"/>
      <c r="DE4" s="20"/>
      <c r="DF4" s="18"/>
      <c r="DG4" s="18"/>
      <c r="DH4" s="60"/>
      <c r="DR4" s="60"/>
      <c r="EB4" s="60"/>
      <c r="EL4" s="60"/>
      <c r="EV4" s="60"/>
      <c r="FF4" s="60"/>
      <c r="FP4" s="60"/>
      <c r="FZ4" s="60"/>
      <c r="GJ4" s="60"/>
      <c r="GT4" s="60"/>
      <c r="HD4" s="60"/>
      <c r="HN4" s="60"/>
      <c r="HX4" s="60"/>
    </row>
    <row r="5" spans="1:232" s="2" customFormat="1" x14ac:dyDescent="0.3">
      <c r="A5" s="638" t="str">
        <f ca="1">IF(ISBLANK('Data Summary'!A7),"",'Data Summary'!A7)</f>
        <v>TLS_2011_EMIS</v>
      </c>
      <c r="B5" s="53"/>
      <c r="C5" s="40" t="str">
        <f>HLOOKUP(Introduction!$G$4,nametranslations,74,FALSE)</f>
        <v>Facility</v>
      </c>
      <c r="D5" s="102"/>
      <c r="E5" s="102"/>
      <c r="F5" s="102"/>
      <c r="G5" s="102"/>
      <c r="H5" s="102"/>
      <c r="I5" s="20"/>
      <c r="J5" s="18"/>
      <c r="K5" s="18"/>
      <c r="L5" s="53"/>
      <c r="M5" s="40" t="str">
        <f>HLOOKUP(Introduction!$G$4,nametranslations,74,FALSE)</f>
        <v>Facility</v>
      </c>
      <c r="N5" s="102"/>
      <c r="O5" s="102"/>
      <c r="P5" s="102"/>
      <c r="Q5" s="102"/>
      <c r="R5" s="102"/>
      <c r="S5" s="20"/>
      <c r="T5" s="18"/>
      <c r="U5" s="18"/>
      <c r="V5" s="53"/>
      <c r="W5" s="40" t="str">
        <f>HLOOKUP(Introduction!$G$4,nametranslations,74,FALSE)</f>
        <v>Facility</v>
      </c>
      <c r="X5" s="102"/>
      <c r="Y5" s="102"/>
      <c r="Z5" s="102"/>
      <c r="AA5" s="102"/>
      <c r="AB5" s="102"/>
      <c r="AC5" s="20"/>
      <c r="AD5" s="18"/>
      <c r="AE5" s="18"/>
      <c r="AF5" s="53"/>
      <c r="AG5" s="40" t="str">
        <f>HLOOKUP(Introduction!$G$4,nametranslations,74,FALSE)</f>
        <v>Facility</v>
      </c>
      <c r="AH5" s="102"/>
      <c r="AI5" s="102"/>
      <c r="AJ5" s="102"/>
      <c r="AK5" s="102"/>
      <c r="AL5" s="102"/>
      <c r="AM5" s="20"/>
      <c r="AN5" s="18"/>
      <c r="AO5" s="18"/>
      <c r="AP5" s="53"/>
      <c r="AQ5" s="40" t="str">
        <f>HLOOKUP(Introduction!$G$4,nametranslations,74,FALSE)</f>
        <v>Facility</v>
      </c>
      <c r="AR5" s="102"/>
      <c r="AS5" s="102"/>
      <c r="AT5" s="102"/>
      <c r="AU5" s="102"/>
      <c r="AV5" s="102"/>
      <c r="AW5" s="20"/>
      <c r="AX5" s="18"/>
      <c r="AY5" s="18"/>
      <c r="AZ5" s="53"/>
      <c r="BA5" s="40" t="str">
        <f>HLOOKUP(Introduction!$G$4,nametranslations,74,FALSE)</f>
        <v>Facility</v>
      </c>
      <c r="BB5" s="102"/>
      <c r="BC5" s="102"/>
      <c r="BD5" s="102"/>
      <c r="BE5" s="102"/>
      <c r="BF5" s="102"/>
      <c r="BG5" s="20"/>
      <c r="BH5" s="18"/>
      <c r="BI5" s="18"/>
      <c r="BJ5" s="53"/>
      <c r="BK5" s="40" t="str">
        <f>HLOOKUP(Introduction!$G$4,nametranslations,74,FALSE)</f>
        <v>Facility</v>
      </c>
      <c r="BL5" s="102"/>
      <c r="BM5" s="102"/>
      <c r="BN5" s="102"/>
      <c r="BO5" s="102"/>
      <c r="BP5" s="102"/>
      <c r="BQ5" s="20"/>
      <c r="BR5" s="18"/>
      <c r="BS5" s="18"/>
      <c r="BT5" s="53"/>
      <c r="BU5" s="40" t="str">
        <f>HLOOKUP(Introduction!$G$4,nametranslations,74,FALSE)</f>
        <v>Facility</v>
      </c>
      <c r="BV5" s="102"/>
      <c r="BW5" s="102"/>
      <c r="BX5" s="102"/>
      <c r="BY5" s="102"/>
      <c r="BZ5" s="102"/>
      <c r="CA5" s="20"/>
      <c r="CB5" s="18"/>
      <c r="CC5" s="18"/>
      <c r="CD5" s="53"/>
      <c r="CE5" s="40" t="str">
        <f>HLOOKUP(Introduction!$G$4,nametranslations,74,FALSE)</f>
        <v>Facility</v>
      </c>
      <c r="CF5" s="102">
        <v>90.099009900990097</v>
      </c>
      <c r="CG5" s="102"/>
      <c r="CH5" s="102"/>
      <c r="CI5" s="102"/>
      <c r="CJ5" s="102"/>
      <c r="CK5" s="20"/>
      <c r="CL5" s="18"/>
      <c r="CM5" s="18"/>
      <c r="CN5" s="53"/>
      <c r="CO5" s="40" t="str">
        <f>HLOOKUP(Introduction!$G$4,nametranslations,74,FALSE)</f>
        <v>Facility</v>
      </c>
      <c r="CP5" s="102"/>
      <c r="CQ5" s="102"/>
      <c r="CR5" s="102"/>
      <c r="CS5" s="102"/>
      <c r="CT5" s="102"/>
      <c r="CU5" s="20"/>
      <c r="CV5" s="18"/>
      <c r="CW5" s="18"/>
      <c r="CX5" s="53"/>
      <c r="CY5" s="40" t="str">
        <f>HLOOKUP(Introduction!$G$4,nametranslations,74,FALSE)</f>
        <v>Facility</v>
      </c>
      <c r="CZ5" s="102"/>
      <c r="DA5" s="102"/>
      <c r="DB5" s="102"/>
      <c r="DC5" s="102"/>
      <c r="DD5" s="102"/>
      <c r="DE5" s="20"/>
      <c r="DF5" s="18"/>
      <c r="DG5" s="18"/>
      <c r="DH5" s="60"/>
      <c r="DR5" s="60"/>
      <c r="EB5" s="60"/>
      <c r="EL5" s="60"/>
      <c r="EV5" s="60"/>
      <c r="FF5" s="60"/>
      <c r="FP5" s="60"/>
      <c r="FZ5" s="60"/>
      <c r="GJ5" s="60"/>
      <c r="GT5" s="60"/>
      <c r="HD5" s="60"/>
      <c r="HN5" s="60"/>
      <c r="HX5" s="60"/>
    </row>
    <row r="6" spans="1:232" s="2" customFormat="1" ht="15.6" customHeight="1" x14ac:dyDescent="0.3">
      <c r="A6" s="638" t="str">
        <f ca="1">IF(ISBLANK('Data Summary'!A8),"",'Data Summary'!A8)</f>
        <v>TLS_2012_EMIS</v>
      </c>
      <c r="B6" s="62"/>
      <c r="C6" s="41" t="str">
        <f>HLOOKUP(Introduction!$G$4,nametranslations,125,FALSE)</f>
        <v>Facility with no water or soap</v>
      </c>
      <c r="D6" s="100"/>
      <c r="E6" s="102"/>
      <c r="F6" s="102"/>
      <c r="G6" s="102"/>
      <c r="H6" s="102"/>
      <c r="I6" s="20"/>
      <c r="J6" s="18"/>
      <c r="K6" s="18"/>
      <c r="L6" s="62"/>
      <c r="M6" s="41" t="str">
        <f>HLOOKUP(Introduction!$G$4,nametranslations,125,FALSE)</f>
        <v>Facility with no water or soap</v>
      </c>
      <c r="N6" s="100"/>
      <c r="O6" s="102"/>
      <c r="P6" s="102"/>
      <c r="Q6" s="102"/>
      <c r="R6" s="102"/>
      <c r="S6" s="20"/>
      <c r="T6" s="18"/>
      <c r="U6" s="18"/>
      <c r="V6" s="62"/>
      <c r="W6" s="41" t="str">
        <f>HLOOKUP(Introduction!$G$4,nametranslations,125,FALSE)</f>
        <v>Facility with no water or soap</v>
      </c>
      <c r="X6" s="100"/>
      <c r="Y6" s="102"/>
      <c r="Z6" s="102"/>
      <c r="AA6" s="102"/>
      <c r="AB6" s="102"/>
      <c r="AC6" s="20"/>
      <c r="AD6" s="18"/>
      <c r="AE6" s="18"/>
      <c r="AF6" s="62"/>
      <c r="AG6" s="41" t="str">
        <f>HLOOKUP(Introduction!$G$4,nametranslations,125,FALSE)</f>
        <v>Facility with no water or soap</v>
      </c>
      <c r="AH6" s="100"/>
      <c r="AI6" s="102"/>
      <c r="AJ6" s="102"/>
      <c r="AK6" s="102"/>
      <c r="AL6" s="102"/>
      <c r="AM6" s="20"/>
      <c r="AN6" s="18"/>
      <c r="AO6" s="18"/>
      <c r="AP6" s="62"/>
      <c r="AQ6" s="41" t="str">
        <f>HLOOKUP(Introduction!$G$4,nametranslations,125,FALSE)</f>
        <v>Facility with no water or soap</v>
      </c>
      <c r="AR6" s="100"/>
      <c r="AS6" s="102"/>
      <c r="AT6" s="102"/>
      <c r="AU6" s="102"/>
      <c r="AV6" s="102"/>
      <c r="AW6" s="20"/>
      <c r="AX6" s="18"/>
      <c r="AY6" s="18"/>
      <c r="AZ6" s="62"/>
      <c r="BA6" s="41" t="str">
        <f>HLOOKUP(Introduction!$G$4,nametranslations,125,FALSE)</f>
        <v>Facility with no water or soap</v>
      </c>
      <c r="BB6" s="100"/>
      <c r="BC6" s="102"/>
      <c r="BD6" s="102"/>
      <c r="BE6" s="102"/>
      <c r="BF6" s="102"/>
      <c r="BG6" s="20"/>
      <c r="BH6" s="18"/>
      <c r="BI6" s="18"/>
      <c r="BJ6" s="62"/>
      <c r="BK6" s="41" t="str">
        <f>HLOOKUP(Introduction!$G$4,nametranslations,125,FALSE)</f>
        <v>Facility with no water or soap</v>
      </c>
      <c r="BL6" s="100"/>
      <c r="BM6" s="102"/>
      <c r="BN6" s="102"/>
      <c r="BO6" s="102"/>
      <c r="BP6" s="102"/>
      <c r="BQ6" s="20"/>
      <c r="BR6" s="18"/>
      <c r="BS6" s="18"/>
      <c r="BT6" s="62"/>
      <c r="BU6" s="41" t="str">
        <f>HLOOKUP(Introduction!$G$4,nametranslations,125,FALSE)</f>
        <v>Facility with no water or soap</v>
      </c>
      <c r="BV6" s="100"/>
      <c r="BW6" s="102"/>
      <c r="BX6" s="102"/>
      <c r="BY6" s="102"/>
      <c r="BZ6" s="102"/>
      <c r="CA6" s="20"/>
      <c r="CB6" s="18"/>
      <c r="CC6" s="18"/>
      <c r="CD6" s="62"/>
      <c r="CE6" s="41" t="str">
        <f>HLOOKUP(Introduction!$G$4,nametranslations,125,FALSE)</f>
        <v>Facility with no water or soap</v>
      </c>
      <c r="CF6" s="100">
        <v>9</v>
      </c>
      <c r="CG6" s="102"/>
      <c r="CH6" s="102"/>
      <c r="CI6" s="102"/>
      <c r="CJ6" s="102"/>
      <c r="CK6" s="20"/>
      <c r="CL6" s="18"/>
      <c r="CM6" s="18"/>
      <c r="CN6" s="62"/>
      <c r="CO6" s="41" t="str">
        <f>HLOOKUP(Introduction!$G$4,nametranslations,125,FALSE)</f>
        <v>Facility with no water or soap</v>
      </c>
      <c r="CP6" s="100"/>
      <c r="CQ6" s="102"/>
      <c r="CR6" s="102"/>
      <c r="CS6" s="102"/>
      <c r="CT6" s="102"/>
      <c r="CU6" s="20"/>
      <c r="CV6" s="18"/>
      <c r="CW6" s="18"/>
      <c r="CX6" s="62"/>
      <c r="CY6" s="41" t="str">
        <f>HLOOKUP(Introduction!$G$4,nametranslations,125,FALSE)</f>
        <v>Facility with no water or soap</v>
      </c>
      <c r="CZ6" s="100"/>
      <c r="DA6" s="102"/>
      <c r="DB6" s="102"/>
      <c r="DC6" s="102"/>
      <c r="DD6" s="102"/>
      <c r="DE6" s="20"/>
      <c r="DF6" s="18"/>
      <c r="DG6" s="18"/>
      <c r="DH6" s="60"/>
      <c r="DR6" s="60"/>
      <c r="EB6" s="60"/>
      <c r="EL6" s="60"/>
      <c r="EV6" s="60"/>
      <c r="FF6" s="60"/>
      <c r="FP6" s="60"/>
      <c r="FZ6" s="60"/>
      <c r="GJ6" s="60"/>
      <c r="GT6" s="60"/>
      <c r="HD6" s="60"/>
      <c r="HN6" s="60"/>
      <c r="HX6" s="60"/>
    </row>
    <row r="7" spans="1:232" s="2" customFormat="1" x14ac:dyDescent="0.3">
      <c r="A7" s="638" t="str">
        <f ca="1">IF(ISBLANK('Data Summary'!A9),"",'Data Summary'!A9)</f>
        <v>TLS_2013_EMIS</v>
      </c>
      <c r="B7" s="53"/>
      <c r="C7" s="41" t="str">
        <f>HLOOKUP(Introduction!$G$4,nametranslations,126,FALSE)</f>
        <v>Facility with water</v>
      </c>
      <c r="D7" s="102"/>
      <c r="E7" s="102"/>
      <c r="F7" s="102"/>
      <c r="G7" s="102"/>
      <c r="H7" s="102"/>
      <c r="I7" s="20"/>
      <c r="J7" s="18"/>
      <c r="K7" s="18"/>
      <c r="L7" s="53"/>
      <c r="M7" s="41" t="str">
        <f>HLOOKUP(Introduction!$G$4,nametranslations,126,FALSE)</f>
        <v>Facility with water</v>
      </c>
      <c r="N7" s="102"/>
      <c r="O7" s="102"/>
      <c r="P7" s="102"/>
      <c r="Q7" s="102"/>
      <c r="R7" s="102"/>
      <c r="S7" s="20"/>
      <c r="T7" s="18"/>
      <c r="U7" s="18"/>
      <c r="V7" s="53"/>
      <c r="W7" s="41" t="str">
        <f>HLOOKUP(Introduction!$G$4,nametranslations,126,FALSE)</f>
        <v>Facility with water</v>
      </c>
      <c r="X7" s="102"/>
      <c r="Y7" s="102"/>
      <c r="Z7" s="102"/>
      <c r="AA7" s="102"/>
      <c r="AB7" s="102"/>
      <c r="AC7" s="20"/>
      <c r="AD7" s="18"/>
      <c r="AE7" s="18"/>
      <c r="AF7" s="53"/>
      <c r="AG7" s="41" t="str">
        <f>HLOOKUP(Introduction!$G$4,nametranslations,126,FALSE)</f>
        <v>Facility with water</v>
      </c>
      <c r="AH7" s="102"/>
      <c r="AI7" s="102"/>
      <c r="AJ7" s="102"/>
      <c r="AK7" s="102"/>
      <c r="AL7" s="102"/>
      <c r="AM7" s="20"/>
      <c r="AN7" s="18"/>
      <c r="AO7" s="18"/>
      <c r="AP7" s="53"/>
      <c r="AQ7" s="41" t="str">
        <f>HLOOKUP(Introduction!$G$4,nametranslations,126,FALSE)</f>
        <v>Facility with water</v>
      </c>
      <c r="AR7" s="102"/>
      <c r="AS7" s="102"/>
      <c r="AT7" s="102"/>
      <c r="AU7" s="102"/>
      <c r="AV7" s="102"/>
      <c r="AW7" s="20"/>
      <c r="AX7" s="18"/>
      <c r="AY7" s="18"/>
      <c r="AZ7" s="53"/>
      <c r="BA7" s="41" t="str">
        <f>HLOOKUP(Introduction!$G$4,nametranslations,126,FALSE)</f>
        <v>Facility with water</v>
      </c>
      <c r="BB7" s="102"/>
      <c r="BC7" s="102"/>
      <c r="BD7" s="102"/>
      <c r="BE7" s="102"/>
      <c r="BF7" s="102"/>
      <c r="BG7" s="20"/>
      <c r="BH7" s="18"/>
      <c r="BI7" s="18"/>
      <c r="BJ7" s="53"/>
      <c r="BK7" s="41" t="str">
        <f>HLOOKUP(Introduction!$G$4,nametranslations,126,FALSE)</f>
        <v>Facility with water</v>
      </c>
      <c r="BL7" s="102"/>
      <c r="BM7" s="102"/>
      <c r="BN7" s="102"/>
      <c r="BO7" s="102"/>
      <c r="BP7" s="102"/>
      <c r="BQ7" s="20"/>
      <c r="BR7" s="18"/>
      <c r="BS7" s="18"/>
      <c r="BT7" s="53"/>
      <c r="BU7" s="41" t="str">
        <f>HLOOKUP(Introduction!$G$4,nametranslations,126,FALSE)</f>
        <v>Facility with water</v>
      </c>
      <c r="BV7" s="102"/>
      <c r="BW7" s="102"/>
      <c r="BX7" s="102"/>
      <c r="BY7" s="102"/>
      <c r="BZ7" s="102"/>
      <c r="CA7" s="20"/>
      <c r="CB7" s="18"/>
      <c r="CC7" s="18"/>
      <c r="CD7" s="53"/>
      <c r="CE7" s="41" t="str">
        <f>HLOOKUP(Introduction!$G$4,nametranslations,126,FALSE)</f>
        <v>Facility with water</v>
      </c>
      <c r="CF7" s="102">
        <v>31</v>
      </c>
      <c r="CG7" s="102"/>
      <c r="CH7" s="102"/>
      <c r="CI7" s="102"/>
      <c r="CJ7" s="102"/>
      <c r="CK7" s="20"/>
      <c r="CL7" s="18"/>
      <c r="CM7" s="18"/>
      <c r="CN7" s="53"/>
      <c r="CO7" s="41" t="str">
        <f>HLOOKUP(Introduction!$G$4,nametranslations,126,FALSE)</f>
        <v>Facility with water</v>
      </c>
      <c r="CP7" s="102"/>
      <c r="CQ7" s="102"/>
      <c r="CR7" s="102"/>
      <c r="CS7" s="102"/>
      <c r="CT7" s="102"/>
      <c r="CU7" s="20"/>
      <c r="CV7" s="18"/>
      <c r="CW7" s="18"/>
      <c r="CX7" s="53"/>
      <c r="CY7" s="41" t="str">
        <f>HLOOKUP(Introduction!$G$4,nametranslations,126,FALSE)</f>
        <v>Facility with water</v>
      </c>
      <c r="CZ7" s="102"/>
      <c r="DA7" s="102"/>
      <c r="DB7" s="102"/>
      <c r="DC7" s="102"/>
      <c r="DD7" s="102"/>
      <c r="DE7" s="20"/>
      <c r="DF7" s="18"/>
      <c r="DG7" s="18"/>
      <c r="DH7" s="60"/>
      <c r="DR7" s="60"/>
      <c r="EB7" s="60"/>
      <c r="EL7" s="60"/>
      <c r="EV7" s="60"/>
      <c r="FF7" s="60"/>
      <c r="FP7" s="60"/>
      <c r="FZ7" s="60"/>
      <c r="GJ7" s="60"/>
      <c r="GT7" s="60"/>
      <c r="HD7" s="60"/>
      <c r="HN7" s="60"/>
      <c r="HX7" s="60"/>
    </row>
    <row r="8" spans="1:232" s="2" customFormat="1" x14ac:dyDescent="0.3">
      <c r="A8" s="638" t="str">
        <f ca="1">IF(ISBLANK('Data Summary'!A10),"",'Data Summary'!A10)</f>
        <v>TLS_2014_EMIS</v>
      </c>
      <c r="B8" s="62"/>
      <c r="C8" s="41" t="str">
        <f>HLOOKUP(Introduction!$G$4,nametranslations,127,FALSE)</f>
        <v>Facility with soap</v>
      </c>
      <c r="D8" s="100"/>
      <c r="E8" s="102"/>
      <c r="F8" s="102"/>
      <c r="G8" s="102"/>
      <c r="H8" s="102"/>
      <c r="I8" s="20"/>
      <c r="J8" s="18"/>
      <c r="K8" s="18"/>
      <c r="L8" s="62"/>
      <c r="M8" s="41" t="str">
        <f>HLOOKUP(Introduction!$G$4,nametranslations,127,FALSE)</f>
        <v>Facility with soap</v>
      </c>
      <c r="N8" s="100"/>
      <c r="O8" s="102"/>
      <c r="P8" s="102"/>
      <c r="Q8" s="102"/>
      <c r="R8" s="102"/>
      <c r="S8" s="20"/>
      <c r="T8" s="18"/>
      <c r="U8" s="18"/>
      <c r="V8" s="62"/>
      <c r="W8" s="41" t="str">
        <f>HLOOKUP(Introduction!$G$4,nametranslations,127,FALSE)</f>
        <v>Facility with soap</v>
      </c>
      <c r="X8" s="100"/>
      <c r="Y8" s="102"/>
      <c r="Z8" s="102"/>
      <c r="AA8" s="102"/>
      <c r="AB8" s="102"/>
      <c r="AC8" s="20"/>
      <c r="AD8" s="18"/>
      <c r="AE8" s="18"/>
      <c r="AF8" s="62"/>
      <c r="AG8" s="41" t="str">
        <f>HLOOKUP(Introduction!$G$4,nametranslations,127,FALSE)</f>
        <v>Facility with soap</v>
      </c>
      <c r="AH8" s="100"/>
      <c r="AI8" s="102"/>
      <c r="AJ8" s="102"/>
      <c r="AK8" s="102"/>
      <c r="AL8" s="102"/>
      <c r="AM8" s="20"/>
      <c r="AN8" s="18"/>
      <c r="AO8" s="18"/>
      <c r="AP8" s="62"/>
      <c r="AQ8" s="41" t="str">
        <f>HLOOKUP(Introduction!$G$4,nametranslations,127,FALSE)</f>
        <v>Facility with soap</v>
      </c>
      <c r="AR8" s="100"/>
      <c r="AS8" s="102"/>
      <c r="AT8" s="102"/>
      <c r="AU8" s="102"/>
      <c r="AV8" s="102"/>
      <c r="AW8" s="20"/>
      <c r="AX8" s="18"/>
      <c r="AY8" s="18"/>
      <c r="AZ8" s="62"/>
      <c r="BA8" s="41" t="str">
        <f>HLOOKUP(Introduction!$G$4,nametranslations,127,FALSE)</f>
        <v>Facility with soap</v>
      </c>
      <c r="BB8" s="100"/>
      <c r="BC8" s="102"/>
      <c r="BD8" s="102"/>
      <c r="BE8" s="102"/>
      <c r="BF8" s="102"/>
      <c r="BG8" s="20"/>
      <c r="BH8" s="18"/>
      <c r="BI8" s="18"/>
      <c r="BJ8" s="62"/>
      <c r="BK8" s="41" t="str">
        <f>HLOOKUP(Introduction!$G$4,nametranslations,127,FALSE)</f>
        <v>Facility with soap</v>
      </c>
      <c r="BL8" s="100"/>
      <c r="BM8" s="102"/>
      <c r="BN8" s="102"/>
      <c r="BO8" s="102"/>
      <c r="BP8" s="102"/>
      <c r="BQ8" s="20"/>
      <c r="BR8" s="18"/>
      <c r="BS8" s="18"/>
      <c r="BT8" s="62"/>
      <c r="BU8" s="41" t="str">
        <f>HLOOKUP(Introduction!$G$4,nametranslations,127,FALSE)</f>
        <v>Facility with soap</v>
      </c>
      <c r="BV8" s="100"/>
      <c r="BW8" s="102"/>
      <c r="BX8" s="102"/>
      <c r="BY8" s="102"/>
      <c r="BZ8" s="102"/>
      <c r="CA8" s="20"/>
      <c r="CB8" s="18"/>
      <c r="CC8" s="18"/>
      <c r="CD8" s="62"/>
      <c r="CE8" s="41" t="str">
        <f>HLOOKUP(Introduction!$G$4,nametranslations,127,FALSE)</f>
        <v>Facility with soap</v>
      </c>
      <c r="CF8" s="100"/>
      <c r="CG8" s="102"/>
      <c r="CH8" s="102"/>
      <c r="CI8" s="102"/>
      <c r="CJ8" s="102"/>
      <c r="CK8" s="20"/>
      <c r="CL8" s="18"/>
      <c r="CM8" s="18"/>
      <c r="CN8" s="62"/>
      <c r="CO8" s="41" t="str">
        <f>HLOOKUP(Introduction!$G$4,nametranslations,127,FALSE)</f>
        <v>Facility with soap</v>
      </c>
      <c r="CP8" s="100"/>
      <c r="CQ8" s="102"/>
      <c r="CR8" s="102"/>
      <c r="CS8" s="102"/>
      <c r="CT8" s="102"/>
      <c r="CU8" s="20"/>
      <c r="CV8" s="18"/>
      <c r="CW8" s="18"/>
      <c r="CX8" s="62"/>
      <c r="CY8" s="41" t="str">
        <f>HLOOKUP(Introduction!$G$4,nametranslations,127,FALSE)</f>
        <v>Facility with soap</v>
      </c>
      <c r="CZ8" s="100"/>
      <c r="DA8" s="102"/>
      <c r="DB8" s="102"/>
      <c r="DC8" s="102"/>
      <c r="DD8" s="102"/>
      <c r="DE8" s="20"/>
      <c r="DF8" s="18"/>
      <c r="DG8" s="18"/>
      <c r="DH8" s="60"/>
      <c r="DR8" s="60"/>
      <c r="EB8" s="60"/>
      <c r="EL8" s="60"/>
      <c r="EV8" s="60"/>
      <c r="FF8" s="60"/>
      <c r="FP8" s="60"/>
      <c r="FZ8" s="60"/>
      <c r="GJ8" s="60"/>
      <c r="GT8" s="60"/>
      <c r="HD8" s="60"/>
      <c r="HN8" s="60"/>
      <c r="HX8" s="60"/>
    </row>
    <row r="9" spans="1:232" s="619" customFormat="1" ht="20.399999999999999" x14ac:dyDescent="0.3">
      <c r="A9" s="639" t="str">
        <f ca="1">IF(ISBLANK('Data Summary'!A11),"",'Data Summary'!A11)</f>
        <v>TLS_2015_EMIS</v>
      </c>
      <c r="B9" s="610"/>
      <c r="C9" s="633" t="str">
        <f>HLOOKUP(Introduction!$G$4,nametranslations,81,FALSE)</f>
        <v>Basic  
(facility with water &amp; soap)</v>
      </c>
      <c r="D9" s="622"/>
      <c r="E9" s="628"/>
      <c r="F9" s="628"/>
      <c r="G9" s="628"/>
      <c r="H9" s="628"/>
      <c r="I9" s="614"/>
      <c r="J9" s="615"/>
      <c r="K9" s="615"/>
      <c r="L9" s="610"/>
      <c r="M9" s="633" t="str">
        <f>HLOOKUP(Introduction!$G$4,nametranslations,81,FALSE)</f>
        <v>Basic  
(facility with water &amp; soap)</v>
      </c>
      <c r="N9" s="622"/>
      <c r="O9" s="628"/>
      <c r="P9" s="628"/>
      <c r="Q9" s="628"/>
      <c r="R9" s="628"/>
      <c r="S9" s="614"/>
      <c r="T9" s="615"/>
      <c r="U9" s="615"/>
      <c r="V9" s="610"/>
      <c r="W9" s="633" t="str">
        <f>HLOOKUP(Introduction!$G$4,nametranslations,81,FALSE)</f>
        <v>Basic  
(facility with water &amp; soap)</v>
      </c>
      <c r="X9" s="622"/>
      <c r="Y9" s="628"/>
      <c r="Z9" s="628"/>
      <c r="AA9" s="628"/>
      <c r="AB9" s="628"/>
      <c r="AC9" s="614"/>
      <c r="AD9" s="615"/>
      <c r="AE9" s="615"/>
      <c r="AF9" s="610"/>
      <c r="AG9" s="633" t="str">
        <f>HLOOKUP(Introduction!$G$4,nametranslations,81,FALSE)</f>
        <v>Basic  
(facility with water &amp; soap)</v>
      </c>
      <c r="AH9" s="622"/>
      <c r="AI9" s="628"/>
      <c r="AJ9" s="628"/>
      <c r="AK9" s="628"/>
      <c r="AL9" s="628"/>
      <c r="AM9" s="614"/>
      <c r="AN9" s="615"/>
      <c r="AO9" s="615"/>
      <c r="AP9" s="610"/>
      <c r="AQ9" s="633" t="str">
        <f>HLOOKUP(Introduction!$G$4,nametranslations,81,FALSE)</f>
        <v>Basic  
(facility with water &amp; soap)</v>
      </c>
      <c r="AR9" s="622"/>
      <c r="AS9" s="628"/>
      <c r="AT9" s="628"/>
      <c r="AU9" s="628"/>
      <c r="AV9" s="628"/>
      <c r="AW9" s="614"/>
      <c r="AX9" s="615"/>
      <c r="AY9" s="615"/>
      <c r="AZ9" s="610"/>
      <c r="BA9" s="633" t="str">
        <f>HLOOKUP(Introduction!$G$4,nametranslations,81,FALSE)</f>
        <v>Basic  
(facility with water &amp; soap)</v>
      </c>
      <c r="BB9" s="622"/>
      <c r="BC9" s="628"/>
      <c r="BD9" s="628"/>
      <c r="BE9" s="628"/>
      <c r="BF9" s="628"/>
      <c r="BG9" s="614"/>
      <c r="BH9" s="615"/>
      <c r="BI9" s="615"/>
      <c r="BJ9" s="610"/>
      <c r="BK9" s="633" t="str">
        <f>HLOOKUP(Introduction!$G$4,nametranslations,81,FALSE)</f>
        <v>Basic  
(facility with water &amp; soap)</v>
      </c>
      <c r="BL9" s="622"/>
      <c r="BM9" s="628"/>
      <c r="BN9" s="628"/>
      <c r="BO9" s="628"/>
      <c r="BP9" s="628"/>
      <c r="BQ9" s="614"/>
      <c r="BR9" s="615"/>
      <c r="BS9" s="615"/>
      <c r="BT9" s="610" t="s">
        <v>211</v>
      </c>
      <c r="BU9" s="633" t="str">
        <f>HLOOKUP(Introduction!$G$4,nametranslations,81,FALSE)</f>
        <v>Basic  
(facility with water &amp; soap)</v>
      </c>
      <c r="BV9" s="622">
        <v>65.722422788816672</v>
      </c>
      <c r="BW9" s="628"/>
      <c r="BX9" s="628"/>
      <c r="BY9" s="628"/>
      <c r="BZ9" s="628">
        <v>68.302180000000007</v>
      </c>
      <c r="CA9" s="614">
        <v>63.187131293372033</v>
      </c>
      <c r="CB9" s="615"/>
      <c r="CC9" s="615"/>
      <c r="CD9" s="610" t="s">
        <v>273</v>
      </c>
      <c r="CE9" s="633" t="str">
        <f>HLOOKUP(Introduction!$G$4,nametranslations,81,FALSE)</f>
        <v>Basic  
(facility with water &amp; soap)</v>
      </c>
      <c r="CF9" s="622">
        <v>56</v>
      </c>
      <c r="CG9" s="628"/>
      <c r="CH9" s="628"/>
      <c r="CI9" s="628"/>
      <c r="CJ9" s="628"/>
      <c r="CK9" s="614"/>
      <c r="CL9" s="615"/>
      <c r="CM9" s="615"/>
      <c r="CN9" s="610"/>
      <c r="CO9" s="633" t="str">
        <f>HLOOKUP(Introduction!$G$4,nametranslations,81,FALSE)</f>
        <v>Basic  
(facility with water &amp; soap)</v>
      </c>
      <c r="CP9" s="622"/>
      <c r="CQ9" s="628"/>
      <c r="CR9" s="628"/>
      <c r="CS9" s="628"/>
      <c r="CT9" s="628"/>
      <c r="CU9" s="614"/>
      <c r="CV9" s="615"/>
      <c r="CW9" s="615"/>
      <c r="CX9" s="610" t="s">
        <v>211</v>
      </c>
      <c r="CY9" s="633" t="str">
        <f>HLOOKUP(Introduction!$G$4,nametranslations,81,FALSE)</f>
        <v>Basic  
(facility with water &amp; soap)</v>
      </c>
      <c r="CZ9" s="622">
        <v>79.210649355105232</v>
      </c>
      <c r="DA9" s="628"/>
      <c r="DB9" s="628"/>
      <c r="DC9" s="628"/>
      <c r="DD9" s="628">
        <v>96.931927133269411</v>
      </c>
      <c r="DE9" s="614">
        <v>61.224491119384773</v>
      </c>
      <c r="DF9" s="615"/>
      <c r="DG9" s="615"/>
      <c r="DH9" s="618"/>
      <c r="DR9" s="618"/>
      <c r="EB9" s="618"/>
      <c r="EL9" s="618"/>
      <c r="EV9" s="618"/>
      <c r="FF9" s="618"/>
      <c r="FP9" s="618"/>
      <c r="FZ9" s="618"/>
      <c r="GJ9" s="618"/>
      <c r="GT9" s="618"/>
      <c r="HD9" s="618"/>
      <c r="HN9" s="618"/>
      <c r="HX9" s="618"/>
    </row>
    <row r="10" spans="1:232" s="1" customFormat="1" ht="86.55" customHeight="1" x14ac:dyDescent="0.3">
      <c r="A10" s="638" t="str">
        <f ca="1">IF(ISBLANK('Data Summary'!A12),"",'Data Summary'!A12)</f>
        <v>TLS_2018_UIS</v>
      </c>
      <c r="B10" s="56" t="str">
        <f>HLOOKUP(Introduction!$G$4,nametranslations,111,FALSE)</f>
        <v>Notes</v>
      </c>
      <c r="C10" s="351" t="s">
        <v>174</v>
      </c>
      <c r="D10" s="352"/>
      <c r="E10" s="352"/>
      <c r="F10" s="352"/>
      <c r="G10" s="352"/>
      <c r="H10" s="352"/>
      <c r="I10" s="350"/>
      <c r="J10" s="8"/>
      <c r="K10" s="8"/>
      <c r="L10" s="56" t="str">
        <f>HLOOKUP(Introduction!$G$4,nametranslations,111,FALSE)</f>
        <v>Notes</v>
      </c>
      <c r="M10" s="351" t="s">
        <v>174</v>
      </c>
      <c r="N10" s="352"/>
      <c r="O10" s="352"/>
      <c r="P10" s="352"/>
      <c r="Q10" s="352"/>
      <c r="R10" s="352"/>
      <c r="S10" s="350"/>
      <c r="T10" s="8"/>
      <c r="U10" s="8"/>
      <c r="V10" s="56" t="str">
        <f>HLOOKUP(Introduction!$G$4,nametranslations,111,FALSE)</f>
        <v>Notes</v>
      </c>
      <c r="W10" s="351" t="s">
        <v>174</v>
      </c>
      <c r="X10" s="352"/>
      <c r="Y10" s="352"/>
      <c r="Z10" s="352"/>
      <c r="AA10" s="352"/>
      <c r="AB10" s="352"/>
      <c r="AC10" s="350"/>
      <c r="AD10" s="8"/>
      <c r="AE10" s="8"/>
      <c r="AF10" s="56" t="str">
        <f>HLOOKUP(Introduction!$G$4,nametranslations,111,FALSE)</f>
        <v>Notes</v>
      </c>
      <c r="AG10" s="351" t="s">
        <v>174</v>
      </c>
      <c r="AH10" s="352"/>
      <c r="AI10" s="352"/>
      <c r="AJ10" s="352"/>
      <c r="AK10" s="352"/>
      <c r="AL10" s="352"/>
      <c r="AM10" s="350"/>
      <c r="AN10" s="8"/>
      <c r="AO10" s="8"/>
      <c r="AP10" s="56" t="str">
        <f>HLOOKUP(Introduction!$G$4,nametranslations,111,FALSE)</f>
        <v>Notes</v>
      </c>
      <c r="AQ10" s="351" t="s">
        <v>174</v>
      </c>
      <c r="AR10" s="352"/>
      <c r="AS10" s="352"/>
      <c r="AT10" s="352"/>
      <c r="AU10" s="352"/>
      <c r="AV10" s="352"/>
      <c r="AW10" s="350"/>
      <c r="AX10" s="8"/>
      <c r="AY10" s="8"/>
      <c r="AZ10" s="56" t="str">
        <f>HLOOKUP(Introduction!$G$4,nametranslations,111,FALSE)</f>
        <v>Notes</v>
      </c>
      <c r="BA10" s="351" t="s">
        <v>174</v>
      </c>
      <c r="BB10" s="352"/>
      <c r="BC10" s="352"/>
      <c r="BD10" s="352"/>
      <c r="BE10" s="352"/>
      <c r="BF10" s="352"/>
      <c r="BG10" s="350"/>
      <c r="BH10" s="8"/>
      <c r="BI10" s="8"/>
      <c r="BJ10" s="56" t="str">
        <f>HLOOKUP(Introduction!$G$4,nametranslations,111,FALSE)</f>
        <v>Notes</v>
      </c>
      <c r="BK10" s="351" t="s">
        <v>257</v>
      </c>
      <c r="BL10" s="352"/>
      <c r="BM10" s="352"/>
      <c r="BN10" s="352"/>
      <c r="BO10" s="352"/>
      <c r="BP10" s="352"/>
      <c r="BQ10" s="350"/>
      <c r="BR10" s="8"/>
      <c r="BS10" s="8"/>
      <c r="BT10" s="56" t="str">
        <f>HLOOKUP(Introduction!$G$4,nametranslations,111,FALSE)</f>
        <v>Notes</v>
      </c>
      <c r="BU10" s="351" t="s">
        <v>221</v>
      </c>
      <c r="BV10" s="352"/>
      <c r="BW10" s="352"/>
      <c r="BX10" s="352"/>
      <c r="BY10" s="352"/>
      <c r="BZ10" s="352"/>
      <c r="CA10" s="350"/>
      <c r="CB10" s="8"/>
      <c r="CC10" s="8"/>
      <c r="CD10" s="56" t="str">
        <f>HLOOKUP(Introduction!$G$4,nametranslations,111,FALSE)</f>
        <v>Notes</v>
      </c>
      <c r="CE10" s="345" t="s">
        <v>271</v>
      </c>
      <c r="CF10" s="346"/>
      <c r="CG10" s="346"/>
      <c r="CH10" s="346"/>
      <c r="CI10" s="346"/>
      <c r="CJ10" s="346"/>
      <c r="CK10" s="347"/>
      <c r="CL10" s="8"/>
      <c r="CM10" s="8"/>
      <c r="CN10" s="56" t="str">
        <f>HLOOKUP(Introduction!$G$4,nametranslations,111,FALSE)</f>
        <v>Notes</v>
      </c>
      <c r="CO10" s="345" t="s">
        <v>257</v>
      </c>
      <c r="CP10" s="346"/>
      <c r="CQ10" s="346"/>
      <c r="CR10" s="346"/>
      <c r="CS10" s="346"/>
      <c r="CT10" s="346"/>
      <c r="CU10" s="347"/>
      <c r="CV10" s="8"/>
      <c r="CW10" s="8"/>
      <c r="CX10" s="56" t="str">
        <f>HLOOKUP(Introduction!$G$4,nametranslations,111,FALSE)</f>
        <v>Notes</v>
      </c>
      <c r="CY10" s="351" t="s">
        <v>221</v>
      </c>
      <c r="CZ10" s="352"/>
      <c r="DA10" s="352"/>
      <c r="DB10" s="352"/>
      <c r="DC10" s="352"/>
      <c r="DD10" s="352"/>
      <c r="DE10" s="350"/>
      <c r="DF10" s="8"/>
      <c r="DG10" s="8"/>
      <c r="DH10" s="61"/>
      <c r="DR10" s="61"/>
      <c r="EB10" s="61"/>
      <c r="EL10" s="61"/>
      <c r="EV10" s="61"/>
      <c r="FF10" s="61"/>
      <c r="FP10" s="61"/>
      <c r="FZ10" s="61"/>
      <c r="GJ10" s="61"/>
      <c r="GT10" s="61"/>
      <c r="HD10" s="61"/>
      <c r="HN10" s="61"/>
      <c r="HX10" s="61"/>
    </row>
    <row r="11" spans="1:232" s="1" customFormat="1" ht="15.6" customHeight="1" x14ac:dyDescent="0.3">
      <c r="A11" s="638" t="str">
        <f ca="1">IF(ISBLANK('Data Summary'!A13),"",'Data Summary'!A13)</f>
        <v>TLS_2019_UIS</v>
      </c>
      <c r="B11" s="56"/>
      <c r="C11" s="42" t="str">
        <f>HLOOKUP(Introduction!$G$4,nametranslations,112,FALSE)</f>
        <v>Facility estimate used</v>
      </c>
      <c r="D11" s="105"/>
      <c r="E11" s="105"/>
      <c r="F11" s="105"/>
      <c r="G11" s="105"/>
      <c r="H11" s="105"/>
      <c r="I11" s="97"/>
      <c r="J11" s="8"/>
      <c r="K11" s="8"/>
      <c r="L11" s="56"/>
      <c r="M11" s="42" t="str">
        <f>HLOOKUP(Introduction!$G$4,nametranslations,112,FALSE)</f>
        <v>Facility estimate used</v>
      </c>
      <c r="N11" s="105"/>
      <c r="O11" s="105"/>
      <c r="P11" s="105"/>
      <c r="Q11" s="105"/>
      <c r="R11" s="105"/>
      <c r="S11" s="97"/>
      <c r="T11" s="8"/>
      <c r="U11" s="8"/>
      <c r="V11" s="56"/>
      <c r="W11" s="42" t="str">
        <f>HLOOKUP(Introduction!$G$4,nametranslations,112,FALSE)</f>
        <v>Facility estimate used</v>
      </c>
      <c r="X11" s="105"/>
      <c r="Y11" s="105"/>
      <c r="Z11" s="105"/>
      <c r="AA11" s="105"/>
      <c r="AB11" s="105"/>
      <c r="AC11" s="97"/>
      <c r="AD11" s="8"/>
      <c r="AE11" s="8"/>
      <c r="AF11" s="56"/>
      <c r="AG11" s="42" t="str">
        <f>HLOOKUP(Introduction!$G$4,nametranslations,112,FALSE)</f>
        <v>Facility estimate used</v>
      </c>
      <c r="AH11" s="105"/>
      <c r="AI11" s="105"/>
      <c r="AJ11" s="105"/>
      <c r="AK11" s="105"/>
      <c r="AL11" s="105"/>
      <c r="AM11" s="97"/>
      <c r="AN11" s="8"/>
      <c r="AO11" s="8"/>
      <c r="AP11" s="56"/>
      <c r="AQ11" s="42" t="str">
        <f>HLOOKUP(Introduction!$G$4,nametranslations,112,FALSE)</f>
        <v>Facility estimate used</v>
      </c>
      <c r="AR11" s="105"/>
      <c r="AS11" s="105"/>
      <c r="AT11" s="105"/>
      <c r="AU11" s="105"/>
      <c r="AV11" s="105"/>
      <c r="AW11" s="97"/>
      <c r="AX11" s="8"/>
      <c r="AY11" s="8"/>
      <c r="AZ11" s="56"/>
      <c r="BA11" s="42" t="str">
        <f>HLOOKUP(Introduction!$G$4,nametranslations,112,FALSE)</f>
        <v>Facility estimate used</v>
      </c>
      <c r="BB11" s="105"/>
      <c r="BC11" s="105"/>
      <c r="BD11" s="105"/>
      <c r="BE11" s="105"/>
      <c r="BF11" s="105"/>
      <c r="BG11" s="97"/>
      <c r="BH11" s="8"/>
      <c r="BI11" s="8"/>
      <c r="BJ11" s="56"/>
      <c r="BK11" s="42" t="str">
        <f>HLOOKUP(Introduction!$G$4,nametranslations,112,FALSE)</f>
        <v>Facility estimate used</v>
      </c>
      <c r="BL11" s="105"/>
      <c r="BM11" s="105"/>
      <c r="BN11" s="105"/>
      <c r="BO11" s="105"/>
      <c r="BP11" s="105"/>
      <c r="BQ11" s="97"/>
      <c r="BR11" s="8"/>
      <c r="BS11" s="8"/>
      <c r="BT11" s="56"/>
      <c r="BU11" s="42" t="str">
        <f>HLOOKUP(Introduction!$G$4,nametranslations,112,FALSE)</f>
        <v>Facility estimate used</v>
      </c>
      <c r="BV11" s="105"/>
      <c r="BW11" s="105"/>
      <c r="BX11" s="105"/>
      <c r="BY11" s="105"/>
      <c r="BZ11" s="105"/>
      <c r="CA11" s="97"/>
      <c r="CB11" s="8"/>
      <c r="CC11" s="8"/>
      <c r="CD11" s="56"/>
      <c r="CE11" s="42" t="str">
        <f>HLOOKUP(Introduction!$G$4,nametranslations,112,FALSE)</f>
        <v>Facility estimate used</v>
      </c>
      <c r="CF11" s="105" t="s">
        <v>208</v>
      </c>
      <c r="CG11" s="105"/>
      <c r="CH11" s="105"/>
      <c r="CI11" s="105"/>
      <c r="CJ11" s="105"/>
      <c r="CK11" s="97"/>
      <c r="CL11" s="8"/>
      <c r="CM11" s="8"/>
      <c r="CN11" s="56"/>
      <c r="CO11" s="42" t="str">
        <f>HLOOKUP(Introduction!$G$4,nametranslations,112,FALSE)</f>
        <v>Facility estimate used</v>
      </c>
      <c r="CP11" s="105"/>
      <c r="CQ11" s="105"/>
      <c r="CR11" s="105"/>
      <c r="CS11" s="105"/>
      <c r="CT11" s="105"/>
      <c r="CU11" s="97"/>
      <c r="CV11" s="8"/>
      <c r="CW11" s="8"/>
      <c r="CX11" s="56"/>
      <c r="CY11" s="42" t="str">
        <f>HLOOKUP(Introduction!$G$4,nametranslations,112,FALSE)</f>
        <v>Facility estimate used</v>
      </c>
      <c r="CZ11" s="105"/>
      <c r="DA11" s="105"/>
      <c r="DB11" s="105"/>
      <c r="DC11" s="105"/>
      <c r="DD11" s="105"/>
      <c r="DE11" s="97"/>
      <c r="DF11" s="8"/>
      <c r="DG11" s="8"/>
      <c r="DH11" s="61"/>
      <c r="DR11" s="61"/>
      <c r="EB11" s="61"/>
      <c r="EL11" s="61"/>
      <c r="EV11" s="61"/>
      <c r="FF11" s="61"/>
      <c r="FP11" s="61"/>
      <c r="FZ11" s="61"/>
      <c r="GJ11" s="61"/>
      <c r="GT11" s="61"/>
      <c r="HD11" s="61"/>
      <c r="HN11" s="61"/>
      <c r="HX11" s="61"/>
    </row>
    <row r="12" spans="1:232" s="1" customFormat="1" ht="15" customHeight="1" x14ac:dyDescent="0.3">
      <c r="A12" s="638" t="str">
        <f ca="1">IF(ISBLANK('Data Summary'!A14),"",'Data Summary'!A14)</f>
        <v>TLS_2020_SUR</v>
      </c>
      <c r="B12" s="56"/>
      <c r="C12" s="42" t="str">
        <f>HLOOKUP(Introduction!$G$4,nametranslations,128,FALSE)</f>
        <v>Facility with water estimate used</v>
      </c>
      <c r="D12" s="105"/>
      <c r="E12" s="105"/>
      <c r="F12" s="105"/>
      <c r="G12" s="105"/>
      <c r="H12" s="105"/>
      <c r="I12" s="44"/>
      <c r="J12" s="8"/>
      <c r="K12" s="8"/>
      <c r="L12" s="56"/>
      <c r="M12" s="42" t="str">
        <f>HLOOKUP(Introduction!$G$4,nametranslations,128,FALSE)</f>
        <v>Facility with water estimate used</v>
      </c>
      <c r="N12" s="105"/>
      <c r="O12" s="105"/>
      <c r="P12" s="105"/>
      <c r="Q12" s="105"/>
      <c r="R12" s="105"/>
      <c r="S12" s="44"/>
      <c r="T12" s="8"/>
      <c r="U12" s="8"/>
      <c r="V12" s="56"/>
      <c r="W12" s="42" t="str">
        <f>HLOOKUP(Introduction!$G$4,nametranslations,128,FALSE)</f>
        <v>Facility with water estimate used</v>
      </c>
      <c r="X12" s="105"/>
      <c r="Y12" s="105"/>
      <c r="Z12" s="105"/>
      <c r="AA12" s="105"/>
      <c r="AB12" s="105"/>
      <c r="AC12" s="44"/>
      <c r="AD12" s="8"/>
      <c r="AE12" s="8"/>
      <c r="AF12" s="56"/>
      <c r="AG12" s="42" t="str">
        <f>HLOOKUP(Introduction!$G$4,nametranslations,128,FALSE)</f>
        <v>Facility with water estimate used</v>
      </c>
      <c r="AH12" s="105"/>
      <c r="AI12" s="105"/>
      <c r="AJ12" s="105"/>
      <c r="AK12" s="105"/>
      <c r="AL12" s="105"/>
      <c r="AM12" s="44"/>
      <c r="AN12" s="8"/>
      <c r="AO12" s="8"/>
      <c r="AP12" s="56"/>
      <c r="AQ12" s="42" t="str">
        <f>HLOOKUP(Introduction!$G$4,nametranslations,128,FALSE)</f>
        <v>Facility with water estimate used</v>
      </c>
      <c r="AR12" s="105"/>
      <c r="AS12" s="105"/>
      <c r="AT12" s="105"/>
      <c r="AU12" s="105"/>
      <c r="AV12" s="105"/>
      <c r="AW12" s="44"/>
      <c r="AX12" s="8"/>
      <c r="AY12" s="8"/>
      <c r="AZ12" s="56"/>
      <c r="BA12" s="42" t="str">
        <f>HLOOKUP(Introduction!$G$4,nametranslations,128,FALSE)</f>
        <v>Facility with water estimate used</v>
      </c>
      <c r="BB12" s="105"/>
      <c r="BC12" s="105"/>
      <c r="BD12" s="105"/>
      <c r="BE12" s="105"/>
      <c r="BF12" s="105"/>
      <c r="BG12" s="44"/>
      <c r="BH12" s="8"/>
      <c r="BI12" s="8"/>
      <c r="BJ12" s="56"/>
      <c r="BK12" s="42" t="str">
        <f>HLOOKUP(Introduction!$G$4,nametranslations,128,FALSE)</f>
        <v>Facility with water estimate used</v>
      </c>
      <c r="BL12" s="105"/>
      <c r="BM12" s="105"/>
      <c r="BN12" s="105"/>
      <c r="BO12" s="105"/>
      <c r="BP12" s="105"/>
      <c r="BQ12" s="44"/>
      <c r="BR12" s="8"/>
      <c r="BS12" s="8"/>
      <c r="BT12" s="56"/>
      <c r="BU12" s="42" t="str">
        <f>HLOOKUP(Introduction!$G$4,nametranslations,128,FALSE)</f>
        <v>Facility with water estimate used</v>
      </c>
      <c r="BV12" s="105"/>
      <c r="BW12" s="105"/>
      <c r="BX12" s="105"/>
      <c r="BY12" s="105"/>
      <c r="BZ12" s="105"/>
      <c r="CA12" s="44"/>
      <c r="CB12" s="8"/>
      <c r="CC12" s="8"/>
      <c r="CD12" s="56"/>
      <c r="CE12" s="42" t="str">
        <f>HLOOKUP(Introduction!$G$4,nametranslations,128,FALSE)</f>
        <v>Facility with water estimate used</v>
      </c>
      <c r="CF12" s="105" t="s">
        <v>208</v>
      </c>
      <c r="CG12" s="105"/>
      <c r="CH12" s="105"/>
      <c r="CI12" s="105"/>
      <c r="CJ12" s="105"/>
      <c r="CK12" s="44"/>
      <c r="CL12" s="8"/>
      <c r="CM12" s="8"/>
      <c r="CN12" s="56"/>
      <c r="CO12" s="42" t="str">
        <f>HLOOKUP(Introduction!$G$4,nametranslations,128,FALSE)</f>
        <v>Facility with water estimate used</v>
      </c>
      <c r="CP12" s="105"/>
      <c r="CQ12" s="105"/>
      <c r="CR12" s="105"/>
      <c r="CS12" s="105"/>
      <c r="CT12" s="105"/>
      <c r="CU12" s="44"/>
      <c r="CV12" s="8"/>
      <c r="CW12" s="8"/>
      <c r="CX12" s="56"/>
      <c r="CY12" s="42" t="str">
        <f>HLOOKUP(Introduction!$G$4,nametranslations,128,FALSE)</f>
        <v>Facility with water estimate used</v>
      </c>
      <c r="CZ12" s="105"/>
      <c r="DA12" s="105"/>
      <c r="DB12" s="105"/>
      <c r="DC12" s="105"/>
      <c r="DD12" s="105"/>
      <c r="DE12" s="44"/>
      <c r="DF12" s="8"/>
      <c r="DG12" s="8"/>
      <c r="DH12" s="61"/>
      <c r="DR12" s="61"/>
      <c r="EB12" s="61"/>
      <c r="EL12" s="61"/>
      <c r="EV12" s="61"/>
      <c r="FF12" s="61"/>
      <c r="FP12" s="61"/>
      <c r="FZ12" s="61"/>
      <c r="GJ12" s="61"/>
      <c r="GT12" s="61"/>
      <c r="HD12" s="61"/>
      <c r="HN12" s="61"/>
      <c r="HX12" s="61"/>
    </row>
    <row r="13" spans="1:232" s="1" customFormat="1" ht="15" customHeight="1" x14ac:dyDescent="0.3">
      <c r="A13" s="638" t="str">
        <f ca="1">IF(ISBLANK('Data Summary'!A15),"",'Data Summary'!A15)</f>
        <v>TLS_2021_EMIS</v>
      </c>
      <c r="B13" s="56"/>
      <c r="C13" s="42" t="str">
        <f>HLOOKUP(Introduction!$G$4,nametranslations,114,FALSE)</f>
        <v>Basic estimate used</v>
      </c>
      <c r="D13" s="105"/>
      <c r="E13" s="105"/>
      <c r="F13" s="105"/>
      <c r="G13" s="105"/>
      <c r="H13" s="105"/>
      <c r="I13" s="44"/>
      <c r="J13" s="8"/>
      <c r="K13" s="8"/>
      <c r="L13" s="56"/>
      <c r="M13" s="42" t="str">
        <f>HLOOKUP(Introduction!$G$4,nametranslations,114,FALSE)</f>
        <v>Basic estimate used</v>
      </c>
      <c r="N13" s="105"/>
      <c r="O13" s="105"/>
      <c r="P13" s="105"/>
      <c r="Q13" s="105"/>
      <c r="R13" s="105"/>
      <c r="S13" s="44"/>
      <c r="T13" s="8"/>
      <c r="U13" s="8"/>
      <c r="V13" s="56"/>
      <c r="W13" s="42" t="str">
        <f>HLOOKUP(Introduction!$G$4,nametranslations,114,FALSE)</f>
        <v>Basic estimate used</v>
      </c>
      <c r="X13" s="105"/>
      <c r="Y13" s="105"/>
      <c r="Z13" s="105"/>
      <c r="AA13" s="105"/>
      <c r="AB13" s="105"/>
      <c r="AC13" s="44"/>
      <c r="AD13" s="8"/>
      <c r="AE13" s="8"/>
      <c r="AF13" s="56"/>
      <c r="AG13" s="42" t="str">
        <f>HLOOKUP(Introduction!$G$4,nametranslations,114,FALSE)</f>
        <v>Basic estimate used</v>
      </c>
      <c r="AH13" s="105"/>
      <c r="AI13" s="105"/>
      <c r="AJ13" s="105"/>
      <c r="AK13" s="105"/>
      <c r="AL13" s="105"/>
      <c r="AM13" s="44"/>
      <c r="AN13" s="8"/>
      <c r="AO13" s="8"/>
      <c r="AP13" s="56"/>
      <c r="AQ13" s="42" t="str">
        <f>HLOOKUP(Introduction!$G$4,nametranslations,114,FALSE)</f>
        <v>Basic estimate used</v>
      </c>
      <c r="AR13" s="105"/>
      <c r="AS13" s="105"/>
      <c r="AT13" s="105"/>
      <c r="AU13" s="105"/>
      <c r="AV13" s="105"/>
      <c r="AW13" s="44"/>
      <c r="AX13" s="8"/>
      <c r="AY13" s="8"/>
      <c r="AZ13" s="56"/>
      <c r="BA13" s="42" t="str">
        <f>HLOOKUP(Introduction!$G$4,nametranslations,114,FALSE)</f>
        <v>Basic estimate used</v>
      </c>
      <c r="BB13" s="105"/>
      <c r="BC13" s="105"/>
      <c r="BD13" s="105"/>
      <c r="BE13" s="105"/>
      <c r="BF13" s="105"/>
      <c r="BG13" s="44"/>
      <c r="BH13" s="8"/>
      <c r="BI13" s="8"/>
      <c r="BJ13" s="56"/>
      <c r="BK13" s="42" t="str">
        <f>HLOOKUP(Introduction!$G$4,nametranslations,114,FALSE)</f>
        <v>Basic estimate used</v>
      </c>
      <c r="BL13" s="105"/>
      <c r="BM13" s="105"/>
      <c r="BN13" s="105"/>
      <c r="BO13" s="105"/>
      <c r="BP13" s="105"/>
      <c r="BQ13" s="44"/>
      <c r="BR13" s="8"/>
      <c r="BS13" s="8"/>
      <c r="BT13" s="56"/>
      <c r="BU13" s="42" t="str">
        <f>HLOOKUP(Introduction!$G$4,nametranslations,114,FALSE)</f>
        <v>Basic estimate used</v>
      </c>
      <c r="BV13" s="105" t="s">
        <v>142</v>
      </c>
      <c r="BW13" s="105"/>
      <c r="BX13" s="105"/>
      <c r="BY13" s="105"/>
      <c r="BZ13" s="105" t="s">
        <v>142</v>
      </c>
      <c r="CA13" s="44" t="s">
        <v>142</v>
      </c>
      <c r="CB13" s="8"/>
      <c r="CC13" s="8"/>
      <c r="CD13" s="56"/>
      <c r="CE13" s="42" t="str">
        <f>HLOOKUP(Introduction!$G$4,nametranslations,114,FALSE)</f>
        <v>Basic estimate used</v>
      </c>
      <c r="CF13" s="105" t="s">
        <v>208</v>
      </c>
      <c r="CG13" s="105"/>
      <c r="CH13" s="105"/>
      <c r="CI13" s="105"/>
      <c r="CJ13" s="105"/>
      <c r="CK13" s="44"/>
      <c r="CL13" s="8"/>
      <c r="CM13" s="8"/>
      <c r="CN13" s="56"/>
      <c r="CO13" s="42" t="str">
        <f>HLOOKUP(Introduction!$G$4,nametranslations,114,FALSE)</f>
        <v>Basic estimate used</v>
      </c>
      <c r="CP13" s="105"/>
      <c r="CQ13" s="105"/>
      <c r="CR13" s="105"/>
      <c r="CS13" s="105"/>
      <c r="CT13" s="105"/>
      <c r="CU13" s="44"/>
      <c r="CV13" s="8"/>
      <c r="CW13" s="8"/>
      <c r="CX13" s="56"/>
      <c r="CY13" s="42" t="str">
        <f>HLOOKUP(Introduction!$G$4,nametranslations,114,FALSE)</f>
        <v>Basic estimate used</v>
      </c>
      <c r="CZ13" s="105" t="s">
        <v>142</v>
      </c>
      <c r="DA13" s="105"/>
      <c r="DB13" s="105"/>
      <c r="DC13" s="105"/>
      <c r="DD13" s="105" t="s">
        <v>142</v>
      </c>
      <c r="DE13" s="44" t="s">
        <v>142</v>
      </c>
      <c r="DF13" s="8"/>
      <c r="DG13" s="8"/>
      <c r="DH13" s="61"/>
      <c r="DR13" s="61"/>
      <c r="EB13" s="61"/>
      <c r="EL13" s="61"/>
      <c r="EV13" s="61"/>
      <c r="FF13" s="61"/>
      <c r="FP13" s="61"/>
      <c r="FZ13" s="61"/>
      <c r="GJ13" s="61"/>
      <c r="GT13" s="61"/>
      <c r="HD13" s="61"/>
      <c r="HN13" s="61"/>
      <c r="HX13" s="61"/>
    </row>
    <row r="14" spans="1:232" ht="15.75" customHeight="1" x14ac:dyDescent="0.3">
      <c r="A14" s="638" t="str">
        <f ca="1">IF(ISBLANK('Data Summary'!A16),"",'Data Summary'!A16)</f>
        <v>TLS_2023_UIS</v>
      </c>
      <c r="B14" s="57"/>
      <c r="C14" s="42" t="str">
        <f>HLOOKUP(Introduction!$G$4,nametranslations,115,FALSE)</f>
        <v>Number of schools total</v>
      </c>
      <c r="D14" s="106"/>
      <c r="E14" s="106"/>
      <c r="F14" s="106"/>
      <c r="G14" s="106"/>
      <c r="H14" s="106">
        <f>'Water Data'!H30</f>
        <v>1265</v>
      </c>
      <c r="I14" s="107">
        <f>'Water Data'!I30</f>
        <v>91</v>
      </c>
      <c r="J14" s="8"/>
      <c r="K14" s="8"/>
      <c r="L14" s="57"/>
      <c r="M14" s="42" t="str">
        <f>HLOOKUP(Introduction!$G$4,nametranslations,115,FALSE)</f>
        <v>Number of schools total</v>
      </c>
      <c r="N14" s="106"/>
      <c r="O14" s="106"/>
      <c r="P14" s="106"/>
      <c r="Q14" s="106"/>
      <c r="R14" s="106">
        <f>'Water Data'!R30</f>
        <v>1270</v>
      </c>
      <c r="S14" s="107">
        <f>'Water Data'!S30</f>
        <v>92</v>
      </c>
      <c r="T14" s="8"/>
      <c r="U14" s="8"/>
      <c r="V14" s="57"/>
      <c r="W14" s="42" t="str">
        <f>HLOOKUP(Introduction!$G$4,nametranslations,115,FALSE)</f>
        <v>Number of schools total</v>
      </c>
      <c r="X14" s="106"/>
      <c r="Y14" s="106"/>
      <c r="Z14" s="106"/>
      <c r="AA14" s="106"/>
      <c r="AB14" s="106">
        <f>'Water Data'!AB30</f>
        <v>1268</v>
      </c>
      <c r="AC14" s="107">
        <f>'Water Data'!AC30</f>
        <v>96</v>
      </c>
      <c r="AD14" s="8"/>
      <c r="AE14" s="8"/>
      <c r="AF14" s="57"/>
      <c r="AG14" s="42" t="str">
        <f>HLOOKUP(Introduction!$G$4,nametranslations,115,FALSE)</f>
        <v>Number of schools total</v>
      </c>
      <c r="AH14" s="106">
        <f>'Water Data'!AH30</f>
        <v>1604</v>
      </c>
      <c r="AI14" s="106"/>
      <c r="AJ14" s="106"/>
      <c r="AK14" s="106">
        <f>'Water Data'!AK30</f>
        <v>234</v>
      </c>
      <c r="AL14" s="106">
        <f>'Water Data'!AL30</f>
        <v>1272</v>
      </c>
      <c r="AM14" s="107">
        <f>'Water Data'!AM30</f>
        <v>98</v>
      </c>
      <c r="AN14" s="8"/>
      <c r="AO14" s="8"/>
      <c r="AP14" s="57"/>
      <c r="AQ14" s="42" t="str">
        <f>HLOOKUP(Introduction!$G$4,nametranslations,115,FALSE)</f>
        <v>Number of schools total</v>
      </c>
      <c r="AR14" s="106">
        <f>'Water Data'!AR30</f>
        <v>1643</v>
      </c>
      <c r="AS14" s="106"/>
      <c r="AT14" s="106"/>
      <c r="AU14" s="106">
        <f>'Water Data'!AU30</f>
        <v>280</v>
      </c>
      <c r="AV14" s="106">
        <f>'Water Data'!AV30</f>
        <v>1265</v>
      </c>
      <c r="AW14" s="107">
        <f>'Water Data'!AW30</f>
        <v>98</v>
      </c>
      <c r="AX14" s="8"/>
      <c r="AY14" s="8"/>
      <c r="AZ14" s="57"/>
      <c r="BA14" s="42" t="str">
        <f>HLOOKUP(Introduction!$G$4,nametranslations,115,FALSE)</f>
        <v>Number of schools total</v>
      </c>
      <c r="BB14" s="106">
        <f>'Water Data'!BB30</f>
        <v>1657</v>
      </c>
      <c r="BC14" s="106"/>
      <c r="BD14" s="106"/>
      <c r="BE14" s="106">
        <f>'Water Data'!BE30</f>
        <v>287</v>
      </c>
      <c r="BF14" s="106">
        <f>'Water Data'!BF30</f>
        <v>1264</v>
      </c>
      <c r="BG14" s="107">
        <f>'Water Data'!BG30</f>
        <v>106</v>
      </c>
      <c r="BH14" s="8"/>
      <c r="BI14" s="8"/>
      <c r="BJ14" s="57"/>
      <c r="BK14" s="42" t="str">
        <f>HLOOKUP(Introduction!$G$4,nametranslations,115,FALSE)</f>
        <v>Number of schools total</v>
      </c>
      <c r="BL14" s="106"/>
      <c r="BM14" s="106"/>
      <c r="BN14" s="106"/>
      <c r="BO14" s="106"/>
      <c r="BP14" s="106"/>
      <c r="BQ14" s="107"/>
      <c r="BR14" s="8"/>
      <c r="BS14" s="8"/>
      <c r="BT14" s="57"/>
      <c r="BU14" s="42" t="str">
        <f>HLOOKUP(Introduction!$G$4,nametranslations,115,FALSE)</f>
        <v>Number of schools total</v>
      </c>
      <c r="BV14" s="106"/>
      <c r="BW14" s="106"/>
      <c r="BX14" s="106"/>
      <c r="BY14" s="106"/>
      <c r="BZ14" s="106"/>
      <c r="CA14" s="107"/>
      <c r="CB14" s="8"/>
      <c r="CC14" s="8"/>
      <c r="CD14" s="57"/>
      <c r="CE14" s="42" t="str">
        <f>HLOOKUP(Introduction!$G$4,nametranslations,115,FALSE)</f>
        <v>Number of schools total</v>
      </c>
      <c r="CF14" s="106">
        <v>101</v>
      </c>
      <c r="CG14" s="106"/>
      <c r="CH14" s="106"/>
      <c r="CI14" s="106"/>
      <c r="CJ14" s="106"/>
      <c r="CK14" s="107"/>
      <c r="CL14" s="8"/>
      <c r="CM14" s="8"/>
      <c r="CN14" s="57"/>
      <c r="CO14" s="42" t="str">
        <f>HLOOKUP(Introduction!$G$4,nametranslations,115,FALSE)</f>
        <v>Number of schools total</v>
      </c>
      <c r="CP14" s="106"/>
      <c r="CQ14" s="106"/>
      <c r="CR14" s="106"/>
      <c r="CS14" s="106"/>
      <c r="CT14" s="106"/>
      <c r="CU14" s="107"/>
      <c r="CV14" s="8"/>
      <c r="CW14" s="8"/>
      <c r="CX14" s="57"/>
      <c r="CY14" s="42" t="str">
        <f>HLOOKUP(Introduction!$G$4,nametranslations,115,FALSE)</f>
        <v>Number of schools total</v>
      </c>
      <c r="CZ14" s="106"/>
      <c r="DA14" s="106"/>
      <c r="DB14" s="106"/>
      <c r="DC14" s="106"/>
      <c r="DD14" s="106"/>
      <c r="DE14" s="107"/>
      <c r="DF14" s="8"/>
      <c r="DG14" s="8"/>
    </row>
    <row r="15" spans="1:232" ht="15.75" customHeight="1" thickBot="1" x14ac:dyDescent="0.35">
      <c r="A15" s="606" t="str">
        <f ca="1">IF(ISBLANK('Data Summary'!A17),"",'Data Summary'!A17)</f>
        <v/>
      </c>
      <c r="B15" s="58"/>
      <c r="C15" s="43" t="str">
        <f>HLOOKUP(Introduction!$G$4,nametranslations,116,FALSE)</f>
        <v>Number surveyed</v>
      </c>
      <c r="D15" s="36">
        <f>'Water Data'!D31</f>
        <v>1356</v>
      </c>
      <c r="E15" s="36"/>
      <c r="F15" s="36"/>
      <c r="G15" s="36"/>
      <c r="H15" s="36">
        <f>'Water Data'!H31</f>
        <v>1265</v>
      </c>
      <c r="I15" s="37">
        <f>'Water Data'!I31</f>
        <v>91</v>
      </c>
      <c r="J15" s="19"/>
      <c r="K15" s="19"/>
      <c r="L15" s="58"/>
      <c r="M15" s="43" t="str">
        <f>HLOOKUP(Introduction!$G$4,nametranslations,116,FALSE)</f>
        <v>Number surveyed</v>
      </c>
      <c r="N15" s="36">
        <f>'Water Data'!N31</f>
        <v>1362</v>
      </c>
      <c r="O15" s="36"/>
      <c r="P15" s="36"/>
      <c r="Q15" s="36"/>
      <c r="R15" s="36">
        <f>'Water Data'!R31</f>
        <v>1270</v>
      </c>
      <c r="S15" s="37">
        <f>'Water Data'!S31</f>
        <v>92</v>
      </c>
      <c r="T15" s="19"/>
      <c r="U15" s="19"/>
      <c r="V15" s="58"/>
      <c r="W15" s="43" t="str">
        <f>HLOOKUP(Introduction!$G$4,nametranslations,116,FALSE)</f>
        <v>Number surveyed</v>
      </c>
      <c r="X15" s="36">
        <f>'Water Data'!X31</f>
        <v>1364</v>
      </c>
      <c r="Y15" s="36"/>
      <c r="Z15" s="36"/>
      <c r="AA15" s="36"/>
      <c r="AB15" s="36">
        <f>'Water Data'!AB31</f>
        <v>1268</v>
      </c>
      <c r="AC15" s="37">
        <f>'Water Data'!AC31</f>
        <v>96</v>
      </c>
      <c r="AD15" s="19"/>
      <c r="AE15" s="19"/>
      <c r="AF15" s="58"/>
      <c r="AG15" s="43" t="str">
        <f>HLOOKUP(Introduction!$G$4,nametranslations,116,FALSE)</f>
        <v>Number surveyed</v>
      </c>
      <c r="AH15" s="36">
        <f>'Water Data'!AH31</f>
        <v>1604</v>
      </c>
      <c r="AI15" s="36"/>
      <c r="AJ15" s="36"/>
      <c r="AK15" s="36">
        <f>'Water Data'!AK31</f>
        <v>234</v>
      </c>
      <c r="AL15" s="36">
        <f>'Water Data'!AL31</f>
        <v>1272</v>
      </c>
      <c r="AM15" s="37">
        <f>'Water Data'!AM31</f>
        <v>98</v>
      </c>
      <c r="AN15" s="19"/>
      <c r="AO15" s="19"/>
      <c r="AP15" s="58"/>
      <c r="AQ15" s="43" t="str">
        <f>HLOOKUP(Introduction!$G$4,nametranslations,116,FALSE)</f>
        <v>Number surveyed</v>
      </c>
      <c r="AR15" s="36">
        <f>'Water Data'!AR31</f>
        <v>1643</v>
      </c>
      <c r="AS15" s="36"/>
      <c r="AT15" s="36"/>
      <c r="AU15" s="36">
        <f>'Water Data'!AU31</f>
        <v>280</v>
      </c>
      <c r="AV15" s="36">
        <f>'Water Data'!AV31</f>
        <v>1265</v>
      </c>
      <c r="AW15" s="37">
        <f>'Water Data'!AW31</f>
        <v>98</v>
      </c>
      <c r="AX15" s="19"/>
      <c r="AY15" s="19"/>
      <c r="AZ15" s="58"/>
      <c r="BA15" s="43" t="str">
        <f>HLOOKUP(Introduction!$G$4,nametranslations,116,FALSE)</f>
        <v>Number surveyed</v>
      </c>
      <c r="BB15" s="36">
        <f>'Water Data'!BB31</f>
        <v>1657</v>
      </c>
      <c r="BC15" s="36"/>
      <c r="BD15" s="36"/>
      <c r="BE15" s="36">
        <f>'Water Data'!BE31</f>
        <v>287</v>
      </c>
      <c r="BF15" s="36">
        <f>'Water Data'!BF31</f>
        <v>1264</v>
      </c>
      <c r="BG15" s="37">
        <f>'Water Data'!BG31</f>
        <v>106</v>
      </c>
      <c r="BH15" s="19"/>
      <c r="BI15" s="19"/>
      <c r="BJ15" s="58"/>
      <c r="BK15" s="43" t="str">
        <f>HLOOKUP(Introduction!$G$4,nametranslations,116,FALSE)</f>
        <v>Number surveyed</v>
      </c>
      <c r="BL15" s="36"/>
      <c r="BM15" s="36"/>
      <c r="BN15" s="36"/>
      <c r="BO15" s="36"/>
      <c r="BP15" s="36"/>
      <c r="BQ15" s="37"/>
      <c r="BR15" s="19"/>
      <c r="BS15" s="19"/>
      <c r="BT15" s="58"/>
      <c r="BU15" s="43" t="str">
        <f>HLOOKUP(Introduction!$G$4,nametranslations,116,FALSE)</f>
        <v>Number surveyed</v>
      </c>
      <c r="BV15" s="36"/>
      <c r="BW15" s="36"/>
      <c r="BX15" s="36"/>
      <c r="BY15" s="36"/>
      <c r="BZ15" s="36"/>
      <c r="CA15" s="37"/>
      <c r="CB15" s="19"/>
      <c r="CC15" s="19"/>
      <c r="CD15" s="58"/>
      <c r="CE15" s="43" t="str">
        <f>HLOOKUP(Introduction!$G$4,nametranslations,116,FALSE)</f>
        <v>Number surveyed</v>
      </c>
      <c r="CF15" s="36"/>
      <c r="CG15" s="36"/>
      <c r="CH15" s="36"/>
      <c r="CI15" s="36"/>
      <c r="CJ15" s="36"/>
      <c r="CK15" s="37"/>
      <c r="CL15" s="19"/>
      <c r="CM15" s="19"/>
      <c r="CN15" s="58"/>
      <c r="CO15" s="43" t="str">
        <f>HLOOKUP(Introduction!$G$4,nametranslations,116,FALSE)</f>
        <v>Number surveyed</v>
      </c>
      <c r="CP15" s="36"/>
      <c r="CQ15" s="36"/>
      <c r="CR15" s="36"/>
      <c r="CS15" s="36"/>
      <c r="CT15" s="36"/>
      <c r="CU15" s="37"/>
      <c r="CV15" s="19"/>
      <c r="CW15" s="19"/>
      <c r="CX15" s="58"/>
      <c r="CY15" s="43" t="str">
        <f>HLOOKUP(Introduction!$G$4,nametranslations,116,FALSE)</f>
        <v>Number surveyed</v>
      </c>
      <c r="CZ15" s="36"/>
      <c r="DA15" s="36"/>
      <c r="DB15" s="36"/>
      <c r="DC15" s="36"/>
      <c r="DD15" s="36"/>
      <c r="DE15" s="37"/>
      <c r="DF15" s="19"/>
      <c r="DG15" s="19"/>
    </row>
    <row r="16" spans="1:232" x14ac:dyDescent="0.3">
      <c r="A16" s="606" t="str">
        <f ca="1">IF(ISBLANK('Data Summary'!A18),"",'Data Summary'!A18)</f>
        <v/>
      </c>
    </row>
    <row r="17" spans="1:1" x14ac:dyDescent="0.3">
      <c r="A17" s="606" t="str">
        <f ca="1">IF(ISBLANK('Data Summary'!A19),"",'Data Summary'!A19)</f>
        <v/>
      </c>
    </row>
    <row r="18" spans="1:1" x14ac:dyDescent="0.3">
      <c r="A18" s="606" t="str">
        <f ca="1">IF(ISBLANK('Data Summary'!A20),"",'Data Summary'!A20)</f>
        <v/>
      </c>
    </row>
    <row r="19" spans="1:1" x14ac:dyDescent="0.3">
      <c r="A19" s="606" t="str">
        <f ca="1">IF(ISBLANK('Data Summary'!A21),"",'Data Summary'!A21)</f>
        <v/>
      </c>
    </row>
    <row r="20" spans="1:1" x14ac:dyDescent="0.3">
      <c r="A20" s="606" t="str">
        <f ca="1">IF(ISBLANK('Data Summary'!A22),"",'Data Summary'!A22)</f>
        <v/>
      </c>
    </row>
    <row r="21" spans="1:1" x14ac:dyDescent="0.3">
      <c r="A21" s="606" t="str">
        <f ca="1">IF(ISBLANK('Data Summary'!A23),"",'Data Summary'!A23)</f>
        <v/>
      </c>
    </row>
    <row r="22" spans="1:1" x14ac:dyDescent="0.3">
      <c r="A22" s="606" t="str">
        <f ca="1">IF(ISBLANK('Data Summary'!A24),"",'Data Summary'!A24)</f>
        <v/>
      </c>
    </row>
    <row r="23" spans="1:1" x14ac:dyDescent="0.3">
      <c r="A23" s="606" t="str">
        <f ca="1">IF(ISBLANK('Data Summary'!A25),"",'Data Summary'!A25)</f>
        <v/>
      </c>
    </row>
    <row r="24" spans="1:1" x14ac:dyDescent="0.3">
      <c r="A24" s="606" t="str">
        <f ca="1">IF(ISBLANK('Data Summary'!A26),"",'Data Summary'!A26)</f>
        <v/>
      </c>
    </row>
    <row r="25" spans="1:1" x14ac:dyDescent="0.3">
      <c r="A25" s="606" t="str">
        <f ca="1">IF(ISBLANK('Data Summary'!A27),"",'Data Summary'!A27)</f>
        <v/>
      </c>
    </row>
    <row r="26" spans="1:1" x14ac:dyDescent="0.3">
      <c r="A26" s="606" t="str">
        <f ca="1">IF(ISBLANK('Data Summary'!A28),"",'Data Summary'!A28)</f>
        <v/>
      </c>
    </row>
    <row r="27" spans="1:1" x14ac:dyDescent="0.3">
      <c r="A27" s="177" t="str">
        <f ca="1">IF(ISBLANK('Data Summary'!A29),"",'Data Summary'!A29)</f>
        <v/>
      </c>
    </row>
    <row r="28" spans="1:1" x14ac:dyDescent="0.3">
      <c r="A28" s="177" t="str">
        <f ca="1">IF(ISBLANK('Data Summary'!A30),"",'Data Summary'!A30)</f>
        <v/>
      </c>
    </row>
    <row r="29" spans="1:1" x14ac:dyDescent="0.3">
      <c r="A29" s="177" t="str">
        <f ca="1">IF(ISBLANK('Data Summary'!A31),"",'Data Summary'!A31)</f>
        <v/>
      </c>
    </row>
    <row r="30" spans="1:1" x14ac:dyDescent="0.3">
      <c r="A30" s="177" t="str">
        <f ca="1">IF(ISBLANK('Data Summary'!A32),"",'Data Summary'!A32)</f>
        <v/>
      </c>
    </row>
    <row r="31" spans="1:1" x14ac:dyDescent="0.3">
      <c r="A31" s="177" t="str">
        <f ca="1">IF(ISBLANK('Data Summary'!A33),"",'Data Summary'!A33)</f>
        <v/>
      </c>
    </row>
    <row r="32" spans="1:1" x14ac:dyDescent="0.3">
      <c r="A32" s="177" t="str">
        <f ca="1">IF(ISBLANK('Data Summary'!A34),"",'Data Summary'!A34)</f>
        <v/>
      </c>
    </row>
    <row r="33" spans="1:1" x14ac:dyDescent="0.3">
      <c r="A33" s="177" t="str">
        <f ca="1">IF(ISBLANK('Data Summary'!A35),"",'Data Summary'!A35)</f>
        <v/>
      </c>
    </row>
    <row r="34" spans="1:1" x14ac:dyDescent="0.3">
      <c r="A34" s="177" t="str">
        <f ca="1">IF(ISBLANK('Data Summary'!A36),"",'Data Summary'!A36)</f>
        <v/>
      </c>
    </row>
    <row r="35" spans="1:1" x14ac:dyDescent="0.3">
      <c r="A35" s="177" t="str">
        <f ca="1">IF(ISBLANK('Data Summary'!A37),"",'Data Summary'!A37)</f>
        <v/>
      </c>
    </row>
    <row r="36" spans="1:1" x14ac:dyDescent="0.3">
      <c r="A36" s="177" t="str">
        <f ca="1">IF(ISBLANK('Data Summary'!A38),"",'Data Summary'!A38)</f>
        <v/>
      </c>
    </row>
    <row r="37" spans="1:1" x14ac:dyDescent="0.3">
      <c r="A37" s="177" t="str">
        <f ca="1">IF(ISBLANK('Data Summary'!A39),"",'Data Summary'!A39)</f>
        <v/>
      </c>
    </row>
    <row r="38" spans="1:1" x14ac:dyDescent="0.3">
      <c r="A38" s="177" t="str">
        <f ca="1">IF(ISBLANK('Data Summary'!A40),"",'Data Summary'!A40)</f>
        <v/>
      </c>
    </row>
    <row r="39" spans="1:1" x14ac:dyDescent="0.3">
      <c r="A39" s="177" t="str">
        <f ca="1">IF(ISBLANK('Data Summary'!A41),"",'Data Summary'!A41)</f>
        <v/>
      </c>
    </row>
    <row r="40" spans="1:1" x14ac:dyDescent="0.3">
      <c r="A40" s="177" t="str">
        <f ca="1">IF(ISBLANK('Data Summary'!A42),"",'Data Summary'!A42)</f>
        <v/>
      </c>
    </row>
    <row r="41" spans="1:1" x14ac:dyDescent="0.3">
      <c r="A41" s="177" t="str">
        <f ca="1">IF(ISBLANK('Data Summary'!A43),"",'Data Summary'!A43)</f>
        <v/>
      </c>
    </row>
    <row r="42" spans="1:1" x14ac:dyDescent="0.3">
      <c r="A42" s="177" t="str">
        <f ca="1">IF(ISBLANK('Data Summary'!A44),"",'Data Summary'!A44)</f>
        <v/>
      </c>
    </row>
    <row r="43" spans="1:1" x14ac:dyDescent="0.3">
      <c r="A43" s="177" t="str">
        <f ca="1">IF(ISBLANK('Data Summary'!A45),"",'Data Summary'!A45)</f>
        <v/>
      </c>
    </row>
    <row r="44" spans="1:1" x14ac:dyDescent="0.3">
      <c r="A44" s="177" t="str">
        <f ca="1">IF(ISBLANK('Data Summary'!A46),"",'Data Summary'!A46)</f>
        <v/>
      </c>
    </row>
    <row r="45" spans="1:1" x14ac:dyDescent="0.3">
      <c r="A45" s="177" t="str">
        <f ca="1">IF(ISBLANK('Data Summary'!A47),"",'Data Summary'!A47)</f>
        <v/>
      </c>
    </row>
    <row r="46" spans="1:1" x14ac:dyDescent="0.3">
      <c r="A46" s="177" t="str">
        <f ca="1">IF(ISBLANK('Data Summary'!A48),"",'Data Summary'!A48)</f>
        <v/>
      </c>
    </row>
    <row r="47" spans="1:1" x14ac:dyDescent="0.3">
      <c r="A47" s="177" t="str">
        <f ca="1">IF(ISBLANK('Data Summary'!A49),"",'Data Summary'!A49)</f>
        <v/>
      </c>
    </row>
    <row r="48" spans="1: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4"/>
    </row>
    <row r="153" spans="1:1" x14ac:dyDescent="0.3">
      <c r="A153" s="174"/>
    </row>
    <row r="154" spans="1:1" x14ac:dyDescent="0.3">
      <c r="A154" s="174"/>
    </row>
    <row r="155" spans="1:1" x14ac:dyDescent="0.3">
      <c r="A155" s="174"/>
    </row>
    <row r="156" spans="1:1" x14ac:dyDescent="0.3">
      <c r="A156" s="174"/>
    </row>
    <row r="157" spans="1:1" x14ac:dyDescent="0.3">
      <c r="A157" s="174"/>
    </row>
    <row r="158" spans="1:1" x14ac:dyDescent="0.3">
      <c r="A158" s="174"/>
    </row>
    <row r="159" spans="1:1" x14ac:dyDescent="0.3">
      <c r="A159" s="174"/>
    </row>
    <row r="160" spans="1:1" x14ac:dyDescent="0.3">
      <c r="A160" s="174"/>
    </row>
    <row r="161" spans="1:1" x14ac:dyDescent="0.3">
      <c r="A161" s="174"/>
    </row>
    <row r="162" spans="1:1" x14ac:dyDescent="0.3">
      <c r="A162" s="174"/>
    </row>
    <row r="163" spans="1:1" x14ac:dyDescent="0.3">
      <c r="A163" s="174"/>
    </row>
    <row r="164" spans="1:1" x14ac:dyDescent="0.3">
      <c r="A164" s="174"/>
    </row>
    <row r="165" spans="1:1" x14ac:dyDescent="0.3">
      <c r="A165" s="174"/>
    </row>
    <row r="166" spans="1:1" x14ac:dyDescent="0.3">
      <c r="A166" s="174"/>
    </row>
    <row r="167" spans="1:1" x14ac:dyDescent="0.3">
      <c r="A167" s="174"/>
    </row>
    <row r="168" spans="1:1" x14ac:dyDescent="0.3">
      <c r="A168" s="174"/>
    </row>
    <row r="169" spans="1:1" x14ac:dyDescent="0.3">
      <c r="A169" s="174"/>
    </row>
    <row r="170" spans="1:1" x14ac:dyDescent="0.3">
      <c r="A170" s="174"/>
    </row>
    <row r="171" spans="1:1" x14ac:dyDescent="0.3">
      <c r="A171" s="174"/>
    </row>
    <row r="172" spans="1:1" x14ac:dyDescent="0.3">
      <c r="A172" s="174"/>
    </row>
    <row r="173" spans="1:1" x14ac:dyDescent="0.3">
      <c r="A173" s="174"/>
    </row>
    <row r="174" spans="1:1" x14ac:dyDescent="0.3">
      <c r="A174" s="174"/>
    </row>
    <row r="175" spans="1:1" x14ac:dyDescent="0.3">
      <c r="A175" s="174"/>
    </row>
    <row r="176" spans="1:1" x14ac:dyDescent="0.3">
      <c r="A176" s="174"/>
    </row>
    <row r="177" spans="1:1" x14ac:dyDescent="0.3">
      <c r="A177" s="174"/>
    </row>
    <row r="178" spans="1:1" x14ac:dyDescent="0.3">
      <c r="A178" s="174"/>
    </row>
    <row r="179" spans="1:1" x14ac:dyDescent="0.3">
      <c r="A179" s="174"/>
    </row>
    <row r="180" spans="1:1" x14ac:dyDescent="0.3">
      <c r="A180" s="174"/>
    </row>
    <row r="181" spans="1:1" x14ac:dyDescent="0.3">
      <c r="A181" s="174"/>
    </row>
    <row r="182" spans="1:1" x14ac:dyDescent="0.3">
      <c r="A182" s="174"/>
    </row>
    <row r="183" spans="1:1" x14ac:dyDescent="0.3">
      <c r="A183" s="174"/>
    </row>
    <row r="184" spans="1:1" x14ac:dyDescent="0.3">
      <c r="A184" s="174"/>
    </row>
    <row r="185" spans="1:1" x14ac:dyDescent="0.3">
      <c r="A185" s="174"/>
    </row>
    <row r="186" spans="1:1" x14ac:dyDescent="0.3">
      <c r="A186" s="174"/>
    </row>
    <row r="187" spans="1:1" x14ac:dyDescent="0.3">
      <c r="A187" s="174"/>
    </row>
    <row r="188" spans="1:1" x14ac:dyDescent="0.3">
      <c r="A188" s="174"/>
    </row>
    <row r="189" spans="1:1" x14ac:dyDescent="0.3">
      <c r="A189" s="174"/>
    </row>
    <row r="190" spans="1:1" x14ac:dyDescent="0.3">
      <c r="A190" s="174"/>
    </row>
    <row r="191" spans="1:1" x14ac:dyDescent="0.3">
      <c r="A191" s="174"/>
    </row>
    <row r="192" spans="1:1" x14ac:dyDescent="0.3">
      <c r="A192" s="174"/>
    </row>
    <row r="193" spans="1:1" x14ac:dyDescent="0.3">
      <c r="A193" s="174"/>
    </row>
    <row r="194" spans="1:1" x14ac:dyDescent="0.3">
      <c r="A194" s="174"/>
    </row>
    <row r="195" spans="1:1" x14ac:dyDescent="0.3">
      <c r="A195" s="174"/>
    </row>
    <row r="196" spans="1:1" x14ac:dyDescent="0.3">
      <c r="A196" s="174"/>
    </row>
    <row r="197" spans="1:1" x14ac:dyDescent="0.3">
      <c r="A197" s="174"/>
    </row>
    <row r="198" spans="1:1" x14ac:dyDescent="0.3">
      <c r="A198" s="174"/>
    </row>
    <row r="199" spans="1:1" x14ac:dyDescent="0.3">
      <c r="A199" s="174"/>
    </row>
    <row r="200" spans="1:1" x14ac:dyDescent="0.3">
      <c r="A200" s="174"/>
    </row>
    <row r="201" spans="1:1" x14ac:dyDescent="0.3">
      <c r="A201" s="174"/>
    </row>
    <row r="202" spans="1:1" x14ac:dyDescent="0.3">
      <c r="A202" s="174"/>
    </row>
    <row r="203" spans="1:1" x14ac:dyDescent="0.3">
      <c r="A203" s="174"/>
    </row>
    <row r="204" spans="1:1" x14ac:dyDescent="0.3">
      <c r="A204" s="174"/>
    </row>
    <row r="205" spans="1:1" x14ac:dyDescent="0.3">
      <c r="A205" s="174"/>
    </row>
    <row r="206" spans="1:1" x14ac:dyDescent="0.3">
      <c r="A206" s="174"/>
    </row>
    <row r="207" spans="1:1" x14ac:dyDescent="0.3">
      <c r="A207" s="174"/>
    </row>
    <row r="208" spans="1:1" x14ac:dyDescent="0.3">
      <c r="A208" s="174"/>
    </row>
    <row r="209" spans="1:1" x14ac:dyDescent="0.3">
      <c r="A209" s="174"/>
    </row>
    <row r="210" spans="1:1" x14ac:dyDescent="0.3">
      <c r="A210" s="174"/>
    </row>
    <row r="211" spans="1:1" x14ac:dyDescent="0.3">
      <c r="A211" s="174"/>
    </row>
    <row r="212" spans="1:1" x14ac:dyDescent="0.3">
      <c r="A212" s="174"/>
    </row>
    <row r="213" spans="1:1" x14ac:dyDescent="0.3">
      <c r="A213" s="174"/>
    </row>
    <row r="214" spans="1:1" x14ac:dyDescent="0.3">
      <c r="A214" s="174"/>
    </row>
    <row r="215" spans="1:1" x14ac:dyDescent="0.3">
      <c r="A215" s="174"/>
    </row>
    <row r="216" spans="1:1" x14ac:dyDescent="0.3">
      <c r="A216" s="174"/>
    </row>
    <row r="217" spans="1:1" x14ac:dyDescent="0.3">
      <c r="A217" s="174"/>
    </row>
    <row r="218" spans="1:1" x14ac:dyDescent="0.3">
      <c r="A218" s="174"/>
    </row>
    <row r="219" spans="1:1" x14ac:dyDescent="0.3">
      <c r="A219" s="174"/>
    </row>
    <row r="220" spans="1:1" x14ac:dyDescent="0.3">
      <c r="A220" s="174"/>
    </row>
    <row r="221" spans="1:1" x14ac:dyDescent="0.3">
      <c r="A221" s="174"/>
    </row>
    <row r="222" spans="1:1" x14ac:dyDescent="0.3">
      <c r="A222" s="174"/>
    </row>
    <row r="223" spans="1:1" x14ac:dyDescent="0.3">
      <c r="A223" s="174"/>
    </row>
    <row r="224" spans="1:1" x14ac:dyDescent="0.3">
      <c r="A224" s="174"/>
    </row>
    <row r="225" spans="1:1" x14ac:dyDescent="0.3">
      <c r="A225" s="174"/>
    </row>
    <row r="226" spans="1:1" x14ac:dyDescent="0.3">
      <c r="A226" s="174"/>
    </row>
    <row r="227" spans="1:1" x14ac:dyDescent="0.3">
      <c r="A227" s="174"/>
    </row>
    <row r="228" spans="1:1" x14ac:dyDescent="0.3">
      <c r="A228" s="174"/>
    </row>
    <row r="229" spans="1:1" x14ac:dyDescent="0.3">
      <c r="A229" s="174"/>
    </row>
    <row r="230" spans="1:1" x14ac:dyDescent="0.3">
      <c r="A230" s="174"/>
    </row>
    <row r="231" spans="1:1" x14ac:dyDescent="0.3">
      <c r="A231" s="174"/>
    </row>
    <row r="232" spans="1:1" x14ac:dyDescent="0.3">
      <c r="A232" s="174"/>
    </row>
    <row r="233" spans="1:1" x14ac:dyDescent="0.3">
      <c r="A233" s="174"/>
    </row>
    <row r="234" spans="1:1" x14ac:dyDescent="0.3">
      <c r="A234" s="174"/>
    </row>
    <row r="235" spans="1:1" x14ac:dyDescent="0.3">
      <c r="A235" s="174"/>
    </row>
    <row r="236" spans="1:1" x14ac:dyDescent="0.3">
      <c r="A236" s="174"/>
    </row>
    <row r="237" spans="1:1" x14ac:dyDescent="0.3">
      <c r="A237" s="174"/>
    </row>
    <row r="238" spans="1:1" x14ac:dyDescent="0.3">
      <c r="A238" s="174"/>
    </row>
    <row r="239" spans="1:1" x14ac:dyDescent="0.3">
      <c r="A239" s="174"/>
    </row>
    <row r="240" spans="1:1" x14ac:dyDescent="0.3">
      <c r="A240" s="174"/>
    </row>
    <row r="241" spans="1:1" x14ac:dyDescent="0.3">
      <c r="A241" s="174"/>
    </row>
    <row r="242" spans="1:1" x14ac:dyDescent="0.3">
      <c r="A242" s="174"/>
    </row>
    <row r="243" spans="1:1" x14ac:dyDescent="0.3">
      <c r="A243" s="174"/>
    </row>
    <row r="244" spans="1:1" x14ac:dyDescent="0.3">
      <c r="A244" s="174"/>
    </row>
    <row r="245" spans="1:1" x14ac:dyDescent="0.3">
      <c r="A245" s="174"/>
    </row>
    <row r="246" spans="1:1" x14ac:dyDescent="0.3">
      <c r="A246" s="174"/>
    </row>
    <row r="247" spans="1:1" x14ac:dyDescent="0.3">
      <c r="A247" s="174"/>
    </row>
    <row r="248" spans="1:1" x14ac:dyDescent="0.3">
      <c r="A248" s="174"/>
    </row>
    <row r="249" spans="1:1" x14ac:dyDescent="0.3">
      <c r="A249" s="174"/>
    </row>
    <row r="250" spans="1:1" x14ac:dyDescent="0.3">
      <c r="A250" s="174"/>
    </row>
    <row r="251" spans="1:1" x14ac:dyDescent="0.3">
      <c r="A251" s="174"/>
    </row>
    <row r="252" spans="1:1" x14ac:dyDescent="0.3">
      <c r="A252" s="174"/>
    </row>
    <row r="253" spans="1:1" x14ac:dyDescent="0.3">
      <c r="A253" s="174"/>
    </row>
    <row r="254" spans="1:1" x14ac:dyDescent="0.3">
      <c r="A254" s="174"/>
    </row>
    <row r="255" spans="1:1" x14ac:dyDescent="0.3">
      <c r="A255" s="174"/>
    </row>
    <row r="256" spans="1:1" x14ac:dyDescent="0.3">
      <c r="A256" s="174"/>
    </row>
    <row r="257" spans="1:1" x14ac:dyDescent="0.3">
      <c r="A257" s="174"/>
    </row>
    <row r="258" spans="1:1" x14ac:dyDescent="0.3">
      <c r="A258" s="174"/>
    </row>
    <row r="259" spans="1:1" x14ac:dyDescent="0.3">
      <c r="A259" s="174"/>
    </row>
    <row r="260" spans="1:1" x14ac:dyDescent="0.3">
      <c r="A260" s="174"/>
    </row>
    <row r="261" spans="1:1" x14ac:dyDescent="0.3">
      <c r="A261" s="174"/>
    </row>
    <row r="262" spans="1:1" x14ac:dyDescent="0.3">
      <c r="A262" s="174"/>
    </row>
    <row r="263" spans="1:1" x14ac:dyDescent="0.3">
      <c r="A263" s="174"/>
    </row>
    <row r="264" spans="1:1" x14ac:dyDescent="0.3">
      <c r="A264" s="174"/>
    </row>
    <row r="265" spans="1:1" x14ac:dyDescent="0.3">
      <c r="A265" s="174"/>
    </row>
    <row r="266" spans="1:1" x14ac:dyDescent="0.3">
      <c r="A266" s="174"/>
    </row>
    <row r="267" spans="1:1" x14ac:dyDescent="0.3">
      <c r="A267" s="174"/>
    </row>
    <row r="268" spans="1:1" x14ac:dyDescent="0.3">
      <c r="A268" s="174"/>
    </row>
    <row r="269" spans="1:1" x14ac:dyDescent="0.3">
      <c r="A269" s="174"/>
    </row>
    <row r="270" spans="1:1" x14ac:dyDescent="0.3">
      <c r="A270" s="174"/>
    </row>
    <row r="271" spans="1:1" x14ac:dyDescent="0.3">
      <c r="A271" s="174"/>
    </row>
    <row r="272" spans="1:1" x14ac:dyDescent="0.3">
      <c r="A272" s="174"/>
    </row>
    <row r="273" spans="1:1" x14ac:dyDescent="0.3">
      <c r="A273" s="174"/>
    </row>
    <row r="274" spans="1:1" x14ac:dyDescent="0.3">
      <c r="A274" s="174"/>
    </row>
    <row r="275" spans="1:1" x14ac:dyDescent="0.3">
      <c r="A275" s="174"/>
    </row>
    <row r="276" spans="1:1" x14ac:dyDescent="0.3">
      <c r="A276" s="174"/>
    </row>
    <row r="277" spans="1:1" x14ac:dyDescent="0.3">
      <c r="A277" s="174"/>
    </row>
    <row r="278" spans="1:1" x14ac:dyDescent="0.3">
      <c r="A278" s="174"/>
    </row>
    <row r="279" spans="1:1" x14ac:dyDescent="0.3">
      <c r="A279" s="174"/>
    </row>
    <row r="280" spans="1:1" x14ac:dyDescent="0.3">
      <c r="A280" s="174"/>
    </row>
    <row r="281" spans="1:1" x14ac:dyDescent="0.3">
      <c r="A281" s="174"/>
    </row>
    <row r="282" spans="1:1" x14ac:dyDescent="0.3">
      <c r="A282" s="174"/>
    </row>
    <row r="283" spans="1:1" x14ac:dyDescent="0.3">
      <c r="A283" s="174"/>
    </row>
    <row r="284" spans="1:1" x14ac:dyDescent="0.3">
      <c r="A284" s="174"/>
    </row>
    <row r="285" spans="1:1" x14ac:dyDescent="0.3">
      <c r="A285" s="174"/>
    </row>
    <row r="286" spans="1:1" x14ac:dyDescent="0.3">
      <c r="A286" s="174"/>
    </row>
    <row r="287" spans="1:1" x14ac:dyDescent="0.3">
      <c r="A287" s="174"/>
    </row>
    <row r="288" spans="1:1" x14ac:dyDescent="0.3">
      <c r="A288" s="174"/>
    </row>
    <row r="289" spans="1:1" x14ac:dyDescent="0.3">
      <c r="A289" s="174"/>
    </row>
    <row r="290" spans="1:1" x14ac:dyDescent="0.3">
      <c r="A290" s="174"/>
    </row>
    <row r="291" spans="1:1" x14ac:dyDescent="0.3">
      <c r="A291" s="174"/>
    </row>
    <row r="292" spans="1:1" x14ac:dyDescent="0.3">
      <c r="A292" s="174"/>
    </row>
    <row r="293" spans="1:1" x14ac:dyDescent="0.3">
      <c r="A293" s="174"/>
    </row>
    <row r="294" spans="1:1" x14ac:dyDescent="0.3">
      <c r="A294" s="174"/>
    </row>
    <row r="295" spans="1:1" x14ac:dyDescent="0.3">
      <c r="A295" s="174"/>
    </row>
    <row r="296" spans="1:1" x14ac:dyDescent="0.3">
      <c r="A296" s="174"/>
    </row>
    <row r="297" spans="1:1" x14ac:dyDescent="0.3">
      <c r="A297" s="174"/>
    </row>
    <row r="298" spans="1:1" x14ac:dyDescent="0.3">
      <c r="A298" s="174"/>
    </row>
    <row r="299" spans="1:1" x14ac:dyDescent="0.3">
      <c r="A299" s="174"/>
    </row>
    <row r="300" spans="1:1" x14ac:dyDescent="0.3">
      <c r="A300" s="174"/>
    </row>
    <row r="301" spans="1:1" x14ac:dyDescent="0.3">
      <c r="A301" s="174"/>
    </row>
    <row r="302" spans="1:1" x14ac:dyDescent="0.3">
      <c r="A302" s="174"/>
    </row>
    <row r="303" spans="1:1" x14ac:dyDescent="0.3">
      <c r="A303" s="174"/>
    </row>
    <row r="304" spans="1:1" x14ac:dyDescent="0.3">
      <c r="A304" s="174"/>
    </row>
    <row r="305" spans="1:1" x14ac:dyDescent="0.3">
      <c r="A305" s="174"/>
    </row>
    <row r="306" spans="1:1" x14ac:dyDescent="0.3">
      <c r="A306" s="174"/>
    </row>
    <row r="307" spans="1:1" x14ac:dyDescent="0.3">
      <c r="A307" s="174"/>
    </row>
    <row r="308" spans="1:1" x14ac:dyDescent="0.3">
      <c r="A308" s="174"/>
    </row>
    <row r="309" spans="1:1" x14ac:dyDescent="0.3">
      <c r="A309" s="174"/>
    </row>
    <row r="310" spans="1:1" x14ac:dyDescent="0.3">
      <c r="A310" s="174"/>
    </row>
    <row r="311" spans="1:1" x14ac:dyDescent="0.3">
      <c r="A311" s="174"/>
    </row>
    <row r="312" spans="1:1" x14ac:dyDescent="0.3">
      <c r="A312" s="174"/>
    </row>
    <row r="313" spans="1:1" x14ac:dyDescent="0.3">
      <c r="A313" s="174"/>
    </row>
    <row r="314" spans="1:1" x14ac:dyDescent="0.3">
      <c r="A314" s="174"/>
    </row>
    <row r="315" spans="1:1" x14ac:dyDescent="0.3">
      <c r="A315" s="174"/>
    </row>
    <row r="316" spans="1:1" x14ac:dyDescent="0.3">
      <c r="A316" s="174"/>
    </row>
    <row r="317" spans="1:1" x14ac:dyDescent="0.3">
      <c r="A317" s="174"/>
    </row>
    <row r="318" spans="1:1" x14ac:dyDescent="0.3">
      <c r="A318" s="174"/>
    </row>
    <row r="319" spans="1:1" x14ac:dyDescent="0.3">
      <c r="A319" s="174"/>
    </row>
    <row r="320" spans="1:1" x14ac:dyDescent="0.3">
      <c r="A320" s="174"/>
    </row>
    <row r="321" spans="1:1" x14ac:dyDescent="0.3">
      <c r="A321" s="174"/>
    </row>
    <row r="322" spans="1:1" x14ac:dyDescent="0.3">
      <c r="A322" s="174"/>
    </row>
    <row r="323" spans="1:1" x14ac:dyDescent="0.3">
      <c r="A323" s="174"/>
    </row>
    <row r="324" spans="1:1" x14ac:dyDescent="0.3">
      <c r="A324" s="174"/>
    </row>
    <row r="325" spans="1:1" x14ac:dyDescent="0.3">
      <c r="A325" s="174"/>
    </row>
    <row r="326" spans="1:1" x14ac:dyDescent="0.3">
      <c r="A326" s="174"/>
    </row>
    <row r="327" spans="1:1" x14ac:dyDescent="0.3">
      <c r="A327" s="174"/>
    </row>
    <row r="328" spans="1:1" x14ac:dyDescent="0.3">
      <c r="A328" s="174"/>
    </row>
    <row r="329" spans="1:1" x14ac:dyDescent="0.3">
      <c r="A329" s="174"/>
    </row>
    <row r="330" spans="1:1" x14ac:dyDescent="0.3">
      <c r="A330" s="174"/>
    </row>
    <row r="331" spans="1:1" x14ac:dyDescent="0.3">
      <c r="A331" s="174"/>
    </row>
    <row r="332" spans="1:1" x14ac:dyDescent="0.3">
      <c r="A332" s="174"/>
    </row>
    <row r="333" spans="1:1" x14ac:dyDescent="0.3">
      <c r="A333" s="174"/>
    </row>
    <row r="334" spans="1:1" x14ac:dyDescent="0.3">
      <c r="A334" s="174"/>
    </row>
    <row r="335" spans="1:1" x14ac:dyDescent="0.3">
      <c r="A335" s="174"/>
    </row>
    <row r="336" spans="1:1" x14ac:dyDescent="0.3">
      <c r="A336" s="174"/>
    </row>
    <row r="337" spans="1:1" x14ac:dyDescent="0.3">
      <c r="A337" s="174"/>
    </row>
    <row r="338" spans="1:1" x14ac:dyDescent="0.3">
      <c r="A338" s="174"/>
    </row>
    <row r="339" spans="1:1" x14ac:dyDescent="0.3">
      <c r="A339" s="174"/>
    </row>
    <row r="340" spans="1:1" x14ac:dyDescent="0.3">
      <c r="A340" s="174"/>
    </row>
    <row r="341" spans="1:1" x14ac:dyDescent="0.3">
      <c r="A341" s="174"/>
    </row>
    <row r="342" spans="1:1" x14ac:dyDescent="0.3">
      <c r="A342" s="174"/>
    </row>
    <row r="343" spans="1:1" x14ac:dyDescent="0.3">
      <c r="A343" s="174"/>
    </row>
    <row r="344" spans="1:1" x14ac:dyDescent="0.3">
      <c r="A344" s="174"/>
    </row>
    <row r="345" spans="1:1" x14ac:dyDescent="0.3">
      <c r="A345" s="174"/>
    </row>
    <row r="346" spans="1:1" x14ac:dyDescent="0.3">
      <c r="A346" s="174"/>
    </row>
    <row r="347" spans="1:1" x14ac:dyDescent="0.3">
      <c r="A347" s="174"/>
    </row>
    <row r="348" spans="1:1" x14ac:dyDescent="0.3">
      <c r="A348" s="174"/>
    </row>
    <row r="349" spans="1:1" x14ac:dyDescent="0.3">
      <c r="A349" s="174"/>
    </row>
    <row r="350" spans="1:1" x14ac:dyDescent="0.3">
      <c r="A350" s="174"/>
    </row>
    <row r="351" spans="1:1" x14ac:dyDescent="0.3">
      <c r="A351" s="174"/>
    </row>
    <row r="352" spans="1:1" x14ac:dyDescent="0.3">
      <c r="A352" s="174"/>
    </row>
    <row r="353" spans="1:1" x14ac:dyDescent="0.3">
      <c r="A353" s="174"/>
    </row>
    <row r="354" spans="1:1" x14ac:dyDescent="0.3">
      <c r="A354" s="174"/>
    </row>
    <row r="355" spans="1:1" x14ac:dyDescent="0.3">
      <c r="A355" s="174"/>
    </row>
    <row r="356" spans="1:1" x14ac:dyDescent="0.3">
      <c r="A356" s="174"/>
    </row>
    <row r="357" spans="1:1" x14ac:dyDescent="0.3">
      <c r="A357" s="174"/>
    </row>
    <row r="358" spans="1:1" x14ac:dyDescent="0.3">
      <c r="A358" s="174"/>
    </row>
    <row r="359" spans="1:1" x14ac:dyDescent="0.3">
      <c r="A359" s="174"/>
    </row>
    <row r="360" spans="1:1" x14ac:dyDescent="0.3">
      <c r="A360" s="174"/>
    </row>
    <row r="361" spans="1:1" x14ac:dyDescent="0.3">
      <c r="A361" s="174"/>
    </row>
    <row r="362" spans="1:1" x14ac:dyDescent="0.3">
      <c r="A362" s="174"/>
    </row>
    <row r="363" spans="1:1" x14ac:dyDescent="0.3">
      <c r="A363" s="174"/>
    </row>
    <row r="364" spans="1:1" x14ac:dyDescent="0.3">
      <c r="A364" s="174"/>
    </row>
    <row r="365" spans="1:1" x14ac:dyDescent="0.3">
      <c r="A365" s="174"/>
    </row>
    <row r="366" spans="1:1" x14ac:dyDescent="0.3">
      <c r="A366" s="174"/>
    </row>
    <row r="367" spans="1:1" x14ac:dyDescent="0.3">
      <c r="A367" s="174"/>
    </row>
    <row r="368" spans="1:1" x14ac:dyDescent="0.3">
      <c r="A368" s="174"/>
    </row>
    <row r="369" spans="1:1" x14ac:dyDescent="0.3">
      <c r="A369" s="174"/>
    </row>
    <row r="370" spans="1:1" x14ac:dyDescent="0.3">
      <c r="A370" s="174"/>
    </row>
    <row r="371" spans="1:1" x14ac:dyDescent="0.3">
      <c r="A371" s="174"/>
    </row>
    <row r="372" spans="1:1" x14ac:dyDescent="0.3">
      <c r="A372" s="174"/>
    </row>
    <row r="373" spans="1:1" x14ac:dyDescent="0.3">
      <c r="A373" s="174"/>
    </row>
    <row r="374" spans="1:1" x14ac:dyDescent="0.3">
      <c r="A374" s="174"/>
    </row>
    <row r="375" spans="1:1" x14ac:dyDescent="0.3">
      <c r="A375" s="174"/>
    </row>
    <row r="376" spans="1:1" x14ac:dyDescent="0.3">
      <c r="A376" s="174"/>
    </row>
    <row r="377" spans="1:1" x14ac:dyDescent="0.3">
      <c r="A377" s="174"/>
    </row>
    <row r="378" spans="1:1" x14ac:dyDescent="0.3">
      <c r="A378" s="174"/>
    </row>
    <row r="379" spans="1:1" x14ac:dyDescent="0.3">
      <c r="A379" s="174"/>
    </row>
    <row r="380" spans="1:1" x14ac:dyDescent="0.3">
      <c r="A380" s="174"/>
    </row>
    <row r="381" spans="1:1" x14ac:dyDescent="0.3">
      <c r="A381" s="174"/>
    </row>
    <row r="382" spans="1:1" x14ac:dyDescent="0.3">
      <c r="A382" s="174"/>
    </row>
    <row r="383" spans="1:1" x14ac:dyDescent="0.3">
      <c r="A383" s="174"/>
    </row>
    <row r="384" spans="1:1" x14ac:dyDescent="0.3">
      <c r="A384" s="174"/>
    </row>
    <row r="385" spans="1:1" x14ac:dyDescent="0.3">
      <c r="A385" s="174"/>
    </row>
    <row r="386" spans="1:1" x14ac:dyDescent="0.3">
      <c r="A386" s="174"/>
    </row>
    <row r="387" spans="1:1" x14ac:dyDescent="0.3">
      <c r="A387" s="174"/>
    </row>
    <row r="388" spans="1:1" x14ac:dyDescent="0.3">
      <c r="A388" s="174"/>
    </row>
    <row r="389" spans="1:1" x14ac:dyDescent="0.3">
      <c r="A389" s="174"/>
    </row>
    <row r="390" spans="1:1" x14ac:dyDescent="0.3">
      <c r="A390" s="174"/>
    </row>
    <row r="391" spans="1:1" x14ac:dyDescent="0.3">
      <c r="A391" s="174"/>
    </row>
    <row r="392" spans="1:1" x14ac:dyDescent="0.3">
      <c r="A392" s="174"/>
    </row>
    <row r="393" spans="1:1" x14ac:dyDescent="0.3">
      <c r="A393" s="174"/>
    </row>
    <row r="394" spans="1:1" x14ac:dyDescent="0.3">
      <c r="A394" s="174"/>
    </row>
    <row r="395" spans="1:1" x14ac:dyDescent="0.3">
      <c r="A395" s="174"/>
    </row>
    <row r="396" spans="1:1" x14ac:dyDescent="0.3">
      <c r="A396" s="174"/>
    </row>
    <row r="397" spans="1:1" x14ac:dyDescent="0.3">
      <c r="A397" s="174"/>
    </row>
    <row r="398" spans="1:1" x14ac:dyDescent="0.3">
      <c r="A398" s="174"/>
    </row>
    <row r="399" spans="1:1" x14ac:dyDescent="0.3">
      <c r="A399" s="174"/>
    </row>
    <row r="400" spans="1:1" x14ac:dyDescent="0.3">
      <c r="A400" s="174"/>
    </row>
    <row r="401" spans="1:1" x14ac:dyDescent="0.3">
      <c r="A401" s="174"/>
    </row>
    <row r="402" spans="1:1" x14ac:dyDescent="0.3">
      <c r="A402" s="174"/>
    </row>
    <row r="403" spans="1:1" x14ac:dyDescent="0.3">
      <c r="A403" s="174"/>
    </row>
    <row r="404" spans="1:1" x14ac:dyDescent="0.3">
      <c r="A404" s="174"/>
    </row>
    <row r="405" spans="1:1" x14ac:dyDescent="0.3">
      <c r="A405" s="174"/>
    </row>
    <row r="406" spans="1:1" x14ac:dyDescent="0.3">
      <c r="A406" s="174"/>
    </row>
    <row r="407" spans="1:1" x14ac:dyDescent="0.3">
      <c r="A407" s="174"/>
    </row>
    <row r="408" spans="1:1" x14ac:dyDescent="0.3">
      <c r="A408" s="174"/>
    </row>
    <row r="409" spans="1:1" x14ac:dyDescent="0.3">
      <c r="A409" s="174"/>
    </row>
    <row r="410" spans="1:1" x14ac:dyDescent="0.3">
      <c r="A410" s="174"/>
    </row>
    <row r="411" spans="1:1" x14ac:dyDescent="0.3">
      <c r="A411" s="174"/>
    </row>
    <row r="412" spans="1:1" x14ac:dyDescent="0.3">
      <c r="A412" s="174"/>
    </row>
    <row r="413" spans="1:1" x14ac:dyDescent="0.3">
      <c r="A413" s="174"/>
    </row>
    <row r="414" spans="1:1" x14ac:dyDescent="0.3">
      <c r="A414" s="174"/>
    </row>
    <row r="415" spans="1:1" x14ac:dyDescent="0.3">
      <c r="A415" s="174"/>
    </row>
    <row r="416" spans="1:1" x14ac:dyDescent="0.3">
      <c r="A416" s="174"/>
    </row>
    <row r="417" spans="1:1" x14ac:dyDescent="0.3">
      <c r="A417" s="174"/>
    </row>
    <row r="418" spans="1:1" x14ac:dyDescent="0.3">
      <c r="A418" s="174"/>
    </row>
    <row r="419" spans="1:1" x14ac:dyDescent="0.3">
      <c r="A419" s="174"/>
    </row>
    <row r="420" spans="1:1" x14ac:dyDescent="0.3">
      <c r="A420" s="174"/>
    </row>
    <row r="421" spans="1:1" x14ac:dyDescent="0.3">
      <c r="A421" s="174"/>
    </row>
    <row r="422" spans="1:1" x14ac:dyDescent="0.3">
      <c r="A422" s="174"/>
    </row>
    <row r="423" spans="1:1" x14ac:dyDescent="0.3">
      <c r="A423" s="174"/>
    </row>
    <row r="424" spans="1:1" x14ac:dyDescent="0.3">
      <c r="A424" s="174"/>
    </row>
    <row r="425" spans="1:1" x14ac:dyDescent="0.3">
      <c r="A425" s="174"/>
    </row>
    <row r="426" spans="1:1" x14ac:dyDescent="0.3">
      <c r="A426" s="174"/>
    </row>
    <row r="427" spans="1:1" x14ac:dyDescent="0.3">
      <c r="A427" s="174"/>
    </row>
    <row r="428" spans="1:1" x14ac:dyDescent="0.3">
      <c r="A428" s="174"/>
    </row>
    <row r="429" spans="1:1" x14ac:dyDescent="0.3">
      <c r="A429" s="174"/>
    </row>
    <row r="430" spans="1:1" x14ac:dyDescent="0.3">
      <c r="A430" s="174"/>
    </row>
    <row r="431" spans="1:1" x14ac:dyDescent="0.3">
      <c r="A431" s="174"/>
    </row>
    <row r="432" spans="1:1" x14ac:dyDescent="0.3">
      <c r="A432" s="174"/>
    </row>
    <row r="433" spans="1:1" x14ac:dyDescent="0.3">
      <c r="A433" s="174"/>
    </row>
    <row r="434" spans="1:1" x14ac:dyDescent="0.3">
      <c r="A434" s="174"/>
    </row>
    <row r="435" spans="1:1" x14ac:dyDescent="0.3">
      <c r="A435" s="174"/>
    </row>
    <row r="436" spans="1:1" x14ac:dyDescent="0.3">
      <c r="A436" s="174"/>
    </row>
    <row r="437" spans="1:1" x14ac:dyDescent="0.3">
      <c r="A437" s="174"/>
    </row>
    <row r="438" spans="1:1" x14ac:dyDescent="0.3">
      <c r="A438" s="174"/>
    </row>
    <row r="439" spans="1:1" x14ac:dyDescent="0.3">
      <c r="A439" s="174"/>
    </row>
    <row r="440" spans="1:1" x14ac:dyDescent="0.3">
      <c r="A440" s="174"/>
    </row>
    <row r="441" spans="1:1" x14ac:dyDescent="0.3">
      <c r="A441" s="174"/>
    </row>
    <row r="442" spans="1:1" x14ac:dyDescent="0.3">
      <c r="A442" s="174"/>
    </row>
    <row r="443" spans="1:1" x14ac:dyDescent="0.3">
      <c r="A443" s="174"/>
    </row>
    <row r="444" spans="1:1" x14ac:dyDescent="0.3">
      <c r="A444" s="174"/>
    </row>
    <row r="445" spans="1:1" x14ac:dyDescent="0.3">
      <c r="A445" s="174"/>
    </row>
    <row r="446" spans="1:1" x14ac:dyDescent="0.3">
      <c r="A446" s="174"/>
    </row>
    <row r="447" spans="1:1" x14ac:dyDescent="0.3">
      <c r="A447" s="174"/>
    </row>
    <row r="448" spans="1:1" x14ac:dyDescent="0.3">
      <c r="A448" s="174"/>
    </row>
    <row r="449" spans="1:1" x14ac:dyDescent="0.3">
      <c r="A449" s="174"/>
    </row>
    <row r="450" spans="1:1" x14ac:dyDescent="0.3">
      <c r="A450" s="174"/>
    </row>
    <row r="451" spans="1:1" x14ac:dyDescent="0.3">
      <c r="A451" s="174"/>
    </row>
    <row r="452" spans="1:1" x14ac:dyDescent="0.3">
      <c r="A452" s="174"/>
    </row>
    <row r="453" spans="1:1" x14ac:dyDescent="0.3">
      <c r="A453" s="174"/>
    </row>
    <row r="454" spans="1:1" x14ac:dyDescent="0.3">
      <c r="A454" s="174"/>
    </row>
    <row r="455" spans="1:1" x14ac:dyDescent="0.3">
      <c r="A455" s="174"/>
    </row>
    <row r="456" spans="1:1" x14ac:dyDescent="0.3">
      <c r="A456" s="174"/>
    </row>
    <row r="457" spans="1:1" x14ac:dyDescent="0.3">
      <c r="A457" s="174"/>
    </row>
    <row r="458" spans="1:1" x14ac:dyDescent="0.3">
      <c r="A458" s="174"/>
    </row>
    <row r="459" spans="1:1" x14ac:dyDescent="0.3">
      <c r="A459" s="174"/>
    </row>
    <row r="460" spans="1:1" x14ac:dyDescent="0.3">
      <c r="A460" s="174"/>
    </row>
    <row r="461" spans="1:1" x14ac:dyDescent="0.3">
      <c r="A461" s="174"/>
    </row>
    <row r="462" spans="1:1" x14ac:dyDescent="0.3">
      <c r="A462" s="174"/>
    </row>
    <row r="463" spans="1:1" x14ac:dyDescent="0.3">
      <c r="A463" s="174"/>
    </row>
    <row r="464" spans="1:1" x14ac:dyDescent="0.3">
      <c r="A464" s="174"/>
    </row>
    <row r="465" spans="1:1" x14ac:dyDescent="0.3">
      <c r="A465" s="174"/>
    </row>
    <row r="466" spans="1:1" x14ac:dyDescent="0.3">
      <c r="A466" s="174"/>
    </row>
    <row r="467" spans="1:1" x14ac:dyDescent="0.3">
      <c r="A467" s="174"/>
    </row>
    <row r="468" spans="1:1" x14ac:dyDescent="0.3">
      <c r="A468" s="174"/>
    </row>
    <row r="469" spans="1:1" x14ac:dyDescent="0.3">
      <c r="A469" s="174"/>
    </row>
    <row r="470" spans="1:1" x14ac:dyDescent="0.3">
      <c r="A470" s="174"/>
    </row>
    <row r="471" spans="1:1" x14ac:dyDescent="0.3">
      <c r="A471" s="174"/>
    </row>
    <row r="472" spans="1:1" x14ac:dyDescent="0.3">
      <c r="A472" s="174"/>
    </row>
    <row r="473" spans="1:1" x14ac:dyDescent="0.3">
      <c r="A473" s="174"/>
    </row>
    <row r="474" spans="1:1" x14ac:dyDescent="0.3">
      <c r="A474" s="174"/>
    </row>
    <row r="475" spans="1:1" x14ac:dyDescent="0.3">
      <c r="A475" s="174"/>
    </row>
    <row r="476" spans="1:1" x14ac:dyDescent="0.3">
      <c r="A476" s="174"/>
    </row>
    <row r="477" spans="1:1" x14ac:dyDescent="0.3">
      <c r="A477" s="174"/>
    </row>
    <row r="478" spans="1:1" x14ac:dyDescent="0.3">
      <c r="A478" s="174"/>
    </row>
    <row r="479" spans="1:1" x14ac:dyDescent="0.3">
      <c r="A479" s="174"/>
    </row>
    <row r="480" spans="1:1" x14ac:dyDescent="0.3">
      <c r="A480" s="174"/>
    </row>
    <row r="481" spans="1:1" x14ac:dyDescent="0.3">
      <c r="A481" s="174"/>
    </row>
    <row r="482" spans="1:1" x14ac:dyDescent="0.3">
      <c r="A482" s="174"/>
    </row>
    <row r="483" spans="1:1" x14ac:dyDescent="0.3">
      <c r="A483" s="174"/>
    </row>
    <row r="484" spans="1:1" x14ac:dyDescent="0.3">
      <c r="A484" s="174"/>
    </row>
    <row r="485" spans="1:1" x14ac:dyDescent="0.3">
      <c r="A485" s="174"/>
    </row>
    <row r="486" spans="1:1" x14ac:dyDescent="0.3">
      <c r="A486" s="174"/>
    </row>
    <row r="487" spans="1:1" x14ac:dyDescent="0.3">
      <c r="A487" s="174"/>
    </row>
    <row r="488" spans="1:1" x14ac:dyDescent="0.3">
      <c r="A488" s="174"/>
    </row>
    <row r="489" spans="1:1" x14ac:dyDescent="0.3">
      <c r="A489" s="174"/>
    </row>
    <row r="490" spans="1:1" x14ac:dyDescent="0.3">
      <c r="A490" s="174"/>
    </row>
    <row r="491" spans="1:1" x14ac:dyDescent="0.3">
      <c r="A491" s="174"/>
    </row>
    <row r="492" spans="1:1" x14ac:dyDescent="0.3">
      <c r="A492" s="174"/>
    </row>
    <row r="493" spans="1:1" x14ac:dyDescent="0.3">
      <c r="A493" s="174"/>
    </row>
    <row r="494" spans="1:1" x14ac:dyDescent="0.3">
      <c r="A494" s="174"/>
    </row>
    <row r="495" spans="1:1" x14ac:dyDescent="0.3">
      <c r="A495" s="174"/>
    </row>
    <row r="496" spans="1:1" x14ac:dyDescent="0.3">
      <c r="A496" s="174"/>
    </row>
    <row r="497" spans="1:1" x14ac:dyDescent="0.3">
      <c r="A497" s="174"/>
    </row>
    <row r="498" spans="1:1" x14ac:dyDescent="0.3">
      <c r="A498" s="174"/>
    </row>
    <row r="499" spans="1:1" x14ac:dyDescent="0.3">
      <c r="A499" s="174"/>
    </row>
    <row r="500" spans="1:1" x14ac:dyDescent="0.3">
      <c r="A500" s="174"/>
    </row>
    <row r="501" spans="1:1" x14ac:dyDescent="0.3">
      <c r="A501" s="174"/>
    </row>
    <row r="502" spans="1:1" x14ac:dyDescent="0.3">
      <c r="A502" s="174"/>
    </row>
    <row r="503" spans="1:1" x14ac:dyDescent="0.3">
      <c r="A503" s="174"/>
    </row>
    <row r="504" spans="1:1" x14ac:dyDescent="0.3">
      <c r="A504" s="174"/>
    </row>
    <row r="505" spans="1:1" x14ac:dyDescent="0.3">
      <c r="A505" s="174"/>
    </row>
    <row r="506" spans="1:1" x14ac:dyDescent="0.3">
      <c r="A506" s="174"/>
    </row>
    <row r="507" spans="1:1" x14ac:dyDescent="0.3">
      <c r="A507" s="174"/>
    </row>
    <row r="508" spans="1:1" x14ac:dyDescent="0.3">
      <c r="A508" s="174"/>
    </row>
    <row r="509" spans="1:1" x14ac:dyDescent="0.3">
      <c r="A509" s="174"/>
    </row>
    <row r="510" spans="1:1" x14ac:dyDescent="0.3">
      <c r="A510" s="174"/>
    </row>
    <row r="511" spans="1:1" x14ac:dyDescent="0.3">
      <c r="A511" s="174"/>
    </row>
    <row r="512" spans="1:1" x14ac:dyDescent="0.3">
      <c r="A512" s="174"/>
    </row>
    <row r="513" spans="1:1" x14ac:dyDescent="0.3">
      <c r="A513" s="174"/>
    </row>
    <row r="514" spans="1:1" x14ac:dyDescent="0.3">
      <c r="A514" s="174"/>
    </row>
    <row r="515" spans="1:1" x14ac:dyDescent="0.3">
      <c r="A515" s="174"/>
    </row>
    <row r="516" spans="1:1" x14ac:dyDescent="0.3">
      <c r="A516" s="174"/>
    </row>
    <row r="517" spans="1:1" x14ac:dyDescent="0.3">
      <c r="A517" s="174"/>
    </row>
    <row r="518" spans="1:1" x14ac:dyDescent="0.3">
      <c r="A518" s="174"/>
    </row>
    <row r="519" spans="1:1" x14ac:dyDescent="0.3">
      <c r="A519" s="174"/>
    </row>
    <row r="520" spans="1:1" x14ac:dyDescent="0.3">
      <c r="A520" s="174"/>
    </row>
    <row r="521" spans="1:1" x14ac:dyDescent="0.3">
      <c r="A521" s="174"/>
    </row>
    <row r="522" spans="1:1" x14ac:dyDescent="0.3">
      <c r="A522" s="174"/>
    </row>
    <row r="523" spans="1:1" x14ac:dyDescent="0.3">
      <c r="A523" s="174"/>
    </row>
    <row r="524" spans="1:1" x14ac:dyDescent="0.3">
      <c r="A524" s="174"/>
    </row>
    <row r="525" spans="1:1" x14ac:dyDescent="0.3">
      <c r="A525" s="174"/>
    </row>
    <row r="526" spans="1:1" x14ac:dyDescent="0.3">
      <c r="A526" s="174"/>
    </row>
    <row r="527" spans="1:1" x14ac:dyDescent="0.3">
      <c r="A527" s="174"/>
    </row>
    <row r="528" spans="1:1" x14ac:dyDescent="0.3">
      <c r="A528" s="174"/>
    </row>
    <row r="529" spans="1:1" x14ac:dyDescent="0.3">
      <c r="A529" s="174"/>
    </row>
    <row r="530" spans="1:1" x14ac:dyDescent="0.3">
      <c r="A530" s="174"/>
    </row>
    <row r="531" spans="1:1" x14ac:dyDescent="0.3">
      <c r="A531" s="174"/>
    </row>
    <row r="532" spans="1:1" x14ac:dyDescent="0.3">
      <c r="A532" s="174"/>
    </row>
    <row r="533" spans="1:1" x14ac:dyDescent="0.3">
      <c r="A533" s="174"/>
    </row>
    <row r="534" spans="1:1" x14ac:dyDescent="0.3">
      <c r="A534" s="174"/>
    </row>
    <row r="535" spans="1:1" x14ac:dyDescent="0.3">
      <c r="A535" s="174"/>
    </row>
    <row r="536" spans="1:1" x14ac:dyDescent="0.3">
      <c r="A536" s="174"/>
    </row>
    <row r="537" spans="1:1" x14ac:dyDescent="0.3">
      <c r="A537" s="174"/>
    </row>
    <row r="538" spans="1:1" x14ac:dyDescent="0.3">
      <c r="A538" s="174"/>
    </row>
    <row r="539" spans="1:1" x14ac:dyDescent="0.3">
      <c r="A539" s="174"/>
    </row>
    <row r="540" spans="1:1" x14ac:dyDescent="0.3">
      <c r="A540" s="174"/>
    </row>
    <row r="541" spans="1:1" x14ac:dyDescent="0.3">
      <c r="A541" s="174"/>
    </row>
    <row r="542" spans="1:1" x14ac:dyDescent="0.3">
      <c r="A542" s="174"/>
    </row>
    <row r="543" spans="1:1" x14ac:dyDescent="0.3">
      <c r="A543" s="174"/>
    </row>
    <row r="544" spans="1:1" x14ac:dyDescent="0.3">
      <c r="A544" s="174"/>
    </row>
    <row r="545" spans="1:1" x14ac:dyDescent="0.3">
      <c r="A545" s="174"/>
    </row>
    <row r="546" spans="1:1" x14ac:dyDescent="0.3">
      <c r="A546" s="174"/>
    </row>
    <row r="547" spans="1:1" x14ac:dyDescent="0.3">
      <c r="A547" s="174"/>
    </row>
    <row r="548" spans="1:1" x14ac:dyDescent="0.3">
      <c r="A548" s="174"/>
    </row>
    <row r="549" spans="1:1" x14ac:dyDescent="0.3">
      <c r="A549" s="174"/>
    </row>
    <row r="550" spans="1:1" x14ac:dyDescent="0.3">
      <c r="A550" s="174"/>
    </row>
    <row r="551" spans="1:1" x14ac:dyDescent="0.3">
      <c r="A551" s="174"/>
    </row>
    <row r="552" spans="1:1" x14ac:dyDescent="0.3">
      <c r="A552" s="174"/>
    </row>
    <row r="553" spans="1:1" x14ac:dyDescent="0.3">
      <c r="A553" s="174"/>
    </row>
    <row r="554" spans="1:1" x14ac:dyDescent="0.3">
      <c r="A554" s="174"/>
    </row>
    <row r="555" spans="1:1" x14ac:dyDescent="0.3">
      <c r="A555" s="174"/>
    </row>
    <row r="556" spans="1:1" x14ac:dyDescent="0.3">
      <c r="A556" s="174"/>
    </row>
    <row r="557" spans="1:1" x14ac:dyDescent="0.3">
      <c r="A557" s="174"/>
    </row>
    <row r="558" spans="1:1" x14ac:dyDescent="0.3">
      <c r="A558" s="174"/>
    </row>
    <row r="559" spans="1:1" x14ac:dyDescent="0.3">
      <c r="A559" s="174"/>
    </row>
    <row r="560" spans="1:1" x14ac:dyDescent="0.3">
      <c r="A560" s="174"/>
    </row>
    <row r="561" spans="1:1" x14ac:dyDescent="0.3">
      <c r="A561" s="174"/>
    </row>
    <row r="562" spans="1:1" x14ac:dyDescent="0.3">
      <c r="A562" s="174"/>
    </row>
    <row r="563" spans="1:1" x14ac:dyDescent="0.3">
      <c r="A563" s="174"/>
    </row>
    <row r="564" spans="1:1" x14ac:dyDescent="0.3">
      <c r="A564" s="174"/>
    </row>
    <row r="565" spans="1:1" x14ac:dyDescent="0.3">
      <c r="A565" s="174"/>
    </row>
    <row r="566" spans="1:1" x14ac:dyDescent="0.3">
      <c r="A566" s="174"/>
    </row>
    <row r="567" spans="1:1" x14ac:dyDescent="0.3">
      <c r="A567" s="174"/>
    </row>
    <row r="568" spans="1:1" x14ac:dyDescent="0.3">
      <c r="A568" s="174"/>
    </row>
    <row r="569" spans="1:1" x14ac:dyDescent="0.3">
      <c r="A569" s="174"/>
    </row>
    <row r="570" spans="1:1" x14ac:dyDescent="0.3">
      <c r="A570" s="174"/>
    </row>
    <row r="571" spans="1:1" x14ac:dyDescent="0.3">
      <c r="A571" s="174"/>
    </row>
    <row r="572" spans="1:1" x14ac:dyDescent="0.3">
      <c r="A572" s="174"/>
    </row>
    <row r="573" spans="1:1" x14ac:dyDescent="0.3">
      <c r="A573" s="174"/>
    </row>
    <row r="574" spans="1:1" x14ac:dyDescent="0.3">
      <c r="A574" s="174"/>
    </row>
    <row r="575" spans="1:1" x14ac:dyDescent="0.3">
      <c r="A575" s="174"/>
    </row>
    <row r="576" spans="1:1" x14ac:dyDescent="0.3">
      <c r="A576" s="174"/>
    </row>
    <row r="577" spans="1:1" x14ac:dyDescent="0.3">
      <c r="A577" s="174"/>
    </row>
    <row r="578" spans="1:1" x14ac:dyDescent="0.3">
      <c r="A578" s="174"/>
    </row>
    <row r="579" spans="1:1" x14ac:dyDescent="0.3">
      <c r="A579" s="174"/>
    </row>
    <row r="580" spans="1:1" x14ac:dyDescent="0.3">
      <c r="A580" s="174"/>
    </row>
    <row r="581" spans="1:1" x14ac:dyDescent="0.3">
      <c r="A581" s="174"/>
    </row>
    <row r="582" spans="1:1" x14ac:dyDescent="0.3">
      <c r="A582" s="174"/>
    </row>
    <row r="583" spans="1:1" x14ac:dyDescent="0.3">
      <c r="A583" s="174"/>
    </row>
    <row r="584" spans="1:1" x14ac:dyDescent="0.3">
      <c r="A584" s="174"/>
    </row>
    <row r="585" spans="1:1" x14ac:dyDescent="0.3">
      <c r="A585" s="174"/>
    </row>
    <row r="586" spans="1:1" x14ac:dyDescent="0.3">
      <c r="A586" s="174"/>
    </row>
    <row r="587" spans="1:1" x14ac:dyDescent="0.3">
      <c r="A587" s="174"/>
    </row>
    <row r="588" spans="1:1" x14ac:dyDescent="0.3">
      <c r="A588" s="174"/>
    </row>
    <row r="589" spans="1:1" x14ac:dyDescent="0.3">
      <c r="A589" s="174"/>
    </row>
    <row r="590" spans="1:1" x14ac:dyDescent="0.3">
      <c r="A590" s="174"/>
    </row>
    <row r="591" spans="1:1" x14ac:dyDescent="0.3">
      <c r="A591" s="174"/>
    </row>
    <row r="592" spans="1:1" x14ac:dyDescent="0.3">
      <c r="A592" s="174"/>
    </row>
    <row r="593" spans="1:1" x14ac:dyDescent="0.3">
      <c r="A593" s="174"/>
    </row>
    <row r="594" spans="1:1" x14ac:dyDescent="0.3">
      <c r="A594" s="174"/>
    </row>
    <row r="595" spans="1:1" x14ac:dyDescent="0.3">
      <c r="A595" s="174"/>
    </row>
    <row r="596" spans="1:1" x14ac:dyDescent="0.3">
      <c r="A596" s="174"/>
    </row>
    <row r="597" spans="1:1" x14ac:dyDescent="0.3">
      <c r="A597" s="174"/>
    </row>
    <row r="598" spans="1:1" x14ac:dyDescent="0.3">
      <c r="A598" s="174"/>
    </row>
    <row r="599" spans="1:1" x14ac:dyDescent="0.3">
      <c r="A599" s="174"/>
    </row>
    <row r="600" spans="1:1" x14ac:dyDescent="0.3">
      <c r="A600" s="174"/>
    </row>
    <row r="601" spans="1:1" x14ac:dyDescent="0.3">
      <c r="A601" s="174"/>
    </row>
    <row r="602" spans="1:1" x14ac:dyDescent="0.3">
      <c r="A602" s="174"/>
    </row>
    <row r="603" spans="1:1" x14ac:dyDescent="0.3">
      <c r="A603" s="174"/>
    </row>
    <row r="604" spans="1:1" x14ac:dyDescent="0.3">
      <c r="A604" s="174"/>
    </row>
    <row r="605" spans="1:1" x14ac:dyDescent="0.3">
      <c r="A605" s="174"/>
    </row>
    <row r="606" spans="1:1" x14ac:dyDescent="0.3">
      <c r="A606" s="174"/>
    </row>
    <row r="607" spans="1:1" x14ac:dyDescent="0.3">
      <c r="A607" s="174"/>
    </row>
    <row r="608" spans="1:1" x14ac:dyDescent="0.3">
      <c r="A608" s="174"/>
    </row>
    <row r="609" spans="1:1" x14ac:dyDescent="0.3">
      <c r="A609" s="174"/>
    </row>
    <row r="610" spans="1:1" x14ac:dyDescent="0.3">
      <c r="A610" s="174"/>
    </row>
    <row r="611" spans="1:1" x14ac:dyDescent="0.3">
      <c r="A611" s="174"/>
    </row>
    <row r="612" spans="1:1" x14ac:dyDescent="0.3">
      <c r="A612" s="174"/>
    </row>
    <row r="613" spans="1:1" x14ac:dyDescent="0.3">
      <c r="A613" s="174"/>
    </row>
    <row r="614" spans="1:1" x14ac:dyDescent="0.3">
      <c r="A614" s="174"/>
    </row>
    <row r="615" spans="1:1" x14ac:dyDescent="0.3">
      <c r="A615" s="174"/>
    </row>
    <row r="616" spans="1:1" x14ac:dyDescent="0.3">
      <c r="A616" s="174"/>
    </row>
    <row r="617" spans="1:1" x14ac:dyDescent="0.3">
      <c r="A617" s="174"/>
    </row>
    <row r="618" spans="1:1" x14ac:dyDescent="0.3">
      <c r="A618" s="174"/>
    </row>
    <row r="619" spans="1:1" x14ac:dyDescent="0.3">
      <c r="A619" s="174"/>
    </row>
    <row r="620" spans="1:1" x14ac:dyDescent="0.3">
      <c r="A620" s="174"/>
    </row>
    <row r="621" spans="1:1" x14ac:dyDescent="0.3">
      <c r="A621" s="174"/>
    </row>
    <row r="622" spans="1:1" x14ac:dyDescent="0.3">
      <c r="A622" s="174"/>
    </row>
  </sheetData>
  <mergeCells count="12">
    <mergeCell ref="CY10:DE10"/>
    <mergeCell ref="CE10:CK10"/>
    <mergeCell ref="CO10:CU10"/>
    <mergeCell ref="A2:A3"/>
    <mergeCell ref="BU10:CA10"/>
    <mergeCell ref="BK10:BQ10"/>
    <mergeCell ref="AQ10:AW10"/>
    <mergeCell ref="C10:I10"/>
    <mergeCell ref="BA10:BG10"/>
    <mergeCell ref="M10:S10"/>
    <mergeCell ref="W10:AC10"/>
    <mergeCell ref="AG10:AM10"/>
  </mergeCells>
  <hyperlinks>
    <hyperlink ref="A4" location="myrangeH0" display="myrangeH0" xr:uid="{AF2619C4-7A0E-47F8-8046-B27E693EA5AA}"/>
    <hyperlink ref="A5" location="myrangeH1" display="myrangeH1" xr:uid="{B1719B0F-9799-4148-B555-56CE842A4327}"/>
    <hyperlink ref="A6" location="myrangeH2" display="myrangeH2" xr:uid="{145574D4-A630-4FA9-878C-410E8CD3BD69}"/>
    <hyperlink ref="A7" location="myrangeH3" display="myrangeH3" xr:uid="{20CBDB32-F229-4570-8E22-E0D7A392CAEE}"/>
    <hyperlink ref="A8" location="myrangeH4" display="myrangeH4" xr:uid="{948C6B13-E3B8-46CA-9B93-2624AA3349A0}"/>
    <hyperlink ref="A9" location="myrangeH5" display="myrangeH5" xr:uid="{D6300B8E-8FED-4482-978D-21C227B15891}"/>
    <hyperlink ref="A10" location="myrangeH6" display="myrangeH6" xr:uid="{B2C76B56-591E-4BD7-B816-31CBD6AA7E4E}"/>
    <hyperlink ref="A11" location="myrangeH7" display="myrangeH7" xr:uid="{876A0516-10F9-4BB8-BEC0-5C071D05DE08}"/>
    <hyperlink ref="A12" location="myrangeH8" display="myrangeH8" xr:uid="{DB615718-668B-45DB-BA15-49C05ACE79A7}"/>
    <hyperlink ref="A13" location="myrangeH9" display="myrangeH9" xr:uid="{69ACF4CB-3410-4297-A39B-13CF4CAA49D4}"/>
    <hyperlink ref="A14" location="myrangeH10" display="myrangeH10" xr:uid="{8AFF9A7C-7612-46CA-B0C5-993E7DFE1A7F}"/>
    <hyperlink ref="A15" location="myrangeH11" display="myrangeH11" xr:uid="{179F9C6E-6E26-454B-83BF-E370BF4AA25B}"/>
    <hyperlink ref="A16" location="myrangeH12" display="myrangeH12" xr:uid="{4AD96F5F-7AE4-4C60-9CF3-9B023F0A73C3}"/>
    <hyperlink ref="A17" location="myrangeH13" display="myrangeH13" xr:uid="{0AEBEF44-39D4-4D36-822F-2534C65DB3CF}"/>
    <hyperlink ref="A18" location="myrangeH14" display="myrangeH14" xr:uid="{B66AC806-EB54-4FF0-994A-A07FEC93062B}"/>
    <hyperlink ref="A19" location="myrangeH15" display="myrangeH15" xr:uid="{73B5FDD7-938B-4D72-B2AC-18E0B3C78200}"/>
    <hyperlink ref="A20" location="myrangeH16" display="myrangeH16" xr:uid="{08AAC27E-21C4-4274-BDC1-046BAEEAFD31}"/>
    <hyperlink ref="A21" location="myrangeH17" display="myrangeH17" xr:uid="{549342AE-1BA9-4756-B101-4E3221802E5C}"/>
    <hyperlink ref="A22" location="myrangeH18" display="myrangeH18" xr:uid="{86A0AB55-97DF-46CD-8AD6-B025188F9FD0}"/>
    <hyperlink ref="A23" location="myrangeH19" display="myrangeH19" xr:uid="{6380DF40-BB66-43D8-A334-1092E7605528}"/>
    <hyperlink ref="A24" location="myrangeH20" display="myrangeH20" xr:uid="{34875409-827D-48CC-939E-4C658396CF8E}"/>
    <hyperlink ref="A25" location="myrangeH21" display="myrangeH21" xr:uid="{7B86E112-F888-462C-A537-9614F944A48A}"/>
    <hyperlink ref="A26" location="myrangeH22" display="myrangeH22" xr:uid="{85FA48AB-726F-429A-BD72-028C5671015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0"/>
    <col min="3" max="7" width="11.69921875" style="50" customWidth="1"/>
    <col min="8" max="16384" width="9" style="50"/>
  </cols>
  <sheetData>
    <row r="2" spans="2:7" ht="21" x14ac:dyDescent="0.25">
      <c r="B2" s="46" t="str">
        <f>+Introduction!C7</f>
        <v>Timor-Leste</v>
      </c>
      <c r="C2" s="47"/>
      <c r="D2" s="48"/>
      <c r="E2" s="48"/>
      <c r="F2" s="48"/>
      <c r="G2" s="49"/>
    </row>
    <row r="3" spans="2:7" ht="13.2" customHeight="1" x14ac:dyDescent="0.25">
      <c r="B3" s="588" t="str">
        <f>HLOOKUP(Introduction!$G$4,nametranslations,129,FALSE)</f>
        <v>POPULATION OF SCHOOL AGE CHILDREN</v>
      </c>
      <c r="C3" s="588" t="str">
        <f ca="1">HLOOKUP([1]Introduction!$G$4,nametranslations,152,FALSE)</f>
        <v>Definition</v>
      </c>
      <c r="D3" s="588" t="str">
        <f ca="1">HLOOKUP([1]Introduction!$G$4,nametranslations,152,FALSE)</f>
        <v>Definition</v>
      </c>
      <c r="E3" s="588" t="str">
        <f ca="1">HLOOKUP([1]Introduction!$G$4,nametranslations,152,FALSE)</f>
        <v>Definition</v>
      </c>
      <c r="F3" s="588" t="str">
        <f ca="1">HLOOKUP([1]Introduction!$G$4,nametranslations,152,FALSE)</f>
        <v>Definition</v>
      </c>
      <c r="G3" s="589" t="str">
        <f ca="1">HLOOKUP([1]Introduction!$G$4,nametranslations,152,FALSE)</f>
        <v>Definition</v>
      </c>
    </row>
    <row r="4" spans="2:7" x14ac:dyDescent="0.25">
      <c r="B4" s="590" t="str">
        <f>HLOOKUP(Introduction!$G$4,nametranslations,72,FALSE)</f>
        <v>Year</v>
      </c>
      <c r="C4" s="590" t="str">
        <f>HLOOKUP(Introduction!$G$4,nametranslations,130,FALSE)</f>
        <v>Total (a)</v>
      </c>
      <c r="D4" s="590" t="str">
        <f>HLOOKUP(Introduction!$G$4,nametranslations,131,FALSE)</f>
        <v>Urban % (b)</v>
      </c>
      <c r="E4" s="590" t="str">
        <f>HLOOKUP(Introduction!$G$4,nametranslations,132,FALSE)</f>
        <v>Pre-Primary (c)</v>
      </c>
      <c r="F4" s="590" t="str">
        <f>HLOOKUP(Introduction!$G$4,nametranslations,133,FALSE)</f>
        <v>Primary (c)</v>
      </c>
      <c r="G4" s="590" t="str">
        <f>HLOOKUP(Introduction!$G$4,nametranslations,134,FALSE)</f>
        <v>Secondary (c)</v>
      </c>
    </row>
    <row r="5" spans="2:7" x14ac:dyDescent="0.25">
      <c r="B5" s="188">
        <v>2000</v>
      </c>
      <c r="C5" s="214"/>
      <c r="D5" s="215"/>
      <c r="E5" s="216"/>
      <c r="F5" s="217"/>
      <c r="G5" s="218"/>
    </row>
    <row r="6" spans="2:7" x14ac:dyDescent="0.25">
      <c r="B6" s="189">
        <v>2001</v>
      </c>
      <c r="C6" s="219"/>
      <c r="D6" s="220"/>
      <c r="E6" s="221"/>
      <c r="F6" s="222"/>
      <c r="G6" s="223"/>
    </row>
    <row r="7" spans="2:7" ht="13.2" customHeight="1" x14ac:dyDescent="0.25">
      <c r="B7" s="190">
        <v>2002</v>
      </c>
      <c r="C7" s="224">
        <v>300980</v>
      </c>
      <c r="D7" s="225">
        <v>24.979000091552734</v>
      </c>
      <c r="E7" s="226">
        <v>50167</v>
      </c>
      <c r="F7" s="227">
        <v>132751</v>
      </c>
      <c r="G7" s="228">
        <v>118062</v>
      </c>
    </row>
    <row r="8" spans="2:7" x14ac:dyDescent="0.25">
      <c r="B8" s="191">
        <v>2003</v>
      </c>
      <c r="C8" s="229">
        <v>321723</v>
      </c>
      <c r="D8" s="230">
        <v>25.343000411987305</v>
      </c>
      <c r="E8" s="231">
        <v>53877</v>
      </c>
      <c r="F8" s="232">
        <v>142044</v>
      </c>
      <c r="G8" s="233">
        <v>125802</v>
      </c>
    </row>
    <row r="9" spans="2:7" x14ac:dyDescent="0.25">
      <c r="B9" s="192">
        <v>2004</v>
      </c>
      <c r="C9" s="234">
        <v>326117</v>
      </c>
      <c r="D9" s="235">
        <v>25.709999084472656</v>
      </c>
      <c r="E9" s="236">
        <v>55458</v>
      </c>
      <c r="F9" s="237">
        <v>144706</v>
      </c>
      <c r="G9" s="238">
        <v>125953</v>
      </c>
    </row>
    <row r="10" spans="2:7" x14ac:dyDescent="0.25">
      <c r="B10" s="193">
        <v>2005</v>
      </c>
      <c r="C10" s="239">
        <v>329481</v>
      </c>
      <c r="D10" s="240">
        <v>26.041000366210938</v>
      </c>
      <c r="E10" s="241">
        <v>57055</v>
      </c>
      <c r="F10" s="242">
        <v>146613</v>
      </c>
      <c r="G10" s="243">
        <v>125813</v>
      </c>
    </row>
    <row r="11" spans="2:7" x14ac:dyDescent="0.25">
      <c r="B11" s="194">
        <v>2006</v>
      </c>
      <c r="C11" s="244">
        <v>341362</v>
      </c>
      <c r="D11" s="245">
        <v>26.374000549316406</v>
      </c>
      <c r="E11" s="246">
        <v>59267</v>
      </c>
      <c r="F11" s="247">
        <v>153076</v>
      </c>
      <c r="G11" s="248">
        <v>129019</v>
      </c>
    </row>
    <row r="12" spans="2:7" x14ac:dyDescent="0.25">
      <c r="B12" s="195">
        <v>2007</v>
      </c>
      <c r="C12" s="249">
        <v>353859</v>
      </c>
      <c r="D12" s="250">
        <v>26.708999633789063</v>
      </c>
      <c r="E12" s="251">
        <v>60980</v>
      </c>
      <c r="F12" s="252">
        <v>159791</v>
      </c>
      <c r="G12" s="253">
        <v>133088</v>
      </c>
    </row>
    <row r="13" spans="2:7" x14ac:dyDescent="0.25">
      <c r="B13" s="196">
        <v>2008</v>
      </c>
      <c r="C13" s="254">
        <v>366743</v>
      </c>
      <c r="D13" s="255">
        <v>27.048000335693359</v>
      </c>
      <c r="E13" s="256">
        <v>62261</v>
      </c>
      <c r="F13" s="257">
        <v>166647</v>
      </c>
      <c r="G13" s="258">
        <v>137835</v>
      </c>
    </row>
    <row r="14" spans="2:7" x14ac:dyDescent="0.25">
      <c r="B14" s="197">
        <v>2009</v>
      </c>
      <c r="C14" s="259">
        <v>379926</v>
      </c>
      <c r="D14" s="260">
        <v>27.388998031616211</v>
      </c>
      <c r="E14" s="261">
        <v>63350</v>
      </c>
      <c r="F14" s="262">
        <v>173393</v>
      </c>
      <c r="G14" s="263">
        <v>143183</v>
      </c>
    </row>
    <row r="15" spans="2:7" x14ac:dyDescent="0.25">
      <c r="B15" s="198">
        <v>2010</v>
      </c>
      <c r="C15" s="264">
        <v>392915</v>
      </c>
      <c r="D15" s="265">
        <v>27.732000350952148</v>
      </c>
      <c r="E15" s="266">
        <v>64589</v>
      </c>
      <c r="F15" s="267">
        <v>179749</v>
      </c>
      <c r="G15" s="268">
        <v>148577</v>
      </c>
    </row>
    <row r="16" spans="2:7" x14ac:dyDescent="0.25">
      <c r="B16" s="199">
        <v>2011</v>
      </c>
      <c r="C16" s="269">
        <v>403456</v>
      </c>
      <c r="D16" s="270">
        <v>28.079000473022461</v>
      </c>
      <c r="E16" s="271">
        <v>64815</v>
      </c>
      <c r="F16" s="272">
        <v>184917</v>
      </c>
      <c r="G16" s="273">
        <v>153724</v>
      </c>
    </row>
    <row r="17" spans="2:7" x14ac:dyDescent="0.25">
      <c r="B17" s="200">
        <v>2012</v>
      </c>
      <c r="C17" s="274">
        <v>441932</v>
      </c>
      <c r="D17" s="275">
        <v>28.427999496459961</v>
      </c>
      <c r="E17" s="276">
        <v>94299</v>
      </c>
      <c r="F17" s="277">
        <v>188522</v>
      </c>
      <c r="G17" s="278">
        <v>159111</v>
      </c>
    </row>
    <row r="18" spans="2:7" x14ac:dyDescent="0.25">
      <c r="B18" s="201">
        <v>2013</v>
      </c>
      <c r="C18" s="279">
        <v>448892</v>
      </c>
      <c r="D18" s="280">
        <v>28.778999328613281</v>
      </c>
      <c r="E18" s="281">
        <v>92777</v>
      </c>
      <c r="F18" s="282">
        <v>190970</v>
      </c>
      <c r="G18" s="283">
        <v>165145</v>
      </c>
    </row>
    <row r="19" spans="2:7" x14ac:dyDescent="0.25">
      <c r="B19" s="202">
        <v>2014</v>
      </c>
      <c r="C19" s="284">
        <v>456268</v>
      </c>
      <c r="D19" s="285">
        <v>29.133001327514648</v>
      </c>
      <c r="E19" s="286">
        <v>92752</v>
      </c>
      <c r="F19" s="287">
        <v>192077</v>
      </c>
      <c r="G19" s="288">
        <v>171439</v>
      </c>
    </row>
    <row r="20" spans="2:7" x14ac:dyDescent="0.25">
      <c r="B20" s="203">
        <v>2015</v>
      </c>
      <c r="C20" s="289">
        <v>462436</v>
      </c>
      <c r="D20" s="290">
        <v>29.489999771118164</v>
      </c>
      <c r="E20" s="291">
        <v>92971</v>
      </c>
      <c r="F20" s="292">
        <v>192292</v>
      </c>
      <c r="G20" s="293">
        <v>177173</v>
      </c>
    </row>
    <row r="21" spans="2:7" x14ac:dyDescent="0.25">
      <c r="B21" s="204">
        <v>2016</v>
      </c>
      <c r="C21" s="294">
        <v>465475</v>
      </c>
      <c r="D21" s="295">
        <v>29.850000381469727</v>
      </c>
      <c r="E21" s="296">
        <v>92445</v>
      </c>
      <c r="F21" s="297">
        <v>191521</v>
      </c>
      <c r="G21" s="298">
        <v>181509</v>
      </c>
    </row>
    <row r="22" spans="2:7" x14ac:dyDescent="0.25">
      <c r="B22" s="205">
        <v>2017</v>
      </c>
      <c r="C22" s="299">
        <v>466029</v>
      </c>
      <c r="D22" s="300">
        <v>30.211999893188477</v>
      </c>
      <c r="E22" s="301">
        <v>91799</v>
      </c>
      <c r="F22" s="302">
        <v>189569</v>
      </c>
      <c r="G22" s="303">
        <v>184661</v>
      </c>
    </row>
    <row r="23" spans="2:7" x14ac:dyDescent="0.25">
      <c r="B23" s="206">
        <v>2018</v>
      </c>
      <c r="C23" s="304">
        <v>467314</v>
      </c>
      <c r="D23" s="305">
        <v>30.577999114990234</v>
      </c>
      <c r="E23" s="306">
        <v>92442</v>
      </c>
      <c r="F23" s="307">
        <v>187339</v>
      </c>
      <c r="G23" s="308">
        <v>187533</v>
      </c>
    </row>
    <row r="24" spans="2:7" x14ac:dyDescent="0.25">
      <c r="B24" s="207">
        <v>2019</v>
      </c>
      <c r="C24" s="309">
        <v>469596</v>
      </c>
      <c r="D24" s="310">
        <v>30.947000503540039</v>
      </c>
      <c r="E24" s="311">
        <v>94545</v>
      </c>
      <c r="F24" s="312">
        <v>185144</v>
      </c>
      <c r="G24" s="313">
        <v>189907</v>
      </c>
    </row>
    <row r="25" spans="2:7" x14ac:dyDescent="0.25">
      <c r="B25" s="208">
        <v>2020</v>
      </c>
      <c r="C25" s="314">
        <v>472124</v>
      </c>
      <c r="D25" s="315">
        <v>31.319999694824219</v>
      </c>
      <c r="E25" s="316">
        <v>97040</v>
      </c>
      <c r="F25" s="317">
        <v>183780</v>
      </c>
      <c r="G25" s="318">
        <v>191304</v>
      </c>
    </row>
    <row r="26" spans="2:7" x14ac:dyDescent="0.25">
      <c r="B26" s="209">
        <v>2021</v>
      </c>
      <c r="C26" s="319">
        <v>475330</v>
      </c>
      <c r="D26" s="320">
        <v>31.694999694824219</v>
      </c>
      <c r="E26" s="321">
        <v>99534</v>
      </c>
      <c r="F26" s="322">
        <v>184321</v>
      </c>
      <c r="G26" s="323">
        <v>191475</v>
      </c>
    </row>
    <row r="27" spans="2:7" x14ac:dyDescent="0.25">
      <c r="B27" s="210">
        <v>2022</v>
      </c>
      <c r="C27" s="324">
        <v>478959</v>
      </c>
      <c r="D27" s="325">
        <v>32.074001312255859</v>
      </c>
      <c r="E27" s="326">
        <v>101823</v>
      </c>
      <c r="F27" s="327">
        <v>186986</v>
      </c>
      <c r="G27" s="328">
        <v>190150</v>
      </c>
    </row>
    <row r="28" spans="2:7" x14ac:dyDescent="0.25">
      <c r="B28" s="211">
        <v>2023</v>
      </c>
      <c r="C28" s="329">
        <v>479049</v>
      </c>
      <c r="D28" s="330">
        <v>32.455997467041016</v>
      </c>
      <c r="E28" s="331">
        <v>101323</v>
      </c>
      <c r="F28" s="332">
        <v>190264</v>
      </c>
      <c r="G28" s="333">
        <v>187462</v>
      </c>
    </row>
    <row r="29" spans="2:7" x14ac:dyDescent="0.25">
      <c r="B29" s="212">
        <v>2024</v>
      </c>
      <c r="C29" s="334">
        <v>477688</v>
      </c>
      <c r="D29" s="335">
        <v>32.842002868652344</v>
      </c>
      <c r="E29" s="336">
        <v>99067</v>
      </c>
      <c r="F29" s="337">
        <v>193892</v>
      </c>
      <c r="G29" s="338">
        <v>184729</v>
      </c>
    </row>
    <row r="30" spans="2:7" x14ac:dyDescent="0.25">
      <c r="B30" s="213">
        <v>2025</v>
      </c>
      <c r="C30" s="340">
        <v>527866</v>
      </c>
      <c r="D30" s="339">
        <v>33.229999542236328</v>
      </c>
      <c r="E30" s="341">
        <v>111509</v>
      </c>
      <c r="F30" s="342">
        <v>208575</v>
      </c>
      <c r="G30" s="343">
        <v>207782</v>
      </c>
    </row>
    <row r="31" spans="2:7" x14ac:dyDescent="0.25">
      <c r="B31" s="110">
        <v>2026</v>
      </c>
      <c r="C31" s="163"/>
      <c r="D31" s="164"/>
      <c r="E31" s="165"/>
      <c r="F31" s="166"/>
      <c r="G31" s="167"/>
    </row>
    <row r="32" spans="2:7" x14ac:dyDescent="0.25">
      <c r="B32" s="109">
        <v>2027</v>
      </c>
      <c r="C32" s="163"/>
      <c r="D32" s="164"/>
      <c r="E32" s="165"/>
      <c r="F32" s="166"/>
      <c r="G32" s="167"/>
    </row>
    <row r="33" spans="2:7" x14ac:dyDescent="0.25">
      <c r="B33" s="110">
        <v>2028</v>
      </c>
      <c r="C33" s="163"/>
      <c r="D33" s="164"/>
      <c r="E33" s="165"/>
      <c r="F33" s="166"/>
      <c r="G33" s="167"/>
    </row>
    <row r="34" spans="2:7" x14ac:dyDescent="0.25">
      <c r="B34" s="109">
        <v>2029</v>
      </c>
      <c r="C34" s="163"/>
      <c r="D34" s="164"/>
      <c r="E34" s="165"/>
      <c r="F34" s="166"/>
      <c r="G34" s="167"/>
    </row>
    <row r="35" spans="2:7" x14ac:dyDescent="0.25">
      <c r="B35" s="110">
        <v>2030</v>
      </c>
      <c r="C35" s="114"/>
      <c r="D35" s="111"/>
      <c r="E35" s="115"/>
      <c r="F35" s="112"/>
      <c r="G35" s="113"/>
    </row>
    <row r="36" spans="2:7" ht="15.6" x14ac:dyDescent="0.25">
      <c r="B36" s="640" t="str">
        <f>HLOOKUP(Introduction!$G$4,nametranslations,135,FALSE)</f>
        <v>(a) Calculated by summing pre-primary, primary and secondary school age populations</v>
      </c>
      <c r="G36" s="51"/>
    </row>
    <row r="37" spans="2:7" ht="15.6" x14ac:dyDescent="0.25">
      <c r="B37" s="640" t="str">
        <f>HLOOKUP(Introduction!$G$4,nametranslations,136,FALSE)</f>
        <v>(b) Percentage of population residing in urban areas, Source: UN Population Division (2018)</v>
      </c>
    </row>
    <row r="38" spans="2:7" ht="15.6" x14ac:dyDescent="0.25">
      <c r="B38" s="640" t="str">
        <f>HLOOKUP(Introduction!$G$4,nametranslations,137,FALSE)</f>
        <v>(c) Source: UNESCO Institute for Statistics (2025)</v>
      </c>
    </row>
    <row r="39" spans="2:7" x14ac:dyDescent="0.25">
      <c r="B39" s="641" t="str">
        <f>HLOOKUP(Introduction!$G$4,nametranslations,138,FALSE)</f>
        <v>Values in grey text are imputed based on linear regression</v>
      </c>
    </row>
    <row r="41" spans="2:7" x14ac:dyDescent="0.25">
      <c r="B41" s="52"/>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925B9-39D2-4A3E-BEAC-5596BA9CF2C7}">
  <sheetPr codeName="Sheet1">
    <tabColor rgb="FFEAEAEA"/>
  </sheetPr>
  <dimension ref="B2:C15"/>
  <sheetViews>
    <sheetView showGridLines="0" zoomScaleNormal="100" workbookViewId="0"/>
  </sheetViews>
  <sheetFormatPr defaultRowHeight="15.6" x14ac:dyDescent="0.3"/>
  <cols>
    <col min="1" max="1" width="1.59765625" style="592" customWidth="1"/>
    <col min="2" max="2" width="15.59765625" style="592" customWidth="1"/>
    <col min="3" max="3" width="90.69921875" style="594" customWidth="1"/>
    <col min="4" max="16384" width="8.796875" style="592"/>
  </cols>
  <sheetData>
    <row r="2" spans="2:3" ht="48.75" customHeight="1" x14ac:dyDescent="0.3">
      <c r="B2" s="591"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91" t="str">
        <f ca="1">HLOOKUP([1]Introduction!$G$4,nametranslations,72,FALSE)</f>
        <v>Year</v>
      </c>
    </row>
    <row r="3" spans="2:3" ht="6" customHeight="1" x14ac:dyDescent="0.3">
      <c r="B3" s="593"/>
    </row>
    <row r="4" spans="2:3" ht="30" customHeight="1" x14ac:dyDescent="0.3">
      <c r="B4" s="595" t="s">
        <v>243</v>
      </c>
      <c r="C4" s="596" t="str">
        <f>HLOOKUP(Introduction!$G$4,nametranslations,141,FALSE)</f>
        <v>The Excel spreadsheet has a series of tabs but for ease of reference the front page includes links to the key tabs.</v>
      </c>
    </row>
    <row r="5" spans="2:3" ht="50.25" customHeight="1" x14ac:dyDescent="0.3">
      <c r="B5" s="595" t="s">
        <v>47</v>
      </c>
      <c r="C5" s="596"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5" t="s">
        <v>245</v>
      </c>
      <c r="C6" s="596"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5" t="s">
        <v>247</v>
      </c>
      <c r="C7" s="596"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5" t="s">
        <v>131</v>
      </c>
      <c r="C8" s="596"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5" t="s">
        <v>249</v>
      </c>
      <c r="C9" s="596"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5" t="s">
        <v>135</v>
      </c>
      <c r="C10" s="596" t="str">
        <f>HLOOKUP(Introduction!$G$4,nametranslations,147,FALSE)</f>
        <v>This tab provides estimates for school age population by school level from the UNESCO Institute for Statistics and the urban proportion of the total population from the UN Population Division.</v>
      </c>
    </row>
    <row r="11" spans="2:3" s="599" customFormat="1" ht="6.75" customHeight="1" x14ac:dyDescent="0.3">
      <c r="B11" s="597"/>
      <c r="C11" s="598"/>
    </row>
    <row r="12" spans="2:3" s="601" customFormat="1" ht="10.199999999999999" x14ac:dyDescent="0.2">
      <c r="B12" s="600" t="str">
        <f>HLOOKUP(Introduction!$G$4,nametranslations,148,FALSE)</f>
        <v xml:space="preserve">Country files are available for each country with data on the JMP website: https://washdata.org/data/downloads </v>
      </c>
    </row>
    <row r="13" spans="2:3" x14ac:dyDescent="0.3">
      <c r="B13" s="600" t="str">
        <f>HLOOKUP(Introduction!$G$4,nametranslations,149,FALSE)</f>
        <v>The JMP releases updated estimates every 2 years following consultations with national authorities: https://washdata.org/how-we-work/jmp-country-consultation</v>
      </c>
    </row>
    <row r="14" spans="2:3" x14ac:dyDescent="0.3">
      <c r="B14" s="602" t="str">
        <f>HLOOKUP(Introduction!$G$4,nametranslations,150,FALSE)</f>
        <v>Data flows in the country file</v>
      </c>
    </row>
    <row r="15" spans="2:3" ht="90.75" customHeight="1" x14ac:dyDescent="0.3">
      <c r="B15" s="603"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3"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82604F93-F1ED-42E4-9897-7656506EA7D1}"/>
    <hyperlink ref="B13" r:id="rId2" display="The JMP releases updated estimates every 2 years following consultations with national authorities: https://washdata.org/how-we-work/jmp-country-consultation" xr:uid="{0DFDB044-1DAC-48F4-9CB6-3CF90F118E6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2026-09-10T09:45:50Z</dcterms:modified>
</cp:coreProperties>
</file>